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O:\Mi unidad\OSPA\01. Tematicas\05. Datos Hidrometeorologicos\01. Productos\02.Tablas\temporales\"/>
    </mc:Choice>
  </mc:AlternateContent>
  <xr:revisionPtr revIDLastSave="0" documentId="13_ncr:1_{417AC890-DEE9-41E0-B7F5-E0BCA443C3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cipitacion" sheetId="1" r:id="rId1"/>
    <sheet name="Grafica" sheetId="2" r:id="rId2"/>
    <sheet name="Climatologia_PP" sheetId="3" r:id="rId3"/>
    <sheet name="Climatologia_N_Dias" sheetId="4" r:id="rId4"/>
    <sheet name="Maximo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594" i="3" l="1"/>
  <c r="X1064" i="3"/>
  <c r="V1064" i="3"/>
  <c r="X1059" i="3"/>
  <c r="V1059" i="3"/>
  <c r="X431" i="3"/>
  <c r="V431" i="3"/>
  <c r="X430" i="3"/>
  <c r="V430" i="3"/>
  <c r="X400" i="3"/>
  <c r="V400" i="3"/>
  <c r="X18" i="3"/>
  <c r="X16" i="3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AG4" i="2"/>
  <c r="AF4" i="2"/>
  <c r="AE4" i="2"/>
  <c r="AE3" i="2" s="1"/>
  <c r="AD4" i="2"/>
  <c r="AC4" i="2"/>
  <c r="AC3" i="2" s="1"/>
  <c r="AB4" i="2"/>
  <c r="AA4" i="2"/>
  <c r="AA3" i="2" s="1"/>
  <c r="Z4" i="2"/>
  <c r="Z3" i="2" s="1"/>
  <c r="Y4" i="2"/>
  <c r="Y3" i="2" s="1"/>
  <c r="X4" i="2"/>
  <c r="X3" i="2" s="1"/>
  <c r="W4" i="2"/>
  <c r="W3" i="2" s="1"/>
  <c r="V4" i="2"/>
  <c r="V3" i="2" s="1"/>
  <c r="U4" i="2"/>
  <c r="T4" i="2"/>
  <c r="S4" i="2"/>
  <c r="R4" i="2"/>
  <c r="Q4" i="2"/>
  <c r="P4" i="2"/>
  <c r="O4" i="2"/>
  <c r="N4" i="2"/>
  <c r="M4" i="2"/>
  <c r="L4" i="2"/>
  <c r="K4" i="2"/>
  <c r="K3" i="2" s="1"/>
  <c r="J4" i="2"/>
  <c r="I4" i="2"/>
  <c r="I3" i="2" s="1"/>
  <c r="H4" i="2"/>
  <c r="H3" i="2" s="1"/>
  <c r="G4" i="2"/>
  <c r="F4" i="2"/>
  <c r="F3" i="2" s="1"/>
  <c r="E4" i="2"/>
  <c r="E3" i="2" s="1"/>
  <c r="D4" i="2"/>
  <c r="D3" i="2" s="1"/>
  <c r="C4" i="2"/>
  <c r="C3" i="2" s="1"/>
  <c r="AG3" i="2"/>
  <c r="AF3" i="2"/>
  <c r="AD3" i="2"/>
  <c r="AB3" i="2"/>
  <c r="U3" i="2"/>
  <c r="T3" i="2"/>
  <c r="S3" i="2"/>
  <c r="R3" i="2"/>
  <c r="Q3" i="2"/>
  <c r="P3" i="2"/>
  <c r="O3" i="2"/>
  <c r="N3" i="2"/>
  <c r="M3" i="2"/>
  <c r="L3" i="2"/>
  <c r="J3" i="2"/>
  <c r="G3" i="2"/>
  <c r="AW797" i="1" a="1"/>
  <c r="AW797" i="1" s="1"/>
  <c r="AV797" i="1"/>
  <c r="AR797" i="1"/>
  <c r="AS797" i="1" s="1"/>
  <c r="AQ797" i="1"/>
  <c r="AP797" i="1"/>
  <c r="AU797" i="1" s="1"/>
  <c r="AX797" i="1" s="1"/>
  <c r="AW796" i="1" a="1"/>
  <c r="AW796" i="1" s="1"/>
  <c r="AV796" i="1"/>
  <c r="AU796" i="1"/>
  <c r="AX796" i="1" s="1"/>
  <c r="AR796" i="1"/>
  <c r="AP796" i="1"/>
  <c r="AQ796" i="1" s="1"/>
  <c r="AW795" i="1" a="1"/>
  <c r="AW795" i="1" s="1"/>
  <c r="AV795" i="1"/>
  <c r="AU795" i="1"/>
  <c r="AX795" i="1" s="1"/>
  <c r="AR795" i="1"/>
  <c r="AP795" i="1"/>
  <c r="AQ795" i="1" s="1"/>
  <c r="AW794" i="1" a="1"/>
  <c r="AW794" i="1" s="1"/>
  <c r="AV794" i="1"/>
  <c r="AU794" i="1"/>
  <c r="AX794" i="1" s="1"/>
  <c r="AR794" i="1"/>
  <c r="AP794" i="1"/>
  <c r="AQ794" i="1" s="1"/>
  <c r="AW793" i="1" a="1"/>
  <c r="AW793" i="1"/>
  <c r="AV793" i="1"/>
  <c r="AX793" i="1" s="1"/>
  <c r="AU793" i="1"/>
  <c r="AR793" i="1"/>
  <c r="AP793" i="1"/>
  <c r="AQ793" i="1" s="1"/>
  <c r="AW792" i="1" a="1"/>
  <c r="AW792" i="1" s="1"/>
  <c r="AV792" i="1"/>
  <c r="AR792" i="1"/>
  <c r="AP792" i="1"/>
  <c r="AU792" i="1" s="1"/>
  <c r="AX792" i="1" s="1"/>
  <c r="AX791" i="1"/>
  <c r="AW791" i="1" a="1"/>
  <c r="AW791" i="1"/>
  <c r="AV791" i="1"/>
  <c r="AU791" i="1"/>
  <c r="AR791" i="1"/>
  <c r="AP791" i="1"/>
  <c r="AQ791" i="1" s="1"/>
  <c r="AW790" i="1" a="1"/>
  <c r="AW790" i="1" s="1"/>
  <c r="AV790" i="1"/>
  <c r="AR790" i="1"/>
  <c r="AP790" i="1"/>
  <c r="AU790" i="1" s="1"/>
  <c r="AX790" i="1" s="1"/>
  <c r="AW789" i="1" a="1"/>
  <c r="AW789" i="1"/>
  <c r="AV789" i="1"/>
  <c r="AR789" i="1"/>
  <c r="AP789" i="1"/>
  <c r="AU789" i="1" s="1"/>
  <c r="AX789" i="1" s="1"/>
  <c r="AW788" i="1" a="1"/>
  <c r="AW788" i="1" s="1"/>
  <c r="AV788" i="1"/>
  <c r="AU788" i="1"/>
  <c r="AX788" i="1" s="1"/>
  <c r="AR788" i="1"/>
  <c r="AP788" i="1"/>
  <c r="AQ788" i="1" s="1"/>
  <c r="AW787" i="1" a="1"/>
  <c r="AW787" i="1"/>
  <c r="AV787" i="1"/>
  <c r="AU787" i="1"/>
  <c r="AX787" i="1" s="1"/>
  <c r="AR787" i="1"/>
  <c r="AQ787" i="1"/>
  <c r="AS787" i="1" s="1"/>
  <c r="AP787" i="1"/>
  <c r="AW786" i="1" a="1"/>
  <c r="AW786" i="1"/>
  <c r="AV786" i="1"/>
  <c r="AR786" i="1"/>
  <c r="AP786" i="1"/>
  <c r="AQ786" i="1" s="1"/>
  <c r="AW785" i="1" a="1"/>
  <c r="AW785" i="1"/>
  <c r="AV785" i="1"/>
  <c r="AR785" i="1"/>
  <c r="AQ785" i="1"/>
  <c r="AP785" i="1"/>
  <c r="AU785" i="1" s="1"/>
  <c r="AX785" i="1" s="1"/>
  <c r="AW784" i="1" a="1"/>
  <c r="AW784" i="1"/>
  <c r="AV784" i="1"/>
  <c r="AR784" i="1"/>
  <c r="AQ784" i="1"/>
  <c r="AP784" i="1"/>
  <c r="AU784" i="1" s="1"/>
  <c r="AX784" i="1" s="1"/>
  <c r="AW783" i="1" a="1"/>
  <c r="AW783" i="1"/>
  <c r="AV783" i="1"/>
  <c r="AR783" i="1"/>
  <c r="AQ783" i="1"/>
  <c r="AP783" i="1"/>
  <c r="AU783" i="1" s="1"/>
  <c r="AX783" i="1" s="1"/>
  <c r="AW782" i="1" a="1"/>
  <c r="AW782" i="1"/>
  <c r="AV782" i="1"/>
  <c r="AU782" i="1"/>
  <c r="AX782" i="1" s="1"/>
  <c r="AR782" i="1"/>
  <c r="AQ782" i="1"/>
  <c r="AP782" i="1"/>
  <c r="AW781" i="1" a="1"/>
  <c r="AW781" i="1" s="1"/>
  <c r="AV781" i="1"/>
  <c r="AR781" i="1"/>
  <c r="AQ781" i="1"/>
  <c r="AS781" i="1" s="1"/>
  <c r="AP781" i="1"/>
  <c r="AU781" i="1" s="1"/>
  <c r="AX781" i="1" s="1"/>
  <c r="AW780" i="1" a="1"/>
  <c r="AW780" i="1" s="1"/>
  <c r="AV780" i="1"/>
  <c r="AR780" i="1"/>
  <c r="AP780" i="1"/>
  <c r="AU780" i="1" s="1"/>
  <c r="AX780" i="1" s="1"/>
  <c r="AX779" i="1"/>
  <c r="AW779" i="1" a="1"/>
  <c r="AW779" i="1" s="1"/>
  <c r="AV779" i="1"/>
  <c r="AU779" i="1"/>
  <c r="AR779" i="1"/>
  <c r="AQ779" i="1"/>
  <c r="AS779" i="1" s="1"/>
  <c r="AP779" i="1"/>
  <c r="AW778" i="1" a="1"/>
  <c r="AW778" i="1" s="1"/>
  <c r="AV778" i="1"/>
  <c r="AU778" i="1"/>
  <c r="AX778" i="1" s="1"/>
  <c r="AR778" i="1"/>
  <c r="AP778" i="1"/>
  <c r="AQ778" i="1" s="1"/>
  <c r="AX777" i="1"/>
  <c r="AW777" i="1" a="1"/>
  <c r="AW777" i="1"/>
  <c r="AV777" i="1"/>
  <c r="AU777" i="1"/>
  <c r="AR777" i="1"/>
  <c r="AS777" i="1" s="1"/>
  <c r="AQ777" i="1"/>
  <c r="AP777" i="1"/>
  <c r="AW776" i="1" a="1"/>
  <c r="AW776" i="1"/>
  <c r="AV776" i="1"/>
  <c r="AR776" i="1"/>
  <c r="AP776" i="1"/>
  <c r="AU776" i="1" s="1"/>
  <c r="AX776" i="1" s="1"/>
  <c r="AW775" i="1" a="1"/>
  <c r="AW775" i="1"/>
  <c r="AV775" i="1"/>
  <c r="AU775" i="1"/>
  <c r="AX775" i="1" s="1"/>
  <c r="AR775" i="1"/>
  <c r="AP775" i="1"/>
  <c r="AQ775" i="1" s="1"/>
  <c r="AW774" i="1" a="1"/>
  <c r="AW774" i="1" s="1"/>
  <c r="AV774" i="1"/>
  <c r="AR774" i="1"/>
  <c r="AP774" i="1"/>
  <c r="AU774" i="1" s="1"/>
  <c r="AX774" i="1" s="1"/>
  <c r="AW773" i="1" a="1"/>
  <c r="AW773" i="1"/>
  <c r="AV773" i="1"/>
  <c r="AR773" i="1"/>
  <c r="AP773" i="1"/>
  <c r="AU773" i="1" s="1"/>
  <c r="AX773" i="1" s="1"/>
  <c r="AW772" i="1" a="1"/>
  <c r="AW772" i="1" s="1"/>
  <c r="AV772" i="1"/>
  <c r="AU772" i="1"/>
  <c r="AX772" i="1" s="1"/>
  <c r="AR772" i="1"/>
  <c r="AP772" i="1"/>
  <c r="AQ772" i="1" s="1"/>
  <c r="AW771" i="1" a="1"/>
  <c r="AW771" i="1" s="1"/>
  <c r="AV771" i="1"/>
  <c r="AR771" i="1"/>
  <c r="AP771" i="1"/>
  <c r="AU771" i="1" s="1"/>
  <c r="AX771" i="1" s="1"/>
  <c r="AW770" i="1" a="1"/>
  <c r="AW770" i="1"/>
  <c r="AV770" i="1"/>
  <c r="AR770" i="1"/>
  <c r="AP770" i="1"/>
  <c r="AU770" i="1" s="1"/>
  <c r="AX770" i="1" s="1"/>
  <c r="AW769" i="1" a="1"/>
  <c r="AW769" i="1" s="1"/>
  <c r="AV769" i="1"/>
  <c r="AR769" i="1"/>
  <c r="AP769" i="1"/>
  <c r="AU769" i="1" s="1"/>
  <c r="AX769" i="1" s="1"/>
  <c r="AW768" i="1" a="1"/>
  <c r="AW768" i="1" s="1"/>
  <c r="AV768" i="1"/>
  <c r="AU768" i="1"/>
  <c r="AR768" i="1"/>
  <c r="AQ768" i="1"/>
  <c r="AP768" i="1"/>
  <c r="AW767" i="1" a="1"/>
  <c r="AW767" i="1"/>
  <c r="AV767" i="1"/>
  <c r="AR767" i="1"/>
  <c r="AP767" i="1"/>
  <c r="AU767" i="1" s="1"/>
  <c r="AX767" i="1" s="1"/>
  <c r="AW766" i="1" a="1"/>
  <c r="AW766" i="1"/>
  <c r="AV766" i="1"/>
  <c r="AR766" i="1"/>
  <c r="AQ766" i="1"/>
  <c r="AP766" i="1"/>
  <c r="AU766" i="1" s="1"/>
  <c r="AX766" i="1" s="1"/>
  <c r="AX765" i="1"/>
  <c r="AW765" i="1" a="1"/>
  <c r="AW765" i="1" s="1"/>
  <c r="AV765" i="1"/>
  <c r="AU765" i="1"/>
  <c r="AR765" i="1"/>
  <c r="AP765" i="1"/>
  <c r="AQ765" i="1" s="1"/>
  <c r="AW764" i="1" a="1"/>
  <c r="AW764" i="1" s="1"/>
  <c r="AV764" i="1"/>
  <c r="AU764" i="1"/>
  <c r="AX764" i="1" s="1"/>
  <c r="AR764" i="1"/>
  <c r="AQ764" i="1"/>
  <c r="AP764" i="1"/>
  <c r="AW763" i="1" a="1"/>
  <c r="AW763" i="1" s="1"/>
  <c r="AV763" i="1"/>
  <c r="AU763" i="1"/>
  <c r="AX763" i="1" s="1"/>
  <c r="AR763" i="1"/>
  <c r="AQ763" i="1"/>
  <c r="AP763" i="1"/>
  <c r="AW762" i="1" a="1"/>
  <c r="AW762" i="1" s="1"/>
  <c r="AV762" i="1"/>
  <c r="AR762" i="1"/>
  <c r="AP762" i="1"/>
  <c r="AU762" i="1" s="1"/>
  <c r="AX762" i="1" s="1"/>
  <c r="AW761" i="1" a="1"/>
  <c r="AW761" i="1" s="1"/>
  <c r="AV761" i="1"/>
  <c r="AU761" i="1"/>
  <c r="AX761" i="1" s="1"/>
  <c r="AR761" i="1"/>
  <c r="AS761" i="1" s="1"/>
  <c r="AQ761" i="1"/>
  <c r="AP761" i="1"/>
  <c r="AW760" i="1" a="1"/>
  <c r="AW760" i="1"/>
  <c r="AV760" i="1"/>
  <c r="AR760" i="1"/>
  <c r="AQ760" i="1"/>
  <c r="AP760" i="1"/>
  <c r="AU760" i="1" s="1"/>
  <c r="AX760" i="1" s="1"/>
  <c r="AW759" i="1" a="1"/>
  <c r="AW759" i="1"/>
  <c r="AV759" i="1"/>
  <c r="AR759" i="1"/>
  <c r="AP759" i="1"/>
  <c r="AU759" i="1" s="1"/>
  <c r="AX759" i="1" s="1"/>
  <c r="AW758" i="1" a="1"/>
  <c r="AW758" i="1" s="1"/>
  <c r="AV758" i="1"/>
  <c r="AU758" i="1"/>
  <c r="AX758" i="1" s="1"/>
  <c r="AR758" i="1"/>
  <c r="AQ758" i="1"/>
  <c r="AP758" i="1"/>
  <c r="AW757" i="1" a="1"/>
  <c r="AW757" i="1" s="1"/>
  <c r="AV757" i="1"/>
  <c r="AR757" i="1"/>
  <c r="AP757" i="1"/>
  <c r="AU757" i="1" s="1"/>
  <c r="AX757" i="1" s="1"/>
  <c r="AW756" i="1" a="1"/>
  <c r="AW756" i="1" s="1"/>
  <c r="AV756" i="1"/>
  <c r="AU756" i="1"/>
  <c r="AX756" i="1" s="1"/>
  <c r="AR756" i="1"/>
  <c r="AP756" i="1"/>
  <c r="AQ756" i="1" s="1"/>
  <c r="AX755" i="1"/>
  <c r="AW755" i="1" a="1"/>
  <c r="AW755" i="1" s="1"/>
  <c r="AV755" i="1"/>
  <c r="AU755" i="1"/>
  <c r="AR755" i="1"/>
  <c r="AP755" i="1"/>
  <c r="AQ755" i="1" s="1"/>
  <c r="AW754" i="1" a="1"/>
  <c r="AW754" i="1" s="1"/>
  <c r="AV754" i="1"/>
  <c r="AU754" i="1"/>
  <c r="AX754" i="1" s="1"/>
  <c r="AR754" i="1"/>
  <c r="AP754" i="1"/>
  <c r="AQ754" i="1" s="1"/>
  <c r="AW753" i="1" a="1"/>
  <c r="AW753" i="1"/>
  <c r="AV753" i="1"/>
  <c r="AX753" i="1" s="1"/>
  <c r="AU753" i="1"/>
  <c r="AR753" i="1"/>
  <c r="AQ753" i="1"/>
  <c r="AP753" i="1"/>
  <c r="AW752" i="1" a="1"/>
  <c r="AW752" i="1" s="1"/>
  <c r="AV752" i="1"/>
  <c r="AR752" i="1"/>
  <c r="AP752" i="1"/>
  <c r="AU752" i="1" s="1"/>
  <c r="AX752" i="1" s="1"/>
  <c r="AX751" i="1"/>
  <c r="AW751" i="1" a="1"/>
  <c r="AW751" i="1" s="1"/>
  <c r="AV751" i="1"/>
  <c r="AU751" i="1"/>
  <c r="AS751" i="1"/>
  <c r="AR751" i="1"/>
  <c r="AQ751" i="1"/>
  <c r="AP751" i="1"/>
  <c r="AW750" i="1" a="1"/>
  <c r="AW750" i="1" s="1"/>
  <c r="AV750" i="1"/>
  <c r="AR750" i="1"/>
  <c r="AP750" i="1"/>
  <c r="AU750" i="1" s="1"/>
  <c r="AX750" i="1" s="1"/>
  <c r="AW749" i="1" a="1"/>
  <c r="AW749" i="1"/>
  <c r="AV749" i="1"/>
  <c r="AU749" i="1"/>
  <c r="AX749" i="1" s="1"/>
  <c r="AR749" i="1"/>
  <c r="AP749" i="1"/>
  <c r="AQ749" i="1" s="1"/>
  <c r="AW748" i="1" a="1"/>
  <c r="AW748" i="1" s="1"/>
  <c r="AV748" i="1"/>
  <c r="AU748" i="1"/>
  <c r="AX748" i="1" s="1"/>
  <c r="AR748" i="1"/>
  <c r="AP748" i="1"/>
  <c r="AQ748" i="1" s="1"/>
  <c r="AW747" i="1" a="1"/>
  <c r="AW747" i="1"/>
  <c r="AV747" i="1"/>
  <c r="AR747" i="1"/>
  <c r="AQ747" i="1"/>
  <c r="AS747" i="1" s="1"/>
  <c r="AP747" i="1"/>
  <c r="AU747" i="1" s="1"/>
  <c r="AX747" i="1" s="1"/>
  <c r="AW746" i="1" a="1"/>
  <c r="AW746" i="1"/>
  <c r="AV746" i="1"/>
  <c r="AR746" i="1"/>
  <c r="AP746" i="1"/>
  <c r="AQ746" i="1" s="1"/>
  <c r="AW745" i="1" a="1"/>
  <c r="AW745" i="1"/>
  <c r="AV745" i="1"/>
  <c r="AR745" i="1"/>
  <c r="AQ745" i="1"/>
  <c r="AP745" i="1"/>
  <c r="AU745" i="1" s="1"/>
  <c r="AX745" i="1" s="1"/>
  <c r="AW744" i="1" a="1"/>
  <c r="AW744" i="1" s="1"/>
  <c r="AV744" i="1"/>
  <c r="AR744" i="1"/>
  <c r="AQ744" i="1"/>
  <c r="AP744" i="1"/>
  <c r="AU744" i="1" s="1"/>
  <c r="AX744" i="1" s="1"/>
  <c r="AW743" i="1" a="1"/>
  <c r="AW743" i="1"/>
  <c r="AV743" i="1"/>
  <c r="AR743" i="1"/>
  <c r="AQ743" i="1"/>
  <c r="AP743" i="1"/>
  <c r="AU743" i="1" s="1"/>
  <c r="AX743" i="1" s="1"/>
  <c r="AW742" i="1" a="1"/>
  <c r="AW742" i="1"/>
  <c r="AV742" i="1"/>
  <c r="AU742" i="1"/>
  <c r="AX742" i="1" s="1"/>
  <c r="AR742" i="1"/>
  <c r="AQ742" i="1"/>
  <c r="AP742" i="1"/>
  <c r="AW741" i="1" a="1"/>
  <c r="AW741" i="1" s="1"/>
  <c r="AV741" i="1"/>
  <c r="AR741" i="1"/>
  <c r="AP741" i="1"/>
  <c r="AU741" i="1" s="1"/>
  <c r="AX741" i="1" s="1"/>
  <c r="AW740" i="1" a="1"/>
  <c r="AW740" i="1" s="1"/>
  <c r="AV740" i="1"/>
  <c r="AR740" i="1"/>
  <c r="AP740" i="1"/>
  <c r="AU740" i="1" s="1"/>
  <c r="AX740" i="1" s="1"/>
  <c r="AX739" i="1"/>
  <c r="AW739" i="1" a="1"/>
  <c r="AW739" i="1" s="1"/>
  <c r="AV739" i="1"/>
  <c r="AU739" i="1"/>
  <c r="AR739" i="1"/>
  <c r="AQ739" i="1"/>
  <c r="AS739" i="1" s="1"/>
  <c r="AP739" i="1"/>
  <c r="AW738" i="1" a="1"/>
  <c r="AW738" i="1" s="1"/>
  <c r="AV738" i="1"/>
  <c r="AU738" i="1"/>
  <c r="AX738" i="1" s="1"/>
  <c r="AR738" i="1"/>
  <c r="AP738" i="1"/>
  <c r="AQ738" i="1" s="1"/>
  <c r="AX737" i="1"/>
  <c r="AW737" i="1" a="1"/>
  <c r="AW737" i="1"/>
  <c r="AV737" i="1"/>
  <c r="AU737" i="1"/>
  <c r="AR737" i="1"/>
  <c r="AS737" i="1" s="1"/>
  <c r="AQ737" i="1"/>
  <c r="AP737" i="1"/>
  <c r="AW736" i="1" a="1"/>
  <c r="AW736" i="1"/>
  <c r="AV736" i="1"/>
  <c r="AR736" i="1"/>
  <c r="AP736" i="1"/>
  <c r="AU736" i="1" s="1"/>
  <c r="AX736" i="1" s="1"/>
  <c r="AW735" i="1" a="1"/>
  <c r="AW735" i="1"/>
  <c r="AV735" i="1"/>
  <c r="AU735" i="1"/>
  <c r="AX735" i="1" s="1"/>
  <c r="AR735" i="1"/>
  <c r="AP735" i="1"/>
  <c r="AQ735" i="1" s="1"/>
  <c r="AW734" i="1" a="1"/>
  <c r="AW734" i="1" s="1"/>
  <c r="AV734" i="1"/>
  <c r="AR734" i="1"/>
  <c r="AQ734" i="1"/>
  <c r="AP734" i="1"/>
  <c r="AU734" i="1" s="1"/>
  <c r="AX734" i="1" s="1"/>
  <c r="AW733" i="1" a="1"/>
  <c r="AW733" i="1"/>
  <c r="AV733" i="1"/>
  <c r="AS733" i="1"/>
  <c r="AR733" i="1"/>
  <c r="AQ733" i="1"/>
  <c r="AP733" i="1"/>
  <c r="AU733" i="1" s="1"/>
  <c r="AX733" i="1" s="1"/>
  <c r="AW732" i="1" a="1"/>
  <c r="AW732" i="1" s="1"/>
  <c r="AV732" i="1"/>
  <c r="AU732" i="1"/>
  <c r="AX732" i="1" s="1"/>
  <c r="AR732" i="1"/>
  <c r="AQ732" i="1"/>
  <c r="AP732" i="1"/>
  <c r="AW731" i="1" a="1"/>
  <c r="AW731" i="1" s="1"/>
  <c r="AV731" i="1"/>
  <c r="AR731" i="1"/>
  <c r="AP731" i="1"/>
  <c r="AU731" i="1" s="1"/>
  <c r="AX731" i="1" s="1"/>
  <c r="AW730" i="1" a="1"/>
  <c r="AW730" i="1"/>
  <c r="AV730" i="1"/>
  <c r="AR730" i="1"/>
  <c r="AP730" i="1"/>
  <c r="AU730" i="1" s="1"/>
  <c r="AX730" i="1" s="1"/>
  <c r="AW729" i="1" a="1"/>
  <c r="AW729" i="1" s="1"/>
  <c r="AV729" i="1"/>
  <c r="AR729" i="1"/>
  <c r="AP729" i="1"/>
  <c r="AU729" i="1" s="1"/>
  <c r="AX729" i="1" s="1"/>
  <c r="AW728" i="1" a="1"/>
  <c r="AW728" i="1"/>
  <c r="AV728" i="1"/>
  <c r="AU728" i="1"/>
  <c r="AR728" i="1"/>
  <c r="AQ728" i="1"/>
  <c r="AP728" i="1"/>
  <c r="AW727" i="1" a="1"/>
  <c r="AW727" i="1"/>
  <c r="AV727" i="1"/>
  <c r="AR727" i="1"/>
  <c r="AP727" i="1"/>
  <c r="AU727" i="1" s="1"/>
  <c r="AX727" i="1" s="1"/>
  <c r="AW726" i="1" a="1"/>
  <c r="AW726" i="1"/>
  <c r="AV726" i="1"/>
  <c r="AR726" i="1"/>
  <c r="AQ726" i="1"/>
  <c r="AP726" i="1"/>
  <c r="AU726" i="1" s="1"/>
  <c r="AX726" i="1" s="1"/>
  <c r="AX725" i="1"/>
  <c r="AW725" i="1" a="1"/>
  <c r="AW725" i="1" s="1"/>
  <c r="AV725" i="1"/>
  <c r="AU725" i="1"/>
  <c r="AR725" i="1"/>
  <c r="AP725" i="1"/>
  <c r="AQ725" i="1" s="1"/>
  <c r="AW724" i="1" a="1"/>
  <c r="AW724" i="1" s="1"/>
  <c r="AV724" i="1"/>
  <c r="AU724" i="1"/>
  <c r="AX724" i="1" s="1"/>
  <c r="AR724" i="1"/>
  <c r="AQ724" i="1"/>
  <c r="AP724" i="1"/>
  <c r="AW723" i="1" a="1"/>
  <c r="AW723" i="1" s="1"/>
  <c r="AV723" i="1"/>
  <c r="AU723" i="1"/>
  <c r="AX723" i="1" s="1"/>
  <c r="AR723" i="1"/>
  <c r="AQ723" i="1"/>
  <c r="AP723" i="1"/>
  <c r="AW722" i="1" a="1"/>
  <c r="AW722" i="1" s="1"/>
  <c r="AV722" i="1"/>
  <c r="AR722" i="1"/>
  <c r="AP722" i="1"/>
  <c r="AU722" i="1" s="1"/>
  <c r="AX722" i="1" s="1"/>
  <c r="AW721" i="1" a="1"/>
  <c r="AW721" i="1" s="1"/>
  <c r="AV721" i="1"/>
  <c r="AU721" i="1"/>
  <c r="AX721" i="1" s="1"/>
  <c r="AS721" i="1"/>
  <c r="AR721" i="1"/>
  <c r="AQ721" i="1"/>
  <c r="AP721" i="1"/>
  <c r="AW720" i="1" a="1"/>
  <c r="AW720" i="1"/>
  <c r="AV720" i="1"/>
  <c r="AR720" i="1"/>
  <c r="AQ720" i="1"/>
  <c r="AP720" i="1"/>
  <c r="AU720" i="1" s="1"/>
  <c r="AX720" i="1" s="1"/>
  <c r="AW719" i="1" a="1"/>
  <c r="AW719" i="1"/>
  <c r="AV719" i="1"/>
  <c r="AR719" i="1"/>
  <c r="AP719" i="1"/>
  <c r="AU719" i="1" s="1"/>
  <c r="AX719" i="1" s="1"/>
  <c r="AW718" i="1" a="1"/>
  <c r="AW718" i="1" s="1"/>
  <c r="AV718" i="1"/>
  <c r="AU718" i="1"/>
  <c r="AX718" i="1" s="1"/>
  <c r="AR718" i="1"/>
  <c r="AQ718" i="1"/>
  <c r="AP718" i="1"/>
  <c r="AW717" i="1" a="1"/>
  <c r="AW717" i="1" s="1"/>
  <c r="AV717" i="1"/>
  <c r="AR717" i="1"/>
  <c r="AP717" i="1"/>
  <c r="AU717" i="1" s="1"/>
  <c r="AX717" i="1" s="1"/>
  <c r="AW716" i="1" a="1"/>
  <c r="AW716" i="1" s="1"/>
  <c r="AV716" i="1"/>
  <c r="AU716" i="1"/>
  <c r="AR716" i="1"/>
  <c r="AP716" i="1"/>
  <c r="AQ716" i="1" s="1"/>
  <c r="AX715" i="1"/>
  <c r="AW715" i="1" a="1"/>
  <c r="AW715" i="1" s="1"/>
  <c r="AV715" i="1"/>
  <c r="AU715" i="1"/>
  <c r="AR715" i="1"/>
  <c r="AP715" i="1"/>
  <c r="AQ715" i="1" s="1"/>
  <c r="AW714" i="1" a="1"/>
  <c r="AW714" i="1" s="1"/>
  <c r="AV714" i="1"/>
  <c r="AU714" i="1"/>
  <c r="AX714" i="1" s="1"/>
  <c r="AR714" i="1"/>
  <c r="AQ714" i="1"/>
  <c r="AP714" i="1"/>
  <c r="AW713" i="1" a="1"/>
  <c r="AW713" i="1"/>
  <c r="AV713" i="1"/>
  <c r="AX713" i="1" s="1"/>
  <c r="AU713" i="1"/>
  <c r="AR713" i="1"/>
  <c r="AQ713" i="1"/>
  <c r="AP713" i="1"/>
  <c r="AW712" i="1" a="1"/>
  <c r="AW712" i="1"/>
  <c r="AV712" i="1"/>
  <c r="AR712" i="1"/>
  <c r="AP712" i="1"/>
  <c r="AU712" i="1" s="1"/>
  <c r="AX712" i="1" s="1"/>
  <c r="AX711" i="1"/>
  <c r="AW711" i="1" a="1"/>
  <c r="AW711" i="1" s="1"/>
  <c r="AV711" i="1"/>
  <c r="AU711" i="1"/>
  <c r="AS711" i="1"/>
  <c r="AR711" i="1"/>
  <c r="AQ711" i="1"/>
  <c r="AP711" i="1"/>
  <c r="AW710" i="1" a="1"/>
  <c r="AW710" i="1" s="1"/>
  <c r="AV710" i="1"/>
  <c r="AR710" i="1"/>
  <c r="AP710" i="1"/>
  <c r="AU710" i="1" s="1"/>
  <c r="AX710" i="1" s="1"/>
  <c r="AW709" i="1" a="1"/>
  <c r="AW709" i="1"/>
  <c r="AV709" i="1"/>
  <c r="AU709" i="1"/>
  <c r="AX709" i="1" s="1"/>
  <c r="AR709" i="1"/>
  <c r="AP709" i="1"/>
  <c r="AQ709" i="1" s="1"/>
  <c r="AW708" i="1" a="1"/>
  <c r="AW708" i="1" s="1"/>
  <c r="AV708" i="1"/>
  <c r="AU708" i="1"/>
  <c r="AX708" i="1" s="1"/>
  <c r="AR708" i="1"/>
  <c r="AP708" i="1"/>
  <c r="AQ708" i="1" s="1"/>
  <c r="AW707" i="1" a="1"/>
  <c r="AW707" i="1"/>
  <c r="AV707" i="1"/>
  <c r="AR707" i="1"/>
  <c r="AQ707" i="1"/>
  <c r="AS707" i="1" s="1"/>
  <c r="AP707" i="1"/>
  <c r="AU707" i="1" s="1"/>
  <c r="AX707" i="1" s="1"/>
  <c r="AW706" i="1" a="1"/>
  <c r="AW706" i="1"/>
  <c r="AV706" i="1"/>
  <c r="AR706" i="1"/>
  <c r="AP706" i="1"/>
  <c r="AQ706" i="1" s="1"/>
  <c r="AW705" i="1" a="1"/>
  <c r="AW705" i="1"/>
  <c r="AV705" i="1"/>
  <c r="AR705" i="1"/>
  <c r="AQ705" i="1"/>
  <c r="AP705" i="1"/>
  <c r="AU705" i="1" s="1"/>
  <c r="AX705" i="1" s="1"/>
  <c r="AW704" i="1" a="1"/>
  <c r="AW704" i="1" s="1"/>
  <c r="AV704" i="1"/>
  <c r="AR704" i="1"/>
  <c r="AQ704" i="1"/>
  <c r="AP704" i="1"/>
  <c r="AU704" i="1" s="1"/>
  <c r="AX704" i="1" s="1"/>
  <c r="AW703" i="1" a="1"/>
  <c r="AW703" i="1"/>
  <c r="AV703" i="1"/>
  <c r="AR703" i="1"/>
  <c r="AQ703" i="1"/>
  <c r="AP703" i="1"/>
  <c r="AU703" i="1" s="1"/>
  <c r="AX703" i="1" s="1"/>
  <c r="AW702" i="1" a="1"/>
  <c r="AW702" i="1"/>
  <c r="AV702" i="1"/>
  <c r="AU702" i="1"/>
  <c r="AX702" i="1" s="1"/>
  <c r="AR702" i="1"/>
  <c r="AQ702" i="1"/>
  <c r="AP702" i="1"/>
  <c r="AW701" i="1" a="1"/>
  <c r="AW701" i="1" s="1"/>
  <c r="AV701" i="1"/>
  <c r="AR701" i="1"/>
  <c r="AP701" i="1"/>
  <c r="AU701" i="1" s="1"/>
  <c r="AX701" i="1" s="1"/>
  <c r="AW700" i="1" a="1"/>
  <c r="AW700" i="1"/>
  <c r="AV700" i="1"/>
  <c r="AR700" i="1"/>
  <c r="AP700" i="1"/>
  <c r="AU700" i="1" s="1"/>
  <c r="AX700" i="1" s="1"/>
  <c r="AX699" i="1"/>
  <c r="AW699" i="1" a="1"/>
  <c r="AW699" i="1" s="1"/>
  <c r="AV699" i="1"/>
  <c r="AU699" i="1"/>
  <c r="AR699" i="1"/>
  <c r="AQ699" i="1"/>
  <c r="AS699" i="1" s="1"/>
  <c r="AP699" i="1"/>
  <c r="AW698" i="1" a="1"/>
  <c r="AW698" i="1" s="1"/>
  <c r="AV698" i="1"/>
  <c r="AU698" i="1"/>
  <c r="AX698" i="1" s="1"/>
  <c r="AR698" i="1"/>
  <c r="AP698" i="1"/>
  <c r="AQ698" i="1" s="1"/>
  <c r="AX697" i="1"/>
  <c r="AW697" i="1" a="1"/>
  <c r="AW697" i="1"/>
  <c r="AV697" i="1"/>
  <c r="AU697" i="1"/>
  <c r="AR697" i="1"/>
  <c r="AS697" i="1" s="1"/>
  <c r="AQ697" i="1"/>
  <c r="AP697" i="1"/>
  <c r="AW696" i="1" a="1"/>
  <c r="AW696" i="1"/>
  <c r="AV696" i="1"/>
  <c r="AR696" i="1"/>
  <c r="AP696" i="1"/>
  <c r="AU696" i="1" s="1"/>
  <c r="AX696" i="1" s="1"/>
  <c r="AW695" i="1" a="1"/>
  <c r="AW695" i="1"/>
  <c r="AV695" i="1"/>
  <c r="AU695" i="1"/>
  <c r="AX695" i="1" s="1"/>
  <c r="AR695" i="1"/>
  <c r="AP695" i="1"/>
  <c r="AQ695" i="1" s="1"/>
  <c r="AW694" i="1" a="1"/>
  <c r="AW694" i="1" s="1"/>
  <c r="AV694" i="1"/>
  <c r="AR694" i="1"/>
  <c r="AP694" i="1"/>
  <c r="AU694" i="1" s="1"/>
  <c r="AX694" i="1" s="1"/>
  <c r="AW693" i="1" a="1"/>
  <c r="AW693" i="1"/>
  <c r="AV693" i="1"/>
  <c r="AS693" i="1"/>
  <c r="AR693" i="1"/>
  <c r="AQ693" i="1"/>
  <c r="AP693" i="1"/>
  <c r="AU693" i="1" s="1"/>
  <c r="AX693" i="1" s="1"/>
  <c r="AW692" i="1" a="1"/>
  <c r="AW692" i="1" s="1"/>
  <c r="AV692" i="1"/>
  <c r="AU692" i="1"/>
  <c r="AX692" i="1" s="1"/>
  <c r="AR692" i="1"/>
  <c r="AQ692" i="1"/>
  <c r="AP692" i="1"/>
  <c r="AW691" i="1" a="1"/>
  <c r="AW691" i="1" s="1"/>
  <c r="AV691" i="1"/>
  <c r="AR691" i="1"/>
  <c r="AP691" i="1"/>
  <c r="AU691" i="1" s="1"/>
  <c r="AX691" i="1" s="1"/>
  <c r="AW690" i="1" a="1"/>
  <c r="AW690" i="1"/>
  <c r="AV690" i="1"/>
  <c r="AR690" i="1"/>
  <c r="AP690" i="1"/>
  <c r="AU690" i="1" s="1"/>
  <c r="AX690" i="1" s="1"/>
  <c r="AW689" i="1" a="1"/>
  <c r="AW689" i="1" s="1"/>
  <c r="AV689" i="1"/>
  <c r="AR689" i="1"/>
  <c r="AP689" i="1"/>
  <c r="AU689" i="1" s="1"/>
  <c r="AX689" i="1" s="1"/>
  <c r="AW688" i="1" a="1"/>
  <c r="AW688" i="1"/>
  <c r="AV688" i="1"/>
  <c r="AU688" i="1"/>
  <c r="AR688" i="1"/>
  <c r="AQ688" i="1"/>
  <c r="AP688" i="1"/>
  <c r="AW687" i="1" a="1"/>
  <c r="AW687" i="1"/>
  <c r="AV687" i="1"/>
  <c r="AS687" i="1"/>
  <c r="AR687" i="1"/>
  <c r="AQ687" i="1"/>
  <c r="AP687" i="1"/>
  <c r="AU687" i="1" s="1"/>
  <c r="AX687" i="1" s="1"/>
  <c r="AW686" i="1" a="1"/>
  <c r="AW686" i="1" s="1"/>
  <c r="AV686" i="1"/>
  <c r="AR686" i="1"/>
  <c r="AQ686" i="1"/>
  <c r="AP686" i="1"/>
  <c r="AU686" i="1" s="1"/>
  <c r="AX686" i="1" s="1"/>
  <c r="AX685" i="1"/>
  <c r="AW685" i="1" a="1"/>
  <c r="AW685" i="1" s="1"/>
  <c r="AV685" i="1"/>
  <c r="AU685" i="1"/>
  <c r="AR685" i="1"/>
  <c r="AP685" i="1"/>
  <c r="AQ685" i="1" s="1"/>
  <c r="AW684" i="1" a="1"/>
  <c r="AW684" i="1" s="1"/>
  <c r="AV684" i="1"/>
  <c r="AU684" i="1"/>
  <c r="AX684" i="1" s="1"/>
  <c r="AR684" i="1"/>
  <c r="AQ684" i="1"/>
  <c r="AP684" i="1"/>
  <c r="AW683" i="1" a="1"/>
  <c r="AW683" i="1" s="1"/>
  <c r="AV683" i="1"/>
  <c r="AU683" i="1"/>
  <c r="AX683" i="1" s="1"/>
  <c r="AR683" i="1"/>
  <c r="AQ683" i="1"/>
  <c r="AP683" i="1"/>
  <c r="AW682" i="1" a="1"/>
  <c r="AW682" i="1" s="1"/>
  <c r="AV682" i="1"/>
  <c r="AR682" i="1"/>
  <c r="AP682" i="1"/>
  <c r="AU682" i="1" s="1"/>
  <c r="AX682" i="1" s="1"/>
  <c r="AW681" i="1" a="1"/>
  <c r="AW681" i="1" s="1"/>
  <c r="AV681" i="1"/>
  <c r="AU681" i="1"/>
  <c r="AX681" i="1" s="1"/>
  <c r="AS681" i="1"/>
  <c r="AR681" i="1"/>
  <c r="AQ681" i="1"/>
  <c r="AP681" i="1"/>
  <c r="AW680" i="1" a="1"/>
  <c r="AW680" i="1"/>
  <c r="AV680" i="1"/>
  <c r="AR680" i="1"/>
  <c r="AQ680" i="1"/>
  <c r="AP680" i="1"/>
  <c r="AU680" i="1" s="1"/>
  <c r="AX680" i="1" s="1"/>
  <c r="AW679" i="1" a="1"/>
  <c r="AW679" i="1"/>
  <c r="AV679" i="1"/>
  <c r="AR679" i="1"/>
  <c r="AP679" i="1"/>
  <c r="AU679" i="1" s="1"/>
  <c r="AX679" i="1" s="1"/>
  <c r="AW678" i="1" a="1"/>
  <c r="AW678" i="1" s="1"/>
  <c r="AV678" i="1"/>
  <c r="AU678" i="1"/>
  <c r="AX678" i="1" s="1"/>
  <c r="AR678" i="1"/>
  <c r="AQ678" i="1"/>
  <c r="AP678" i="1"/>
  <c r="AW677" i="1" a="1"/>
  <c r="AW677" i="1" s="1"/>
  <c r="AV677" i="1"/>
  <c r="AR677" i="1"/>
  <c r="AP677" i="1"/>
  <c r="AU677" i="1" s="1"/>
  <c r="AX677" i="1" s="1"/>
  <c r="AW676" i="1" a="1"/>
  <c r="AW676" i="1" s="1"/>
  <c r="AV676" i="1"/>
  <c r="AU676" i="1"/>
  <c r="AR676" i="1"/>
  <c r="AP676" i="1"/>
  <c r="AQ676" i="1" s="1"/>
  <c r="AX675" i="1"/>
  <c r="AW675" i="1" a="1"/>
  <c r="AW675" i="1" s="1"/>
  <c r="AV675" i="1"/>
  <c r="AU675" i="1"/>
  <c r="AR675" i="1"/>
  <c r="AP675" i="1"/>
  <c r="AQ675" i="1" s="1"/>
  <c r="AW674" i="1" a="1"/>
  <c r="AW674" i="1" s="1"/>
  <c r="AV674" i="1"/>
  <c r="AU674" i="1"/>
  <c r="AX674" i="1" s="1"/>
  <c r="AR674" i="1"/>
  <c r="AQ674" i="1"/>
  <c r="AP674" i="1"/>
  <c r="AW673" i="1" a="1"/>
  <c r="AW673" i="1"/>
  <c r="AV673" i="1"/>
  <c r="AX673" i="1" s="1"/>
  <c r="AU673" i="1"/>
  <c r="AR673" i="1"/>
  <c r="AQ673" i="1"/>
  <c r="AP673" i="1"/>
  <c r="AW672" i="1" a="1"/>
  <c r="AW672" i="1"/>
  <c r="AV672" i="1"/>
  <c r="AR672" i="1"/>
  <c r="AP672" i="1"/>
  <c r="AU672" i="1" s="1"/>
  <c r="AX672" i="1" s="1"/>
  <c r="AX671" i="1"/>
  <c r="AW671" i="1" a="1"/>
  <c r="AW671" i="1" s="1"/>
  <c r="AV671" i="1"/>
  <c r="AU671" i="1"/>
  <c r="AS671" i="1"/>
  <c r="AR671" i="1"/>
  <c r="AQ671" i="1"/>
  <c r="AP671" i="1"/>
  <c r="AW670" i="1" a="1"/>
  <c r="AW670" i="1" s="1"/>
  <c r="AV670" i="1"/>
  <c r="AR670" i="1"/>
  <c r="AP670" i="1"/>
  <c r="AU670" i="1" s="1"/>
  <c r="AX670" i="1" s="1"/>
  <c r="AW669" i="1" a="1"/>
  <c r="AW669" i="1"/>
  <c r="AV669" i="1"/>
  <c r="AU669" i="1"/>
  <c r="AX669" i="1" s="1"/>
  <c r="AR669" i="1"/>
  <c r="AP669" i="1"/>
  <c r="AQ669" i="1" s="1"/>
  <c r="AW668" i="1" a="1"/>
  <c r="AW668" i="1" s="1"/>
  <c r="AV668" i="1"/>
  <c r="AU668" i="1"/>
  <c r="AX668" i="1" s="1"/>
  <c r="AR668" i="1"/>
  <c r="AP668" i="1"/>
  <c r="AQ668" i="1" s="1"/>
  <c r="AW667" i="1" a="1"/>
  <c r="AW667" i="1"/>
  <c r="AV667" i="1"/>
  <c r="AR667" i="1"/>
  <c r="AQ667" i="1"/>
  <c r="AS667" i="1" s="1"/>
  <c r="AP667" i="1"/>
  <c r="AU667" i="1" s="1"/>
  <c r="AX667" i="1" s="1"/>
  <c r="AW666" i="1" a="1"/>
  <c r="AW666" i="1"/>
  <c r="AV666" i="1"/>
  <c r="AR666" i="1"/>
  <c r="AP666" i="1"/>
  <c r="AQ666" i="1" s="1"/>
  <c r="AW665" i="1" a="1"/>
  <c r="AW665" i="1"/>
  <c r="AV665" i="1"/>
  <c r="AR665" i="1"/>
  <c r="AQ665" i="1"/>
  <c r="AP665" i="1"/>
  <c r="AU665" i="1" s="1"/>
  <c r="AX665" i="1" s="1"/>
  <c r="AW664" i="1" a="1"/>
  <c r="AW664" i="1" s="1"/>
  <c r="AV664" i="1"/>
  <c r="AR664" i="1"/>
  <c r="AQ664" i="1"/>
  <c r="AP664" i="1"/>
  <c r="AU664" i="1" s="1"/>
  <c r="AX664" i="1" s="1"/>
  <c r="AW663" i="1" a="1"/>
  <c r="AW663" i="1"/>
  <c r="AV663" i="1"/>
  <c r="AX663" i="1" s="1"/>
  <c r="AU663" i="1"/>
  <c r="AR663" i="1"/>
  <c r="AQ663" i="1"/>
  <c r="AP663" i="1"/>
  <c r="AW662" i="1" a="1"/>
  <c r="AW662" i="1"/>
  <c r="AV662" i="1"/>
  <c r="AU662" i="1"/>
  <c r="AX662" i="1" s="1"/>
  <c r="AR662" i="1"/>
  <c r="AQ662" i="1"/>
  <c r="AP662" i="1"/>
  <c r="AW661" i="1" a="1"/>
  <c r="AW661" i="1" s="1"/>
  <c r="AV661" i="1"/>
  <c r="AR661" i="1"/>
  <c r="AP661" i="1"/>
  <c r="AU661" i="1" s="1"/>
  <c r="AX661" i="1" s="1"/>
  <c r="AW660" i="1" a="1"/>
  <c r="AW660" i="1" s="1"/>
  <c r="AV660" i="1"/>
  <c r="AR660" i="1"/>
  <c r="AP660" i="1"/>
  <c r="AU660" i="1" s="1"/>
  <c r="AX660" i="1" s="1"/>
  <c r="AX659" i="1"/>
  <c r="AW659" i="1" a="1"/>
  <c r="AW659" i="1" s="1"/>
  <c r="AV659" i="1"/>
  <c r="AU659" i="1"/>
  <c r="AR659" i="1"/>
  <c r="AQ659" i="1"/>
  <c r="AS659" i="1" s="1"/>
  <c r="AP659" i="1"/>
  <c r="AW658" i="1" a="1"/>
  <c r="AW658" i="1" s="1"/>
  <c r="AV658" i="1"/>
  <c r="AU658" i="1"/>
  <c r="AX658" i="1" s="1"/>
  <c r="AR658" i="1"/>
  <c r="AP658" i="1"/>
  <c r="AQ658" i="1" s="1"/>
  <c r="AX657" i="1"/>
  <c r="AW657" i="1" a="1"/>
  <c r="AW657" i="1"/>
  <c r="AV657" i="1"/>
  <c r="AU657" i="1"/>
  <c r="AR657" i="1"/>
  <c r="AS657" i="1" s="1"/>
  <c r="AQ657" i="1"/>
  <c r="AP657" i="1"/>
  <c r="AW656" i="1" a="1"/>
  <c r="AW656" i="1" s="1"/>
  <c r="AV656" i="1"/>
  <c r="AU656" i="1"/>
  <c r="AX656" i="1" s="1"/>
  <c r="AR656" i="1"/>
  <c r="AP656" i="1"/>
  <c r="AQ656" i="1" s="1"/>
  <c r="AW655" i="1" a="1"/>
  <c r="AW655" i="1"/>
  <c r="AV655" i="1"/>
  <c r="AU655" i="1"/>
  <c r="AX655" i="1" s="1"/>
  <c r="AR655" i="1"/>
  <c r="AP655" i="1"/>
  <c r="AQ655" i="1" s="1"/>
  <c r="AW654" i="1" a="1"/>
  <c r="AW654" i="1" s="1"/>
  <c r="AV654" i="1"/>
  <c r="AU654" i="1"/>
  <c r="AX654" i="1" s="1"/>
  <c r="AR654" i="1"/>
  <c r="AP654" i="1"/>
  <c r="AQ654" i="1" s="1"/>
  <c r="AW653" i="1" a="1"/>
  <c r="AW653" i="1"/>
  <c r="AV653" i="1"/>
  <c r="AS653" i="1"/>
  <c r="AR653" i="1"/>
  <c r="AQ653" i="1"/>
  <c r="AP653" i="1"/>
  <c r="AU653" i="1" s="1"/>
  <c r="AX653" i="1" s="1"/>
  <c r="AW652" i="1" a="1"/>
  <c r="AW652" i="1" s="1"/>
  <c r="AV652" i="1"/>
  <c r="AR652" i="1"/>
  <c r="AP652" i="1"/>
  <c r="AQ652" i="1" s="1"/>
  <c r="AW651" i="1" a="1"/>
  <c r="AW651" i="1"/>
  <c r="AV651" i="1"/>
  <c r="AR651" i="1"/>
  <c r="AP651" i="1"/>
  <c r="AU651" i="1" s="1"/>
  <c r="AX651" i="1" s="1"/>
  <c r="AW650" i="1" a="1"/>
  <c r="AW650" i="1" s="1"/>
  <c r="AV650" i="1"/>
  <c r="AR650" i="1"/>
  <c r="AP650" i="1"/>
  <c r="AW649" i="1" a="1"/>
  <c r="AW649" i="1"/>
  <c r="AV649" i="1"/>
  <c r="AR649" i="1"/>
  <c r="AP649" i="1"/>
  <c r="AU649" i="1" s="1"/>
  <c r="AX649" i="1" s="1"/>
  <c r="AW648" i="1" a="1"/>
  <c r="AW648" i="1" s="1"/>
  <c r="AV648" i="1"/>
  <c r="AR648" i="1"/>
  <c r="AP648" i="1"/>
  <c r="AQ648" i="1" s="1"/>
  <c r="AW647" i="1" a="1"/>
  <c r="AW647" i="1"/>
  <c r="AV647" i="1"/>
  <c r="AR647" i="1"/>
  <c r="AQ647" i="1"/>
  <c r="AS647" i="1" s="1"/>
  <c r="AP647" i="1"/>
  <c r="AU647" i="1" s="1"/>
  <c r="AX647" i="1" s="1"/>
  <c r="AW646" i="1" a="1"/>
  <c r="AW646" i="1" s="1"/>
  <c r="AV646" i="1"/>
  <c r="AR646" i="1"/>
  <c r="AP646" i="1"/>
  <c r="AQ646" i="1" s="1"/>
  <c r="AX645" i="1"/>
  <c r="AW645" i="1" a="1"/>
  <c r="AW645" i="1"/>
  <c r="AV645" i="1"/>
  <c r="AU645" i="1"/>
  <c r="AR645" i="1"/>
  <c r="AQ645" i="1"/>
  <c r="AS645" i="1" s="1"/>
  <c r="AP645" i="1"/>
  <c r="AW644" i="1" a="1"/>
  <c r="AW644" i="1"/>
  <c r="AV644" i="1"/>
  <c r="AU644" i="1"/>
  <c r="AX644" i="1" s="1"/>
  <c r="AR644" i="1"/>
  <c r="AP644" i="1"/>
  <c r="AQ644" i="1" s="1"/>
  <c r="AW643" i="1" a="1"/>
  <c r="AW643" i="1"/>
  <c r="AV643" i="1"/>
  <c r="AU643" i="1"/>
  <c r="AX643" i="1" s="1"/>
  <c r="AR643" i="1"/>
  <c r="AQ643" i="1"/>
  <c r="AS643" i="1" s="1"/>
  <c r="AP643" i="1"/>
  <c r="AW642" i="1" a="1"/>
  <c r="AW642" i="1"/>
  <c r="AV642" i="1"/>
  <c r="AU642" i="1"/>
  <c r="AX642" i="1" s="1"/>
  <c r="AR642" i="1"/>
  <c r="AP642" i="1"/>
  <c r="AQ642" i="1" s="1"/>
  <c r="AW641" i="1" a="1"/>
  <c r="AW641" i="1"/>
  <c r="AV641" i="1"/>
  <c r="AU641" i="1"/>
  <c r="AX641" i="1" s="1"/>
  <c r="AR641" i="1"/>
  <c r="AQ641" i="1"/>
  <c r="AP641" i="1"/>
  <c r="AW640" i="1" a="1"/>
  <c r="AW640" i="1"/>
  <c r="AV640" i="1"/>
  <c r="AU640" i="1"/>
  <c r="AX640" i="1" s="1"/>
  <c r="AR640" i="1"/>
  <c r="AP640" i="1"/>
  <c r="AQ640" i="1" s="1"/>
  <c r="AW639" i="1" a="1"/>
  <c r="AW639" i="1"/>
  <c r="AV639" i="1"/>
  <c r="AU639" i="1"/>
  <c r="AX639" i="1" s="1"/>
  <c r="AR639" i="1"/>
  <c r="AP639" i="1"/>
  <c r="AQ639" i="1" s="1"/>
  <c r="AS639" i="1" s="1"/>
  <c r="AW638" i="1" a="1"/>
  <c r="AW638" i="1"/>
  <c r="AV638" i="1"/>
  <c r="AR638" i="1"/>
  <c r="AQ638" i="1"/>
  <c r="AP638" i="1"/>
  <c r="AU638" i="1" s="1"/>
  <c r="AX638" i="1" s="1"/>
  <c r="AW637" i="1" a="1"/>
  <c r="AW637" i="1"/>
  <c r="AV637" i="1"/>
  <c r="AR637" i="1"/>
  <c r="AP637" i="1"/>
  <c r="AW636" i="1" a="1"/>
  <c r="AW636" i="1"/>
  <c r="AV636" i="1"/>
  <c r="AR636" i="1"/>
  <c r="AP636" i="1"/>
  <c r="AW635" i="1" a="1"/>
  <c r="AW635" i="1" s="1"/>
  <c r="AV635" i="1"/>
  <c r="AR635" i="1"/>
  <c r="AP635" i="1"/>
  <c r="AW634" i="1" a="1"/>
  <c r="AW634" i="1"/>
  <c r="AV634" i="1"/>
  <c r="AU634" i="1"/>
  <c r="AR634" i="1"/>
  <c r="AP634" i="1"/>
  <c r="AQ634" i="1" s="1"/>
  <c r="AW633" i="1" a="1"/>
  <c r="AW633" i="1"/>
  <c r="AV633" i="1"/>
  <c r="AR633" i="1"/>
  <c r="AP633" i="1"/>
  <c r="AQ633" i="1" s="1"/>
  <c r="AS633" i="1" s="1"/>
  <c r="AW632" i="1" a="1"/>
  <c r="AW632" i="1" s="1"/>
  <c r="AV632" i="1"/>
  <c r="AU632" i="1"/>
  <c r="AX632" i="1" s="1"/>
  <c r="AR632" i="1"/>
  <c r="AQ632" i="1"/>
  <c r="AP632" i="1"/>
  <c r="AW631" i="1" a="1"/>
  <c r="AW631" i="1" s="1"/>
  <c r="AV631" i="1"/>
  <c r="AU631" i="1"/>
  <c r="AR631" i="1"/>
  <c r="AP631" i="1"/>
  <c r="AQ631" i="1" s="1"/>
  <c r="AS631" i="1" s="1"/>
  <c r="AW630" i="1" a="1"/>
  <c r="AW630" i="1" s="1"/>
  <c r="AV630" i="1"/>
  <c r="AU630" i="1"/>
  <c r="AR630" i="1"/>
  <c r="AQ630" i="1"/>
  <c r="AP630" i="1"/>
  <c r="AW629" i="1" a="1"/>
  <c r="AW629" i="1"/>
  <c r="AV629" i="1"/>
  <c r="AU629" i="1"/>
  <c r="AX629" i="1" s="1"/>
  <c r="AS629" i="1"/>
  <c r="AR629" i="1"/>
  <c r="AQ629" i="1"/>
  <c r="AP629" i="1"/>
  <c r="AW628" i="1" a="1"/>
  <c r="AW628" i="1"/>
  <c r="AV628" i="1"/>
  <c r="AU628" i="1"/>
  <c r="AX628" i="1" s="1"/>
  <c r="AR628" i="1"/>
  <c r="AQ628" i="1"/>
  <c r="AP628" i="1"/>
  <c r="AW627" i="1" a="1"/>
  <c r="AW627" i="1"/>
  <c r="AV627" i="1"/>
  <c r="AR627" i="1"/>
  <c r="AP627" i="1"/>
  <c r="AQ627" i="1" s="1"/>
  <c r="AW626" i="1" a="1"/>
  <c r="AW626" i="1"/>
  <c r="AV626" i="1"/>
  <c r="AU626" i="1"/>
  <c r="AX626" i="1" s="1"/>
  <c r="AR626" i="1"/>
  <c r="AQ626" i="1"/>
  <c r="AS626" i="1" s="1"/>
  <c r="AP626" i="1"/>
  <c r="AW625" i="1" a="1"/>
  <c r="AW625" i="1" s="1"/>
  <c r="AV625" i="1"/>
  <c r="AU625" i="1"/>
  <c r="AX625" i="1" s="1"/>
  <c r="AS625" i="1"/>
  <c r="AR625" i="1"/>
  <c r="AQ625" i="1"/>
  <c r="AP625" i="1"/>
  <c r="AX624" i="1"/>
  <c r="AW624" i="1" a="1"/>
  <c r="AW624" i="1"/>
  <c r="AV624" i="1"/>
  <c r="AU624" i="1"/>
  <c r="AS624" i="1"/>
  <c r="AR624" i="1"/>
  <c r="AQ624" i="1"/>
  <c r="AP624" i="1"/>
  <c r="AW623" i="1" a="1"/>
  <c r="AW623" i="1" s="1"/>
  <c r="AV623" i="1"/>
  <c r="AR623" i="1"/>
  <c r="AQ623" i="1"/>
  <c r="AP623" i="1"/>
  <c r="AU623" i="1" s="1"/>
  <c r="AX623" i="1" s="1"/>
  <c r="AW622" i="1" a="1"/>
  <c r="AW622" i="1" s="1"/>
  <c r="AV622" i="1"/>
  <c r="AU622" i="1"/>
  <c r="AX622" i="1" s="1"/>
  <c r="AR622" i="1"/>
  <c r="AQ622" i="1"/>
  <c r="AS622" i="1" s="1"/>
  <c r="AP622" i="1"/>
  <c r="AW621" i="1" a="1"/>
  <c r="AW621" i="1"/>
  <c r="AV621" i="1"/>
  <c r="AR621" i="1"/>
  <c r="AQ621" i="1"/>
  <c r="AP621" i="1"/>
  <c r="AU621" i="1" s="1"/>
  <c r="AX620" i="1"/>
  <c r="AW620" i="1" a="1"/>
  <c r="AW620" i="1"/>
  <c r="AV620" i="1"/>
  <c r="AU620" i="1"/>
  <c r="AS620" i="1"/>
  <c r="AR620" i="1"/>
  <c r="AQ620" i="1"/>
  <c r="AP620" i="1"/>
  <c r="AW619" i="1" a="1"/>
  <c r="AW619" i="1"/>
  <c r="AV619" i="1"/>
  <c r="AU619" i="1"/>
  <c r="AX619" i="1" s="1"/>
  <c r="AR619" i="1"/>
  <c r="AQ619" i="1"/>
  <c r="AP619" i="1"/>
  <c r="AW618" i="1" a="1"/>
  <c r="AW618" i="1" s="1"/>
  <c r="AV618" i="1"/>
  <c r="AX618" i="1" s="1"/>
  <c r="AU618" i="1"/>
  <c r="AR618" i="1"/>
  <c r="AQ618" i="1"/>
  <c r="AP618" i="1"/>
  <c r="AW617" i="1" a="1"/>
  <c r="AW617" i="1"/>
  <c r="AV617" i="1"/>
  <c r="AR617" i="1"/>
  <c r="AP617" i="1"/>
  <c r="AQ617" i="1" s="1"/>
  <c r="AS617" i="1" s="1"/>
  <c r="AW616" i="1" a="1"/>
  <c r="AW616" i="1"/>
  <c r="AV616" i="1"/>
  <c r="AU616" i="1"/>
  <c r="AX616" i="1" s="1"/>
  <c r="AR616" i="1"/>
  <c r="AQ616" i="1"/>
  <c r="AP616" i="1"/>
  <c r="AW615" i="1" a="1"/>
  <c r="AW615" i="1"/>
  <c r="AV615" i="1"/>
  <c r="AU615" i="1"/>
  <c r="AX615" i="1" s="1"/>
  <c r="AS615" i="1"/>
  <c r="AR615" i="1"/>
  <c r="AP615" i="1"/>
  <c r="AQ615" i="1" s="1"/>
  <c r="AX614" i="1"/>
  <c r="AW614" i="1" a="1"/>
  <c r="AW614" i="1"/>
  <c r="AV614" i="1"/>
  <c r="AU614" i="1"/>
  <c r="AR614" i="1"/>
  <c r="AQ614" i="1"/>
  <c r="AS614" i="1" s="1"/>
  <c r="AP614" i="1"/>
  <c r="AW613" i="1" a="1"/>
  <c r="AW613" i="1"/>
  <c r="AV613" i="1"/>
  <c r="AU613" i="1"/>
  <c r="AR613" i="1"/>
  <c r="AP613" i="1"/>
  <c r="AQ613" i="1" s="1"/>
  <c r="AX612" i="1"/>
  <c r="AW612" i="1" a="1"/>
  <c r="AW612" i="1" s="1"/>
  <c r="AV612" i="1"/>
  <c r="AU612" i="1"/>
  <c r="AS612" i="1"/>
  <c r="AR612" i="1"/>
  <c r="AQ612" i="1"/>
  <c r="AP612" i="1"/>
  <c r="AW611" i="1" a="1"/>
  <c r="AW611" i="1" s="1"/>
  <c r="AV611" i="1"/>
  <c r="AU611" i="1"/>
  <c r="AS611" i="1"/>
  <c r="AR611" i="1"/>
  <c r="AQ611" i="1"/>
  <c r="AP611" i="1"/>
  <c r="AW610" i="1" a="1"/>
  <c r="AW610" i="1"/>
  <c r="AV610" i="1"/>
  <c r="AU610" i="1"/>
  <c r="AR610" i="1"/>
  <c r="AS610" i="1" s="1"/>
  <c r="AQ610" i="1"/>
  <c r="AP610" i="1"/>
  <c r="AW609" i="1" a="1"/>
  <c r="AW609" i="1" s="1"/>
  <c r="AV609" i="1"/>
  <c r="AR609" i="1"/>
  <c r="AQ609" i="1"/>
  <c r="AP609" i="1"/>
  <c r="AU609" i="1" s="1"/>
  <c r="AX609" i="1" s="1"/>
  <c r="AW608" i="1" a="1"/>
  <c r="AW608" i="1"/>
  <c r="AV608" i="1"/>
  <c r="AU608" i="1"/>
  <c r="AX608" i="1" s="1"/>
  <c r="AS608" i="1"/>
  <c r="AR608" i="1"/>
  <c r="AQ608" i="1"/>
  <c r="AP608" i="1"/>
  <c r="AW607" i="1" a="1"/>
  <c r="AW607" i="1"/>
  <c r="AV607" i="1"/>
  <c r="AR607" i="1"/>
  <c r="AP607" i="1"/>
  <c r="AU607" i="1" s="1"/>
  <c r="AX607" i="1" s="1"/>
  <c r="AX606" i="1"/>
  <c r="AW606" i="1" a="1"/>
  <c r="AW606" i="1"/>
  <c r="AV606" i="1"/>
  <c r="AU606" i="1"/>
  <c r="AS606" i="1"/>
  <c r="AR606" i="1"/>
  <c r="AQ606" i="1"/>
  <c r="AP606" i="1"/>
  <c r="AW605" i="1" a="1"/>
  <c r="AW605" i="1"/>
  <c r="AV605" i="1"/>
  <c r="AU605" i="1"/>
  <c r="AX605" i="1" s="1"/>
  <c r="AR605" i="1"/>
  <c r="AQ605" i="1"/>
  <c r="AP605" i="1"/>
  <c r="AX604" i="1"/>
  <c r="AW604" i="1" a="1"/>
  <c r="AW604" i="1" s="1"/>
  <c r="AV604" i="1"/>
  <c r="AU604" i="1"/>
  <c r="AR604" i="1"/>
  <c r="AQ604" i="1"/>
  <c r="AP604" i="1"/>
  <c r="AW603" i="1" a="1"/>
  <c r="AW603" i="1" s="1"/>
  <c r="AV603" i="1"/>
  <c r="AU603" i="1"/>
  <c r="AX603" i="1" s="1"/>
  <c r="AR603" i="1"/>
  <c r="AP603" i="1"/>
  <c r="AQ603" i="1" s="1"/>
  <c r="AX602" i="1"/>
  <c r="AW602" i="1" a="1"/>
  <c r="AW602" i="1" s="1"/>
  <c r="AV602" i="1"/>
  <c r="AU602" i="1"/>
  <c r="AR602" i="1"/>
  <c r="AQ602" i="1"/>
  <c r="AS602" i="1" s="1"/>
  <c r="AP602" i="1"/>
  <c r="AW601" i="1" a="1"/>
  <c r="AW601" i="1"/>
  <c r="AV601" i="1"/>
  <c r="AR601" i="1"/>
  <c r="AP601" i="1"/>
  <c r="AU601" i="1" s="1"/>
  <c r="AX601" i="1" s="1"/>
  <c r="AW600" i="1" a="1"/>
  <c r="AW600" i="1"/>
  <c r="AV600" i="1"/>
  <c r="AX600" i="1" s="1"/>
  <c r="AU600" i="1"/>
  <c r="AR600" i="1"/>
  <c r="AQ600" i="1"/>
  <c r="AP600" i="1"/>
  <c r="AW599" i="1" a="1"/>
  <c r="AW599" i="1" s="1"/>
  <c r="AV599" i="1"/>
  <c r="AR599" i="1"/>
  <c r="AP599" i="1"/>
  <c r="AU599" i="1" s="1"/>
  <c r="AX599" i="1" s="1"/>
  <c r="AW598" i="1" a="1"/>
  <c r="AW598" i="1" s="1"/>
  <c r="AV598" i="1"/>
  <c r="AU598" i="1"/>
  <c r="AX598" i="1" s="1"/>
  <c r="AR598" i="1"/>
  <c r="AQ598" i="1"/>
  <c r="AP598" i="1"/>
  <c r="AW597" i="1" a="1"/>
  <c r="AW597" i="1" s="1"/>
  <c r="AV597" i="1"/>
  <c r="AR597" i="1"/>
  <c r="AP597" i="1"/>
  <c r="AW596" i="1" a="1"/>
  <c r="AW596" i="1"/>
  <c r="AV596" i="1"/>
  <c r="AU596" i="1"/>
  <c r="AR596" i="1"/>
  <c r="AQ596" i="1"/>
  <c r="AS596" i="1" s="1"/>
  <c r="AP596" i="1"/>
  <c r="AW595" i="1" a="1"/>
  <c r="AW595" i="1" s="1"/>
  <c r="AV595" i="1"/>
  <c r="AR595" i="1"/>
  <c r="AP595" i="1"/>
  <c r="AU595" i="1" s="1"/>
  <c r="AW594" i="1" a="1"/>
  <c r="AW594" i="1" s="1"/>
  <c r="AV594" i="1"/>
  <c r="AX594" i="1" s="1"/>
  <c r="AU594" i="1"/>
  <c r="AS594" i="1"/>
  <c r="AR594" i="1"/>
  <c r="AQ594" i="1"/>
  <c r="AP594" i="1"/>
  <c r="AW593" i="1" a="1"/>
  <c r="AW593" i="1" s="1"/>
  <c r="AV593" i="1"/>
  <c r="AR593" i="1"/>
  <c r="AP593" i="1"/>
  <c r="AQ593" i="1" s="1"/>
  <c r="AW592" i="1" a="1"/>
  <c r="AW592" i="1"/>
  <c r="AV592" i="1"/>
  <c r="AU592" i="1"/>
  <c r="AX592" i="1" s="1"/>
  <c r="AS592" i="1"/>
  <c r="AR592" i="1"/>
  <c r="AQ592" i="1"/>
  <c r="AP592" i="1"/>
  <c r="AW591" i="1" a="1"/>
  <c r="AW591" i="1" s="1"/>
  <c r="AV591" i="1"/>
  <c r="AU591" i="1"/>
  <c r="AX591" i="1" s="1"/>
  <c r="AR591" i="1"/>
  <c r="AP591" i="1"/>
  <c r="AQ591" i="1" s="1"/>
  <c r="AS591" i="1" s="1"/>
  <c r="AW590" i="1" a="1"/>
  <c r="AW590" i="1"/>
  <c r="AV590" i="1"/>
  <c r="AU590" i="1"/>
  <c r="AX590" i="1" s="1"/>
  <c r="AR590" i="1"/>
  <c r="AS590" i="1" s="1"/>
  <c r="AQ590" i="1"/>
  <c r="AP590" i="1"/>
  <c r="AW589" i="1" a="1"/>
  <c r="AW589" i="1"/>
  <c r="AV589" i="1"/>
  <c r="AU589" i="1"/>
  <c r="AS589" i="1"/>
  <c r="AR589" i="1"/>
  <c r="AQ589" i="1"/>
  <c r="AP589" i="1"/>
  <c r="AW588" i="1" a="1"/>
  <c r="AW588" i="1" s="1"/>
  <c r="AV588" i="1"/>
  <c r="AU588" i="1"/>
  <c r="AX588" i="1" s="1"/>
  <c r="AR588" i="1"/>
  <c r="AQ588" i="1"/>
  <c r="AP588" i="1"/>
  <c r="AW587" i="1" a="1"/>
  <c r="AW587" i="1"/>
  <c r="AV587" i="1"/>
  <c r="AU587" i="1"/>
  <c r="AX587" i="1" s="1"/>
  <c r="AR587" i="1"/>
  <c r="AS587" i="1" s="1"/>
  <c r="AP587" i="1"/>
  <c r="AQ587" i="1" s="1"/>
  <c r="AW586" i="1" a="1"/>
  <c r="AW586" i="1"/>
  <c r="AV586" i="1"/>
  <c r="AU586" i="1"/>
  <c r="AX586" i="1" s="1"/>
  <c r="AR586" i="1"/>
  <c r="AQ586" i="1"/>
  <c r="AP586" i="1"/>
  <c r="AW585" i="1" a="1"/>
  <c r="AW585" i="1" s="1"/>
  <c r="AV585" i="1"/>
  <c r="AU585" i="1"/>
  <c r="AX585" i="1" s="1"/>
  <c r="AS585" i="1"/>
  <c r="AR585" i="1"/>
  <c r="AQ585" i="1"/>
  <c r="AP585" i="1"/>
  <c r="AX584" i="1"/>
  <c r="AW584" i="1" a="1"/>
  <c r="AW584" i="1"/>
  <c r="AV584" i="1"/>
  <c r="AU584" i="1"/>
  <c r="AS584" i="1"/>
  <c r="AR584" i="1"/>
  <c r="AQ584" i="1"/>
  <c r="AP584" i="1"/>
  <c r="AW583" i="1" a="1"/>
  <c r="AW583" i="1" s="1"/>
  <c r="AV583" i="1"/>
  <c r="AR583" i="1"/>
  <c r="AQ583" i="1"/>
  <c r="AP583" i="1"/>
  <c r="AU583" i="1" s="1"/>
  <c r="AX583" i="1" s="1"/>
  <c r="AW582" i="1" a="1"/>
  <c r="AW582" i="1" s="1"/>
  <c r="AV582" i="1"/>
  <c r="AU582" i="1"/>
  <c r="AX582" i="1" s="1"/>
  <c r="AR582" i="1"/>
  <c r="AS582" i="1" s="1"/>
  <c r="AQ582" i="1"/>
  <c r="AP582" i="1"/>
  <c r="AW581" i="1" a="1"/>
  <c r="AW581" i="1" s="1"/>
  <c r="AV581" i="1"/>
  <c r="AR581" i="1"/>
  <c r="AP581" i="1"/>
  <c r="AU581" i="1" s="1"/>
  <c r="AX581" i="1" s="1"/>
  <c r="AX580" i="1"/>
  <c r="AW580" i="1" a="1"/>
  <c r="AW580" i="1"/>
  <c r="AV580" i="1"/>
  <c r="AU580" i="1"/>
  <c r="AR580" i="1"/>
  <c r="AQ580" i="1"/>
  <c r="AP580" i="1"/>
  <c r="AW579" i="1" a="1"/>
  <c r="AW579" i="1" s="1"/>
  <c r="AV579" i="1"/>
  <c r="AR579" i="1"/>
  <c r="AP579" i="1"/>
  <c r="AU579" i="1" s="1"/>
  <c r="AX579" i="1" s="1"/>
  <c r="AX578" i="1"/>
  <c r="AW578" i="1" a="1"/>
  <c r="AW578" i="1" s="1"/>
  <c r="AV578" i="1"/>
  <c r="AU578" i="1"/>
  <c r="AR578" i="1"/>
  <c r="AQ578" i="1"/>
  <c r="AP578" i="1"/>
  <c r="AW577" i="1" a="1"/>
  <c r="AW577" i="1"/>
  <c r="AV577" i="1"/>
  <c r="AU577" i="1"/>
  <c r="AR577" i="1"/>
  <c r="AP577" i="1"/>
  <c r="AQ577" i="1" s="1"/>
  <c r="AW576" i="1" a="1"/>
  <c r="AW576" i="1"/>
  <c r="AV576" i="1"/>
  <c r="AU576" i="1"/>
  <c r="AX576" i="1" s="1"/>
  <c r="AR576" i="1"/>
  <c r="AQ576" i="1"/>
  <c r="AP576" i="1"/>
  <c r="AW575" i="1" a="1"/>
  <c r="AW575" i="1" s="1"/>
  <c r="AV575" i="1"/>
  <c r="AR575" i="1"/>
  <c r="AP575" i="1"/>
  <c r="AW574" i="1" a="1"/>
  <c r="AW574" i="1" s="1"/>
  <c r="AV574" i="1"/>
  <c r="AX574" i="1" s="1"/>
  <c r="AU574" i="1"/>
  <c r="AR574" i="1"/>
  <c r="AQ574" i="1"/>
  <c r="AS574" i="1" s="1"/>
  <c r="AP574" i="1"/>
  <c r="AW573" i="1" a="1"/>
  <c r="AW573" i="1" s="1"/>
  <c r="AV573" i="1"/>
  <c r="AU573" i="1"/>
  <c r="AX573" i="1" s="1"/>
  <c r="AS573" i="1"/>
  <c r="AR573" i="1"/>
  <c r="AP573" i="1"/>
  <c r="AQ573" i="1" s="1"/>
  <c r="AX572" i="1"/>
  <c r="AW572" i="1" a="1"/>
  <c r="AW572" i="1" s="1"/>
  <c r="AV572" i="1"/>
  <c r="AU572" i="1"/>
  <c r="AS572" i="1"/>
  <c r="AR572" i="1"/>
  <c r="AQ572" i="1"/>
  <c r="AP572" i="1"/>
  <c r="AW571" i="1" a="1"/>
  <c r="AW571" i="1"/>
  <c r="AV571" i="1"/>
  <c r="AU571" i="1"/>
  <c r="AR571" i="1"/>
  <c r="AS571" i="1" s="1"/>
  <c r="AQ571" i="1"/>
  <c r="AP571" i="1"/>
  <c r="AW570" i="1" a="1"/>
  <c r="AW570" i="1"/>
  <c r="AV570" i="1"/>
  <c r="AU570" i="1"/>
  <c r="AR570" i="1"/>
  <c r="AS570" i="1" s="1"/>
  <c r="AQ570" i="1"/>
  <c r="AP570" i="1"/>
  <c r="AW569" i="1" a="1"/>
  <c r="AW569" i="1"/>
  <c r="AV569" i="1"/>
  <c r="AR569" i="1"/>
  <c r="AP569" i="1"/>
  <c r="AU569" i="1" s="1"/>
  <c r="AX569" i="1" s="1"/>
  <c r="AW568" i="1" a="1"/>
  <c r="AW568" i="1"/>
  <c r="AV568" i="1"/>
  <c r="AU568" i="1"/>
  <c r="AR568" i="1"/>
  <c r="AQ568" i="1"/>
  <c r="AP568" i="1"/>
  <c r="AW567" i="1" a="1"/>
  <c r="AW567" i="1"/>
  <c r="AV567" i="1"/>
  <c r="AR567" i="1"/>
  <c r="AQ567" i="1"/>
  <c r="AP567" i="1"/>
  <c r="AU567" i="1" s="1"/>
  <c r="AX567" i="1" s="1"/>
  <c r="AW566" i="1" a="1"/>
  <c r="AW566" i="1"/>
  <c r="AV566" i="1"/>
  <c r="AU566" i="1"/>
  <c r="AX566" i="1" s="1"/>
  <c r="AR566" i="1"/>
  <c r="AS566" i="1" s="1"/>
  <c r="AQ566" i="1"/>
  <c r="AP566" i="1"/>
  <c r="AW565" i="1" a="1"/>
  <c r="AW565" i="1"/>
  <c r="AV565" i="1"/>
  <c r="AR565" i="1"/>
  <c r="AQ565" i="1"/>
  <c r="AP565" i="1"/>
  <c r="AU565" i="1" s="1"/>
  <c r="AX565" i="1" s="1"/>
  <c r="AW564" i="1" a="1"/>
  <c r="AW564" i="1" s="1"/>
  <c r="AV564" i="1"/>
  <c r="AU564" i="1"/>
  <c r="AX564" i="1" s="1"/>
  <c r="AS564" i="1"/>
  <c r="AR564" i="1"/>
  <c r="AQ564" i="1"/>
  <c r="AP564" i="1"/>
  <c r="AW563" i="1" a="1"/>
  <c r="AW563" i="1" s="1"/>
  <c r="AV563" i="1"/>
  <c r="AR563" i="1"/>
  <c r="AQ563" i="1"/>
  <c r="AS563" i="1" s="1"/>
  <c r="AP563" i="1"/>
  <c r="AU563" i="1" s="1"/>
  <c r="AX563" i="1" s="1"/>
  <c r="AX562" i="1"/>
  <c r="AW562" i="1" a="1"/>
  <c r="AW562" i="1" s="1"/>
  <c r="AV562" i="1"/>
  <c r="AU562" i="1"/>
  <c r="AR562" i="1"/>
  <c r="AQ562" i="1"/>
  <c r="AP562" i="1"/>
  <c r="AW561" i="1" a="1"/>
  <c r="AW561" i="1"/>
  <c r="AV561" i="1"/>
  <c r="AR561" i="1"/>
  <c r="AP561" i="1"/>
  <c r="AU561" i="1" s="1"/>
  <c r="AX561" i="1" s="1"/>
  <c r="AW560" i="1" a="1"/>
  <c r="AW560" i="1"/>
  <c r="AV560" i="1"/>
  <c r="AX560" i="1" s="1"/>
  <c r="AU560" i="1"/>
  <c r="AR560" i="1"/>
  <c r="AQ560" i="1"/>
  <c r="AP560" i="1"/>
  <c r="AW559" i="1" a="1"/>
  <c r="AW559" i="1" s="1"/>
  <c r="AV559" i="1"/>
  <c r="AR559" i="1"/>
  <c r="AP559" i="1"/>
  <c r="AU559" i="1" s="1"/>
  <c r="AX559" i="1" s="1"/>
  <c r="AW558" i="1" a="1"/>
  <c r="AW558" i="1" s="1"/>
  <c r="AV558" i="1"/>
  <c r="AU558" i="1"/>
  <c r="AX558" i="1" s="1"/>
  <c r="AR558" i="1"/>
  <c r="AQ558" i="1"/>
  <c r="AP558" i="1"/>
  <c r="AW557" i="1" a="1"/>
  <c r="AW557" i="1" s="1"/>
  <c r="AV557" i="1"/>
  <c r="AR557" i="1"/>
  <c r="AP557" i="1"/>
  <c r="AU557" i="1" s="1"/>
  <c r="AX557" i="1" s="1"/>
  <c r="AW556" i="1" a="1"/>
  <c r="AW556" i="1"/>
  <c r="AV556" i="1"/>
  <c r="AU556" i="1"/>
  <c r="AX556" i="1" s="1"/>
  <c r="AR556" i="1"/>
  <c r="AQ556" i="1"/>
  <c r="AS556" i="1" s="1"/>
  <c r="AP556" i="1"/>
  <c r="AW555" i="1" a="1"/>
  <c r="AW555" i="1"/>
  <c r="AV555" i="1"/>
  <c r="AU555" i="1"/>
  <c r="AX555" i="1" s="1"/>
  <c r="AR555" i="1"/>
  <c r="AP555" i="1"/>
  <c r="AQ555" i="1" s="1"/>
  <c r="AX554" i="1"/>
  <c r="AW554" i="1" a="1"/>
  <c r="AW554" i="1"/>
  <c r="AV554" i="1"/>
  <c r="AU554" i="1"/>
  <c r="AS554" i="1"/>
  <c r="AR554" i="1"/>
  <c r="AQ554" i="1"/>
  <c r="AP554" i="1"/>
  <c r="AW553" i="1" a="1"/>
  <c r="AW553" i="1"/>
  <c r="AV553" i="1"/>
  <c r="AS553" i="1"/>
  <c r="AR553" i="1"/>
  <c r="AP553" i="1"/>
  <c r="AQ553" i="1" s="1"/>
  <c r="AW552" i="1" a="1"/>
  <c r="AW552" i="1"/>
  <c r="AV552" i="1"/>
  <c r="AU552" i="1"/>
  <c r="AX552" i="1" s="1"/>
  <c r="AR552" i="1"/>
  <c r="AS552" i="1" s="1"/>
  <c r="AQ552" i="1"/>
  <c r="AP552" i="1"/>
  <c r="AW551" i="1" a="1"/>
  <c r="AW551" i="1"/>
  <c r="AV551" i="1"/>
  <c r="AU551" i="1"/>
  <c r="AX551" i="1" s="1"/>
  <c r="AR551" i="1"/>
  <c r="AP551" i="1"/>
  <c r="AQ551" i="1" s="1"/>
  <c r="AW550" i="1" a="1"/>
  <c r="AW550" i="1" s="1"/>
  <c r="AV550" i="1"/>
  <c r="AU550" i="1"/>
  <c r="AX550" i="1" s="1"/>
  <c r="AS550" i="1"/>
  <c r="AR550" i="1"/>
  <c r="AQ550" i="1"/>
  <c r="AP550" i="1"/>
  <c r="AW549" i="1" a="1"/>
  <c r="AW549" i="1"/>
  <c r="AV549" i="1"/>
  <c r="AU549" i="1"/>
  <c r="AX549" i="1" s="1"/>
  <c r="AR549" i="1"/>
  <c r="AQ549" i="1"/>
  <c r="AP549" i="1"/>
  <c r="AW548" i="1" a="1"/>
  <c r="AW548" i="1" s="1"/>
  <c r="AV548" i="1"/>
  <c r="AU548" i="1"/>
  <c r="AR548" i="1"/>
  <c r="AQ548" i="1"/>
  <c r="AP548" i="1"/>
  <c r="AW547" i="1" a="1"/>
  <c r="AW547" i="1"/>
  <c r="AV547" i="1"/>
  <c r="AU547" i="1"/>
  <c r="AX547" i="1" s="1"/>
  <c r="AR547" i="1"/>
  <c r="AP547" i="1"/>
  <c r="AQ547" i="1" s="1"/>
  <c r="AW546" i="1" a="1"/>
  <c r="AW546" i="1"/>
  <c r="AV546" i="1"/>
  <c r="AU546" i="1"/>
  <c r="AR546" i="1"/>
  <c r="AQ546" i="1"/>
  <c r="AP546" i="1"/>
  <c r="AW545" i="1" a="1"/>
  <c r="AW545" i="1" s="1"/>
  <c r="AV545" i="1"/>
  <c r="AR545" i="1"/>
  <c r="AP545" i="1"/>
  <c r="AW544" i="1" a="1"/>
  <c r="AW544" i="1"/>
  <c r="AV544" i="1"/>
  <c r="AU544" i="1"/>
  <c r="AX544" i="1" s="1"/>
  <c r="AR544" i="1"/>
  <c r="AS544" i="1" s="1"/>
  <c r="AQ544" i="1"/>
  <c r="AP544" i="1"/>
  <c r="AW543" i="1" a="1"/>
  <c r="AW543" i="1"/>
  <c r="AV543" i="1"/>
  <c r="AU543" i="1"/>
  <c r="AX543" i="1" s="1"/>
  <c r="AS543" i="1"/>
  <c r="AR543" i="1"/>
  <c r="AQ543" i="1"/>
  <c r="AP543" i="1"/>
  <c r="AX542" i="1"/>
  <c r="AW542" i="1" a="1"/>
  <c r="AW542" i="1" s="1"/>
  <c r="AV542" i="1"/>
  <c r="AU542" i="1"/>
  <c r="AR542" i="1"/>
  <c r="AS542" i="1" s="1"/>
  <c r="AQ542" i="1"/>
  <c r="AP542" i="1"/>
  <c r="AW541" i="1" a="1"/>
  <c r="AW541" i="1"/>
  <c r="AV541" i="1"/>
  <c r="AR541" i="1"/>
  <c r="AP541" i="1"/>
  <c r="AX540" i="1"/>
  <c r="AW540" i="1" a="1"/>
  <c r="AW540" i="1" s="1"/>
  <c r="AV540" i="1"/>
  <c r="AU540" i="1"/>
  <c r="AR540" i="1"/>
  <c r="AQ540" i="1"/>
  <c r="AP540" i="1"/>
  <c r="AW539" i="1" a="1"/>
  <c r="AW539" i="1"/>
  <c r="AV539" i="1"/>
  <c r="AR539" i="1"/>
  <c r="AQ539" i="1"/>
  <c r="AP539" i="1"/>
  <c r="AU539" i="1" s="1"/>
  <c r="AX539" i="1" s="1"/>
  <c r="AW538" i="1" a="1"/>
  <c r="AW538" i="1"/>
  <c r="AV538" i="1"/>
  <c r="AX538" i="1" s="1"/>
  <c r="AU538" i="1"/>
  <c r="AR538" i="1"/>
  <c r="AQ538" i="1"/>
  <c r="AS538" i="1" s="1"/>
  <c r="AP538" i="1"/>
  <c r="AW537" i="1" a="1"/>
  <c r="AW537" i="1"/>
  <c r="AV537" i="1"/>
  <c r="AR537" i="1"/>
  <c r="AP537" i="1"/>
  <c r="AW536" i="1" a="1"/>
  <c r="AW536" i="1" s="1"/>
  <c r="AV536" i="1"/>
  <c r="AU536" i="1"/>
  <c r="AX536" i="1" s="1"/>
  <c r="AS536" i="1"/>
  <c r="AR536" i="1"/>
  <c r="AQ536" i="1"/>
  <c r="AP536" i="1"/>
  <c r="AW535" i="1" a="1"/>
  <c r="AW535" i="1" s="1"/>
  <c r="AV535" i="1"/>
  <c r="AR535" i="1"/>
  <c r="AP535" i="1"/>
  <c r="AU535" i="1" s="1"/>
  <c r="AX535" i="1" s="1"/>
  <c r="AW534" i="1" a="1"/>
  <c r="AW534" i="1"/>
  <c r="AV534" i="1"/>
  <c r="AX534" i="1" s="1"/>
  <c r="AU534" i="1"/>
  <c r="AR534" i="1"/>
  <c r="AQ534" i="1"/>
  <c r="AP534" i="1"/>
  <c r="AX533" i="1"/>
  <c r="AW533" i="1" a="1"/>
  <c r="AW533" i="1"/>
  <c r="AV533" i="1"/>
  <c r="AS533" i="1"/>
  <c r="AR533" i="1"/>
  <c r="AQ533" i="1"/>
  <c r="AP533" i="1"/>
  <c r="AU533" i="1" s="1"/>
  <c r="AW532" i="1" a="1"/>
  <c r="AW532" i="1"/>
  <c r="AV532" i="1"/>
  <c r="AU532" i="1"/>
  <c r="AX532" i="1" s="1"/>
  <c r="AR532" i="1"/>
  <c r="AQ532" i="1"/>
  <c r="AP532" i="1"/>
  <c r="AW531" i="1" a="1"/>
  <c r="AW531" i="1" s="1"/>
  <c r="AV531" i="1"/>
  <c r="AR531" i="1"/>
  <c r="AP531" i="1"/>
  <c r="AU531" i="1" s="1"/>
  <c r="AX531" i="1" s="1"/>
  <c r="AW530" i="1" a="1"/>
  <c r="AW530" i="1"/>
  <c r="AV530" i="1"/>
  <c r="AU530" i="1"/>
  <c r="AR530" i="1"/>
  <c r="AQ530" i="1"/>
  <c r="AP530" i="1"/>
  <c r="AX529" i="1"/>
  <c r="AW529" i="1" a="1"/>
  <c r="AW529" i="1"/>
  <c r="AV529" i="1"/>
  <c r="AU529" i="1"/>
  <c r="AR529" i="1"/>
  <c r="AQ529" i="1"/>
  <c r="AP529" i="1"/>
  <c r="AW528" i="1" a="1"/>
  <c r="AW528" i="1"/>
  <c r="AV528" i="1"/>
  <c r="AU528" i="1"/>
  <c r="AX528" i="1" s="1"/>
  <c r="AR528" i="1"/>
  <c r="AQ528" i="1"/>
  <c r="AP528" i="1"/>
  <c r="AW527" i="1" a="1"/>
  <c r="AW527" i="1" s="1"/>
  <c r="AV527" i="1"/>
  <c r="AX527" i="1" s="1"/>
  <c r="AR527" i="1"/>
  <c r="AP527" i="1"/>
  <c r="AU527" i="1" s="1"/>
  <c r="AW526" i="1" a="1"/>
  <c r="AW526" i="1" s="1"/>
  <c r="AV526" i="1"/>
  <c r="AU526" i="1"/>
  <c r="AX526" i="1" s="1"/>
  <c r="AR526" i="1"/>
  <c r="AQ526" i="1"/>
  <c r="AP526" i="1"/>
  <c r="AX525" i="1"/>
  <c r="AW525" i="1" a="1"/>
  <c r="AW525" i="1" s="1"/>
  <c r="AV525" i="1"/>
  <c r="AU525" i="1"/>
  <c r="AR525" i="1"/>
  <c r="AQ525" i="1"/>
  <c r="AP525" i="1"/>
  <c r="AW524" i="1" a="1"/>
  <c r="AW524" i="1"/>
  <c r="AV524" i="1"/>
  <c r="AU524" i="1"/>
  <c r="AX524" i="1" s="1"/>
  <c r="AR524" i="1"/>
  <c r="AQ524" i="1"/>
  <c r="AP524" i="1"/>
  <c r="AW523" i="1" a="1"/>
  <c r="AW523" i="1"/>
  <c r="AV523" i="1"/>
  <c r="AR523" i="1"/>
  <c r="AP523" i="1"/>
  <c r="AX522" i="1"/>
  <c r="AW522" i="1" a="1"/>
  <c r="AW522" i="1" s="1"/>
  <c r="AV522" i="1"/>
  <c r="AU522" i="1"/>
  <c r="AR522" i="1"/>
  <c r="AQ522" i="1"/>
  <c r="AP522" i="1"/>
  <c r="AW521" i="1" a="1"/>
  <c r="AW521" i="1"/>
  <c r="AV521" i="1"/>
  <c r="AU521" i="1"/>
  <c r="AX521" i="1" s="1"/>
  <c r="AS521" i="1"/>
  <c r="AR521" i="1"/>
  <c r="AQ521" i="1"/>
  <c r="AP521" i="1"/>
  <c r="AX520" i="1"/>
  <c r="AW520" i="1" a="1"/>
  <c r="AW520" i="1"/>
  <c r="AV520" i="1"/>
  <c r="AU520" i="1"/>
  <c r="AR520" i="1"/>
  <c r="AQ520" i="1"/>
  <c r="AS520" i="1" s="1"/>
  <c r="AP520" i="1"/>
  <c r="AW519" i="1" a="1"/>
  <c r="AW519" i="1" s="1"/>
  <c r="AV519" i="1"/>
  <c r="AU519" i="1"/>
  <c r="AX519" i="1" s="1"/>
  <c r="AR519" i="1"/>
  <c r="AQ519" i="1"/>
  <c r="AP519" i="1"/>
  <c r="AW518" i="1" a="1"/>
  <c r="AW518" i="1" s="1"/>
  <c r="AV518" i="1"/>
  <c r="AU518" i="1"/>
  <c r="AX518" i="1" s="1"/>
  <c r="AR518" i="1"/>
  <c r="AQ518" i="1"/>
  <c r="AS518" i="1" s="1"/>
  <c r="AP518" i="1"/>
  <c r="AW517" i="1" a="1"/>
  <c r="AW517" i="1" s="1"/>
  <c r="AV517" i="1"/>
  <c r="AU517" i="1"/>
  <c r="AX517" i="1" s="1"/>
  <c r="AS517" i="1"/>
  <c r="AR517" i="1"/>
  <c r="AP517" i="1"/>
  <c r="AQ517" i="1" s="1"/>
  <c r="AX516" i="1"/>
  <c r="AW516" i="1" a="1"/>
  <c r="AW516" i="1"/>
  <c r="AV516" i="1"/>
  <c r="AU516" i="1"/>
  <c r="AR516" i="1"/>
  <c r="AQ516" i="1"/>
  <c r="AP516" i="1"/>
  <c r="AW515" i="1" a="1"/>
  <c r="AW515" i="1"/>
  <c r="AV515" i="1"/>
  <c r="AR515" i="1"/>
  <c r="AQ515" i="1"/>
  <c r="AP515" i="1"/>
  <c r="AU515" i="1" s="1"/>
  <c r="AX515" i="1" s="1"/>
  <c r="AX514" i="1"/>
  <c r="AW514" i="1" a="1"/>
  <c r="AW514" i="1" s="1"/>
  <c r="AV514" i="1"/>
  <c r="AU514" i="1"/>
  <c r="AR514" i="1"/>
  <c r="AQ514" i="1"/>
  <c r="AS514" i="1" s="1"/>
  <c r="AP514" i="1"/>
  <c r="AW513" i="1" a="1"/>
  <c r="AW513" i="1"/>
  <c r="AV513" i="1"/>
  <c r="AR513" i="1"/>
  <c r="AP513" i="1"/>
  <c r="AU513" i="1" s="1"/>
  <c r="AX513" i="1" s="1"/>
  <c r="AW512" i="1" a="1"/>
  <c r="AW512" i="1" s="1"/>
  <c r="AV512" i="1"/>
  <c r="AU512" i="1"/>
  <c r="AX512" i="1" s="1"/>
  <c r="AR512" i="1"/>
  <c r="AQ512" i="1"/>
  <c r="AP512" i="1"/>
  <c r="AW511" i="1" a="1"/>
  <c r="AW511" i="1"/>
  <c r="AV511" i="1"/>
  <c r="AU511" i="1"/>
  <c r="AX511" i="1" s="1"/>
  <c r="AR511" i="1"/>
  <c r="AQ511" i="1"/>
  <c r="AP511" i="1"/>
  <c r="AX510" i="1"/>
  <c r="AW510" i="1" a="1"/>
  <c r="AW510" i="1" s="1"/>
  <c r="AV510" i="1"/>
  <c r="AU510" i="1"/>
  <c r="AR510" i="1"/>
  <c r="AQ510" i="1"/>
  <c r="AS510" i="1" s="1"/>
  <c r="AP510" i="1"/>
  <c r="AW509" i="1" a="1"/>
  <c r="AW509" i="1"/>
  <c r="AV509" i="1"/>
  <c r="AU509" i="1"/>
  <c r="AX509" i="1" s="1"/>
  <c r="AR509" i="1"/>
  <c r="AP509" i="1"/>
  <c r="AQ509" i="1" s="1"/>
  <c r="AW508" i="1" a="1"/>
  <c r="AW508" i="1" s="1"/>
  <c r="AV508" i="1"/>
  <c r="AX508" i="1" s="1"/>
  <c r="AU508" i="1"/>
  <c r="AR508" i="1"/>
  <c r="AQ508" i="1"/>
  <c r="AP508" i="1"/>
  <c r="AW507" i="1" a="1"/>
  <c r="AW507" i="1" s="1"/>
  <c r="AV507" i="1"/>
  <c r="AR507" i="1"/>
  <c r="AP507" i="1"/>
  <c r="AX506" i="1"/>
  <c r="AW506" i="1" a="1"/>
  <c r="AW506" i="1" s="1"/>
  <c r="AV506" i="1"/>
  <c r="AU506" i="1"/>
  <c r="AR506" i="1"/>
  <c r="AQ506" i="1"/>
  <c r="AP506" i="1"/>
  <c r="AW505" i="1" a="1"/>
  <c r="AW505" i="1"/>
  <c r="AV505" i="1"/>
  <c r="AS505" i="1"/>
  <c r="AR505" i="1"/>
  <c r="AQ505" i="1"/>
  <c r="AP505" i="1"/>
  <c r="AU505" i="1" s="1"/>
  <c r="AX505" i="1" s="1"/>
  <c r="AW504" i="1" a="1"/>
  <c r="AW504" i="1" s="1"/>
  <c r="AV504" i="1"/>
  <c r="AU504" i="1"/>
  <c r="AX504" i="1" s="1"/>
  <c r="AR504" i="1"/>
  <c r="AQ504" i="1"/>
  <c r="AP504" i="1"/>
  <c r="AW503" i="1" a="1"/>
  <c r="AW503" i="1" s="1"/>
  <c r="AV503" i="1"/>
  <c r="AR503" i="1"/>
  <c r="AP503" i="1"/>
  <c r="AW502" i="1" a="1"/>
  <c r="AW502" i="1" s="1"/>
  <c r="AV502" i="1"/>
  <c r="AU502" i="1"/>
  <c r="AR502" i="1"/>
  <c r="AQ502" i="1"/>
  <c r="AP502" i="1"/>
  <c r="AX501" i="1"/>
  <c r="AW501" i="1" a="1"/>
  <c r="AW501" i="1"/>
  <c r="AV501" i="1"/>
  <c r="AR501" i="1"/>
  <c r="AP501" i="1"/>
  <c r="AU501" i="1" s="1"/>
  <c r="AW500" i="1" a="1"/>
  <c r="AW500" i="1"/>
  <c r="AV500" i="1"/>
  <c r="AU500" i="1"/>
  <c r="AX500" i="1" s="1"/>
  <c r="AR500" i="1"/>
  <c r="AQ500" i="1"/>
  <c r="AP500" i="1"/>
  <c r="AW499" i="1" a="1"/>
  <c r="AW499" i="1" s="1"/>
  <c r="AV499" i="1"/>
  <c r="AR499" i="1"/>
  <c r="AP499" i="1"/>
  <c r="AW498" i="1" a="1"/>
  <c r="AW498" i="1" s="1"/>
  <c r="AV498" i="1"/>
  <c r="AX498" i="1" s="1"/>
  <c r="AU498" i="1"/>
  <c r="AR498" i="1"/>
  <c r="AQ498" i="1"/>
  <c r="AS498" i="1" s="1"/>
  <c r="AP498" i="1"/>
  <c r="AW497" i="1" a="1"/>
  <c r="AW497" i="1"/>
  <c r="AV497" i="1"/>
  <c r="AU497" i="1"/>
  <c r="AX497" i="1" s="1"/>
  <c r="AR497" i="1"/>
  <c r="AP497" i="1"/>
  <c r="AQ497" i="1" s="1"/>
  <c r="AX496" i="1"/>
  <c r="AW496" i="1" a="1"/>
  <c r="AW496" i="1"/>
  <c r="AV496" i="1"/>
  <c r="AU496" i="1"/>
  <c r="AR496" i="1"/>
  <c r="AQ496" i="1"/>
  <c r="AP496" i="1"/>
  <c r="AX495" i="1"/>
  <c r="AW495" i="1" a="1"/>
  <c r="AW495" i="1" s="1"/>
  <c r="AV495" i="1"/>
  <c r="AR495" i="1"/>
  <c r="AP495" i="1"/>
  <c r="AU495" i="1" s="1"/>
  <c r="AW494" i="1" a="1"/>
  <c r="AW494" i="1" s="1"/>
  <c r="AV494" i="1"/>
  <c r="AX494" i="1" s="1"/>
  <c r="AU494" i="1"/>
  <c r="AR494" i="1"/>
  <c r="AQ494" i="1"/>
  <c r="AP494" i="1"/>
  <c r="AW493" i="1" a="1"/>
  <c r="AW493" i="1" s="1"/>
  <c r="AV493" i="1"/>
  <c r="AU493" i="1"/>
  <c r="AX493" i="1" s="1"/>
  <c r="AS493" i="1"/>
  <c r="AR493" i="1"/>
  <c r="AQ493" i="1"/>
  <c r="AP493" i="1"/>
  <c r="AW492" i="1" a="1"/>
  <c r="AW492" i="1"/>
  <c r="AV492" i="1"/>
  <c r="AU492" i="1"/>
  <c r="AR492" i="1"/>
  <c r="AQ492" i="1"/>
  <c r="AP492" i="1"/>
  <c r="AW491" i="1" a="1"/>
  <c r="AW491" i="1"/>
  <c r="AV491" i="1"/>
  <c r="AR491" i="1"/>
  <c r="AQ491" i="1"/>
  <c r="AP491" i="1"/>
  <c r="AU491" i="1" s="1"/>
  <c r="AX491" i="1" s="1"/>
  <c r="AW490" i="1" a="1"/>
  <c r="AW490" i="1"/>
  <c r="AV490" i="1"/>
  <c r="AU490" i="1"/>
  <c r="AX490" i="1" s="1"/>
  <c r="AR490" i="1"/>
  <c r="AQ490" i="1"/>
  <c r="AS490" i="1" s="1"/>
  <c r="AP490" i="1"/>
  <c r="AW489" i="1" a="1"/>
  <c r="AW489" i="1" s="1"/>
  <c r="AV489" i="1"/>
  <c r="AX489" i="1" s="1"/>
  <c r="AR489" i="1"/>
  <c r="AQ489" i="1"/>
  <c r="AP489" i="1"/>
  <c r="AU489" i="1" s="1"/>
  <c r="AW488" i="1" a="1"/>
  <c r="AW488" i="1"/>
  <c r="AV488" i="1"/>
  <c r="AU488" i="1"/>
  <c r="AX488" i="1" s="1"/>
  <c r="AR488" i="1"/>
  <c r="AQ488" i="1"/>
  <c r="AP488" i="1"/>
  <c r="AW487" i="1" a="1"/>
  <c r="AW487" i="1" s="1"/>
  <c r="AV487" i="1"/>
  <c r="AR487" i="1"/>
  <c r="AP487" i="1"/>
  <c r="AQ487" i="1" s="1"/>
  <c r="AX486" i="1"/>
  <c r="AW486" i="1" a="1"/>
  <c r="AW486" i="1" s="1"/>
  <c r="AV486" i="1"/>
  <c r="AU486" i="1"/>
  <c r="AR486" i="1"/>
  <c r="AQ486" i="1"/>
  <c r="AP486" i="1"/>
  <c r="AW485" i="1" a="1"/>
  <c r="AW485" i="1"/>
  <c r="AV485" i="1"/>
  <c r="AU485" i="1"/>
  <c r="AX485" i="1" s="1"/>
  <c r="AR485" i="1"/>
  <c r="AQ485" i="1"/>
  <c r="AS485" i="1" s="1"/>
  <c r="AP485" i="1"/>
  <c r="AX484" i="1"/>
  <c r="AW484" i="1" a="1"/>
  <c r="AW484" i="1" s="1"/>
  <c r="AV484" i="1"/>
  <c r="AU484" i="1"/>
  <c r="AR484" i="1"/>
  <c r="AQ484" i="1"/>
  <c r="AP484" i="1"/>
  <c r="AW483" i="1" a="1"/>
  <c r="AW483" i="1"/>
  <c r="AV483" i="1"/>
  <c r="AR483" i="1"/>
  <c r="AP483" i="1"/>
  <c r="AX482" i="1"/>
  <c r="AW482" i="1" a="1"/>
  <c r="AW482" i="1" s="1"/>
  <c r="AV482" i="1"/>
  <c r="AU482" i="1"/>
  <c r="AR482" i="1"/>
  <c r="AQ482" i="1"/>
  <c r="AP482" i="1"/>
  <c r="AW481" i="1" a="1"/>
  <c r="AW481" i="1"/>
  <c r="AV481" i="1"/>
  <c r="AU481" i="1"/>
  <c r="AX481" i="1" s="1"/>
  <c r="AR481" i="1"/>
  <c r="AS481" i="1" s="1"/>
  <c r="AQ481" i="1"/>
  <c r="AP481" i="1"/>
  <c r="AX480" i="1"/>
  <c r="AW480" i="1" a="1"/>
  <c r="AW480" i="1"/>
  <c r="AV480" i="1"/>
  <c r="AU480" i="1"/>
  <c r="AR480" i="1"/>
  <c r="AQ480" i="1"/>
  <c r="AS480" i="1" s="1"/>
  <c r="AP480" i="1"/>
  <c r="AW479" i="1" a="1"/>
  <c r="AW479" i="1" s="1"/>
  <c r="AV479" i="1"/>
  <c r="AU479" i="1"/>
  <c r="AX479" i="1" s="1"/>
  <c r="AR479" i="1"/>
  <c r="AQ479" i="1"/>
  <c r="AP479" i="1"/>
  <c r="AW478" i="1" a="1"/>
  <c r="AW478" i="1" s="1"/>
  <c r="AV478" i="1"/>
  <c r="AU478" i="1"/>
  <c r="AX478" i="1" s="1"/>
  <c r="AR478" i="1"/>
  <c r="AQ478" i="1"/>
  <c r="AS478" i="1" s="1"/>
  <c r="AP478" i="1"/>
  <c r="AW477" i="1" a="1"/>
  <c r="AW477" i="1" s="1"/>
  <c r="AV477" i="1"/>
  <c r="AU477" i="1"/>
  <c r="AX477" i="1" s="1"/>
  <c r="AR477" i="1"/>
  <c r="AQ477" i="1"/>
  <c r="AP477" i="1"/>
  <c r="AW476" i="1" a="1"/>
  <c r="AW476" i="1"/>
  <c r="AV476" i="1"/>
  <c r="AU476" i="1"/>
  <c r="AX476" i="1" s="1"/>
  <c r="AR476" i="1"/>
  <c r="AQ476" i="1"/>
  <c r="AP476" i="1"/>
  <c r="AW475" i="1" a="1"/>
  <c r="AW475" i="1" s="1"/>
  <c r="AV475" i="1"/>
  <c r="AR475" i="1"/>
  <c r="AP475" i="1"/>
  <c r="AW474" i="1" a="1"/>
  <c r="AW474" i="1" s="1"/>
  <c r="AV474" i="1"/>
  <c r="AX474" i="1" s="1"/>
  <c r="AU474" i="1"/>
  <c r="AR474" i="1"/>
  <c r="AQ474" i="1"/>
  <c r="AP474" i="1"/>
  <c r="AW473" i="1" a="1"/>
  <c r="AW473" i="1"/>
  <c r="AV473" i="1"/>
  <c r="AR473" i="1"/>
  <c r="AP473" i="1"/>
  <c r="AQ473" i="1" s="1"/>
  <c r="AW472" i="1" a="1"/>
  <c r="AW472" i="1" s="1"/>
  <c r="AV472" i="1"/>
  <c r="AU472" i="1"/>
  <c r="AX472" i="1" s="1"/>
  <c r="AR472" i="1"/>
  <c r="AQ472" i="1"/>
  <c r="AP472" i="1"/>
  <c r="AW471" i="1" a="1"/>
  <c r="AW471" i="1"/>
  <c r="AV471" i="1"/>
  <c r="AU471" i="1"/>
  <c r="AX471" i="1" s="1"/>
  <c r="AR471" i="1"/>
  <c r="AQ471" i="1"/>
  <c r="AP471" i="1"/>
  <c r="AX470" i="1"/>
  <c r="AW470" i="1" a="1"/>
  <c r="AW470" i="1" s="1"/>
  <c r="AV470" i="1"/>
  <c r="AU470" i="1"/>
  <c r="AR470" i="1"/>
  <c r="AQ470" i="1"/>
  <c r="AS470" i="1" s="1"/>
  <c r="AP470" i="1"/>
  <c r="AW469" i="1" a="1"/>
  <c r="AW469" i="1"/>
  <c r="AV469" i="1"/>
  <c r="AU469" i="1"/>
  <c r="AX469" i="1" s="1"/>
  <c r="AR469" i="1"/>
  <c r="AP469" i="1"/>
  <c r="AQ469" i="1" s="1"/>
  <c r="AW468" i="1" a="1"/>
  <c r="AW468" i="1"/>
  <c r="AV468" i="1"/>
  <c r="AX468" i="1" s="1"/>
  <c r="AU468" i="1"/>
  <c r="AR468" i="1"/>
  <c r="AQ468" i="1"/>
  <c r="AP468" i="1"/>
  <c r="AW467" i="1" a="1"/>
  <c r="AW467" i="1" s="1"/>
  <c r="AV467" i="1"/>
  <c r="AR467" i="1"/>
  <c r="AP467" i="1"/>
  <c r="AW466" i="1" a="1"/>
  <c r="AW466" i="1" s="1"/>
  <c r="AV466" i="1"/>
  <c r="AX466" i="1" s="1"/>
  <c r="AU466" i="1"/>
  <c r="AR466" i="1"/>
  <c r="AQ466" i="1"/>
  <c r="AP466" i="1"/>
  <c r="AX465" i="1"/>
  <c r="AW465" i="1" a="1"/>
  <c r="AW465" i="1" s="1"/>
  <c r="AV465" i="1"/>
  <c r="AR465" i="1"/>
  <c r="AQ465" i="1"/>
  <c r="AP465" i="1"/>
  <c r="AU465" i="1" s="1"/>
  <c r="AW464" i="1" a="1"/>
  <c r="AW464" i="1" s="1"/>
  <c r="AV464" i="1"/>
  <c r="AU464" i="1"/>
  <c r="AX464" i="1" s="1"/>
  <c r="AR464" i="1"/>
  <c r="AQ464" i="1"/>
  <c r="AS464" i="1" s="1"/>
  <c r="AP464" i="1"/>
  <c r="AW463" i="1" a="1"/>
  <c r="AW463" i="1" s="1"/>
  <c r="AV463" i="1"/>
  <c r="AR463" i="1"/>
  <c r="AP463" i="1"/>
  <c r="AW462" i="1" a="1"/>
  <c r="AW462" i="1" s="1"/>
  <c r="AV462" i="1"/>
  <c r="AU462" i="1"/>
  <c r="AX462" i="1" s="1"/>
  <c r="AR462" i="1"/>
  <c r="AQ462" i="1"/>
  <c r="AP462" i="1"/>
  <c r="AW461" i="1" a="1"/>
  <c r="AW461" i="1"/>
  <c r="AV461" i="1"/>
  <c r="AR461" i="1"/>
  <c r="AP461" i="1"/>
  <c r="AW460" i="1" a="1"/>
  <c r="AW460" i="1"/>
  <c r="AV460" i="1"/>
  <c r="AU460" i="1"/>
  <c r="AX460" i="1" s="1"/>
  <c r="AR460" i="1"/>
  <c r="AQ460" i="1"/>
  <c r="AP460" i="1"/>
  <c r="AW459" i="1" a="1"/>
  <c r="AW459" i="1" s="1"/>
  <c r="AV459" i="1"/>
  <c r="AR459" i="1"/>
  <c r="AP459" i="1"/>
  <c r="AX458" i="1"/>
  <c r="AW458" i="1" a="1"/>
  <c r="AW458" i="1" s="1"/>
  <c r="AV458" i="1"/>
  <c r="AU458" i="1"/>
  <c r="AR458" i="1"/>
  <c r="AQ458" i="1"/>
  <c r="AS458" i="1" s="1"/>
  <c r="AP458" i="1"/>
  <c r="AW457" i="1" a="1"/>
  <c r="AW457" i="1"/>
  <c r="AV457" i="1"/>
  <c r="AR457" i="1"/>
  <c r="AP457" i="1"/>
  <c r="AQ457" i="1" s="1"/>
  <c r="AW456" i="1" a="1"/>
  <c r="AW456" i="1"/>
  <c r="AV456" i="1"/>
  <c r="AU456" i="1"/>
  <c r="AX456" i="1" s="1"/>
  <c r="AR456" i="1"/>
  <c r="AQ456" i="1"/>
  <c r="AP456" i="1"/>
  <c r="AW455" i="1" a="1"/>
  <c r="AW455" i="1"/>
  <c r="AV455" i="1"/>
  <c r="AR455" i="1"/>
  <c r="AP455" i="1"/>
  <c r="AW454" i="1" a="1"/>
  <c r="AW454" i="1"/>
  <c r="AV454" i="1"/>
  <c r="AX454" i="1" s="1"/>
  <c r="AU454" i="1"/>
  <c r="AR454" i="1"/>
  <c r="AQ454" i="1"/>
  <c r="AP454" i="1"/>
  <c r="AX453" i="1"/>
  <c r="AW453" i="1" a="1"/>
  <c r="AW453" i="1" s="1"/>
  <c r="AV453" i="1"/>
  <c r="AU453" i="1"/>
  <c r="AS453" i="1"/>
  <c r="AR453" i="1"/>
  <c r="AQ453" i="1"/>
  <c r="AP453" i="1"/>
  <c r="AW452" i="1" a="1"/>
  <c r="AW452" i="1"/>
  <c r="AV452" i="1"/>
  <c r="AU452" i="1"/>
  <c r="AX452" i="1" s="1"/>
  <c r="AR452" i="1"/>
  <c r="AQ452" i="1"/>
  <c r="AP452" i="1"/>
  <c r="AW451" i="1" a="1"/>
  <c r="AW451" i="1" s="1"/>
  <c r="AV451" i="1"/>
  <c r="AU451" i="1"/>
  <c r="AX451" i="1" s="1"/>
  <c r="AR451" i="1"/>
  <c r="AP451" i="1"/>
  <c r="AQ451" i="1" s="1"/>
  <c r="AW450" i="1" a="1"/>
  <c r="AW450" i="1" s="1"/>
  <c r="AV450" i="1"/>
  <c r="AU450" i="1"/>
  <c r="AX450" i="1" s="1"/>
  <c r="AR450" i="1"/>
  <c r="AQ450" i="1"/>
  <c r="AP450" i="1"/>
  <c r="AW449" i="1" a="1"/>
  <c r="AW449" i="1"/>
  <c r="AV449" i="1"/>
  <c r="AS449" i="1"/>
  <c r="AR449" i="1"/>
  <c r="AQ449" i="1"/>
  <c r="AP449" i="1"/>
  <c r="AU449" i="1" s="1"/>
  <c r="AX449" i="1" s="1"/>
  <c r="AX448" i="1"/>
  <c r="AW448" i="1" a="1"/>
  <c r="AW448" i="1"/>
  <c r="AV448" i="1"/>
  <c r="AU448" i="1"/>
  <c r="AR448" i="1"/>
  <c r="AQ448" i="1"/>
  <c r="AP448" i="1"/>
  <c r="AX447" i="1"/>
  <c r="AW447" i="1" a="1"/>
  <c r="AW447" i="1" s="1"/>
  <c r="AV447" i="1"/>
  <c r="AU447" i="1"/>
  <c r="AR447" i="1"/>
  <c r="AQ447" i="1"/>
  <c r="AP447" i="1"/>
  <c r="AW446" i="1" a="1"/>
  <c r="AW446" i="1" s="1"/>
  <c r="AV446" i="1"/>
  <c r="AU446" i="1"/>
  <c r="AX446" i="1" s="1"/>
  <c r="AR446" i="1"/>
  <c r="AQ446" i="1"/>
  <c r="AS446" i="1" s="1"/>
  <c r="AP446" i="1"/>
  <c r="AW445" i="1" a="1"/>
  <c r="AW445" i="1" s="1"/>
  <c r="AV445" i="1"/>
  <c r="AU445" i="1"/>
  <c r="AX445" i="1" s="1"/>
  <c r="AR445" i="1"/>
  <c r="AQ445" i="1"/>
  <c r="AP445" i="1"/>
  <c r="AW444" i="1" a="1"/>
  <c r="AW444" i="1"/>
  <c r="AV444" i="1"/>
  <c r="AU444" i="1"/>
  <c r="AX444" i="1" s="1"/>
  <c r="AR444" i="1"/>
  <c r="AQ444" i="1"/>
  <c r="AS444" i="1" s="1"/>
  <c r="AP444" i="1"/>
  <c r="AW443" i="1" a="1"/>
  <c r="AW443" i="1"/>
  <c r="AV443" i="1"/>
  <c r="AR443" i="1"/>
  <c r="AP443" i="1"/>
  <c r="AX442" i="1"/>
  <c r="AW442" i="1" a="1"/>
  <c r="AW442" i="1" s="1"/>
  <c r="AV442" i="1"/>
  <c r="AU442" i="1"/>
  <c r="AR442" i="1"/>
  <c r="AQ442" i="1"/>
  <c r="AP442" i="1"/>
  <c r="AW441" i="1" a="1"/>
  <c r="AW441" i="1"/>
  <c r="AV441" i="1"/>
  <c r="AU441" i="1"/>
  <c r="AX441" i="1" s="1"/>
  <c r="AR441" i="1"/>
  <c r="AP441" i="1"/>
  <c r="AQ441" i="1" s="1"/>
  <c r="AX440" i="1"/>
  <c r="AW440" i="1" a="1"/>
  <c r="AW440" i="1"/>
  <c r="AV440" i="1"/>
  <c r="AU440" i="1"/>
  <c r="AR440" i="1"/>
  <c r="AQ440" i="1"/>
  <c r="AP440" i="1"/>
  <c r="AW439" i="1" a="1"/>
  <c r="AW439" i="1"/>
  <c r="AV439" i="1"/>
  <c r="AX439" i="1" s="1"/>
  <c r="AU439" i="1"/>
  <c r="AR439" i="1"/>
  <c r="AQ439" i="1"/>
  <c r="AP439" i="1"/>
  <c r="AX438" i="1"/>
  <c r="AW438" i="1" a="1"/>
  <c r="AW438" i="1" s="1"/>
  <c r="AV438" i="1"/>
  <c r="AU438" i="1"/>
  <c r="AR438" i="1"/>
  <c r="AQ438" i="1"/>
  <c r="AS438" i="1" s="1"/>
  <c r="AP438" i="1"/>
  <c r="AW437" i="1" a="1"/>
  <c r="AW437" i="1" s="1"/>
  <c r="AV437" i="1"/>
  <c r="AR437" i="1"/>
  <c r="AP437" i="1"/>
  <c r="AU437" i="1" s="1"/>
  <c r="AX437" i="1" s="1"/>
  <c r="AW436" i="1" a="1"/>
  <c r="AW436" i="1"/>
  <c r="AV436" i="1"/>
  <c r="AU436" i="1"/>
  <c r="AR436" i="1"/>
  <c r="AQ436" i="1"/>
  <c r="AP436" i="1"/>
  <c r="AW435" i="1" a="1"/>
  <c r="AW435" i="1"/>
  <c r="AV435" i="1"/>
  <c r="AU435" i="1"/>
  <c r="AX435" i="1" s="1"/>
  <c r="AS435" i="1"/>
  <c r="AR435" i="1"/>
  <c r="AP435" i="1"/>
  <c r="AQ435" i="1" s="1"/>
  <c r="AW434" i="1" a="1"/>
  <c r="AW434" i="1"/>
  <c r="AV434" i="1"/>
  <c r="AU434" i="1"/>
  <c r="AX434" i="1" s="1"/>
  <c r="AR434" i="1"/>
  <c r="AQ434" i="1"/>
  <c r="AS434" i="1" s="1"/>
  <c r="AP434" i="1"/>
  <c r="AX433" i="1"/>
  <c r="AW433" i="1" a="1"/>
  <c r="AW433" i="1" s="1"/>
  <c r="AV433" i="1"/>
  <c r="AU433" i="1"/>
  <c r="AS433" i="1"/>
  <c r="AR433" i="1"/>
  <c r="AQ433" i="1"/>
  <c r="AP433" i="1"/>
  <c r="AX432" i="1"/>
  <c r="AW432" i="1" a="1"/>
  <c r="AW432" i="1" s="1"/>
  <c r="AV432" i="1"/>
  <c r="AU432" i="1"/>
  <c r="AR432" i="1"/>
  <c r="AQ432" i="1"/>
  <c r="AP432" i="1"/>
  <c r="AX431" i="1"/>
  <c r="AW431" i="1" a="1"/>
  <c r="AW431" i="1" s="1"/>
  <c r="AV431" i="1"/>
  <c r="AR431" i="1"/>
  <c r="AQ431" i="1"/>
  <c r="AP431" i="1"/>
  <c r="AU431" i="1" s="1"/>
  <c r="AW430" i="1" a="1"/>
  <c r="AW430" i="1"/>
  <c r="AV430" i="1"/>
  <c r="AU430" i="1"/>
  <c r="AX430" i="1" s="1"/>
  <c r="AR430" i="1"/>
  <c r="AQ430" i="1"/>
  <c r="AS430" i="1" s="1"/>
  <c r="AP430" i="1"/>
  <c r="AX429" i="1"/>
  <c r="AW429" i="1" a="1"/>
  <c r="AW429" i="1"/>
  <c r="AV429" i="1"/>
  <c r="AR429" i="1"/>
  <c r="AQ429" i="1"/>
  <c r="AP429" i="1"/>
  <c r="AU429" i="1" s="1"/>
  <c r="AX428" i="1"/>
  <c r="AW428" i="1" a="1"/>
  <c r="AW428" i="1" s="1"/>
  <c r="AV428" i="1"/>
  <c r="AU428" i="1"/>
  <c r="AR428" i="1"/>
  <c r="AQ428" i="1"/>
  <c r="AP428" i="1"/>
  <c r="AW427" i="1" a="1"/>
  <c r="AW427" i="1" s="1"/>
  <c r="AV427" i="1"/>
  <c r="AU427" i="1"/>
  <c r="AX427" i="1" s="1"/>
  <c r="AR427" i="1"/>
  <c r="AQ427" i="1"/>
  <c r="AS427" i="1" s="1"/>
  <c r="AP427" i="1"/>
  <c r="AX426" i="1"/>
  <c r="AW426" i="1" a="1"/>
  <c r="AW426" i="1" s="1"/>
  <c r="AV426" i="1"/>
  <c r="AU426" i="1"/>
  <c r="AR426" i="1"/>
  <c r="AQ426" i="1"/>
  <c r="AP426" i="1"/>
  <c r="AW425" i="1" a="1"/>
  <c r="AW425" i="1"/>
  <c r="AV425" i="1"/>
  <c r="AU425" i="1"/>
  <c r="AX425" i="1" s="1"/>
  <c r="AR425" i="1"/>
  <c r="AS425" i="1" s="1"/>
  <c r="AQ425" i="1"/>
  <c r="AP425" i="1"/>
  <c r="AX424" i="1"/>
  <c r="AW424" i="1" a="1"/>
  <c r="AW424" i="1"/>
  <c r="AV424" i="1"/>
  <c r="AU424" i="1"/>
  <c r="AR424" i="1"/>
  <c r="AQ424" i="1"/>
  <c r="AS424" i="1" s="1"/>
  <c r="AP424" i="1"/>
  <c r="AW423" i="1" a="1"/>
  <c r="AW423" i="1" s="1"/>
  <c r="AV423" i="1"/>
  <c r="AU423" i="1"/>
  <c r="AX423" i="1" s="1"/>
  <c r="AR423" i="1"/>
  <c r="AP423" i="1"/>
  <c r="AQ423" i="1" s="1"/>
  <c r="AS423" i="1" s="1"/>
  <c r="AW422" i="1" a="1"/>
  <c r="AW422" i="1"/>
  <c r="AV422" i="1"/>
  <c r="AU422" i="1"/>
  <c r="AR422" i="1"/>
  <c r="AQ422" i="1"/>
  <c r="AP422" i="1"/>
  <c r="AW421" i="1" a="1"/>
  <c r="AW421" i="1"/>
  <c r="AV421" i="1"/>
  <c r="AR421" i="1"/>
  <c r="AS421" i="1" s="1"/>
  <c r="AQ421" i="1"/>
  <c r="AP421" i="1"/>
  <c r="AU421" i="1" s="1"/>
  <c r="AX421" i="1" s="1"/>
  <c r="AW420" i="1" a="1"/>
  <c r="AW420" i="1" s="1"/>
  <c r="AV420" i="1"/>
  <c r="AU420" i="1"/>
  <c r="AX420" i="1" s="1"/>
  <c r="AR420" i="1"/>
  <c r="AQ420" i="1"/>
  <c r="AP420" i="1"/>
  <c r="AW419" i="1" a="1"/>
  <c r="AW419" i="1" s="1"/>
  <c r="AV419" i="1"/>
  <c r="AR419" i="1"/>
  <c r="AQ419" i="1"/>
  <c r="AP419" i="1"/>
  <c r="AU419" i="1" s="1"/>
  <c r="AX418" i="1"/>
  <c r="AW418" i="1" a="1"/>
  <c r="AW418" i="1"/>
  <c r="AV418" i="1"/>
  <c r="AU418" i="1"/>
  <c r="AR418" i="1"/>
  <c r="AQ418" i="1"/>
  <c r="AP418" i="1"/>
  <c r="AW417" i="1" a="1"/>
  <c r="AW417" i="1" s="1"/>
  <c r="AV417" i="1"/>
  <c r="AU417" i="1"/>
  <c r="AX417" i="1" s="1"/>
  <c r="AR417" i="1"/>
  <c r="AQ417" i="1"/>
  <c r="AP417" i="1"/>
  <c r="AX416" i="1"/>
  <c r="AW416" i="1" a="1"/>
  <c r="AW416" i="1" s="1"/>
  <c r="AV416" i="1"/>
  <c r="AU416" i="1"/>
  <c r="AR416" i="1"/>
  <c r="AQ416" i="1"/>
  <c r="AP416" i="1"/>
  <c r="AW415" i="1" a="1"/>
  <c r="AW415" i="1"/>
  <c r="AV415" i="1"/>
  <c r="AU415" i="1"/>
  <c r="AX415" i="1" s="1"/>
  <c r="AR415" i="1"/>
  <c r="AP415" i="1"/>
  <c r="AQ415" i="1" s="1"/>
  <c r="AW414" i="1" a="1"/>
  <c r="AW414" i="1"/>
  <c r="AV414" i="1"/>
  <c r="AX414" i="1" s="1"/>
  <c r="AU414" i="1"/>
  <c r="AS414" i="1"/>
  <c r="AR414" i="1"/>
  <c r="AQ414" i="1"/>
  <c r="AP414" i="1"/>
  <c r="AW413" i="1" a="1"/>
  <c r="AW413" i="1"/>
  <c r="AV413" i="1"/>
  <c r="AX413" i="1" s="1"/>
  <c r="AU413" i="1"/>
  <c r="AR413" i="1"/>
  <c r="AQ413" i="1"/>
  <c r="AP413" i="1"/>
  <c r="AW412" i="1" a="1"/>
  <c r="AW412" i="1" s="1"/>
  <c r="AV412" i="1"/>
  <c r="AU412" i="1"/>
  <c r="AX412" i="1" s="1"/>
  <c r="AR412" i="1"/>
  <c r="AS412" i="1" s="1"/>
  <c r="AQ412" i="1"/>
  <c r="AP412" i="1"/>
  <c r="AW411" i="1" a="1"/>
  <c r="AW411" i="1"/>
  <c r="AV411" i="1"/>
  <c r="AU411" i="1"/>
  <c r="AX411" i="1" s="1"/>
  <c r="AR411" i="1"/>
  <c r="AP411" i="1"/>
  <c r="AQ411" i="1" s="1"/>
  <c r="AW410" i="1" a="1"/>
  <c r="AW410" i="1"/>
  <c r="AV410" i="1"/>
  <c r="AU410" i="1"/>
  <c r="AX410" i="1" s="1"/>
  <c r="AR410" i="1"/>
  <c r="AQ410" i="1"/>
  <c r="AP410" i="1"/>
  <c r="AW409" i="1" a="1"/>
  <c r="AW409" i="1"/>
  <c r="AV409" i="1"/>
  <c r="AU409" i="1"/>
  <c r="AR409" i="1"/>
  <c r="AQ409" i="1"/>
  <c r="AP409" i="1"/>
  <c r="AX408" i="1"/>
  <c r="AW408" i="1" a="1"/>
  <c r="AW408" i="1"/>
  <c r="AV408" i="1"/>
  <c r="AU408" i="1"/>
  <c r="AR408" i="1"/>
  <c r="AS408" i="1" s="1"/>
  <c r="AQ408" i="1"/>
  <c r="AP408" i="1"/>
  <c r="AW407" i="1" a="1"/>
  <c r="AW407" i="1"/>
  <c r="AV407" i="1"/>
  <c r="AR407" i="1"/>
  <c r="AQ407" i="1"/>
  <c r="AP407" i="1"/>
  <c r="AU407" i="1" s="1"/>
  <c r="AX407" i="1" s="1"/>
  <c r="AW406" i="1" a="1"/>
  <c r="AW406" i="1" s="1"/>
  <c r="AV406" i="1"/>
  <c r="AU406" i="1"/>
  <c r="AR406" i="1"/>
  <c r="AQ406" i="1"/>
  <c r="AS406" i="1" s="1"/>
  <c r="AP406" i="1"/>
  <c r="AW405" i="1" a="1"/>
  <c r="AW405" i="1"/>
  <c r="AV405" i="1"/>
  <c r="AU405" i="1"/>
  <c r="AX405" i="1" s="1"/>
  <c r="AR405" i="1"/>
  <c r="AQ405" i="1"/>
  <c r="AS405" i="1" s="1"/>
  <c r="AP405" i="1"/>
  <c r="AW404" i="1" a="1"/>
  <c r="AW404" i="1"/>
  <c r="AV404" i="1"/>
  <c r="AU404" i="1"/>
  <c r="AX404" i="1" s="1"/>
  <c r="AR404" i="1"/>
  <c r="AQ404" i="1"/>
  <c r="AP404" i="1"/>
  <c r="AW403" i="1" a="1"/>
  <c r="AW403" i="1"/>
  <c r="AV403" i="1"/>
  <c r="AR403" i="1"/>
  <c r="AQ403" i="1"/>
  <c r="AP403" i="1"/>
  <c r="AU403" i="1" s="1"/>
  <c r="AX403" i="1" s="1"/>
  <c r="AX402" i="1"/>
  <c r="AW402" i="1" a="1"/>
  <c r="AW402" i="1" s="1"/>
  <c r="AV402" i="1"/>
  <c r="AU402" i="1"/>
  <c r="AR402" i="1"/>
  <c r="AQ402" i="1"/>
  <c r="AP402" i="1"/>
  <c r="AX401" i="1"/>
  <c r="AW401" i="1" a="1"/>
  <c r="AW401" i="1"/>
  <c r="AV401" i="1"/>
  <c r="AR401" i="1"/>
  <c r="AQ401" i="1"/>
  <c r="AP401" i="1"/>
  <c r="AU401" i="1" s="1"/>
  <c r="AW400" i="1" a="1"/>
  <c r="AW400" i="1" s="1"/>
  <c r="AV400" i="1"/>
  <c r="AU400" i="1"/>
  <c r="AX400" i="1" s="1"/>
  <c r="AS400" i="1"/>
  <c r="AR400" i="1"/>
  <c r="AQ400" i="1"/>
  <c r="AP400" i="1"/>
  <c r="AW399" i="1" a="1"/>
  <c r="AW399" i="1"/>
  <c r="AV399" i="1"/>
  <c r="AU399" i="1"/>
  <c r="AR399" i="1"/>
  <c r="AP399" i="1"/>
  <c r="AQ399" i="1" s="1"/>
  <c r="AX398" i="1"/>
  <c r="AW398" i="1" a="1"/>
  <c r="AW398" i="1"/>
  <c r="AV398" i="1"/>
  <c r="AU398" i="1"/>
  <c r="AR398" i="1"/>
  <c r="AQ398" i="1"/>
  <c r="AP398" i="1"/>
  <c r="AW397" i="1" a="1"/>
  <c r="AW397" i="1"/>
  <c r="AV397" i="1"/>
  <c r="AR397" i="1"/>
  <c r="AP397" i="1"/>
  <c r="AW396" i="1" a="1"/>
  <c r="AW396" i="1"/>
  <c r="AV396" i="1"/>
  <c r="AU396" i="1"/>
  <c r="AX396" i="1" s="1"/>
  <c r="AS396" i="1"/>
  <c r="AR396" i="1"/>
  <c r="AQ396" i="1"/>
  <c r="AP396" i="1"/>
  <c r="AW395" i="1" a="1"/>
  <c r="AW395" i="1"/>
  <c r="AV395" i="1"/>
  <c r="AU395" i="1"/>
  <c r="AR395" i="1"/>
  <c r="AQ395" i="1"/>
  <c r="AP395" i="1"/>
  <c r="AX394" i="1"/>
  <c r="AW394" i="1" a="1"/>
  <c r="AW394" i="1"/>
  <c r="AV394" i="1"/>
  <c r="AU394" i="1"/>
  <c r="AR394" i="1"/>
  <c r="AQ394" i="1"/>
  <c r="AP394" i="1"/>
  <c r="AX393" i="1"/>
  <c r="AW393" i="1" a="1"/>
  <c r="AW393" i="1"/>
  <c r="AV393" i="1"/>
  <c r="AU393" i="1"/>
  <c r="AR393" i="1"/>
  <c r="AQ393" i="1"/>
  <c r="AP393" i="1"/>
  <c r="AW392" i="1" a="1"/>
  <c r="AW392" i="1"/>
  <c r="AV392" i="1"/>
  <c r="AU392" i="1"/>
  <c r="AR392" i="1"/>
  <c r="AQ392" i="1"/>
  <c r="AS392" i="1" s="1"/>
  <c r="AP392" i="1"/>
  <c r="AX391" i="1"/>
  <c r="AW391" i="1" a="1"/>
  <c r="AW391" i="1"/>
  <c r="AV391" i="1"/>
  <c r="AU391" i="1"/>
  <c r="AR391" i="1"/>
  <c r="AQ391" i="1"/>
  <c r="AP391" i="1"/>
  <c r="AW390" i="1" a="1"/>
  <c r="AW390" i="1"/>
  <c r="AV390" i="1"/>
  <c r="AU390" i="1"/>
  <c r="AX390" i="1" s="1"/>
  <c r="AR390" i="1"/>
  <c r="AS390" i="1" s="1"/>
  <c r="AQ390" i="1"/>
  <c r="AP390" i="1"/>
  <c r="AW389" i="1" a="1"/>
  <c r="AW389" i="1"/>
  <c r="AV389" i="1"/>
  <c r="AU389" i="1"/>
  <c r="AX389" i="1" s="1"/>
  <c r="AR389" i="1"/>
  <c r="AQ389" i="1"/>
  <c r="AP389" i="1"/>
  <c r="AX388" i="1"/>
  <c r="AW388" i="1" a="1"/>
  <c r="AW388" i="1" s="1"/>
  <c r="AV388" i="1"/>
  <c r="AU388" i="1"/>
  <c r="AR388" i="1"/>
  <c r="AQ388" i="1"/>
  <c r="AP388" i="1"/>
  <c r="AW387" i="1" a="1"/>
  <c r="AW387" i="1"/>
  <c r="AV387" i="1"/>
  <c r="AR387" i="1"/>
  <c r="AP387" i="1"/>
  <c r="AU387" i="1" s="1"/>
  <c r="AX387" i="1" s="1"/>
  <c r="AW386" i="1" a="1"/>
  <c r="AW386" i="1" s="1"/>
  <c r="AV386" i="1"/>
  <c r="AU386" i="1"/>
  <c r="AX386" i="1" s="1"/>
  <c r="AR386" i="1"/>
  <c r="AQ386" i="1"/>
  <c r="AS386" i="1" s="1"/>
  <c r="AP386" i="1"/>
  <c r="AW385" i="1" a="1"/>
  <c r="AW385" i="1"/>
  <c r="AV385" i="1"/>
  <c r="AU385" i="1"/>
  <c r="AR385" i="1"/>
  <c r="AP385" i="1"/>
  <c r="AQ385" i="1" s="1"/>
  <c r="AX384" i="1"/>
  <c r="AW384" i="1" a="1"/>
  <c r="AW384" i="1" s="1"/>
  <c r="AV384" i="1"/>
  <c r="AU384" i="1"/>
  <c r="AR384" i="1"/>
  <c r="AQ384" i="1"/>
  <c r="AS384" i="1" s="1"/>
  <c r="AP384" i="1"/>
  <c r="AW383" i="1" a="1"/>
  <c r="AW383" i="1"/>
  <c r="AV383" i="1"/>
  <c r="AU383" i="1"/>
  <c r="AX383" i="1" s="1"/>
  <c r="AR383" i="1"/>
  <c r="AQ383" i="1"/>
  <c r="AS383" i="1" s="1"/>
  <c r="AP383" i="1"/>
  <c r="AW382" i="1" a="1"/>
  <c r="AW382" i="1"/>
  <c r="AV382" i="1"/>
  <c r="AX382" i="1" s="1"/>
  <c r="AU382" i="1"/>
  <c r="AR382" i="1"/>
  <c r="AQ382" i="1"/>
  <c r="AP382" i="1"/>
  <c r="AW381" i="1" a="1"/>
  <c r="AW381" i="1"/>
  <c r="AV381" i="1"/>
  <c r="AR381" i="1"/>
  <c r="AP381" i="1"/>
  <c r="AX380" i="1"/>
  <c r="AW380" i="1" a="1"/>
  <c r="AW380" i="1" s="1"/>
  <c r="AV380" i="1"/>
  <c r="AU380" i="1"/>
  <c r="AR380" i="1"/>
  <c r="AQ380" i="1"/>
  <c r="AP380" i="1"/>
  <c r="AW379" i="1" a="1"/>
  <c r="AW379" i="1"/>
  <c r="AV379" i="1"/>
  <c r="AU379" i="1"/>
  <c r="AX379" i="1" s="1"/>
  <c r="AR379" i="1"/>
  <c r="AQ379" i="1"/>
  <c r="AP379" i="1"/>
  <c r="AW378" i="1" a="1"/>
  <c r="AW378" i="1" s="1"/>
  <c r="AV378" i="1"/>
  <c r="AU378" i="1"/>
  <c r="AR378" i="1"/>
  <c r="AQ378" i="1"/>
  <c r="AS378" i="1" s="1"/>
  <c r="AP378" i="1"/>
  <c r="AW377" i="1" a="1"/>
  <c r="AW377" i="1"/>
  <c r="AV377" i="1"/>
  <c r="AR377" i="1"/>
  <c r="AP377" i="1"/>
  <c r="AW376" i="1" a="1"/>
  <c r="AW376" i="1" s="1"/>
  <c r="AV376" i="1"/>
  <c r="AU376" i="1"/>
  <c r="AX376" i="1" s="1"/>
  <c r="AT376" i="1"/>
  <c r="AS376" i="1"/>
  <c r="AR376" i="1"/>
  <c r="AQ376" i="1"/>
  <c r="AP376" i="1"/>
  <c r="AW375" i="1" a="1"/>
  <c r="AW375" i="1"/>
  <c r="AV375" i="1"/>
  <c r="AR375" i="1"/>
  <c r="AP375" i="1"/>
  <c r="AQ375" i="1" s="1"/>
  <c r="AX374" i="1"/>
  <c r="AW374" i="1" a="1"/>
  <c r="AW374" i="1"/>
  <c r="AV374" i="1"/>
  <c r="AU374" i="1"/>
  <c r="AR374" i="1"/>
  <c r="AS374" i="1" s="1"/>
  <c r="AQ374" i="1"/>
  <c r="AP374" i="1"/>
  <c r="AX373" i="1"/>
  <c r="AW373" i="1" a="1"/>
  <c r="AW373" i="1"/>
  <c r="AV373" i="1"/>
  <c r="AU373" i="1"/>
  <c r="AR373" i="1"/>
  <c r="AQ373" i="1"/>
  <c r="AP373" i="1"/>
  <c r="AW372" i="1" a="1"/>
  <c r="AW372" i="1"/>
  <c r="AV372" i="1"/>
  <c r="AU372" i="1"/>
  <c r="AX372" i="1" s="1"/>
  <c r="AR372" i="1"/>
  <c r="AQ372" i="1"/>
  <c r="AS372" i="1" s="1"/>
  <c r="AP372" i="1"/>
  <c r="AW371" i="1" a="1"/>
  <c r="AW371" i="1"/>
  <c r="AV371" i="1"/>
  <c r="AU371" i="1"/>
  <c r="AR371" i="1"/>
  <c r="AP371" i="1"/>
  <c r="AQ371" i="1" s="1"/>
  <c r="AS371" i="1" s="1"/>
  <c r="AW370" i="1" a="1"/>
  <c r="AW370" i="1" s="1"/>
  <c r="AV370" i="1"/>
  <c r="AU370" i="1"/>
  <c r="AR370" i="1"/>
  <c r="AQ370" i="1"/>
  <c r="AP370" i="1"/>
  <c r="AW369" i="1" a="1"/>
  <c r="AW369" i="1"/>
  <c r="AV369" i="1"/>
  <c r="AU369" i="1"/>
  <c r="AX369" i="1" s="1"/>
  <c r="AR369" i="1"/>
  <c r="AQ369" i="1"/>
  <c r="AP369" i="1"/>
  <c r="AW368" i="1" a="1"/>
  <c r="AW368" i="1"/>
  <c r="AV368" i="1"/>
  <c r="AU368" i="1"/>
  <c r="AX368" i="1" s="1"/>
  <c r="AR368" i="1"/>
  <c r="AQ368" i="1"/>
  <c r="AS368" i="1" s="1"/>
  <c r="AP368" i="1"/>
  <c r="AX367" i="1"/>
  <c r="AW367" i="1" a="1"/>
  <c r="AW367" i="1"/>
  <c r="AV367" i="1"/>
  <c r="AR367" i="1"/>
  <c r="AQ367" i="1"/>
  <c r="AS367" i="1" s="1"/>
  <c r="AP367" i="1"/>
  <c r="AU367" i="1" s="1"/>
  <c r="AW366" i="1" a="1"/>
  <c r="AW366" i="1" s="1"/>
  <c r="AV366" i="1"/>
  <c r="AU366" i="1"/>
  <c r="AR366" i="1"/>
  <c r="AQ366" i="1"/>
  <c r="AP366" i="1"/>
  <c r="AX365" i="1"/>
  <c r="AW365" i="1" a="1"/>
  <c r="AW365" i="1"/>
  <c r="AV365" i="1"/>
  <c r="AU365" i="1"/>
  <c r="AR365" i="1"/>
  <c r="AP365" i="1"/>
  <c r="AQ365" i="1" s="1"/>
  <c r="AX364" i="1"/>
  <c r="AW364" i="1" a="1"/>
  <c r="AW364" i="1"/>
  <c r="AV364" i="1"/>
  <c r="AU364" i="1"/>
  <c r="AR364" i="1"/>
  <c r="AQ364" i="1"/>
  <c r="AP364" i="1"/>
  <c r="AX363" i="1"/>
  <c r="AW363" i="1" a="1"/>
  <c r="AW363" i="1"/>
  <c r="AV363" i="1"/>
  <c r="AR363" i="1"/>
  <c r="AQ363" i="1"/>
  <c r="AP363" i="1"/>
  <c r="AU363" i="1" s="1"/>
  <c r="AW362" i="1" a="1"/>
  <c r="AW362" i="1" s="1"/>
  <c r="AV362" i="1"/>
  <c r="AX362" i="1" s="1"/>
  <c r="AU362" i="1"/>
  <c r="AS362" i="1"/>
  <c r="AR362" i="1"/>
  <c r="AQ362" i="1"/>
  <c r="AP362" i="1"/>
  <c r="AX361" i="1"/>
  <c r="AW361" i="1" a="1"/>
  <c r="AW361" i="1"/>
  <c r="AV361" i="1"/>
  <c r="AR361" i="1"/>
  <c r="AP361" i="1"/>
  <c r="AU361" i="1" s="1"/>
  <c r="AX360" i="1"/>
  <c r="AW360" i="1" a="1"/>
  <c r="AW360" i="1" s="1"/>
  <c r="AV360" i="1"/>
  <c r="AU360" i="1"/>
  <c r="AR360" i="1"/>
  <c r="AQ360" i="1"/>
  <c r="AP360" i="1"/>
  <c r="AW359" i="1" a="1"/>
  <c r="AW359" i="1"/>
  <c r="AV359" i="1"/>
  <c r="AR359" i="1"/>
  <c r="AP359" i="1"/>
  <c r="AX358" i="1"/>
  <c r="AW358" i="1" a="1"/>
  <c r="AW358" i="1"/>
  <c r="AV358" i="1"/>
  <c r="AU358" i="1"/>
  <c r="AR358" i="1"/>
  <c r="AQ358" i="1"/>
  <c r="AS358" i="1" s="1"/>
  <c r="AP358" i="1"/>
  <c r="AW357" i="1" a="1"/>
  <c r="AW357" i="1"/>
  <c r="AV357" i="1"/>
  <c r="AR357" i="1"/>
  <c r="AP357" i="1"/>
  <c r="AX356" i="1"/>
  <c r="AW356" i="1" a="1"/>
  <c r="AW356" i="1" s="1"/>
  <c r="AV356" i="1"/>
  <c r="AU356" i="1"/>
  <c r="AR356" i="1"/>
  <c r="AQ356" i="1"/>
  <c r="AT356" i="1" s="1"/>
  <c r="AP356" i="1"/>
  <c r="AW355" i="1" a="1"/>
  <c r="AW355" i="1"/>
  <c r="AV355" i="1"/>
  <c r="AU355" i="1"/>
  <c r="AX355" i="1" s="1"/>
  <c r="AR355" i="1"/>
  <c r="AQ355" i="1"/>
  <c r="AP355" i="1"/>
  <c r="AW354" i="1" a="1"/>
  <c r="AW354" i="1"/>
  <c r="AV354" i="1"/>
  <c r="AU354" i="1"/>
  <c r="AR354" i="1"/>
  <c r="AQ354" i="1"/>
  <c r="AS354" i="1" s="1"/>
  <c r="AP354" i="1"/>
  <c r="AW353" i="1" a="1"/>
  <c r="AW353" i="1"/>
  <c r="AV353" i="1"/>
  <c r="AU353" i="1"/>
  <c r="AX353" i="1" s="1"/>
  <c r="AR353" i="1"/>
  <c r="AT353" i="1" s="1"/>
  <c r="AQ353" i="1"/>
  <c r="AP353" i="1"/>
  <c r="AW352" i="1" a="1"/>
  <c r="AW352" i="1" s="1"/>
  <c r="AV352" i="1"/>
  <c r="AU352" i="1"/>
  <c r="AX352" i="1" s="1"/>
  <c r="AS352" i="1"/>
  <c r="AR352" i="1"/>
  <c r="AQ352" i="1"/>
  <c r="AP352" i="1"/>
  <c r="AW351" i="1" a="1"/>
  <c r="AW351" i="1"/>
  <c r="AV351" i="1"/>
  <c r="AR351" i="1"/>
  <c r="AP351" i="1"/>
  <c r="AU351" i="1" s="1"/>
  <c r="AX351" i="1" s="1"/>
  <c r="AW350" i="1" a="1"/>
  <c r="AW350" i="1"/>
  <c r="AV350" i="1"/>
  <c r="AU350" i="1"/>
  <c r="AS350" i="1"/>
  <c r="AR350" i="1"/>
  <c r="AQ350" i="1"/>
  <c r="AP350" i="1"/>
  <c r="AW349" i="1" a="1"/>
  <c r="AW349" i="1"/>
  <c r="AV349" i="1"/>
  <c r="AU349" i="1"/>
  <c r="AR349" i="1"/>
  <c r="AP349" i="1"/>
  <c r="AQ349" i="1" s="1"/>
  <c r="AS349" i="1" s="1"/>
  <c r="AW348" i="1" a="1"/>
  <c r="AW348" i="1" s="1"/>
  <c r="AV348" i="1"/>
  <c r="AU348" i="1"/>
  <c r="AX348" i="1" s="1"/>
  <c r="AS348" i="1"/>
  <c r="AR348" i="1"/>
  <c r="AQ348" i="1"/>
  <c r="AP348" i="1"/>
  <c r="AW347" i="1" a="1"/>
  <c r="AW347" i="1"/>
  <c r="AV347" i="1"/>
  <c r="AU347" i="1"/>
  <c r="AX347" i="1" s="1"/>
  <c r="AR347" i="1"/>
  <c r="AQ347" i="1"/>
  <c r="AP347" i="1"/>
  <c r="AW346" i="1" a="1"/>
  <c r="AW346" i="1" s="1"/>
  <c r="AV346" i="1"/>
  <c r="AU346" i="1"/>
  <c r="AX346" i="1" s="1"/>
  <c r="AR346" i="1"/>
  <c r="AS346" i="1" s="1"/>
  <c r="AQ346" i="1"/>
  <c r="AP346" i="1"/>
  <c r="AW345" i="1" a="1"/>
  <c r="AW345" i="1"/>
  <c r="AV345" i="1"/>
  <c r="AR345" i="1"/>
  <c r="AP345" i="1"/>
  <c r="AU345" i="1" s="1"/>
  <c r="AX344" i="1"/>
  <c r="AW344" i="1" a="1"/>
  <c r="AW344" i="1" s="1"/>
  <c r="AV344" i="1"/>
  <c r="AU344" i="1"/>
  <c r="AS344" i="1"/>
  <c r="AR344" i="1"/>
  <c r="AQ344" i="1"/>
  <c r="AP344" i="1"/>
  <c r="AW343" i="1" a="1"/>
  <c r="AW343" i="1"/>
  <c r="AV343" i="1"/>
  <c r="AU343" i="1"/>
  <c r="AX343" i="1" s="1"/>
  <c r="AR343" i="1"/>
  <c r="AQ343" i="1"/>
  <c r="AP343" i="1"/>
  <c r="AX342" i="1"/>
  <c r="AW342" i="1" a="1"/>
  <c r="AW342" i="1" s="1"/>
  <c r="AV342" i="1"/>
  <c r="AU342" i="1"/>
  <c r="AR342" i="1"/>
  <c r="AQ342" i="1"/>
  <c r="AP342" i="1"/>
  <c r="AX341" i="1"/>
  <c r="AW341" i="1" a="1"/>
  <c r="AW341" i="1"/>
  <c r="AV341" i="1"/>
  <c r="AR341" i="1"/>
  <c r="AQ341" i="1"/>
  <c r="AP341" i="1"/>
  <c r="AU341" i="1" s="1"/>
  <c r="AX340" i="1"/>
  <c r="AW340" i="1" a="1"/>
  <c r="AW340" i="1"/>
  <c r="AV340" i="1"/>
  <c r="AU340" i="1"/>
  <c r="AR340" i="1"/>
  <c r="AQ340" i="1"/>
  <c r="AP340" i="1"/>
  <c r="AW339" i="1" a="1"/>
  <c r="AW339" i="1"/>
  <c r="AV339" i="1"/>
  <c r="AU339" i="1"/>
  <c r="AX339" i="1" s="1"/>
  <c r="AR339" i="1"/>
  <c r="AQ339" i="1"/>
  <c r="AP339" i="1"/>
  <c r="AW338" i="1" a="1"/>
  <c r="AW338" i="1" s="1"/>
  <c r="AV338" i="1"/>
  <c r="AU338" i="1"/>
  <c r="AR338" i="1"/>
  <c r="AQ338" i="1"/>
  <c r="AS338" i="1" s="1"/>
  <c r="AP338" i="1"/>
  <c r="AW337" i="1" a="1"/>
  <c r="AW337" i="1"/>
  <c r="AV337" i="1"/>
  <c r="AR337" i="1"/>
  <c r="AP337" i="1"/>
  <c r="AU337" i="1" s="1"/>
  <c r="AX337" i="1" s="1"/>
  <c r="AW336" i="1" a="1"/>
  <c r="AW336" i="1" s="1"/>
  <c r="AV336" i="1"/>
  <c r="AU336" i="1"/>
  <c r="AX336" i="1" s="1"/>
  <c r="AS336" i="1"/>
  <c r="AR336" i="1"/>
  <c r="AQ336" i="1"/>
  <c r="AP336" i="1"/>
  <c r="AW335" i="1" a="1"/>
  <c r="AW335" i="1"/>
  <c r="AV335" i="1"/>
  <c r="AR335" i="1"/>
  <c r="AP335" i="1"/>
  <c r="AX334" i="1"/>
  <c r="AW334" i="1" a="1"/>
  <c r="AW334" i="1" s="1"/>
  <c r="AV334" i="1"/>
  <c r="AU334" i="1"/>
  <c r="AR334" i="1"/>
  <c r="AS334" i="1" s="1"/>
  <c r="AQ334" i="1"/>
  <c r="AP334" i="1"/>
  <c r="AX333" i="1"/>
  <c r="AW333" i="1" a="1"/>
  <c r="AW333" i="1"/>
  <c r="AV333" i="1"/>
  <c r="AU333" i="1"/>
  <c r="AR333" i="1"/>
  <c r="AQ333" i="1"/>
  <c r="AS333" i="1" s="1"/>
  <c r="AP333" i="1"/>
  <c r="AW332" i="1" a="1"/>
  <c r="AW332" i="1"/>
  <c r="AV332" i="1"/>
  <c r="AU332" i="1"/>
  <c r="AX332" i="1" s="1"/>
  <c r="AT332" i="1"/>
  <c r="AR332" i="1"/>
  <c r="AQ332" i="1"/>
  <c r="AS332" i="1" s="1"/>
  <c r="AP332" i="1"/>
  <c r="AW331" i="1" a="1"/>
  <c r="AW331" i="1"/>
  <c r="AV331" i="1"/>
  <c r="AU331" i="1"/>
  <c r="AX331" i="1" s="1"/>
  <c r="AR331" i="1"/>
  <c r="AP331" i="1"/>
  <c r="AQ331" i="1" s="1"/>
  <c r="AW330" i="1" a="1"/>
  <c r="AW330" i="1"/>
  <c r="AV330" i="1"/>
  <c r="AU330" i="1"/>
  <c r="AX330" i="1" s="1"/>
  <c r="AR330" i="1"/>
  <c r="AQ330" i="1"/>
  <c r="AP330" i="1"/>
  <c r="AW329" i="1" a="1"/>
  <c r="AW329" i="1"/>
  <c r="AV329" i="1"/>
  <c r="AU329" i="1"/>
  <c r="AR329" i="1"/>
  <c r="AQ329" i="1"/>
  <c r="AP329" i="1"/>
  <c r="AX328" i="1"/>
  <c r="AW328" i="1" a="1"/>
  <c r="AW328" i="1" s="1"/>
  <c r="AV328" i="1"/>
  <c r="AU328" i="1"/>
  <c r="AR328" i="1"/>
  <c r="AS328" i="1" s="1"/>
  <c r="AQ328" i="1"/>
  <c r="AP328" i="1"/>
  <c r="AW327" i="1" a="1"/>
  <c r="AW327" i="1"/>
  <c r="AV327" i="1"/>
  <c r="AU327" i="1"/>
  <c r="AX327" i="1" s="1"/>
  <c r="AR327" i="1"/>
  <c r="AT327" i="1" s="1"/>
  <c r="AP327" i="1"/>
  <c r="AQ327" i="1" s="1"/>
  <c r="AW326" i="1" a="1"/>
  <c r="AW326" i="1"/>
  <c r="AV326" i="1"/>
  <c r="AU326" i="1"/>
  <c r="AR326" i="1"/>
  <c r="AQ326" i="1"/>
  <c r="AP326" i="1"/>
  <c r="AW325" i="1" a="1"/>
  <c r="AW325" i="1"/>
  <c r="AV325" i="1"/>
  <c r="AR325" i="1"/>
  <c r="AP325" i="1"/>
  <c r="AU325" i="1" s="1"/>
  <c r="AX325" i="1" s="1"/>
  <c r="AW324" i="1" a="1"/>
  <c r="AW324" i="1" s="1"/>
  <c r="AV324" i="1"/>
  <c r="AU324" i="1"/>
  <c r="AX324" i="1" s="1"/>
  <c r="AR324" i="1"/>
  <c r="AQ324" i="1"/>
  <c r="AP324" i="1"/>
  <c r="AX323" i="1"/>
  <c r="AW323" i="1" a="1"/>
  <c r="AW323" i="1"/>
  <c r="AV323" i="1"/>
  <c r="AS323" i="1"/>
  <c r="AR323" i="1"/>
  <c r="AQ323" i="1"/>
  <c r="AP323" i="1"/>
  <c r="AU323" i="1" s="1"/>
  <c r="AW322" i="1" a="1"/>
  <c r="AW322" i="1" s="1"/>
  <c r="AV322" i="1"/>
  <c r="AU322" i="1"/>
  <c r="AT322" i="1"/>
  <c r="AR322" i="1"/>
  <c r="AQ322" i="1"/>
  <c r="AS322" i="1" s="1"/>
  <c r="AP322" i="1"/>
  <c r="AW321" i="1" a="1"/>
  <c r="AW321" i="1"/>
  <c r="AV321" i="1"/>
  <c r="AU321" i="1"/>
  <c r="AX321" i="1" s="1"/>
  <c r="AR321" i="1"/>
  <c r="AQ321" i="1"/>
  <c r="AP321" i="1"/>
  <c r="AW320" i="1" a="1"/>
  <c r="AW320" i="1" s="1"/>
  <c r="AV320" i="1"/>
  <c r="AU320" i="1"/>
  <c r="AS320" i="1"/>
  <c r="AR320" i="1"/>
  <c r="AQ320" i="1"/>
  <c r="AP320" i="1"/>
  <c r="AW319" i="1" a="1"/>
  <c r="AW319" i="1"/>
  <c r="AV319" i="1"/>
  <c r="AR319" i="1"/>
  <c r="AP319" i="1"/>
  <c r="AW318" i="1" a="1"/>
  <c r="AW318" i="1" s="1"/>
  <c r="AV318" i="1"/>
  <c r="AU318" i="1"/>
  <c r="AR318" i="1"/>
  <c r="AS318" i="1" s="1"/>
  <c r="AQ318" i="1"/>
  <c r="AP318" i="1"/>
  <c r="AW317" i="1" a="1"/>
  <c r="AW317" i="1"/>
  <c r="AV317" i="1"/>
  <c r="AR317" i="1"/>
  <c r="AP317" i="1"/>
  <c r="AW316" i="1" a="1"/>
  <c r="AW316" i="1"/>
  <c r="AV316" i="1"/>
  <c r="AU316" i="1"/>
  <c r="AX316" i="1" s="1"/>
  <c r="AR316" i="1"/>
  <c r="AS316" i="1" s="1"/>
  <c r="AQ316" i="1"/>
  <c r="AP316" i="1"/>
  <c r="AW315" i="1" a="1"/>
  <c r="AW315" i="1"/>
  <c r="AV315" i="1"/>
  <c r="AU315" i="1"/>
  <c r="AX315" i="1" s="1"/>
  <c r="AR315" i="1"/>
  <c r="AS315" i="1" s="1"/>
  <c r="AP315" i="1"/>
  <c r="AQ315" i="1" s="1"/>
  <c r="AW314" i="1" a="1"/>
  <c r="AW314" i="1" s="1"/>
  <c r="AV314" i="1"/>
  <c r="AU314" i="1"/>
  <c r="AR314" i="1"/>
  <c r="AQ314" i="1"/>
  <c r="AT314" i="1" s="1"/>
  <c r="AP314" i="1"/>
  <c r="AW313" i="1" a="1"/>
  <c r="AW313" i="1"/>
  <c r="AV313" i="1"/>
  <c r="AU313" i="1"/>
  <c r="AX313" i="1" s="1"/>
  <c r="AR313" i="1"/>
  <c r="AQ313" i="1"/>
  <c r="AS313" i="1" s="1"/>
  <c r="AP313" i="1"/>
  <c r="AW312" i="1" a="1"/>
  <c r="AW312" i="1"/>
  <c r="AV312" i="1"/>
  <c r="AU312" i="1"/>
  <c r="AT312" i="1"/>
  <c r="AR312" i="1"/>
  <c r="AQ312" i="1"/>
  <c r="AS312" i="1" s="1"/>
  <c r="AP312" i="1"/>
  <c r="AW311" i="1" a="1"/>
  <c r="AW311" i="1"/>
  <c r="AV311" i="1"/>
  <c r="AR311" i="1"/>
  <c r="AP311" i="1"/>
  <c r="AU311" i="1" s="1"/>
  <c r="AX311" i="1" s="1"/>
  <c r="AW310" i="1" a="1"/>
  <c r="AW310" i="1"/>
  <c r="AV310" i="1"/>
  <c r="AU310" i="1"/>
  <c r="AX310" i="1" s="1"/>
  <c r="AR310" i="1"/>
  <c r="AS310" i="1" s="1"/>
  <c r="AQ310" i="1"/>
  <c r="AP310" i="1"/>
  <c r="AX309" i="1"/>
  <c r="AW309" i="1" a="1"/>
  <c r="AW309" i="1"/>
  <c r="AV309" i="1"/>
  <c r="AR309" i="1"/>
  <c r="AQ309" i="1"/>
  <c r="AP309" i="1"/>
  <c r="AU309" i="1" s="1"/>
  <c r="AW308" i="1" a="1"/>
  <c r="AW308" i="1" s="1"/>
  <c r="AV308" i="1"/>
  <c r="AU308" i="1"/>
  <c r="AR308" i="1"/>
  <c r="AQ308" i="1"/>
  <c r="AS308" i="1" s="1"/>
  <c r="AP308" i="1"/>
  <c r="AX307" i="1"/>
  <c r="AW307" i="1" a="1"/>
  <c r="AW307" i="1"/>
  <c r="AV307" i="1"/>
  <c r="AR307" i="1"/>
  <c r="AQ307" i="1"/>
  <c r="AP307" i="1"/>
  <c r="AU307" i="1" s="1"/>
  <c r="AW306" i="1" a="1"/>
  <c r="AW306" i="1"/>
  <c r="AV306" i="1"/>
  <c r="AU306" i="1"/>
  <c r="AX306" i="1" s="1"/>
  <c r="AR306" i="1"/>
  <c r="AQ306" i="1"/>
  <c r="AS306" i="1" s="1"/>
  <c r="AP306" i="1"/>
  <c r="AW305" i="1" a="1"/>
  <c r="AW305" i="1"/>
  <c r="AV305" i="1"/>
  <c r="AR305" i="1"/>
  <c r="AP305" i="1"/>
  <c r="AW304" i="1" a="1"/>
  <c r="AW304" i="1" s="1"/>
  <c r="AV304" i="1"/>
  <c r="AU304" i="1"/>
  <c r="AR304" i="1"/>
  <c r="AQ304" i="1"/>
  <c r="AP304" i="1"/>
  <c r="AW303" i="1" a="1"/>
  <c r="AW303" i="1"/>
  <c r="AV303" i="1"/>
  <c r="AR303" i="1"/>
  <c r="AP303" i="1"/>
  <c r="AU303" i="1" s="1"/>
  <c r="AX303" i="1" s="1"/>
  <c r="AW302" i="1" a="1"/>
  <c r="AW302" i="1"/>
  <c r="AV302" i="1"/>
  <c r="AU302" i="1"/>
  <c r="AX302" i="1" s="1"/>
  <c r="AR302" i="1"/>
  <c r="AS302" i="1" s="1"/>
  <c r="AQ302" i="1"/>
  <c r="AP302" i="1"/>
  <c r="AX301" i="1"/>
  <c r="AW301" i="1" a="1"/>
  <c r="AW301" i="1"/>
  <c r="AV301" i="1"/>
  <c r="AU301" i="1"/>
  <c r="AR301" i="1"/>
  <c r="AP301" i="1"/>
  <c r="AQ301" i="1" s="1"/>
  <c r="AS301" i="1" s="1"/>
  <c r="AW300" i="1" a="1"/>
  <c r="AW300" i="1" s="1"/>
  <c r="AV300" i="1"/>
  <c r="AU300" i="1"/>
  <c r="AR300" i="1"/>
  <c r="AT300" i="1" s="1"/>
  <c r="AQ300" i="1"/>
  <c r="AP300" i="1"/>
  <c r="AW299" i="1" a="1"/>
  <c r="AW299" i="1"/>
  <c r="AV299" i="1"/>
  <c r="AU299" i="1"/>
  <c r="AX299" i="1" s="1"/>
  <c r="AT299" i="1"/>
  <c r="AS299" i="1"/>
  <c r="AR299" i="1"/>
  <c r="AP299" i="1"/>
  <c r="AQ299" i="1" s="1"/>
  <c r="AW298" i="1" a="1"/>
  <c r="AW298" i="1"/>
  <c r="AV298" i="1"/>
  <c r="AU298" i="1"/>
  <c r="AX298" i="1" s="1"/>
  <c r="AR298" i="1"/>
  <c r="AQ298" i="1"/>
  <c r="AP298" i="1"/>
  <c r="AX297" i="1"/>
  <c r="AW297" i="1" a="1"/>
  <c r="AW297" i="1"/>
  <c r="AV297" i="1"/>
  <c r="AU297" i="1"/>
  <c r="AR297" i="1"/>
  <c r="AS297" i="1" s="1"/>
  <c r="AQ297" i="1"/>
  <c r="AP297" i="1"/>
  <c r="AW296" i="1" a="1"/>
  <c r="AW296" i="1"/>
  <c r="AV296" i="1"/>
  <c r="AU296" i="1"/>
  <c r="AS296" i="1"/>
  <c r="AR296" i="1"/>
  <c r="AQ296" i="1"/>
  <c r="AP296" i="1"/>
  <c r="AX295" i="1"/>
  <c r="AW295" i="1" a="1"/>
  <c r="AW295" i="1"/>
  <c r="AV295" i="1"/>
  <c r="AU295" i="1"/>
  <c r="AR295" i="1"/>
  <c r="AQ295" i="1"/>
  <c r="AP295" i="1"/>
  <c r="AW294" i="1" a="1"/>
  <c r="AW294" i="1"/>
  <c r="AV294" i="1"/>
  <c r="AU294" i="1"/>
  <c r="AR294" i="1"/>
  <c r="AQ294" i="1"/>
  <c r="AS294" i="1" s="1"/>
  <c r="AP294" i="1"/>
  <c r="AW293" i="1" a="1"/>
  <c r="AW293" i="1"/>
  <c r="AV293" i="1"/>
  <c r="AU293" i="1"/>
  <c r="AX293" i="1" s="1"/>
  <c r="AR293" i="1"/>
  <c r="AQ293" i="1"/>
  <c r="AS293" i="1" s="1"/>
  <c r="AP293" i="1"/>
  <c r="AW292" i="1" a="1"/>
  <c r="AW292" i="1" s="1"/>
  <c r="AV292" i="1"/>
  <c r="AU292" i="1"/>
  <c r="AX292" i="1" s="1"/>
  <c r="AT292" i="1"/>
  <c r="AS292" i="1"/>
  <c r="AR292" i="1"/>
  <c r="AQ292" i="1"/>
  <c r="AP292" i="1"/>
  <c r="AW291" i="1" a="1"/>
  <c r="AW291" i="1"/>
  <c r="AV291" i="1"/>
  <c r="AU291" i="1"/>
  <c r="AX291" i="1" s="1"/>
  <c r="AR291" i="1"/>
  <c r="AQ291" i="1"/>
  <c r="AP291" i="1"/>
  <c r="AW290" i="1" a="1"/>
  <c r="AW290" i="1" s="1"/>
  <c r="AV290" i="1"/>
  <c r="AU290" i="1"/>
  <c r="AX290" i="1" s="1"/>
  <c r="AR290" i="1"/>
  <c r="AQ290" i="1"/>
  <c r="AT290" i="1" s="1"/>
  <c r="AP290" i="1"/>
  <c r="AW289" i="1" a="1"/>
  <c r="AW289" i="1"/>
  <c r="AV289" i="1"/>
  <c r="AR289" i="1"/>
  <c r="AP289" i="1"/>
  <c r="AU289" i="1" s="1"/>
  <c r="AX289" i="1" s="1"/>
  <c r="AW288" i="1" a="1"/>
  <c r="AW288" i="1" s="1"/>
  <c r="AV288" i="1"/>
  <c r="AU288" i="1"/>
  <c r="AT288" i="1"/>
  <c r="AS288" i="1"/>
  <c r="AR288" i="1"/>
  <c r="AQ288" i="1"/>
  <c r="AP288" i="1"/>
  <c r="AW287" i="1" a="1"/>
  <c r="AW287" i="1"/>
  <c r="AV287" i="1"/>
  <c r="AR287" i="1"/>
  <c r="AP287" i="1"/>
  <c r="AQ287" i="1" s="1"/>
  <c r="AW286" i="1" a="1"/>
  <c r="AW286" i="1" s="1"/>
  <c r="AV286" i="1"/>
  <c r="AU286" i="1"/>
  <c r="AS286" i="1"/>
  <c r="AR286" i="1"/>
  <c r="AQ286" i="1"/>
  <c r="AT286" i="1" s="1"/>
  <c r="AP286" i="1"/>
  <c r="AW285" i="1" a="1"/>
  <c r="AW285" i="1"/>
  <c r="AV285" i="1"/>
  <c r="AU285" i="1"/>
  <c r="AX285" i="1" s="1"/>
  <c r="AR285" i="1"/>
  <c r="AP285" i="1"/>
  <c r="AQ285" i="1" s="1"/>
  <c r="AS285" i="1" s="1"/>
  <c r="AW284" i="1" a="1"/>
  <c r="AW284" i="1"/>
  <c r="AV284" i="1"/>
  <c r="AU284" i="1"/>
  <c r="AR284" i="1"/>
  <c r="AQ284" i="1"/>
  <c r="AP284" i="1"/>
  <c r="AW283" i="1" a="1"/>
  <c r="AW283" i="1" s="1"/>
  <c r="AV283" i="1"/>
  <c r="AR283" i="1"/>
  <c r="AQ283" i="1"/>
  <c r="AP283" i="1"/>
  <c r="AU283" i="1" s="1"/>
  <c r="AX283" i="1" s="1"/>
  <c r="AW282" i="1" a="1"/>
  <c r="AW282" i="1" s="1"/>
  <c r="AV282" i="1"/>
  <c r="AU282" i="1"/>
  <c r="AX282" i="1" s="1"/>
  <c r="AR282" i="1"/>
  <c r="AQ282" i="1"/>
  <c r="AS282" i="1" s="1"/>
  <c r="AP282" i="1"/>
  <c r="AW281" i="1" a="1"/>
  <c r="AW281" i="1"/>
  <c r="AV281" i="1"/>
  <c r="AU281" i="1"/>
  <c r="AR281" i="1"/>
  <c r="AP281" i="1"/>
  <c r="AQ281" i="1" s="1"/>
  <c r="AT281" i="1" s="1"/>
  <c r="AW280" i="1" a="1"/>
  <c r="AW280" i="1"/>
  <c r="AV280" i="1"/>
  <c r="AU280" i="1"/>
  <c r="AS280" i="1"/>
  <c r="AR280" i="1"/>
  <c r="AQ280" i="1"/>
  <c r="AP280" i="1"/>
  <c r="AW279" i="1" a="1"/>
  <c r="AW279" i="1" s="1"/>
  <c r="AV279" i="1"/>
  <c r="AR279" i="1"/>
  <c r="AP279" i="1"/>
  <c r="AW278" i="1" a="1"/>
  <c r="AW278" i="1" s="1"/>
  <c r="AV278" i="1"/>
  <c r="AU278" i="1"/>
  <c r="AX278" i="1" s="1"/>
  <c r="AR278" i="1"/>
  <c r="AT278" i="1" s="1"/>
  <c r="AQ278" i="1"/>
  <c r="AP278" i="1"/>
  <c r="AW277" i="1" a="1"/>
  <c r="AW277" i="1" s="1"/>
  <c r="AV277" i="1"/>
  <c r="AR277" i="1"/>
  <c r="AP277" i="1"/>
  <c r="AW276" i="1" a="1"/>
  <c r="AW276" i="1" s="1"/>
  <c r="AV276" i="1"/>
  <c r="AU276" i="1"/>
  <c r="AR276" i="1"/>
  <c r="AQ276" i="1"/>
  <c r="AT276" i="1" s="1"/>
  <c r="AP276" i="1"/>
  <c r="AW275" i="1" a="1"/>
  <c r="AW275" i="1" s="1"/>
  <c r="AV275" i="1"/>
  <c r="AR275" i="1"/>
  <c r="AP275" i="1"/>
  <c r="AQ275" i="1" s="1"/>
  <c r="AS275" i="1" s="1"/>
  <c r="AW274" i="1" a="1"/>
  <c r="AW274" i="1" s="1"/>
  <c r="AV274" i="1"/>
  <c r="AU274" i="1"/>
  <c r="AX274" i="1" s="1"/>
  <c r="AT274" i="1"/>
  <c r="AS274" i="1"/>
  <c r="AR274" i="1"/>
  <c r="AQ274" i="1"/>
  <c r="AP274" i="1"/>
  <c r="AW273" i="1" a="1"/>
  <c r="AW273" i="1"/>
  <c r="AV273" i="1"/>
  <c r="AU273" i="1"/>
  <c r="AX273" i="1" s="1"/>
  <c r="AT273" i="1"/>
  <c r="AS273" i="1"/>
  <c r="AR273" i="1"/>
  <c r="AQ273" i="1"/>
  <c r="AP273" i="1"/>
  <c r="AW272" i="1" a="1"/>
  <c r="AW272" i="1"/>
  <c r="AV272" i="1"/>
  <c r="AU272" i="1"/>
  <c r="AS272" i="1"/>
  <c r="AR272" i="1"/>
  <c r="AQ272" i="1"/>
  <c r="AT272" i="1" s="1"/>
  <c r="AP272" i="1"/>
  <c r="AW271" i="1" a="1"/>
  <c r="AW271" i="1" s="1"/>
  <c r="AV271" i="1"/>
  <c r="AU271" i="1"/>
  <c r="AX271" i="1" s="1"/>
  <c r="AS271" i="1"/>
  <c r="AR271" i="1"/>
  <c r="AT271" i="1" s="1"/>
  <c r="AQ271" i="1"/>
  <c r="AP271" i="1"/>
  <c r="AW270" i="1" a="1"/>
  <c r="AW270" i="1"/>
  <c r="AV270" i="1"/>
  <c r="AU270" i="1"/>
  <c r="AX270" i="1" s="1"/>
  <c r="AR270" i="1"/>
  <c r="AQ270" i="1"/>
  <c r="AP270" i="1"/>
  <c r="AW269" i="1" a="1"/>
  <c r="AW269" i="1" s="1"/>
  <c r="AV269" i="1"/>
  <c r="AR269" i="1"/>
  <c r="AP269" i="1"/>
  <c r="AU269" i="1" s="1"/>
  <c r="AX269" i="1" s="1"/>
  <c r="AW268" i="1" a="1"/>
  <c r="AW268" i="1" s="1"/>
  <c r="AV268" i="1"/>
  <c r="AU268" i="1"/>
  <c r="AR268" i="1"/>
  <c r="AQ268" i="1"/>
  <c r="AP268" i="1"/>
  <c r="AX267" i="1"/>
  <c r="AW267" i="1" a="1"/>
  <c r="AW267" i="1"/>
  <c r="AV267" i="1"/>
  <c r="AR267" i="1"/>
  <c r="AQ267" i="1"/>
  <c r="AT267" i="1" s="1"/>
  <c r="AP267" i="1"/>
  <c r="AU267" i="1" s="1"/>
  <c r="AW266" i="1" a="1"/>
  <c r="AW266" i="1"/>
  <c r="AV266" i="1"/>
  <c r="AU266" i="1"/>
  <c r="AX266" i="1" s="1"/>
  <c r="AT266" i="1"/>
  <c r="AS266" i="1"/>
  <c r="AR266" i="1"/>
  <c r="AQ266" i="1"/>
  <c r="AP266" i="1"/>
  <c r="AW265" i="1" a="1"/>
  <c r="AW265" i="1"/>
  <c r="AV265" i="1"/>
  <c r="AR265" i="1"/>
  <c r="AP265" i="1"/>
  <c r="AW264" i="1" a="1"/>
  <c r="AW264" i="1" s="1"/>
  <c r="AV264" i="1"/>
  <c r="AU264" i="1"/>
  <c r="AR264" i="1"/>
  <c r="AQ264" i="1"/>
  <c r="AP264" i="1"/>
  <c r="AW263" i="1" a="1"/>
  <c r="AW263" i="1"/>
  <c r="AV263" i="1"/>
  <c r="AR263" i="1"/>
  <c r="AP263" i="1"/>
  <c r="AU263" i="1" s="1"/>
  <c r="AX263" i="1" s="1"/>
  <c r="AW262" i="1" a="1"/>
  <c r="AW262" i="1" s="1"/>
  <c r="AV262" i="1"/>
  <c r="AU262" i="1"/>
  <c r="AX262" i="1" s="1"/>
  <c r="AR262" i="1"/>
  <c r="AQ262" i="1"/>
  <c r="AT262" i="1" s="1"/>
  <c r="AP262" i="1"/>
  <c r="AW261" i="1" a="1"/>
  <c r="AW261" i="1"/>
  <c r="AV261" i="1"/>
  <c r="AR261" i="1"/>
  <c r="AP261" i="1"/>
  <c r="AU261" i="1" s="1"/>
  <c r="AX261" i="1" s="1"/>
  <c r="AW260" i="1" a="1"/>
  <c r="AW260" i="1" s="1"/>
  <c r="AV260" i="1"/>
  <c r="AU260" i="1"/>
  <c r="AX260" i="1" s="1"/>
  <c r="AR260" i="1"/>
  <c r="AQ260" i="1"/>
  <c r="AP260" i="1"/>
  <c r="AW259" i="1" a="1"/>
  <c r="AW259" i="1"/>
  <c r="AV259" i="1"/>
  <c r="AU259" i="1"/>
  <c r="AX259" i="1" s="1"/>
  <c r="AT259" i="1"/>
  <c r="AS259" i="1"/>
  <c r="AR259" i="1"/>
  <c r="AP259" i="1"/>
  <c r="AQ259" i="1" s="1"/>
  <c r="AW258" i="1" a="1"/>
  <c r="AW258" i="1"/>
  <c r="AV258" i="1"/>
  <c r="AU258" i="1"/>
  <c r="AT258" i="1"/>
  <c r="AS258" i="1"/>
  <c r="AR258" i="1"/>
  <c r="AQ258" i="1"/>
  <c r="AP258" i="1"/>
  <c r="AW257" i="1" a="1"/>
  <c r="AW257" i="1" s="1"/>
  <c r="AV257" i="1"/>
  <c r="AU257" i="1"/>
  <c r="AX257" i="1" s="1"/>
  <c r="AS257" i="1"/>
  <c r="AR257" i="1"/>
  <c r="AT257" i="1" s="1"/>
  <c r="AQ257" i="1"/>
  <c r="AP257" i="1"/>
  <c r="AW256" i="1" a="1"/>
  <c r="AW256" i="1"/>
  <c r="AV256" i="1"/>
  <c r="AU256" i="1"/>
  <c r="AT256" i="1"/>
  <c r="AS256" i="1"/>
  <c r="AR256" i="1"/>
  <c r="AQ256" i="1"/>
  <c r="AP256" i="1"/>
  <c r="AW255" i="1" a="1"/>
  <c r="AW255" i="1"/>
  <c r="AV255" i="1"/>
  <c r="AU255" i="1"/>
  <c r="AX255" i="1" s="1"/>
  <c r="AR255" i="1"/>
  <c r="AQ255" i="1"/>
  <c r="AT255" i="1" s="1"/>
  <c r="AP255" i="1"/>
  <c r="AW254" i="1" a="1"/>
  <c r="AW254" i="1"/>
  <c r="AV254" i="1"/>
  <c r="AU254" i="1"/>
  <c r="AX254" i="1" s="1"/>
  <c r="AT254" i="1"/>
  <c r="AS254" i="1"/>
  <c r="AR254" i="1"/>
  <c r="AQ254" i="1"/>
  <c r="AP254" i="1"/>
  <c r="AW253" i="1" a="1"/>
  <c r="AW253" i="1" s="1"/>
  <c r="AV253" i="1"/>
  <c r="AR253" i="1"/>
  <c r="AP253" i="1"/>
  <c r="AU253" i="1" s="1"/>
  <c r="AX253" i="1" s="1"/>
  <c r="AW252" i="1" a="1"/>
  <c r="AW252" i="1" s="1"/>
  <c r="AV252" i="1"/>
  <c r="AU252" i="1"/>
  <c r="AX252" i="1" s="1"/>
  <c r="AR252" i="1"/>
  <c r="AQ252" i="1"/>
  <c r="AP252" i="1"/>
  <c r="AW251" i="1" a="1"/>
  <c r="AW251" i="1" s="1"/>
  <c r="AV251" i="1"/>
  <c r="AR251" i="1"/>
  <c r="AP251" i="1"/>
  <c r="AU251" i="1" s="1"/>
  <c r="AX251" i="1" s="1"/>
  <c r="AW250" i="1" a="1"/>
  <c r="AW250" i="1" s="1"/>
  <c r="AV250" i="1"/>
  <c r="AU250" i="1"/>
  <c r="AX250" i="1" s="1"/>
  <c r="AT250" i="1"/>
  <c r="AR250" i="1"/>
  <c r="AQ250" i="1"/>
  <c r="AS250" i="1" s="1"/>
  <c r="AP250" i="1"/>
  <c r="AW249" i="1" a="1"/>
  <c r="AW249" i="1"/>
  <c r="AV249" i="1"/>
  <c r="AX249" i="1" s="1"/>
  <c r="AU249" i="1"/>
  <c r="AR249" i="1"/>
  <c r="AQ249" i="1"/>
  <c r="AT249" i="1" s="1"/>
  <c r="AP249" i="1"/>
  <c r="AW248" i="1" a="1"/>
  <c r="AW248" i="1"/>
  <c r="AV248" i="1"/>
  <c r="AU248" i="1"/>
  <c r="AT248" i="1"/>
  <c r="AS248" i="1"/>
  <c r="AR248" i="1"/>
  <c r="AQ248" i="1"/>
  <c r="AP248" i="1"/>
  <c r="AW247" i="1" a="1"/>
  <c r="AW247" i="1" s="1"/>
  <c r="AV247" i="1"/>
  <c r="AU247" i="1"/>
  <c r="AX247" i="1" s="1"/>
  <c r="AT247" i="1"/>
  <c r="AS247" i="1"/>
  <c r="AR247" i="1"/>
  <c r="AQ247" i="1"/>
  <c r="AP247" i="1"/>
  <c r="AW246" i="1" a="1"/>
  <c r="AW246" i="1" s="1"/>
  <c r="AV246" i="1"/>
  <c r="AU246" i="1"/>
  <c r="AR246" i="1"/>
  <c r="AQ246" i="1"/>
  <c r="AP246" i="1"/>
  <c r="AW245" i="1" a="1"/>
  <c r="AW245" i="1"/>
  <c r="AV245" i="1"/>
  <c r="AU245" i="1"/>
  <c r="AX245" i="1" s="1"/>
  <c r="AR245" i="1"/>
  <c r="AQ245" i="1"/>
  <c r="AP245" i="1"/>
  <c r="AW244" i="1" a="1"/>
  <c r="AW244" i="1" s="1"/>
  <c r="AV244" i="1"/>
  <c r="AU244" i="1"/>
  <c r="AX244" i="1" s="1"/>
  <c r="AR244" i="1"/>
  <c r="AQ244" i="1"/>
  <c r="AP244" i="1"/>
  <c r="AX243" i="1"/>
  <c r="AW243" i="1" a="1"/>
  <c r="AW243" i="1"/>
  <c r="AV243" i="1"/>
  <c r="AR243" i="1"/>
  <c r="AP243" i="1"/>
  <c r="AU243" i="1" s="1"/>
  <c r="AW242" i="1" a="1"/>
  <c r="AW242" i="1"/>
  <c r="AV242" i="1"/>
  <c r="AU242" i="1"/>
  <c r="AT242" i="1"/>
  <c r="AR242" i="1"/>
  <c r="AQ242" i="1"/>
  <c r="AS242" i="1" s="1"/>
  <c r="AP242" i="1"/>
  <c r="AW241" i="1" a="1"/>
  <c r="AW241" i="1"/>
  <c r="AV241" i="1"/>
  <c r="AR241" i="1"/>
  <c r="AP241" i="1"/>
  <c r="AW240" i="1" a="1"/>
  <c r="AW240" i="1"/>
  <c r="AV240" i="1"/>
  <c r="AU240" i="1"/>
  <c r="AX240" i="1" s="1"/>
  <c r="AS240" i="1"/>
  <c r="AR240" i="1"/>
  <c r="AQ240" i="1"/>
  <c r="AP240" i="1"/>
  <c r="AW239" i="1" a="1"/>
  <c r="AW239" i="1" s="1"/>
  <c r="AV239" i="1"/>
  <c r="AX239" i="1" s="1"/>
  <c r="AU239" i="1"/>
  <c r="AR239" i="1"/>
  <c r="AT239" i="1" s="1"/>
  <c r="AQ239" i="1"/>
  <c r="AP239" i="1"/>
  <c r="AW238" i="1" a="1"/>
  <c r="AW238" i="1"/>
  <c r="AV238" i="1"/>
  <c r="AU238" i="1"/>
  <c r="AX238" i="1" s="1"/>
  <c r="AR238" i="1"/>
  <c r="AS238" i="1" s="1"/>
  <c r="AQ238" i="1"/>
  <c r="AP238" i="1"/>
  <c r="AX237" i="1"/>
  <c r="AW237" i="1" a="1"/>
  <c r="AW237" i="1" s="1"/>
  <c r="AV237" i="1"/>
  <c r="AR237" i="1"/>
  <c r="AQ237" i="1"/>
  <c r="AP237" i="1"/>
  <c r="AU237" i="1" s="1"/>
  <c r="AW236" i="1" a="1"/>
  <c r="AW236" i="1"/>
  <c r="AV236" i="1"/>
  <c r="AU236" i="1"/>
  <c r="AT236" i="1"/>
  <c r="AR236" i="1"/>
  <c r="AQ236" i="1"/>
  <c r="AS236" i="1" s="1"/>
  <c r="AP236" i="1"/>
  <c r="AW235" i="1" a="1"/>
  <c r="AW235" i="1"/>
  <c r="AV235" i="1"/>
  <c r="AU235" i="1"/>
  <c r="AR235" i="1"/>
  <c r="AP235" i="1"/>
  <c r="AQ235" i="1" s="1"/>
  <c r="AS235" i="1" s="1"/>
  <c r="AW234" i="1" a="1"/>
  <c r="AW234" i="1"/>
  <c r="AV234" i="1"/>
  <c r="AU234" i="1"/>
  <c r="AR234" i="1"/>
  <c r="AQ234" i="1"/>
  <c r="AT234" i="1" s="1"/>
  <c r="AP234" i="1"/>
  <c r="AW233" i="1" a="1"/>
  <c r="AW233" i="1"/>
  <c r="AV233" i="1"/>
  <c r="AU233" i="1"/>
  <c r="AS233" i="1"/>
  <c r="AR233" i="1"/>
  <c r="AT233" i="1" s="1"/>
  <c r="AQ233" i="1"/>
  <c r="AP233" i="1"/>
  <c r="AW232" i="1" a="1"/>
  <c r="AW232" i="1"/>
  <c r="AV232" i="1"/>
  <c r="AU232" i="1"/>
  <c r="AX232" i="1" s="1"/>
  <c r="AT232" i="1"/>
  <c r="AR232" i="1"/>
  <c r="AQ232" i="1"/>
  <c r="AS232" i="1" s="1"/>
  <c r="AP232" i="1"/>
  <c r="AW231" i="1" a="1"/>
  <c r="AW231" i="1" s="1"/>
  <c r="AV231" i="1"/>
  <c r="AR231" i="1"/>
  <c r="AP231" i="1"/>
  <c r="AW230" i="1" a="1"/>
  <c r="AW230" i="1"/>
  <c r="AV230" i="1"/>
  <c r="AU230" i="1"/>
  <c r="AS230" i="1"/>
  <c r="AR230" i="1"/>
  <c r="AQ230" i="1"/>
  <c r="AP230" i="1"/>
  <c r="AW229" i="1" a="1"/>
  <c r="AW229" i="1" s="1"/>
  <c r="AV229" i="1"/>
  <c r="AU229" i="1"/>
  <c r="AX229" i="1" s="1"/>
  <c r="AT229" i="1"/>
  <c r="AS229" i="1"/>
  <c r="AR229" i="1"/>
  <c r="AP229" i="1"/>
  <c r="AQ229" i="1" s="1"/>
  <c r="AW228" i="1" a="1"/>
  <c r="AW228" i="1" s="1"/>
  <c r="AV228" i="1"/>
  <c r="AU228" i="1"/>
  <c r="AX228" i="1" s="1"/>
  <c r="AT228" i="1"/>
  <c r="AS228" i="1"/>
  <c r="AR228" i="1"/>
  <c r="AQ228" i="1"/>
  <c r="AP228" i="1"/>
  <c r="AW227" i="1" a="1"/>
  <c r="AW227" i="1"/>
  <c r="AV227" i="1"/>
  <c r="AR227" i="1"/>
  <c r="AP227" i="1"/>
  <c r="AU227" i="1" s="1"/>
  <c r="AX227" i="1" s="1"/>
  <c r="AX226" i="1"/>
  <c r="AW226" i="1" a="1"/>
  <c r="AW226" i="1" s="1"/>
  <c r="AV226" i="1"/>
  <c r="AU226" i="1"/>
  <c r="AR226" i="1"/>
  <c r="AQ226" i="1"/>
  <c r="AT226" i="1" s="1"/>
  <c r="AP226" i="1"/>
  <c r="AW225" i="1" a="1"/>
  <c r="AW225" i="1"/>
  <c r="AV225" i="1"/>
  <c r="AR225" i="1"/>
  <c r="AP225" i="1"/>
  <c r="AX224" i="1"/>
  <c r="AW224" i="1" a="1"/>
  <c r="AW224" i="1" s="1"/>
  <c r="AV224" i="1"/>
  <c r="AU224" i="1"/>
  <c r="AR224" i="1"/>
  <c r="AQ224" i="1"/>
  <c r="AT224" i="1" s="1"/>
  <c r="AP224" i="1"/>
  <c r="AW223" i="1" a="1"/>
  <c r="AW223" i="1" s="1"/>
  <c r="AV223" i="1"/>
  <c r="AR223" i="1"/>
  <c r="AP223" i="1"/>
  <c r="AW222" i="1" a="1"/>
  <c r="AW222" i="1" s="1"/>
  <c r="AV222" i="1"/>
  <c r="AU222" i="1"/>
  <c r="AX222" i="1" s="1"/>
  <c r="AT222" i="1"/>
  <c r="AR222" i="1"/>
  <c r="AQ222" i="1"/>
  <c r="AP222" i="1"/>
  <c r="AW221" i="1" a="1"/>
  <c r="AW221" i="1"/>
  <c r="AV221" i="1"/>
  <c r="AX221" i="1" s="1"/>
  <c r="AR221" i="1"/>
  <c r="AP221" i="1"/>
  <c r="AU221" i="1" s="1"/>
  <c r="AW220" i="1" a="1"/>
  <c r="AW220" i="1" s="1"/>
  <c r="AV220" i="1"/>
  <c r="AU220" i="1"/>
  <c r="AX220" i="1" s="1"/>
  <c r="AT220" i="1"/>
  <c r="AR220" i="1"/>
  <c r="AS220" i="1" s="1"/>
  <c r="AQ220" i="1"/>
  <c r="AP220" i="1"/>
  <c r="AW219" i="1" a="1"/>
  <c r="AW219" i="1" s="1"/>
  <c r="AV219" i="1"/>
  <c r="AR219" i="1"/>
  <c r="AP219" i="1"/>
  <c r="AU219" i="1" s="1"/>
  <c r="AX219" i="1" s="1"/>
  <c r="AW218" i="1" a="1"/>
  <c r="AW218" i="1" s="1"/>
  <c r="AV218" i="1"/>
  <c r="AU218" i="1"/>
  <c r="AR218" i="1"/>
  <c r="AQ218" i="1"/>
  <c r="AP218" i="1"/>
  <c r="AW217" i="1" a="1"/>
  <c r="AW217" i="1"/>
  <c r="AV217" i="1"/>
  <c r="AR217" i="1"/>
  <c r="AP217" i="1"/>
  <c r="AU217" i="1" s="1"/>
  <c r="AX216" i="1"/>
  <c r="AW216" i="1" a="1"/>
  <c r="AW216" i="1" s="1"/>
  <c r="AV216" i="1"/>
  <c r="AU216" i="1"/>
  <c r="AT216" i="1"/>
  <c r="AR216" i="1"/>
  <c r="AQ216" i="1"/>
  <c r="AS216" i="1" s="1"/>
  <c r="AP216" i="1"/>
  <c r="AW215" i="1" a="1"/>
  <c r="AW215" i="1" s="1"/>
  <c r="AV215" i="1"/>
  <c r="AR215" i="1"/>
  <c r="AQ215" i="1"/>
  <c r="AT215" i="1" s="1"/>
  <c r="AP215" i="1"/>
  <c r="AU215" i="1" s="1"/>
  <c r="AX215" i="1" s="1"/>
  <c r="AW214" i="1" a="1"/>
  <c r="AW214" i="1" s="1"/>
  <c r="AV214" i="1"/>
  <c r="AU214" i="1"/>
  <c r="AX214" i="1" s="1"/>
  <c r="AR214" i="1"/>
  <c r="AQ214" i="1"/>
  <c r="AP214" i="1"/>
  <c r="AX213" i="1"/>
  <c r="AW213" i="1" a="1"/>
  <c r="AW213" i="1" s="1"/>
  <c r="AV213" i="1"/>
  <c r="AR213" i="1"/>
  <c r="AQ213" i="1"/>
  <c r="AP213" i="1"/>
  <c r="AU213" i="1" s="1"/>
  <c r="AW212" i="1" a="1"/>
  <c r="AW212" i="1" s="1"/>
  <c r="AV212" i="1"/>
  <c r="AX212" i="1" s="1"/>
  <c r="AU212" i="1"/>
  <c r="AT212" i="1"/>
  <c r="AS212" i="1"/>
  <c r="AR212" i="1"/>
  <c r="AQ212" i="1"/>
  <c r="AP212" i="1"/>
  <c r="AW211" i="1" a="1"/>
  <c r="AW211" i="1"/>
  <c r="AV211" i="1"/>
  <c r="AR211" i="1"/>
  <c r="AP211" i="1"/>
  <c r="AW210" i="1" a="1"/>
  <c r="AW210" i="1" s="1"/>
  <c r="AV210" i="1"/>
  <c r="AU210" i="1"/>
  <c r="AX210" i="1" s="1"/>
  <c r="AR210" i="1"/>
  <c r="AT210" i="1" s="1"/>
  <c r="AQ210" i="1"/>
  <c r="AP210" i="1"/>
  <c r="AW209" i="1" a="1"/>
  <c r="AW209" i="1"/>
  <c r="AV209" i="1"/>
  <c r="AX209" i="1" s="1"/>
  <c r="AT209" i="1"/>
  <c r="AS209" i="1"/>
  <c r="AR209" i="1"/>
  <c r="AQ209" i="1"/>
  <c r="AP209" i="1"/>
  <c r="AU209" i="1" s="1"/>
  <c r="AW208" i="1" a="1"/>
  <c r="AW208" i="1" s="1"/>
  <c r="AV208" i="1"/>
  <c r="AU208" i="1"/>
  <c r="AR208" i="1"/>
  <c r="AQ208" i="1"/>
  <c r="AT208" i="1" s="1"/>
  <c r="AP208" i="1"/>
  <c r="AW207" i="1" a="1"/>
  <c r="AW207" i="1"/>
  <c r="AV207" i="1"/>
  <c r="AR207" i="1"/>
  <c r="AQ207" i="1"/>
  <c r="AT207" i="1" s="1"/>
  <c r="AP207" i="1"/>
  <c r="AU207" i="1" s="1"/>
  <c r="AX207" i="1" s="1"/>
  <c r="AW206" i="1" a="1"/>
  <c r="AW206" i="1" s="1"/>
  <c r="AV206" i="1"/>
  <c r="AU206" i="1"/>
  <c r="AX206" i="1" s="1"/>
  <c r="AR206" i="1"/>
  <c r="AQ206" i="1"/>
  <c r="AT206" i="1" s="1"/>
  <c r="AP206" i="1"/>
  <c r="AW205" i="1" a="1"/>
  <c r="AW205" i="1"/>
  <c r="AV205" i="1"/>
  <c r="AR205" i="1"/>
  <c r="AP205" i="1"/>
  <c r="AW204" i="1" a="1"/>
  <c r="AW204" i="1" s="1"/>
  <c r="AV204" i="1"/>
  <c r="AX204" i="1" s="1"/>
  <c r="AU204" i="1"/>
  <c r="AR204" i="1"/>
  <c r="AQ204" i="1"/>
  <c r="AP204" i="1"/>
  <c r="AW203" i="1" a="1"/>
  <c r="AW203" i="1"/>
  <c r="AV203" i="1"/>
  <c r="AX203" i="1" s="1"/>
  <c r="AR203" i="1"/>
  <c r="AP203" i="1"/>
  <c r="AU203" i="1" s="1"/>
  <c r="AW202" i="1" a="1"/>
  <c r="AW202" i="1" s="1"/>
  <c r="AV202" i="1"/>
  <c r="AU202" i="1"/>
  <c r="AX202" i="1" s="1"/>
  <c r="AT202" i="1"/>
  <c r="AR202" i="1"/>
  <c r="AQ202" i="1"/>
  <c r="AP202" i="1"/>
  <c r="AW201" i="1" a="1"/>
  <c r="AW201" i="1"/>
  <c r="AV201" i="1"/>
  <c r="AX201" i="1" s="1"/>
  <c r="AR201" i="1"/>
  <c r="AP201" i="1"/>
  <c r="AU201" i="1" s="1"/>
  <c r="AX200" i="1"/>
  <c r="AW200" i="1" a="1"/>
  <c r="AW200" i="1" s="1"/>
  <c r="AV200" i="1"/>
  <c r="AU200" i="1"/>
  <c r="AS200" i="1"/>
  <c r="AR200" i="1"/>
  <c r="AT200" i="1" s="1"/>
  <c r="AQ200" i="1"/>
  <c r="AP200" i="1"/>
  <c r="AW199" i="1" a="1"/>
  <c r="AW199" i="1" s="1"/>
  <c r="AV199" i="1"/>
  <c r="AR199" i="1"/>
  <c r="AP199" i="1"/>
  <c r="AU199" i="1" s="1"/>
  <c r="AX199" i="1" s="1"/>
  <c r="AW198" i="1" a="1"/>
  <c r="AW198" i="1" s="1"/>
  <c r="AV198" i="1"/>
  <c r="AU198" i="1"/>
  <c r="AT198" i="1"/>
  <c r="AR198" i="1"/>
  <c r="AQ198" i="1"/>
  <c r="AS198" i="1" s="1"/>
  <c r="AP198" i="1"/>
  <c r="AW197" i="1" a="1"/>
  <c r="AW197" i="1" s="1"/>
  <c r="AV197" i="1"/>
  <c r="AR197" i="1"/>
  <c r="AP197" i="1"/>
  <c r="AX196" i="1"/>
  <c r="AW196" i="1" a="1"/>
  <c r="AW196" i="1" s="1"/>
  <c r="AV196" i="1"/>
  <c r="AU196" i="1"/>
  <c r="AR196" i="1"/>
  <c r="AQ196" i="1"/>
  <c r="AT196" i="1" s="1"/>
  <c r="AP196" i="1"/>
  <c r="AW195" i="1" a="1"/>
  <c r="AW195" i="1" s="1"/>
  <c r="AV195" i="1"/>
  <c r="AR195" i="1"/>
  <c r="AQ195" i="1"/>
  <c r="AT195" i="1" s="1"/>
  <c r="AP195" i="1"/>
  <c r="AU195" i="1" s="1"/>
  <c r="AX195" i="1" s="1"/>
  <c r="AW194" i="1" a="1"/>
  <c r="AW194" i="1" s="1"/>
  <c r="AV194" i="1"/>
  <c r="AU194" i="1"/>
  <c r="AR194" i="1"/>
  <c r="AQ194" i="1"/>
  <c r="AP194" i="1"/>
  <c r="AW193" i="1" a="1"/>
  <c r="AW193" i="1" s="1"/>
  <c r="AV193" i="1"/>
  <c r="AR193" i="1"/>
  <c r="AP193" i="1"/>
  <c r="AX192" i="1"/>
  <c r="AW192" i="1" a="1"/>
  <c r="AW192" i="1" s="1"/>
  <c r="AV192" i="1"/>
  <c r="AU192" i="1"/>
  <c r="AS192" i="1"/>
  <c r="AR192" i="1"/>
  <c r="AQ192" i="1"/>
  <c r="AP192" i="1"/>
  <c r="AW191" i="1" a="1"/>
  <c r="AW191" i="1" s="1"/>
  <c r="AV191" i="1"/>
  <c r="AX191" i="1" s="1"/>
  <c r="AR191" i="1"/>
  <c r="AP191" i="1"/>
  <c r="AU191" i="1" s="1"/>
  <c r="AW190" i="1" a="1"/>
  <c r="AW190" i="1" s="1"/>
  <c r="AV190" i="1"/>
  <c r="AU190" i="1"/>
  <c r="AX190" i="1" s="1"/>
  <c r="AT190" i="1"/>
  <c r="AS190" i="1"/>
  <c r="AR190" i="1"/>
  <c r="AQ190" i="1"/>
  <c r="AP190" i="1"/>
  <c r="AW189" i="1" a="1"/>
  <c r="AW189" i="1" s="1"/>
  <c r="AV189" i="1"/>
  <c r="AX189" i="1" s="1"/>
  <c r="AT189" i="1"/>
  <c r="AS189" i="1"/>
  <c r="AR189" i="1"/>
  <c r="AQ189" i="1"/>
  <c r="AP189" i="1"/>
  <c r="AU189" i="1" s="1"/>
  <c r="AX188" i="1"/>
  <c r="AW188" i="1" a="1"/>
  <c r="AW188" i="1" s="1"/>
  <c r="AV188" i="1"/>
  <c r="AU188" i="1"/>
  <c r="AR188" i="1"/>
  <c r="AQ188" i="1"/>
  <c r="AT188" i="1" s="1"/>
  <c r="AP188" i="1"/>
  <c r="AW187" i="1" a="1"/>
  <c r="AW187" i="1"/>
  <c r="AV187" i="1"/>
  <c r="AR187" i="1"/>
  <c r="AQ187" i="1"/>
  <c r="AT187" i="1" s="1"/>
  <c r="AP187" i="1"/>
  <c r="AU187" i="1" s="1"/>
  <c r="AX187" i="1" s="1"/>
  <c r="AW186" i="1" a="1"/>
  <c r="AW186" i="1" s="1"/>
  <c r="AV186" i="1"/>
  <c r="AX186" i="1" s="1"/>
  <c r="AU186" i="1"/>
  <c r="AR186" i="1"/>
  <c r="AQ186" i="1"/>
  <c r="AP186" i="1"/>
  <c r="AX185" i="1"/>
  <c r="AW185" i="1" a="1"/>
  <c r="AW185" i="1" s="1"/>
  <c r="AV185" i="1"/>
  <c r="AS185" i="1"/>
  <c r="AR185" i="1"/>
  <c r="AQ185" i="1"/>
  <c r="AP185" i="1"/>
  <c r="AU185" i="1" s="1"/>
  <c r="AW184" i="1" a="1"/>
  <c r="AW184" i="1" s="1"/>
  <c r="AV184" i="1"/>
  <c r="AX184" i="1" s="1"/>
  <c r="AU184" i="1"/>
  <c r="AT184" i="1"/>
  <c r="AS184" i="1"/>
  <c r="AR184" i="1"/>
  <c r="AQ184" i="1"/>
  <c r="AP184" i="1"/>
  <c r="AW183" i="1" a="1"/>
  <c r="AW183" i="1"/>
  <c r="AV183" i="1"/>
  <c r="AR183" i="1"/>
  <c r="AP183" i="1"/>
  <c r="AX182" i="1"/>
  <c r="AW182" i="1" a="1"/>
  <c r="AW182" i="1" s="1"/>
  <c r="AV182" i="1"/>
  <c r="AU182" i="1"/>
  <c r="AR182" i="1"/>
  <c r="AQ182" i="1"/>
  <c r="AS182" i="1" s="1"/>
  <c r="AP182" i="1"/>
  <c r="AX181" i="1"/>
  <c r="AW181" i="1" a="1"/>
  <c r="AW181" i="1"/>
  <c r="AV181" i="1"/>
  <c r="AR181" i="1"/>
  <c r="AP181" i="1"/>
  <c r="AU181" i="1" s="1"/>
  <c r="AW180" i="1" a="1"/>
  <c r="AW180" i="1" s="1"/>
  <c r="AV180" i="1"/>
  <c r="AU180" i="1"/>
  <c r="AX180" i="1" s="1"/>
  <c r="AT180" i="1"/>
  <c r="AS180" i="1"/>
  <c r="AR180" i="1"/>
  <c r="AQ180" i="1"/>
  <c r="AP180" i="1"/>
  <c r="AW179" i="1" a="1"/>
  <c r="AW179" i="1"/>
  <c r="AV179" i="1"/>
  <c r="AX179" i="1" s="1"/>
  <c r="AR179" i="1"/>
  <c r="AQ179" i="1"/>
  <c r="AP179" i="1"/>
  <c r="AU179" i="1" s="1"/>
  <c r="AW178" i="1" a="1"/>
  <c r="AW178" i="1" s="1"/>
  <c r="AV178" i="1"/>
  <c r="AU178" i="1"/>
  <c r="AX178" i="1" s="1"/>
  <c r="AR178" i="1"/>
  <c r="AQ178" i="1"/>
  <c r="AP178" i="1"/>
  <c r="AW177" i="1" a="1"/>
  <c r="AW177" i="1"/>
  <c r="AV177" i="1"/>
  <c r="AT177" i="1"/>
  <c r="AS177" i="1"/>
  <c r="AR177" i="1"/>
  <c r="AQ177" i="1"/>
  <c r="AP177" i="1"/>
  <c r="AU177" i="1" s="1"/>
  <c r="AX176" i="1"/>
  <c r="AW176" i="1" a="1"/>
  <c r="AW176" i="1" s="1"/>
  <c r="AV176" i="1"/>
  <c r="AU176" i="1"/>
  <c r="AR176" i="1"/>
  <c r="AT176" i="1" s="1"/>
  <c r="AQ176" i="1"/>
  <c r="AP176" i="1"/>
  <c r="AW175" i="1" a="1"/>
  <c r="AW175" i="1" s="1"/>
  <c r="AV175" i="1"/>
  <c r="AR175" i="1"/>
  <c r="AQ175" i="1"/>
  <c r="AT175" i="1" s="1"/>
  <c r="AP175" i="1"/>
  <c r="AU175" i="1" s="1"/>
  <c r="AX175" i="1" s="1"/>
  <c r="AX174" i="1"/>
  <c r="AW174" i="1" a="1"/>
  <c r="AW174" i="1" s="1"/>
  <c r="AV174" i="1"/>
  <c r="AU174" i="1"/>
  <c r="AR174" i="1"/>
  <c r="AQ174" i="1"/>
  <c r="AP174" i="1"/>
  <c r="AW173" i="1" a="1"/>
  <c r="AW173" i="1"/>
  <c r="AV173" i="1"/>
  <c r="AR173" i="1"/>
  <c r="AP173" i="1"/>
  <c r="AU173" i="1" s="1"/>
  <c r="AX173" i="1" s="1"/>
  <c r="AW172" i="1" a="1"/>
  <c r="AW172" i="1" s="1"/>
  <c r="AV172" i="1"/>
  <c r="AU172" i="1"/>
  <c r="AX172" i="1" s="1"/>
  <c r="AT172" i="1"/>
  <c r="AS172" i="1"/>
  <c r="AR172" i="1"/>
  <c r="AQ172" i="1"/>
  <c r="AP172" i="1"/>
  <c r="AW171" i="1" a="1"/>
  <c r="AW171" i="1"/>
  <c r="AV171" i="1"/>
  <c r="AR171" i="1"/>
  <c r="AP171" i="1"/>
  <c r="AW170" i="1" a="1"/>
  <c r="AW170" i="1" s="1"/>
  <c r="AV170" i="1"/>
  <c r="AU170" i="1"/>
  <c r="AX170" i="1" s="1"/>
  <c r="AR170" i="1"/>
  <c r="AQ170" i="1"/>
  <c r="AT170" i="1" s="1"/>
  <c r="AP170" i="1"/>
  <c r="AW169" i="1" a="1"/>
  <c r="AW169" i="1" s="1"/>
  <c r="AV169" i="1"/>
  <c r="AX169" i="1" s="1"/>
  <c r="AR169" i="1"/>
  <c r="AQ169" i="1"/>
  <c r="AT169" i="1" s="1"/>
  <c r="AP169" i="1"/>
  <c r="AU169" i="1" s="1"/>
  <c r="AW168" i="1" a="1"/>
  <c r="AW168" i="1" s="1"/>
  <c r="AV168" i="1"/>
  <c r="AU168" i="1"/>
  <c r="AT168" i="1"/>
  <c r="AR168" i="1"/>
  <c r="AQ168" i="1"/>
  <c r="AS168" i="1" s="1"/>
  <c r="AP168" i="1"/>
  <c r="AX167" i="1"/>
  <c r="AW167" i="1" a="1"/>
  <c r="AW167" i="1"/>
  <c r="AV167" i="1"/>
  <c r="AR167" i="1"/>
  <c r="AQ167" i="1"/>
  <c r="AP167" i="1"/>
  <c r="AU167" i="1" s="1"/>
  <c r="AX166" i="1"/>
  <c r="AW166" i="1" a="1"/>
  <c r="AW166" i="1" s="1"/>
  <c r="AV166" i="1"/>
  <c r="AU166" i="1"/>
  <c r="AT166" i="1"/>
  <c r="AS166" i="1"/>
  <c r="AR166" i="1"/>
  <c r="AQ166" i="1"/>
  <c r="AP166" i="1"/>
  <c r="AX165" i="1"/>
  <c r="AW165" i="1" a="1"/>
  <c r="AW165" i="1" s="1"/>
  <c r="AV165" i="1"/>
  <c r="AR165" i="1"/>
  <c r="AP165" i="1"/>
  <c r="AU165" i="1" s="1"/>
  <c r="AW164" i="1" a="1"/>
  <c r="AW164" i="1" s="1"/>
  <c r="AV164" i="1"/>
  <c r="AX164" i="1" s="1"/>
  <c r="AU164" i="1"/>
  <c r="AR164" i="1"/>
  <c r="AQ164" i="1"/>
  <c r="AS164" i="1" s="1"/>
  <c r="AP164" i="1"/>
  <c r="AX163" i="1"/>
  <c r="AW163" i="1" a="1"/>
  <c r="AW163" i="1" s="1"/>
  <c r="AV163" i="1"/>
  <c r="AT163" i="1"/>
  <c r="AR163" i="1"/>
  <c r="AQ163" i="1"/>
  <c r="AS163" i="1" s="1"/>
  <c r="AP163" i="1"/>
  <c r="AU163" i="1" s="1"/>
  <c r="AW162" i="1" a="1"/>
  <c r="AW162" i="1" s="1"/>
  <c r="AV162" i="1"/>
  <c r="AU162" i="1"/>
  <c r="AX162" i="1" s="1"/>
  <c r="AR162" i="1"/>
  <c r="AQ162" i="1"/>
  <c r="AS162" i="1" s="1"/>
  <c r="AP162" i="1"/>
  <c r="AW161" i="1" a="1"/>
  <c r="AW161" i="1"/>
  <c r="AV161" i="1"/>
  <c r="AX161" i="1" s="1"/>
  <c r="AR161" i="1"/>
  <c r="AP161" i="1"/>
  <c r="AU161" i="1" s="1"/>
  <c r="AW160" i="1" a="1"/>
  <c r="AW160" i="1" s="1"/>
  <c r="AV160" i="1"/>
  <c r="AU160" i="1"/>
  <c r="AX160" i="1" s="1"/>
  <c r="AR160" i="1"/>
  <c r="AS160" i="1" s="1"/>
  <c r="AQ160" i="1"/>
  <c r="AP160" i="1"/>
  <c r="AX159" i="1"/>
  <c r="AW159" i="1" a="1"/>
  <c r="AW159" i="1"/>
  <c r="AV159" i="1"/>
  <c r="AS159" i="1"/>
  <c r="AR159" i="1"/>
  <c r="AQ159" i="1"/>
  <c r="AP159" i="1"/>
  <c r="AU159" i="1" s="1"/>
  <c r="AW158" i="1" a="1"/>
  <c r="AW158" i="1" s="1"/>
  <c r="AV158" i="1"/>
  <c r="AU158" i="1"/>
  <c r="AT158" i="1"/>
  <c r="AS158" i="1"/>
  <c r="AR158" i="1"/>
  <c r="AQ158" i="1"/>
  <c r="AP158" i="1"/>
  <c r="AW157" i="1" a="1"/>
  <c r="AW157" i="1"/>
  <c r="AV157" i="1"/>
  <c r="AR157" i="1"/>
  <c r="AT157" i="1" s="1"/>
  <c r="AQ157" i="1"/>
  <c r="AP157" i="1"/>
  <c r="AU157" i="1" s="1"/>
  <c r="AX156" i="1"/>
  <c r="AW156" i="1" a="1"/>
  <c r="AW156" i="1" s="1"/>
  <c r="AV156" i="1"/>
  <c r="AU156" i="1"/>
  <c r="AS156" i="1"/>
  <c r="AR156" i="1"/>
  <c r="AQ156" i="1"/>
  <c r="AT156" i="1" s="1"/>
  <c r="AP156" i="1"/>
  <c r="AW155" i="1" a="1"/>
  <c r="AW155" i="1" s="1"/>
  <c r="AV155" i="1"/>
  <c r="AS155" i="1"/>
  <c r="AR155" i="1"/>
  <c r="AQ155" i="1"/>
  <c r="AT155" i="1" s="1"/>
  <c r="AP155" i="1"/>
  <c r="AU155" i="1" s="1"/>
  <c r="AX155" i="1" s="1"/>
  <c r="AW154" i="1" a="1"/>
  <c r="AW154" i="1" s="1"/>
  <c r="AV154" i="1"/>
  <c r="AU154" i="1"/>
  <c r="AX154" i="1" s="1"/>
  <c r="AS154" i="1"/>
  <c r="AR154" i="1"/>
  <c r="AQ154" i="1"/>
  <c r="AP154" i="1"/>
  <c r="AW153" i="1" a="1"/>
  <c r="AW153" i="1" s="1"/>
  <c r="AV153" i="1"/>
  <c r="AR153" i="1"/>
  <c r="AP153" i="1"/>
  <c r="AW152" i="1" a="1"/>
  <c r="AW152" i="1" s="1"/>
  <c r="AV152" i="1"/>
  <c r="AU152" i="1"/>
  <c r="AX152" i="1" s="1"/>
  <c r="AR152" i="1"/>
  <c r="AQ152" i="1"/>
  <c r="AS152" i="1" s="1"/>
  <c r="AP152" i="1"/>
  <c r="AX151" i="1"/>
  <c r="AW151" i="1" a="1"/>
  <c r="AW151" i="1" s="1"/>
  <c r="AV151" i="1"/>
  <c r="AS151" i="1"/>
  <c r="AR151" i="1"/>
  <c r="AQ151" i="1"/>
  <c r="AT151" i="1" s="1"/>
  <c r="AP151" i="1"/>
  <c r="AU151" i="1" s="1"/>
  <c r="AW150" i="1" a="1"/>
  <c r="AW150" i="1" s="1"/>
  <c r="AV150" i="1"/>
  <c r="AU150" i="1"/>
  <c r="AX150" i="1" s="1"/>
  <c r="AS150" i="1"/>
  <c r="AR150" i="1"/>
  <c r="AT150" i="1" s="1"/>
  <c r="AQ150" i="1"/>
  <c r="AP150" i="1"/>
  <c r="AW149" i="1" a="1"/>
  <c r="AW149" i="1"/>
  <c r="AV149" i="1"/>
  <c r="AX149" i="1" s="1"/>
  <c r="AT149" i="1"/>
  <c r="AR149" i="1"/>
  <c r="AQ149" i="1"/>
  <c r="AS149" i="1" s="1"/>
  <c r="AP149" i="1"/>
  <c r="AU149" i="1" s="1"/>
  <c r="AX148" i="1"/>
  <c r="AW148" i="1" a="1"/>
  <c r="AW148" i="1" s="1"/>
  <c r="AV148" i="1"/>
  <c r="AU148" i="1"/>
  <c r="AS148" i="1"/>
  <c r="AR148" i="1"/>
  <c r="AQ148" i="1"/>
  <c r="AT148" i="1" s="1"/>
  <c r="AP148" i="1"/>
  <c r="AW147" i="1" a="1"/>
  <c r="AW147" i="1"/>
  <c r="AV147" i="1"/>
  <c r="AR147" i="1"/>
  <c r="AQ147" i="1"/>
  <c r="AS147" i="1" s="1"/>
  <c r="AP147" i="1"/>
  <c r="AU147" i="1" s="1"/>
  <c r="AW146" i="1" a="1"/>
  <c r="AW146" i="1" s="1"/>
  <c r="AV146" i="1"/>
  <c r="AX146" i="1" s="1"/>
  <c r="AU146" i="1"/>
  <c r="AS146" i="1"/>
  <c r="AR146" i="1"/>
  <c r="AQ146" i="1"/>
  <c r="AP146" i="1"/>
  <c r="AW145" i="1" a="1"/>
  <c r="AW145" i="1" s="1"/>
  <c r="AV145" i="1"/>
  <c r="AR145" i="1"/>
  <c r="AP145" i="1"/>
  <c r="AU145" i="1" s="1"/>
  <c r="AX145" i="1" s="1"/>
  <c r="AW144" i="1" a="1"/>
  <c r="AW144" i="1" s="1"/>
  <c r="AV144" i="1"/>
  <c r="AX144" i="1" s="1"/>
  <c r="AU144" i="1"/>
  <c r="AR144" i="1"/>
  <c r="AQ144" i="1"/>
  <c r="AS144" i="1" s="1"/>
  <c r="AP144" i="1"/>
  <c r="AX143" i="1"/>
  <c r="AW143" i="1" a="1"/>
  <c r="AW143" i="1" s="1"/>
  <c r="AV143" i="1"/>
  <c r="AR143" i="1"/>
  <c r="AP143" i="1"/>
  <c r="AU143" i="1" s="1"/>
  <c r="AW142" i="1" a="1"/>
  <c r="AW142" i="1" s="1"/>
  <c r="AV142" i="1"/>
  <c r="AX142" i="1" s="1"/>
  <c r="AU142" i="1"/>
  <c r="AT142" i="1"/>
  <c r="AS142" i="1"/>
  <c r="AR142" i="1"/>
  <c r="AQ142" i="1"/>
  <c r="AP142" i="1"/>
  <c r="AW141" i="1" a="1"/>
  <c r="AW141" i="1" s="1"/>
  <c r="AV141" i="1"/>
  <c r="AR141" i="1"/>
  <c r="AP141" i="1"/>
  <c r="AU141" i="1" s="1"/>
  <c r="AX141" i="1" s="1"/>
  <c r="AW140" i="1" a="1"/>
  <c r="AW140" i="1" s="1"/>
  <c r="AV140" i="1"/>
  <c r="AX140" i="1" s="1"/>
  <c r="AU140" i="1"/>
  <c r="AR140" i="1"/>
  <c r="AT140" i="1" s="1"/>
  <c r="AQ140" i="1"/>
  <c r="AP140" i="1"/>
  <c r="AW139" i="1" a="1"/>
  <c r="AW139" i="1"/>
  <c r="AV139" i="1"/>
  <c r="AU139" i="1"/>
  <c r="AX139" i="1" s="1"/>
  <c r="AS139" i="1"/>
  <c r="AR139" i="1"/>
  <c r="AP139" i="1"/>
  <c r="AQ139" i="1" s="1"/>
  <c r="AT139" i="1" s="1"/>
  <c r="AW138" i="1" a="1"/>
  <c r="AW138" i="1" s="1"/>
  <c r="AV138" i="1"/>
  <c r="AX138" i="1" s="1"/>
  <c r="AU138" i="1"/>
  <c r="AR138" i="1"/>
  <c r="AQ138" i="1"/>
  <c r="AT138" i="1" s="1"/>
  <c r="AP138" i="1"/>
  <c r="AW137" i="1" a="1"/>
  <c r="AW137" i="1"/>
  <c r="AV137" i="1"/>
  <c r="AU137" i="1"/>
  <c r="AR137" i="1"/>
  <c r="AS137" i="1" s="1"/>
  <c r="AQ137" i="1"/>
  <c r="AP137" i="1"/>
  <c r="AW136" i="1" a="1"/>
  <c r="AW136" i="1" s="1"/>
  <c r="AV136" i="1"/>
  <c r="AX136" i="1" s="1"/>
  <c r="AU136" i="1"/>
  <c r="AT136" i="1"/>
  <c r="AR136" i="1"/>
  <c r="AS136" i="1" s="1"/>
  <c r="AQ136" i="1"/>
  <c r="AP136" i="1"/>
  <c r="AW135" i="1" a="1"/>
  <c r="AW135" i="1"/>
  <c r="AV135" i="1"/>
  <c r="AU135" i="1"/>
  <c r="AX135" i="1" s="1"/>
  <c r="AR135" i="1"/>
  <c r="AQ135" i="1"/>
  <c r="AT135" i="1" s="1"/>
  <c r="AP135" i="1"/>
  <c r="AW134" i="1" a="1"/>
  <c r="AW134" i="1" s="1"/>
  <c r="AV134" i="1"/>
  <c r="AX134" i="1" s="1"/>
  <c r="AU134" i="1"/>
  <c r="AS134" i="1"/>
  <c r="AR134" i="1"/>
  <c r="AQ134" i="1"/>
  <c r="AT134" i="1" s="1"/>
  <c r="AP134" i="1"/>
  <c r="AW133" i="1" a="1"/>
  <c r="AW133" i="1" s="1"/>
  <c r="AV133" i="1"/>
  <c r="AU133" i="1"/>
  <c r="AX133" i="1" s="1"/>
  <c r="AR133" i="1"/>
  <c r="AQ133" i="1"/>
  <c r="AT133" i="1" s="1"/>
  <c r="AP133" i="1"/>
  <c r="AW132" i="1" a="1"/>
  <c r="AW132" i="1"/>
  <c r="AV132" i="1"/>
  <c r="AX132" i="1" s="1"/>
  <c r="AU132" i="1"/>
  <c r="AT132" i="1"/>
  <c r="AS132" i="1"/>
  <c r="AR132" i="1"/>
  <c r="AQ132" i="1"/>
  <c r="AP132" i="1"/>
  <c r="AW131" i="1" a="1"/>
  <c r="AW131" i="1" s="1"/>
  <c r="AV131" i="1"/>
  <c r="AR131" i="1"/>
  <c r="AP131" i="1"/>
  <c r="AQ131" i="1" s="1"/>
  <c r="AX130" i="1"/>
  <c r="AW130" i="1" a="1"/>
  <c r="AW130" i="1" s="1"/>
  <c r="AV130" i="1"/>
  <c r="AU130" i="1"/>
  <c r="AS130" i="1"/>
  <c r="AR130" i="1"/>
  <c r="AQ130" i="1"/>
  <c r="AT130" i="1" s="1"/>
  <c r="AP130" i="1"/>
  <c r="AX129" i="1"/>
  <c r="AW129" i="1" a="1"/>
  <c r="AW129" i="1"/>
  <c r="AV129" i="1"/>
  <c r="AS129" i="1"/>
  <c r="AR129" i="1"/>
  <c r="AQ129" i="1"/>
  <c r="AT129" i="1" s="1"/>
  <c r="AP129" i="1"/>
  <c r="AU129" i="1" s="1"/>
  <c r="AX128" i="1"/>
  <c r="AW128" i="1" a="1"/>
  <c r="AW128" i="1" s="1"/>
  <c r="AV128" i="1"/>
  <c r="AU128" i="1"/>
  <c r="AT128" i="1"/>
  <c r="AR128" i="1"/>
  <c r="AQ128" i="1"/>
  <c r="AS128" i="1" s="1"/>
  <c r="AP128" i="1"/>
  <c r="AX127" i="1"/>
  <c r="AW127" i="1" a="1"/>
  <c r="AW127" i="1" s="1"/>
  <c r="AV127" i="1"/>
  <c r="AR127" i="1"/>
  <c r="AQ127" i="1"/>
  <c r="AP127" i="1"/>
  <c r="AU127" i="1" s="1"/>
  <c r="AX126" i="1"/>
  <c r="AW126" i="1" a="1"/>
  <c r="AW126" i="1"/>
  <c r="AV126" i="1"/>
  <c r="AU126" i="1"/>
  <c r="AR126" i="1"/>
  <c r="AQ126" i="1"/>
  <c r="AT126" i="1" s="1"/>
  <c r="AP126" i="1"/>
  <c r="AW125" i="1" a="1"/>
  <c r="AW125" i="1"/>
  <c r="AV125" i="1"/>
  <c r="AU125" i="1"/>
  <c r="AX125" i="1" s="1"/>
  <c r="AR125" i="1"/>
  <c r="AQ125" i="1"/>
  <c r="AP125" i="1"/>
  <c r="AX124" i="1"/>
  <c r="AW124" i="1" a="1"/>
  <c r="AW124" i="1"/>
  <c r="AV124" i="1"/>
  <c r="AU124" i="1"/>
  <c r="AR124" i="1"/>
  <c r="AQ124" i="1"/>
  <c r="AT124" i="1" s="1"/>
  <c r="AP124" i="1"/>
  <c r="AW123" i="1" a="1"/>
  <c r="AW123" i="1" s="1"/>
  <c r="AV123" i="1"/>
  <c r="AS123" i="1"/>
  <c r="AR123" i="1"/>
  <c r="AP123" i="1"/>
  <c r="AQ123" i="1" s="1"/>
  <c r="AT123" i="1" s="1"/>
  <c r="AW122" i="1" a="1"/>
  <c r="AW122" i="1" s="1"/>
  <c r="AV122" i="1"/>
  <c r="AX122" i="1" s="1"/>
  <c r="AU122" i="1"/>
  <c r="AR122" i="1"/>
  <c r="AQ122" i="1"/>
  <c r="AP122" i="1"/>
  <c r="AW121" i="1" a="1"/>
  <c r="AW121" i="1"/>
  <c r="AV121" i="1"/>
  <c r="AU121" i="1"/>
  <c r="AX121" i="1" s="1"/>
  <c r="AS121" i="1"/>
  <c r="AR121" i="1"/>
  <c r="AQ121" i="1"/>
  <c r="AP121" i="1"/>
  <c r="AX120" i="1"/>
  <c r="AW120" i="1" a="1"/>
  <c r="AW120" i="1" s="1"/>
  <c r="AV120" i="1"/>
  <c r="AU120" i="1"/>
  <c r="AR120" i="1"/>
  <c r="AQ120" i="1"/>
  <c r="AS120" i="1" s="1"/>
  <c r="AP120" i="1"/>
  <c r="AW119" i="1" a="1"/>
  <c r="AW119" i="1" s="1"/>
  <c r="AV119" i="1"/>
  <c r="AU119" i="1"/>
  <c r="AX119" i="1" s="1"/>
  <c r="AR119" i="1"/>
  <c r="AQ119" i="1"/>
  <c r="AT119" i="1" s="1"/>
  <c r="AP119" i="1"/>
  <c r="AW118" i="1" a="1"/>
  <c r="AW118" i="1"/>
  <c r="AV118" i="1"/>
  <c r="AX118" i="1" s="1"/>
  <c r="AU118" i="1"/>
  <c r="AT118" i="1"/>
  <c r="AS118" i="1"/>
  <c r="AR118" i="1"/>
  <c r="AQ118" i="1"/>
  <c r="AP118" i="1"/>
  <c r="AW117" i="1" a="1"/>
  <c r="AW117" i="1" s="1"/>
  <c r="AV117" i="1"/>
  <c r="AR117" i="1"/>
  <c r="AP117" i="1"/>
  <c r="AU117" i="1" s="1"/>
  <c r="AX117" i="1" s="1"/>
  <c r="AW116" i="1" a="1"/>
  <c r="AW116" i="1"/>
  <c r="AV116" i="1"/>
  <c r="AX116" i="1" s="1"/>
  <c r="AU116" i="1"/>
  <c r="AT116" i="1"/>
  <c r="AS116" i="1"/>
  <c r="AR116" i="1"/>
  <c r="AQ116" i="1"/>
  <c r="AP116" i="1"/>
  <c r="AW115" i="1" a="1"/>
  <c r="AW115" i="1" s="1"/>
  <c r="AV115" i="1"/>
  <c r="AR115" i="1"/>
  <c r="AP115" i="1"/>
  <c r="AU115" i="1" s="1"/>
  <c r="AX115" i="1" s="1"/>
  <c r="AW114" i="1" a="1"/>
  <c r="AW114" i="1" s="1"/>
  <c r="AV114" i="1"/>
  <c r="AX114" i="1" s="1"/>
  <c r="AU114" i="1"/>
  <c r="AR114" i="1"/>
  <c r="AQ114" i="1"/>
  <c r="AT114" i="1" s="1"/>
  <c r="AP114" i="1"/>
  <c r="AW113" i="1" a="1"/>
  <c r="AW113" i="1" s="1"/>
  <c r="AV113" i="1"/>
  <c r="AU113" i="1"/>
  <c r="AX113" i="1" s="1"/>
  <c r="AR113" i="1"/>
  <c r="AP113" i="1"/>
  <c r="AQ113" i="1" s="1"/>
  <c r="AX112" i="1"/>
  <c r="AW112" i="1" a="1"/>
  <c r="AW112" i="1" s="1"/>
  <c r="AV112" i="1"/>
  <c r="AU112" i="1"/>
  <c r="AT112" i="1"/>
  <c r="AS112" i="1"/>
  <c r="AR112" i="1"/>
  <c r="AQ112" i="1"/>
  <c r="AP112" i="1"/>
  <c r="AW111" i="1" a="1"/>
  <c r="AW111" i="1"/>
  <c r="AV111" i="1"/>
  <c r="AU111" i="1"/>
  <c r="AR111" i="1"/>
  <c r="AQ111" i="1"/>
  <c r="AT111" i="1" s="1"/>
  <c r="AP111" i="1"/>
  <c r="AX110" i="1"/>
  <c r="AW110" i="1" a="1"/>
  <c r="AW110" i="1"/>
  <c r="AV110" i="1"/>
  <c r="AU110" i="1"/>
  <c r="AR110" i="1"/>
  <c r="AQ110" i="1"/>
  <c r="AT110" i="1" s="1"/>
  <c r="AP110" i="1"/>
  <c r="AW109" i="1" a="1"/>
  <c r="AW109" i="1" s="1"/>
  <c r="AV109" i="1"/>
  <c r="AU109" i="1"/>
  <c r="AX109" i="1" s="1"/>
  <c r="AS109" i="1"/>
  <c r="AR109" i="1"/>
  <c r="AQ109" i="1"/>
  <c r="AP109" i="1"/>
  <c r="AX108" i="1"/>
  <c r="AW108" i="1" a="1"/>
  <c r="AW108" i="1"/>
  <c r="AV108" i="1"/>
  <c r="AU108" i="1"/>
  <c r="AR108" i="1"/>
  <c r="AQ108" i="1"/>
  <c r="AT108" i="1" s="1"/>
  <c r="AP108" i="1"/>
  <c r="AW107" i="1" a="1"/>
  <c r="AW107" i="1" s="1"/>
  <c r="AV107" i="1"/>
  <c r="AR107" i="1"/>
  <c r="AQ107" i="1"/>
  <c r="AP107" i="1"/>
  <c r="AU107" i="1" s="1"/>
  <c r="AX107" i="1" s="1"/>
  <c r="AW106" i="1" a="1"/>
  <c r="AW106" i="1" s="1"/>
  <c r="AV106" i="1"/>
  <c r="AX106" i="1" s="1"/>
  <c r="AU106" i="1"/>
  <c r="AR106" i="1"/>
  <c r="AQ106" i="1"/>
  <c r="AP106" i="1"/>
  <c r="AX105" i="1"/>
  <c r="AW105" i="1" a="1"/>
  <c r="AW105" i="1"/>
  <c r="AV105" i="1"/>
  <c r="AR105" i="1"/>
  <c r="AP105" i="1"/>
  <c r="AU105" i="1" s="1"/>
  <c r="AW104" i="1" a="1"/>
  <c r="AW104" i="1" s="1"/>
  <c r="AV104" i="1"/>
  <c r="AU104" i="1"/>
  <c r="AX104" i="1" s="1"/>
  <c r="AR104" i="1"/>
  <c r="AQ104" i="1"/>
  <c r="AS104" i="1" s="1"/>
  <c r="AP104" i="1"/>
  <c r="AW103" i="1" a="1"/>
  <c r="AW103" i="1" s="1"/>
  <c r="AV103" i="1"/>
  <c r="AR103" i="1"/>
  <c r="AP103" i="1"/>
  <c r="AU103" i="1" s="1"/>
  <c r="AX103" i="1" s="1"/>
  <c r="AX102" i="1"/>
  <c r="AW102" i="1" a="1"/>
  <c r="AW102" i="1" s="1"/>
  <c r="AV102" i="1"/>
  <c r="AU102" i="1"/>
  <c r="AT102" i="1"/>
  <c r="AS102" i="1"/>
  <c r="AR102" i="1"/>
  <c r="AQ102" i="1"/>
  <c r="AP102" i="1"/>
  <c r="AW101" i="1" a="1"/>
  <c r="AW101" i="1" s="1"/>
  <c r="AV101" i="1"/>
  <c r="AR101" i="1"/>
  <c r="AP101" i="1"/>
  <c r="AU101" i="1" s="1"/>
  <c r="AX101" i="1" s="1"/>
  <c r="AW100" i="1" a="1"/>
  <c r="AW100" i="1"/>
  <c r="AV100" i="1"/>
  <c r="AX100" i="1" s="1"/>
  <c r="AU100" i="1"/>
  <c r="AR100" i="1"/>
  <c r="AT100" i="1" s="1"/>
  <c r="AQ100" i="1"/>
  <c r="AP100" i="1"/>
  <c r="AW99" i="1" a="1"/>
  <c r="AW99" i="1" s="1"/>
  <c r="AV99" i="1"/>
  <c r="AS99" i="1"/>
  <c r="AR99" i="1"/>
  <c r="AP99" i="1"/>
  <c r="AQ99" i="1" s="1"/>
  <c r="AT99" i="1" s="1"/>
  <c r="AW98" i="1" a="1"/>
  <c r="AW98" i="1"/>
  <c r="AV98" i="1"/>
  <c r="AU98" i="1"/>
  <c r="AX98" i="1" s="1"/>
  <c r="AT98" i="1"/>
  <c r="AR98" i="1"/>
  <c r="AQ98" i="1"/>
  <c r="AS98" i="1" s="1"/>
  <c r="AP98" i="1"/>
  <c r="AW97" i="1" a="1"/>
  <c r="AW97" i="1" s="1"/>
  <c r="AV97" i="1"/>
  <c r="AU97" i="1"/>
  <c r="AR97" i="1"/>
  <c r="AS97" i="1" s="1"/>
  <c r="AQ97" i="1"/>
  <c r="AP97" i="1"/>
  <c r="AW96" i="1" a="1"/>
  <c r="AW96" i="1" s="1"/>
  <c r="AV96" i="1"/>
  <c r="AU96" i="1"/>
  <c r="AX96" i="1" s="1"/>
  <c r="AR96" i="1"/>
  <c r="AT96" i="1" s="1"/>
  <c r="AQ96" i="1"/>
  <c r="AP96" i="1"/>
  <c r="AW95" i="1" a="1"/>
  <c r="AW95" i="1"/>
  <c r="AV95" i="1"/>
  <c r="AU95" i="1"/>
  <c r="AS95" i="1"/>
  <c r="AR95" i="1"/>
  <c r="AQ95" i="1"/>
  <c r="AP95" i="1"/>
  <c r="AW94" i="1" a="1"/>
  <c r="AW94" i="1"/>
  <c r="AV94" i="1"/>
  <c r="AU94" i="1"/>
  <c r="AX94" i="1" s="1"/>
  <c r="AR94" i="1"/>
  <c r="AQ94" i="1"/>
  <c r="AT94" i="1" s="1"/>
  <c r="AP94" i="1"/>
  <c r="AW93" i="1" a="1"/>
  <c r="AW93" i="1" s="1"/>
  <c r="AV93" i="1"/>
  <c r="AR93" i="1"/>
  <c r="AS93" i="1" s="1"/>
  <c r="AQ93" i="1"/>
  <c r="AP93" i="1"/>
  <c r="AU93" i="1" s="1"/>
  <c r="AX93" i="1" s="1"/>
  <c r="AW92" i="1" a="1"/>
  <c r="AW92" i="1"/>
  <c r="AV92" i="1"/>
  <c r="AU92" i="1"/>
  <c r="AT92" i="1"/>
  <c r="AR92" i="1"/>
  <c r="AS92" i="1" s="1"/>
  <c r="AQ92" i="1"/>
  <c r="AP92" i="1"/>
  <c r="AW91" i="1" a="1"/>
  <c r="AW91" i="1" s="1"/>
  <c r="AV91" i="1"/>
  <c r="AU91" i="1"/>
  <c r="AX91" i="1" s="1"/>
  <c r="AR91" i="1"/>
  <c r="AP91" i="1"/>
  <c r="AQ91" i="1" s="1"/>
  <c r="AX90" i="1"/>
  <c r="AW90" i="1" a="1"/>
  <c r="AW90" i="1" s="1"/>
  <c r="AV90" i="1"/>
  <c r="AU90" i="1"/>
  <c r="AS90" i="1"/>
  <c r="AR90" i="1"/>
  <c r="AQ90" i="1"/>
  <c r="AT90" i="1" s="1"/>
  <c r="AP90" i="1"/>
  <c r="AX89" i="1"/>
  <c r="AW89" i="1" a="1"/>
  <c r="AW89" i="1"/>
  <c r="AV89" i="1"/>
  <c r="AR89" i="1"/>
  <c r="AQ89" i="1"/>
  <c r="AT89" i="1" s="1"/>
  <c r="AP89" i="1"/>
  <c r="AU89" i="1" s="1"/>
  <c r="AW88" i="1" a="1"/>
  <c r="AW88" i="1" s="1"/>
  <c r="AV88" i="1"/>
  <c r="AU88" i="1"/>
  <c r="AX88" i="1" s="1"/>
  <c r="AT88" i="1"/>
  <c r="AS88" i="1"/>
  <c r="AR88" i="1"/>
  <c r="AQ88" i="1"/>
  <c r="AP88" i="1"/>
  <c r="AW87" i="1" a="1"/>
  <c r="AW87" i="1" s="1"/>
  <c r="AV87" i="1"/>
  <c r="AR87" i="1"/>
  <c r="AP87" i="1"/>
  <c r="AU87" i="1" s="1"/>
  <c r="AX87" i="1" s="1"/>
  <c r="AX86" i="1"/>
  <c r="AW86" i="1" a="1"/>
  <c r="AW86" i="1"/>
  <c r="AV86" i="1"/>
  <c r="AU86" i="1"/>
  <c r="AR86" i="1"/>
  <c r="AS86" i="1" s="1"/>
  <c r="AQ86" i="1"/>
  <c r="AT86" i="1" s="1"/>
  <c r="AP86" i="1"/>
  <c r="AW85" i="1" a="1"/>
  <c r="AW85" i="1"/>
  <c r="AV85" i="1"/>
  <c r="AU85" i="1"/>
  <c r="AX85" i="1" s="1"/>
  <c r="AR85" i="1"/>
  <c r="AQ85" i="1"/>
  <c r="AP85" i="1"/>
  <c r="AW84" i="1" a="1"/>
  <c r="AW84" i="1"/>
  <c r="AV84" i="1"/>
  <c r="AX84" i="1" s="1"/>
  <c r="AU84" i="1"/>
  <c r="AR84" i="1"/>
  <c r="AQ84" i="1"/>
  <c r="AT84" i="1" s="1"/>
  <c r="AP84" i="1"/>
  <c r="AW83" i="1" a="1"/>
  <c r="AW83" i="1" s="1"/>
  <c r="AV83" i="1"/>
  <c r="AS83" i="1"/>
  <c r="AR83" i="1"/>
  <c r="AP83" i="1"/>
  <c r="AQ83" i="1" s="1"/>
  <c r="AT83" i="1" s="1"/>
  <c r="AW82" i="1" a="1"/>
  <c r="AW82" i="1" s="1"/>
  <c r="AV82" i="1"/>
  <c r="AU82" i="1"/>
  <c r="AX82" i="1" s="1"/>
  <c r="AR82" i="1"/>
  <c r="AQ82" i="1"/>
  <c r="AP82" i="1"/>
  <c r="AW81" i="1" a="1"/>
  <c r="AW81" i="1"/>
  <c r="AV81" i="1"/>
  <c r="AU81" i="1"/>
  <c r="AX81" i="1" s="1"/>
  <c r="AS81" i="1"/>
  <c r="AR81" i="1"/>
  <c r="AQ81" i="1"/>
  <c r="AP81" i="1"/>
  <c r="AX80" i="1"/>
  <c r="AW80" i="1" a="1"/>
  <c r="AW80" i="1"/>
  <c r="AV80" i="1"/>
  <c r="AU80" i="1"/>
  <c r="AR80" i="1"/>
  <c r="AQ80" i="1"/>
  <c r="AS80" i="1" s="1"/>
  <c r="AP80" i="1"/>
  <c r="AX79" i="1"/>
  <c r="AW79" i="1" a="1"/>
  <c r="AW79" i="1" s="1"/>
  <c r="AV79" i="1"/>
  <c r="AU79" i="1"/>
  <c r="AR79" i="1"/>
  <c r="AQ79" i="1"/>
  <c r="AP79" i="1"/>
  <c r="AW78" i="1" a="1"/>
  <c r="AW78" i="1" s="1"/>
  <c r="AV78" i="1"/>
  <c r="AU78" i="1"/>
  <c r="AT78" i="1"/>
  <c r="AS78" i="1"/>
  <c r="AR78" i="1"/>
  <c r="AQ78" i="1"/>
  <c r="AP78" i="1"/>
  <c r="AW77" i="1" a="1"/>
  <c r="AW77" i="1"/>
  <c r="AV77" i="1"/>
  <c r="AR77" i="1"/>
  <c r="AP77" i="1"/>
  <c r="AU77" i="1" s="1"/>
  <c r="AX77" i="1" s="1"/>
  <c r="AW76" i="1" a="1"/>
  <c r="AW76" i="1"/>
  <c r="AV76" i="1"/>
  <c r="AU76" i="1"/>
  <c r="AT76" i="1"/>
  <c r="AR76" i="1"/>
  <c r="AS76" i="1" s="1"/>
  <c r="AQ76" i="1"/>
  <c r="AP76" i="1"/>
  <c r="AW75" i="1" a="1"/>
  <c r="AW75" i="1"/>
  <c r="AV75" i="1"/>
  <c r="AU75" i="1"/>
  <c r="AX75" i="1" s="1"/>
  <c r="AR75" i="1"/>
  <c r="AP75" i="1"/>
  <c r="AQ75" i="1" s="1"/>
  <c r="AW74" i="1" a="1"/>
  <c r="AW74" i="1" s="1"/>
  <c r="AV74" i="1"/>
  <c r="AX74" i="1" s="1"/>
  <c r="AU74" i="1"/>
  <c r="AR74" i="1"/>
  <c r="AQ74" i="1"/>
  <c r="AT74" i="1" s="1"/>
  <c r="AP74" i="1"/>
  <c r="AW73" i="1" a="1"/>
  <c r="AW73" i="1"/>
  <c r="AV73" i="1"/>
  <c r="AR73" i="1"/>
  <c r="AP73" i="1"/>
  <c r="AQ73" i="1" s="1"/>
  <c r="AW72" i="1" a="1"/>
  <c r="AW72" i="1" s="1"/>
  <c r="AV72" i="1"/>
  <c r="AU72" i="1"/>
  <c r="AX72" i="1" s="1"/>
  <c r="AT72" i="1"/>
  <c r="AS72" i="1"/>
  <c r="AR72" i="1"/>
  <c r="AQ72" i="1"/>
  <c r="AP72" i="1"/>
  <c r="AW71" i="1" a="1"/>
  <c r="AW71" i="1"/>
  <c r="AV71" i="1"/>
  <c r="AR71" i="1"/>
  <c r="AP71" i="1"/>
  <c r="AU71" i="1" s="1"/>
  <c r="AX71" i="1" s="1"/>
  <c r="AX70" i="1"/>
  <c r="AW70" i="1" a="1"/>
  <c r="AW70" i="1"/>
  <c r="AV70" i="1"/>
  <c r="AU70" i="1"/>
  <c r="AR70" i="1"/>
  <c r="AQ70" i="1"/>
  <c r="AT70" i="1" s="1"/>
  <c r="AP70" i="1"/>
  <c r="AW69" i="1" a="1"/>
  <c r="AW69" i="1" s="1"/>
  <c r="AV69" i="1"/>
  <c r="AU69" i="1"/>
  <c r="AX69" i="1" s="1"/>
  <c r="AS69" i="1"/>
  <c r="AR69" i="1"/>
  <c r="AQ69" i="1"/>
  <c r="AT69" i="1" s="1"/>
  <c r="AP69" i="1"/>
  <c r="AW68" i="1" a="1"/>
  <c r="AW68" i="1"/>
  <c r="AV68" i="1"/>
  <c r="AX68" i="1" s="1"/>
  <c r="AU68" i="1"/>
  <c r="AR68" i="1"/>
  <c r="AQ68" i="1"/>
  <c r="AT68" i="1" s="1"/>
  <c r="AP68" i="1"/>
  <c r="AW67" i="1" a="1"/>
  <c r="AW67" i="1" s="1"/>
  <c r="AV67" i="1"/>
  <c r="AS67" i="1"/>
  <c r="AR67" i="1"/>
  <c r="AQ67" i="1"/>
  <c r="AT67" i="1" s="1"/>
  <c r="AP67" i="1"/>
  <c r="AU67" i="1" s="1"/>
  <c r="AX67" i="1" s="1"/>
  <c r="AW66" i="1" a="1"/>
  <c r="AW66" i="1"/>
  <c r="AV66" i="1"/>
  <c r="AX66" i="1" s="1"/>
  <c r="AU66" i="1"/>
  <c r="AR66" i="1"/>
  <c r="AS66" i="1" s="1"/>
  <c r="AQ66" i="1"/>
  <c r="AP66" i="1"/>
  <c r="AW65" i="1" a="1"/>
  <c r="AW65" i="1" s="1"/>
  <c r="AV65" i="1"/>
  <c r="AU65" i="1"/>
  <c r="AX65" i="1" s="1"/>
  <c r="AR65" i="1"/>
  <c r="AQ65" i="1"/>
  <c r="AT65" i="1" s="1"/>
  <c r="AP65" i="1"/>
  <c r="AX64" i="1"/>
  <c r="AW64" i="1" a="1"/>
  <c r="AW64" i="1" s="1"/>
  <c r="AV64" i="1"/>
  <c r="AU64" i="1"/>
  <c r="AR64" i="1"/>
  <c r="AQ64" i="1"/>
  <c r="AT64" i="1" s="1"/>
  <c r="AP64" i="1"/>
  <c r="AW63" i="1" a="1"/>
  <c r="AW63" i="1" s="1"/>
  <c r="AV63" i="1"/>
  <c r="AU63" i="1"/>
  <c r="AX63" i="1" s="1"/>
  <c r="AT63" i="1"/>
  <c r="AS63" i="1"/>
  <c r="AR63" i="1"/>
  <c r="AQ63" i="1"/>
  <c r="AP63" i="1"/>
  <c r="AX62" i="1"/>
  <c r="AW62" i="1" a="1"/>
  <c r="AW62" i="1"/>
  <c r="AV62" i="1"/>
  <c r="AU62" i="1"/>
  <c r="AR62" i="1"/>
  <c r="AQ62" i="1"/>
  <c r="AT62" i="1" s="1"/>
  <c r="AP62" i="1"/>
  <c r="AW61" i="1" a="1"/>
  <c r="AW61" i="1" s="1"/>
  <c r="AV61" i="1"/>
  <c r="AR61" i="1"/>
  <c r="AQ61" i="1"/>
  <c r="AS61" i="1" s="1"/>
  <c r="AP61" i="1"/>
  <c r="AU61" i="1" s="1"/>
  <c r="AX61" i="1" s="1"/>
  <c r="AW60" i="1" a="1"/>
  <c r="AW60" i="1"/>
  <c r="AV60" i="1"/>
  <c r="AX60" i="1" s="1"/>
  <c r="AU60" i="1"/>
  <c r="AS60" i="1"/>
  <c r="AR60" i="1"/>
  <c r="AQ60" i="1"/>
  <c r="AP60" i="1"/>
  <c r="AW59" i="1" a="1"/>
  <c r="AW59" i="1" s="1"/>
  <c r="AV59" i="1"/>
  <c r="AU59" i="1"/>
  <c r="AX59" i="1" s="1"/>
  <c r="AR59" i="1"/>
  <c r="AP59" i="1"/>
  <c r="AQ59" i="1" s="1"/>
  <c r="AX58" i="1"/>
  <c r="AW58" i="1" a="1"/>
  <c r="AW58" i="1" s="1"/>
  <c r="AV58" i="1"/>
  <c r="AU58" i="1"/>
  <c r="AR58" i="1"/>
  <c r="AQ58" i="1"/>
  <c r="AP58" i="1"/>
  <c r="AW57" i="1" a="1"/>
  <c r="AW57" i="1" s="1"/>
  <c r="AV57" i="1"/>
  <c r="AU57" i="1"/>
  <c r="AX57" i="1" s="1"/>
  <c r="AR57" i="1"/>
  <c r="AP57" i="1"/>
  <c r="AQ57" i="1" s="1"/>
  <c r="AX56" i="1"/>
  <c r="AW56" i="1" a="1"/>
  <c r="AW56" i="1" s="1"/>
  <c r="AV56" i="1"/>
  <c r="AU56" i="1"/>
  <c r="AR56" i="1"/>
  <c r="AQ56" i="1"/>
  <c r="AS56" i="1" s="1"/>
  <c r="AP56" i="1"/>
  <c r="AW55" i="1" a="1"/>
  <c r="AW55" i="1" s="1"/>
  <c r="AV55" i="1"/>
  <c r="AU55" i="1"/>
  <c r="AX55" i="1" s="1"/>
  <c r="AR55" i="1"/>
  <c r="AQ55" i="1"/>
  <c r="AS55" i="1" s="1"/>
  <c r="AP55" i="1"/>
  <c r="AW54" i="1" a="1"/>
  <c r="AW54" i="1"/>
  <c r="AV54" i="1"/>
  <c r="AX54" i="1" s="1"/>
  <c r="AU54" i="1"/>
  <c r="AS54" i="1"/>
  <c r="AR54" i="1"/>
  <c r="AQ54" i="1"/>
  <c r="AP54" i="1"/>
  <c r="AW53" i="1" a="1"/>
  <c r="AW53" i="1" s="1"/>
  <c r="AV53" i="1"/>
  <c r="AR53" i="1"/>
  <c r="AP53" i="1"/>
  <c r="AU53" i="1" s="1"/>
  <c r="AX53" i="1" s="1"/>
  <c r="AX52" i="1"/>
  <c r="AW52" i="1" a="1"/>
  <c r="AW52" i="1"/>
  <c r="AV52" i="1"/>
  <c r="AU52" i="1"/>
  <c r="AS52" i="1"/>
  <c r="AR52" i="1"/>
  <c r="AQ52" i="1"/>
  <c r="AP52" i="1"/>
  <c r="AW51" i="1" a="1"/>
  <c r="AW51" i="1" s="1"/>
  <c r="AV51" i="1"/>
  <c r="AR51" i="1"/>
  <c r="AP51" i="1"/>
  <c r="AU51" i="1" s="1"/>
  <c r="AX51" i="1" s="1"/>
  <c r="AX50" i="1"/>
  <c r="AW50" i="1" a="1"/>
  <c r="AW50" i="1"/>
  <c r="AV50" i="1"/>
  <c r="AU50" i="1"/>
  <c r="AR50" i="1"/>
  <c r="AQ50" i="1"/>
  <c r="AT50" i="1" s="1"/>
  <c r="AP50" i="1"/>
  <c r="AW49" i="1" a="1"/>
  <c r="AW49" i="1" s="1"/>
  <c r="AV49" i="1"/>
  <c r="AU49" i="1"/>
  <c r="AX49" i="1" s="1"/>
  <c r="AS49" i="1"/>
  <c r="AR49" i="1"/>
  <c r="AQ49" i="1"/>
  <c r="AT49" i="1" s="1"/>
  <c r="AP49" i="1"/>
  <c r="AW48" i="1" a="1"/>
  <c r="AW48" i="1"/>
  <c r="AV48" i="1"/>
  <c r="AX48" i="1" s="1"/>
  <c r="AU48" i="1"/>
  <c r="AR48" i="1"/>
  <c r="AQ48" i="1"/>
  <c r="AT48" i="1" s="1"/>
  <c r="AP48" i="1"/>
  <c r="AW47" i="1" a="1"/>
  <c r="AW47" i="1" s="1"/>
  <c r="AV47" i="1"/>
  <c r="AS47" i="1"/>
  <c r="AR47" i="1"/>
  <c r="AQ47" i="1"/>
  <c r="AT47" i="1" s="1"/>
  <c r="AP47" i="1"/>
  <c r="AU47" i="1" s="1"/>
  <c r="AX47" i="1" s="1"/>
  <c r="AW46" i="1" a="1"/>
  <c r="AW46" i="1"/>
  <c r="AV46" i="1"/>
  <c r="AX46" i="1" s="1"/>
  <c r="AU46" i="1"/>
  <c r="AR46" i="1"/>
  <c r="AS46" i="1" s="1"/>
  <c r="AQ46" i="1"/>
  <c r="AP46" i="1"/>
  <c r="AW45" i="1" a="1"/>
  <c r="AW45" i="1" s="1"/>
  <c r="AV45" i="1"/>
  <c r="AU45" i="1"/>
  <c r="AX45" i="1" s="1"/>
  <c r="AR45" i="1"/>
  <c r="AQ45" i="1"/>
  <c r="AT45" i="1" s="1"/>
  <c r="AP45" i="1"/>
  <c r="AX44" i="1"/>
  <c r="AW44" i="1" a="1"/>
  <c r="AW44" i="1" s="1"/>
  <c r="AV44" i="1"/>
  <c r="AU44" i="1"/>
  <c r="AR44" i="1"/>
  <c r="AQ44" i="1"/>
  <c r="AT44" i="1" s="1"/>
  <c r="AP44" i="1"/>
  <c r="AW43" i="1" a="1"/>
  <c r="AW43" i="1" s="1"/>
  <c r="AV43" i="1"/>
  <c r="AU43" i="1"/>
  <c r="AX43" i="1" s="1"/>
  <c r="AT43" i="1"/>
  <c r="AS43" i="1"/>
  <c r="AR43" i="1"/>
  <c r="AQ43" i="1"/>
  <c r="AP43" i="1"/>
  <c r="AX42" i="1"/>
  <c r="AW42" i="1" a="1"/>
  <c r="AW42" i="1"/>
  <c r="AV42" i="1"/>
  <c r="AU42" i="1"/>
  <c r="AR42" i="1"/>
  <c r="AQ42" i="1"/>
  <c r="AT42" i="1" s="1"/>
  <c r="AP42" i="1"/>
  <c r="AW41" i="1" a="1"/>
  <c r="AW41" i="1" s="1"/>
  <c r="AV41" i="1"/>
  <c r="AR41" i="1"/>
  <c r="AQ41" i="1"/>
  <c r="AT41" i="1" s="1"/>
  <c r="AP41" i="1"/>
  <c r="AU41" i="1" s="1"/>
  <c r="AX41" i="1" s="1"/>
  <c r="AW40" i="1" a="1"/>
  <c r="AW40" i="1"/>
  <c r="AV40" i="1"/>
  <c r="AX40" i="1" s="1"/>
  <c r="AU40" i="1"/>
  <c r="AS40" i="1"/>
  <c r="AR40" i="1"/>
  <c r="AQ40" i="1"/>
  <c r="AP40" i="1"/>
  <c r="AW39" i="1" a="1"/>
  <c r="AW39" i="1" s="1"/>
  <c r="AV39" i="1"/>
  <c r="AU39" i="1"/>
  <c r="AX39" i="1" s="1"/>
  <c r="AR39" i="1"/>
  <c r="AP39" i="1"/>
  <c r="AQ39" i="1" s="1"/>
  <c r="AX38" i="1"/>
  <c r="AW38" i="1" a="1"/>
  <c r="AW38" i="1" s="1"/>
  <c r="AV38" i="1"/>
  <c r="AU38" i="1"/>
  <c r="AR38" i="1"/>
  <c r="AQ38" i="1"/>
  <c r="AP38" i="1"/>
  <c r="AW37" i="1" a="1"/>
  <c r="AW37" i="1" s="1"/>
  <c r="AV37" i="1"/>
  <c r="AU37" i="1"/>
  <c r="AX37" i="1" s="1"/>
  <c r="AR37" i="1"/>
  <c r="AP37" i="1"/>
  <c r="AQ37" i="1" s="1"/>
  <c r="AW36" i="1" a="1"/>
  <c r="AW36" i="1" s="1"/>
  <c r="AV36" i="1"/>
  <c r="AX36" i="1" s="1"/>
  <c r="AU36" i="1"/>
  <c r="AR36" i="1"/>
  <c r="AQ36" i="1"/>
  <c r="AS36" i="1" s="1"/>
  <c r="AP36" i="1"/>
  <c r="AX35" i="1"/>
  <c r="AW35" i="1" a="1"/>
  <c r="AW35" i="1" s="1"/>
  <c r="AV35" i="1"/>
  <c r="AU35" i="1"/>
  <c r="AR35" i="1"/>
  <c r="AQ35" i="1"/>
  <c r="AT35" i="1" s="1"/>
  <c r="AP35" i="1"/>
  <c r="AW34" i="1" a="1"/>
  <c r="AW34" i="1"/>
  <c r="AV34" i="1"/>
  <c r="AX34" i="1" s="1"/>
  <c r="AU34" i="1"/>
  <c r="AS34" i="1"/>
  <c r="AR34" i="1"/>
  <c r="AQ34" i="1"/>
  <c r="AP34" i="1"/>
  <c r="AW33" i="1" a="1"/>
  <c r="AW33" i="1" s="1"/>
  <c r="AV33" i="1"/>
  <c r="AR33" i="1"/>
  <c r="AP33" i="1"/>
  <c r="AU33" i="1" s="1"/>
  <c r="AX33" i="1" s="1"/>
  <c r="AX32" i="1"/>
  <c r="AW32" i="1" a="1"/>
  <c r="AW32" i="1"/>
  <c r="AV32" i="1"/>
  <c r="AU32" i="1"/>
  <c r="AR32" i="1"/>
  <c r="AS32" i="1" s="1"/>
  <c r="AQ32" i="1"/>
  <c r="AP32" i="1"/>
  <c r="AW31" i="1" a="1"/>
  <c r="AW31" i="1" s="1"/>
  <c r="AV31" i="1"/>
  <c r="AR31" i="1"/>
  <c r="AP31" i="1"/>
  <c r="AU31" i="1" s="1"/>
  <c r="AX31" i="1" s="1"/>
  <c r="AX30" i="1"/>
  <c r="AW30" i="1" a="1"/>
  <c r="AW30" i="1"/>
  <c r="AV30" i="1"/>
  <c r="AU30" i="1"/>
  <c r="AR30" i="1"/>
  <c r="AQ30" i="1"/>
  <c r="AT30" i="1" s="1"/>
  <c r="AP30" i="1"/>
  <c r="AW29" i="1" a="1"/>
  <c r="AW29" i="1" s="1"/>
  <c r="AV29" i="1"/>
  <c r="AU29" i="1"/>
  <c r="AX29" i="1" s="1"/>
  <c r="AS29" i="1"/>
  <c r="AR29" i="1"/>
  <c r="AQ29" i="1"/>
  <c r="AT29" i="1" s="1"/>
  <c r="AP29" i="1"/>
  <c r="AW28" i="1" a="1"/>
  <c r="AW28" i="1"/>
  <c r="AV28" i="1"/>
  <c r="AX28" i="1" s="1"/>
  <c r="AU28" i="1"/>
  <c r="AR28" i="1"/>
  <c r="AQ28" i="1"/>
  <c r="AT28" i="1" s="1"/>
  <c r="AP28" i="1"/>
  <c r="AW27" i="1" a="1"/>
  <c r="AW27" i="1" s="1"/>
  <c r="AV27" i="1"/>
  <c r="AS27" i="1"/>
  <c r="AR27" i="1"/>
  <c r="AQ27" i="1"/>
  <c r="AT27" i="1" s="1"/>
  <c r="AP27" i="1"/>
  <c r="AU27" i="1" s="1"/>
  <c r="AX27" i="1" s="1"/>
  <c r="AW26" i="1" a="1"/>
  <c r="AW26" i="1"/>
  <c r="AV26" i="1"/>
  <c r="AX26" i="1" s="1"/>
  <c r="AU26" i="1"/>
  <c r="AR26" i="1"/>
  <c r="AS26" i="1" s="1"/>
  <c r="AQ26" i="1"/>
  <c r="AP26" i="1"/>
  <c r="AW25" i="1" a="1"/>
  <c r="AW25" i="1" s="1"/>
  <c r="AV25" i="1"/>
  <c r="AU25" i="1"/>
  <c r="AX25" i="1" s="1"/>
  <c r="AR25" i="1"/>
  <c r="AQ25" i="1"/>
  <c r="AT25" i="1" s="1"/>
  <c r="AP25" i="1"/>
  <c r="AX24" i="1"/>
  <c r="AW24" i="1" a="1"/>
  <c r="AW24" i="1" s="1"/>
  <c r="AV24" i="1"/>
  <c r="AU24" i="1"/>
  <c r="AR24" i="1"/>
  <c r="AQ24" i="1"/>
  <c r="AT24" i="1" s="1"/>
  <c r="AP24" i="1"/>
  <c r="AW23" i="1" a="1"/>
  <c r="AW23" i="1" s="1"/>
  <c r="AV23" i="1"/>
  <c r="AU23" i="1"/>
  <c r="AX23" i="1" s="1"/>
  <c r="AT23" i="1"/>
  <c r="AS23" i="1"/>
  <c r="AR23" i="1"/>
  <c r="AQ23" i="1"/>
  <c r="AP23" i="1"/>
  <c r="AX22" i="1"/>
  <c r="AW22" i="1" a="1"/>
  <c r="AW22" i="1"/>
  <c r="AV22" i="1"/>
  <c r="AU22" i="1"/>
  <c r="AR22" i="1"/>
  <c r="AQ22" i="1"/>
  <c r="AT22" i="1" s="1"/>
  <c r="AP22" i="1"/>
  <c r="AW21" i="1" a="1"/>
  <c r="AW21" i="1" s="1"/>
  <c r="AV21" i="1"/>
  <c r="AR21" i="1"/>
  <c r="AQ21" i="1"/>
  <c r="AT21" i="1" s="1"/>
  <c r="AP21" i="1"/>
  <c r="AU21" i="1" s="1"/>
  <c r="AX21" i="1" s="1"/>
  <c r="AW20" i="1" a="1"/>
  <c r="AW20" i="1"/>
  <c r="AV20" i="1"/>
  <c r="AX20" i="1" s="1"/>
  <c r="AU20" i="1"/>
  <c r="AS20" i="1"/>
  <c r="AR20" i="1"/>
  <c r="AQ20" i="1"/>
  <c r="AP20" i="1"/>
  <c r="AW19" i="1" a="1"/>
  <c r="AW19" i="1" s="1"/>
  <c r="AV19" i="1"/>
  <c r="AU19" i="1"/>
  <c r="AX19" i="1" s="1"/>
  <c r="AR19" i="1"/>
  <c r="AP19" i="1"/>
  <c r="AQ19" i="1" s="1"/>
  <c r="AX18" i="1"/>
  <c r="AW18" i="1" a="1"/>
  <c r="AW18" i="1" s="1"/>
  <c r="AV18" i="1"/>
  <c r="AU18" i="1"/>
  <c r="AR18" i="1"/>
  <c r="AQ18" i="1"/>
  <c r="AP18" i="1"/>
  <c r="AW17" i="1" a="1"/>
  <c r="AW17" i="1" s="1"/>
  <c r="AV17" i="1"/>
  <c r="AU17" i="1"/>
  <c r="AX17" i="1" s="1"/>
  <c r="AR17" i="1"/>
  <c r="AP17" i="1"/>
  <c r="AQ17" i="1" s="1"/>
  <c r="AW16" i="1" a="1"/>
  <c r="AW16" i="1" s="1"/>
  <c r="AV16" i="1"/>
  <c r="AX16" i="1" s="1"/>
  <c r="AU16" i="1"/>
  <c r="AR16" i="1"/>
  <c r="AQ16" i="1"/>
  <c r="AS16" i="1" s="1"/>
  <c r="AP16" i="1"/>
  <c r="AX15" i="1"/>
  <c r="AW15" i="1" a="1"/>
  <c r="AW15" i="1" s="1"/>
  <c r="AV15" i="1"/>
  <c r="AU15" i="1"/>
  <c r="AR15" i="1"/>
  <c r="AQ15" i="1"/>
  <c r="AS15" i="1" s="1"/>
  <c r="AP15" i="1"/>
  <c r="AW14" i="1" a="1"/>
  <c r="AW14" i="1"/>
  <c r="AV14" i="1"/>
  <c r="AX14" i="1" s="1"/>
  <c r="AU14" i="1"/>
  <c r="AS14" i="1"/>
  <c r="AR14" i="1"/>
  <c r="AQ14" i="1"/>
  <c r="AP14" i="1"/>
  <c r="AW13" i="1" a="1"/>
  <c r="AW13" i="1" s="1"/>
  <c r="AV13" i="1"/>
  <c r="AR13" i="1"/>
  <c r="AP13" i="1"/>
  <c r="AU13" i="1" s="1"/>
  <c r="AX13" i="1" s="1"/>
  <c r="AX12" i="1"/>
  <c r="AW12" i="1" a="1"/>
  <c r="AW12" i="1"/>
  <c r="AV12" i="1"/>
  <c r="AU12" i="1"/>
  <c r="AR12" i="1"/>
  <c r="AS12" i="1" s="1"/>
  <c r="AQ12" i="1"/>
  <c r="AP12" i="1"/>
  <c r="AW11" i="1" a="1"/>
  <c r="AW11" i="1" s="1"/>
  <c r="AV11" i="1"/>
  <c r="AR11" i="1"/>
  <c r="AP11" i="1"/>
  <c r="AU11" i="1" s="1"/>
  <c r="AX11" i="1" s="1"/>
  <c r="AX10" i="1"/>
  <c r="AW10" i="1" a="1"/>
  <c r="AW10" i="1"/>
  <c r="AV10" i="1"/>
  <c r="AU10" i="1"/>
  <c r="AR10" i="1"/>
  <c r="AQ10" i="1"/>
  <c r="AT10" i="1" s="1"/>
  <c r="AP10" i="1"/>
  <c r="AW9" i="1" a="1"/>
  <c r="AW9" i="1" s="1"/>
  <c r="AV9" i="1"/>
  <c r="AU9" i="1"/>
  <c r="AX9" i="1" s="1"/>
  <c r="AS9" i="1"/>
  <c r="AR9" i="1"/>
  <c r="AQ9" i="1"/>
  <c r="AT9" i="1" s="1"/>
  <c r="AP9" i="1"/>
  <c r="AW8" i="1" a="1"/>
  <c r="AW8" i="1"/>
  <c r="AV8" i="1"/>
  <c r="AX8" i="1" s="1"/>
  <c r="AU8" i="1"/>
  <c r="AR8" i="1"/>
  <c r="AQ8" i="1"/>
  <c r="AT8" i="1" s="1"/>
  <c r="AP8" i="1"/>
  <c r="AW7" i="1" a="1"/>
  <c r="AW7" i="1" s="1"/>
  <c r="AV7" i="1"/>
  <c r="AS7" i="1"/>
  <c r="AR7" i="1"/>
  <c r="AQ7" i="1"/>
  <c r="AT7" i="1" s="1"/>
  <c r="AP7" i="1"/>
  <c r="AU7" i="1" s="1"/>
  <c r="AX7" i="1" s="1"/>
  <c r="AW6" i="1" a="1"/>
  <c r="AW6" i="1"/>
  <c r="AV6" i="1"/>
  <c r="AX6" i="1" s="1"/>
  <c r="AU6" i="1"/>
  <c r="AR6" i="1"/>
  <c r="AS6" i="1" s="1"/>
  <c r="AQ6" i="1"/>
  <c r="AP6" i="1"/>
  <c r="AW5" i="1" a="1"/>
  <c r="AW5" i="1" s="1"/>
  <c r="AV5" i="1"/>
  <c r="AU5" i="1"/>
  <c r="AX5" i="1" s="1"/>
  <c r="AR5" i="1"/>
  <c r="AQ5" i="1"/>
  <c r="AT5" i="1" s="1"/>
  <c r="AP5" i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AP2" i="1" s="1"/>
  <c r="M2" i="1"/>
  <c r="L2" i="1"/>
  <c r="K2" i="1"/>
  <c r="I2" i="1"/>
  <c r="D2" i="1"/>
  <c r="B1" i="2" s="1"/>
  <c r="AT59" i="1" l="1"/>
  <c r="AS59" i="1"/>
  <c r="AS17" i="1"/>
  <c r="AT17" i="1"/>
  <c r="AT75" i="1"/>
  <c r="AS75" i="1"/>
  <c r="AS57" i="1"/>
  <c r="AT57" i="1"/>
  <c r="AT39" i="1"/>
  <c r="AS39" i="1"/>
  <c r="AT73" i="1"/>
  <c r="AS73" i="1"/>
  <c r="AT37" i="1"/>
  <c r="AS37" i="1"/>
  <c r="AT19" i="1"/>
  <c r="AS19" i="1"/>
  <c r="AT113" i="1"/>
  <c r="AS113" i="1"/>
  <c r="AT91" i="1"/>
  <c r="AS91" i="1"/>
  <c r="AT131" i="1"/>
  <c r="AS131" i="1"/>
  <c r="AS35" i="1"/>
  <c r="AT127" i="1"/>
  <c r="AS127" i="1"/>
  <c r="AU197" i="1"/>
  <c r="AX197" i="1" s="1"/>
  <c r="AQ197" i="1"/>
  <c r="AT213" i="1"/>
  <c r="AS213" i="1"/>
  <c r="AU225" i="1"/>
  <c r="AX225" i="1" s="1"/>
  <c r="AQ225" i="1"/>
  <c r="AT270" i="1"/>
  <c r="AS270" i="1"/>
  <c r="AT321" i="1"/>
  <c r="AS321" i="1"/>
  <c r="AT14" i="1"/>
  <c r="AT34" i="1"/>
  <c r="AT54" i="1"/>
  <c r="AS74" i="1"/>
  <c r="AX76" i="1"/>
  <c r="AU83" i="1"/>
  <c r="AX83" i="1" s="1"/>
  <c r="AT95" i="1"/>
  <c r="AT120" i="1"/>
  <c r="AQ141" i="1"/>
  <c r="AX168" i="1"/>
  <c r="AS176" i="1"/>
  <c r="AX194" i="1"/>
  <c r="AQ219" i="1"/>
  <c r="AS222" i="1"/>
  <c r="AQ261" i="1"/>
  <c r="AS133" i="1"/>
  <c r="AQ103" i="1"/>
  <c r="AU153" i="1"/>
  <c r="AX153" i="1" s="1"/>
  <c r="AQ153" i="1"/>
  <c r="AU171" i="1"/>
  <c r="AX171" i="1" s="1"/>
  <c r="AQ171" i="1"/>
  <c r="AS5" i="1"/>
  <c r="AS25" i="1"/>
  <c r="AS45" i="1"/>
  <c r="AS65" i="1"/>
  <c r="AX97" i="1"/>
  <c r="AT104" i="1"/>
  <c r="AT109" i="1"/>
  <c r="AS111" i="1"/>
  <c r="AT125" i="1"/>
  <c r="AS125" i="1"/>
  <c r="AT146" i="1"/>
  <c r="AT179" i="1"/>
  <c r="AS179" i="1"/>
  <c r="AS208" i="1"/>
  <c r="AX258" i="1"/>
  <c r="AS267" i="1"/>
  <c r="AS96" i="1"/>
  <c r="AS126" i="1"/>
  <c r="AT15" i="1"/>
  <c r="AT12" i="1"/>
  <c r="AT32" i="1"/>
  <c r="AT52" i="1"/>
  <c r="AX111" i="1"/>
  <c r="AT245" i="1"/>
  <c r="AS245" i="1"/>
  <c r="AS82" i="1"/>
  <c r="AT82" i="1"/>
  <c r="AQ33" i="1"/>
  <c r="AQ53" i="1"/>
  <c r="AS89" i="1"/>
  <c r="AS119" i="1"/>
  <c r="AT79" i="1"/>
  <c r="AT93" i="1"/>
  <c r="AX95" i="1"/>
  <c r="AT174" i="1"/>
  <c r="AS174" i="1"/>
  <c r="AX208" i="1"/>
  <c r="AU211" i="1"/>
  <c r="AX211" i="1" s="1"/>
  <c r="AQ211" i="1"/>
  <c r="AU231" i="1"/>
  <c r="AX231" i="1" s="1"/>
  <c r="AQ231" i="1"/>
  <c r="AX236" i="1"/>
  <c r="AS24" i="1"/>
  <c r="AT55" i="1"/>
  <c r="AT107" i="1"/>
  <c r="AX158" i="1"/>
  <c r="AX256" i="1"/>
  <c r="AU265" i="1"/>
  <c r="AX265" i="1" s="1"/>
  <c r="AQ265" i="1"/>
  <c r="AS110" i="1"/>
  <c r="AS41" i="1"/>
  <c r="AQ77" i="1"/>
  <c r="AS79" i="1"/>
  <c r="AS187" i="1"/>
  <c r="AS206" i="1"/>
  <c r="AT214" i="1"/>
  <c r="AS214" i="1"/>
  <c r="AT283" i="1"/>
  <c r="AS283" i="1"/>
  <c r="AS21" i="1"/>
  <c r="AS10" i="1"/>
  <c r="AS30" i="1"/>
  <c r="AS50" i="1"/>
  <c r="AT61" i="1"/>
  <c r="AS100" i="1"/>
  <c r="AS114" i="1"/>
  <c r="AU123" i="1"/>
  <c r="AX123" i="1" s="1"/>
  <c r="AS169" i="1"/>
  <c r="AU319" i="1"/>
  <c r="AX319" i="1" s="1"/>
  <c r="AQ319" i="1"/>
  <c r="AT147" i="1"/>
  <c r="AS70" i="1"/>
  <c r="AS195" i="1"/>
  <c r="AX137" i="1"/>
  <c r="AT144" i="1"/>
  <c r="AT154" i="1"/>
  <c r="AT164" i="1"/>
  <c r="AT182" i="1"/>
  <c r="AU223" i="1"/>
  <c r="AX223" i="1" s="1"/>
  <c r="AQ223" i="1"/>
  <c r="AU277" i="1"/>
  <c r="AX277" i="1" s="1"/>
  <c r="AQ277" i="1"/>
  <c r="AX280" i="1"/>
  <c r="AS107" i="1"/>
  <c r="AT6" i="1"/>
  <c r="AS8" i="1"/>
  <c r="AT26" i="1"/>
  <c r="AS28" i="1"/>
  <c r="AT46" i="1"/>
  <c r="AS48" i="1"/>
  <c r="AT66" i="1"/>
  <c r="AS68" i="1"/>
  <c r="AS84" i="1"/>
  <c r="AQ105" i="1"/>
  <c r="AS135" i="1"/>
  <c r="AX147" i="1"/>
  <c r="AT159" i="1"/>
  <c r="AS226" i="1"/>
  <c r="AS234" i="1"/>
  <c r="AT237" i="1"/>
  <c r="AS237" i="1"/>
  <c r="AS262" i="1"/>
  <c r="AT167" i="1"/>
  <c r="AS167" i="1"/>
  <c r="AT185" i="1"/>
  <c r="AX198" i="1"/>
  <c r="AT246" i="1"/>
  <c r="AS246" i="1"/>
  <c r="AT298" i="1"/>
  <c r="AS298" i="1"/>
  <c r="AT204" i="1"/>
  <c r="AS204" i="1"/>
  <c r="AT252" i="1"/>
  <c r="AS252" i="1"/>
  <c r="AS287" i="1"/>
  <c r="AT287" i="1"/>
  <c r="AT304" i="1"/>
  <c r="AS304" i="1"/>
  <c r="AT310" i="1"/>
  <c r="AQ117" i="1"/>
  <c r="AT293" i="1"/>
  <c r="AT326" i="1"/>
  <c r="AS326" i="1"/>
  <c r="AQ13" i="1"/>
  <c r="AS140" i="1"/>
  <c r="AS175" i="1"/>
  <c r="AQ31" i="1"/>
  <c r="AQ71" i="1"/>
  <c r="AU73" i="1"/>
  <c r="AX73" i="1" s="1"/>
  <c r="AQ145" i="1"/>
  <c r="AS170" i="1"/>
  <c r="AS188" i="1"/>
  <c r="AS196" i="1"/>
  <c r="AQ199" i="1"/>
  <c r="AS207" i="1"/>
  <c r="AS215" i="1"/>
  <c r="AS255" i="1"/>
  <c r="AQ269" i="1"/>
  <c r="AS281" i="1"/>
  <c r="AS347" i="1"/>
  <c r="AT347" i="1"/>
  <c r="AT162" i="1"/>
  <c r="AU183" i="1"/>
  <c r="AX183" i="1" s="1"/>
  <c r="AQ183" i="1"/>
  <c r="AQ11" i="1"/>
  <c r="AQ51" i="1"/>
  <c r="AQ87" i="1"/>
  <c r="AS94" i="1"/>
  <c r="AQ115" i="1"/>
  <c r="AT20" i="1"/>
  <c r="AS22" i="1"/>
  <c r="AT40" i="1"/>
  <c r="AS42" i="1"/>
  <c r="AT60" i="1"/>
  <c r="AS62" i="1"/>
  <c r="AT80" i="1"/>
  <c r="AQ101" i="1"/>
  <c r="AS108" i="1"/>
  <c r="AS124" i="1"/>
  <c r="AS138" i="1"/>
  <c r="AT152" i="1"/>
  <c r="AS157" i="1"/>
  <c r="AT218" i="1"/>
  <c r="AS218" i="1"/>
  <c r="AQ227" i="1"/>
  <c r="AQ241" i="1"/>
  <c r="AU241" i="1"/>
  <c r="AX241" i="1" s="1"/>
  <c r="AS278" i="1"/>
  <c r="AS44" i="1"/>
  <c r="AT85" i="1"/>
  <c r="AS85" i="1"/>
  <c r="AU131" i="1"/>
  <c r="AX131" i="1" s="1"/>
  <c r="AS178" i="1"/>
  <c r="AT178" i="1"/>
  <c r="AT291" i="1"/>
  <c r="AS291" i="1"/>
  <c r="AU305" i="1"/>
  <c r="AX305" i="1" s="1"/>
  <c r="AQ305" i="1"/>
  <c r="AQ317" i="1"/>
  <c r="AU317" i="1"/>
  <c r="AX317" i="1" s="1"/>
  <c r="AT18" i="1"/>
  <c r="AT38" i="1"/>
  <c r="AT58" i="1"/>
  <c r="AT106" i="1"/>
  <c r="AS106" i="1"/>
  <c r="AS122" i="1"/>
  <c r="AT122" i="1"/>
  <c r="AQ173" i="1"/>
  <c r="AT186" i="1"/>
  <c r="AS186" i="1"/>
  <c r="AU205" i="1"/>
  <c r="AX205" i="1" s="1"/>
  <c r="AQ205" i="1"/>
  <c r="AQ253" i="1"/>
  <c r="AU193" i="1"/>
  <c r="AX193" i="1" s="1"/>
  <c r="AQ193" i="1"/>
  <c r="AS210" i="1"/>
  <c r="AS64" i="1"/>
  <c r="AT16" i="1"/>
  <c r="AS18" i="1"/>
  <c r="AT36" i="1"/>
  <c r="AS38" i="1"/>
  <c r="AT56" i="1"/>
  <c r="AS58" i="1"/>
  <c r="AX78" i="1"/>
  <c r="AX92" i="1"/>
  <c r="AU99" i="1"/>
  <c r="AX99" i="1" s="1"/>
  <c r="AQ143" i="1"/>
  <c r="AT194" i="1"/>
  <c r="AS194" i="1"/>
  <c r="AT264" i="1"/>
  <c r="AS264" i="1"/>
  <c r="AU279" i="1"/>
  <c r="AX279" i="1" s="1"/>
  <c r="AQ279" i="1"/>
  <c r="AT285" i="1"/>
  <c r="AT781" i="1"/>
  <c r="AT787" i="1"/>
  <c r="AT747" i="1"/>
  <c r="AT707" i="1"/>
  <c r="AT667" i="1"/>
  <c r="AT761" i="1"/>
  <c r="AT721" i="1"/>
  <c r="AT681" i="1"/>
  <c r="AT751" i="1"/>
  <c r="AT711" i="1"/>
  <c r="AT671" i="1"/>
  <c r="AT572" i="1"/>
  <c r="AT622" i="1"/>
  <c r="AT632" i="1"/>
  <c r="AT614" i="1"/>
  <c r="AT553" i="1"/>
  <c r="AT512" i="1"/>
  <c r="AT647" i="1"/>
  <c r="AT544" i="1"/>
  <c r="AT514" i="1"/>
  <c r="AT516" i="1"/>
  <c r="AT476" i="1"/>
  <c r="AT590" i="1"/>
  <c r="AT571" i="1"/>
  <c r="AT626" i="1"/>
  <c r="AT611" i="1"/>
  <c r="AT602" i="1"/>
  <c r="AT592" i="1"/>
  <c r="AT566" i="1"/>
  <c r="AT552" i="1"/>
  <c r="AT606" i="1"/>
  <c r="AT594" i="1"/>
  <c r="AT610" i="1"/>
  <c r="AT596" i="1"/>
  <c r="AT556" i="1"/>
  <c r="AT481" i="1"/>
  <c r="AT526" i="1"/>
  <c r="AT510" i="1"/>
  <c r="AT502" i="1"/>
  <c r="AT491" i="1"/>
  <c r="AT538" i="1"/>
  <c r="AT432" i="1"/>
  <c r="AT570" i="1"/>
  <c r="AT633" i="1"/>
  <c r="AT582" i="1"/>
  <c r="AT528" i="1"/>
  <c r="AT498" i="1"/>
  <c r="AT490" i="1"/>
  <c r="AT485" i="1"/>
  <c r="AT615" i="1"/>
  <c r="AT554" i="1"/>
  <c r="AT563" i="1"/>
  <c r="AT587" i="1"/>
  <c r="AT639" i="1"/>
  <c r="AT617" i="1"/>
  <c r="AT479" i="1"/>
  <c r="AT474" i="1"/>
  <c r="AT550" i="1"/>
  <c r="AT334" i="1"/>
  <c r="AT394" i="1"/>
  <c r="AT350" i="1"/>
  <c r="AT470" i="1"/>
  <c r="AT464" i="1"/>
  <c r="AT517" i="1"/>
  <c r="AT589" i="1"/>
  <c r="AT441" i="1"/>
  <c r="AT431" i="1"/>
  <c r="AT424" i="1"/>
  <c r="AT419" i="1"/>
  <c r="AT451" i="1"/>
  <c r="AT374" i="1"/>
  <c r="AT608" i="1"/>
  <c r="AT395" i="1"/>
  <c r="AT448" i="1"/>
  <c r="AT504" i="1"/>
  <c r="AT462" i="1"/>
  <c r="AT534" i="1"/>
  <c r="AT456" i="1"/>
  <c r="AT425" i="1"/>
  <c r="AT392" i="1"/>
  <c r="AT428" i="1"/>
  <c r="AT412" i="1"/>
  <c r="AT488" i="1"/>
  <c r="AT430" i="1"/>
  <c r="AT438" i="1"/>
  <c r="AT414" i="1"/>
  <c r="AT404" i="1"/>
  <c r="AT446" i="1"/>
  <c r="AT435" i="1"/>
  <c r="AT422" i="1"/>
  <c r="AT427" i="1"/>
  <c r="AT391" i="1"/>
  <c r="AT416" i="1"/>
  <c r="AT411" i="1"/>
  <c r="AT355" i="1"/>
  <c r="AT318" i="1"/>
  <c r="AT393" i="1"/>
  <c r="AT378" i="1"/>
  <c r="AT297" i="1"/>
  <c r="AT496" i="1"/>
  <c r="AT445" i="1"/>
  <c r="AT383" i="1"/>
  <c r="AT460" i="1"/>
  <c r="AT418" i="1"/>
  <c r="AT439" i="1"/>
  <c r="AT405" i="1"/>
  <c r="AT97" i="1"/>
  <c r="AT137" i="1"/>
  <c r="AT192" i="1"/>
  <c r="AS202" i="1"/>
  <c r="AX230" i="1"/>
  <c r="AT235" i="1"/>
  <c r="AS249" i="1"/>
  <c r="AT306" i="1"/>
  <c r="AT328" i="1"/>
  <c r="AT344" i="1"/>
  <c r="AT349" i="1"/>
  <c r="AX354" i="1"/>
  <c r="AT382" i="1"/>
  <c r="AS382" i="1"/>
  <c r="AT434" i="1"/>
  <c r="AX235" i="1"/>
  <c r="AT280" i="1"/>
  <c r="AU287" i="1"/>
  <c r="AX287" i="1" s="1"/>
  <c r="AX294" i="1"/>
  <c r="AT309" i="1"/>
  <c r="AS309" i="1"/>
  <c r="AT331" i="1"/>
  <c r="AT336" i="1"/>
  <c r="AX349" i="1"/>
  <c r="AT368" i="1"/>
  <c r="AS385" i="1"/>
  <c r="AT385" i="1"/>
  <c r="AT388" i="1"/>
  <c r="AS388" i="1"/>
  <c r="AS399" i="1"/>
  <c r="AT399" i="1"/>
  <c r="AT352" i="1"/>
  <c r="AT363" i="1"/>
  <c r="AX371" i="1"/>
  <c r="AX385" i="1"/>
  <c r="AX399" i="1"/>
  <c r="AT408" i="1"/>
  <c r="AS420" i="1"/>
  <c r="AT420" i="1"/>
  <c r="AT429" i="1"/>
  <c r="AS429" i="1"/>
  <c r="AT316" i="1"/>
  <c r="AT342" i="1"/>
  <c r="AS342" i="1"/>
  <c r="AT366" i="1"/>
  <c r="AT417" i="1"/>
  <c r="AS417" i="1"/>
  <c r="AX217" i="1"/>
  <c r="AT240" i="1"/>
  <c r="AS276" i="1"/>
  <c r="AS290" i="1"/>
  <c r="AT295" i="1"/>
  <c r="AS295" i="1"/>
  <c r="AT307" i="1"/>
  <c r="AS314" i="1"/>
  <c r="AT324" i="1"/>
  <c r="AS324" i="1"/>
  <c r="AS329" i="1"/>
  <c r="AT329" i="1"/>
  <c r="AQ361" i="1"/>
  <c r="AS366" i="1"/>
  <c r="AU377" i="1"/>
  <c r="AX377" i="1" s="1"/>
  <c r="AQ377" i="1"/>
  <c r="AQ165" i="1"/>
  <c r="AQ217" i="1"/>
  <c r="AS224" i="1"/>
  <c r="AQ337" i="1"/>
  <c r="AX345" i="1"/>
  <c r="AS369" i="1"/>
  <c r="AT369" i="1"/>
  <c r="AT380" i="1"/>
  <c r="AS380" i="1"/>
  <c r="AT81" i="1"/>
  <c r="AT121" i="1"/>
  <c r="AT160" i="1"/>
  <c r="AX177" i="1"/>
  <c r="AQ191" i="1"/>
  <c r="AQ203" i="1"/>
  <c r="AT238" i="1"/>
  <c r="AQ243" i="1"/>
  <c r="AS307" i="1"/>
  <c r="AX314" i="1"/>
  <c r="AS327" i="1"/>
  <c r="AX329" i="1"/>
  <c r="AQ345" i="1"/>
  <c r="AS353" i="1"/>
  <c r="AS389" i="1"/>
  <c r="AT389" i="1"/>
  <c r="AQ397" i="1"/>
  <c r="AU397" i="1"/>
  <c r="AX397" i="1" s="1"/>
  <c r="AT364" i="1"/>
  <c r="AS364" i="1"/>
  <c r="AS403" i="1"/>
  <c r="AT403" i="1"/>
  <c r="AX281" i="1"/>
  <c r="AS300" i="1"/>
  <c r="AX312" i="1"/>
  <c r="AT372" i="1"/>
  <c r="AT386" i="1"/>
  <c r="AQ335" i="1"/>
  <c r="AU335" i="1"/>
  <c r="AX335" i="1" s="1"/>
  <c r="AT421" i="1"/>
  <c r="AU359" i="1"/>
  <c r="AX359" i="1" s="1"/>
  <c r="AQ359" i="1"/>
  <c r="AS375" i="1"/>
  <c r="AT375" i="1"/>
  <c r="AX300" i="1"/>
  <c r="AX322" i="1"/>
  <c r="AQ325" i="1"/>
  <c r="AT330" i="1"/>
  <c r="AS330" i="1"/>
  <c r="AT348" i="1"/>
  <c r="AT367" i="1"/>
  <c r="AS239" i="1"/>
  <c r="AQ251" i="1"/>
  <c r="AX272" i="1"/>
  <c r="AX284" i="1"/>
  <c r="AQ303" i="1"/>
  <c r="AT343" i="1"/>
  <c r="AQ351" i="1"/>
  <c r="AS356" i="1"/>
  <c r="AT370" i="1"/>
  <c r="AU375" i="1"/>
  <c r="AX375" i="1" s="1"/>
  <c r="AS398" i="1"/>
  <c r="AT398" i="1"/>
  <c r="AQ289" i="1"/>
  <c r="AT315" i="1"/>
  <c r="AQ387" i="1"/>
  <c r="AT244" i="1"/>
  <c r="AS244" i="1"/>
  <c r="AS260" i="1"/>
  <c r="AT260" i="1"/>
  <c r="AT308" i="1"/>
  <c r="AT320" i="1"/>
  <c r="AT338" i="1"/>
  <c r="AT362" i="1"/>
  <c r="AS365" i="1"/>
  <c r="AT365" i="1"/>
  <c r="AS370" i="1"/>
  <c r="AT384" i="1"/>
  <c r="AS413" i="1"/>
  <c r="AT413" i="1"/>
  <c r="AQ263" i="1"/>
  <c r="AT268" i="1"/>
  <c r="AS268" i="1"/>
  <c r="AT282" i="1"/>
  <c r="AT296" i="1"/>
  <c r="AX308" i="1"/>
  <c r="AQ311" i="1"/>
  <c r="AT333" i="1"/>
  <c r="AX338" i="1"/>
  <c r="AS341" i="1"/>
  <c r="AT341" i="1"/>
  <c r="AT346" i="1"/>
  <c r="AT390" i="1"/>
  <c r="AT410" i="1"/>
  <c r="AT275" i="1"/>
  <c r="AT294" i="1"/>
  <c r="AT313" i="1"/>
  <c r="AX157" i="1"/>
  <c r="AX218" i="1"/>
  <c r="AT230" i="1"/>
  <c r="AX268" i="1"/>
  <c r="AU275" i="1"/>
  <c r="AX275" i="1" s="1"/>
  <c r="AT301" i="1"/>
  <c r="AX318" i="1"/>
  <c r="AS331" i="1"/>
  <c r="AT354" i="1"/>
  <c r="AQ357" i="1"/>
  <c r="AU357" i="1"/>
  <c r="AX357" i="1" s="1"/>
  <c r="AT360" i="1"/>
  <c r="AS360" i="1"/>
  <c r="AX392" i="1"/>
  <c r="AS410" i="1"/>
  <c r="AT423" i="1"/>
  <c r="AU467" i="1"/>
  <c r="AX467" i="1" s="1"/>
  <c r="AQ467" i="1"/>
  <c r="AT489" i="1"/>
  <c r="AS489" i="1"/>
  <c r="AS509" i="1"/>
  <c r="AT509" i="1"/>
  <c r="AS442" i="1"/>
  <c r="AT442" i="1"/>
  <c r="AT457" i="1"/>
  <c r="AS457" i="1"/>
  <c r="AQ437" i="1"/>
  <c r="AU457" i="1"/>
  <c r="AX457" i="1" s="1"/>
  <c r="AT284" i="1"/>
  <c r="AS284" i="1"/>
  <c r="AX320" i="1"/>
  <c r="AX370" i="1"/>
  <c r="AS373" i="1"/>
  <c r="AT373" i="1"/>
  <c r="AU381" i="1"/>
  <c r="AX381" i="1" s="1"/>
  <c r="AQ381" i="1"/>
  <c r="AQ161" i="1"/>
  <c r="AQ181" i="1"/>
  <c r="AQ201" i="1"/>
  <c r="AQ221" i="1"/>
  <c r="AX234" i="1"/>
  <c r="AT302" i="1"/>
  <c r="AT323" i="1"/>
  <c r="AS343" i="1"/>
  <c r="AX378" i="1"/>
  <c r="AS391" i="1"/>
  <c r="AU443" i="1"/>
  <c r="AX443" i="1" s="1"/>
  <c r="AQ443" i="1"/>
  <c r="AT396" i="1"/>
  <c r="AS401" i="1"/>
  <c r="AT401" i="1"/>
  <c r="AU475" i="1"/>
  <c r="AX475" i="1" s="1"/>
  <c r="AQ475" i="1"/>
  <c r="AX406" i="1"/>
  <c r="AT465" i="1"/>
  <c r="AS465" i="1"/>
  <c r="AS409" i="1"/>
  <c r="AT409" i="1"/>
  <c r="AU455" i="1"/>
  <c r="AX455" i="1" s="1"/>
  <c r="AQ455" i="1"/>
  <c r="AX422" i="1"/>
  <c r="AS394" i="1"/>
  <c r="AS407" i="1"/>
  <c r="AT407" i="1"/>
  <c r="AT433" i="1"/>
  <c r="AT402" i="1"/>
  <c r="AS466" i="1"/>
  <c r="AT466" i="1"/>
  <c r="AT444" i="1"/>
  <c r="AS402" i="1"/>
  <c r="AT473" i="1"/>
  <c r="AS473" i="1"/>
  <c r="AX233" i="1"/>
  <c r="AX242" i="1"/>
  <c r="AX276" i="1"/>
  <c r="AX296" i="1"/>
  <c r="AS415" i="1"/>
  <c r="AT415" i="1"/>
  <c r="AS439" i="1"/>
  <c r="AS339" i="1"/>
  <c r="AT339" i="1"/>
  <c r="AT371" i="1"/>
  <c r="AS404" i="1"/>
  <c r="AS411" i="1"/>
  <c r="AT453" i="1"/>
  <c r="AS479" i="1"/>
  <c r="AT716" i="1"/>
  <c r="AS716" i="1"/>
  <c r="AT763" i="1"/>
  <c r="AT778" i="1"/>
  <c r="AS778" i="1"/>
  <c r="AS440" i="1"/>
  <c r="AT440" i="1"/>
  <c r="AS445" i="1"/>
  <c r="AS450" i="1"/>
  <c r="AT450" i="1"/>
  <c r="AU473" i="1"/>
  <c r="AX473" i="1" s="1"/>
  <c r="AT625" i="1"/>
  <c r="AT494" i="1"/>
  <c r="AU459" i="1"/>
  <c r="AX459" i="1" s="1"/>
  <c r="AQ459" i="1"/>
  <c r="AS471" i="1"/>
  <c r="AT471" i="1"/>
  <c r="AU507" i="1"/>
  <c r="AX507" i="1" s="1"/>
  <c r="AQ507" i="1"/>
  <c r="AU541" i="1"/>
  <c r="AX541" i="1" s="1"/>
  <c r="AQ541" i="1"/>
  <c r="AT477" i="1"/>
  <c r="AX248" i="1"/>
  <c r="AX288" i="1"/>
  <c r="AS393" i="1"/>
  <c r="AT400" i="1"/>
  <c r="AX409" i="1"/>
  <c r="AX419" i="1"/>
  <c r="AQ483" i="1"/>
  <c r="AU483" i="1"/>
  <c r="AX483" i="1" s="1"/>
  <c r="AS532" i="1"/>
  <c r="AT532" i="1"/>
  <c r="AX246" i="1"/>
  <c r="AX286" i="1"/>
  <c r="AX326" i="1"/>
  <c r="AT340" i="1"/>
  <c r="AS340" i="1"/>
  <c r="AT358" i="1"/>
  <c r="AS363" i="1"/>
  <c r="AS379" i="1"/>
  <c r="AT379" i="1"/>
  <c r="AX395" i="1"/>
  <c r="AS419" i="1"/>
  <c r="AS431" i="1"/>
  <c r="AS436" i="1"/>
  <c r="AT436" i="1"/>
  <c r="AS441" i="1"/>
  <c r="AT469" i="1"/>
  <c r="AS469" i="1"/>
  <c r="AS477" i="1"/>
  <c r="AT564" i="1"/>
  <c r="AT567" i="1"/>
  <c r="AX436" i="1"/>
  <c r="AS460" i="1"/>
  <c r="AU463" i="1"/>
  <c r="AX463" i="1" s="1"/>
  <c r="AQ463" i="1"/>
  <c r="AS486" i="1"/>
  <c r="AT486" i="1"/>
  <c r="AQ523" i="1"/>
  <c r="AU523" i="1"/>
  <c r="AX523" i="1" s="1"/>
  <c r="AT542" i="1"/>
  <c r="AT584" i="1"/>
  <c r="AT449" i="1"/>
  <c r="AS452" i="1"/>
  <c r="AT452" i="1"/>
  <c r="AS496" i="1"/>
  <c r="AT539" i="1"/>
  <c r="AS539" i="1"/>
  <c r="AT493" i="1"/>
  <c r="AU499" i="1"/>
  <c r="AX499" i="1" s="1"/>
  <c r="AQ499" i="1"/>
  <c r="AT515" i="1"/>
  <c r="AT447" i="1"/>
  <c r="AS447" i="1"/>
  <c r="AS515" i="1"/>
  <c r="AT521" i="1"/>
  <c r="AT549" i="1"/>
  <c r="AU461" i="1"/>
  <c r="AX461" i="1" s="1"/>
  <c r="AQ461" i="1"/>
  <c r="AT546" i="1"/>
  <c r="AT406" i="1"/>
  <c r="AU503" i="1"/>
  <c r="AX503" i="1" s="1"/>
  <c r="AQ503" i="1"/>
  <c r="AX264" i="1"/>
  <c r="AX304" i="1"/>
  <c r="AX350" i="1"/>
  <c r="AX366" i="1"/>
  <c r="AS418" i="1"/>
  <c r="AT458" i="1"/>
  <c r="AS500" i="1"/>
  <c r="AT500" i="1"/>
  <c r="AS451" i="1"/>
  <c r="AS484" i="1"/>
  <c r="AT484" i="1"/>
  <c r="AT497" i="1"/>
  <c r="AS497" i="1"/>
  <c r="AS524" i="1"/>
  <c r="AT524" i="1"/>
  <c r="AX589" i="1"/>
  <c r="AT620" i="1"/>
  <c r="AS456" i="1"/>
  <c r="AT533" i="1"/>
  <c r="AT536" i="1"/>
  <c r="AT623" i="1"/>
  <c r="AS623" i="1"/>
  <c r="AT706" i="1"/>
  <c r="AS706" i="1"/>
  <c r="AT713" i="1"/>
  <c r="AT745" i="1"/>
  <c r="AT603" i="1"/>
  <c r="AS603" i="1"/>
  <c r="AT629" i="1"/>
  <c r="AT685" i="1"/>
  <c r="AS685" i="1"/>
  <c r="AT738" i="1"/>
  <c r="AS738" i="1"/>
  <c r="AT749" i="1"/>
  <c r="AS749" i="1"/>
  <c r="AT756" i="1"/>
  <c r="AS756" i="1"/>
  <c r="AT793" i="1"/>
  <c r="AS793" i="1"/>
  <c r="AT487" i="1"/>
  <c r="AS487" i="1"/>
  <c r="AS492" i="1"/>
  <c r="AT492" i="1"/>
  <c r="AS519" i="1"/>
  <c r="AS530" i="1"/>
  <c r="AT530" i="1"/>
  <c r="AU545" i="1"/>
  <c r="AX545" i="1" s="1"/>
  <c r="AQ545" i="1"/>
  <c r="AT578" i="1"/>
  <c r="AS578" i="1"/>
  <c r="AX596" i="1"/>
  <c r="AT657" i="1"/>
  <c r="AT735" i="1"/>
  <c r="AS735" i="1"/>
  <c r="AT511" i="1"/>
  <c r="AS511" i="1"/>
  <c r="AT548" i="1"/>
  <c r="AS548" i="1"/>
  <c r="AT551" i="1"/>
  <c r="AQ575" i="1"/>
  <c r="AU575" i="1"/>
  <c r="AX575" i="1" s="1"/>
  <c r="AS454" i="1"/>
  <c r="AS482" i="1"/>
  <c r="AT482" i="1"/>
  <c r="AU487" i="1"/>
  <c r="AX487" i="1" s="1"/>
  <c r="AX492" i="1"/>
  <c r="AS506" i="1"/>
  <c r="AT506" i="1"/>
  <c r="AT519" i="1"/>
  <c r="AX530" i="1"/>
  <c r="AT609" i="1"/>
  <c r="AS416" i="1"/>
  <c r="AT454" i="1"/>
  <c r="AS522" i="1"/>
  <c r="AT522" i="1"/>
  <c r="AT525" i="1"/>
  <c r="AS525" i="1"/>
  <c r="AQ557" i="1"/>
  <c r="AU597" i="1"/>
  <c r="AX597" i="1" s="1"/>
  <c r="AQ597" i="1"/>
  <c r="AS355" i="1"/>
  <c r="AS395" i="1"/>
  <c r="AQ501" i="1"/>
  <c r="AU537" i="1"/>
  <c r="AX537" i="1" s="1"/>
  <c r="AQ537" i="1"/>
  <c r="AT540" i="1"/>
  <c r="AT585" i="1"/>
  <c r="AT604" i="1"/>
  <c r="AS604" i="1"/>
  <c r="AS534" i="1"/>
  <c r="AT543" i="1"/>
  <c r="AT627" i="1"/>
  <c r="AU637" i="1"/>
  <c r="AX637" i="1" s="1"/>
  <c r="AQ637" i="1"/>
  <c r="AT588" i="1"/>
  <c r="AT630" i="1"/>
  <c r="AT613" i="1"/>
  <c r="AS613" i="1"/>
  <c r="AX570" i="1"/>
  <c r="AT573" i="1"/>
  <c r="AX610" i="1"/>
  <c r="AS630" i="1"/>
  <c r="AS555" i="1"/>
  <c r="AT555" i="1"/>
  <c r="AX630" i="1"/>
  <c r="AT580" i="1"/>
  <c r="AT583" i="1"/>
  <c r="AS583" i="1"/>
  <c r="AS428" i="1"/>
  <c r="AS448" i="1"/>
  <c r="AS491" i="1"/>
  <c r="AT529" i="1"/>
  <c r="AT586" i="1"/>
  <c r="AT605" i="1"/>
  <c r="AT628" i="1"/>
  <c r="AS628" i="1"/>
  <c r="AT547" i="1"/>
  <c r="AT568" i="1"/>
  <c r="AS577" i="1"/>
  <c r="AT577" i="1"/>
  <c r="AS580" i="1"/>
  <c r="AT505" i="1"/>
  <c r="AT562" i="1"/>
  <c r="AS562" i="1"/>
  <c r="AT565" i="1"/>
  <c r="AS426" i="1"/>
  <c r="AT426" i="1"/>
  <c r="AS494" i="1"/>
  <c r="AX502" i="1"/>
  <c r="AQ513" i="1"/>
  <c r="AS547" i="1"/>
  <c r="AQ559" i="1"/>
  <c r="AS568" i="1"/>
  <c r="AX577" i="1"/>
  <c r="AQ599" i="1"/>
  <c r="AU617" i="1"/>
  <c r="AX617" i="1" s="1"/>
  <c r="AS488" i="1"/>
  <c r="AS528" i="1"/>
  <c r="AT640" i="1"/>
  <c r="AS640" i="1"/>
  <c r="AT797" i="1"/>
  <c r="AS526" i="1"/>
  <c r="AX568" i="1"/>
  <c r="AT618" i="1"/>
  <c r="AS618" i="1"/>
  <c r="AT646" i="1"/>
  <c r="AS646" i="1"/>
  <c r="AT703" i="1"/>
  <c r="AT753" i="1"/>
  <c r="AT786" i="1"/>
  <c r="AS786" i="1"/>
  <c r="AS634" i="1"/>
  <c r="AT634" i="1"/>
  <c r="AT643" i="1"/>
  <c r="AQ650" i="1"/>
  <c r="AU650" i="1"/>
  <c r="AX650" i="1" s="1"/>
  <c r="AX613" i="1"/>
  <c r="AX621" i="1"/>
  <c r="AT631" i="1"/>
  <c r="AU646" i="1"/>
  <c r="AX646" i="1" s="1"/>
  <c r="AT600" i="1"/>
  <c r="AT621" i="1"/>
  <c r="AX631" i="1"/>
  <c r="AX634" i="1"/>
  <c r="AT725" i="1"/>
  <c r="AS725" i="1"/>
  <c r="AT783" i="1"/>
  <c r="AT560" i="1"/>
  <c r="AT616" i="1"/>
  <c r="AS616" i="1"/>
  <c r="AT697" i="1"/>
  <c r="AS476" i="1"/>
  <c r="AT480" i="1"/>
  <c r="AQ495" i="1"/>
  <c r="AS516" i="1"/>
  <c r="AT520" i="1"/>
  <c r="AQ535" i="1"/>
  <c r="AS546" i="1"/>
  <c r="AX548" i="1"/>
  <c r="AQ569" i="1"/>
  <c r="AT576" i="1"/>
  <c r="AS576" i="1"/>
  <c r="AX595" i="1"/>
  <c r="AS600" i="1"/>
  <c r="AX611" i="1"/>
  <c r="AS621" i="1"/>
  <c r="AT624" i="1"/>
  <c r="AT658" i="1"/>
  <c r="AS658" i="1"/>
  <c r="AT665" i="1"/>
  <c r="AT743" i="1"/>
  <c r="AS474" i="1"/>
  <c r="AT478" i="1"/>
  <c r="AT518" i="1"/>
  <c r="AS560" i="1"/>
  <c r="AX571" i="1"/>
  <c r="AQ581" i="1"/>
  <c r="AS588" i="1"/>
  <c r="AQ595" i="1"/>
  <c r="AQ607" i="1"/>
  <c r="AS609" i="1"/>
  <c r="AT638" i="1"/>
  <c r="AS638" i="1"/>
  <c r="AT641" i="1"/>
  <c r="AS641" i="1"/>
  <c r="AS432" i="1"/>
  <c r="AS472" i="1"/>
  <c r="AS512" i="1"/>
  <c r="AQ531" i="1"/>
  <c r="AX546" i="1"/>
  <c r="AT619" i="1"/>
  <c r="AS619" i="1"/>
  <c r="AU635" i="1"/>
  <c r="AX635" i="1" s="1"/>
  <c r="AQ635" i="1"/>
  <c r="AT593" i="1"/>
  <c r="AS468" i="1"/>
  <c r="AT472" i="1"/>
  <c r="AS508" i="1"/>
  <c r="AQ527" i="1"/>
  <c r="AT558" i="1"/>
  <c r="AS558" i="1"/>
  <c r="AS567" i="1"/>
  <c r="AQ579" i="1"/>
  <c r="AS586" i="1"/>
  <c r="AT598" i="1"/>
  <c r="AS598" i="1"/>
  <c r="AS605" i="1"/>
  <c r="AS529" i="1"/>
  <c r="AS551" i="1"/>
  <c r="AU553" i="1"/>
  <c r="AX553" i="1" s="1"/>
  <c r="AS565" i="1"/>
  <c r="AT574" i="1"/>
  <c r="AS593" i="1"/>
  <c r="AT612" i="1"/>
  <c r="AT468" i="1"/>
  <c r="AS504" i="1"/>
  <c r="AT508" i="1"/>
  <c r="AS540" i="1"/>
  <c r="AU593" i="1"/>
  <c r="AX593" i="1" s="1"/>
  <c r="AS627" i="1"/>
  <c r="AS422" i="1"/>
  <c r="AS462" i="1"/>
  <c r="AS502" i="1"/>
  <c r="AS549" i="1"/>
  <c r="AQ601" i="1"/>
  <c r="AQ636" i="1"/>
  <c r="AU636" i="1"/>
  <c r="AX636" i="1" s="1"/>
  <c r="AQ561" i="1"/>
  <c r="AT591" i="1"/>
  <c r="AU627" i="1"/>
  <c r="AX627" i="1" s="1"/>
  <c r="AU633" i="1"/>
  <c r="AX633" i="1" s="1"/>
  <c r="AT653" i="1"/>
  <c r="AT775" i="1"/>
  <c r="AS775" i="1"/>
  <c r="AT785" i="1"/>
  <c r="AT644" i="1"/>
  <c r="AS644" i="1"/>
  <c r="AT654" i="1"/>
  <c r="AS654" i="1"/>
  <c r="AT668" i="1"/>
  <c r="AS668" i="1"/>
  <c r="AT746" i="1"/>
  <c r="AS746" i="1"/>
  <c r="AT772" i="1"/>
  <c r="AS772" i="1"/>
  <c r="AS632" i="1"/>
  <c r="AT675" i="1"/>
  <c r="AS675" i="1"/>
  <c r="AT693" i="1"/>
  <c r="AT794" i="1"/>
  <c r="AS794" i="1"/>
  <c r="AT765" i="1"/>
  <c r="AS765" i="1"/>
  <c r="AT655" i="1"/>
  <c r="AS655" i="1"/>
  <c r="AT669" i="1"/>
  <c r="AS669" i="1"/>
  <c r="AT683" i="1"/>
  <c r="AT754" i="1"/>
  <c r="AS754" i="1"/>
  <c r="AT791" i="1"/>
  <c r="AS791" i="1"/>
  <c r="AT642" i="1"/>
  <c r="AS642" i="1"/>
  <c r="AT708" i="1"/>
  <c r="AS708" i="1"/>
  <c r="AT733" i="1"/>
  <c r="AT777" i="1"/>
  <c r="AT648" i="1"/>
  <c r="AS648" i="1"/>
  <c r="AT676" i="1"/>
  <c r="AS676" i="1"/>
  <c r="AT715" i="1"/>
  <c r="AS715" i="1"/>
  <c r="AT795" i="1"/>
  <c r="AS795" i="1"/>
  <c r="AT652" i="1"/>
  <c r="AS652" i="1"/>
  <c r="AT687" i="1"/>
  <c r="AT645" i="1"/>
  <c r="AU648" i="1"/>
  <c r="AX648" i="1" s="1"/>
  <c r="AT666" i="1"/>
  <c r="AS666" i="1"/>
  <c r="AT673" i="1"/>
  <c r="AT737" i="1"/>
  <c r="AU652" i="1"/>
  <c r="AX652" i="1" s="1"/>
  <c r="AT698" i="1"/>
  <c r="AS698" i="1"/>
  <c r="AT705" i="1"/>
  <c r="AT755" i="1"/>
  <c r="AS755" i="1"/>
  <c r="AT656" i="1"/>
  <c r="AS656" i="1"/>
  <c r="AT695" i="1"/>
  <c r="AS695" i="1"/>
  <c r="AT709" i="1"/>
  <c r="AS709" i="1"/>
  <c r="AT723" i="1"/>
  <c r="AT748" i="1"/>
  <c r="AS748" i="1"/>
  <c r="AT788" i="1"/>
  <c r="AS788" i="1"/>
  <c r="AT663" i="1"/>
  <c r="AT796" i="1"/>
  <c r="AS796" i="1"/>
  <c r="AT659" i="1"/>
  <c r="AU666" i="1"/>
  <c r="AX666" i="1" s="1"/>
  <c r="AT678" i="1"/>
  <c r="AS678" i="1"/>
  <c r="AT699" i="1"/>
  <c r="AU706" i="1"/>
  <c r="AX706" i="1" s="1"/>
  <c r="AT718" i="1"/>
  <c r="AS718" i="1"/>
  <c r="AT739" i="1"/>
  <c r="AU746" i="1"/>
  <c r="AX746" i="1" s="1"/>
  <c r="AT758" i="1"/>
  <c r="AS758" i="1"/>
  <c r="AT779" i="1"/>
  <c r="AU786" i="1"/>
  <c r="AX786" i="1" s="1"/>
  <c r="AT664" i="1"/>
  <c r="AS664" i="1"/>
  <c r="AT704" i="1"/>
  <c r="AS704" i="1"/>
  <c r="AT744" i="1"/>
  <c r="AS744" i="1"/>
  <c r="AT784" i="1"/>
  <c r="AS784" i="1"/>
  <c r="AQ690" i="1"/>
  <c r="AQ730" i="1"/>
  <c r="AQ770" i="1"/>
  <c r="AQ789" i="1"/>
  <c r="AS683" i="1"/>
  <c r="AS723" i="1"/>
  <c r="AS763" i="1"/>
  <c r="AT662" i="1"/>
  <c r="AS662" i="1"/>
  <c r="AT702" i="1"/>
  <c r="AS702" i="1"/>
  <c r="AT742" i="1"/>
  <c r="AS742" i="1"/>
  <c r="AT782" i="1"/>
  <c r="AS782" i="1"/>
  <c r="AX676" i="1"/>
  <c r="AT688" i="1"/>
  <c r="AS688" i="1"/>
  <c r="AX716" i="1"/>
  <c r="AT728" i="1"/>
  <c r="AS728" i="1"/>
  <c r="AT768" i="1"/>
  <c r="AS768" i="1"/>
  <c r="AT674" i="1"/>
  <c r="AS674" i="1"/>
  <c r="AT714" i="1"/>
  <c r="AS714" i="1"/>
  <c r="AQ773" i="1"/>
  <c r="AQ660" i="1"/>
  <c r="AQ679" i="1"/>
  <c r="AX688" i="1"/>
  <c r="AQ700" i="1"/>
  <c r="AQ719" i="1"/>
  <c r="AX728" i="1"/>
  <c r="AQ740" i="1"/>
  <c r="AQ759" i="1"/>
  <c r="AX768" i="1"/>
  <c r="AQ780" i="1"/>
  <c r="AT686" i="1"/>
  <c r="AS686" i="1"/>
  <c r="AT726" i="1"/>
  <c r="AS726" i="1"/>
  <c r="AT766" i="1"/>
  <c r="AS766" i="1"/>
  <c r="AQ651" i="1"/>
  <c r="AQ672" i="1"/>
  <c r="AQ691" i="1"/>
  <c r="AQ712" i="1"/>
  <c r="AQ731" i="1"/>
  <c r="AQ752" i="1"/>
  <c r="AQ771" i="1"/>
  <c r="AQ792" i="1"/>
  <c r="AS665" i="1"/>
  <c r="AQ677" i="1"/>
  <c r="AS705" i="1"/>
  <c r="AQ717" i="1"/>
  <c r="AS745" i="1"/>
  <c r="AQ757" i="1"/>
  <c r="AS785" i="1"/>
  <c r="AT684" i="1"/>
  <c r="AS684" i="1"/>
  <c r="AT724" i="1"/>
  <c r="AS724" i="1"/>
  <c r="AT764" i="1"/>
  <c r="AS764" i="1"/>
  <c r="AQ649" i="1"/>
  <c r="AQ670" i="1"/>
  <c r="AQ689" i="1"/>
  <c r="AQ710" i="1"/>
  <c r="AQ729" i="1"/>
  <c r="AQ750" i="1"/>
  <c r="AQ769" i="1"/>
  <c r="AQ790" i="1"/>
  <c r="AS663" i="1"/>
  <c r="AQ696" i="1"/>
  <c r="AS703" i="1"/>
  <c r="AQ736" i="1"/>
  <c r="AS743" i="1"/>
  <c r="AQ776" i="1"/>
  <c r="AS783" i="1"/>
  <c r="AQ661" i="1"/>
  <c r="AQ682" i="1"/>
  <c r="AQ701" i="1"/>
  <c r="AQ722" i="1"/>
  <c r="AQ741" i="1"/>
  <c r="AQ762" i="1"/>
  <c r="AQ727" i="1"/>
  <c r="AQ767" i="1"/>
  <c r="AQ694" i="1"/>
  <c r="AT734" i="1"/>
  <c r="AS734" i="1"/>
  <c r="AQ774" i="1"/>
  <c r="AT680" i="1"/>
  <c r="AS680" i="1"/>
  <c r="AT720" i="1"/>
  <c r="AS720" i="1"/>
  <c r="AT760" i="1"/>
  <c r="AS760" i="1"/>
  <c r="AS673" i="1"/>
  <c r="AS713" i="1"/>
  <c r="AS753" i="1"/>
  <c r="AT692" i="1"/>
  <c r="AS692" i="1"/>
  <c r="AT732" i="1"/>
  <c r="AS732" i="1"/>
  <c r="AS636" i="1" l="1"/>
  <c r="AT636" i="1"/>
  <c r="AT717" i="1"/>
  <c r="AS717" i="1"/>
  <c r="AT719" i="1"/>
  <c r="AS719" i="1"/>
  <c r="AT607" i="1"/>
  <c r="AS607" i="1"/>
  <c r="AT597" i="1"/>
  <c r="AS597" i="1"/>
  <c r="AT503" i="1"/>
  <c r="AS503" i="1"/>
  <c r="AT774" i="1"/>
  <c r="AS774" i="1"/>
  <c r="AT527" i="1"/>
  <c r="AS527" i="1"/>
  <c r="AT443" i="1"/>
  <c r="AS443" i="1"/>
  <c r="AS337" i="1"/>
  <c r="AT337" i="1"/>
  <c r="AT143" i="1"/>
  <c r="AS143" i="1"/>
  <c r="AT750" i="1"/>
  <c r="AS750" i="1"/>
  <c r="AT694" i="1"/>
  <c r="AS694" i="1"/>
  <c r="AT710" i="1"/>
  <c r="AS710" i="1"/>
  <c r="AT731" i="1"/>
  <c r="AS731" i="1"/>
  <c r="AT660" i="1"/>
  <c r="AS660" i="1"/>
  <c r="AT461" i="1"/>
  <c r="AS461" i="1"/>
  <c r="AS523" i="1"/>
  <c r="AT523" i="1"/>
  <c r="AT507" i="1"/>
  <c r="AS507" i="1"/>
  <c r="AS359" i="1"/>
  <c r="AT359" i="1"/>
  <c r="AT165" i="1"/>
  <c r="AS165" i="1"/>
  <c r="AS183" i="1"/>
  <c r="AT183" i="1"/>
  <c r="AT13" i="1"/>
  <c r="AS13" i="1"/>
  <c r="AT736" i="1"/>
  <c r="AS736" i="1"/>
  <c r="AT767" i="1"/>
  <c r="AS767" i="1"/>
  <c r="AT689" i="1"/>
  <c r="AS689" i="1"/>
  <c r="AT712" i="1"/>
  <c r="AS712" i="1"/>
  <c r="AT773" i="1"/>
  <c r="AS773" i="1"/>
  <c r="AT650" i="1"/>
  <c r="AS650" i="1"/>
  <c r="AT599" i="1"/>
  <c r="AS599" i="1"/>
  <c r="AT263" i="1"/>
  <c r="AS263" i="1"/>
  <c r="AS377" i="1"/>
  <c r="AT377" i="1"/>
  <c r="AT691" i="1"/>
  <c r="AS691" i="1"/>
  <c r="AT277" i="1"/>
  <c r="AS277" i="1"/>
  <c r="AT670" i="1"/>
  <c r="AS670" i="1"/>
  <c r="AT762" i="1"/>
  <c r="AS762" i="1"/>
  <c r="AT463" i="1"/>
  <c r="AS463" i="1"/>
  <c r="AS231" i="1"/>
  <c r="AT231" i="1"/>
  <c r="AT741" i="1"/>
  <c r="AS741" i="1"/>
  <c r="AT651" i="1"/>
  <c r="AS651" i="1"/>
  <c r="AT559" i="1"/>
  <c r="AS559" i="1"/>
  <c r="AT459" i="1"/>
  <c r="AS459" i="1"/>
  <c r="AS351" i="1"/>
  <c r="AT351" i="1"/>
  <c r="AS335" i="1"/>
  <c r="AT335" i="1"/>
  <c r="AT243" i="1"/>
  <c r="AS243" i="1"/>
  <c r="AS361" i="1"/>
  <c r="AT361" i="1"/>
  <c r="AT117" i="1"/>
  <c r="AS117" i="1"/>
  <c r="AS223" i="1"/>
  <c r="AT223" i="1"/>
  <c r="AT171" i="1"/>
  <c r="AS171" i="1"/>
  <c r="AT672" i="1"/>
  <c r="AS672" i="1"/>
  <c r="AS455" i="1"/>
  <c r="AT455" i="1"/>
  <c r="AT317" i="1"/>
  <c r="AS317" i="1"/>
  <c r="AS211" i="1"/>
  <c r="AT211" i="1"/>
  <c r="AS495" i="1"/>
  <c r="AT495" i="1"/>
  <c r="AT221" i="1"/>
  <c r="AS221" i="1"/>
  <c r="AT789" i="1"/>
  <c r="AS789" i="1"/>
  <c r="AT513" i="1"/>
  <c r="AS513" i="1"/>
  <c r="AT303" i="1"/>
  <c r="AS303" i="1"/>
  <c r="AS203" i="1"/>
  <c r="AT203" i="1"/>
  <c r="AT682" i="1"/>
  <c r="AS682" i="1"/>
  <c r="AT531" i="1"/>
  <c r="AS531" i="1"/>
  <c r="AS181" i="1"/>
  <c r="AT181" i="1"/>
  <c r="AS467" i="1"/>
  <c r="AT467" i="1"/>
  <c r="AT191" i="1"/>
  <c r="AS191" i="1"/>
  <c r="AT101" i="1"/>
  <c r="AS101" i="1"/>
  <c r="AT727" i="1"/>
  <c r="AS727" i="1"/>
  <c r="AT635" i="1"/>
  <c r="AS635" i="1"/>
  <c r="AT637" i="1"/>
  <c r="AS637" i="1"/>
  <c r="AS649" i="1"/>
  <c r="AT649" i="1"/>
  <c r="AT722" i="1"/>
  <c r="AS722" i="1"/>
  <c r="AT701" i="1"/>
  <c r="AS701" i="1"/>
  <c r="AT770" i="1"/>
  <c r="AS770" i="1"/>
  <c r="AS201" i="1"/>
  <c r="AT201" i="1"/>
  <c r="AT305" i="1"/>
  <c r="AS305" i="1"/>
  <c r="AT269" i="1"/>
  <c r="AS269" i="1"/>
  <c r="AT153" i="1"/>
  <c r="AS153" i="1"/>
  <c r="AT730" i="1"/>
  <c r="AS730" i="1"/>
  <c r="AT661" i="1"/>
  <c r="AS661" i="1"/>
  <c r="AT690" i="1"/>
  <c r="AS690" i="1"/>
  <c r="AS561" i="1"/>
  <c r="AT561" i="1"/>
  <c r="AT545" i="1"/>
  <c r="AS545" i="1"/>
  <c r="AT499" i="1"/>
  <c r="AS499" i="1"/>
  <c r="AT161" i="1"/>
  <c r="AS161" i="1"/>
  <c r="AT103" i="1"/>
  <c r="AS103" i="1"/>
  <c r="AS381" i="1"/>
  <c r="AT381" i="1"/>
  <c r="AT251" i="1"/>
  <c r="AS251" i="1"/>
  <c r="AT193" i="1"/>
  <c r="AS193" i="1"/>
  <c r="AT225" i="1"/>
  <c r="AS225" i="1"/>
  <c r="AT199" i="1"/>
  <c r="AS199" i="1"/>
  <c r="AT105" i="1"/>
  <c r="AS105" i="1"/>
  <c r="AS261" i="1"/>
  <c r="AT261" i="1"/>
  <c r="AT601" i="1"/>
  <c r="AS601" i="1"/>
  <c r="AS537" i="1"/>
  <c r="AT537" i="1"/>
  <c r="AS279" i="1"/>
  <c r="AT279" i="1"/>
  <c r="AT253" i="1"/>
  <c r="AS253" i="1"/>
  <c r="AT475" i="1"/>
  <c r="AS475" i="1"/>
  <c r="AT205" i="1"/>
  <c r="AS205" i="1"/>
  <c r="AT77" i="1"/>
  <c r="AS77" i="1"/>
  <c r="AT219" i="1"/>
  <c r="AS219" i="1"/>
  <c r="AT483" i="1"/>
  <c r="AS483" i="1"/>
  <c r="AS197" i="1"/>
  <c r="AT197" i="1"/>
  <c r="AT780" i="1"/>
  <c r="AS780" i="1"/>
  <c r="AT501" i="1"/>
  <c r="AS501" i="1"/>
  <c r="AT696" i="1"/>
  <c r="AS696" i="1"/>
  <c r="AT740" i="1"/>
  <c r="AS740" i="1"/>
  <c r="AT145" i="1"/>
  <c r="AS145" i="1"/>
  <c r="AS319" i="1"/>
  <c r="AT319" i="1"/>
  <c r="AT677" i="1"/>
  <c r="AS677" i="1"/>
  <c r="AS357" i="1"/>
  <c r="AT357" i="1"/>
  <c r="AS311" i="1"/>
  <c r="AT311" i="1"/>
  <c r="AT325" i="1"/>
  <c r="AS325" i="1"/>
  <c r="AS397" i="1"/>
  <c r="AT397" i="1"/>
  <c r="AT115" i="1"/>
  <c r="AS115" i="1"/>
  <c r="AT265" i="1"/>
  <c r="AS265" i="1"/>
  <c r="AT53" i="1"/>
  <c r="AS53" i="1"/>
  <c r="AT776" i="1"/>
  <c r="AS776" i="1"/>
  <c r="AT759" i="1"/>
  <c r="AS759" i="1"/>
  <c r="AT569" i="1"/>
  <c r="AS569" i="1"/>
  <c r="AS387" i="1"/>
  <c r="AT387" i="1"/>
  <c r="AT173" i="1"/>
  <c r="AS173" i="1"/>
  <c r="AT71" i="1"/>
  <c r="AS71" i="1"/>
  <c r="AT33" i="1"/>
  <c r="AS33" i="1"/>
  <c r="AT141" i="1"/>
  <c r="AS141" i="1"/>
  <c r="AT790" i="1"/>
  <c r="AS790" i="1"/>
  <c r="AT575" i="1"/>
  <c r="AS575" i="1"/>
  <c r="AS595" i="1"/>
  <c r="AT595" i="1"/>
  <c r="AT31" i="1"/>
  <c r="AS31" i="1"/>
  <c r="AT757" i="1"/>
  <c r="AS757" i="1"/>
  <c r="AT579" i="1"/>
  <c r="AS579" i="1"/>
  <c r="AT769" i="1"/>
  <c r="AS769" i="1"/>
  <c r="AT792" i="1"/>
  <c r="AS792" i="1"/>
  <c r="AT700" i="1"/>
  <c r="AS700" i="1"/>
  <c r="AT87" i="1"/>
  <c r="AS87" i="1"/>
  <c r="AT771" i="1"/>
  <c r="AS771" i="1"/>
  <c r="AT557" i="1"/>
  <c r="AS557" i="1"/>
  <c r="AT541" i="1"/>
  <c r="AS541" i="1"/>
  <c r="AT437" i="1"/>
  <c r="AS437" i="1"/>
  <c r="AT289" i="1"/>
  <c r="AS289" i="1"/>
  <c r="AT241" i="1"/>
  <c r="AS241" i="1"/>
  <c r="AT51" i="1"/>
  <c r="AS51" i="1"/>
  <c r="AT729" i="1"/>
  <c r="AS729" i="1"/>
  <c r="AT752" i="1"/>
  <c r="AS752" i="1"/>
  <c r="AT679" i="1"/>
  <c r="AS679" i="1"/>
  <c r="AT581" i="1"/>
  <c r="AS581" i="1"/>
  <c r="AT535" i="1"/>
  <c r="AS535" i="1"/>
  <c r="AS345" i="1"/>
  <c r="AT345" i="1"/>
  <c r="AT217" i="1"/>
  <c r="AS217" i="1"/>
  <c r="AT227" i="1"/>
  <c r="AS227" i="1"/>
  <c r="AT11" i="1"/>
  <c r="AS11" i="1"/>
</calcChain>
</file>

<file path=xl/sharedStrings.xml><?xml version="1.0" encoding="utf-8"?>
<sst xmlns="http://schemas.openxmlformats.org/spreadsheetml/2006/main" count="21450" uniqueCount="4172">
  <si>
    <t>VARIABLE</t>
  </si>
  <si>
    <t>PRECIPITACION (mm)</t>
  </si>
  <si>
    <t>MES</t>
  </si>
  <si>
    <t>AÑO</t>
  </si>
  <si>
    <t>DIAS</t>
  </si>
  <si>
    <t>Máximo</t>
  </si>
  <si>
    <t>CODIGO</t>
  </si>
  <si>
    <t>ESTACION</t>
  </si>
  <si>
    <t>AREA_OP</t>
  </si>
  <si>
    <t>LON</t>
  </si>
  <si>
    <t>LAT</t>
  </si>
  <si>
    <t>ELEV</t>
  </si>
  <si>
    <t>COD_DPTO</t>
  </si>
  <si>
    <t>COD_MUNICIPIO</t>
  </si>
  <si>
    <t>DEPARTAMENTO</t>
  </si>
  <si>
    <t>MUNICIPIO</t>
  </si>
  <si>
    <t>NUM_DATOS</t>
  </si>
  <si>
    <t>PREC_MENSUAL</t>
  </si>
  <si>
    <t>MEDIA_MULTIANUAL</t>
  </si>
  <si>
    <t>ANOMALIA_R</t>
  </si>
  <si>
    <t>ANOMALIA_P</t>
  </si>
  <si>
    <t>MAX_MES</t>
  </si>
  <si>
    <t>MAX_HISTORICO</t>
  </si>
  <si>
    <t>FECHA</t>
  </si>
  <si>
    <t>DIFERENCIA</t>
  </si>
  <si>
    <t>Aeropuerto Sesquicentenario</t>
  </si>
  <si>
    <t>Met_Aeronautica</t>
  </si>
  <si>
    <t>Archipiélago de San Andres, Providencia y Santa Catalina</t>
  </si>
  <si>
    <t>San Andrés</t>
  </si>
  <si>
    <t>Aeropuerto El Embrujo</t>
  </si>
  <si>
    <t>Providencia</t>
  </si>
  <si>
    <t>Aeropuerto Simón Bolívar</t>
  </si>
  <si>
    <t>Magdalena</t>
  </si>
  <si>
    <t>Santa Marta</t>
  </si>
  <si>
    <t>Aeropuerto Rafael Nuñez</t>
  </si>
  <si>
    <t>Bolívar</t>
  </si>
  <si>
    <t>Cartagena De Indias</t>
  </si>
  <si>
    <t xml:space="preserve">Aeropuerto Ernesto Cortissoz - AUT </t>
  </si>
  <si>
    <t>Atlántico</t>
  </si>
  <si>
    <t>Soledad</t>
  </si>
  <si>
    <t xml:space="preserve">Aeropuerto Almirante Padilla </t>
  </si>
  <si>
    <t>La Guajira</t>
  </si>
  <si>
    <t>Riohacha</t>
  </si>
  <si>
    <t>Aeropuerto Alfonso López</t>
  </si>
  <si>
    <t>Cesar</t>
  </si>
  <si>
    <t>Valledupar</t>
  </si>
  <si>
    <t>Aeropuerto Los Garzones</t>
  </si>
  <si>
    <t>Córdoba</t>
  </si>
  <si>
    <t>Montería</t>
  </si>
  <si>
    <t>Aeropuerto Yariguies</t>
  </si>
  <si>
    <t>Santander</t>
  </si>
  <si>
    <t>Barrancabermeja</t>
  </si>
  <si>
    <t>Aeropuerto Palonegro</t>
  </si>
  <si>
    <t>Lebrija</t>
  </si>
  <si>
    <t>Aeropuerto Camilo Daza</t>
  </si>
  <si>
    <t>Norte de Santander</t>
  </si>
  <si>
    <t>San José De Cúcuta</t>
  </si>
  <si>
    <t>Aeropuerto Los Cedros</t>
  </si>
  <si>
    <t>Antioquia</t>
  </si>
  <si>
    <t>Carepa</t>
  </si>
  <si>
    <t xml:space="preserve">Aeropuerto Olaya Herrera - AUT </t>
  </si>
  <si>
    <t>Medellín</t>
  </si>
  <si>
    <t xml:space="preserve">Aeropuerto José María Córdova - AUT </t>
  </si>
  <si>
    <t>Rionegro</t>
  </si>
  <si>
    <t>Aeropuerto Matecaña</t>
  </si>
  <si>
    <t>Risaralda</t>
  </si>
  <si>
    <t>Pereira</t>
  </si>
  <si>
    <t xml:space="preserve">Aeropuerto El Edén - AUT </t>
  </si>
  <si>
    <t>Quindío</t>
  </si>
  <si>
    <t>Armenia</t>
  </si>
  <si>
    <t>Aeropuerto Perales</t>
  </si>
  <si>
    <t>Tolima</t>
  </si>
  <si>
    <t>Ibagué</t>
  </si>
  <si>
    <t xml:space="preserve">Aeropuerto El Dorado Catam - AUT </t>
  </si>
  <si>
    <t>Bogotá, D.C.</t>
  </si>
  <si>
    <t>Aeropuerto Alfonso Bonilla</t>
  </si>
  <si>
    <t>Valle del Cauca</t>
  </si>
  <si>
    <t>Palmira</t>
  </si>
  <si>
    <t>Aeropuerto Benito Salas</t>
  </si>
  <si>
    <t>Huila</t>
  </si>
  <si>
    <t>Neiva</t>
  </si>
  <si>
    <t>Aeropuerto Antonio Nariño</t>
  </si>
  <si>
    <t>Nariño</t>
  </si>
  <si>
    <t>Chachagüí</t>
  </si>
  <si>
    <t xml:space="preserve">Aeropuerto San Luis - AUT </t>
  </si>
  <si>
    <t>Aldana</t>
  </si>
  <si>
    <t>Aeropuerto El Caraño</t>
  </si>
  <si>
    <t>Chocó</t>
  </si>
  <si>
    <t>Quibdó</t>
  </si>
  <si>
    <t>Aeropuerto Santiago Pérez</t>
  </si>
  <si>
    <t>Arauca</t>
  </si>
  <si>
    <t>Aeropuerto Puerto Carreño</t>
  </si>
  <si>
    <t>Vichada</t>
  </si>
  <si>
    <t>Puerto Carreño</t>
  </si>
  <si>
    <t>Aeropuerto Vanguardia</t>
  </si>
  <si>
    <t>Meta</t>
  </si>
  <si>
    <t>Villavicencio</t>
  </si>
  <si>
    <t>Aeropuerto Vásquez Cobo</t>
  </si>
  <si>
    <t>Amazonas</t>
  </si>
  <si>
    <t>Leticia</t>
  </si>
  <si>
    <t>Betania-Las Guacas</t>
  </si>
  <si>
    <t>Area Operativa 01 - Antioquia-Chocó</t>
  </si>
  <si>
    <t>Betania</t>
  </si>
  <si>
    <t>Uniban</t>
  </si>
  <si>
    <t>Apartadó</t>
  </si>
  <si>
    <t>Guarumo-La Lucha</t>
  </si>
  <si>
    <t>Cáceres</t>
  </si>
  <si>
    <t>La Coquera</t>
  </si>
  <si>
    <t>Caucasia</t>
  </si>
  <si>
    <t>La Salada</t>
  </si>
  <si>
    <t>Caldas</t>
  </si>
  <si>
    <t>Campoalegre</t>
  </si>
  <si>
    <t>El Carmen De Viboral</t>
  </si>
  <si>
    <t>La Herradura</t>
  </si>
  <si>
    <t>Concordia</t>
  </si>
  <si>
    <t>Marinilla</t>
  </si>
  <si>
    <t>Los Llanos De Cuiba</t>
  </si>
  <si>
    <t>Yarumal</t>
  </si>
  <si>
    <t>Sabanalarga</t>
  </si>
  <si>
    <t>El Penol</t>
  </si>
  <si>
    <t>Peñol</t>
  </si>
  <si>
    <t>Altamira</t>
  </si>
  <si>
    <t>Betulia</t>
  </si>
  <si>
    <t>Laureles-Medellin</t>
  </si>
  <si>
    <t>Anza</t>
  </si>
  <si>
    <t>Anzá</t>
  </si>
  <si>
    <t>La Iguana</t>
  </si>
  <si>
    <t>Tulio Ospina</t>
  </si>
  <si>
    <t>Bello</t>
  </si>
  <si>
    <t>Urrao</t>
  </si>
  <si>
    <t>La Aldea</t>
  </si>
  <si>
    <t>La Cuchilla</t>
  </si>
  <si>
    <t>Girardota</t>
  </si>
  <si>
    <t>Alejandria</t>
  </si>
  <si>
    <t>Alejandría</t>
  </si>
  <si>
    <t>Concepcion</t>
  </si>
  <si>
    <t>Concepción</t>
  </si>
  <si>
    <t>La Meseta San Pedro</t>
  </si>
  <si>
    <t>Santo Domingo</t>
  </si>
  <si>
    <t>Granja Experimental El Nus</t>
  </si>
  <si>
    <t>San Roque</t>
  </si>
  <si>
    <t>San Isidro</t>
  </si>
  <si>
    <t>Entrerríos</t>
  </si>
  <si>
    <t>Belmira</t>
  </si>
  <si>
    <t>Olaya</t>
  </si>
  <si>
    <t>Abriaqui</t>
  </si>
  <si>
    <t>Abriaquí</t>
  </si>
  <si>
    <t>Gomez Plata</t>
  </si>
  <si>
    <t>Gómez Plata</t>
  </si>
  <si>
    <t>Giraldo</t>
  </si>
  <si>
    <t>La Placita</t>
  </si>
  <si>
    <t>Liborina</t>
  </si>
  <si>
    <t>Normal Santa Teresa Aut</t>
  </si>
  <si>
    <t>Frontino</t>
  </si>
  <si>
    <t>San Francisco</t>
  </si>
  <si>
    <t>Bolombolo</t>
  </si>
  <si>
    <t>Venecia</t>
  </si>
  <si>
    <t>Salamina Conc Barc</t>
  </si>
  <si>
    <t>Salamina</t>
  </si>
  <si>
    <t>La Vuelta</t>
  </si>
  <si>
    <t>Cértegui</t>
  </si>
  <si>
    <t>Granja La Nacional</t>
  </si>
  <si>
    <t>Támesis</t>
  </si>
  <si>
    <t>Pacora Plaza Feria</t>
  </si>
  <si>
    <t>Pácora</t>
  </si>
  <si>
    <t>Ita Andes</t>
  </si>
  <si>
    <t>Andes</t>
  </si>
  <si>
    <t>Abejorral</t>
  </si>
  <si>
    <t>Pueblorrico</t>
  </si>
  <si>
    <t>Hacienda Tunez</t>
  </si>
  <si>
    <t>Fredonia</t>
  </si>
  <si>
    <t>El Dique</t>
  </si>
  <si>
    <t>Jericó</t>
  </si>
  <si>
    <t>La Esperanza Radio</t>
  </si>
  <si>
    <t>Nechí</t>
  </si>
  <si>
    <t>Angostura</t>
  </si>
  <si>
    <t>La Abertura</t>
  </si>
  <si>
    <t>San Andrés De Cuerquía</t>
  </si>
  <si>
    <t>San Andres</t>
  </si>
  <si>
    <t>Nechi</t>
  </si>
  <si>
    <t>Pueblo Bello</t>
  </si>
  <si>
    <t>Turbo</t>
  </si>
  <si>
    <t>Santa Rita</t>
  </si>
  <si>
    <t>Ituango</t>
  </si>
  <si>
    <t>Playalta</t>
  </si>
  <si>
    <t>Tarazá</t>
  </si>
  <si>
    <t>Las Varas</t>
  </si>
  <si>
    <t>San Jacinto Del Cauca</t>
  </si>
  <si>
    <t>El Plan</t>
  </si>
  <si>
    <t>Sonson</t>
  </si>
  <si>
    <t>Sonsón</t>
  </si>
  <si>
    <t>Mesopotamia</t>
  </si>
  <si>
    <t>La Unión</t>
  </si>
  <si>
    <t>La Ilusion</t>
  </si>
  <si>
    <t>La Pintada Alertas</t>
  </si>
  <si>
    <t>La Pintada</t>
  </si>
  <si>
    <t>Puerto Valdivia</t>
  </si>
  <si>
    <t>Valdivia</t>
  </si>
  <si>
    <t>Chinu - Aut</t>
  </si>
  <si>
    <t>Area Operativa 02 - Atlántico-Bolívar-Sucre</t>
  </si>
  <si>
    <t>Chinú</t>
  </si>
  <si>
    <t>El Guamo - Aut</t>
  </si>
  <si>
    <t>El Guamo</t>
  </si>
  <si>
    <t>Coyongal</t>
  </si>
  <si>
    <t>Pinillos</t>
  </si>
  <si>
    <t>Santiago Apostol</t>
  </si>
  <si>
    <t>Sucre</t>
  </si>
  <si>
    <t>San Benito Abad</t>
  </si>
  <si>
    <t>Puerto Colombia</t>
  </si>
  <si>
    <t>Barranquilla Sede</t>
  </si>
  <si>
    <t>Barranquilla</t>
  </si>
  <si>
    <t>San Antonio Alerta</t>
  </si>
  <si>
    <t>Magangué</t>
  </si>
  <si>
    <t>Cuba Hacienda</t>
  </si>
  <si>
    <t>Montelíbano</t>
  </si>
  <si>
    <t>Represa Urra</t>
  </si>
  <si>
    <t>Tierralta</t>
  </si>
  <si>
    <t>Mompos</t>
  </si>
  <si>
    <t>Santa Cruz De Mompox</t>
  </si>
  <si>
    <t>Doctrina La</t>
  </si>
  <si>
    <t>Lorica</t>
  </si>
  <si>
    <t>Unisucre Aut</t>
  </si>
  <si>
    <t>Sincelejo</t>
  </si>
  <si>
    <t>Aeropuerto Rafael Barvo</t>
  </si>
  <si>
    <t>Corozal</t>
  </si>
  <si>
    <t>Apartada La</t>
  </si>
  <si>
    <t>La Apartada</t>
  </si>
  <si>
    <t>Chalan</t>
  </si>
  <si>
    <t>Chalán</t>
  </si>
  <si>
    <t>Planeta Rica - Aut</t>
  </si>
  <si>
    <t>Planeta Rica</t>
  </si>
  <si>
    <t>San Juan De Uraba</t>
  </si>
  <si>
    <t>San Juan De Urabá</t>
  </si>
  <si>
    <t>Puerto Giraldo</t>
  </si>
  <si>
    <t>Ponedera</t>
  </si>
  <si>
    <t>Hibacharo</t>
  </si>
  <si>
    <t>Piojó</t>
  </si>
  <si>
    <t>San Pedrito Alerta</t>
  </si>
  <si>
    <t>Suan</t>
  </si>
  <si>
    <t>Campo De La Cruz</t>
  </si>
  <si>
    <t>San Luis</t>
  </si>
  <si>
    <t>Montebello</t>
  </si>
  <si>
    <t>Baranoa</t>
  </si>
  <si>
    <t>San Pablo</t>
  </si>
  <si>
    <t>María La Baja</t>
  </si>
  <si>
    <t>San Estanislao</t>
  </si>
  <si>
    <t>Cañaveral</t>
  </si>
  <si>
    <t>Turbaco</t>
  </si>
  <si>
    <t>Salado El</t>
  </si>
  <si>
    <t>Ciénaga De Oro</t>
  </si>
  <si>
    <t>Usiacuri</t>
  </si>
  <si>
    <t>Usiacurí</t>
  </si>
  <si>
    <t>Sincerin - Aut</t>
  </si>
  <si>
    <t>Arjona</t>
  </si>
  <si>
    <t>Arboletes</t>
  </si>
  <si>
    <t>Majagual - Aut</t>
  </si>
  <si>
    <t>Majagual</t>
  </si>
  <si>
    <t>Toluviejo</t>
  </si>
  <si>
    <t>San José De Toluviejo</t>
  </si>
  <si>
    <t>Piojo</t>
  </si>
  <si>
    <t>Cristo Rey - Aut</t>
  </si>
  <si>
    <t>Puerto Escondido</t>
  </si>
  <si>
    <t>San Benito - Aut</t>
  </si>
  <si>
    <t>Colomboy</t>
  </si>
  <si>
    <t>Sahagún</t>
  </si>
  <si>
    <t>Nueva Florida</t>
  </si>
  <si>
    <t>Normal Manati - Aut</t>
  </si>
  <si>
    <t>Manatí</t>
  </si>
  <si>
    <t>Chima</t>
  </si>
  <si>
    <t>Chimá</t>
  </si>
  <si>
    <t>Sahagun</t>
  </si>
  <si>
    <t>El Banco - Aut</t>
  </si>
  <si>
    <t>El Banco</t>
  </si>
  <si>
    <t>Gambote Canal Del Dique</t>
  </si>
  <si>
    <t>Nueva Colombia Aut</t>
  </si>
  <si>
    <t>Presa Ay Grande</t>
  </si>
  <si>
    <t>San Bernardo Del Viento</t>
  </si>
  <si>
    <t>La Libertad - Aut</t>
  </si>
  <si>
    <t>Area Operativa 03 - Meta-Guaviare-Guainía</t>
  </si>
  <si>
    <t>Puerto Inirida - Aut</t>
  </si>
  <si>
    <t>Guainía</t>
  </si>
  <si>
    <t>Inírida</t>
  </si>
  <si>
    <t>Las Gaviotas</t>
  </si>
  <si>
    <t>Cumaribo</t>
  </si>
  <si>
    <t>Calime</t>
  </si>
  <si>
    <t>El Dorado</t>
  </si>
  <si>
    <t>Guamal</t>
  </si>
  <si>
    <t>Acacias</t>
  </si>
  <si>
    <t>Acacías</t>
  </si>
  <si>
    <t>Pompeya</t>
  </si>
  <si>
    <t>Don Antonio</t>
  </si>
  <si>
    <t>Casanare</t>
  </si>
  <si>
    <t>Monterredondo</t>
  </si>
  <si>
    <t>Cundinamarca</t>
  </si>
  <si>
    <t>Guayabetal</t>
  </si>
  <si>
    <t>Buenavista</t>
  </si>
  <si>
    <t>Restrepo</t>
  </si>
  <si>
    <t>Ica Villavicencio</t>
  </si>
  <si>
    <t>Ideam V/Cio</t>
  </si>
  <si>
    <t>Cabuyaro</t>
  </si>
  <si>
    <t>Servita</t>
  </si>
  <si>
    <t>Fundo Nuevo Humapo</t>
  </si>
  <si>
    <t>Puerto López</t>
  </si>
  <si>
    <t>El Calvario</t>
  </si>
  <si>
    <t>Puerto Rico</t>
  </si>
  <si>
    <t>Piñalito</t>
  </si>
  <si>
    <t>Vistahermosa</t>
  </si>
  <si>
    <t>Mesetas</t>
  </si>
  <si>
    <t>Puerto Angosturas</t>
  </si>
  <si>
    <t>Cubarral</t>
  </si>
  <si>
    <t>La Macarena</t>
  </si>
  <si>
    <t>Mitu</t>
  </si>
  <si>
    <t>Vaupés</t>
  </si>
  <si>
    <t>Mitú</t>
  </si>
  <si>
    <t>Mesa De Fernandez</t>
  </si>
  <si>
    <t>San Juan De Arama</t>
  </si>
  <si>
    <t>Puerto Lopez</t>
  </si>
  <si>
    <t>Guaicaramo</t>
  </si>
  <si>
    <t>Barranca De Upía</t>
  </si>
  <si>
    <t>Fuente De Oro</t>
  </si>
  <si>
    <t>Hacienda Las Margaritas</t>
  </si>
  <si>
    <t>San Jose Del Guaviare</t>
  </si>
  <si>
    <t>Guaviare</t>
  </si>
  <si>
    <t>San José Del Guaviare</t>
  </si>
  <si>
    <t>Modulos - Aut</t>
  </si>
  <si>
    <t>Orocué</t>
  </si>
  <si>
    <t>San Martin</t>
  </si>
  <si>
    <t>San Martín</t>
  </si>
  <si>
    <t>Medina</t>
  </si>
  <si>
    <t>San Luis Cubarral</t>
  </si>
  <si>
    <t>El Trueno</t>
  </si>
  <si>
    <t>El Retorno</t>
  </si>
  <si>
    <t>Hacienda La Cabaña</t>
  </si>
  <si>
    <t>Cumaral</t>
  </si>
  <si>
    <t>Susumuco</t>
  </si>
  <si>
    <t>Morichal</t>
  </si>
  <si>
    <t>San Carlos De Guaroa</t>
  </si>
  <si>
    <t>Mapiripana</t>
  </si>
  <si>
    <t>Barrancominas</t>
  </si>
  <si>
    <t>Villafatima</t>
  </si>
  <si>
    <t>Huerta La Grande</t>
  </si>
  <si>
    <t>Villanueva</t>
  </si>
  <si>
    <t>La Holanda</t>
  </si>
  <si>
    <t>Granada</t>
  </si>
  <si>
    <t>Unillanos</t>
  </si>
  <si>
    <t>El Japon</t>
  </si>
  <si>
    <t>Paratebueno</t>
  </si>
  <si>
    <t>Mapiripan</t>
  </si>
  <si>
    <t>Mapiripán</t>
  </si>
  <si>
    <t>Puente Lleras - Aut</t>
  </si>
  <si>
    <t>Gigante 2</t>
  </si>
  <si>
    <t>Area Operativa 04 - Huila-Caquetá</t>
  </si>
  <si>
    <t>Gigante</t>
  </si>
  <si>
    <t>Paicol - Aut</t>
  </si>
  <si>
    <t>Tesalia</t>
  </si>
  <si>
    <t>Hatillo El</t>
  </si>
  <si>
    <t>Hobo El</t>
  </si>
  <si>
    <t>Hobo</t>
  </si>
  <si>
    <t>Santa Rosa Hacienda</t>
  </si>
  <si>
    <t>Yaguará</t>
  </si>
  <si>
    <t>Nátaga</t>
  </si>
  <si>
    <t>Yaguara</t>
  </si>
  <si>
    <t>Mina La</t>
  </si>
  <si>
    <t>Teruel</t>
  </si>
  <si>
    <t>Guadual El</t>
  </si>
  <si>
    <t>Rivera</t>
  </si>
  <si>
    <t>Hato Bogota</t>
  </si>
  <si>
    <t>Tello</t>
  </si>
  <si>
    <t>Hato Milagro</t>
  </si>
  <si>
    <t>Santa Helena</t>
  </si>
  <si>
    <t>Cucharo El</t>
  </si>
  <si>
    <t>Palermo</t>
  </si>
  <si>
    <t>Mesa Redonda</t>
  </si>
  <si>
    <t>Baraya</t>
  </si>
  <si>
    <t>Polonia</t>
  </si>
  <si>
    <t>Villavieja</t>
  </si>
  <si>
    <t>Palacio-Vegalarga</t>
  </si>
  <si>
    <t>San Alfonso</t>
  </si>
  <si>
    <t>Cristalina La Hacienda</t>
  </si>
  <si>
    <t>Antena Tv</t>
  </si>
  <si>
    <t>Agrado</t>
  </si>
  <si>
    <t>Jagua La</t>
  </si>
  <si>
    <t>Garzón</t>
  </si>
  <si>
    <t>Anchique</t>
  </si>
  <si>
    <t>Natagaima</t>
  </si>
  <si>
    <t>Tesalia 2</t>
  </si>
  <si>
    <t>Santa Ana - Aut</t>
  </si>
  <si>
    <t>Colombia</t>
  </si>
  <si>
    <t>Altamira El Grifo Aut</t>
  </si>
  <si>
    <t>Tarqui</t>
  </si>
  <si>
    <t>Araracuara</t>
  </si>
  <si>
    <t>Caquetá</t>
  </si>
  <si>
    <t>Solano</t>
  </si>
  <si>
    <t>Garzon</t>
  </si>
  <si>
    <t>Valparaiso</t>
  </si>
  <si>
    <t>Valparaíso</t>
  </si>
  <si>
    <t>Acevedo</t>
  </si>
  <si>
    <t>Insfopal</t>
  </si>
  <si>
    <t>Pitalito</t>
  </si>
  <si>
    <t>Alto Del Obispo</t>
  </si>
  <si>
    <t>San Agustín</t>
  </si>
  <si>
    <t>Candela La</t>
  </si>
  <si>
    <t>Villa Fatima</t>
  </si>
  <si>
    <t>Betania Tv</t>
  </si>
  <si>
    <t>San Jose De Fragua</t>
  </si>
  <si>
    <t>San José Del Fragua</t>
  </si>
  <si>
    <t>San Jose De Isnos</t>
  </si>
  <si>
    <t>Isnos</t>
  </si>
  <si>
    <t>Laguna La</t>
  </si>
  <si>
    <t>Puente Saladoblanc</t>
  </si>
  <si>
    <t>Elías</t>
  </si>
  <si>
    <t>Viso El</t>
  </si>
  <si>
    <t>Oporapa</t>
  </si>
  <si>
    <t>Belen De Andaquies</t>
  </si>
  <si>
    <t>Belén De Los Andaquíes</t>
  </si>
  <si>
    <t>Larandia</t>
  </si>
  <si>
    <t>Florencia</t>
  </si>
  <si>
    <t>Nataga - Aut</t>
  </si>
  <si>
    <t>Parque Arqueologico - Aut</t>
  </si>
  <si>
    <t>Praga</t>
  </si>
  <si>
    <t>Aipe</t>
  </si>
  <si>
    <t>Santa Leticia</t>
  </si>
  <si>
    <t>Cauca</t>
  </si>
  <si>
    <t>Inzá</t>
  </si>
  <si>
    <t>Cruces Las</t>
  </si>
  <si>
    <t>Alpujarra</t>
  </si>
  <si>
    <t>Zuluaga Aut</t>
  </si>
  <si>
    <t>Miraflores</t>
  </si>
  <si>
    <t>Paez Paicol Radio</t>
  </si>
  <si>
    <t>Los Alamos - Aut</t>
  </si>
  <si>
    <t>Area Operativa 05 - Magdalena-Cesar-Guajira-San Andrés</t>
  </si>
  <si>
    <t>San Sebastián De Buenavista</t>
  </si>
  <si>
    <t>La Palma</t>
  </si>
  <si>
    <t>Ciénaga</t>
  </si>
  <si>
    <t>Lagunitas</t>
  </si>
  <si>
    <t>Barrancas</t>
  </si>
  <si>
    <t>Curumani</t>
  </si>
  <si>
    <t>Curumaní</t>
  </si>
  <si>
    <t>La Mina Cerrejon - Aut</t>
  </si>
  <si>
    <t>Albania</t>
  </si>
  <si>
    <t>La Gloria</t>
  </si>
  <si>
    <t>Hatonuevo</t>
  </si>
  <si>
    <t>Minca</t>
  </si>
  <si>
    <t>Escuela Agricola Carraipia - Aut</t>
  </si>
  <si>
    <t>Maicao</t>
  </si>
  <si>
    <t>Ideam Santa Marta</t>
  </si>
  <si>
    <t>Buritaca</t>
  </si>
  <si>
    <t>Matitas</t>
  </si>
  <si>
    <t>Dibulla</t>
  </si>
  <si>
    <t>Chimichagua</t>
  </si>
  <si>
    <t>Manaure</t>
  </si>
  <si>
    <t>Sillamana</t>
  </si>
  <si>
    <t>Uribia</t>
  </si>
  <si>
    <t>Irraipa</t>
  </si>
  <si>
    <t>Nazareth</t>
  </si>
  <si>
    <t>El Canal</t>
  </si>
  <si>
    <t>Poponte</t>
  </si>
  <si>
    <t>El Pueblito</t>
  </si>
  <si>
    <t>Santa Ana</t>
  </si>
  <si>
    <t>Aeropuerto Puerto Bolívar - Aut</t>
  </si>
  <si>
    <t>Villa Concepcion</t>
  </si>
  <si>
    <t>Ariguaní</t>
  </si>
  <si>
    <t>Nueva Granada</t>
  </si>
  <si>
    <t>Apure</t>
  </si>
  <si>
    <t>Plato</t>
  </si>
  <si>
    <t>Villa Rosa</t>
  </si>
  <si>
    <t>Monterrubio</t>
  </si>
  <si>
    <t>Pivijay</t>
  </si>
  <si>
    <t>La Maria</t>
  </si>
  <si>
    <t>Aracataca</t>
  </si>
  <si>
    <t>San Sebastian De</t>
  </si>
  <si>
    <t>Urumita Aut</t>
  </si>
  <si>
    <t>Urumita</t>
  </si>
  <si>
    <t>Bosconia</t>
  </si>
  <si>
    <t>Paris De Francia</t>
  </si>
  <si>
    <t>Bellavista</t>
  </si>
  <si>
    <t>Algarrobo</t>
  </si>
  <si>
    <t>El Callao</t>
  </si>
  <si>
    <t>Tamalameque</t>
  </si>
  <si>
    <t>San Rafael</t>
  </si>
  <si>
    <t>Remolino</t>
  </si>
  <si>
    <t>Gavilan</t>
  </si>
  <si>
    <t>El Retén</t>
  </si>
  <si>
    <t>Atanquez</t>
  </si>
  <si>
    <t>Patillal</t>
  </si>
  <si>
    <t>San Angel</t>
  </si>
  <si>
    <t>Sabanas De San Ángel</t>
  </si>
  <si>
    <t>Manaure Balcón Del Cesar</t>
  </si>
  <si>
    <t>Santa Rosa De Lima</t>
  </si>
  <si>
    <t>Fundación</t>
  </si>
  <si>
    <t>Santa Catalina</t>
  </si>
  <si>
    <t>Pueblo Viejo</t>
  </si>
  <si>
    <t>Astrea</t>
  </si>
  <si>
    <t>Bonanza</t>
  </si>
  <si>
    <t>El Copey</t>
  </si>
  <si>
    <t>Agua Dulce</t>
  </si>
  <si>
    <t>La Tagua</t>
  </si>
  <si>
    <t>Fundacion</t>
  </si>
  <si>
    <t>Guachaca</t>
  </si>
  <si>
    <t>Fonseca</t>
  </si>
  <si>
    <t>Aeropuerto Yopal - Aut</t>
  </si>
  <si>
    <t>Area Operativa 06 - Boyacá-Casanare-Vichada</t>
  </si>
  <si>
    <t>Yopal</t>
  </si>
  <si>
    <t>Tunguavita - Aut</t>
  </si>
  <si>
    <t>Boyacá</t>
  </si>
  <si>
    <t>Paipa</t>
  </si>
  <si>
    <t>Tamara - Aut</t>
  </si>
  <si>
    <t>Támara</t>
  </si>
  <si>
    <t>Almeida</t>
  </si>
  <si>
    <t>Institucion Agricola Macanal</t>
  </si>
  <si>
    <t>Macanal</t>
  </si>
  <si>
    <t>Somondoco</t>
  </si>
  <si>
    <t>Gachantiva</t>
  </si>
  <si>
    <t>Gachantivá</t>
  </si>
  <si>
    <t>Arcabuco</t>
  </si>
  <si>
    <t>Chita - Aut</t>
  </si>
  <si>
    <t>Chita</t>
  </si>
  <si>
    <t>Susacon</t>
  </si>
  <si>
    <t>Susacón</t>
  </si>
  <si>
    <t>Boavita</t>
  </si>
  <si>
    <t>Cocuy El</t>
  </si>
  <si>
    <t>El Cocuy</t>
  </si>
  <si>
    <t>Tame</t>
  </si>
  <si>
    <t>Guican</t>
  </si>
  <si>
    <t>Güicán De La Sierra</t>
  </si>
  <si>
    <t>Capitanejo</t>
  </si>
  <si>
    <t>Chiscas</t>
  </si>
  <si>
    <t>Santa Rosa D Viterbo</t>
  </si>
  <si>
    <t>Santa Rosa De Viterbo</t>
  </si>
  <si>
    <t>Paz De Ariporo</t>
  </si>
  <si>
    <t>Cerinza</t>
  </si>
  <si>
    <t>Zetaquira</t>
  </si>
  <si>
    <t>Tibana</t>
  </si>
  <si>
    <t>Tibaná</t>
  </si>
  <si>
    <t>Nuevo Colon</t>
  </si>
  <si>
    <t>Nuevo Colón</t>
  </si>
  <si>
    <t>Rondon</t>
  </si>
  <si>
    <t>Rondón</t>
  </si>
  <si>
    <t>Ventaquemada</t>
  </si>
  <si>
    <t>Ramiriqui</t>
  </si>
  <si>
    <t>Ramiriquí</t>
  </si>
  <si>
    <t>Villa Luisa</t>
  </si>
  <si>
    <t>Morro El</t>
  </si>
  <si>
    <t>San Luis De Gaceno</t>
  </si>
  <si>
    <t>Institucion Agricola Santa Sofia</t>
  </si>
  <si>
    <t>Santa Sofía</t>
  </si>
  <si>
    <t>Chaparrera La</t>
  </si>
  <si>
    <t>Villa Carmen</t>
  </si>
  <si>
    <t>Samacá</t>
  </si>
  <si>
    <t>Aeropuerto Furatena - Aut</t>
  </si>
  <si>
    <t>Quípama</t>
  </si>
  <si>
    <t>Santa Maria</t>
  </si>
  <si>
    <t>Santa María</t>
  </si>
  <si>
    <t>Iza</t>
  </si>
  <si>
    <t>Combita</t>
  </si>
  <si>
    <t>Cómbita</t>
  </si>
  <si>
    <t>Banco El</t>
  </si>
  <si>
    <t>Pore</t>
  </si>
  <si>
    <t>San Pedro Iguaque</t>
  </si>
  <si>
    <t>Chíquiza</t>
  </si>
  <si>
    <t>Pauna</t>
  </si>
  <si>
    <t>Borbur 2</t>
  </si>
  <si>
    <t>San Pablo De Borbur</t>
  </si>
  <si>
    <t>Casa Amarilla</t>
  </si>
  <si>
    <t>Toca</t>
  </si>
  <si>
    <t>Muzo</t>
  </si>
  <si>
    <t>Raquira</t>
  </si>
  <si>
    <t>Ráquira</t>
  </si>
  <si>
    <t>Aeropuerto A Lleras C Aut</t>
  </si>
  <si>
    <t>Sogamoso</t>
  </si>
  <si>
    <t>Campohermoso</t>
  </si>
  <si>
    <t>Garagoa</t>
  </si>
  <si>
    <t>Vivero El</t>
  </si>
  <si>
    <t>Vista Hermosa</t>
  </si>
  <si>
    <t>Cedros Los</t>
  </si>
  <si>
    <t>Sutatenza</t>
  </si>
  <si>
    <t>Chameza</t>
  </si>
  <si>
    <t>Chámeza</t>
  </si>
  <si>
    <t>Surbata Bonza</t>
  </si>
  <si>
    <t>Duitama</t>
  </si>
  <si>
    <t>Pachavita</t>
  </si>
  <si>
    <t>Chinavita</t>
  </si>
  <si>
    <t>Aguazul</t>
  </si>
  <si>
    <t>Antena Tv Rusia La</t>
  </si>
  <si>
    <t>Villa De Leiva - Aut</t>
  </si>
  <si>
    <t>Villa De Leyva</t>
  </si>
  <si>
    <t>La Copa</t>
  </si>
  <si>
    <t>San Jose</t>
  </si>
  <si>
    <t>Corinto</t>
  </si>
  <si>
    <t>Pajarito</t>
  </si>
  <si>
    <t>Beteitiva</t>
  </si>
  <si>
    <t>Betéitiva</t>
  </si>
  <si>
    <t>Trinidad - Aut</t>
  </si>
  <si>
    <t>Trinidad</t>
  </si>
  <si>
    <t>Covarachía</t>
  </si>
  <si>
    <t>Copa La</t>
  </si>
  <si>
    <t>U P T C</t>
  </si>
  <si>
    <t>Tunja</t>
  </si>
  <si>
    <t>Saboya La Granja</t>
  </si>
  <si>
    <t>Saboyá</t>
  </si>
  <si>
    <t>Tauramena</t>
  </si>
  <si>
    <t>Granja El Mira - - Aut</t>
  </si>
  <si>
    <t>Area Operativa 07 - Nariño-Putumayo</t>
  </si>
  <si>
    <t>San Andrés De Tumaco</t>
  </si>
  <si>
    <t>Viento Libre - Aut</t>
  </si>
  <si>
    <t>Taminango</t>
  </si>
  <si>
    <t>Botana - Aut</t>
  </si>
  <si>
    <t>Pasto</t>
  </si>
  <si>
    <t>Estrecho Patia - Aut</t>
  </si>
  <si>
    <t>Patía</t>
  </si>
  <si>
    <t>Aeropuerto Guapi - Aut</t>
  </si>
  <si>
    <t>Guapi</t>
  </si>
  <si>
    <t>Charco El</t>
  </si>
  <si>
    <t>El Charco</t>
  </si>
  <si>
    <t>Mosquera</t>
  </si>
  <si>
    <t>Timbiqui</t>
  </si>
  <si>
    <t>Timbiquí</t>
  </si>
  <si>
    <t>López De Micay</t>
  </si>
  <si>
    <t>Noanamito</t>
  </si>
  <si>
    <t>Rosas</t>
  </si>
  <si>
    <t>Parraga</t>
  </si>
  <si>
    <t>Paispamba</t>
  </si>
  <si>
    <t>Sotará Paispamba</t>
  </si>
  <si>
    <t>Mesa La</t>
  </si>
  <si>
    <t>Chungacaspi</t>
  </si>
  <si>
    <t>Putumayo</t>
  </si>
  <si>
    <t>Carrizal</t>
  </si>
  <si>
    <t>Santiago</t>
  </si>
  <si>
    <t>Union La</t>
  </si>
  <si>
    <t>Guasca La</t>
  </si>
  <si>
    <t>Policarpa</t>
  </si>
  <si>
    <t>Cruz La</t>
  </si>
  <si>
    <t>La Cruz</t>
  </si>
  <si>
    <t>Pisanda</t>
  </si>
  <si>
    <t>Cumbitara</t>
  </si>
  <si>
    <t>Hidromayo Camp</t>
  </si>
  <si>
    <t>Santa Rosa</t>
  </si>
  <si>
    <t>Puerto Leguizamo</t>
  </si>
  <si>
    <t>Puerto Leguízamo</t>
  </si>
  <si>
    <t>San Miguel</t>
  </si>
  <si>
    <t>Puerto Asis</t>
  </si>
  <si>
    <t>Puerto Asís</t>
  </si>
  <si>
    <t>Churuyaco</t>
  </si>
  <si>
    <t>Orito</t>
  </si>
  <si>
    <t>Puerto Caicedo</t>
  </si>
  <si>
    <t>Monopamba</t>
  </si>
  <si>
    <t>Puerres</t>
  </si>
  <si>
    <t>Chiles</t>
  </si>
  <si>
    <t>Cumbal</t>
  </si>
  <si>
    <t>Santa Rosa Potosi</t>
  </si>
  <si>
    <t>Potosí</t>
  </si>
  <si>
    <t>Puerto Umbria</t>
  </si>
  <si>
    <t>Villagarzón</t>
  </si>
  <si>
    <t>Gualmatan</t>
  </si>
  <si>
    <t>Gualmatán</t>
  </si>
  <si>
    <t>Torre Tv San Fco</t>
  </si>
  <si>
    <t>El Encano - Aut</t>
  </si>
  <si>
    <t>Bombona</t>
  </si>
  <si>
    <t>Consacá</t>
  </si>
  <si>
    <t>Wilquipamba</t>
  </si>
  <si>
    <t>Obonuco</t>
  </si>
  <si>
    <t>Michoacan</t>
  </si>
  <si>
    <t>Colón</t>
  </si>
  <si>
    <t>Rosario El</t>
  </si>
  <si>
    <t>El Rosario</t>
  </si>
  <si>
    <t>Llano Verde</t>
  </si>
  <si>
    <t>Milagros Los</t>
  </si>
  <si>
    <t>Magui</t>
  </si>
  <si>
    <t>Magüí</t>
  </si>
  <si>
    <t>Minchoy</t>
  </si>
  <si>
    <t>Campucana</t>
  </si>
  <si>
    <t>Mocoa</t>
  </si>
  <si>
    <t>Guachaves</t>
  </si>
  <si>
    <t>Santacruz</t>
  </si>
  <si>
    <t>Condagua</t>
  </si>
  <si>
    <t>Narino</t>
  </si>
  <si>
    <t>Rosal Del Monte</t>
  </si>
  <si>
    <t>Buesaco</t>
  </si>
  <si>
    <t>Rodeo El</t>
  </si>
  <si>
    <t>Valencia</t>
  </si>
  <si>
    <t>San Sebastián</t>
  </si>
  <si>
    <t>Granja Experimental Universidad De Nariño</t>
  </si>
  <si>
    <t>Mercaderes</t>
  </si>
  <si>
    <t>El Comun</t>
  </si>
  <si>
    <t>Pupiales</t>
  </si>
  <si>
    <t>Santa Lucia</t>
  </si>
  <si>
    <t>Puerto Guzmán</t>
  </si>
  <si>
    <t>Sandona</t>
  </si>
  <si>
    <t>Sandoná</t>
  </si>
  <si>
    <t>Samaniego</t>
  </si>
  <si>
    <t>Vivero Linares</t>
  </si>
  <si>
    <t>Linares</t>
  </si>
  <si>
    <t>Mataje</t>
  </si>
  <si>
    <t>Tanama</t>
  </si>
  <si>
    <t>Aponte</t>
  </si>
  <si>
    <t>El Tablón De Gómez</t>
  </si>
  <si>
    <t>Mamaconde</t>
  </si>
  <si>
    <t>Leiva</t>
  </si>
  <si>
    <t>Vega La</t>
  </si>
  <si>
    <t>La Vega</t>
  </si>
  <si>
    <t>Guachicono</t>
  </si>
  <si>
    <t>Balboa</t>
  </si>
  <si>
    <t>Salahonda</t>
  </si>
  <si>
    <t>Francisco Pizarro</t>
  </si>
  <si>
    <t>Santa Isabel</t>
  </si>
  <si>
    <t>Funes</t>
  </si>
  <si>
    <t>Puerto Limon</t>
  </si>
  <si>
    <t>Imues</t>
  </si>
  <si>
    <t>Imués</t>
  </si>
  <si>
    <t>Tangua</t>
  </si>
  <si>
    <t>Rio Bobo</t>
  </si>
  <si>
    <t>Sindagua</t>
  </si>
  <si>
    <t>Patia</t>
  </si>
  <si>
    <t>Penol El</t>
  </si>
  <si>
    <t>El Peñol</t>
  </si>
  <si>
    <t>Berruecos</t>
  </si>
  <si>
    <t>Arboleda</t>
  </si>
  <si>
    <t>Vergel El</t>
  </si>
  <si>
    <t>La Llanada</t>
  </si>
  <si>
    <t>San Bernardo</t>
  </si>
  <si>
    <t>Saija</t>
  </si>
  <si>
    <t>Universidad De Narino - Aut</t>
  </si>
  <si>
    <t>Puerto Ospina</t>
  </si>
  <si>
    <t>El Encanto</t>
  </si>
  <si>
    <t>El Picudo</t>
  </si>
  <si>
    <t>Barbacoas</t>
  </si>
  <si>
    <t>El Paraiso - Aut</t>
  </si>
  <si>
    <t>Túquerres</t>
  </si>
  <si>
    <t>Los Nortes - Aut</t>
  </si>
  <si>
    <t>Balsayaco</t>
  </si>
  <si>
    <t>Picudo El</t>
  </si>
  <si>
    <t>Junin</t>
  </si>
  <si>
    <t>Rumichaca - Aut</t>
  </si>
  <si>
    <t>Ipiales</t>
  </si>
  <si>
    <t>Acueducto Mocoa - Aut</t>
  </si>
  <si>
    <t>La Sierra - Aut</t>
  </si>
  <si>
    <t>La Sierra</t>
  </si>
  <si>
    <t>Santa Rosa D Simiti</t>
  </si>
  <si>
    <t>Area Operativa 08 - Santanderes-Arauca</t>
  </si>
  <si>
    <t>Santa Rosa Del Sur</t>
  </si>
  <si>
    <t>Escuela Agricola Cachira</t>
  </si>
  <si>
    <t>Norte De Santander</t>
  </si>
  <si>
    <t>Cáchira</t>
  </si>
  <si>
    <t>San Alberto</t>
  </si>
  <si>
    <t>Salazar</t>
  </si>
  <si>
    <t>Sitio Nuevo</t>
  </si>
  <si>
    <t>Puerto Wilches</t>
  </si>
  <si>
    <t>Villa Del Rosario</t>
  </si>
  <si>
    <t>Libano El</t>
  </si>
  <si>
    <t>Carmen De Tonchala</t>
  </si>
  <si>
    <t>Gramalote</t>
  </si>
  <si>
    <t>Urimaco</t>
  </si>
  <si>
    <t>San Cayetano</t>
  </si>
  <si>
    <t>La Maria - Aut</t>
  </si>
  <si>
    <t>Ábrego</t>
  </si>
  <si>
    <t>Lourdes</t>
  </si>
  <si>
    <t>Simiti</t>
  </si>
  <si>
    <t>Simití</t>
  </si>
  <si>
    <t>Suaita</t>
  </si>
  <si>
    <t>Encino</t>
  </si>
  <si>
    <t>Olival</t>
  </si>
  <si>
    <t>Puente Ferrocarril Opón</t>
  </si>
  <si>
    <t>Simacota</t>
  </si>
  <si>
    <t>Zapatoca</t>
  </si>
  <si>
    <t>Cerrito</t>
  </si>
  <si>
    <t>Volcan El</t>
  </si>
  <si>
    <t>Centro El</t>
  </si>
  <si>
    <t>Laja La</t>
  </si>
  <si>
    <t>Guadalupe</t>
  </si>
  <si>
    <t>Oiba</t>
  </si>
  <si>
    <t>Coromoro</t>
  </si>
  <si>
    <t>Cimitarra</t>
  </si>
  <si>
    <t>Santuario El</t>
  </si>
  <si>
    <t>Contratación</t>
  </si>
  <si>
    <t>Confines</t>
  </si>
  <si>
    <t>Valle De San Jose</t>
  </si>
  <si>
    <t>Valle De San José</t>
  </si>
  <si>
    <t>Escuela Agricola Mogotes</t>
  </si>
  <si>
    <t>Mogotes</t>
  </si>
  <si>
    <t>Pinchote</t>
  </si>
  <si>
    <t>Palmar El</t>
  </si>
  <si>
    <t>Palmar</t>
  </si>
  <si>
    <t>Mamonal El Hacienda</t>
  </si>
  <si>
    <t>Curití</t>
  </si>
  <si>
    <t>Curiti 2</t>
  </si>
  <si>
    <t>Campo Capote</t>
  </si>
  <si>
    <t>Puerto Parra</t>
  </si>
  <si>
    <t>Barichara</t>
  </si>
  <si>
    <t>Carare</t>
  </si>
  <si>
    <t>El Paramo - Aut</t>
  </si>
  <si>
    <t>Carcasí</t>
  </si>
  <si>
    <t>Molagavita</t>
  </si>
  <si>
    <t>Carmen El</t>
  </si>
  <si>
    <t>El Carmen De Chucurí</t>
  </si>
  <si>
    <t>Malaga 2 Aut</t>
  </si>
  <si>
    <t>Málaga</t>
  </si>
  <si>
    <t>Fuente La</t>
  </si>
  <si>
    <t>Miravalles</t>
  </si>
  <si>
    <t>Moniquirá</t>
  </si>
  <si>
    <t>Guavata</t>
  </si>
  <si>
    <t>Guavatá</t>
  </si>
  <si>
    <t>San Vicente</t>
  </si>
  <si>
    <t>San Vicente De Chucurí</t>
  </si>
  <si>
    <t>Chucuri</t>
  </si>
  <si>
    <t>Guaca</t>
  </si>
  <si>
    <t>Tope El</t>
  </si>
  <si>
    <t>Santa Bárbara</t>
  </si>
  <si>
    <t>Sardinata</t>
  </si>
  <si>
    <t>Bocatoma Rio Zulia</t>
  </si>
  <si>
    <t>Abrego Centro Admo</t>
  </si>
  <si>
    <t>Matezamuro</t>
  </si>
  <si>
    <t>Pantano El</t>
  </si>
  <si>
    <t>Girón</t>
  </si>
  <si>
    <t>Tunebia</t>
  </si>
  <si>
    <t>Toledo</t>
  </si>
  <si>
    <t>Presidente</t>
  </si>
  <si>
    <t>Chitagá</t>
  </si>
  <si>
    <t>Llano Grande - Aut</t>
  </si>
  <si>
    <t>Cinera-Villa Olga Aut</t>
  </si>
  <si>
    <t>Berlin</t>
  </si>
  <si>
    <t>Tona</t>
  </si>
  <si>
    <t>Naranjo El</t>
  </si>
  <si>
    <t>Divisiones</t>
  </si>
  <si>
    <t>Villa Leiva</t>
  </si>
  <si>
    <t>Sabana De Torres</t>
  </si>
  <si>
    <t>Playon El</t>
  </si>
  <si>
    <t>El Playón</t>
  </si>
  <si>
    <t>Arauquita</t>
  </si>
  <si>
    <t>Playa La</t>
  </si>
  <si>
    <t>La Playa</t>
  </si>
  <si>
    <t>Llano De Palmas</t>
  </si>
  <si>
    <t>Colegio Cooperativo</t>
  </si>
  <si>
    <t>Labateca</t>
  </si>
  <si>
    <t>Arenal</t>
  </si>
  <si>
    <t>Cucutilla</t>
  </si>
  <si>
    <t>Yondo</t>
  </si>
  <si>
    <t>Yondó</t>
  </si>
  <si>
    <t>Campo Hermoso</t>
  </si>
  <si>
    <t>Putana La</t>
  </si>
  <si>
    <t>Ragonvalia</t>
  </si>
  <si>
    <t>Manzanares</t>
  </si>
  <si>
    <t>Chinácota</t>
  </si>
  <si>
    <t>Chitaga</t>
  </si>
  <si>
    <t>Aeropuerto Aguas Claras</t>
  </si>
  <si>
    <t>Ocaña</t>
  </si>
  <si>
    <t>Gamarra</t>
  </si>
  <si>
    <t>Iser Pamplona</t>
  </si>
  <si>
    <t>Pamplona</t>
  </si>
  <si>
    <t>Mata La</t>
  </si>
  <si>
    <t>Gloria La</t>
  </si>
  <si>
    <t>Vivero Surata - Aut</t>
  </si>
  <si>
    <t>Suratá</t>
  </si>
  <si>
    <t>Tona - Aut</t>
  </si>
  <si>
    <t>Bodega La</t>
  </si>
  <si>
    <t>Puerto Berrío</t>
  </si>
  <si>
    <t>Tibu</t>
  </si>
  <si>
    <t>Tibú</t>
  </si>
  <si>
    <t>Villa Caro</t>
  </si>
  <si>
    <t>Piedecuesta Granja</t>
  </si>
  <si>
    <t>Piedecuesta</t>
  </si>
  <si>
    <t>Universidad Francisco De Paula Santander</t>
  </si>
  <si>
    <t>Teorama</t>
  </si>
  <si>
    <t>Universidad Del Valle - Aut</t>
  </si>
  <si>
    <t>Area Operativa 09 - Cauca-Valle-Caldas</t>
  </si>
  <si>
    <t>Valle Del Cauca</t>
  </si>
  <si>
    <t>Santiago De Cali</t>
  </si>
  <si>
    <t>Aeropuerto La Nubia</t>
  </si>
  <si>
    <t>Manizales</t>
  </si>
  <si>
    <t>Cali Sede Ideam</t>
  </si>
  <si>
    <t>Palmira Ica</t>
  </si>
  <si>
    <t>Queremal</t>
  </si>
  <si>
    <t>Dagua</t>
  </si>
  <si>
    <t>Andagoya</t>
  </si>
  <si>
    <t>Medio San Juan</t>
  </si>
  <si>
    <t>Palestina</t>
  </si>
  <si>
    <t>Purace</t>
  </si>
  <si>
    <t>Puracé</t>
  </si>
  <si>
    <t>Tambo</t>
  </si>
  <si>
    <t>El Tambo</t>
  </si>
  <si>
    <t>Totoro</t>
  </si>
  <si>
    <t>Totoró</t>
  </si>
  <si>
    <t>Aeropuerto Buenaventur</t>
  </si>
  <si>
    <t>Buenaventura</t>
  </si>
  <si>
    <t>Alcala</t>
  </si>
  <si>
    <t>Alcalá</t>
  </si>
  <si>
    <t>Palmasola</t>
  </si>
  <si>
    <t>Cartago</t>
  </si>
  <si>
    <t>Anserma</t>
  </si>
  <si>
    <t>Venta De Cajibio</t>
  </si>
  <si>
    <t>Cajibío</t>
  </si>
  <si>
    <t>Piendamo</t>
  </si>
  <si>
    <t>Piendamó - Tunía</t>
  </si>
  <si>
    <t>Barragan</t>
  </si>
  <si>
    <t>Tuluá</t>
  </si>
  <si>
    <t>Pez Fresco</t>
  </si>
  <si>
    <t>Santa Rosa De Cabal</t>
  </si>
  <si>
    <t>Riosucio</t>
  </si>
  <si>
    <t>Tunia</t>
  </si>
  <si>
    <t>Ceilan</t>
  </si>
  <si>
    <t>Bugalagrande</t>
  </si>
  <si>
    <t>Naranjal</t>
  </si>
  <si>
    <t>Zarzal</t>
  </si>
  <si>
    <t>San Marcos</t>
  </si>
  <si>
    <t>San Remo</t>
  </si>
  <si>
    <t>Termales</t>
  </si>
  <si>
    <t>Japio</t>
  </si>
  <si>
    <t>Santander De Quilichao</t>
  </si>
  <si>
    <t>Cabuyal</t>
  </si>
  <si>
    <t>Candelaria</t>
  </si>
  <si>
    <t>Florida</t>
  </si>
  <si>
    <t>Inmaculada La</t>
  </si>
  <si>
    <t>Ansermanuevo</t>
  </si>
  <si>
    <t>Lomitas</t>
  </si>
  <si>
    <t>Alcazar El</t>
  </si>
  <si>
    <t>Cenicana</t>
  </si>
  <si>
    <t>Mondomo</t>
  </si>
  <si>
    <t>Cumbarco</t>
  </si>
  <si>
    <t>Sevilla</t>
  </si>
  <si>
    <t>Camelia La</t>
  </si>
  <si>
    <t>Caicedonia</t>
  </si>
  <si>
    <t>Pijao</t>
  </si>
  <si>
    <t>Bohemia La</t>
  </si>
  <si>
    <t>Potreros</t>
  </si>
  <si>
    <t>San Jose Palmar</t>
  </si>
  <si>
    <t>Nóvita</t>
  </si>
  <si>
    <t>Salvajina La</t>
  </si>
  <si>
    <t>Suárez</t>
  </si>
  <si>
    <t>Roldanillo</t>
  </si>
  <si>
    <t>Guacari</t>
  </si>
  <si>
    <t>Guacarí</t>
  </si>
  <si>
    <t>Juntas Las</t>
  </si>
  <si>
    <t>Ginebra</t>
  </si>
  <si>
    <t>Isugu</t>
  </si>
  <si>
    <t>Opogodo</t>
  </si>
  <si>
    <t>Condoto</t>
  </si>
  <si>
    <t>Santuario</t>
  </si>
  <si>
    <t>Coconuco</t>
  </si>
  <si>
    <t>Villa Luz Alba</t>
  </si>
  <si>
    <t>La Cumbre</t>
  </si>
  <si>
    <t>Vijes</t>
  </si>
  <si>
    <t>Ceros</t>
  </si>
  <si>
    <t>Toro</t>
  </si>
  <si>
    <t>Salento</t>
  </si>
  <si>
    <t>La Esperanza</t>
  </si>
  <si>
    <t>Tesorito Finca - Aut</t>
  </si>
  <si>
    <t>Pichinde</t>
  </si>
  <si>
    <t>Neira</t>
  </si>
  <si>
    <t>Taparcal</t>
  </si>
  <si>
    <t>Belén De Umbría</t>
  </si>
  <si>
    <t>Virginia La-Alerta</t>
  </si>
  <si>
    <t>La Virginia</t>
  </si>
  <si>
    <t>El Vinculo - Aut</t>
  </si>
  <si>
    <t>Las Brisas - Aut</t>
  </si>
  <si>
    <t>Suarez</t>
  </si>
  <si>
    <t>Istmina</t>
  </si>
  <si>
    <t>La Virginia - Aut</t>
  </si>
  <si>
    <t>Mateguadua</t>
  </si>
  <si>
    <t>Aeropuerto Farfan</t>
  </si>
  <si>
    <t>Ingenio Riopaila</t>
  </si>
  <si>
    <t>Aguaclara</t>
  </si>
  <si>
    <t>Pueblo Rico - Aut</t>
  </si>
  <si>
    <t>Pueblo Rico</t>
  </si>
  <si>
    <t>Puerto Libre</t>
  </si>
  <si>
    <t>Area Operativa 10 - Tolima</t>
  </si>
  <si>
    <t>Puerto Salgar</t>
  </si>
  <si>
    <t>Mesa De Pole</t>
  </si>
  <si>
    <t>Ataco</t>
  </si>
  <si>
    <t>Purificacion</t>
  </si>
  <si>
    <t>Purificación</t>
  </si>
  <si>
    <t>Jabalcon</t>
  </si>
  <si>
    <t>Saldaña</t>
  </si>
  <si>
    <t>San Sebastián De Mariquita</t>
  </si>
  <si>
    <t>Marquetalia</t>
  </si>
  <si>
    <t>San Jose D Hermosa</t>
  </si>
  <si>
    <t>Chaparral</t>
  </si>
  <si>
    <t>Molino Murra</t>
  </si>
  <si>
    <t>Ortega</t>
  </si>
  <si>
    <t>Victoria La</t>
  </si>
  <si>
    <t>Victoria</t>
  </si>
  <si>
    <t>Roncesvalles</t>
  </si>
  <si>
    <t>Guamo</t>
  </si>
  <si>
    <t>San Jose Pensilvan</t>
  </si>
  <si>
    <t>Pensilvania</t>
  </si>
  <si>
    <t>Samana</t>
  </si>
  <si>
    <t>Samaná</t>
  </si>
  <si>
    <t>Libano</t>
  </si>
  <si>
    <t>Líbano</t>
  </si>
  <si>
    <t>Carmen De Apicala</t>
  </si>
  <si>
    <t>Carmen De Apicalá</t>
  </si>
  <si>
    <t>Salto El</t>
  </si>
  <si>
    <t>Ambalema</t>
  </si>
  <si>
    <t>Valle De San Juan</t>
  </si>
  <si>
    <t>Sierra La</t>
  </si>
  <si>
    <t>Lérida</t>
  </si>
  <si>
    <t>Chicoral</t>
  </si>
  <si>
    <t>Espinal</t>
  </si>
  <si>
    <t>Santiago Perez</t>
  </si>
  <si>
    <t>Aco</t>
  </si>
  <si>
    <t>Prado</t>
  </si>
  <si>
    <t>Pst De Monta</t>
  </si>
  <si>
    <t>Colache Hacienda</t>
  </si>
  <si>
    <t>Coyaima</t>
  </si>
  <si>
    <t>Interlaken</t>
  </si>
  <si>
    <t>Perales Hato Opia</t>
  </si>
  <si>
    <t>Cruz Roja</t>
  </si>
  <si>
    <t>Potosi Hacienda</t>
  </si>
  <si>
    <t>Armero</t>
  </si>
  <si>
    <t>Armero Granja</t>
  </si>
  <si>
    <t>5</t>
  </si>
  <si>
    <t>Villahermosa</t>
  </si>
  <si>
    <t>Jerusalen</t>
  </si>
  <si>
    <t>Jerusalén</t>
  </si>
  <si>
    <t>Demostracion Granja - Aut</t>
  </si>
  <si>
    <t>Cunday</t>
  </si>
  <si>
    <t>San Antonio Quinta</t>
  </si>
  <si>
    <t>San Antonio</t>
  </si>
  <si>
    <t>Narino Radio</t>
  </si>
  <si>
    <t>Arrancaplumas</t>
  </si>
  <si>
    <t>Guaduas</t>
  </si>
  <si>
    <t>Gaitania</t>
  </si>
  <si>
    <t>Planadas</t>
  </si>
  <si>
    <t>Mariquita</t>
  </si>
  <si>
    <t>Murillo - Aut</t>
  </si>
  <si>
    <t>Murillo</t>
  </si>
  <si>
    <t>Aeropuerto Palanquero</t>
  </si>
  <si>
    <t>Narino - Aut</t>
  </si>
  <si>
    <t>Purificacion - Aut</t>
  </si>
  <si>
    <t>La Estancia</t>
  </si>
  <si>
    <t>Area Operativa 11 - Cundinamarca-Amazonas</t>
  </si>
  <si>
    <t>La Belleza</t>
  </si>
  <si>
    <t>Chaguaní</t>
  </si>
  <si>
    <t>Jardin Botanico</t>
  </si>
  <si>
    <t>Sede Ideam Calle 25D Kra</t>
  </si>
  <si>
    <t>Granja Villapinzon</t>
  </si>
  <si>
    <t>Villapinzón</t>
  </si>
  <si>
    <t>Lenguazaque</t>
  </si>
  <si>
    <t>Casablanca</t>
  </si>
  <si>
    <t>Madrid</t>
  </si>
  <si>
    <t>La Vega San Juan</t>
  </si>
  <si>
    <t>Gachalá</t>
  </si>
  <si>
    <t>Paime</t>
  </si>
  <si>
    <t>Guacheta</t>
  </si>
  <si>
    <t>Guachetá</t>
  </si>
  <si>
    <t>Ubala</t>
  </si>
  <si>
    <t>Ubalá</t>
  </si>
  <si>
    <t>La Florida</t>
  </si>
  <si>
    <t>Anolaima</t>
  </si>
  <si>
    <t>Gutierrez</t>
  </si>
  <si>
    <t>Gutiérrez</t>
  </si>
  <si>
    <t>Suasuque</t>
  </si>
  <si>
    <t>Sopó</t>
  </si>
  <si>
    <t>El Pinar</t>
  </si>
  <si>
    <t>Fusagasugá</t>
  </si>
  <si>
    <t>Susa</t>
  </si>
  <si>
    <t>Isla Del Santuario</t>
  </si>
  <si>
    <t>Fúquene</t>
  </si>
  <si>
    <t>Tachi</t>
  </si>
  <si>
    <t>Subachoque</t>
  </si>
  <si>
    <t>Granja Tabio</t>
  </si>
  <si>
    <t>Tabio</t>
  </si>
  <si>
    <t>El Tulcan</t>
  </si>
  <si>
    <t>Granja Providencia</t>
  </si>
  <si>
    <t>Tenjo</t>
  </si>
  <si>
    <t>El Roble</t>
  </si>
  <si>
    <t>C.Univ.Agrop-Udca</t>
  </si>
  <si>
    <t>Mundo Nuevo</t>
  </si>
  <si>
    <t>Pandi</t>
  </si>
  <si>
    <t>Tibacuy</t>
  </si>
  <si>
    <t>Guasca</t>
  </si>
  <si>
    <t>Santillana</t>
  </si>
  <si>
    <t>Santa Maria De Usme</t>
  </si>
  <si>
    <t>Fomeque</t>
  </si>
  <si>
    <t>Fómeque</t>
  </si>
  <si>
    <t>Silos</t>
  </si>
  <si>
    <t>Chocontá</t>
  </si>
  <si>
    <t>Alto San Miguel</t>
  </si>
  <si>
    <t>Sibaté</t>
  </si>
  <si>
    <t>Panonia</t>
  </si>
  <si>
    <t>El Tuscolo</t>
  </si>
  <si>
    <t>Piscis</t>
  </si>
  <si>
    <t>Acapulco</t>
  </si>
  <si>
    <t>Bojacá</t>
  </si>
  <si>
    <t>Hidroparaiso</t>
  </si>
  <si>
    <t>El Colegio</t>
  </si>
  <si>
    <t>Mercedes</t>
  </si>
  <si>
    <t>Anapoima</t>
  </si>
  <si>
    <t>Granja San Jorge</t>
  </si>
  <si>
    <t>Soacha</t>
  </si>
  <si>
    <t>Choachi</t>
  </si>
  <si>
    <t>Choachí</t>
  </si>
  <si>
    <t>Nueva Generacion</t>
  </si>
  <si>
    <t>Pasca</t>
  </si>
  <si>
    <t>Ita Valsalice</t>
  </si>
  <si>
    <t>Yacopi</t>
  </si>
  <si>
    <t>Yacopí</t>
  </si>
  <si>
    <t>Ideam Puente Aranda</t>
  </si>
  <si>
    <t>Finca Chilagua</t>
  </si>
  <si>
    <t>Nocaima</t>
  </si>
  <si>
    <t>Supata</t>
  </si>
  <si>
    <t>Supatá</t>
  </si>
  <si>
    <t>La Bolsa</t>
  </si>
  <si>
    <t>Colegio San Cayetano</t>
  </si>
  <si>
    <t>La Chorrera</t>
  </si>
  <si>
    <t>Tibaitata</t>
  </si>
  <si>
    <t>Villa Ines</t>
  </si>
  <si>
    <t>Facatativá</t>
  </si>
  <si>
    <t>Cucunuba</t>
  </si>
  <si>
    <t>Cucunubá</t>
  </si>
  <si>
    <t>Tres Esquinas</t>
  </si>
  <si>
    <t>El Profundo</t>
  </si>
  <si>
    <t>Cabrera</t>
  </si>
  <si>
    <t>Aeropuerto Catam</t>
  </si>
  <si>
    <t>Bilbao Maximo Poti</t>
  </si>
  <si>
    <t>Guanata</t>
  </si>
  <si>
    <t>Chía</t>
  </si>
  <si>
    <t>Col Santiago Perez</t>
  </si>
  <si>
    <t>La Veronica</t>
  </si>
  <si>
    <t xml:space="preserve">Doña Juana </t>
  </si>
  <si>
    <t>CAR</t>
  </si>
  <si>
    <t>San José</t>
  </si>
  <si>
    <t>Represa Sisga</t>
  </si>
  <si>
    <t>La Ramada</t>
  </si>
  <si>
    <t>Funza</t>
  </si>
  <si>
    <t>Monserrate</t>
  </si>
  <si>
    <t>Univ. de Fusagasugá</t>
  </si>
  <si>
    <t>Guatavita</t>
  </si>
  <si>
    <t>La Casita</t>
  </si>
  <si>
    <t>La Calera</t>
  </si>
  <si>
    <t>La Mesa</t>
  </si>
  <si>
    <t xml:space="preserve">Los Tiestos </t>
  </si>
  <si>
    <t>Mesitas del Colegio</t>
  </si>
  <si>
    <t>Pajas Blancas</t>
  </si>
  <si>
    <t>Nilo</t>
  </si>
  <si>
    <t xml:space="preserve">Institución Agrícola Escuela Vocacional </t>
  </si>
  <si>
    <t>Pacho</t>
  </si>
  <si>
    <t>Hacienda La Mesa</t>
  </si>
  <si>
    <t>Agua Fría</t>
  </si>
  <si>
    <t>Quebradanegra</t>
  </si>
  <si>
    <t>La Argelia</t>
  </si>
  <si>
    <t>Ricaurte</t>
  </si>
  <si>
    <t>Esclusa Merchán</t>
  </si>
  <si>
    <t>Simijaca</t>
  </si>
  <si>
    <t>Campamento Ubaté</t>
  </si>
  <si>
    <t>Villa De San Diego De Ubaté</t>
  </si>
  <si>
    <t>Francisco José de Caldas</t>
  </si>
  <si>
    <t>Viotá</t>
  </si>
  <si>
    <t>Zipaquirá</t>
  </si>
  <si>
    <t>Negrete</t>
  </si>
  <si>
    <t>Paloquemao</t>
  </si>
  <si>
    <t>Zipacón</t>
  </si>
  <si>
    <t>Manjui</t>
  </si>
  <si>
    <t>Fute</t>
  </si>
  <si>
    <t>Batán</t>
  </si>
  <si>
    <t>Peñas Blancas</t>
  </si>
  <si>
    <t>Alto del Aire</t>
  </si>
  <si>
    <t>Socotá</t>
  </si>
  <si>
    <t>Carmen De Carupa</t>
  </si>
  <si>
    <t>Hato 6</t>
  </si>
  <si>
    <t>Fortuna</t>
  </si>
  <si>
    <t>Suesca</t>
  </si>
  <si>
    <t>Checua</t>
  </si>
  <si>
    <t>Nemocón</t>
  </si>
  <si>
    <t>Alto de la Rana</t>
  </si>
  <si>
    <t>Torca</t>
  </si>
  <si>
    <t>San Juan de Rioseco</t>
  </si>
  <si>
    <t>San Juan De Rioseco</t>
  </si>
  <si>
    <t>Represa El Hato</t>
  </si>
  <si>
    <t>CRQ</t>
  </si>
  <si>
    <t>Calarcá</t>
  </si>
  <si>
    <t>Centro de la Guadua</t>
  </si>
  <si>
    <t>Bremen</t>
  </si>
  <si>
    <t>Filandia</t>
  </si>
  <si>
    <t>El Cairo</t>
  </si>
  <si>
    <t>Génova</t>
  </si>
  <si>
    <t>La Montaña</t>
  </si>
  <si>
    <t xml:space="preserve">Navarco </t>
  </si>
  <si>
    <t>La Picota</t>
  </si>
  <si>
    <t>El Tapir</t>
  </si>
  <si>
    <t xml:space="preserve">La Española </t>
  </si>
  <si>
    <t>Quimbaya</t>
  </si>
  <si>
    <t>Estrella de Agua</t>
  </si>
  <si>
    <t xml:space="preserve">Parque Ecológico </t>
  </si>
  <si>
    <t>Día</t>
  </si>
  <si>
    <t>Acumulado</t>
  </si>
  <si>
    <t>Num. Estaciones</t>
  </si>
  <si>
    <t>Máximo Diario</t>
  </si>
  <si>
    <t>INFORMACIÓN GENERAL ESTACIONES</t>
  </si>
  <si>
    <t>NORMAL CLIMATOLÓGICA ESTÁNDAR DE LA PRECIPITACIÓN PARA EL PERIODO 1991-2020 (mm)</t>
  </si>
  <si>
    <t>Cumplen la directriz No 1203 del 2017 de la OMM</t>
  </si>
  <si>
    <t>CÓDIGO</t>
  </si>
  <si>
    <t>CATEGORÍA</t>
  </si>
  <si>
    <t>ESTACIÓN</t>
  </si>
  <si>
    <t>AO</t>
  </si>
  <si>
    <t>ALTITUD (m)</t>
  </si>
  <si>
    <t>LONGITUD</t>
  </si>
  <si>
    <t>LATITUD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</si>
  <si>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</si>
  <si>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</si>
  <si>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</si>
  <si>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</si>
  <si>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</si>
  <si>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</si>
  <si>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</si>
  <si>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</si>
  <si>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</si>
  <si>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</si>
  <si>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</si>
  <si>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</si>
  <si>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ANUAL</t>
  </si>
  <si>
    <t>Número de meses</t>
  </si>
  <si>
    <t>% de cumplimiento</t>
  </si>
  <si>
    <t>PM</t>
  </si>
  <si>
    <t>LM</t>
  </si>
  <si>
    <t>Los Monos</t>
  </si>
  <si>
    <t>M20</t>
  </si>
  <si>
    <t>Bacuri</t>
  </si>
  <si>
    <t>La Pedrera</t>
  </si>
  <si>
    <t>Manacaro</t>
  </si>
  <si>
    <t>SP</t>
  </si>
  <si>
    <t>Las Miranas</t>
  </si>
  <si>
    <t>Mirití-Paraná (Campoamor)</t>
  </si>
  <si>
    <t>Maria Manteca</t>
  </si>
  <si>
    <t xml:space="preserve">El Refugio </t>
  </si>
  <si>
    <t>Puerto Alegría</t>
  </si>
  <si>
    <t>Puerto Toloza</t>
  </si>
  <si>
    <t xml:space="preserve">Arica - R. Putumayo </t>
  </si>
  <si>
    <t>Puerto Arica</t>
  </si>
  <si>
    <t>CP</t>
  </si>
  <si>
    <t xml:space="preserve">Puerto Nariño - AUT </t>
  </si>
  <si>
    <t>Puerto Nariño</t>
  </si>
  <si>
    <t>Puerto Santander (Araracuara)</t>
  </si>
  <si>
    <t>Angosturas</t>
  </si>
  <si>
    <t>Monochoa</t>
  </si>
  <si>
    <t>Tarapaca</t>
  </si>
  <si>
    <t>Tarapacá</t>
  </si>
  <si>
    <t>PG</t>
  </si>
  <si>
    <t>CO</t>
  </si>
  <si>
    <t>Amalfi</t>
  </si>
  <si>
    <t>Cueva Santa</t>
  </si>
  <si>
    <t>Hacienda Monos</t>
  </si>
  <si>
    <t>Anorí</t>
  </si>
  <si>
    <t>Hacienda El Carmen</t>
  </si>
  <si>
    <t xml:space="preserve">El Casco </t>
  </si>
  <si>
    <t xml:space="preserve">La Lorena </t>
  </si>
  <si>
    <t>AM</t>
  </si>
  <si>
    <t>El Carmelo</t>
  </si>
  <si>
    <t xml:space="preserve">La Oculta </t>
  </si>
  <si>
    <t xml:space="preserve">Betulia </t>
  </si>
  <si>
    <t>Briceño</t>
  </si>
  <si>
    <t xml:space="preserve">Briceño </t>
  </si>
  <si>
    <t>Hacienda Piunti</t>
  </si>
  <si>
    <t>Buriticá</t>
  </si>
  <si>
    <t>Puerto Bélgica</t>
  </si>
  <si>
    <t>Caicedo</t>
  </si>
  <si>
    <t xml:space="preserve">Caldas </t>
  </si>
  <si>
    <t>Cañasgordas - Aut</t>
  </si>
  <si>
    <t>Cañasgordas</t>
  </si>
  <si>
    <t>Caramanta</t>
  </si>
  <si>
    <t>La Toscana</t>
  </si>
  <si>
    <t>Trigana</t>
  </si>
  <si>
    <t>Carmen de Viboral</t>
  </si>
  <si>
    <t xml:space="preserve">Hacienda La Moneda </t>
  </si>
  <si>
    <t xml:space="preserve">La Coquera </t>
  </si>
  <si>
    <t xml:space="preserve">La Esmeralda </t>
  </si>
  <si>
    <t>La Ilusión</t>
  </si>
  <si>
    <t>Barranquillita</t>
  </si>
  <si>
    <t>Chigorodó</t>
  </si>
  <si>
    <t xml:space="preserve">La Mansa </t>
  </si>
  <si>
    <t>Ciudad Bolívar</t>
  </si>
  <si>
    <t>Cocorna</t>
  </si>
  <si>
    <t>Cocorná</t>
  </si>
  <si>
    <t xml:space="preserve">Concepción </t>
  </si>
  <si>
    <t>Fuemia</t>
  </si>
  <si>
    <t>Dabeiba</t>
  </si>
  <si>
    <t>Entrerrios</t>
  </si>
  <si>
    <t>Musinga</t>
  </si>
  <si>
    <t>Normal Santa Teresa</t>
  </si>
  <si>
    <t>Tafetanes</t>
  </si>
  <si>
    <t>El Chuscal</t>
  </si>
  <si>
    <t>Heliconia</t>
  </si>
  <si>
    <t>La Granja</t>
  </si>
  <si>
    <t xml:space="preserve">El Jardín </t>
  </si>
  <si>
    <t>Jardín</t>
  </si>
  <si>
    <t xml:space="preserve">El Dique </t>
  </si>
  <si>
    <t xml:space="preserve">Jericó </t>
  </si>
  <si>
    <t xml:space="preserve">La Unión </t>
  </si>
  <si>
    <t xml:space="preserve">La Placita </t>
  </si>
  <si>
    <t>Astilleros</t>
  </si>
  <si>
    <t>ME</t>
  </si>
  <si>
    <t xml:space="preserve">Radio La Esperanza </t>
  </si>
  <si>
    <t>Aeropuerto Puerto Berrío</t>
  </si>
  <si>
    <t>Virginias</t>
  </si>
  <si>
    <t>Aeropuerto Otú</t>
  </si>
  <si>
    <t>Remedios</t>
  </si>
  <si>
    <t xml:space="preserve">La Cruzada </t>
  </si>
  <si>
    <t xml:space="preserve">La Selva - AUT </t>
  </si>
  <si>
    <t xml:space="preserve">Sabanalarga </t>
  </si>
  <si>
    <t>Peñalisa</t>
  </si>
  <si>
    <t>Salgar</t>
  </si>
  <si>
    <t>Cruces Arriba</t>
  </si>
  <si>
    <t>El Jordán</t>
  </si>
  <si>
    <t xml:space="preserve">San Carlos </t>
  </si>
  <si>
    <t>San Carlos</t>
  </si>
  <si>
    <t xml:space="preserve">San Francisco </t>
  </si>
  <si>
    <t>Llanos de San Juan</t>
  </si>
  <si>
    <t>San Jerónimo</t>
  </si>
  <si>
    <t>San Juan de Urabá</t>
  </si>
  <si>
    <t>Granja Experiomental El Nus - AUT</t>
  </si>
  <si>
    <t>Corrientes</t>
  </si>
  <si>
    <t>Guasabra</t>
  </si>
  <si>
    <t>Santa Fe de Antioquia</t>
  </si>
  <si>
    <t xml:space="preserve">Hacienda Cotove </t>
  </si>
  <si>
    <t>Aragón</t>
  </si>
  <si>
    <t>Santa Rosa de Osos</t>
  </si>
  <si>
    <t>Montañitas</t>
  </si>
  <si>
    <t>Guayabito</t>
  </si>
  <si>
    <t xml:space="preserve">Santuario </t>
  </si>
  <si>
    <t>La Palma de Coco</t>
  </si>
  <si>
    <t>Segovia</t>
  </si>
  <si>
    <t>Las Brisas</t>
  </si>
  <si>
    <t>Claro de Luna</t>
  </si>
  <si>
    <t>Rio Claro</t>
  </si>
  <si>
    <t xml:space="preserve">La Granja Nacional </t>
  </si>
  <si>
    <t>Barro Blanco</t>
  </si>
  <si>
    <t>Otramina</t>
  </si>
  <si>
    <t>Titiribí</t>
  </si>
  <si>
    <t>Matanzas</t>
  </si>
  <si>
    <t xml:space="preserve">Toledo </t>
  </si>
  <si>
    <t xml:space="preserve">El Tormento </t>
  </si>
  <si>
    <t>Eupol</t>
  </si>
  <si>
    <t>Prado Mar</t>
  </si>
  <si>
    <t>Santa Martha</t>
  </si>
  <si>
    <t>La Clarita</t>
  </si>
  <si>
    <t>El Tesoro</t>
  </si>
  <si>
    <t>Puerto Raudal</t>
  </si>
  <si>
    <t xml:space="preserve">El Tigre </t>
  </si>
  <si>
    <t>Vegachí</t>
  </si>
  <si>
    <t xml:space="preserve">Venecia </t>
  </si>
  <si>
    <t>Buchado</t>
  </si>
  <si>
    <t>Vigia del Fuerte</t>
  </si>
  <si>
    <t>Cedeno</t>
  </si>
  <si>
    <t xml:space="preserve">Los Llanos de Cuiba </t>
  </si>
  <si>
    <t>Yolombó</t>
  </si>
  <si>
    <t>Yondó (Casabe)</t>
  </si>
  <si>
    <t>Alto del Indio</t>
  </si>
  <si>
    <t>Zaragoza</t>
  </si>
  <si>
    <t>El Bosque</t>
  </si>
  <si>
    <t>Paraiso Peregrino</t>
  </si>
  <si>
    <t>Cravo Norte</t>
  </si>
  <si>
    <t>Santa Inés</t>
  </si>
  <si>
    <t>Isla de Providencia</t>
  </si>
  <si>
    <t>San Felipe</t>
  </si>
  <si>
    <t>Isla de San Andrés</t>
  </si>
  <si>
    <t>Empoislas</t>
  </si>
  <si>
    <t>Hoyo Soplador</t>
  </si>
  <si>
    <t>Sede Barranquilla</t>
  </si>
  <si>
    <t>M10</t>
  </si>
  <si>
    <t>Campo de la Cruz</t>
  </si>
  <si>
    <t>Campo de La Cruz</t>
  </si>
  <si>
    <t>Lena</t>
  </si>
  <si>
    <t>Juan de Acosta</t>
  </si>
  <si>
    <t>Luruaco</t>
  </si>
  <si>
    <t>Normal Manatí</t>
  </si>
  <si>
    <t>El Porvenir</t>
  </si>
  <si>
    <t>Polonuevo</t>
  </si>
  <si>
    <t>Casa de Bombas</t>
  </si>
  <si>
    <t>Repelón</t>
  </si>
  <si>
    <t>Loma Grande</t>
  </si>
  <si>
    <t>Los Campanos</t>
  </si>
  <si>
    <t xml:space="preserve">Sabana Larga - AUT </t>
  </si>
  <si>
    <t xml:space="preserve">Hacienda El Rabon </t>
  </si>
  <si>
    <t xml:space="preserve">La pintada </t>
  </si>
  <si>
    <t>Tubará</t>
  </si>
  <si>
    <t>Achí</t>
  </si>
  <si>
    <t>Guacamayo</t>
  </si>
  <si>
    <t>Guaranda</t>
  </si>
  <si>
    <t>Rocha</t>
  </si>
  <si>
    <t>Barranco de Loba</t>
  </si>
  <si>
    <t xml:space="preserve">Rio Nuevo </t>
  </si>
  <si>
    <t>Cartagena de Indias</t>
  </si>
  <si>
    <t>Bayunca</t>
  </si>
  <si>
    <t xml:space="preserve">El Limón </t>
  </si>
  <si>
    <t>Cicuco</t>
  </si>
  <si>
    <t>Camarón</t>
  </si>
  <si>
    <t>El Carmén de Bolívar</t>
  </si>
  <si>
    <t>Carmen de Bolívar</t>
  </si>
  <si>
    <t xml:space="preserve">El Guamo - AUT </t>
  </si>
  <si>
    <t>El Pozón</t>
  </si>
  <si>
    <t>Hatillo de Loba</t>
  </si>
  <si>
    <t xml:space="preserve">Barbosa </t>
  </si>
  <si>
    <t>Barranco de Yuca</t>
  </si>
  <si>
    <t>El Viso</t>
  </si>
  <si>
    <t>Mahates</t>
  </si>
  <si>
    <t>Gamero</t>
  </si>
  <si>
    <t>San Basilio</t>
  </si>
  <si>
    <t>Chilloa</t>
  </si>
  <si>
    <t>Margarita</t>
  </si>
  <si>
    <t>El Nispero</t>
  </si>
  <si>
    <t>Flamenco</t>
  </si>
  <si>
    <t>La Calma</t>
  </si>
  <si>
    <t>Mampuján</t>
  </si>
  <si>
    <t>Plátano</t>
  </si>
  <si>
    <t>Puerto Santander</t>
  </si>
  <si>
    <t>Mompós</t>
  </si>
  <si>
    <t>Guaymaral</t>
  </si>
  <si>
    <t>Santa Cruz</t>
  </si>
  <si>
    <t>Coyongal Alertas</t>
  </si>
  <si>
    <t>Regidor</t>
  </si>
  <si>
    <t>El Jolon</t>
  </si>
  <si>
    <t>San Fernando</t>
  </si>
  <si>
    <t>Casa de Piedra</t>
  </si>
  <si>
    <t>San Jacinto</t>
  </si>
  <si>
    <t>San Cristobal</t>
  </si>
  <si>
    <t>San Jacinto del Cauca</t>
  </si>
  <si>
    <t>Caimital</t>
  </si>
  <si>
    <t>La Candelaria</t>
  </si>
  <si>
    <t>La Raya</t>
  </si>
  <si>
    <t>La Haya</t>
  </si>
  <si>
    <t>San Juan Nepomuceno</t>
  </si>
  <si>
    <t>Las Aguadas - Alerta</t>
  </si>
  <si>
    <t>San Martín de Loba</t>
  </si>
  <si>
    <t>Playitas</t>
  </si>
  <si>
    <t xml:space="preserve">San Pablo </t>
  </si>
  <si>
    <t>Canelos -AUT</t>
  </si>
  <si>
    <t>Santa Rosa del Sur</t>
  </si>
  <si>
    <t>Santa Rosa de Simití</t>
  </si>
  <si>
    <t>El Sudan</t>
  </si>
  <si>
    <t>Tiquisio (Puerto Rico)</t>
  </si>
  <si>
    <t xml:space="preserve">Hacienda Caño Negro </t>
  </si>
  <si>
    <t>Zambrano</t>
  </si>
  <si>
    <t xml:space="preserve">Hacienda Indugan </t>
  </si>
  <si>
    <t>Monterrey Forestal</t>
  </si>
  <si>
    <t>Escuela Los Molinos</t>
  </si>
  <si>
    <t>Cazadero</t>
  </si>
  <si>
    <t>Aquitania</t>
  </si>
  <si>
    <t>Guamo de Sisbaca</t>
  </si>
  <si>
    <t>Potrerito</t>
  </si>
  <si>
    <t xml:space="preserve">Toquilla - AUT </t>
  </si>
  <si>
    <t>Camp Buenavista</t>
  </si>
  <si>
    <t>Berbeo</t>
  </si>
  <si>
    <t xml:space="preserve">Los Cedros </t>
  </si>
  <si>
    <t>Los Quinchos</t>
  </si>
  <si>
    <t>Chita - AUT</t>
  </si>
  <si>
    <t>Colegio Departamental Agropecuario</t>
  </si>
  <si>
    <t>Chivatá</t>
  </si>
  <si>
    <t>Chivor</t>
  </si>
  <si>
    <t>Coper</t>
  </si>
  <si>
    <t>La Antena Tv Rusia</t>
  </si>
  <si>
    <t>El Mortiño</t>
  </si>
  <si>
    <t>Firavitoba</t>
  </si>
  <si>
    <t>Nimicia Escuela Rural</t>
  </si>
  <si>
    <t>Gámeza</t>
  </si>
  <si>
    <t>Puente Forero</t>
  </si>
  <si>
    <t xml:space="preserve">La Granja Guayata </t>
  </si>
  <si>
    <t>Guayatá</t>
  </si>
  <si>
    <t>Guicán</t>
  </si>
  <si>
    <t>Sierra Nevada del Cocuy</t>
  </si>
  <si>
    <t>Cusagui</t>
  </si>
  <si>
    <t>La Uvita</t>
  </si>
  <si>
    <t>Alto Muceno</t>
  </si>
  <si>
    <t>Institución Agrícola Macanal</t>
  </si>
  <si>
    <t xml:space="preserve">Los Pomarrosos </t>
  </si>
  <si>
    <t>Quebrada Honda</t>
  </si>
  <si>
    <t>El Vivero</t>
  </si>
  <si>
    <t>Mongüa</t>
  </si>
  <si>
    <t>Mongua</t>
  </si>
  <si>
    <t>Monguí</t>
  </si>
  <si>
    <t>Panelas</t>
  </si>
  <si>
    <t>Motavita</t>
  </si>
  <si>
    <t>Nobsa</t>
  </si>
  <si>
    <t>Oicatá</t>
  </si>
  <si>
    <t>Otanche</t>
  </si>
  <si>
    <t>Paez</t>
  </si>
  <si>
    <t>Páez</t>
  </si>
  <si>
    <t>El Cerezo</t>
  </si>
  <si>
    <t>La Sierra - AUT</t>
  </si>
  <si>
    <t xml:space="preserve">Tunguavita - AUT </t>
  </si>
  <si>
    <t>Pesca</t>
  </si>
  <si>
    <t>El Trique</t>
  </si>
  <si>
    <t>Puerto Boyacá</t>
  </si>
  <si>
    <t>Puerto Nino</t>
  </si>
  <si>
    <t>Aeropuerto Furatena - AUT</t>
  </si>
  <si>
    <t>La Granja Saboya</t>
  </si>
  <si>
    <t>Teatinos</t>
  </si>
  <si>
    <t>San Luis de Gaceno</t>
  </si>
  <si>
    <t>San Pablo de Borbur</t>
  </si>
  <si>
    <t xml:space="preserve">Santa María </t>
  </si>
  <si>
    <t>Piedra Campana</t>
  </si>
  <si>
    <t>Santa Rosa de Viterbo</t>
  </si>
  <si>
    <t>Institución Agrícola Santa Sofía</t>
  </si>
  <si>
    <t>La Comoda</t>
  </si>
  <si>
    <t>Santana</t>
  </si>
  <si>
    <t>Santa Rosita</t>
  </si>
  <si>
    <t>Sativanorte</t>
  </si>
  <si>
    <t>Siachoque</t>
  </si>
  <si>
    <t>Curital</t>
  </si>
  <si>
    <t>Socha</t>
  </si>
  <si>
    <t>Aposentos</t>
  </si>
  <si>
    <t>El Cardón</t>
  </si>
  <si>
    <t>Aeropuerto Alberto Lleras Camargo</t>
  </si>
  <si>
    <t>Las Cintas</t>
  </si>
  <si>
    <t xml:space="preserve">La Finca Pila </t>
  </si>
  <si>
    <t>Soracá</t>
  </si>
  <si>
    <t>Sotaquirá</t>
  </si>
  <si>
    <t>Tasco</t>
  </si>
  <si>
    <t>Valle Grande</t>
  </si>
  <si>
    <t>Tenza</t>
  </si>
  <si>
    <t>Tibasosa</t>
  </si>
  <si>
    <t>El Garrocho</t>
  </si>
  <si>
    <t xml:space="preserve">La Copa </t>
  </si>
  <si>
    <t>Turmequé</t>
  </si>
  <si>
    <t>Los Azulejos</t>
  </si>
  <si>
    <t>Tuta</t>
  </si>
  <si>
    <t>La Capilla</t>
  </si>
  <si>
    <t>Tutazá</t>
  </si>
  <si>
    <t>Úmbita</t>
  </si>
  <si>
    <t xml:space="preserve">Hacienda El Emporio </t>
  </si>
  <si>
    <t>Villa de Leiva</t>
  </si>
  <si>
    <t>Villa de Leyva</t>
  </si>
  <si>
    <t>Zetaquirá</t>
  </si>
  <si>
    <t>Aguadas</t>
  </si>
  <si>
    <t xml:space="preserve">La María </t>
  </si>
  <si>
    <t>La Pelada</t>
  </si>
  <si>
    <t>Idema-Dorada</t>
  </si>
  <si>
    <t>La Dorada</t>
  </si>
  <si>
    <t xml:space="preserve">La Esperanza </t>
  </si>
  <si>
    <t>Marulanda</t>
  </si>
  <si>
    <t>La Cristalina</t>
  </si>
  <si>
    <t>Norcasia Radio</t>
  </si>
  <si>
    <t>Norcasia</t>
  </si>
  <si>
    <t xml:space="preserve">Palestina </t>
  </si>
  <si>
    <t>San Jose Pensilvania</t>
  </si>
  <si>
    <t xml:space="preserve">Riosucio </t>
  </si>
  <si>
    <t xml:space="preserve">Salamina </t>
  </si>
  <si>
    <t>San Felix</t>
  </si>
  <si>
    <t>La Victoria</t>
  </si>
  <si>
    <t>Papayal</t>
  </si>
  <si>
    <t>Villamaria</t>
  </si>
  <si>
    <t>Belén de Los Andaquíes</t>
  </si>
  <si>
    <t>La Mono</t>
  </si>
  <si>
    <t>Cartagena del Chairá</t>
  </si>
  <si>
    <t>Maguare</t>
  </si>
  <si>
    <t>El Doncello</t>
  </si>
  <si>
    <t>Aeropuerto Gustavo Artunduaga</t>
  </si>
  <si>
    <t xml:space="preserve">Florencia </t>
  </si>
  <si>
    <t>Macagual</t>
  </si>
  <si>
    <t>Milan</t>
  </si>
  <si>
    <t>Milán</t>
  </si>
  <si>
    <t>San Antonio Getuch</t>
  </si>
  <si>
    <t>San José del Fragüa</t>
  </si>
  <si>
    <t>San José del Fragua</t>
  </si>
  <si>
    <t>Santa Rosa Caguán</t>
  </si>
  <si>
    <t>San Vicente del Caguán</t>
  </si>
  <si>
    <t>Cuemani</t>
  </si>
  <si>
    <t>Los Estrechos</t>
  </si>
  <si>
    <t>Puerto Las Brisas</t>
  </si>
  <si>
    <t xml:space="preserve">San José  </t>
  </si>
  <si>
    <t>La Cabuya</t>
  </si>
  <si>
    <t>Hato Corozal</t>
  </si>
  <si>
    <t>La Poyata</t>
  </si>
  <si>
    <t>Mani</t>
  </si>
  <si>
    <t>Macucuana</t>
  </si>
  <si>
    <t xml:space="preserve">Módulos - AUT </t>
  </si>
  <si>
    <t>Paz de Ariporo</t>
  </si>
  <si>
    <t>LG</t>
  </si>
  <si>
    <t>La Reventonera</t>
  </si>
  <si>
    <t>Puente Quemado</t>
  </si>
  <si>
    <t>Sácama</t>
  </si>
  <si>
    <t>San Luis de Palenque</t>
  </si>
  <si>
    <t>Tablón de Tamará</t>
  </si>
  <si>
    <t xml:space="preserve">La Pradera </t>
  </si>
  <si>
    <t>La Huerta Grande</t>
  </si>
  <si>
    <t xml:space="preserve">Villanueva </t>
  </si>
  <si>
    <t xml:space="preserve">Aeropuerto Yopal - AUT </t>
  </si>
  <si>
    <t>El Morro</t>
  </si>
  <si>
    <t xml:space="preserve">Balboa </t>
  </si>
  <si>
    <t xml:space="preserve">El Rodeo </t>
  </si>
  <si>
    <t xml:space="preserve">Los Milagros </t>
  </si>
  <si>
    <t>Buenos Aires</t>
  </si>
  <si>
    <t>El Silencioso</t>
  </si>
  <si>
    <t>La Balsa</t>
  </si>
  <si>
    <t>La Catalina</t>
  </si>
  <si>
    <t>Ovejas Abajo - Alerta</t>
  </si>
  <si>
    <t>Dinde</t>
  </si>
  <si>
    <t>Venta de Cajibío</t>
  </si>
  <si>
    <t xml:space="preserve">La Aguada </t>
  </si>
  <si>
    <t>Caldono</t>
  </si>
  <si>
    <t>Caloto</t>
  </si>
  <si>
    <t>El Trapiche</t>
  </si>
  <si>
    <t>Río Palo</t>
  </si>
  <si>
    <t>Cabana Inderena</t>
  </si>
  <si>
    <t xml:space="preserve">El Tambo </t>
  </si>
  <si>
    <t>Gamboa</t>
  </si>
  <si>
    <t>Honduras</t>
  </si>
  <si>
    <t>La Gallera</t>
  </si>
  <si>
    <t>La Romelia</t>
  </si>
  <si>
    <t>Mecaje</t>
  </si>
  <si>
    <t>Quilcase</t>
  </si>
  <si>
    <t>Bocas de Napi</t>
  </si>
  <si>
    <t>Escuela Riosucio 2</t>
  </si>
  <si>
    <t>Santa Teresa</t>
  </si>
  <si>
    <t>La Concha</t>
  </si>
  <si>
    <t>López</t>
  </si>
  <si>
    <t>Caney El Mojarras</t>
  </si>
  <si>
    <t>Cajones</t>
  </si>
  <si>
    <t>Miranda</t>
  </si>
  <si>
    <t>Morales</t>
  </si>
  <si>
    <t xml:space="preserve">Morales </t>
  </si>
  <si>
    <t>Pan de Azucar</t>
  </si>
  <si>
    <t>Belalcazar</t>
  </si>
  <si>
    <t xml:space="preserve">Páez </t>
  </si>
  <si>
    <t xml:space="preserve">Estrecho Patía  - AUT </t>
  </si>
  <si>
    <t>Patía (El Bordo)</t>
  </si>
  <si>
    <t>Piendamó</t>
  </si>
  <si>
    <t>Sate</t>
  </si>
  <si>
    <t>Popayán</t>
  </si>
  <si>
    <t>Ingenio Bengala</t>
  </si>
  <si>
    <t>Puerto Tejada</t>
  </si>
  <si>
    <t>Puracé (Coconuco)</t>
  </si>
  <si>
    <t>Termales Pilimbala</t>
  </si>
  <si>
    <t xml:space="preserve">Santa Rosa </t>
  </si>
  <si>
    <t>El Amparo</t>
  </si>
  <si>
    <t>Santander de Quilichao</t>
  </si>
  <si>
    <t>Mandiva</t>
  </si>
  <si>
    <t>Pitayo</t>
  </si>
  <si>
    <t>Silvia</t>
  </si>
  <si>
    <t>Silvia Pta Electri</t>
  </si>
  <si>
    <t>Las Estrellas</t>
  </si>
  <si>
    <t>Sotará (Paispamba)</t>
  </si>
  <si>
    <t>Salinas</t>
  </si>
  <si>
    <t xml:space="preserve">Suárez </t>
  </si>
  <si>
    <t>Saladito</t>
  </si>
  <si>
    <t>Timbío</t>
  </si>
  <si>
    <t>Bocas de Patía</t>
  </si>
  <si>
    <t>Tesorito</t>
  </si>
  <si>
    <t>Toribío</t>
  </si>
  <si>
    <t>Tominio</t>
  </si>
  <si>
    <t>Toribio</t>
  </si>
  <si>
    <t>Toribío Alertas</t>
  </si>
  <si>
    <t>Gabriel López</t>
  </si>
  <si>
    <t>Polindara</t>
  </si>
  <si>
    <t>Villa Rica</t>
  </si>
  <si>
    <t>Aguas Claras</t>
  </si>
  <si>
    <t>Aguachica</t>
  </si>
  <si>
    <t>Barranca Lebrija</t>
  </si>
  <si>
    <t>Totumal</t>
  </si>
  <si>
    <t>Codazzi Dc</t>
  </si>
  <si>
    <t>Agustín Codazzi</t>
  </si>
  <si>
    <t xml:space="preserve">El Retorno </t>
  </si>
  <si>
    <t>Hacienda Centenario</t>
  </si>
  <si>
    <t>Hacienda Las Playas</t>
  </si>
  <si>
    <t>Hacienda Santa Teresa</t>
  </si>
  <si>
    <t>Motilonia Codazzi</t>
  </si>
  <si>
    <t>El Yucal</t>
  </si>
  <si>
    <t>Hacienda Manature</t>
  </si>
  <si>
    <t>Palmariguaní</t>
  </si>
  <si>
    <t xml:space="preserve">El Canal </t>
  </si>
  <si>
    <t>Saloa</t>
  </si>
  <si>
    <t>Chiriguaná</t>
  </si>
  <si>
    <t>Rincon Hondo</t>
  </si>
  <si>
    <t>La Primavera</t>
  </si>
  <si>
    <t>Zapatoza</t>
  </si>
  <si>
    <t>El Molino</t>
  </si>
  <si>
    <t>El Paso</t>
  </si>
  <si>
    <t>La Loma</t>
  </si>
  <si>
    <t>Puerto Mosquito</t>
  </si>
  <si>
    <t>La Mata</t>
  </si>
  <si>
    <t>La Jagüa</t>
  </si>
  <si>
    <t>La Jagua de Ibirico</t>
  </si>
  <si>
    <t>Manaure Balcón del Cesar</t>
  </si>
  <si>
    <t>Pailitas</t>
  </si>
  <si>
    <t>Pelaya</t>
  </si>
  <si>
    <t>San Sebastian de R</t>
  </si>
  <si>
    <t xml:space="preserve">Hacienda San Daniel </t>
  </si>
  <si>
    <t>Río de Oro</t>
  </si>
  <si>
    <t>Los Ángeles</t>
  </si>
  <si>
    <t>Río De Oro</t>
  </si>
  <si>
    <t xml:space="preserve">El Líbano </t>
  </si>
  <si>
    <t xml:space="preserve">Los Planes </t>
  </si>
  <si>
    <t xml:space="preserve">El Rincón </t>
  </si>
  <si>
    <t>San Diego</t>
  </si>
  <si>
    <t>San Benito</t>
  </si>
  <si>
    <t>San Gabriel</t>
  </si>
  <si>
    <t>Caracolí</t>
  </si>
  <si>
    <t>El Descanso</t>
  </si>
  <si>
    <t xml:space="preserve">Hacienda La Esperanza </t>
  </si>
  <si>
    <t>París de Francia</t>
  </si>
  <si>
    <t>Villa Marlene</t>
  </si>
  <si>
    <t>Acandí</t>
  </si>
  <si>
    <t xml:space="preserve">Pie de Pato - AUT </t>
  </si>
  <si>
    <t>Alto Baudó (Pie de Pato)</t>
  </si>
  <si>
    <t>Panamericana</t>
  </si>
  <si>
    <t>Bahía Solano (Mutis)</t>
  </si>
  <si>
    <t xml:space="preserve">Bojayá </t>
  </si>
  <si>
    <t>Opogado</t>
  </si>
  <si>
    <t>Managrú</t>
  </si>
  <si>
    <t>El Cantón del San Pablo (Managrú)</t>
  </si>
  <si>
    <t>Carmen de Atrato</t>
  </si>
  <si>
    <t xml:space="preserve">El Carmen </t>
  </si>
  <si>
    <t>El Pinon</t>
  </si>
  <si>
    <t>El Litoral del San Juán (Docordó)</t>
  </si>
  <si>
    <t>Pie de Pepe</t>
  </si>
  <si>
    <t>Lloró</t>
  </si>
  <si>
    <t>Alto del Buey</t>
  </si>
  <si>
    <t xml:space="preserve">Medio Atrato </t>
  </si>
  <si>
    <t>Bete</t>
  </si>
  <si>
    <t>El Buey</t>
  </si>
  <si>
    <t>Bebedo</t>
  </si>
  <si>
    <t>Noanama</t>
  </si>
  <si>
    <t>Novita</t>
  </si>
  <si>
    <t>Tagachi</t>
  </si>
  <si>
    <t>Tutunendo</t>
  </si>
  <si>
    <t>Paimado</t>
  </si>
  <si>
    <t>Rio Quito</t>
  </si>
  <si>
    <t>Valencia La Divisa</t>
  </si>
  <si>
    <t>San José del Palmar</t>
  </si>
  <si>
    <t>Tanela</t>
  </si>
  <si>
    <t>Unguía</t>
  </si>
  <si>
    <t>Titumate</t>
  </si>
  <si>
    <t xml:space="preserve">Unguia - AUT </t>
  </si>
  <si>
    <t xml:space="preserve">Ayapel - AUT </t>
  </si>
  <si>
    <t>Ayapel</t>
  </si>
  <si>
    <t>Cecilia</t>
  </si>
  <si>
    <t xml:space="preserve">Los Pájaros  </t>
  </si>
  <si>
    <t xml:space="preserve">Buenavista - AUT </t>
  </si>
  <si>
    <t xml:space="preserve">Buenavista </t>
  </si>
  <si>
    <t>Canalete</t>
  </si>
  <si>
    <t>Cereté</t>
  </si>
  <si>
    <t>Rabolargo</t>
  </si>
  <si>
    <t>Turipaná</t>
  </si>
  <si>
    <t xml:space="preserve">Chima </t>
  </si>
  <si>
    <t xml:space="preserve">Chinu - AUT </t>
  </si>
  <si>
    <t>Cienaga de Oro</t>
  </si>
  <si>
    <t>Ciénaga de Oro</t>
  </si>
  <si>
    <t>El Salado</t>
  </si>
  <si>
    <t xml:space="preserve">La Doctrina </t>
  </si>
  <si>
    <t>Momil</t>
  </si>
  <si>
    <t>Hacienda Cuba</t>
  </si>
  <si>
    <t>Pica Pica</t>
  </si>
  <si>
    <t>San Francisco Rayo</t>
  </si>
  <si>
    <t>Boca de La Ceiba</t>
  </si>
  <si>
    <t xml:space="preserve">Buenos Aires </t>
  </si>
  <si>
    <t>Hacienda Santa Cruz</t>
  </si>
  <si>
    <t>Loma Verde</t>
  </si>
  <si>
    <t>Maracayo</t>
  </si>
  <si>
    <t>Sabanal</t>
  </si>
  <si>
    <t>San Anterito</t>
  </si>
  <si>
    <t>Centro Alegre</t>
  </si>
  <si>
    <t>Cintura</t>
  </si>
  <si>
    <t>Pueblo Nuevo</t>
  </si>
  <si>
    <t xml:space="preserve">Hacienda Sajonia - AUT </t>
  </si>
  <si>
    <t>Jaramagal</t>
  </si>
  <si>
    <t xml:space="preserve">Hacienda Las Acacias </t>
  </si>
  <si>
    <t>Puerto Libertador</t>
  </si>
  <si>
    <t>Jobo El Tablón</t>
  </si>
  <si>
    <t>Trementino</t>
  </si>
  <si>
    <t>Aguas Mohosas</t>
  </si>
  <si>
    <t>San Andrés de Sotavento</t>
  </si>
  <si>
    <t>Villa Marcela</t>
  </si>
  <si>
    <t>San Antero</t>
  </si>
  <si>
    <t>San Bernardo del Viento</t>
  </si>
  <si>
    <t xml:space="preserve">Buenos Aires 1 </t>
  </si>
  <si>
    <t>Callemar</t>
  </si>
  <si>
    <t>Coroza 2</t>
  </si>
  <si>
    <t>Uré</t>
  </si>
  <si>
    <t>San Jose de Ure</t>
  </si>
  <si>
    <t>Carrillo</t>
  </si>
  <si>
    <t>San Pelayo</t>
  </si>
  <si>
    <t>Caramelo</t>
  </si>
  <si>
    <t>Pezval</t>
  </si>
  <si>
    <t xml:space="preserve">La Florida </t>
  </si>
  <si>
    <t>Primavera de Matima</t>
  </si>
  <si>
    <t>Acueducto Fontibon</t>
  </si>
  <si>
    <t>Bogotá</t>
  </si>
  <si>
    <t>Arrayan San Francisco</t>
  </si>
  <si>
    <t>Australia</t>
  </si>
  <si>
    <t>Bosa</t>
  </si>
  <si>
    <t>Cerro de Suba</t>
  </si>
  <si>
    <t>Delirio</t>
  </si>
  <si>
    <t>Doña Juana</t>
  </si>
  <si>
    <t xml:space="preserve">El Hato </t>
  </si>
  <si>
    <t>El Verjon</t>
  </si>
  <si>
    <t>Enmanuel D Alzón</t>
  </si>
  <si>
    <t>Escuela La Unión</t>
  </si>
  <si>
    <t>Granizo</t>
  </si>
  <si>
    <t>Juan Rey</t>
  </si>
  <si>
    <t>La Conejera</t>
  </si>
  <si>
    <t>La Regadera 2</t>
  </si>
  <si>
    <t>Las Sopas</t>
  </si>
  <si>
    <t>Pasquilla</t>
  </si>
  <si>
    <t>Pozo Llanitos</t>
  </si>
  <si>
    <t>Quiba</t>
  </si>
  <si>
    <t>San Luis 1 y 2</t>
  </si>
  <si>
    <t>Saucedal 2</t>
  </si>
  <si>
    <t>Sede Ideam Kra 10</t>
  </si>
  <si>
    <t>Serrezuela</t>
  </si>
  <si>
    <t xml:space="preserve">Vitelma  </t>
  </si>
  <si>
    <t>Núñez</t>
  </si>
  <si>
    <t>Penas Blancas</t>
  </si>
  <si>
    <t>Caparrapí</t>
  </si>
  <si>
    <t xml:space="preserve">Las Casas </t>
  </si>
  <si>
    <t>Cáqueza</t>
  </si>
  <si>
    <t>Carmen de Carupa</t>
  </si>
  <si>
    <t>Choachí 2</t>
  </si>
  <si>
    <t>Cucunuba 1</t>
  </si>
  <si>
    <t>Cucunubá Aut</t>
  </si>
  <si>
    <t>El Peñón</t>
  </si>
  <si>
    <t xml:space="preserve">El Peñón </t>
  </si>
  <si>
    <t>El Corazón</t>
  </si>
  <si>
    <t>Parrados San Isidro</t>
  </si>
  <si>
    <t>Isla del Santuario</t>
  </si>
  <si>
    <t>Escuela Tena</t>
  </si>
  <si>
    <t>Las Minas</t>
  </si>
  <si>
    <t>Las Palomas</t>
  </si>
  <si>
    <t>Gachancipá</t>
  </si>
  <si>
    <t>Gachetá</t>
  </si>
  <si>
    <t>Tasajeras</t>
  </si>
  <si>
    <t>Gama</t>
  </si>
  <si>
    <t>El Túscolo</t>
  </si>
  <si>
    <t xml:space="preserve">Santa Cruz Siecha  - AUT </t>
  </si>
  <si>
    <t>El Amoladero</t>
  </si>
  <si>
    <t>Potreritos</t>
  </si>
  <si>
    <t>Potrero Largo</t>
  </si>
  <si>
    <t>Guayabal de Síquima</t>
  </si>
  <si>
    <t>Claraval</t>
  </si>
  <si>
    <t>Junín</t>
  </si>
  <si>
    <t>Tembladares</t>
  </si>
  <si>
    <t>Mundonuevo</t>
  </si>
  <si>
    <t>Granja Agropecuaria Macheta</t>
  </si>
  <si>
    <t>Machetá</t>
  </si>
  <si>
    <t>Base Aerea Madrid</t>
  </si>
  <si>
    <t xml:space="preserve">El Roble </t>
  </si>
  <si>
    <t>Hacienda Hato Grande</t>
  </si>
  <si>
    <t>Manta</t>
  </si>
  <si>
    <t>El Retiro</t>
  </si>
  <si>
    <t>San Juanito</t>
  </si>
  <si>
    <t xml:space="preserve">Mosquera </t>
  </si>
  <si>
    <t xml:space="preserve">Narino - AUT </t>
  </si>
  <si>
    <t xml:space="preserve">Nariño </t>
  </si>
  <si>
    <t xml:space="preserve">La Cabrera </t>
  </si>
  <si>
    <t>El Japón</t>
  </si>
  <si>
    <t xml:space="preserve">Pasca - AUT </t>
  </si>
  <si>
    <t>El Tulcán</t>
  </si>
  <si>
    <t xml:space="preserve">San Bernardo </t>
  </si>
  <si>
    <t xml:space="preserve">El Silencio </t>
  </si>
  <si>
    <t>Sasaima</t>
  </si>
  <si>
    <t>El Penon Guarani</t>
  </si>
  <si>
    <t>Preventorio Infant</t>
  </si>
  <si>
    <t>Las Huertas</t>
  </si>
  <si>
    <t xml:space="preserve">Granja Tabio </t>
  </si>
  <si>
    <t>Tausa</t>
  </si>
  <si>
    <t>Tocaima</t>
  </si>
  <si>
    <t xml:space="preserve">Tibitoc 2  </t>
  </si>
  <si>
    <t>Tocancipá</t>
  </si>
  <si>
    <t>Santa Rosa de Ubalá</t>
  </si>
  <si>
    <t>Llano Largo</t>
  </si>
  <si>
    <t>Ubaque</t>
  </si>
  <si>
    <t xml:space="preserve">Granja Ubate </t>
  </si>
  <si>
    <t>Ubaté</t>
  </si>
  <si>
    <t>Une</t>
  </si>
  <si>
    <t>Útica</t>
  </si>
  <si>
    <t>Ospina Pérez</t>
  </si>
  <si>
    <t xml:space="preserve">Granja Villapinzón </t>
  </si>
  <si>
    <t>Yacopí - AUT</t>
  </si>
  <si>
    <t xml:space="preserve">La Cosecha </t>
  </si>
  <si>
    <t>Pantano Redondo 1</t>
  </si>
  <si>
    <t>Arabia Arrecifal</t>
  </si>
  <si>
    <t>Barranco Mina</t>
  </si>
  <si>
    <t>Barranco Murcielago</t>
  </si>
  <si>
    <t>Sapuara</t>
  </si>
  <si>
    <t>Cuayare</t>
  </si>
  <si>
    <t xml:space="preserve">Puerto Inirida - AUT </t>
  </si>
  <si>
    <t>Isla del Muerto</t>
  </si>
  <si>
    <t>San José del Guaviare</t>
  </si>
  <si>
    <t>San Adolfo</t>
  </si>
  <si>
    <t xml:space="preserve">La Betulia </t>
  </si>
  <si>
    <t>Puente Balseadero</t>
  </si>
  <si>
    <t xml:space="preserve">Hacienda Pérez </t>
  </si>
  <si>
    <t>Algeciras</t>
  </si>
  <si>
    <t xml:space="preserve">Finca Santa Bárbara </t>
  </si>
  <si>
    <t>La Arcadia</t>
  </si>
  <si>
    <t>Nuevo Paraiso</t>
  </si>
  <si>
    <t>Arizona</t>
  </si>
  <si>
    <t>Hacienda Potosí</t>
  </si>
  <si>
    <t xml:space="preserve">Los Rosales </t>
  </si>
  <si>
    <t>El Líbano</t>
  </si>
  <si>
    <t>El Venado</t>
  </si>
  <si>
    <t>La Legiosa</t>
  </si>
  <si>
    <t xml:space="preserve">El Viso </t>
  </si>
  <si>
    <t>Puente Saladoblanco</t>
  </si>
  <si>
    <t>La Jagua</t>
  </si>
  <si>
    <t>La Pita</t>
  </si>
  <si>
    <t>San Antonio del Pe</t>
  </si>
  <si>
    <t>Zuluaga</t>
  </si>
  <si>
    <t>Hacienda La Cristalina</t>
  </si>
  <si>
    <t>Rioloro</t>
  </si>
  <si>
    <t>El Hobo</t>
  </si>
  <si>
    <t xml:space="preserve">Hacienda El Totumo </t>
  </si>
  <si>
    <t>Íquira</t>
  </si>
  <si>
    <t>Terpeya Colombia</t>
  </si>
  <si>
    <t>Escuela Belén</t>
  </si>
  <si>
    <t>Hornitos</t>
  </si>
  <si>
    <t>Medianía</t>
  </si>
  <si>
    <t>San José de Isnos</t>
  </si>
  <si>
    <t>La Argentina</t>
  </si>
  <si>
    <t>Escuela Agricola La Plata</t>
  </si>
  <si>
    <t>La Plata</t>
  </si>
  <si>
    <t>Hacienda Meremberg</t>
  </si>
  <si>
    <t>Nataga</t>
  </si>
  <si>
    <t>SS</t>
  </si>
  <si>
    <t>La Hacienda Girona</t>
  </si>
  <si>
    <t>La Julia</t>
  </si>
  <si>
    <t>Organos</t>
  </si>
  <si>
    <t xml:space="preserve">El Cucharo </t>
  </si>
  <si>
    <t>El Totumo</t>
  </si>
  <si>
    <t>El Volcán</t>
  </si>
  <si>
    <t>Hacienda Papagayo</t>
  </si>
  <si>
    <t>Hacienda Paraguay</t>
  </si>
  <si>
    <t xml:space="preserve">Hacienda Rionegro </t>
  </si>
  <si>
    <t xml:space="preserve">El Tabor </t>
  </si>
  <si>
    <t>Pital</t>
  </si>
  <si>
    <t>La Laguna</t>
  </si>
  <si>
    <t>Montecristo</t>
  </si>
  <si>
    <t xml:space="preserve">El Guadual </t>
  </si>
  <si>
    <t>Morelia</t>
  </si>
  <si>
    <t>Saladoblanco</t>
  </si>
  <si>
    <t>Alto del Obispo</t>
  </si>
  <si>
    <t>Bajo Frutal</t>
  </si>
  <si>
    <t>La Candela</t>
  </si>
  <si>
    <t>Parque Arqueológico</t>
  </si>
  <si>
    <t>Sulchomisco</t>
  </si>
  <si>
    <t>Villa Fátima</t>
  </si>
  <si>
    <t>Suaza</t>
  </si>
  <si>
    <t>El Portal</t>
  </si>
  <si>
    <t>Hato Bogotá</t>
  </si>
  <si>
    <t>La Mina</t>
  </si>
  <si>
    <t>Las Herreras</t>
  </si>
  <si>
    <t>El Hatillo</t>
  </si>
  <si>
    <t>Hacienda San José</t>
  </si>
  <si>
    <t>El Tomo</t>
  </si>
  <si>
    <t xml:space="preserve">La Yeguera </t>
  </si>
  <si>
    <t>Potosi</t>
  </si>
  <si>
    <t>Villavieja FFCC</t>
  </si>
  <si>
    <t>Hacienda Santa Rosa</t>
  </si>
  <si>
    <t>Cuestecita</t>
  </si>
  <si>
    <t xml:space="preserve">Albania </t>
  </si>
  <si>
    <t xml:space="preserve">La Mina Cerrejón  - AUT </t>
  </si>
  <si>
    <t>Pozo Hondo</t>
  </si>
  <si>
    <t>Tajo Sur</t>
  </si>
  <si>
    <t>Sabanas de Manuela</t>
  </si>
  <si>
    <t>Distracción</t>
  </si>
  <si>
    <t xml:space="preserve">El Conejo </t>
  </si>
  <si>
    <t xml:space="preserve">El Juguete </t>
  </si>
  <si>
    <t>Hato Nuevo</t>
  </si>
  <si>
    <t>Hacienda La Cruz</t>
  </si>
  <si>
    <t>Escuela Agrícola Carraipía - AUT</t>
  </si>
  <si>
    <t>Escuela Ceura</t>
  </si>
  <si>
    <t>Guayabal</t>
  </si>
  <si>
    <t>Hacienda La Esperanza</t>
  </si>
  <si>
    <t xml:space="preserve">Paraguachón </t>
  </si>
  <si>
    <t>El Pájaro</t>
  </si>
  <si>
    <t>Hacienda Caracas</t>
  </si>
  <si>
    <t>Mayapo</t>
  </si>
  <si>
    <t>Camarones</t>
  </si>
  <si>
    <t>La Arena</t>
  </si>
  <si>
    <t xml:space="preserve">Los Remedios </t>
  </si>
  <si>
    <t>Cañaverales</t>
  </si>
  <si>
    <t>San Juan del Cesar</t>
  </si>
  <si>
    <t>Caracoli</t>
  </si>
  <si>
    <t>Hatico de los Indios</t>
  </si>
  <si>
    <t xml:space="preserve">Aeropuerto Puerto Bolívar - AUT </t>
  </si>
  <si>
    <t>Caimito</t>
  </si>
  <si>
    <t>Jasay</t>
  </si>
  <si>
    <t>Jojoncito</t>
  </si>
  <si>
    <t>Kauraquimana</t>
  </si>
  <si>
    <t>Nuevo Ambiente</t>
  </si>
  <si>
    <t>Orochon</t>
  </si>
  <si>
    <t>Perpana</t>
  </si>
  <si>
    <t>Puerto Estrella</t>
  </si>
  <si>
    <t>Rancho Grande</t>
  </si>
  <si>
    <t>Santana Urraich</t>
  </si>
  <si>
    <t>Siapana</t>
  </si>
  <si>
    <t>Sillamaná</t>
  </si>
  <si>
    <t>Sipanao</t>
  </si>
  <si>
    <t xml:space="preserve">El Cenizo </t>
  </si>
  <si>
    <t xml:space="preserve">El Dificil - AUT </t>
  </si>
  <si>
    <t xml:space="preserve">Ariguaní </t>
  </si>
  <si>
    <t xml:space="preserve">Hacienda La Cabaña </t>
  </si>
  <si>
    <t>Villa Concepción</t>
  </si>
  <si>
    <t xml:space="preserve">El Palmor </t>
  </si>
  <si>
    <t>Sevillano</t>
  </si>
  <si>
    <t>Aeropuerto Las Flores</t>
  </si>
  <si>
    <t xml:space="preserve">Los Negritos </t>
  </si>
  <si>
    <t>Menchiquejo</t>
  </si>
  <si>
    <t>San Roque Alertas</t>
  </si>
  <si>
    <t>Tiogollo</t>
  </si>
  <si>
    <t>El Piñón</t>
  </si>
  <si>
    <t>Bayano</t>
  </si>
  <si>
    <t xml:space="preserve">El Bongo </t>
  </si>
  <si>
    <t xml:space="preserve">El Destino </t>
  </si>
  <si>
    <t>Gavilán</t>
  </si>
  <si>
    <t>Doña María</t>
  </si>
  <si>
    <t>Santa Rosa de Lima</t>
  </si>
  <si>
    <t>Iran</t>
  </si>
  <si>
    <t>Garrapata</t>
  </si>
  <si>
    <t>Pivijai</t>
  </si>
  <si>
    <t xml:space="preserve">Media Luna - AUT </t>
  </si>
  <si>
    <t>El Agrado</t>
  </si>
  <si>
    <t>Puebloviejo</t>
  </si>
  <si>
    <t>Palo Alto</t>
  </si>
  <si>
    <t>Tasajera</t>
  </si>
  <si>
    <t>San Ángel</t>
  </si>
  <si>
    <t>Sabanas de San Ángel</t>
  </si>
  <si>
    <t>El Seis</t>
  </si>
  <si>
    <t>San Sebastián de Buenavista</t>
  </si>
  <si>
    <t>San Zenón</t>
  </si>
  <si>
    <t>El Brillante</t>
  </si>
  <si>
    <t>La Mecha</t>
  </si>
  <si>
    <t>Santa Bárbara de Pinto</t>
  </si>
  <si>
    <t>Tierra Grata</t>
  </si>
  <si>
    <t>San Lorenzo</t>
  </si>
  <si>
    <t>Vista Nieves</t>
  </si>
  <si>
    <t>Los Cocos</t>
  </si>
  <si>
    <t>Sitionuevo</t>
  </si>
  <si>
    <t>Zona Bananera</t>
  </si>
  <si>
    <t>El Enano</t>
  </si>
  <si>
    <t xml:space="preserve">El Ruby </t>
  </si>
  <si>
    <t xml:space="preserve">La Playa </t>
  </si>
  <si>
    <t>La Sara</t>
  </si>
  <si>
    <t xml:space="preserve">Los Proyectos </t>
  </si>
  <si>
    <t>Padelma</t>
  </si>
  <si>
    <t>Prado Sevilla</t>
  </si>
  <si>
    <t>Barranca de Upía</t>
  </si>
  <si>
    <t>El Toro</t>
  </si>
  <si>
    <t>Castilla La Nueva</t>
  </si>
  <si>
    <t>Monfort</t>
  </si>
  <si>
    <t>Mesa de Yamanes</t>
  </si>
  <si>
    <t>El Castillo</t>
  </si>
  <si>
    <t>Fuente de Oro</t>
  </si>
  <si>
    <t>Caño Hondo</t>
  </si>
  <si>
    <t xml:space="preserve">Guamal </t>
  </si>
  <si>
    <t>Raudal Uno</t>
  </si>
  <si>
    <t>Lejanias</t>
  </si>
  <si>
    <t>Lejanías</t>
  </si>
  <si>
    <t>Puerto Gaitán</t>
  </si>
  <si>
    <t>Caño Blanco</t>
  </si>
  <si>
    <t>Puerto Lleras</t>
  </si>
  <si>
    <t>Fondo Nuevo Humapo</t>
  </si>
  <si>
    <t xml:space="preserve">La Plata </t>
  </si>
  <si>
    <t>Nare</t>
  </si>
  <si>
    <t xml:space="preserve">Puerto Rico </t>
  </si>
  <si>
    <t>Mesa de Fernandez</t>
  </si>
  <si>
    <t>San Juan de Arama</t>
  </si>
  <si>
    <t>San Juanito PVM</t>
  </si>
  <si>
    <t xml:space="preserve">San Martín </t>
  </si>
  <si>
    <t>La Mariposa</t>
  </si>
  <si>
    <t>Uribe</t>
  </si>
  <si>
    <t>La Uribe</t>
  </si>
  <si>
    <t>Alcaldía</t>
  </si>
  <si>
    <t xml:space="preserve">La Libertad- AUT </t>
  </si>
  <si>
    <t>Ojo de Agua</t>
  </si>
  <si>
    <t>Campo Alegre</t>
  </si>
  <si>
    <t xml:space="preserve">Arboleda </t>
  </si>
  <si>
    <t>Rosal del Monte</t>
  </si>
  <si>
    <t>Chachaguí</t>
  </si>
  <si>
    <t xml:space="preserve">Colón </t>
  </si>
  <si>
    <t xml:space="preserve">El Charco </t>
  </si>
  <si>
    <t xml:space="preserve">El Rosario </t>
  </si>
  <si>
    <t>El Tablón</t>
  </si>
  <si>
    <t xml:space="preserve">Francisco Pizarro </t>
  </si>
  <si>
    <t xml:space="preserve">El Vergel </t>
  </si>
  <si>
    <t>Magüi</t>
  </si>
  <si>
    <t>Magüí (Payán)</t>
  </si>
  <si>
    <t>San José de Tapaje</t>
  </si>
  <si>
    <t xml:space="preserve">Botana - AUT </t>
  </si>
  <si>
    <t xml:space="preserve">El Encano </t>
  </si>
  <si>
    <t>La Guasca</t>
  </si>
  <si>
    <t>Santa Rosa de Potosi</t>
  </si>
  <si>
    <t>Remolino Grande</t>
  </si>
  <si>
    <t xml:space="preserve">Roberto Payán </t>
  </si>
  <si>
    <t>El Sande</t>
  </si>
  <si>
    <t xml:space="preserve">Santa Cruz </t>
  </si>
  <si>
    <t xml:space="preserve">Viento Libre - AUT </t>
  </si>
  <si>
    <t>CCCP del Pacífico</t>
  </si>
  <si>
    <t>Tumaco</t>
  </si>
  <si>
    <t>El Coco</t>
  </si>
  <si>
    <t xml:space="preserve">Granja El Mira - AUT </t>
  </si>
  <si>
    <t>La Guayacana</t>
  </si>
  <si>
    <t xml:space="preserve">El Paraiso - AUT </t>
  </si>
  <si>
    <t>Abrego Centro Administrativo</t>
  </si>
  <si>
    <t>Alto El Venado</t>
  </si>
  <si>
    <t>Bocatoma Rio Frío</t>
  </si>
  <si>
    <t>El Campanario</t>
  </si>
  <si>
    <t xml:space="preserve">El Chorro </t>
  </si>
  <si>
    <t>La María - AUT</t>
  </si>
  <si>
    <t>Arboledas</t>
  </si>
  <si>
    <t>La Donjuana 2</t>
  </si>
  <si>
    <t>Bochalema</t>
  </si>
  <si>
    <t>Escuela Agrícola Cáchira</t>
  </si>
  <si>
    <t>Cácota</t>
  </si>
  <si>
    <t>El Palacio</t>
  </si>
  <si>
    <t>Convención</t>
  </si>
  <si>
    <t>Institución Agrícola Convención</t>
  </si>
  <si>
    <t>Cúcuta</t>
  </si>
  <si>
    <t>Aguablanca</t>
  </si>
  <si>
    <t>Bocatoma Río Zulia</t>
  </si>
  <si>
    <t>Carmen de Tonchalá</t>
  </si>
  <si>
    <t>Cerro Pelao</t>
  </si>
  <si>
    <t>Cinera-Villa Olga</t>
  </si>
  <si>
    <t xml:space="preserve">La Jarra </t>
  </si>
  <si>
    <t>Las Vacas</t>
  </si>
  <si>
    <t>Tasajero</t>
  </si>
  <si>
    <t>El Caobo</t>
  </si>
  <si>
    <t>La Caldera</t>
  </si>
  <si>
    <t>Mutiscua</t>
  </si>
  <si>
    <t>Brotare</t>
  </si>
  <si>
    <t>Universidad Francisco de Paula Santander</t>
  </si>
  <si>
    <t>Cornejo</t>
  </si>
  <si>
    <t>Santiago Caimito</t>
  </si>
  <si>
    <t xml:space="preserve">Santiago </t>
  </si>
  <si>
    <t>San Gil</t>
  </si>
  <si>
    <t>Los Rincón</t>
  </si>
  <si>
    <t>Quince Letras</t>
  </si>
  <si>
    <t>Campo Tres</t>
  </si>
  <si>
    <t>Cno La Raya</t>
  </si>
  <si>
    <t xml:space="preserve">La Libertad </t>
  </si>
  <si>
    <t>Oru</t>
  </si>
  <si>
    <t>Puerto Barco</t>
  </si>
  <si>
    <t>San Bernardo Bata</t>
  </si>
  <si>
    <t>Santa Maria-Abastos</t>
  </si>
  <si>
    <t>San Juan</t>
  </si>
  <si>
    <t>Villa del Rosario</t>
  </si>
  <si>
    <t>Michoacán</t>
  </si>
  <si>
    <t xml:space="preserve">Acueducto Mocoa - AUT </t>
  </si>
  <si>
    <t>Puerto Limón</t>
  </si>
  <si>
    <t>San Joaquín</t>
  </si>
  <si>
    <t>Torre Tv San Francisco</t>
  </si>
  <si>
    <t xml:space="preserve">Valle del Guamuez </t>
  </si>
  <si>
    <t xml:space="preserve">Armenia </t>
  </si>
  <si>
    <t>La Linea Porvenir</t>
  </si>
  <si>
    <t>Apía</t>
  </si>
  <si>
    <t>RIsaralda</t>
  </si>
  <si>
    <t>Belén de Umbría</t>
  </si>
  <si>
    <t>San Clemente</t>
  </si>
  <si>
    <t>Guática</t>
  </si>
  <si>
    <t>Taijara Alejandría</t>
  </si>
  <si>
    <t>La Virginia -Alerta</t>
  </si>
  <si>
    <t>El Recuerdo</t>
  </si>
  <si>
    <t>Marsella</t>
  </si>
  <si>
    <t>Mistrato</t>
  </si>
  <si>
    <t>Mistrató</t>
  </si>
  <si>
    <t>Maracay</t>
  </si>
  <si>
    <t>Guerrerito</t>
  </si>
  <si>
    <t>Quinchía</t>
  </si>
  <si>
    <t>Santa Rosa de Cabal</t>
  </si>
  <si>
    <t>Playa Rica</t>
  </si>
  <si>
    <t>Chucurí</t>
  </si>
  <si>
    <t xml:space="preserve">El Centro </t>
  </si>
  <si>
    <t>Bolivar</t>
  </si>
  <si>
    <t xml:space="preserve">La Floresta </t>
  </si>
  <si>
    <t>Bucaramanga</t>
  </si>
  <si>
    <t xml:space="preserve">Cabrera </t>
  </si>
  <si>
    <t>Carcasi</t>
  </si>
  <si>
    <t>El Páramo</t>
  </si>
  <si>
    <t>Cepita</t>
  </si>
  <si>
    <t>Cepitá</t>
  </si>
  <si>
    <t>Charalá</t>
  </si>
  <si>
    <t xml:space="preserve">La Verde </t>
  </si>
  <si>
    <t>Padilla</t>
  </si>
  <si>
    <t>Puerto Araujo Alertas</t>
  </si>
  <si>
    <t>Tabeta</t>
  </si>
  <si>
    <t xml:space="preserve">El Santuario </t>
  </si>
  <si>
    <t>Las Pavas</t>
  </si>
  <si>
    <t>El Carmen</t>
  </si>
  <si>
    <t>Hacienda Dos Bocas</t>
  </si>
  <si>
    <t xml:space="preserve">La Galvicia </t>
  </si>
  <si>
    <t>Floridablanca</t>
  </si>
  <si>
    <t>Gámbita</t>
  </si>
  <si>
    <t xml:space="preserve">La Palma </t>
  </si>
  <si>
    <t>El Pantano</t>
  </si>
  <si>
    <t>La Parroquia</t>
  </si>
  <si>
    <t>Llano Grande -  AUT</t>
  </si>
  <si>
    <t>Palo Gordo</t>
  </si>
  <si>
    <t>Puente La Paz</t>
  </si>
  <si>
    <t>El Portillo</t>
  </si>
  <si>
    <t>La Laja</t>
  </si>
  <si>
    <t>Jesús María</t>
  </si>
  <si>
    <t>Landázuri</t>
  </si>
  <si>
    <t xml:space="preserve">El Naranjo </t>
  </si>
  <si>
    <t xml:space="preserve">La Laguna </t>
  </si>
  <si>
    <t>Palmas</t>
  </si>
  <si>
    <t>Los Santos</t>
  </si>
  <si>
    <t>Macaravita</t>
  </si>
  <si>
    <t>Malaga 2</t>
  </si>
  <si>
    <t>Matajira</t>
  </si>
  <si>
    <t>Matanza</t>
  </si>
  <si>
    <t>Escuela Agrícola Mogotes</t>
  </si>
  <si>
    <t xml:space="preserve">El Aserrio </t>
  </si>
  <si>
    <t>Onzaga</t>
  </si>
  <si>
    <t xml:space="preserve">El Palmar </t>
  </si>
  <si>
    <t xml:space="preserve">Granja Piedecuesta </t>
  </si>
  <si>
    <t>El Cucharo</t>
  </si>
  <si>
    <t xml:space="preserve">Hacienda Las Brisas </t>
  </si>
  <si>
    <t xml:space="preserve">Nuevo Sitio </t>
  </si>
  <si>
    <t>Paturia</t>
  </si>
  <si>
    <t>Llano de Palmas</t>
  </si>
  <si>
    <t xml:space="preserve">Rionegro </t>
  </si>
  <si>
    <t>Portachuelo</t>
  </si>
  <si>
    <t>Aguasclaras</t>
  </si>
  <si>
    <t>Sabana de Torres</t>
  </si>
  <si>
    <t xml:space="preserve">El Establo </t>
  </si>
  <si>
    <t>Eloy Valenzuela</t>
  </si>
  <si>
    <t>Magara</t>
  </si>
  <si>
    <t>Payoa 5</t>
  </si>
  <si>
    <t>Provincia</t>
  </si>
  <si>
    <t xml:space="preserve">San Andrés </t>
  </si>
  <si>
    <t xml:space="preserve">Hacienda el Mamonal </t>
  </si>
  <si>
    <t>San Vicente de Chucurí</t>
  </si>
  <si>
    <t>La Putana</t>
  </si>
  <si>
    <t>El Tope</t>
  </si>
  <si>
    <t xml:space="preserve">Santa Bárbara </t>
  </si>
  <si>
    <t>Puente Ferrocarril</t>
  </si>
  <si>
    <t xml:space="preserve">Sucre </t>
  </si>
  <si>
    <t>Cachiri</t>
  </si>
  <si>
    <t>Vivero Suratá - AUT</t>
  </si>
  <si>
    <t>Berlín Automática</t>
  </si>
  <si>
    <t>El Picacho</t>
  </si>
  <si>
    <t>Tona - AUT</t>
  </si>
  <si>
    <t>Valle de San José</t>
  </si>
  <si>
    <t xml:space="preserve">Granja Vélez </t>
  </si>
  <si>
    <t>Vélez</t>
  </si>
  <si>
    <t>Vetas-El Pozo</t>
  </si>
  <si>
    <t>Vetas</t>
  </si>
  <si>
    <t>La Fuente</t>
  </si>
  <si>
    <t xml:space="preserve">Hacienda La Frontera </t>
  </si>
  <si>
    <t>El Paraiso</t>
  </si>
  <si>
    <t>Colosó</t>
  </si>
  <si>
    <t>Primates</t>
  </si>
  <si>
    <t>Galeras</t>
  </si>
  <si>
    <t>Charcón</t>
  </si>
  <si>
    <t>Los Palmitos</t>
  </si>
  <si>
    <t>Palmarito</t>
  </si>
  <si>
    <t>Zapata</t>
  </si>
  <si>
    <t>Universidad de Sucre</t>
  </si>
  <si>
    <t>Sampués</t>
  </si>
  <si>
    <t>Las Tablitas</t>
  </si>
  <si>
    <t xml:space="preserve">San Benito - AUT </t>
  </si>
  <si>
    <t>Libra Arriba</t>
  </si>
  <si>
    <t xml:space="preserve">San Juan de Betulia </t>
  </si>
  <si>
    <t xml:space="preserve">Hacienda El Torno </t>
  </si>
  <si>
    <t xml:space="preserve">Hacienda Eureka </t>
  </si>
  <si>
    <t>Mirasol</t>
  </si>
  <si>
    <t>Berrugas</t>
  </si>
  <si>
    <t>San Onofre</t>
  </si>
  <si>
    <t>Sabanas de Mucacal</t>
  </si>
  <si>
    <t>Sabanetica</t>
  </si>
  <si>
    <t>San Pedro</t>
  </si>
  <si>
    <t>La Pastora</t>
  </si>
  <si>
    <t xml:space="preserve">Puerta Roja - AUT </t>
  </si>
  <si>
    <t xml:space="preserve">Hacienda Villa Cecilia </t>
  </si>
  <si>
    <t>Isla del Coco</t>
  </si>
  <si>
    <t>Hacienda Santa Angela</t>
  </si>
  <si>
    <t>Tolú</t>
  </si>
  <si>
    <t>Hacienda La Argentina</t>
  </si>
  <si>
    <t>Tolú Viejo</t>
  </si>
  <si>
    <t>Las Cruces</t>
  </si>
  <si>
    <t>El Salto</t>
  </si>
  <si>
    <t>Anzoátegui</t>
  </si>
  <si>
    <t>Granja Armero</t>
  </si>
  <si>
    <t>Armero (Guayabal)</t>
  </si>
  <si>
    <t>Casa de Zinc</t>
  </si>
  <si>
    <t xml:space="preserve">El Condor </t>
  </si>
  <si>
    <t>Mesa de Pole</t>
  </si>
  <si>
    <t>Santiago Pérez</t>
  </si>
  <si>
    <t>Cajamarca</t>
  </si>
  <si>
    <t xml:space="preserve">El Plan </t>
  </si>
  <si>
    <t xml:space="preserve">Hacienda Cucuana </t>
  </si>
  <si>
    <t>Las Delicias</t>
  </si>
  <si>
    <t>Carmen de Apicalá</t>
  </si>
  <si>
    <t>El Limón</t>
  </si>
  <si>
    <t>El Pando</t>
  </si>
  <si>
    <t>Granja Demostración</t>
  </si>
  <si>
    <t>Guaini</t>
  </si>
  <si>
    <t>San Jose de Hermosa</t>
  </si>
  <si>
    <t xml:space="preserve">Hacienda Colache </t>
  </si>
  <si>
    <t>Los Guayabos</t>
  </si>
  <si>
    <t>Llanitos</t>
  </si>
  <si>
    <t>Dolores</t>
  </si>
  <si>
    <t xml:space="preserve">Nataima - AUT </t>
  </si>
  <si>
    <t>Aeropuerto Santiago Vila</t>
  </si>
  <si>
    <t>Flandes</t>
  </si>
  <si>
    <t xml:space="preserve">El Edén </t>
  </si>
  <si>
    <t>Fresno</t>
  </si>
  <si>
    <t>Idema-Honda</t>
  </si>
  <si>
    <t>Honda</t>
  </si>
  <si>
    <t xml:space="preserve">El Aceituno </t>
  </si>
  <si>
    <t>El Darien</t>
  </si>
  <si>
    <t>El Palmar</t>
  </si>
  <si>
    <t>El Placer</t>
  </si>
  <si>
    <t xml:space="preserve">El Secreto </t>
  </si>
  <si>
    <t>Hacienda Palogrande</t>
  </si>
  <si>
    <t>Hato Perales Opia</t>
  </si>
  <si>
    <t>La Esmeralda</t>
  </si>
  <si>
    <t xml:space="preserve">Las Juntas </t>
  </si>
  <si>
    <t>Pastales</t>
  </si>
  <si>
    <t>San Juan de China</t>
  </si>
  <si>
    <t>Toche</t>
  </si>
  <si>
    <t xml:space="preserve">La Sierra </t>
  </si>
  <si>
    <t>El Salero</t>
  </si>
  <si>
    <t>Melgar</t>
  </si>
  <si>
    <t>Hacienda La Granja</t>
  </si>
  <si>
    <t>Alto del Oso</t>
  </si>
  <si>
    <t xml:space="preserve">Murillo - AUT </t>
  </si>
  <si>
    <t>Hacienda Altamira DC</t>
  </si>
  <si>
    <t>Tinajas</t>
  </si>
  <si>
    <t>Olaya Herrera</t>
  </si>
  <si>
    <t xml:space="preserve">Piedras  </t>
  </si>
  <si>
    <t>Piedras</t>
  </si>
  <si>
    <t>Pena Rica</t>
  </si>
  <si>
    <t>Rioclaro</t>
  </si>
  <si>
    <t>Boquerón</t>
  </si>
  <si>
    <t xml:space="preserve">El Fique </t>
  </si>
  <si>
    <t xml:space="preserve">Hacienda Pinalito </t>
  </si>
  <si>
    <t>PST de Monta</t>
  </si>
  <si>
    <t>Lozanía</t>
  </si>
  <si>
    <t>Gaitán</t>
  </si>
  <si>
    <t>Rioblanco</t>
  </si>
  <si>
    <t>Herrera</t>
  </si>
  <si>
    <t>Relator</t>
  </si>
  <si>
    <t>Riomanso</t>
  </si>
  <si>
    <t>Rovira</t>
  </si>
  <si>
    <t>Rovira 2</t>
  </si>
  <si>
    <t>Piedras de Cobre</t>
  </si>
  <si>
    <t xml:space="preserve">Hacienda La Lorena </t>
  </si>
  <si>
    <t xml:space="preserve">San Luis </t>
  </si>
  <si>
    <t>La Resaca</t>
  </si>
  <si>
    <t xml:space="preserve">La Bodega </t>
  </si>
  <si>
    <t xml:space="preserve">Hacienda La Maporita  DC </t>
  </si>
  <si>
    <t xml:space="preserve">Las Dos Aguas </t>
  </si>
  <si>
    <t>Las Mesas</t>
  </si>
  <si>
    <t>Valle de San Juan</t>
  </si>
  <si>
    <t>La Estrella</t>
  </si>
  <si>
    <t>Venadillo</t>
  </si>
  <si>
    <t>Conc L Bustamante</t>
  </si>
  <si>
    <t>Villarrica</t>
  </si>
  <si>
    <t>Pardo</t>
  </si>
  <si>
    <t>Andalucía</t>
  </si>
  <si>
    <t xml:space="preserve">La Inmaculada </t>
  </si>
  <si>
    <t>El retiro</t>
  </si>
  <si>
    <t>Aeropuerto Buenaventura</t>
  </si>
  <si>
    <t>Malaguita</t>
  </si>
  <si>
    <t>Silva</t>
  </si>
  <si>
    <t>Acueducto Buga</t>
  </si>
  <si>
    <t>Buga</t>
  </si>
  <si>
    <t>Dosquebradas</t>
  </si>
  <si>
    <t>El Diluvio</t>
  </si>
  <si>
    <t>La Magdalena</t>
  </si>
  <si>
    <t>Nogales Altagracia</t>
  </si>
  <si>
    <t>Galicia</t>
  </si>
  <si>
    <t xml:space="preserve">Hacienda Lucerna </t>
  </si>
  <si>
    <t xml:space="preserve">La Camelía </t>
  </si>
  <si>
    <t>Ideam Sede Cali</t>
  </si>
  <si>
    <t>Cali</t>
  </si>
  <si>
    <t xml:space="preserve">Universidad del Valle  - AUT </t>
  </si>
  <si>
    <t xml:space="preserve">Candelaria </t>
  </si>
  <si>
    <t>Piedras de Moler</t>
  </si>
  <si>
    <t>Cisneros</t>
  </si>
  <si>
    <t>El Granario</t>
  </si>
  <si>
    <t>El Águila</t>
  </si>
  <si>
    <t>Villa Nueva</t>
  </si>
  <si>
    <t>Auji</t>
  </si>
  <si>
    <t>El Cerrito</t>
  </si>
  <si>
    <t xml:space="preserve">El Paraiso </t>
  </si>
  <si>
    <t>La Ceja</t>
  </si>
  <si>
    <t>El Dovio</t>
  </si>
  <si>
    <t>Lituania</t>
  </si>
  <si>
    <t xml:space="preserve">El Vinculo - AUT </t>
  </si>
  <si>
    <t>La Diana</t>
  </si>
  <si>
    <t>La Soledad</t>
  </si>
  <si>
    <t>LA Patagonia</t>
  </si>
  <si>
    <t>Samarkanda</t>
  </si>
  <si>
    <t>Jamundí</t>
  </si>
  <si>
    <t>El Lucero</t>
  </si>
  <si>
    <t>El Vesubio</t>
  </si>
  <si>
    <t xml:space="preserve">La Arboleda </t>
  </si>
  <si>
    <t>La Despensa</t>
  </si>
  <si>
    <t>Sabanazo</t>
  </si>
  <si>
    <t xml:space="preserve">La Victoria </t>
  </si>
  <si>
    <t>Cruces</t>
  </si>
  <si>
    <t>Obando</t>
  </si>
  <si>
    <t>Puerto Molina</t>
  </si>
  <si>
    <t>Austria</t>
  </si>
  <si>
    <t>Chambu</t>
  </si>
  <si>
    <t>Esperanza Pradera</t>
  </si>
  <si>
    <t>La Zapata</t>
  </si>
  <si>
    <t>Palmira ICA</t>
  </si>
  <si>
    <t>San Emigdio</t>
  </si>
  <si>
    <t>Bolo Blanco</t>
  </si>
  <si>
    <t>Pradera</t>
  </si>
  <si>
    <t>Riofrio</t>
  </si>
  <si>
    <t>Riofrío</t>
  </si>
  <si>
    <t>Aguacatel</t>
  </si>
  <si>
    <t>El Oregano</t>
  </si>
  <si>
    <t>Alegrias</t>
  </si>
  <si>
    <t>El Oso</t>
  </si>
  <si>
    <t>La Quiebra</t>
  </si>
  <si>
    <t>Las Penas</t>
  </si>
  <si>
    <t>Barragán</t>
  </si>
  <si>
    <t>La Gitana</t>
  </si>
  <si>
    <t>Los Bancos</t>
  </si>
  <si>
    <t>Puerto Frazadas</t>
  </si>
  <si>
    <t>Venus</t>
  </si>
  <si>
    <t>EL Balsal</t>
  </si>
  <si>
    <t>Versalles</t>
  </si>
  <si>
    <t>La Arabia</t>
  </si>
  <si>
    <t>Patumac</t>
  </si>
  <si>
    <t>Puerto Nuevo</t>
  </si>
  <si>
    <t>Mediacanoa-Alertas</t>
  </si>
  <si>
    <t>Yotoco</t>
  </si>
  <si>
    <t>La Buitrera</t>
  </si>
  <si>
    <t>Yumbo</t>
  </si>
  <si>
    <t>El Alambrado -Alerta</t>
  </si>
  <si>
    <t xml:space="preserve">El Alcazar </t>
  </si>
  <si>
    <t>Quebradanueva</t>
  </si>
  <si>
    <t>Yuruparí</t>
  </si>
  <si>
    <t>Carurú</t>
  </si>
  <si>
    <t xml:space="preserve">Los Cerros </t>
  </si>
  <si>
    <t>Mandi</t>
  </si>
  <si>
    <t>Pituna</t>
  </si>
  <si>
    <t>Puerto Tolima</t>
  </si>
  <si>
    <t>Querari</t>
  </si>
  <si>
    <t>San António</t>
  </si>
  <si>
    <t>Villafátima</t>
  </si>
  <si>
    <t>Cejal</t>
  </si>
  <si>
    <t xml:space="preserve">Las Gaviotas </t>
  </si>
  <si>
    <t>Matavén</t>
  </si>
  <si>
    <t>Aguaverde</t>
  </si>
  <si>
    <t>La Aurora</t>
  </si>
  <si>
    <t>Puerto Fortuna</t>
  </si>
  <si>
    <t>San Jorge</t>
  </si>
  <si>
    <t>Vuelta Mala</t>
  </si>
  <si>
    <t>Aceitico</t>
  </si>
  <si>
    <t>Casuarito</t>
  </si>
  <si>
    <t>Santa Rosalía</t>
  </si>
  <si>
    <t>Hato Burrunay</t>
  </si>
  <si>
    <t>Agrometeorológica</t>
  </si>
  <si>
    <t>Climática Ordinaria</t>
  </si>
  <si>
    <t>Climática principal</t>
  </si>
  <si>
    <t>Meteorológica Especial</t>
  </si>
  <si>
    <t>Pluviográfica</t>
  </si>
  <si>
    <t>Pluviométrica</t>
  </si>
  <si>
    <t>Sinóptica Principal</t>
  </si>
  <si>
    <t>Sinóptica Secundaria</t>
  </si>
  <si>
    <t>RS</t>
  </si>
  <si>
    <t>Radiosonda</t>
  </si>
  <si>
    <t>Limnigráfica</t>
  </si>
  <si>
    <t>Limnimétrica</t>
  </si>
  <si>
    <t>NORMAL CLIMATOLÓGICA ESTÁNDAR DE No DE DÍAS CON LLUVIA ≥ 0,1 mm DEL PERIODO 1991-2020</t>
  </si>
  <si>
    <t>Puerto Belen</t>
  </si>
  <si>
    <t>Puerto Cordoba</t>
  </si>
  <si>
    <t>Tulenapa</t>
  </si>
  <si>
    <t xml:space="preserve">Concordia </t>
  </si>
  <si>
    <t xml:space="preserve">Hacienda El Progreso </t>
  </si>
  <si>
    <t>Don Matías</t>
  </si>
  <si>
    <t xml:space="preserve">Las Violetas </t>
  </si>
  <si>
    <t xml:space="preserve">La Honda </t>
  </si>
  <si>
    <t xml:space="preserve">Puerto Colombia </t>
  </si>
  <si>
    <t xml:space="preserve">Repelón - AUT </t>
  </si>
  <si>
    <t>Escuela Naval CIOH</t>
  </si>
  <si>
    <t xml:space="preserve">Tiquisio </t>
  </si>
  <si>
    <t>Campo Real</t>
  </si>
  <si>
    <t>El Tunel</t>
  </si>
  <si>
    <t>Cuítiva</t>
  </si>
  <si>
    <t xml:space="preserve">Miraflores </t>
  </si>
  <si>
    <t>Belencito</t>
  </si>
  <si>
    <t>Santa Sofia</t>
  </si>
  <si>
    <t>Sena</t>
  </si>
  <si>
    <t xml:space="preserve">Bolívar </t>
  </si>
  <si>
    <t>Veinte de Julio</t>
  </si>
  <si>
    <t>Gorgona Guapi</t>
  </si>
  <si>
    <t>Pan De Azucar</t>
  </si>
  <si>
    <t xml:space="preserve">Patía </t>
  </si>
  <si>
    <t>La Fonda Citec</t>
  </si>
  <si>
    <t>Sajandi</t>
  </si>
  <si>
    <t>Aeropuerto Guillermo León Valencia</t>
  </si>
  <si>
    <t xml:space="preserve">Puracé </t>
  </si>
  <si>
    <t xml:space="preserve">Sotará </t>
  </si>
  <si>
    <t>Colegio Agropecuario Pailitas</t>
  </si>
  <si>
    <t xml:space="preserve">Alto Baudó </t>
  </si>
  <si>
    <t>Bahía Solano</t>
  </si>
  <si>
    <t xml:space="preserve">El Cantón del San Pablo </t>
  </si>
  <si>
    <t xml:space="preserve">El Litoral del San Juán </t>
  </si>
  <si>
    <t>San José Palmar</t>
  </si>
  <si>
    <t xml:space="preserve">Rio Quito </t>
  </si>
  <si>
    <t xml:space="preserve">Lorica Ita - AUT </t>
  </si>
  <si>
    <t>Galán</t>
  </si>
  <si>
    <t>La Violeta</t>
  </si>
  <si>
    <t>Agua de Dios</t>
  </si>
  <si>
    <t xml:space="preserve">Camavieja  </t>
  </si>
  <si>
    <t>Salitre Casa Bomba</t>
  </si>
  <si>
    <t>Flores Colombianas</t>
  </si>
  <si>
    <t>Sabaneta</t>
  </si>
  <si>
    <t xml:space="preserve">El Colombiano </t>
  </si>
  <si>
    <t>Sesquilé</t>
  </si>
  <si>
    <t>Paraiso Perdido</t>
  </si>
  <si>
    <t>Sibate Apostolica</t>
  </si>
  <si>
    <t>La unión - El Rosal</t>
  </si>
  <si>
    <t>San Jose del Guaviare</t>
  </si>
  <si>
    <t>Hacienda Manila - AUT</t>
  </si>
  <si>
    <t>Los Laureles</t>
  </si>
  <si>
    <t>Roche</t>
  </si>
  <si>
    <t>Termoguajira -AUT</t>
  </si>
  <si>
    <t xml:space="preserve">Aeropuerto Puerto Bolívar  - AUT </t>
  </si>
  <si>
    <t xml:space="preserve">Granada </t>
  </si>
  <si>
    <t xml:space="preserve">Carimagua - AUT </t>
  </si>
  <si>
    <t>Barbascal</t>
  </si>
  <si>
    <t>Ojo De Agua</t>
  </si>
  <si>
    <t xml:space="preserve">Altaquer - AUT </t>
  </si>
  <si>
    <t xml:space="preserve">El Pepino - AUT </t>
  </si>
  <si>
    <t xml:space="preserve">San Miguel </t>
  </si>
  <si>
    <t>Sibundoy</t>
  </si>
  <si>
    <t>Valle del Guamuez (La Hormiga)</t>
  </si>
  <si>
    <t>Puerto Umbría</t>
  </si>
  <si>
    <t xml:space="preserve">Bolivar </t>
  </si>
  <si>
    <t xml:space="preserve">Guadalupe </t>
  </si>
  <si>
    <t>San Juan de Betulia</t>
  </si>
  <si>
    <t>Media Luna</t>
  </si>
  <si>
    <t xml:space="preserve">Hacienda Garcia </t>
  </si>
  <si>
    <t>La Trojita</t>
  </si>
  <si>
    <t>Centro Administrativo La Unión</t>
  </si>
  <si>
    <t xml:space="preserve">San Pedro </t>
  </si>
  <si>
    <t>Aeropuerto Farfán</t>
  </si>
  <si>
    <t>Precipitacion Maxima Historica - Actaulizacion ENE-2026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</si>
  <si>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</si>
  <si>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</si>
  <si>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</si>
  <si>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</si>
  <si>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</si>
  <si>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</si>
  <si>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</si>
  <si>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</si>
  <si>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</si>
  <si>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</si>
  <si>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</si>
  <si>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</si>
  <si>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</si>
  <si>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Nombre</t>
  </si>
  <si>
    <t>Días</t>
  </si>
  <si>
    <t>COD</t>
  </si>
  <si>
    <t>DPTO</t>
  </si>
  <si>
    <t>DATO</t>
  </si>
  <si>
    <t>DIA</t>
  </si>
  <si>
    <t>LA VUELTA [11010010]</t>
  </si>
  <si>
    <t>Choco</t>
  </si>
  <si>
    <t>CARMEN DE ATRATO [11020010]</t>
  </si>
  <si>
    <t>EL PINON [11020050]</t>
  </si>
  <si>
    <t>LA MANSA [11025010]</t>
  </si>
  <si>
    <t>CERTEGUI [11030010]</t>
  </si>
  <si>
    <t>MANAGRU [11030030]</t>
  </si>
  <si>
    <t>El Cantón Del San Pablo (Managrú)</t>
  </si>
  <si>
    <t>PAIMADO [11030040]</t>
  </si>
  <si>
    <t>Rio Quito (Paimadó)</t>
  </si>
  <si>
    <t>LLORO [11035010]</t>
  </si>
  <si>
    <t>SAN ISIDRO [11035020]</t>
  </si>
  <si>
    <t>TUTUNENDO [11040010]</t>
  </si>
  <si>
    <t>AEROPUERTO EL CARAÑO [11045010]</t>
  </si>
  <si>
    <t>TAGACHI [11050010]</t>
  </si>
  <si>
    <t>BETE [11050020]</t>
  </si>
  <si>
    <t>Medio Atrato (Beté)</t>
  </si>
  <si>
    <t>EL BUEY [11050030]</t>
  </si>
  <si>
    <t>ALTO DEL BUEY [11050060]</t>
  </si>
  <si>
    <t>BUCHADO [11060010]</t>
  </si>
  <si>
    <t>Vigia Del Fuerte</t>
  </si>
  <si>
    <t>EL ROBLE [11070020]</t>
  </si>
  <si>
    <t>LA CLARITA [11070030]</t>
  </si>
  <si>
    <t>URRAO [11075020]</t>
  </si>
  <si>
    <t>OPOGADO [11090010]</t>
  </si>
  <si>
    <t>Bojayá (Bellavista)</t>
  </si>
  <si>
    <t>DOMINGODO [11100020]</t>
  </si>
  <si>
    <t>Carmen Del Darién  (Curbaradó)</t>
  </si>
  <si>
    <t>NORMAL SANTA TERESA AUT [11110010]</t>
  </si>
  <si>
    <t>ABRIAQUI [11110020]</t>
  </si>
  <si>
    <t>FUEMIA [11110030]</t>
  </si>
  <si>
    <t>BOQUERON DE TOYO [11110110]</t>
  </si>
  <si>
    <t>CAÑASGORDAS [11115020]</t>
  </si>
  <si>
    <t>MUSINGA AUT [11115040]</t>
  </si>
  <si>
    <t>UNGUIA [11135030]</t>
  </si>
  <si>
    <t>TITUMATE [11150010]</t>
  </si>
  <si>
    <t>TANELA [11150020]</t>
  </si>
  <si>
    <t>ACANDI [11150030]</t>
  </si>
  <si>
    <t>EL TORMENTO [12010010]</t>
  </si>
  <si>
    <t>BARRANQUILLITA [12010030]</t>
  </si>
  <si>
    <t>LA TOSCANA [12010050]</t>
  </si>
  <si>
    <t>LA LORENA [12010060]</t>
  </si>
  <si>
    <t>EL CASCO [12010070]</t>
  </si>
  <si>
    <t>TRIGANA [12010090]</t>
  </si>
  <si>
    <t>EUPOL [12010100]</t>
  </si>
  <si>
    <t>PRADO MAR [12010110]</t>
  </si>
  <si>
    <t>SANTA MARTHA [12010120]</t>
  </si>
  <si>
    <t>NUEVO ORIENTE [12010170]</t>
  </si>
  <si>
    <t>VILLARTEAGA [12015010]</t>
  </si>
  <si>
    <t>Mutatá</t>
  </si>
  <si>
    <t>UNIBAN [12015020]</t>
  </si>
  <si>
    <t>TULENAPA [12015060]</t>
  </si>
  <si>
    <t>AEROPUERTO LOS CEDROS [12015070]</t>
  </si>
  <si>
    <t>PUEBLO BELLO [12020010]</t>
  </si>
  <si>
    <t>EL MELLITO [12025030]</t>
  </si>
  <si>
    <t>Necoclí</t>
  </si>
  <si>
    <t>TURBO [12025040]</t>
  </si>
  <si>
    <t>SAN JUAN DE URABA [12030010]</t>
  </si>
  <si>
    <t>CARMELO EL [12030020]</t>
  </si>
  <si>
    <t>JARAMAGAL [12040010]</t>
  </si>
  <si>
    <t>Cordoba</t>
  </si>
  <si>
    <t>CANALETE [12040020]</t>
  </si>
  <si>
    <t>ARBOLETES [12045010]</t>
  </si>
  <si>
    <t>REPRESA URRA [13015040]</t>
  </si>
  <si>
    <t>TIERRALTA [13030010]</t>
  </si>
  <si>
    <t>AEROPUERTO LOS GARZONES [13035501]</t>
  </si>
  <si>
    <t>PEZVAL [13040030]</t>
  </si>
  <si>
    <t>SANTA LUCIA [13050010]</t>
  </si>
  <si>
    <t>SANTA CRUZ HACIENDA [13050020]</t>
  </si>
  <si>
    <t>LOMA VERDE [13050030]</t>
  </si>
  <si>
    <t>SAN ANTERITO [13060010]</t>
  </si>
  <si>
    <t>BUENOS AIRES [13060020]</t>
  </si>
  <si>
    <t>CARAMELO [13060030]</t>
  </si>
  <si>
    <t>MARACAYO [13065020]</t>
  </si>
  <si>
    <t>LIMON EL [13070010]</t>
  </si>
  <si>
    <t>MOMIL [13070020]</t>
  </si>
  <si>
    <t>RABOLARGO [13070040]</t>
  </si>
  <si>
    <t>CERETE [13070050]</t>
  </si>
  <si>
    <t>BOCA DE LA CEIBA [13070070]</t>
  </si>
  <si>
    <t>SAN CARLOS [13070090]</t>
  </si>
  <si>
    <t>CARRIZAL [13070110]</t>
  </si>
  <si>
    <t>CALLEMAR [13070120]</t>
  </si>
  <si>
    <t>BUENOS AIRES 1 [13070170]</t>
  </si>
  <si>
    <t>CARRILLO [13070180]</t>
  </si>
  <si>
    <t>COROZA 2 [13070190]</t>
  </si>
  <si>
    <t>SABANAL [13070280]</t>
  </si>
  <si>
    <t>CIENAGA DE ORO [13070390]</t>
  </si>
  <si>
    <t>VENECIA [13070430]</t>
  </si>
  <si>
    <t>San Andrés De Sotavento</t>
  </si>
  <si>
    <t>VILLA MARCELA [13070440]</t>
  </si>
  <si>
    <t>AGUAS MOHOSAS [13070450]</t>
  </si>
  <si>
    <t>CHIMA [13075010]</t>
  </si>
  <si>
    <t>SALADO EL [13075020]</t>
  </si>
  <si>
    <t>TURIPANA [13075030]</t>
  </si>
  <si>
    <t>CIENAGA DE ORO [13077070]</t>
  </si>
  <si>
    <t>SAN ANTONIO [13080010]</t>
  </si>
  <si>
    <t>DOCTRINA LA [13085010]</t>
  </si>
  <si>
    <t>SAN BERNARDO DEL VIENTO [13085030]</t>
  </si>
  <si>
    <t>SABANETICA [13090010]</t>
  </si>
  <si>
    <t>SAN ONOFRE [13090020]</t>
  </si>
  <si>
    <t>BERRUGAS [13090030]</t>
  </si>
  <si>
    <t>CHALAN [13090040]</t>
  </si>
  <si>
    <t>TOLUVIEJO [13090050]</t>
  </si>
  <si>
    <t>PARAISO EL [13090060]</t>
  </si>
  <si>
    <t>TOLU [13090070]</t>
  </si>
  <si>
    <t>SANTA ANGELA HACIENDA [13090090]</t>
  </si>
  <si>
    <t>ARGENTINA LA HACIENDA [13090100]</t>
  </si>
  <si>
    <t>PALO ALTO [13090110]</t>
  </si>
  <si>
    <t>PASTORA LA [13090230]</t>
  </si>
  <si>
    <t>PRIMATES [13095020]</t>
  </si>
  <si>
    <t>PIOJO [14010010]</t>
  </si>
  <si>
    <t>Atlantico</t>
  </si>
  <si>
    <t>HIBACHARO [14010020]</t>
  </si>
  <si>
    <t>BAYUNCA [14010030]</t>
  </si>
  <si>
    <t>CAÑAVERAL [14010050]</t>
  </si>
  <si>
    <t>PINTADA LA [14010100]</t>
  </si>
  <si>
    <t>GALERAZAMBA  - AUT [14015010]</t>
  </si>
  <si>
    <t>AEROPUERTO RAFAEL NUNEZ [14015080]</t>
  </si>
  <si>
    <t>MINCA [15010010]</t>
  </si>
  <si>
    <t>BURITACA [15010020]</t>
  </si>
  <si>
    <t>VISTA NIEVES [15010040]</t>
  </si>
  <si>
    <t>GUACHACA [15010300]</t>
  </si>
  <si>
    <t>FILO CARTAGENA [15010310]</t>
  </si>
  <si>
    <t>IDEAM SANTA MARTA [15010501]</t>
  </si>
  <si>
    <t>AEROPUERTO SIMON BOLIVAR [15015050]</t>
  </si>
  <si>
    <t>PARQUE TAYRONA [15015100]</t>
  </si>
  <si>
    <t>UNIVERSIDAD TECNOLOGICA  - AUT [15015120]</t>
  </si>
  <si>
    <t>DIBULLA [15030010]</t>
  </si>
  <si>
    <t>TERMOGUAJIRA  - AUT [15035020]</t>
  </si>
  <si>
    <t>MATITAS [15045010]</t>
  </si>
  <si>
    <t>CAMARONES [15050010]</t>
  </si>
  <si>
    <t>LOS REMEDIOS [15060010]</t>
  </si>
  <si>
    <t>CUESTECITA [15060020]</t>
  </si>
  <si>
    <t>LAGUNITAS [15060040]</t>
  </si>
  <si>
    <t>SABANAS DE MANUELA [15060050]</t>
  </si>
  <si>
    <t>LAS LOMITAS  [15060060]</t>
  </si>
  <si>
    <t>CANAVERALES [15060080]</t>
  </si>
  <si>
    <t>San Juan Del Cesar</t>
  </si>
  <si>
    <t>GUACAMAYO [15060090]</t>
  </si>
  <si>
    <t>EL CONEJO  [15060150]</t>
  </si>
  <si>
    <t>LA GLORIA[15060180]</t>
  </si>
  <si>
    <t>TAJO SUR [15060210]</t>
  </si>
  <si>
    <t>LA ARENA  [15060270]</t>
  </si>
  <si>
    <t>LA PAULINA - AUT [15065040]</t>
  </si>
  <si>
    <t>HACIENDA LA CRUZ [15065100]</t>
  </si>
  <si>
    <t>AEROPUERTO ALM. PADILLA - [15065180]</t>
  </si>
  <si>
    <t>LA MINA CERREJON  - AUT [15065501]</t>
  </si>
  <si>
    <t>SANTANA URRAICH [15070010]</t>
  </si>
  <si>
    <t>NUEVO AMBIENTE [15070020]</t>
  </si>
  <si>
    <t>BUENOS AIRES [15070060]</t>
  </si>
  <si>
    <t>IRRAIPA [15070070]</t>
  </si>
  <si>
    <t>KAURAQUIMANA [15070080]</t>
  </si>
  <si>
    <t>PERPANA [15070090]</t>
  </si>
  <si>
    <t>JOJONCITO [15070110]</t>
  </si>
  <si>
    <t>EL PAJARO [15070130]</t>
  </si>
  <si>
    <t>MAYAPO [15070140]</t>
  </si>
  <si>
    <t>ESCUELA CEURA [15070160]</t>
  </si>
  <si>
    <t>CAIMITO [15070190]</t>
  </si>
  <si>
    <t>OROCHON [15070240]</t>
  </si>
  <si>
    <t>MANAURE [15075030]</t>
  </si>
  <si>
    <t>AEROPUERTO PUERTO BOLIVAR  - AUT [15075501]</t>
  </si>
  <si>
    <t>PUERTO ESTRELLA [15080010]</t>
  </si>
  <si>
    <t>SIAPANA [15080040]</t>
  </si>
  <si>
    <t>SILLAMANA [15080070]</t>
  </si>
  <si>
    <t>PUERTO LOPEZ [15080090]</t>
  </si>
  <si>
    <t>NAZARETH [15085020]</t>
  </si>
  <si>
    <t>ESCUELA AGRICOLA CARRAIPIA  - AUT [15085030]</t>
  </si>
  <si>
    <t>RANCHO GRANDE [15085040]</t>
  </si>
  <si>
    <t>VILLA DEL ROSARIO [16010010]</t>
  </si>
  <si>
    <t>DONJUANA LA 2 [16010020]</t>
  </si>
  <si>
    <t>SANTA RITA [16010040]</t>
  </si>
  <si>
    <t>JARRA LA [16010060]</t>
  </si>
  <si>
    <t>RICAURTE [16010100]</t>
  </si>
  <si>
    <t>MANZANARES [16010110]</t>
  </si>
  <si>
    <t>TASAJERO [16010340]</t>
  </si>
  <si>
    <t>AEROPUERTO CAMILO DAZA [16015010]</t>
  </si>
  <si>
    <t>ISER PAMPLONA [16015020]</t>
  </si>
  <si>
    <t>ESPERANZA LA [16015030]</t>
  </si>
  <si>
    <t>RAGONVALIA [16015100]</t>
  </si>
  <si>
    <t>FCA.LA PALMITA [16015140]</t>
  </si>
  <si>
    <t>Pamplonita</t>
  </si>
  <si>
    <t>GRAMALOTE [16020010]</t>
  </si>
  <si>
    <t>SANTIAGO CAIMITO [16020030]</t>
  </si>
  <si>
    <t>ARBOLEDAS [16020050]</t>
  </si>
  <si>
    <t>CUCUTILLA [16020080]</t>
  </si>
  <si>
    <t>CALDERA LA [16020110]</t>
  </si>
  <si>
    <t>BARRANCAS [16020130]</t>
  </si>
  <si>
    <t>BOCATOMA RIO ZULIA [16020140]</t>
  </si>
  <si>
    <t>CERRO PELAO [16020180]</t>
  </si>
  <si>
    <t>CORNEJO [16020190]</t>
  </si>
  <si>
    <t>VACAS LAS [16020250]</t>
  </si>
  <si>
    <t>URIMACO [16020280]</t>
  </si>
  <si>
    <t>PLANADAS [16020340]</t>
  </si>
  <si>
    <t>PUERTO SANTANDER [16020370]</t>
  </si>
  <si>
    <t>CARMEN DE TONCHALA [16025010]</t>
  </si>
  <si>
    <t>SALAZAR [16025030]</t>
  </si>
  <si>
    <t>CINERA-VILLA OLGA AUT [16025040]</t>
  </si>
  <si>
    <t>CAMPO TRES [16030030]</t>
  </si>
  <si>
    <t>LOURDES [16030080]</t>
  </si>
  <si>
    <t>VILLA CARO [16030090]</t>
  </si>
  <si>
    <t>SAN JUAN [16030100]</t>
  </si>
  <si>
    <t>DIVISIONES [16030140]</t>
  </si>
  <si>
    <t>LIBERTAD LA [16030150]</t>
  </si>
  <si>
    <t>ALTO EL VENADO [16040010]</t>
  </si>
  <si>
    <t>LA MARIA - AUT [16040050]</t>
  </si>
  <si>
    <t>QUINCE LETRAS [16050020]</t>
  </si>
  <si>
    <t>RIO DE ORO [16050060]</t>
  </si>
  <si>
    <t>EL CHORRO [16050100]</t>
  </si>
  <si>
    <t>BOCATOMA RIO FRIO [16050120]</t>
  </si>
  <si>
    <t>BROTARE [16050170]</t>
  </si>
  <si>
    <t>MARAVILLA  LA [16050290]</t>
  </si>
  <si>
    <t>San Calixto</t>
  </si>
  <si>
    <t>AEROPUERTO AGUAS CLARAS [16055010]</t>
  </si>
  <si>
    <t>TEORAMA [16055020]</t>
  </si>
  <si>
    <t>ABREGO CENTRO ADMO [16055040]</t>
  </si>
  <si>
    <t>PLAYA LA [16055060]</t>
  </si>
  <si>
    <t>UNIVERSIDAD FRANCISCO DE PAULA SANTANDER [16055100]</t>
  </si>
  <si>
    <t>CNO LA RAYA [16060010]</t>
  </si>
  <si>
    <t>ORU [16070040]</t>
  </si>
  <si>
    <t>EMPOISLAS [17010010]</t>
  </si>
  <si>
    <t>Archipielago De San Andres, Providencia Y Santa Catalina</t>
  </si>
  <si>
    <t>HOYO SOPLADOR [17010020]</t>
  </si>
  <si>
    <t>AEROPUERTO SESQUICENTENARIO [17015010]</t>
  </si>
  <si>
    <t>PUEBLO VIEJO [17020020]</t>
  </si>
  <si>
    <t>San Andres Y  Providencia (Santa Isabel)</t>
  </si>
  <si>
    <t>AGUA DULCE [17020040]</t>
  </si>
  <si>
    <t>AEROPUERTO EL EMBRUJO AUT [17025020]</t>
  </si>
  <si>
    <t>LAGUNA LA [21010040]</t>
  </si>
  <si>
    <t>SAN JOSE DE ISNOS [21010050]</t>
  </si>
  <si>
    <t>MEDIANIA [21010060]</t>
  </si>
  <si>
    <t>PALESTINA [21010100]</t>
  </si>
  <si>
    <t>INSFOPAL [21010110]</t>
  </si>
  <si>
    <t>BAJO FRUTAL [21010130]</t>
  </si>
  <si>
    <t>CANDELA LA [21010140]</t>
  </si>
  <si>
    <t>VILLA FATIMA [21010160]</t>
  </si>
  <si>
    <t>ESCUELA BELEN [21010170]</t>
  </si>
  <si>
    <t>TABOR EL [21010180]</t>
  </si>
  <si>
    <t>ALTO DEL OBISPO [21010190]</t>
  </si>
  <si>
    <t>SULCHOMISCO [21010200]</t>
  </si>
  <si>
    <t>MONTECRISTO [21010210]</t>
  </si>
  <si>
    <t>MORELIA [21010220]</t>
  </si>
  <si>
    <t>BETANIA TV [21010230]</t>
  </si>
  <si>
    <t>HORNITOS [21010250]</t>
  </si>
  <si>
    <t>SEVILLA [21015020]</t>
  </si>
  <si>
    <t>PARQUE ARQUEOLOGICO - AUT [21015030]</t>
  </si>
  <si>
    <t>VISO EL [21020040]</t>
  </si>
  <si>
    <t>PUENTE SALADOBLANC [21020050]</t>
  </si>
  <si>
    <t>ALTAMIRA EL GRIFO AUT [21025030]</t>
  </si>
  <si>
    <t>SAN ADOLFO [21030060]</t>
  </si>
  <si>
    <t>ACEVEDO [21030080]</t>
  </si>
  <si>
    <t>JAGUA LA [21030090]</t>
  </si>
  <si>
    <t>SAN ANTONIO DEL PE [21030110]</t>
  </si>
  <si>
    <t>LIBANO EL [21035040]</t>
  </si>
  <si>
    <t>PUENTE GARCES [21037010]</t>
  </si>
  <si>
    <t>ANTENA TV [21040020]</t>
  </si>
  <si>
    <t>OPORAPA [21040030]</t>
  </si>
  <si>
    <t>PUENTE BALSEADERO [21040040]</t>
  </si>
  <si>
    <t>TARQUI [21040050]</t>
  </si>
  <si>
    <t>TRES ESQUINAS [21040060]</t>
  </si>
  <si>
    <t>BETULIA LA [21045010]</t>
  </si>
  <si>
    <t>ARGENTINA LA [21050060]</t>
  </si>
  <si>
    <t>BELALCAZAR [21050070]</t>
  </si>
  <si>
    <t>Páez (Belalcázar)</t>
  </si>
  <si>
    <t>NATAGA  - AUT [21050090]</t>
  </si>
  <si>
    <t>HATILLO EL [21050140]</t>
  </si>
  <si>
    <t>SAN VICENTE [21050160]</t>
  </si>
  <si>
    <t>YARUMAL [21050170]</t>
  </si>
  <si>
    <t>MEREMBERG HACIENDA [21050190]</t>
  </si>
  <si>
    <t>SAN LUIS [21050220]</t>
  </si>
  <si>
    <t>SAN ANDRES [21050230]</t>
  </si>
  <si>
    <t>SANTA TERESA [21050240]</t>
  </si>
  <si>
    <t>ALTAMIRA [21050250]</t>
  </si>
  <si>
    <t>TESALIA 2 [21050290]</t>
  </si>
  <si>
    <t>ESCUELA RIOSUCIO  2 [21050310]</t>
  </si>
  <si>
    <t>SAN JUAN [21050320]</t>
  </si>
  <si>
    <t>ESCUELA AGRICOLA LA PLATA [21055020]</t>
  </si>
  <si>
    <t>SANTA LETICIA [21055030]</t>
  </si>
  <si>
    <t>PAICOL - AUT [21057060]</t>
  </si>
  <si>
    <t>PITA LA [21060040]</t>
  </si>
  <si>
    <t>GIGANTE 2 [21060070]</t>
  </si>
  <si>
    <t>GARZON [21060080]</t>
  </si>
  <si>
    <t>HOBO EL [21060090]</t>
  </si>
  <si>
    <t>CRISTALINA  LA HACIENDA [21060100]</t>
  </si>
  <si>
    <t>RIOLORO [21060110]</t>
  </si>
  <si>
    <t>ZULUAGA AUT [21065040]</t>
  </si>
  <si>
    <t>YAGUARA [21080030]</t>
  </si>
  <si>
    <t>SANTA ROSA HACIENDA [21080070]</t>
  </si>
  <si>
    <t>MINA LA [21080080]</t>
  </si>
  <si>
    <t>HERRERAS LAS [21080100]</t>
  </si>
  <si>
    <t>SAN JOSE HACIENDA [21080110]</t>
  </si>
  <si>
    <t>SAN RAFAEL [21085030]</t>
  </si>
  <si>
    <t>CUCHARO EL [21090020]</t>
  </si>
  <si>
    <t>PAPAGAYO HACIENDA [21090040]</t>
  </si>
  <si>
    <t>SANTA BARBARA [21090110]</t>
  </si>
  <si>
    <t>JUNCAL EL AUT [21095010]</t>
  </si>
  <si>
    <t>SANTA BARBARA FINCA [21100070]</t>
  </si>
  <si>
    <t>NUEVO PARAISO [21100080]</t>
  </si>
  <si>
    <t>ARCADIA LA [21100140]</t>
  </si>
  <si>
    <t>POTOSI HACIENDA [21105040]</t>
  </si>
  <si>
    <t>ROSALES LOS [21105050]</t>
  </si>
  <si>
    <t>HATO MILAGRO [21110040]</t>
  </si>
  <si>
    <t>BARAYA [21110070]</t>
  </si>
  <si>
    <t>POTOSI [21110090]</t>
  </si>
  <si>
    <t>YEGUERA LA [21110120]</t>
  </si>
  <si>
    <t>MESA REDONDA [21110160]</t>
  </si>
  <si>
    <t>HATO BOGOTA [21110180]</t>
  </si>
  <si>
    <t>VICTORIA LA [21110290]</t>
  </si>
  <si>
    <t>POLONIA [21110330]</t>
  </si>
  <si>
    <t>SANTA HELENA [21110400]</t>
  </si>
  <si>
    <t>GIRONDA LA HACIENDA [21110430]</t>
  </si>
  <si>
    <t>GUADUAL EL [21110440]</t>
  </si>
  <si>
    <t>NEIVA [21110460]</t>
  </si>
  <si>
    <t>AEROPUERTO BENITO SALAS [21115020]</t>
  </si>
  <si>
    <t>SAN JOSE [21115060]</t>
  </si>
  <si>
    <t>VILLAVIEJA FFCC [21115080]</t>
  </si>
  <si>
    <t>PALACIO-VEGALARGA [21115100]</t>
  </si>
  <si>
    <t>HACIENDA MANILA [21115160]</t>
  </si>
  <si>
    <t>PARAGUAY HACIENDA [21120010]</t>
  </si>
  <si>
    <t>POTRERITO [21120040]</t>
  </si>
  <si>
    <t>TOTUMO EL [21120090]</t>
  </si>
  <si>
    <t>VOLCAN EL [21120100]</t>
  </si>
  <si>
    <t>SANTA MARIA [21125010]</t>
  </si>
  <si>
    <t>PALERMO [21127010]</t>
  </si>
  <si>
    <t>PURIFICACION [21130010]</t>
  </si>
  <si>
    <t>SAN LUIS [21130040]</t>
  </si>
  <si>
    <t>PEREZ HACIENDA AUT [21130050]</t>
  </si>
  <si>
    <t>CARMEN EL [21130060]</t>
  </si>
  <si>
    <t>ORGANOS [21130080]</t>
  </si>
  <si>
    <t>PRAGA [21130110]</t>
  </si>
  <si>
    <t>ALTAMIRA DC HACIENDA [21130180]</t>
  </si>
  <si>
    <t>JABALCON [21135020]</t>
  </si>
  <si>
    <t>ANCHIQUE [21135030]</t>
  </si>
  <si>
    <t>JULIA LA [21135050]</t>
  </si>
  <si>
    <t>MIRAFLORES [21140080]</t>
  </si>
  <si>
    <t>SAN JUANITO [21140100]</t>
  </si>
  <si>
    <t>TOMO EL [21140110]</t>
  </si>
  <si>
    <t>CRUCES LAS [21140120]</t>
  </si>
  <si>
    <t>LIBANO EL [21140130]</t>
  </si>
  <si>
    <t>ARIZONA [21145020]</t>
  </si>
  <si>
    <t>SAN ALFONSO [21145040]</t>
  </si>
  <si>
    <t>LEGIOSA LA [21145070]</t>
  </si>
  <si>
    <t>PUENTE VENADO [21147050]</t>
  </si>
  <si>
    <t>TINAJAS [21150030]</t>
  </si>
  <si>
    <t>CUNDAY [21160030]</t>
  </si>
  <si>
    <t>ACO [21160040]</t>
  </si>
  <si>
    <t>PINALITO HACIENDA [21160050]</t>
  </si>
  <si>
    <t>VILLARRICA [21160070]</t>
  </si>
  <si>
    <t>BOQUERON [21160080]</t>
  </si>
  <si>
    <t>PENAS BLANCAS [21160130]</t>
  </si>
  <si>
    <t>LLANITOS [21160160]</t>
  </si>
  <si>
    <t>FIQUE EL [21160170]</t>
  </si>
  <si>
    <t>PUERTO LLERAS [21160180]</t>
  </si>
  <si>
    <t>CONC L BUSTAMANTE [21160200]</t>
  </si>
  <si>
    <t>PST DE MONTA [21165010]</t>
  </si>
  <si>
    <t>LOZANIA [21165030]</t>
  </si>
  <si>
    <t>DOS AGUAS LAS [21170020]</t>
  </si>
  <si>
    <t>MAPORITA LA DC HACIENDA [21170030]</t>
  </si>
  <si>
    <t>MESAS LAS [21170040]</t>
  </si>
  <si>
    <t>ROVIRA 2 [21180040]</t>
  </si>
  <si>
    <t>LORENA LA HACIENDA [21180120]</t>
  </si>
  <si>
    <t>SUAREZ [21180160]</t>
  </si>
  <si>
    <t>VALLE DE SAN JUAN [21180210]</t>
  </si>
  <si>
    <t>GUAMO [21185030]</t>
  </si>
  <si>
    <t>AEROPUERTO SANTIAGO VILA [21185040]</t>
  </si>
  <si>
    <t>VALLE DE SAN JUAN [21185080]</t>
  </si>
  <si>
    <t>NATAIMA - AUT [21185090]</t>
  </si>
  <si>
    <t>TIBACUY [21190030]</t>
  </si>
  <si>
    <t>CABRERA [21190090]</t>
  </si>
  <si>
    <t>NILO [21190210]</t>
  </si>
  <si>
    <t>OSPINA PEREZ [21190240]</t>
  </si>
  <si>
    <t>SAN JUAN [21190270]</t>
  </si>
  <si>
    <t>Bogotá, D.C</t>
  </si>
  <si>
    <t>CARMEN DE APICALA [21190290]</t>
  </si>
  <si>
    <t>EL PINAR [21190310]</t>
  </si>
  <si>
    <t>EL TULCAN [21190350]</t>
  </si>
  <si>
    <t>GRANJA LA HACIENDA [21190410]</t>
  </si>
  <si>
    <t>BATAN [21190460]</t>
  </si>
  <si>
    <t>PANDI [21195060]</t>
  </si>
  <si>
    <t>PEÑAS BLANCAS [21195110]</t>
  </si>
  <si>
    <t>ITA VALSALICE [21195120]</t>
  </si>
  <si>
    <t>Silvania</t>
  </si>
  <si>
    <t>PANONIA [21200160]</t>
  </si>
  <si>
    <t>PISCIS [21200620]</t>
  </si>
  <si>
    <t>POTRERO LARGO [21200780]</t>
  </si>
  <si>
    <t>LOURDES [21201050]</t>
  </si>
  <si>
    <t>PANTANO REDONDO 1 [21201060]</t>
  </si>
  <si>
    <t>EL CORAZON [21201070]</t>
  </si>
  <si>
    <t>TOCAIMA [21201100]</t>
  </si>
  <si>
    <t>LAGUNITAS [21201190]</t>
  </si>
  <si>
    <t>ESCUELA LA UNION [21201200]</t>
  </si>
  <si>
    <t>SANTA MARIA DE USME [21201240]</t>
  </si>
  <si>
    <t>AUSTRALIA [21201300]</t>
  </si>
  <si>
    <t>PREVENTORIO INFANT [21201310]</t>
  </si>
  <si>
    <t>LA UNION [21201320]</t>
  </si>
  <si>
    <t>EL ROBLE [21201550]</t>
  </si>
  <si>
    <t>PASQUILLA [21201580]</t>
  </si>
  <si>
    <t>GRANJA TABIO [21201630]</t>
  </si>
  <si>
    <t>GRANJA VILLAPINZON [21201640]</t>
  </si>
  <si>
    <t>SANTA ROSITA [21201650]</t>
  </si>
  <si>
    <t>ALTO SAN MIGUEL [21201920]</t>
  </si>
  <si>
    <t>HIDROPARAISO [21202160]</t>
  </si>
  <si>
    <t>SEDE IDEAM CALLE 25D KRA [21202280]</t>
  </si>
  <si>
    <t>UNIVERSIDAD NACIONAL [21205012]</t>
  </si>
  <si>
    <t>TIBAITATA [21205420]</t>
  </si>
  <si>
    <t>MERCEDES [21205660]</t>
  </si>
  <si>
    <t>LA FLORIDA [21205670]</t>
  </si>
  <si>
    <t>GUASCA [21205700]</t>
  </si>
  <si>
    <t>JARDIN BOTANICO [21205710]</t>
  </si>
  <si>
    <t>GRANJA SAN JORGE [21205720]</t>
  </si>
  <si>
    <t>SILOS [21205740]</t>
  </si>
  <si>
    <t>BASE AEREA MADRID [21205770]</t>
  </si>
  <si>
    <t>EL DORADO CATAM [21205791]</t>
  </si>
  <si>
    <t>LA COSECHA [21205910]</t>
  </si>
  <si>
    <t>SUASUQUE [21205920]</t>
  </si>
  <si>
    <t>VILLA INES [21205940]</t>
  </si>
  <si>
    <t>TACHI [21205960]</t>
  </si>
  <si>
    <t>GRANJA PROVIDENCIA [21205980]</t>
  </si>
  <si>
    <t>EL LLANO [21205990]</t>
  </si>
  <si>
    <t>HACIENDA LORETOKI [21206010]</t>
  </si>
  <si>
    <t>SANTILLANA [21206020]</t>
  </si>
  <si>
    <t>SAN CAYETANO [21206030]</t>
  </si>
  <si>
    <t>CASABLANCA [21206060]</t>
  </si>
  <si>
    <t>PRIMAVERA D' MATIMA [21206180]</t>
  </si>
  <si>
    <t>C.UNIV.AGROP-UDCA [21206260]</t>
  </si>
  <si>
    <t>ACAPULCO [21206280]</t>
  </si>
  <si>
    <t>INEM KENNEDY [21206560]</t>
  </si>
  <si>
    <t>NUEVA GENERACION [21206600]</t>
  </si>
  <si>
    <t>COLEGIO SAN CAYETANO [21206650]</t>
  </si>
  <si>
    <t>SANTA CRUZ DE SIECHA [21206980]</t>
  </si>
  <si>
    <t>JUNTAS LAS [21210020]</t>
  </si>
  <si>
    <t>PASTALES [21210030]</t>
  </si>
  <si>
    <t>SECRETO EL [21210080]</t>
  </si>
  <si>
    <t>PLACER EL [21210110]</t>
  </si>
  <si>
    <t>ESMERALDA LA [21210120]</t>
  </si>
  <si>
    <t>DELICIAS LAS [21210130]</t>
  </si>
  <si>
    <t>PLAN EL [21210140]</t>
  </si>
  <si>
    <t>CASCADA LA [21210150]</t>
  </si>
  <si>
    <t>PALOGRANDE HACIENDA [21210170]</t>
  </si>
  <si>
    <t>TOCHE [21210180]</t>
  </si>
  <si>
    <t>RESACA LA [21210190]</t>
  </si>
  <si>
    <t>BUENOS AIRES [21210200]</t>
  </si>
  <si>
    <t>PALMAR EL [21210220]</t>
  </si>
  <si>
    <t>CRUZ ROJA [21210230]</t>
  </si>
  <si>
    <t>INTERLAKEN [21210240]</t>
  </si>
  <si>
    <t>SILENCIO EL [21210260]</t>
  </si>
  <si>
    <t>CHICORAL [21215080]</t>
  </si>
  <si>
    <t>CUCUANA HACIENDA [21215130]</t>
  </si>
  <si>
    <t>CAJAMARCA - AUT [21215190]</t>
  </si>
  <si>
    <t>PIEDRAS [21220040]</t>
  </si>
  <si>
    <t>ACEITUNO EL [21220050]</t>
  </si>
  <si>
    <t>NARINO [21230060]</t>
  </si>
  <si>
    <t>SAN JUAN D RIOSECO [21230070]</t>
  </si>
  <si>
    <t>ARRANCAPLUMAS [21230090]</t>
  </si>
  <si>
    <t>NARINO RADIO [21230110]</t>
  </si>
  <si>
    <t>LA BELLEZA [21230120]</t>
  </si>
  <si>
    <t>JERUSALEN [21235010]</t>
  </si>
  <si>
    <t>NARINO - AUT [21237010]</t>
  </si>
  <si>
    <t>SAN JUAN DE CHINA [21240030]</t>
  </si>
  <si>
    <t>ANZOATEGUI [21240070]</t>
  </si>
  <si>
    <t>BODEGA LA [21240110]</t>
  </si>
  <si>
    <t>PERALES HATO OPIA [21245010]</t>
  </si>
  <si>
    <t>AEROPUERTO PERALES [21245040]</t>
  </si>
  <si>
    <t>SANTA ISABEL [21245140]</t>
  </si>
  <si>
    <t>ALTO DEL OSO [21250050]</t>
  </si>
  <si>
    <t>SIERRA LA [21250070]</t>
  </si>
  <si>
    <t>ESTRELLA LA [21250100]</t>
  </si>
  <si>
    <t>BOQUERON [21250170]</t>
  </si>
  <si>
    <t>POTOSI HACIENDA [21250450]</t>
  </si>
  <si>
    <t>VENADILLO [21250460]</t>
  </si>
  <si>
    <t>SANTA BARBARA [21250480]</t>
  </si>
  <si>
    <t>LIBANO [21250500]</t>
  </si>
  <si>
    <t>SALTO EL [21255080]</t>
  </si>
  <si>
    <t>ARMERO GRANJA [21255090]</t>
  </si>
  <si>
    <t>SANTA ISABEL [21255110]</t>
  </si>
  <si>
    <t>VILLAHERMOSA [21255120]</t>
  </si>
  <si>
    <t>QUINTA LA [21255140]</t>
  </si>
  <si>
    <t>MURILLO - AUT [21255170]</t>
  </si>
  <si>
    <t>HERRERA [22010010]</t>
  </si>
  <si>
    <t>GAITAN [22010070]</t>
  </si>
  <si>
    <t>RELATOR [22015020]</t>
  </si>
  <si>
    <t>PENA RICA [22020020]</t>
  </si>
  <si>
    <t>GAITANIA [22020030]</t>
  </si>
  <si>
    <t>CASA DE ZINC [22020040]</t>
  </si>
  <si>
    <t>SANTIAGO PEREZ [22020050]</t>
  </si>
  <si>
    <t>RIOCLARO [22020060]</t>
  </si>
  <si>
    <t>CONDOR EL [22020070]</t>
  </si>
  <si>
    <t>DEMOSTRACION GRANJA  - AUT [22045010]</t>
  </si>
  <si>
    <t>LIMON EL [22045020]</t>
  </si>
  <si>
    <t>COLACHE HACIENDA [22050030]</t>
  </si>
  <si>
    <t>ATACO [22050040]</t>
  </si>
  <si>
    <t>SAN JOSE D HERMOSA [22050060]</t>
  </si>
  <si>
    <t>SAN PEDRO [22050070]</t>
  </si>
  <si>
    <t>PAN DE AZUCAR [22050080]</t>
  </si>
  <si>
    <t>MOLINO MURRA [22050090]</t>
  </si>
  <si>
    <t>GUAYABOS LOS [22050100]</t>
  </si>
  <si>
    <t>MESA DE POLE [22055020]</t>
  </si>
  <si>
    <t>ORTEGA [22060070]</t>
  </si>
  <si>
    <t>PANDO EL [22060080]</t>
  </si>
  <si>
    <t>OLAYA HERRERA [22060090]</t>
  </si>
  <si>
    <t>PIEDRAS DE COBRE [22060100]</t>
  </si>
  <si>
    <t>GUAINI [22060110]</t>
  </si>
  <si>
    <t>SAN ANTONIO QUINTA [22065040]</t>
  </si>
  <si>
    <t>RONCESVALLES [22070010]</t>
  </si>
  <si>
    <t>SANTA HELENA [22070030]</t>
  </si>
  <si>
    <t>RIOMANSO [22075030]</t>
  </si>
  <si>
    <t>EDEN EL [23010020]</t>
  </si>
  <si>
    <t>IDEMA-HONDA [23010080]</t>
  </si>
  <si>
    <t>MANZANARES [23020080]</t>
  </si>
  <si>
    <t>MARULANDA [23020090]</t>
  </si>
  <si>
    <t>VICTORIA LA [23020100]</t>
  </si>
  <si>
    <t>ALBANIA [23025040]</t>
  </si>
  <si>
    <t>IDEMA-DORADA [23040030]</t>
  </si>
  <si>
    <t>CAÑAVERAL [23040070]</t>
  </si>
  <si>
    <t>MARQUETALIA [23050080]</t>
  </si>
  <si>
    <t>SAN MIGUEL [23050100]</t>
  </si>
  <si>
    <t>SAN JOSE PENSILVAN [23050230]</t>
  </si>
  <si>
    <t>NORCASIA RADIO [23050250]</t>
  </si>
  <si>
    <t>SAMANA [23055040]</t>
  </si>
  <si>
    <t>ARGELIA [23055070]</t>
  </si>
  <si>
    <t>Argelia</t>
  </si>
  <si>
    <t>CAPARRAPI [23060110]</t>
  </si>
  <si>
    <t>EL TUSCOLO [23060140]</t>
  </si>
  <si>
    <t>PUERTO LIBRE [23060150]</t>
  </si>
  <si>
    <t>SAN PABLO [23060160]</t>
  </si>
  <si>
    <t>LA PALMA [23060170]</t>
  </si>
  <si>
    <t>EL PEÑON [23060180]</t>
  </si>
  <si>
    <t>UTICA [23060190]</t>
  </si>
  <si>
    <t>SUPATA [23060200]</t>
  </si>
  <si>
    <t>FINCA CHILAGUA [23060260]</t>
  </si>
  <si>
    <t>EL SILENCIO [23060290]</t>
  </si>
  <si>
    <t>LA ESTANCIA [23060370]</t>
  </si>
  <si>
    <t xml:space="preserve"> La Vega</t>
  </si>
  <si>
    <t>LA CABRERA [23065120]</t>
  </si>
  <si>
    <t>CLARO DE LUNA [23070010]</t>
  </si>
  <si>
    <t>RIO CLARO [23070020]</t>
  </si>
  <si>
    <t>SANTO DOMINGO [23080390]</t>
  </si>
  <si>
    <t>MARINILLA [23080640]</t>
  </si>
  <si>
    <t>CAMPOALEGRE [23080650]</t>
  </si>
  <si>
    <t>Carmen De Viboral</t>
  </si>
  <si>
    <t>CANTERAS [23080720]</t>
  </si>
  <si>
    <t>Puerto Nare</t>
  </si>
  <si>
    <t>CONCEPCION [23080740]</t>
  </si>
  <si>
    <t>COCORNA [23080750]</t>
  </si>
  <si>
    <t>SAN ROQUE [23080760]</t>
  </si>
  <si>
    <t>EL JORDAN [23080810]</t>
  </si>
  <si>
    <t>TAFETANES [23080820]</t>
  </si>
  <si>
    <t>SANTUARIO [23080920]</t>
  </si>
  <si>
    <t>PRESA SAN LORENZO [23080940]</t>
  </si>
  <si>
    <t>ALEJANDRIA [23085030]</t>
  </si>
  <si>
    <t>GRANJA EXPERIMENTAL EL NUS [23085080]</t>
  </si>
  <si>
    <t>EL PENOL [23085110]</t>
  </si>
  <si>
    <t>SAN FRANCISCO [23085140]</t>
  </si>
  <si>
    <t>CORRIENTES [23085160]</t>
  </si>
  <si>
    <t>SAN CARLOS [23085220]</t>
  </si>
  <si>
    <t>LA SELVA [23085260]</t>
  </si>
  <si>
    <t>AEROPUERTO J.M. CORDOVA [23085270]</t>
  </si>
  <si>
    <t>VIRGINIAS [23090020]</t>
  </si>
  <si>
    <t>MURILLO [23090110]</t>
  </si>
  <si>
    <t>EL TIGRE [23100030]</t>
  </si>
  <si>
    <t>YOLOMBO [23100040]</t>
  </si>
  <si>
    <t>BODEGA LA [23100050]</t>
  </si>
  <si>
    <t>RAMBLAS [23100070]</t>
  </si>
  <si>
    <t>PUERTO NINO [23110030]</t>
  </si>
  <si>
    <t>TRIQUE EL [23110040]</t>
  </si>
  <si>
    <t>PADILLA [23110060]</t>
  </si>
  <si>
    <t>PUERTO BOYACA [23115010]</t>
  </si>
  <si>
    <t>VERDE LA [23120010]</t>
  </si>
  <si>
    <t>MUZO [23120050]</t>
  </si>
  <si>
    <t>PUERTO ARAUJO ALERTAS [23120200]</t>
  </si>
  <si>
    <t>COPER [23120210]</t>
  </si>
  <si>
    <t>PRADERA LA [23120220]</t>
  </si>
  <si>
    <t>BORBUR 2 [23120250]</t>
  </si>
  <si>
    <t>CAMPO CAPOTE [23125040]</t>
  </si>
  <si>
    <t>CARARE [23125050]</t>
  </si>
  <si>
    <t>ALBANIA [23125060]</t>
  </si>
  <si>
    <t>OTANCHE [23125080]</t>
  </si>
  <si>
    <t>PAUNA [23125090]</t>
  </si>
  <si>
    <t>BUENAVISTA [23125100]</t>
  </si>
  <si>
    <t>CIMITARRA [23125120]</t>
  </si>
  <si>
    <t>LANDAZURI [23125130]</t>
  </si>
  <si>
    <t>AEROPUERTO FURATENA  - AUT [23125140]</t>
  </si>
  <si>
    <t>VILLAGOMEZ [23125150]</t>
  </si>
  <si>
    <t>Villagómez</t>
  </si>
  <si>
    <t>CHUCURI [23130010]</t>
  </si>
  <si>
    <t>DOS BOCAS HACIENDA [23140070]</t>
  </si>
  <si>
    <t>CARMEN EL [23145020]</t>
  </si>
  <si>
    <t>PUENTE FERROCARRIL OPÓN [23147020]</t>
  </si>
  <si>
    <t>AEROPUERTO YARIGUIES AUT [23155030]</t>
  </si>
  <si>
    <t>CENTRO EL [23155040]</t>
  </si>
  <si>
    <t>YONDO [23160010]</t>
  </si>
  <si>
    <t>AEROPUERTO OTU [23175020]</t>
  </si>
  <si>
    <t>PUERTO WILCHES [23180020]</t>
  </si>
  <si>
    <t>PORVENIR EL [23180040]</t>
  </si>
  <si>
    <t>ESTABLO EL [23180050]</t>
  </si>
  <si>
    <t>SABANA DE TORRES [23180070]</t>
  </si>
  <si>
    <t>ELOY VALENZUELA [23180080]</t>
  </si>
  <si>
    <t>SITIO NUEVO [23180100]</t>
  </si>
  <si>
    <t>PATURIA [23180110]</t>
  </si>
  <si>
    <t>COQUERA LA [23180120]</t>
  </si>
  <si>
    <t>VILLA LEIVA [23185010]</t>
  </si>
  <si>
    <t>LIBANO EL [23190110]</t>
  </si>
  <si>
    <t>TONA  - AUT [23190130]</t>
  </si>
  <si>
    <t>PLAYON EL [23190140]</t>
  </si>
  <si>
    <t>MAGARA [23190210]</t>
  </si>
  <si>
    <t>LAGUNA LA [23190260]</t>
  </si>
  <si>
    <t>PALO GORDO [23190280]</t>
  </si>
  <si>
    <t>PICACHO EL [23190300]</t>
  </si>
  <si>
    <t>PROVINCIA [23190320]</t>
  </si>
  <si>
    <t>MATAJIRA [23190340]</t>
  </si>
  <si>
    <t>LLANO DE PALMAS [23190350]</t>
  </si>
  <si>
    <t>PORTACHUELO [23190360]</t>
  </si>
  <si>
    <t>PALMAS [23190380]</t>
  </si>
  <si>
    <t>GALVICIA LA [23190400]</t>
  </si>
  <si>
    <t>NARANJO EL [23190440]</t>
  </si>
  <si>
    <t>VETAS-EL POZO [23190450]</t>
  </si>
  <si>
    <t>ANGELES LOS [23190480]</t>
  </si>
  <si>
    <t>SAN ALBERTO [23190500]</t>
  </si>
  <si>
    <t>CAOBO EL [23190510]</t>
  </si>
  <si>
    <t>DORADA LA [23190520]</t>
  </si>
  <si>
    <t>VEGA LA [23190540]</t>
  </si>
  <si>
    <t>SAN RAFAEL [23190560]</t>
  </si>
  <si>
    <t>SAN DANIEL HACIENDA [23190580]</t>
  </si>
  <si>
    <t>FLORESTA LA [23190590]</t>
  </si>
  <si>
    <t>PANTANO EL [23190600]</t>
  </si>
  <si>
    <t>PIEDECUESTA GRANJA [23190700]</t>
  </si>
  <si>
    <t>BARRANCA LEBRIJA [23190710]</t>
  </si>
  <si>
    <t>PLANES LOS [23190810]</t>
  </si>
  <si>
    <t>BUCARAMANGA IDEAM [23190830]</t>
  </si>
  <si>
    <t>UNIVERSIDAD INDUSTRIAL SANTANDER [23195040]</t>
  </si>
  <si>
    <t>VIVERO SURATA  - AUT [23195090]</t>
  </si>
  <si>
    <t>LLANO GRANDE  - AUT [23195110]</t>
  </si>
  <si>
    <t>ESCUELA AGRICOLA CACHIRA [23195180]</t>
  </si>
  <si>
    <t>CACHIRI  - AUT [23195200]</t>
  </si>
  <si>
    <t>AEROPUERTO PALONEGRO AUT [23195502]</t>
  </si>
  <si>
    <t>SIMITI [23200010]</t>
  </si>
  <si>
    <t>SANTO DOMINGO [23200060]</t>
  </si>
  <si>
    <t>COLEGIO COOPERATIVO [23205020]</t>
  </si>
  <si>
    <t>SANTA ROSA D SIMITI [23205030]</t>
  </si>
  <si>
    <t>PUERTO MOSQUITO [23210010]</t>
  </si>
  <si>
    <t>GLORIA LA [23210020]</t>
  </si>
  <si>
    <t>VEGA LA [23210120]</t>
  </si>
  <si>
    <t>TOTUMAL [23210130]</t>
  </si>
  <si>
    <t>GAMARRA [23210160]</t>
  </si>
  <si>
    <t>AGUAS CLARAS [23215030]</t>
  </si>
  <si>
    <t>MATA LA [23215050]</t>
  </si>
  <si>
    <t>LA GLORIA[23217060]</t>
  </si>
  <si>
    <t>LETICIA [24010070]</t>
  </si>
  <si>
    <t>COMODA LA [24010110]</t>
  </si>
  <si>
    <t>SIMIJACA [24010150]</t>
  </si>
  <si>
    <t>GUACHETA [24010170]</t>
  </si>
  <si>
    <t>RAQUIRA [24010180]</t>
  </si>
  <si>
    <t>JESUS MARIA [24010210]</t>
  </si>
  <si>
    <t>CONFINES [24010230]</t>
  </si>
  <si>
    <t>OIBA [24010240]</t>
  </si>
  <si>
    <t>EMPORIO EL HACIENDA [24010410]</t>
  </si>
  <si>
    <t>Villa De Leiva</t>
  </si>
  <si>
    <t>ARCABUCO [24010630]</t>
  </si>
  <si>
    <t>BOLIVAR [24010640]</t>
  </si>
  <si>
    <t>OLIVAL [24010650]</t>
  </si>
  <si>
    <t>SIMACOTA [24010660]</t>
  </si>
  <si>
    <t>SUCRE [24010670]</t>
  </si>
  <si>
    <t>MONIQUIRA [24010710]</t>
  </si>
  <si>
    <t>MIRAVALLES [24010750]</t>
  </si>
  <si>
    <t>SUAITA [24010760]</t>
  </si>
  <si>
    <t>GACHANTIVA [24010810]</t>
  </si>
  <si>
    <t>GUAVATA [24010820]</t>
  </si>
  <si>
    <t>SAN PEDRO IGUAQUE [24010830]</t>
  </si>
  <si>
    <t>PANELAS [24010840]</t>
  </si>
  <si>
    <t>PALMA LA [24010850]</t>
  </si>
  <si>
    <t>PALERMO [24010870]</t>
  </si>
  <si>
    <t>SUSA [24011060]</t>
  </si>
  <si>
    <t>SANTUARIO EL [24011070]</t>
  </si>
  <si>
    <t>CUCUNUBA1 [24011080]</t>
  </si>
  <si>
    <t>LOS ALIZOS [24011150]</t>
  </si>
  <si>
    <t>INSTITUCION AGRICOLA SANTA SOFIA [24015090]</t>
  </si>
  <si>
    <t>ISLA DEL SANTUARIO [24015120]</t>
  </si>
  <si>
    <t>VILLA CARMEN [24015220]</t>
  </si>
  <si>
    <t>LAJA LA [24015250]</t>
  </si>
  <si>
    <t>CHIMA [24015260]</t>
  </si>
  <si>
    <t>GAMBITA [24015280]</t>
  </si>
  <si>
    <t>SABOYA LA GRANJA [24015360]</t>
  </si>
  <si>
    <t>CARMEN DE CARUPA [24015380]</t>
  </si>
  <si>
    <t>ENCINO [24020040]</t>
  </si>
  <si>
    <t>VALLE DE SAN JOSE [24020080]</t>
  </si>
  <si>
    <t>COROMORO [24020120]</t>
  </si>
  <si>
    <t>CURITI 2 [24020130]</t>
  </si>
  <si>
    <t>MAMONAL EL HACIENDA [24020150]</t>
  </si>
  <si>
    <t>PAVAS LAS [24020220]</t>
  </si>
  <si>
    <t>PUEBLO VIEJO [24020230]</t>
  </si>
  <si>
    <t>CUCHARO EL [24025020]</t>
  </si>
  <si>
    <t>ESCUELA AGRICOLA MOGOTES [24025040]</t>
  </si>
  <si>
    <t>CHARALA [24025050]</t>
  </si>
  <si>
    <t>PESCA [24030120]</t>
  </si>
  <si>
    <t>TASCO [24030160]</t>
  </si>
  <si>
    <t>MONGUI [24030190]</t>
  </si>
  <si>
    <t>SAN JOAQUIN [24030200]</t>
  </si>
  <si>
    <t>CERRITO [24030210]</t>
  </si>
  <si>
    <t>IZA [24030230]</t>
  </si>
  <si>
    <t>SUSACON [24030240]</t>
  </si>
  <si>
    <t>COCUY EL [24030260]</t>
  </si>
  <si>
    <t>SAN ANDRES [24030270]</t>
  </si>
  <si>
    <t>MACARAVITA [24030290]</t>
  </si>
  <si>
    <t>CEPITA [24030300]</t>
  </si>
  <si>
    <t>COMBITA [24030310]</t>
  </si>
  <si>
    <t>CARCASI [24030320]</t>
  </si>
  <si>
    <t>TOPE EL [24030330]</t>
  </si>
  <si>
    <t>MOLAGAVITA [24030340]</t>
  </si>
  <si>
    <t>DUITAMA [24030350]</t>
  </si>
  <si>
    <t>SUSA [24030370]</t>
  </si>
  <si>
    <t>SOTAQUIRA [24030380]</t>
  </si>
  <si>
    <t>SANTA ROSA D VITERBO [24030400]</t>
  </si>
  <si>
    <t>TIBASOSA [24030410]</t>
  </si>
  <si>
    <t>PILA LA FINCA [24030420]</t>
  </si>
  <si>
    <t>ENCANTO EL [24030450]</t>
  </si>
  <si>
    <t>CEREZO EL [24030510]</t>
  </si>
  <si>
    <t>SAN ANTONIO [24030530]</t>
  </si>
  <si>
    <t>FIRAVITOBA [24030540]</t>
  </si>
  <si>
    <t>MONGUA [24030560]</t>
  </si>
  <si>
    <t>APOSENTOS [24030570]</t>
  </si>
  <si>
    <t>JERICO [24030580]</t>
  </si>
  <si>
    <t>BARAYA [24030630]</t>
  </si>
  <si>
    <t>NIMICIA ESCUELA RURAL [24030640]</t>
  </si>
  <si>
    <t>TUTAZA [24030650]</t>
  </si>
  <si>
    <t>MORTINO EL [24030660]</t>
  </si>
  <si>
    <t>SANTA ROSITA [24030670]</t>
  </si>
  <si>
    <t>EL PARAMO - AUT [24030680]</t>
  </si>
  <si>
    <t>CURITAL [24030690]</t>
  </si>
  <si>
    <t>COVARACHIA [24030700]</t>
  </si>
  <si>
    <t>GUACA [24030750]</t>
  </si>
  <si>
    <t>NOBSA [24030790]</t>
  </si>
  <si>
    <t>CASA AMARILLA [24030800]</t>
  </si>
  <si>
    <t>AZULEJOS LOS [24030820]</t>
  </si>
  <si>
    <t>ANTENA TV RUSIA LA [24030840]</t>
  </si>
  <si>
    <t>ASERRIO EL [24030850]</t>
  </si>
  <si>
    <t>CAPILLA LA [24030860]</t>
  </si>
  <si>
    <t>SENA [24030940]</t>
  </si>
  <si>
    <t>CUSAGUI [24035010]</t>
  </si>
  <si>
    <t>BETEITIVA [24035020]</t>
  </si>
  <si>
    <t>LA COPA [24035040]</t>
  </si>
  <si>
    <t>GUICAN [24035070]</t>
  </si>
  <si>
    <t>SURBATA BONZA [24035120]</t>
  </si>
  <si>
    <t>U P T C [24035130]</t>
  </si>
  <si>
    <t>BELENCITO [24035150]</t>
  </si>
  <si>
    <t>SIERRA NEVAD COCUY [24035240]</t>
  </si>
  <si>
    <t>CAPITANEJO [24035260]</t>
  </si>
  <si>
    <t>CHISCAS [24035310]</t>
  </si>
  <si>
    <t>SATIVANORTE [24035320]</t>
  </si>
  <si>
    <t>BOAVITA [24035330]</t>
  </si>
  <si>
    <t>AEROPUERTO A LLERAS C AUT [24035340]</t>
  </si>
  <si>
    <t>ANDALUCIA [24035350]</t>
  </si>
  <si>
    <t>VOLCAN EL [24035400]</t>
  </si>
  <si>
    <t>CERINZA [240354200]</t>
  </si>
  <si>
    <t>TUNGUAVITA - AUT [24035430]</t>
  </si>
  <si>
    <t>CAPITANEJO [24037390]</t>
  </si>
  <si>
    <t>SANTA ISABEL [24040050]</t>
  </si>
  <si>
    <t>REMOLINO [24040060]</t>
  </si>
  <si>
    <t>SAN VICENTE [24050060]</t>
  </si>
  <si>
    <t>PUTANA LA [24050070]</t>
  </si>
  <si>
    <t>FUENTE LA [24050100]</t>
  </si>
  <si>
    <t>ALBANIA [24050110]</t>
  </si>
  <si>
    <t>ZAPATOCA [24055030]</t>
  </si>
  <si>
    <t>PALMAR EL [24055040]</t>
  </si>
  <si>
    <t>AGUASCLARAS [24060040]</t>
  </si>
  <si>
    <t>MESA LA [24060050]</t>
  </si>
  <si>
    <t>PAYOA 5 [24060080]</t>
  </si>
  <si>
    <t>HACIENDA LAS BRISAS [24065010]</t>
  </si>
  <si>
    <t>PUERTO LIBERTADOR - AUT [25010010]</t>
  </si>
  <si>
    <t>URÉ [25010060]</t>
  </si>
  <si>
    <t>San Jose De Ure</t>
  </si>
  <si>
    <t>PICA PICA [25010080]</t>
  </si>
  <si>
    <t>SAN FRANCISCO [25010100]</t>
  </si>
  <si>
    <t>ACACIAS LAS HACIENDA [25010110]</t>
  </si>
  <si>
    <t>CENTRO ALEGRE [25015010]</t>
  </si>
  <si>
    <t>GUACAMAYO [25020030]</t>
  </si>
  <si>
    <t>TAMALAMEQUE [25020090]</t>
  </si>
  <si>
    <t>SAHAGUN [25020140]</t>
  </si>
  <si>
    <t>PUERTO ASIS [25020190]</t>
  </si>
  <si>
    <t>ASTREA [25020220]</t>
  </si>
  <si>
    <t>LA JAGUA  [25020230]</t>
  </si>
  <si>
    <t>La Jagua De Ibirico</t>
  </si>
  <si>
    <t>EL CANAL  [25020240]</t>
  </si>
  <si>
    <t>CURUMANI [25020250]</t>
  </si>
  <si>
    <t>RINCONHONDO [25020260]</t>
  </si>
  <si>
    <t>SALOA [25020270]</t>
  </si>
  <si>
    <t>LA LOMA [25020280]</t>
  </si>
  <si>
    <t>CAIMITAL [25020330]</t>
  </si>
  <si>
    <t>GUARANDA [25020350]</t>
  </si>
  <si>
    <t>MONEDA LA HACIENDA [25020370]</t>
  </si>
  <si>
    <t>CHARCON [25020390]</t>
  </si>
  <si>
    <t>LIBRA ARRIBA [25020400]</t>
  </si>
  <si>
    <t>San Juan De Betulia (Betulia)</t>
  </si>
  <si>
    <t>LA CANDELARIA [25020410]</t>
  </si>
  <si>
    <t>LAS VARAS [25020420]</t>
  </si>
  <si>
    <t>CHINU - AUT [25020470]</t>
  </si>
  <si>
    <t>VILLA CECILIA HACIENDA [25020500]</t>
  </si>
  <si>
    <t>BUENAVISTA - AUT [25020520]</t>
  </si>
  <si>
    <t>LA ILUSION [25020530]</t>
  </si>
  <si>
    <t>PATIO BONITO [25020540]</t>
  </si>
  <si>
    <t>SAJONIA HACIENDA - AUT [25020600]</t>
  </si>
  <si>
    <t>HACIENDA EL TERROR  [25020650]</t>
  </si>
  <si>
    <t>ZAPATOZA [25020660]</t>
  </si>
  <si>
    <t>LA RAYA  [25020670]</t>
  </si>
  <si>
    <t>POPONTE [25020690]</t>
  </si>
  <si>
    <t>APARTADA LA [25020700]</t>
  </si>
  <si>
    <t>CINTURA [25020710]</t>
  </si>
  <si>
    <t>JOBO EL TABLON [25020720]</t>
  </si>
  <si>
    <t>EUREKA HACIENDA [25020740]</t>
  </si>
  <si>
    <t>TABLITAS LAS [25020750]</t>
  </si>
  <si>
    <t>SANTIAGO APOSTOL [25020760]</t>
  </si>
  <si>
    <t>SAN PEDRO [25020770]</t>
  </si>
  <si>
    <t>PALMARITO [25020790]</t>
  </si>
  <si>
    <t>BUENAVISTA [25020800]</t>
  </si>
  <si>
    <t>ASTILLEROS [25020810]</t>
  </si>
  <si>
    <t>FRONTERA LA HACIENDA [25020860]</t>
  </si>
  <si>
    <t>PLAYITAS [25020870]</t>
  </si>
  <si>
    <t>San Martín De Loba</t>
  </si>
  <si>
    <t>BARRANCO DE LOBA [25020880]</t>
  </si>
  <si>
    <t>Barranco De Loba</t>
  </si>
  <si>
    <t>CHILLOA [25020890]</t>
  </si>
  <si>
    <t>SAN SEBASTIAN [25020900]</t>
  </si>
  <si>
    <t>VILLANUEVA [25020940]</t>
  </si>
  <si>
    <t>SAN ANTONIO ALERTA [25020950]</t>
  </si>
  <si>
    <t>CORDOBA [25020960]</t>
  </si>
  <si>
    <t>ARENAL [25020970]</t>
  </si>
  <si>
    <t>CAIMITO [25020980]</t>
  </si>
  <si>
    <t>HATO NUEVO [25020990]</t>
  </si>
  <si>
    <t>GALERAS [25021000]</t>
  </si>
  <si>
    <t>MENCHIQUEJO [25021040]</t>
  </si>
  <si>
    <t>SANTA ROSA [25021090]</t>
  </si>
  <si>
    <t>SANTA CRUZ [25021180]</t>
  </si>
  <si>
    <t>LA MECHA  [25021190]</t>
  </si>
  <si>
    <t>Santa Bárbara De Pinto</t>
  </si>
  <si>
    <t>NEGRITOS LOS [25021200]</t>
  </si>
  <si>
    <t>TREMENTINO [25021210]</t>
  </si>
  <si>
    <t>CHIMICHAGUA [25021240]</t>
  </si>
  <si>
    <t>CANDELARIA [25021270]</t>
  </si>
  <si>
    <t>COYONGAL [25021280]</t>
  </si>
  <si>
    <t>LIMON EL [25021300]</t>
  </si>
  <si>
    <t>POZON EL [25021310]</t>
  </si>
  <si>
    <t>Hatillo De Loba</t>
  </si>
  <si>
    <t>SUDAN EL [25021320]</t>
  </si>
  <si>
    <t>GUAYMARAL [25021330]</t>
  </si>
  <si>
    <t>ESPERANZA LA [25021340]</t>
  </si>
  <si>
    <t>MOMPOS [25021350]</t>
  </si>
  <si>
    <t>SAN LUIS [25021370]</t>
  </si>
  <si>
    <t>SAN ROQUE ALERTAS [25021380]</t>
  </si>
  <si>
    <t>TORNO EL HACIENDA [25021470]</t>
  </si>
  <si>
    <t>LA ESPERANZA RADIO [25021480]</t>
  </si>
  <si>
    <t>EL PUEBLITO  [25021500]</t>
  </si>
  <si>
    <t>AGUADAS LAS ALERTA [25021540]</t>
  </si>
  <si>
    <t>APURE [25021600]</t>
  </si>
  <si>
    <t>EL AGRADO  [25021610]</t>
  </si>
  <si>
    <t>IRAN [25021620]</t>
  </si>
  <si>
    <t>NUEVA GRANADA [25021630]</t>
  </si>
  <si>
    <t>SANTA ISABEL [25021640]</t>
  </si>
  <si>
    <t>EL YUCAL [25021650]</t>
  </si>
  <si>
    <t>MIRASOL [25021660]</t>
  </si>
  <si>
    <t>EL DIFICIL - PUEBLO NUEVO [25025000]</t>
  </si>
  <si>
    <t>Ariguaní (El Dificil)</t>
  </si>
  <si>
    <t>LOS ALAMOS - AUT [25025002]</t>
  </si>
  <si>
    <t>AYAPEL - AUT [25025030]</t>
  </si>
  <si>
    <t>AEROPUERTO RAFAEL BARVO [25025080]</t>
  </si>
  <si>
    <t>AEROPUERTO LAS FLORES [25025090]</t>
  </si>
  <si>
    <t>AEROPUERTO BARACOA [25025100]</t>
  </si>
  <si>
    <t>CUBA HACIENDA [25025160]</t>
  </si>
  <si>
    <t>COLOMBOY [25025170]</t>
  </si>
  <si>
    <t>PLANETA RICA  - AUT [25025190]</t>
  </si>
  <si>
    <t>PINILLOS [25025210]</t>
  </si>
  <si>
    <t>CHIRIGUANA [25025250]</t>
  </si>
  <si>
    <t>UNISUCRE AUT [25025270]</t>
  </si>
  <si>
    <t>COLEGIO AGROPECUARIO PAILITAS  - AUT [25025330]</t>
  </si>
  <si>
    <t>PUERTA ROJA - AUT [25025350]</t>
  </si>
  <si>
    <t>SAN BENITO - AUT [25025380]</t>
  </si>
  <si>
    <t>SUCRE [25027110]</t>
  </si>
  <si>
    <t>REGIDOR [25027410]</t>
  </si>
  <si>
    <t>MAJAGUAL [25027500]</t>
  </si>
  <si>
    <t>RIO NUEVO [25027630]</t>
  </si>
  <si>
    <t>LA RAYA [25027910]</t>
  </si>
  <si>
    <t>COCONUCO [26010020]</t>
  </si>
  <si>
    <t>PURACE [26010030]</t>
  </si>
  <si>
    <t>PUENTE ARAGON [26010100]</t>
  </si>
  <si>
    <t>PALETARA [26015020]</t>
  </si>
  <si>
    <t>PUENTE ARAGON  - AUT [26017060]</t>
  </si>
  <si>
    <t>SILVIA PTA ELECTRI [26020020]</t>
  </si>
  <si>
    <t>PIENDAMO [26020030]</t>
  </si>
  <si>
    <t>BUENOS AIRES [26020100]</t>
  </si>
  <si>
    <t>CALOTO [26020120]</t>
  </si>
  <si>
    <t>TOTORO [26020130]</t>
  </si>
  <si>
    <t>CATALINA LA [26020160]</t>
  </si>
  <si>
    <t>SATE [26020180]</t>
  </si>
  <si>
    <t>AMPARO EL [26020200]</t>
  </si>
  <si>
    <t>MORALES [26020220]</t>
  </si>
  <si>
    <t>MONDOMO [26020250]</t>
  </si>
  <si>
    <t>TERMALES PILIMBALA [26020320]</t>
  </si>
  <si>
    <t>OVEJAS ABAJO ALERT [26020390]</t>
  </si>
  <si>
    <t>POLINDARA [26020460]</t>
  </si>
  <si>
    <t>JAPIO [26020470]</t>
  </si>
  <si>
    <t>GABRIEL LOPEZ [26025070]</t>
  </si>
  <si>
    <t>VENTA DE CAJIBIO [26025090]</t>
  </si>
  <si>
    <t>TUNIA [26025100]</t>
  </si>
  <si>
    <t>LOMITAS [26025110]</t>
  </si>
  <si>
    <t>CABANA INDERENA [26030030]</t>
  </si>
  <si>
    <t>TAMBO [26030050]</t>
  </si>
  <si>
    <t>GAMBOA [26030060]</t>
  </si>
  <si>
    <t>DINDE [26030070]</t>
  </si>
  <si>
    <t>ROMELIA LA [26030080]</t>
  </si>
  <si>
    <t>REMOLINO [26030090]</t>
  </si>
  <si>
    <t>SALVAJINA LA [26030150]</t>
  </si>
  <si>
    <t>TORIBIO ALERTAS [26040260]</t>
  </si>
  <si>
    <t>AGUADA LA [26040290]</t>
  </si>
  <si>
    <t>RIO PALO [26040310]</t>
  </si>
  <si>
    <t>INGENIO BENGALA [26045010]</t>
  </si>
  <si>
    <t>SUAREZ [26050060]</t>
  </si>
  <si>
    <t>SILENCIOSO EL [26050270]</t>
  </si>
  <si>
    <t>UNIVERSIDAD DEL VALLE  - AUT [26055120]</t>
  </si>
  <si>
    <t>CABUYAL [26060020]</t>
  </si>
  <si>
    <t>VILLA RICA [26060030]</t>
  </si>
  <si>
    <t>CAJONES [26060200]</t>
  </si>
  <si>
    <t>MIRANDA [26065020]</t>
  </si>
  <si>
    <t>ZAPATA LA [26070110]</t>
  </si>
  <si>
    <t>ESPERANZA PRADERA [26070170]</t>
  </si>
  <si>
    <t>FLORIDA [26070760]</t>
  </si>
  <si>
    <t>PALMIRA ICA [26075010]</t>
  </si>
  <si>
    <t>AEROPUERTO A BONILLA [26075040]</t>
  </si>
  <si>
    <t>INGENIO MANUELITA [26075050]</t>
  </si>
  <si>
    <t>CENICANA [26075080]</t>
  </si>
  <si>
    <t>VIJES [26080070]</t>
  </si>
  <si>
    <t>PICHINDE [26080280]</t>
  </si>
  <si>
    <t>MEDIACANOA-ALERTAS [26080290]</t>
  </si>
  <si>
    <t>CALI SEDE IDEAM [26080310]</t>
  </si>
  <si>
    <t>BASE AEREA MARCO FIDEL SUAREZ  - AUT [26085170]</t>
  </si>
  <si>
    <t>JUNTAS LAS [26090060]</t>
  </si>
  <si>
    <t>PARAISO EL [26090460]</t>
  </si>
  <si>
    <t>GUACARI [26090630]</t>
  </si>
  <si>
    <t>TENERIFE [26095080]</t>
  </si>
  <si>
    <t>EL VINCULO - AUT [26095320]</t>
  </si>
  <si>
    <t>LUCERNA HACIENDA [26100070]</t>
  </si>
  <si>
    <t>OBANDO [26100300]</t>
  </si>
  <si>
    <t>PUERTO FRAZADAS [26100350]</t>
  </si>
  <si>
    <t>ALCAZAR EL [26100400]</t>
  </si>
  <si>
    <t>GALICIA [26100410]</t>
  </si>
  <si>
    <t>PLACER EL [26100690]</t>
  </si>
  <si>
    <t>PARDO [26100700]</t>
  </si>
  <si>
    <t>SAN PEDRO [26100740]</t>
  </si>
  <si>
    <t>CEILAN [26100770]</t>
  </si>
  <si>
    <t>ZARZAL [26100780]</t>
  </si>
  <si>
    <t>ITALIA LA [26100790]</t>
  </si>
  <si>
    <t>NOGALES ALTAGRACIA [26100800]</t>
  </si>
  <si>
    <t>PALMASOLA [26100830]</t>
  </si>
  <si>
    <t>INGENIO RIOPAILA [26105110]</t>
  </si>
  <si>
    <t>BARRAGAN [26105140]</t>
  </si>
  <si>
    <t>SAN MARCOS [26105150]</t>
  </si>
  <si>
    <t>MATEGUADUA [26105230]</t>
  </si>
  <si>
    <t>BOLIVAR [26110040]</t>
  </si>
  <si>
    <t>VILLA NUEVA [26110120]</t>
  </si>
  <si>
    <t>INMACULADA LA [26110150]</t>
  </si>
  <si>
    <t>SAN FRANCISCO [26110160]</t>
  </si>
  <si>
    <t>ISUGU [26110230]</t>
  </si>
  <si>
    <t>ARBOLEDA LA [26110290]</t>
  </si>
  <si>
    <t>CEROS [26110300]</t>
  </si>
  <si>
    <t>CANDELARIA [26115080]</t>
  </si>
  <si>
    <t>LAS BRISAS - AUT [26115090]</t>
  </si>
  <si>
    <t>CAMELIA LA [26120120]</t>
  </si>
  <si>
    <t>COROZAL [26120130]</t>
  </si>
  <si>
    <t>ALCALA [26120150]</t>
  </si>
  <si>
    <t>SALENTO [26120160]</t>
  </si>
  <si>
    <t>PIJAO [26120170]</t>
  </si>
  <si>
    <t>ALAMBRADO EL-ALERT [26120180]</t>
  </si>
  <si>
    <t>AEROPUERTO EL EDEN - - AUT [26125061]</t>
  </si>
  <si>
    <t>CUMBARCO [26125130]</t>
  </si>
  <si>
    <t>TERMALES [26130020]</t>
  </si>
  <si>
    <t>POTREROS [26130170]</t>
  </si>
  <si>
    <t>SAN ISIDRO [26130180]</t>
  </si>
  <si>
    <t>RECUERDO EL [26130200]</t>
  </si>
  <si>
    <t>MARACAY [26130220]</t>
  </si>
  <si>
    <t>PLAYA RICA [26130540]</t>
  </si>
  <si>
    <t>PEZ FRESCO [26130560]</t>
  </si>
  <si>
    <t>NUEVO LIBARE [26130570]</t>
  </si>
  <si>
    <t>AEROPUERTO MATECANA [26135040]</t>
  </si>
  <si>
    <t>BOHEMIA LA [26135100]</t>
  </si>
  <si>
    <t>LAGUNA LA [26135140]</t>
  </si>
  <si>
    <t>SAN REMO [26135160]</t>
  </si>
  <si>
    <t>TAIJARA ALEJANDRIA [26140080]</t>
  </si>
  <si>
    <t>TAPARCAL [26140090]</t>
  </si>
  <si>
    <t>SAN CLEMENTE [26140110]</t>
  </si>
  <si>
    <t>MISTRATO [26140120]</t>
  </si>
  <si>
    <t>VIRGINIA LA-ALERTA [26140180]</t>
  </si>
  <si>
    <t>BELLAVISTA [26145020]</t>
  </si>
  <si>
    <t>CAMELIA LA [26145030]</t>
  </si>
  <si>
    <t>ARAUCA [26150060]</t>
  </si>
  <si>
    <t>PAPAYAL [26150150]</t>
  </si>
  <si>
    <t>LA ESPERANZA [26150160]</t>
  </si>
  <si>
    <t>AEROPUERTO LA NUBIA AUT [26155110]</t>
  </si>
  <si>
    <t>TESORITO FINCA  - AUT [26155170]</t>
  </si>
  <si>
    <t>SALAMINA CONC BARC [26160080]</t>
  </si>
  <si>
    <t>PACORA PLAZA FERIA [26160090]</t>
  </si>
  <si>
    <t>NEIRA [26160100]</t>
  </si>
  <si>
    <t>CRISTALINA LA [26160120]</t>
  </si>
  <si>
    <t>LA MARIA [26160160]</t>
  </si>
  <si>
    <t>CARAMANTA [26170180]</t>
  </si>
  <si>
    <t>EL DIQUE [26170190]</t>
  </si>
  <si>
    <t>GUERRERITO [26170260]</t>
  </si>
  <si>
    <t>RIOSUCIO [26170290]</t>
  </si>
  <si>
    <t>GRANJA LA NACIONAL [26175030]</t>
  </si>
  <si>
    <t>HACIENDA TUNEZ [26175040]</t>
  </si>
  <si>
    <t>ABEJORRAL [26180160]</t>
  </si>
  <si>
    <t>LA UNION [26180170]</t>
  </si>
  <si>
    <t>AGUADAS [26180190]</t>
  </si>
  <si>
    <t>MONTEBELLO [26180200]</t>
  </si>
  <si>
    <t>LA  PINTADA ALERTAS [26180220]</t>
  </si>
  <si>
    <t>LAS PAVAS [26180240]</t>
  </si>
  <si>
    <t>VALLE ALTO [26180250]</t>
  </si>
  <si>
    <t>LA MIRANDA [26180260]</t>
  </si>
  <si>
    <t>LA PELADA [26185010]</t>
  </si>
  <si>
    <t>SAN FELIX [26185040]</t>
  </si>
  <si>
    <t>LA PINTADA [26187110]</t>
  </si>
  <si>
    <t>BETANIA-LAS GUACAS [26190090]</t>
  </si>
  <si>
    <t>SANTA BARBARA [26190100]</t>
  </si>
  <si>
    <t>ITA ANDES [26195020]</t>
  </si>
  <si>
    <t>EL JARDIN [26195030]</t>
  </si>
  <si>
    <t>BOLOMBOLO [26200130]</t>
  </si>
  <si>
    <t>LA ALDEA [26205080]</t>
  </si>
  <si>
    <t>CAICEDO [26210070]</t>
  </si>
  <si>
    <t>LA HERRADURA [26210080]</t>
  </si>
  <si>
    <t>ANZA [26210090]</t>
  </si>
  <si>
    <t>PENALISA [26210110]</t>
  </si>
  <si>
    <t>GUASABRA [26210130]</t>
  </si>
  <si>
    <t>Santa Fe De Antioquia</t>
  </si>
  <si>
    <t>ALTAMIRA [26210140]</t>
  </si>
  <si>
    <t>CONCORDIA [26215010]</t>
  </si>
  <si>
    <t>GIRALDO [26220090]</t>
  </si>
  <si>
    <t>LA GRANJA [26220100]</t>
  </si>
  <si>
    <t>SANTA RITA [26220110]</t>
  </si>
  <si>
    <t>COTOVE HACIENDA [26225030]</t>
  </si>
  <si>
    <t>OLAYA [26230010]</t>
  </si>
  <si>
    <t>SAN ANDRES [26230110]</t>
  </si>
  <si>
    <t>CRUCES ARRIBA [26230130]</t>
  </si>
  <si>
    <t>LA PLACITA [26230140]</t>
  </si>
  <si>
    <t>BRICENO [26230160]</t>
  </si>
  <si>
    <t>LLANOS DE SAN JUAN [26230180]</t>
  </si>
  <si>
    <t>SABANALARGA [26230200]</t>
  </si>
  <si>
    <t>LA OCULTA [26230220]</t>
  </si>
  <si>
    <t>LA ABERTURA [26230240]</t>
  </si>
  <si>
    <t>MANIZALES [26240060]</t>
  </si>
  <si>
    <t>PUERTO BELGICA [26240090]</t>
  </si>
  <si>
    <t>GUARUMO-LA LUCHA [26240100]</t>
  </si>
  <si>
    <t>PUERTO VALDIVIA [26240150]</t>
  </si>
  <si>
    <t>LA COQUERA [26240160]</t>
  </si>
  <si>
    <t>PLAYALTA [26240170]</t>
  </si>
  <si>
    <t>CACERES [26250030]</t>
  </si>
  <si>
    <t>PUERTO RAUDAL [26250060]</t>
  </si>
  <si>
    <t>BARRO BLANCO [26250110]</t>
  </si>
  <si>
    <t>SANTA ISABEL [26255020]</t>
  </si>
  <si>
    <t>EL CHUSCAL [27010770]</t>
  </si>
  <si>
    <t>LA MESETA SAN PEDRO [27010800]</t>
  </si>
  <si>
    <t>SANTA ELENA [27010810]</t>
  </si>
  <si>
    <t>LA CUCHILLA [27010820]</t>
  </si>
  <si>
    <t>SAN ISIDRO [27010830]</t>
  </si>
  <si>
    <t>SAN PABLO [27010840]</t>
  </si>
  <si>
    <t>Santa Rosa De Osos</t>
  </si>
  <si>
    <t>BELMIRA [27010870]</t>
  </si>
  <si>
    <t>MONTANITAS [27010880]</t>
  </si>
  <si>
    <t>CUEVA SANTA [27010890]</t>
  </si>
  <si>
    <t>GOMEZ PLATA [27010900]</t>
  </si>
  <si>
    <t>MONOS HACIENDA [27010960]</t>
  </si>
  <si>
    <t>LAS BRISAS [27011100]</t>
  </si>
  <si>
    <t>ASTILLEROS [27011110]</t>
  </si>
  <si>
    <t>LA IGUANA [27011120]</t>
  </si>
  <si>
    <t>SAN ANTONIO [27011230]</t>
  </si>
  <si>
    <t>LAURELES-MEDELLIN [27011270]</t>
  </si>
  <si>
    <t>TULIO OSPINA [27015090]</t>
  </si>
  <si>
    <t>GUAYABITO [27015190]</t>
  </si>
  <si>
    <t>LA SALADA [27015260]</t>
  </si>
  <si>
    <t>AEROPUERTO OLAYA HERRERA [27015330]</t>
  </si>
  <si>
    <t>HACIENDA EL CARMEN [27020170]</t>
  </si>
  <si>
    <t>YARUMAL [27020190]</t>
  </si>
  <si>
    <t>CEDEÑO [27020200]</t>
  </si>
  <si>
    <t>ANGOSTURA [27020210]</t>
  </si>
  <si>
    <t>LOS LLANOS DE CUIBA [27020220]</t>
  </si>
  <si>
    <t>EL TESORO [27020260]</t>
  </si>
  <si>
    <t>ANORI [27025030]</t>
  </si>
  <si>
    <t>EL GUAMO [27030040]</t>
  </si>
  <si>
    <t>EL BOSQUE [27030090]</t>
  </si>
  <si>
    <t>ZARAGOZA [27030210]</t>
  </si>
  <si>
    <t>ALTO DEL INDIO [27040020]</t>
  </si>
  <si>
    <t>LA ESMERALDA [27040030]</t>
  </si>
  <si>
    <t>NECHI [27040040]</t>
  </si>
  <si>
    <t>MANAURE [28010040]</t>
  </si>
  <si>
    <t>VILLA MARLENE [28010070]</t>
  </si>
  <si>
    <t>PATILLAL [28010090]</t>
  </si>
  <si>
    <t>HATICO D LOS INDIO [28010200]</t>
  </si>
  <si>
    <t>VILLANUEVA [28010340]</t>
  </si>
  <si>
    <t>ATANQUEZ [28010360]</t>
  </si>
  <si>
    <t>PARIS DE FRANCIA [28010370]</t>
  </si>
  <si>
    <t>URUMITA AUT [28015070]</t>
  </si>
  <si>
    <t>HACIENDA LAS PLAYAS [28020080]</t>
  </si>
  <si>
    <t>HACIENDA LA  ESPERANZA [28020150]</t>
  </si>
  <si>
    <t>SAN BENITO [28020410]</t>
  </si>
  <si>
    <t>SAN GABRIEL [28020420]</t>
  </si>
  <si>
    <t>SANTA TERESA HACIENDA [28020440]</t>
  </si>
  <si>
    <t>LETICIA [28020590]</t>
  </si>
  <si>
    <t>EL RETORNO[28020600]</t>
  </si>
  <si>
    <t>EL RINCON [28025020]</t>
  </si>
  <si>
    <t>MOTILONIA CODAZZI [28025070]</t>
  </si>
  <si>
    <t>CENTENARIO HACIENDA [28025090]</t>
  </si>
  <si>
    <t>AEROPUERTO ALFONSO LOPEZ - [28025502]</t>
  </si>
  <si>
    <t>CARACOLI GARUPAL  [28030190]</t>
  </si>
  <si>
    <t>VILLA ROSA [28035010]</t>
  </si>
  <si>
    <t>EL CALLAO  [28035020]</t>
  </si>
  <si>
    <t>GUAYMARAL [28035040]</t>
  </si>
  <si>
    <t>PUEBLO BELLO [28040010]</t>
  </si>
  <si>
    <t>BOSCONIA [28040030]</t>
  </si>
  <si>
    <t>PALMARIGUANI [28040070]</t>
  </si>
  <si>
    <t>MONTERRUBIO [28040100]</t>
  </si>
  <si>
    <t>SAN ANGEL [28040140]</t>
  </si>
  <si>
    <t>BELLAVISTA [28040150]</t>
  </si>
  <si>
    <t>MANATURE HACIENDA [28040270]</t>
  </si>
  <si>
    <t>VILLA CONCEPCION [28040300]</t>
  </si>
  <si>
    <t>EL BRILLANTE  [28040320]</t>
  </si>
  <si>
    <t>EL PASO [28040350]</t>
  </si>
  <si>
    <t>HACIENDA LA CABANA  [28040360]</t>
  </si>
  <si>
    <t>ZAMBRANO [29010050]</t>
  </si>
  <si>
    <t>CANONEGRO HACIENDA [29010120]</t>
  </si>
  <si>
    <t>El Carmén De Bolívar</t>
  </si>
  <si>
    <t>INDUGAN HACIENDA [29010130]</t>
  </si>
  <si>
    <t>EL GUAMO - AUT [29015000]</t>
  </si>
  <si>
    <t>CARMEN DE BOLIVAR [29015020]</t>
  </si>
  <si>
    <t>CARMEN DE BOLIVAR  - AUT [29015040]</t>
  </si>
  <si>
    <t>GARRAPATA [29020020]</t>
  </si>
  <si>
    <t>ARJONA [29030040]</t>
  </si>
  <si>
    <t>SAN ESTANISLAO [29030050]</t>
  </si>
  <si>
    <t>PUERTO SANTANDER [29030080]</t>
  </si>
  <si>
    <t>SAN JOSE [29030140]</t>
  </si>
  <si>
    <t>SAN CRISTOBAL [29030150]</t>
  </si>
  <si>
    <t>FLAMENCO [29030160]</t>
  </si>
  <si>
    <t>GAMERO [29030170]</t>
  </si>
  <si>
    <t>SAN CAYETANO [29030200]</t>
  </si>
  <si>
    <t>LOMA GRANDE [29030270]</t>
  </si>
  <si>
    <t>SAN BASILIO [29030280]</t>
  </si>
  <si>
    <t>ROCHA [29030320]</t>
  </si>
  <si>
    <t>SANTA ANA [29030370]</t>
  </si>
  <si>
    <t>SABANAS DE MUCACAL   [29030380]</t>
  </si>
  <si>
    <t>CASA DE BOMBAS [29030410]</t>
  </si>
  <si>
    <t>VISO EL [29030430]</t>
  </si>
  <si>
    <t>CALMA LA [29030450]</t>
  </si>
  <si>
    <t>CAMARON [29030480]</t>
  </si>
  <si>
    <t>CASA DE PIEDRA [29030500]</t>
  </si>
  <si>
    <t>MONTECRISANTO [29030520]</t>
  </si>
  <si>
    <t>HAYA LA [29030570]</t>
  </si>
  <si>
    <t>MAMPUJAN [29030780]</t>
  </si>
  <si>
    <t>SINCERIN  - AUT [29035000]</t>
  </si>
  <si>
    <t>PRESA AY GRANDE [29035030]</t>
  </si>
  <si>
    <t>NUEVA FLORIDA [29035040]</t>
  </si>
  <si>
    <t>NORMAL MANATI  - AUT [29035080]</t>
  </si>
  <si>
    <t>SAN PABLO [29035110]</t>
  </si>
  <si>
    <t>REPELON - AUT [29035200]</t>
  </si>
  <si>
    <t>GAMBOTE CANAL DEL DIQUE [29037080]</t>
  </si>
  <si>
    <t>MONTEBELLO [29040020]</t>
  </si>
  <si>
    <t>PONEDERA [29040070]</t>
  </si>
  <si>
    <t>PUERTO COLOMBIA [29040230]</t>
  </si>
  <si>
    <t>USIACURI [29040240]</t>
  </si>
  <si>
    <t>CAMPO DE LA CRUZ [29040250]</t>
  </si>
  <si>
    <t>CAMPANOS LOS [29040290]</t>
  </si>
  <si>
    <t>PUERTO GIRALDO [29040300]</t>
  </si>
  <si>
    <t>SAN PEDRITO ALERTA [29040310]</t>
  </si>
  <si>
    <t>BARRANQUILLA SEDE [29040450]</t>
  </si>
  <si>
    <t>SABANALARGA - AUT [29045000]</t>
  </si>
  <si>
    <t>AEROPUERTO E. CORTISSOZ - AUT [29045190]</t>
  </si>
  <si>
    <t>TIOGOLLO [29050010]</t>
  </si>
  <si>
    <t>SALAMINA [29050020]</t>
  </si>
  <si>
    <t>EL BONGO [29060030]</t>
  </si>
  <si>
    <t>FUNDACION [29060040]</t>
  </si>
  <si>
    <t>EL CENIZO  [29060060]</t>
  </si>
  <si>
    <t>SAN PABLO [29060070]</t>
  </si>
  <si>
    <t>LOS COCOS   [29060080]</t>
  </si>
  <si>
    <t>SAN SEBASTIAN DE [29060090]</t>
  </si>
  <si>
    <t>SANTA ROSA DE LIMA [29060100]</t>
  </si>
  <si>
    <t>EL CARMEN  [29060140]</t>
  </si>
  <si>
    <t>EL ENANO [29060160]</t>
  </si>
  <si>
    <t>GAVILAN [29060170]</t>
  </si>
  <si>
    <t>LA ESPERANZA  [29060180]</t>
  </si>
  <si>
    <t>LA MARIA  [29060200]</t>
  </si>
  <si>
    <t>LA PALMA  [29060210]</t>
  </si>
  <si>
    <t>LOS PROYECTOS [29060250]</t>
  </si>
  <si>
    <t>PALO ALTO [29060270]</t>
  </si>
  <si>
    <t>SEVILLANO [29060310]</t>
  </si>
  <si>
    <t>EL PALMOR  [29060340]</t>
  </si>
  <si>
    <t>BAYANO [29060350]</t>
  </si>
  <si>
    <t>SAN RAFAEL [29060540]</t>
  </si>
  <si>
    <t>PADELMA [29065020]</t>
  </si>
  <si>
    <t>EL TRUENO [31015010]</t>
  </si>
  <si>
    <t>GUAYARE [31090010]</t>
  </si>
  <si>
    <t>PUERTO INIRIDA - AUT [31095030]</t>
  </si>
  <si>
    <t>LA MARIPOSA [32010010]</t>
  </si>
  <si>
    <t>LA URIBE LA [32020020]</t>
  </si>
  <si>
    <t>RAUDAL UNO [32030020]</t>
  </si>
  <si>
    <t>LA MACARENA [32035010]</t>
  </si>
  <si>
    <t>LA BALSORA [32035020]</t>
  </si>
  <si>
    <t>ISLA DEL MUERTO [32040020]</t>
  </si>
  <si>
    <t>CATALINA LA [32047030]</t>
  </si>
  <si>
    <t>MESA DE YAMANES [32060020]</t>
  </si>
  <si>
    <t>SAN LUIS CUBARRAL [32060030]</t>
  </si>
  <si>
    <t>CALIME [32060060]</t>
  </si>
  <si>
    <t>LEJANIAS CASTILLO [32060090]</t>
  </si>
  <si>
    <t>PUERTO ANGOSTURAS [32060100]</t>
  </si>
  <si>
    <t>CAMPO ALEGRE [32070010]</t>
  </si>
  <si>
    <t>CAÑO BLANCO [32070020]</t>
  </si>
  <si>
    <t>LOS MICOS [32070030]</t>
  </si>
  <si>
    <t>PIÑALITO [32070040]</t>
  </si>
  <si>
    <t>FUENTE DE ORO [32070060]</t>
  </si>
  <si>
    <t>TIERRA GRATA [32070080]</t>
  </si>
  <si>
    <t>PEÑAS BLANCAS [32070090]</t>
  </si>
  <si>
    <t>SAN JUAN DE ARAMA [32070100]</t>
  </si>
  <si>
    <t>AGUAS CLARAS [32070110]</t>
  </si>
  <si>
    <t>MESA DE FERNANDEZ [32070120]</t>
  </si>
  <si>
    <t>MESETAS [32075050]</t>
  </si>
  <si>
    <t>PUERTO RICO [32080010]</t>
  </si>
  <si>
    <t>MAPIRIPAN [32097010]</t>
  </si>
  <si>
    <t>PUEBLO NUEVO [32150040]</t>
  </si>
  <si>
    <t>MAPIRIPANA [32155010]</t>
  </si>
  <si>
    <t>BARRANCO MURCIELAGO [32157060]</t>
  </si>
  <si>
    <t>ARABIA ARRECIFAL [32190010]</t>
  </si>
  <si>
    <t>LA RAYA [33050020]</t>
  </si>
  <si>
    <t>CUMARIBO [33055010]</t>
  </si>
  <si>
    <t>SANTA RITA [33060010]</t>
  </si>
  <si>
    <t>LAS GAVIOTAS [34015010]</t>
  </si>
  <si>
    <t>TUPARRO BOCAS - TOMO [34035010]</t>
  </si>
  <si>
    <t>PUERTO LOPEZ [35010010]</t>
  </si>
  <si>
    <t>ACACIAS [35010020]</t>
  </si>
  <si>
    <t>CAÑO HONDO [35010040]</t>
  </si>
  <si>
    <t>EL TORO [35010060]</t>
  </si>
  <si>
    <t>GUAMAL [35010070]</t>
  </si>
  <si>
    <t>NARE [35010080]</t>
  </si>
  <si>
    <t>SAN MARTIN [35010090]</t>
  </si>
  <si>
    <t>YAGUARITO [35010150]</t>
  </si>
  <si>
    <t>BAJO NARE [35010230]</t>
  </si>
  <si>
    <t>MONTERREDONDO [35020010]</t>
  </si>
  <si>
    <t>SUSUMUCO [35020020]</t>
  </si>
  <si>
    <t>POMPEYA [35020060]</t>
  </si>
  <si>
    <t>CHOACHI [35020280]</t>
  </si>
  <si>
    <t>FOMEQUE [35020290]</t>
  </si>
  <si>
    <t>GUTIERREZ [35020300]</t>
  </si>
  <si>
    <t>NAZARETH [35020310]</t>
  </si>
  <si>
    <t>LA PRIMAVERA [35020340]</t>
  </si>
  <si>
    <t>BETANIA [35020350]</t>
  </si>
  <si>
    <t>LA BOLSA [35025060]</t>
  </si>
  <si>
    <t>LOS TAQUES [35025070]</t>
  </si>
  <si>
    <t>LA LIBERTAD - AUT [35025110]</t>
  </si>
  <si>
    <t>EL CALVARIO [35030010]</t>
  </si>
  <si>
    <t>MONFORT [35030020]</t>
  </si>
  <si>
    <t>SENA [35030030]</t>
  </si>
  <si>
    <t>ACUEDUCTO LA ESMERALDA [35030040]</t>
  </si>
  <si>
    <t>OJO DE AGUA [35030050]</t>
  </si>
  <si>
    <t>LAS CASAS [35030080]</t>
  </si>
  <si>
    <t>BUENAVISTA [35030090]</t>
  </si>
  <si>
    <t>ALCALDIA [35030100]</t>
  </si>
  <si>
    <t>SERVITA [35030290]</t>
  </si>
  <si>
    <t>ICA VILLAVICENCIO [35030370]VILLAVICENCIO SEDE IDEAM -ICA</t>
  </si>
  <si>
    <t>IDEAM V/CIO [35030380]</t>
  </si>
  <si>
    <t>AEROPUERTO VANGUARDIA [35035020]</t>
  </si>
  <si>
    <t>UNILLANOS [35035070]</t>
  </si>
  <si>
    <t>EL RETIRO [35040010]</t>
  </si>
  <si>
    <t>HACIENDA LA CABAÑA [35045020]</t>
  </si>
  <si>
    <t>MEDINA [35050010]</t>
  </si>
  <si>
    <t>SAN JUANITO [35050020]</t>
  </si>
  <si>
    <t>SUEVA [35060020]</t>
  </si>
  <si>
    <t>JUNIN [35060050]</t>
  </si>
  <si>
    <t>GACHALA [35060090]</t>
  </si>
  <si>
    <t>ESCUELA TENA [35060100]</t>
  </si>
  <si>
    <t>LA VEGA SAN JUAN [35060120]</t>
  </si>
  <si>
    <t>LAS MINAS [35060130]</t>
  </si>
  <si>
    <t>LAS PALOMAS [35060140]</t>
  </si>
  <si>
    <t>TEMBLADARES [35060150]</t>
  </si>
  <si>
    <t>POTRERITOS [35060160]</t>
  </si>
  <si>
    <t>TASAJERAS [35060170]</t>
  </si>
  <si>
    <t>UBALA [35060180]</t>
  </si>
  <si>
    <t>EL AMOLADERO [35060200]</t>
  </si>
  <si>
    <t>CLARAVAL [35060210]</t>
  </si>
  <si>
    <t>LA GLORIA [35060220]</t>
  </si>
  <si>
    <t>TRES ESQUINAS [35060230]</t>
  </si>
  <si>
    <t>GAMA [35060240]</t>
  </si>
  <si>
    <t>SANTA ROSA DE UBALA [35060250]</t>
  </si>
  <si>
    <t>MUNDO NUEVO [35067130]</t>
  </si>
  <si>
    <t>RAMIRIQUI [35070010]</t>
  </si>
  <si>
    <t>VENTAQUEMADA [35070020]</t>
  </si>
  <si>
    <t>TURMEQUE [35070030]</t>
  </si>
  <si>
    <t>TIBANA [35070040]</t>
  </si>
  <si>
    <t>QUINCHOS LOS [35070060]</t>
  </si>
  <si>
    <t>CHINAVITA [35070070]</t>
  </si>
  <si>
    <t>GARAGOA [35070080]</t>
  </si>
  <si>
    <t>SOMONDOCO [35070100]</t>
  </si>
  <si>
    <t>GUAYATA LA GRANJA [35070110]</t>
  </si>
  <si>
    <t>QUEBRADA HONDA [35070130]</t>
  </si>
  <si>
    <t>NAZARETH [35070170]</t>
  </si>
  <si>
    <t>SANTA MARIA [35070180]</t>
  </si>
  <si>
    <t>CHIVOR [35070190]</t>
  </si>
  <si>
    <t>PACHAVITA [35070210]</t>
  </si>
  <si>
    <t>ALMEIDA [35070260]</t>
  </si>
  <si>
    <t>TEATINOS [35070310]</t>
  </si>
  <si>
    <t>ESCUELA LOS MOLINOS [35070470]</t>
  </si>
  <si>
    <t>ESPERANZA LA [35070480]</t>
  </si>
  <si>
    <t>HACIENDA HATO GRANDE [35070490]</t>
  </si>
  <si>
    <t>POMARROSOS LOS [35070520]</t>
  </si>
  <si>
    <t>VALLE GRANDE [35070550]</t>
  </si>
  <si>
    <t>NUEVO COLON [35075010]</t>
  </si>
  <si>
    <t>SUTATENZA [35075020]</t>
  </si>
  <si>
    <t>VILLA LUISA [35075030]</t>
  </si>
  <si>
    <t>INSTITUCION AGRICOLA MACANAL [35075040]</t>
  </si>
  <si>
    <t>ZETAQUIRA [35080010]</t>
  </si>
  <si>
    <t>CAMP BUENAVISTA [35080030]</t>
  </si>
  <si>
    <t>PAEZ [35080050]</t>
  </si>
  <si>
    <t>CEDROS LOS [35080060]</t>
  </si>
  <si>
    <t>SAN LUIS DE GACENO [35080070]</t>
  </si>
  <si>
    <t>PIEDRA CAMPANA [35080080]</t>
  </si>
  <si>
    <t>PUENTE FORERO [35080100]</t>
  </si>
  <si>
    <t>ALTO MUCENO [35080110]</t>
  </si>
  <si>
    <t>RONDON [35085020]</t>
  </si>
  <si>
    <t>VIVERO EL [35085040]</t>
  </si>
  <si>
    <t>CAMPOHERMOSO [35085050]</t>
  </si>
  <si>
    <t>VISTA HERMOSA [35090050]</t>
  </si>
  <si>
    <t>CAZADERO [35090060]</t>
  </si>
  <si>
    <t>GUAMO DE SISBACA [35090070]</t>
  </si>
  <si>
    <t>DON ANTONIO [35090110]</t>
  </si>
  <si>
    <t>TUNEL EL [35095030]</t>
  </si>
  <si>
    <t>AQUITANIA [35097220]</t>
  </si>
  <si>
    <t>CABUYARO [35100020]</t>
  </si>
  <si>
    <t>GUAICARAMO [35105050]</t>
  </si>
  <si>
    <t>PUERTO GAITAN [35120010]</t>
  </si>
  <si>
    <t>HACIENDA LAS MARGARITAS [35125010]</t>
  </si>
  <si>
    <t>LA PLATA [35130010]</t>
  </si>
  <si>
    <t>PRADERA LA [35180010]</t>
  </si>
  <si>
    <t>FUNDO NUEVO HUMAPO [35180030]</t>
  </si>
  <si>
    <t>PUERTO TEXAS [35180050]</t>
  </si>
  <si>
    <t>LA POYATA [35187010]</t>
  </si>
  <si>
    <t>CINTAS LAS [35190010]</t>
  </si>
  <si>
    <t>CHAMEZA [35190030]</t>
  </si>
  <si>
    <t>TAMARINDO [35190040]</t>
  </si>
  <si>
    <t>PAJARITO [35190050]</t>
  </si>
  <si>
    <t>SAN JOSE [35190070]</t>
  </si>
  <si>
    <t>TAURAMENA [35195020]</t>
  </si>
  <si>
    <t>AGUAZUL [35195030]</t>
  </si>
  <si>
    <t>CORINTO [35195050]</t>
  </si>
  <si>
    <t>TOQUILLA - AUT [35195060]</t>
  </si>
  <si>
    <t>MORRO EL [35210010]</t>
  </si>
  <si>
    <t>MOLINOS D CASANARE [35210040]</t>
  </si>
  <si>
    <t>CHAPARRERA LA [35210050]</t>
  </si>
  <si>
    <t>DESECHO EL HACIENDA [35210060]</t>
  </si>
  <si>
    <t>Nunchía</t>
  </si>
  <si>
    <t>AEROPUERTO YOPAL - AUT [35215020]</t>
  </si>
  <si>
    <t>OROCUE [35220030]</t>
  </si>
  <si>
    <t>MACUCUANA [35220040]</t>
  </si>
  <si>
    <t>MODULOS - AUT [35225030]</t>
  </si>
  <si>
    <t>SAN LUIS  PALENQUE [35230010]</t>
  </si>
  <si>
    <t>San Luis De Palenque</t>
  </si>
  <si>
    <t>PORE [35230020]</t>
  </si>
  <si>
    <t>TABLON DE TAMARA [35230030]</t>
  </si>
  <si>
    <t>BANCO EL [35230040]</t>
  </si>
  <si>
    <t>CARDON EL AUT [35235010]</t>
  </si>
  <si>
    <t>TAMARA - AUT [35235050]</t>
  </si>
  <si>
    <t>LA AURORA [35250010]</t>
  </si>
  <si>
    <t>PATEVACAL [35250020]</t>
  </si>
  <si>
    <t>PUERTO FORTUNA [35250030]</t>
  </si>
  <si>
    <t>ACEITICO [35250040]</t>
  </si>
  <si>
    <t>BONANZA [35260010]</t>
  </si>
  <si>
    <t>HATO BURRUNAY [35260030]</t>
  </si>
  <si>
    <t>AGUAVERDE [35260070]</t>
  </si>
  <si>
    <t>SAN JORGE [35260080]</t>
  </si>
  <si>
    <t>SANTA MARIA [35267030]</t>
  </si>
  <si>
    <t>AGUADA LA [36010020]</t>
  </si>
  <si>
    <t>SANTA RITA [36010030]</t>
  </si>
  <si>
    <t>PAZ DE ARIPORO [36015010]</t>
  </si>
  <si>
    <t>PUENTE QUEMADO [36020010]</t>
  </si>
  <si>
    <t>CABUYA LA [36020020]</t>
  </si>
  <si>
    <t>SANTA INES [36020030]</t>
  </si>
  <si>
    <t>TAME [36025010]</t>
  </si>
  <si>
    <t>MORICHAL [36030030]</t>
  </si>
  <si>
    <t>PARAISO PEREGRINO [36037010]</t>
  </si>
  <si>
    <t>LABATECA [37010010]</t>
  </si>
  <si>
    <t>CHITAGA [37010020]</t>
  </si>
  <si>
    <t>CACOTA [37010030]</t>
  </si>
  <si>
    <t>PRESIDENTE [37010040]</t>
  </si>
  <si>
    <t>TABETA [37010050]</t>
  </si>
  <si>
    <t>PORTILLO EL [37010060]</t>
  </si>
  <si>
    <t>RINCON LOS [37010080]</t>
  </si>
  <si>
    <t>BERLIN [37015020]</t>
  </si>
  <si>
    <t>SAN BERNARDO [37020020]</t>
  </si>
  <si>
    <t>CAMPO HERMOSO [37020030]</t>
  </si>
  <si>
    <t>SANTA MARIA-ABASTOS [37020040]</t>
  </si>
  <si>
    <t>TUNEBIA [37035010]</t>
  </si>
  <si>
    <t>SARAVENA  - AUT [37045010]</t>
  </si>
  <si>
    <t>Saravena</t>
  </si>
  <si>
    <t>ARAUQUITA [37050010]</t>
  </si>
  <si>
    <t>MATEZAMURO [37050040]</t>
  </si>
  <si>
    <t>VILLANUEVA [37050050]</t>
  </si>
  <si>
    <t>AEROPUERTO SANTIAGO PÉREZ [37055010]</t>
  </si>
  <si>
    <t>AEROPUERTO PUERTO CARRENO [38015030]</t>
  </si>
  <si>
    <t>CASUARITO [38017040]</t>
  </si>
  <si>
    <t>MATAVEN [38030010]</t>
  </si>
  <si>
    <t>YURUPARI [42040010]</t>
  </si>
  <si>
    <t>Vaupes</t>
  </si>
  <si>
    <t>MANDI [42050020]</t>
  </si>
  <si>
    <t>LOS CERROS [42060010]</t>
  </si>
  <si>
    <t>SAN ANTONIO [42070010]</t>
  </si>
  <si>
    <t>PITUNA [42070020]</t>
  </si>
  <si>
    <t>VILLAFATIMA [42070030]</t>
  </si>
  <si>
    <t>MITU [42075010]</t>
  </si>
  <si>
    <t>PUERTO TOLIMA [42080010]</t>
  </si>
  <si>
    <t>QUERARI [42080020]</t>
  </si>
  <si>
    <t>CAMPUCANA [44010030]</t>
  </si>
  <si>
    <t>MINCHOY [44010040]</t>
  </si>
  <si>
    <t>SANTA LUCIA [44010080]</t>
  </si>
  <si>
    <t>CONDAGUA [44010090]</t>
  </si>
  <si>
    <t>SANTA ROSA [44010100]</t>
  </si>
  <si>
    <t>PUERTO LIMON [44010110]</t>
  </si>
  <si>
    <t>PATOYACO [44010120]</t>
  </si>
  <si>
    <t>VILLALOBOS [44010130]</t>
  </si>
  <si>
    <t>CRISTALINA LA [44010140]</t>
  </si>
  <si>
    <t>VALENCIA [44015030]</t>
  </si>
  <si>
    <t>ACUEDUCTO MOCOA - AUT [44015060]</t>
  </si>
  <si>
    <t>EL PEPINO - AUT [44015070]</t>
  </si>
  <si>
    <t>LARANDIA [44030060]</t>
  </si>
  <si>
    <t>Caqueta</t>
  </si>
  <si>
    <t>MILAN [44030080]</t>
  </si>
  <si>
    <t>MACAGUAL [44035030]</t>
  </si>
  <si>
    <t>BELEN DE ANDAQUIES [44040020]</t>
  </si>
  <si>
    <t>SAN JOSE DE FRAGUA [44045010]</t>
  </si>
  <si>
    <t>VALPARAISO [44045020]</t>
  </si>
  <si>
    <t>MONO LA [44045030]</t>
  </si>
  <si>
    <t>SAN ANTONIO GETUCH [44050010]</t>
  </si>
  <si>
    <t>TRES ESQUINAS [44055010]</t>
  </si>
  <si>
    <t>CORDOBA [44100010]</t>
  </si>
  <si>
    <t>TAGUA LA [44115020]</t>
  </si>
  <si>
    <t>ESTRECHOS LOS [44127010]</t>
  </si>
  <si>
    <t>UMANCIA [44127020]</t>
  </si>
  <si>
    <t>ARARACUARA [44135010]</t>
  </si>
  <si>
    <t>MONOCHOA [44137070]</t>
  </si>
  <si>
    <t>Santander (Araracuara)</t>
  </si>
  <si>
    <t>PUERTO LAS BRISAS [44137080]</t>
  </si>
  <si>
    <t>CUEMANI [44147020]</t>
  </si>
  <si>
    <t>AGUAZUL [44150010]</t>
  </si>
  <si>
    <t>MIRANAS LAS [44157020]</t>
  </si>
  <si>
    <t>MARIA MANTECA [44157030]</t>
  </si>
  <si>
    <t>MANACARO [44157040]</t>
  </si>
  <si>
    <t>SANTA ISABEL [44167020]</t>
  </si>
  <si>
    <t>LA PEDRERA [44180020]</t>
  </si>
  <si>
    <t>BACURI [44187030]</t>
  </si>
  <si>
    <t>SANTA ROSA CAGUAN [46015020]</t>
  </si>
  <si>
    <t>San Vicente Del Caguán</t>
  </si>
  <si>
    <t>CARTAGENA D CHAIRA [46040010]</t>
  </si>
  <si>
    <t>Cartagena Del Chairá</t>
  </si>
  <si>
    <t>BALSAYACO [47010020]</t>
  </si>
  <si>
    <t>PUERTO ASIS [47010030]</t>
  </si>
  <si>
    <t>CHUNGACASPI [47010050]</t>
  </si>
  <si>
    <t>SAN FRANCISCO [47010090]</t>
  </si>
  <si>
    <t>PUERTO CAICEDO [47010110]</t>
  </si>
  <si>
    <t>CARRIZAL [47010150]</t>
  </si>
  <si>
    <t>TORRE TV SAN FCO [47010180]</t>
  </si>
  <si>
    <t>EL PICUDO [47010220]</t>
  </si>
  <si>
    <t>SANTA ISABEL [47010230]</t>
  </si>
  <si>
    <t>MICHOACAN [47015040]</t>
  </si>
  <si>
    <t>PUERTO UMBRIA [47015070]</t>
  </si>
  <si>
    <t>MONOPAMBA [47015080]</t>
  </si>
  <si>
    <t>EL ENCANO - AUT [47015100]</t>
  </si>
  <si>
    <t>SAN MIGUEL [47020010]</t>
  </si>
  <si>
    <t>San Miguel (La Dorada)</t>
  </si>
  <si>
    <t>CHURUYACO [47020020]</t>
  </si>
  <si>
    <t>Valle Del Guamuez (La Hormiga)</t>
  </si>
  <si>
    <t>ANGOSTURAS [47030010]</t>
  </si>
  <si>
    <t>CONCEPCION [47030020]</t>
  </si>
  <si>
    <t>SAN JOAQUIN [47030030]</t>
  </si>
  <si>
    <t>PUERTO OSPINA [47035020]</t>
  </si>
  <si>
    <t>EL REFUGIO [47040020]</t>
  </si>
  <si>
    <t>REMOLINO [47040040]</t>
  </si>
  <si>
    <t>SAN AGUSTIN [47040050]</t>
  </si>
  <si>
    <t>PUERTO LEGUIZAMO [47045010]</t>
  </si>
  <si>
    <t>PUERTO TOLOZA [47047020]</t>
  </si>
  <si>
    <t>EL ENCANTO [47060010]</t>
  </si>
  <si>
    <t>LA CHORRERA [47075010]</t>
  </si>
  <si>
    <t>ARICA - R. PUTUMAYO [47087010]</t>
  </si>
  <si>
    <t>TARAPACA [47100010]</t>
  </si>
  <si>
    <t>SANTA LUCIA [47100020]</t>
  </si>
  <si>
    <t>PUERTO NARIÑO [48015040]</t>
  </si>
  <si>
    <t>AEROPUERTO VASQUEZ COBO [48015050]</t>
  </si>
  <si>
    <t>JUNIN [51020010]</t>
  </si>
  <si>
    <t>MATAJE [51020040]</t>
  </si>
  <si>
    <t>GUAYACANA LA [51020050]</t>
  </si>
  <si>
    <t>ALTAQUER - AUT [51025080]</t>
  </si>
  <si>
    <t>COCO EL [51030020]</t>
  </si>
  <si>
    <t>CCCP DL PACIFICO [51035020]</t>
  </si>
  <si>
    <t>BALBOA [52010020]</t>
  </si>
  <si>
    <t>ROSARIO EL [52010030]</t>
  </si>
  <si>
    <t>ROSAS [52010040]</t>
  </si>
  <si>
    <t>PARRAGA [52010050]</t>
  </si>
  <si>
    <t>MAMACONDE [52010060]</t>
  </si>
  <si>
    <t>SAJANDI [52010080]</t>
  </si>
  <si>
    <t>SALADITO [52010110]</t>
  </si>
  <si>
    <t>GUASCA LA [52010140]</t>
  </si>
  <si>
    <t>MESA LA [52010160]</t>
  </si>
  <si>
    <t>PATIA [52010180]</t>
  </si>
  <si>
    <t>ESTRELLAS LAS [52010190]</t>
  </si>
  <si>
    <t>PAISPAMBA [52015010]</t>
  </si>
  <si>
    <t>GUACHICONO [52020010]</t>
  </si>
  <si>
    <t>VEGA LA [52020020]</t>
  </si>
  <si>
    <t>RODEO EL [52020050]</t>
  </si>
  <si>
    <t>SANTIAGO [52020070]</t>
  </si>
  <si>
    <t>QUEBRADILLAS [52020180]</t>
  </si>
  <si>
    <t>Almaguer</t>
  </si>
  <si>
    <t>GUACHICONO [52020190]</t>
  </si>
  <si>
    <t>MILAGROS LOS [52025020]</t>
  </si>
  <si>
    <t>ESTRECHO PATIA  - AUT [52025080]</t>
  </si>
  <si>
    <t>LA SIERRA - AUT [52025090]</t>
  </si>
  <si>
    <t>UNION LA [52030030]</t>
  </si>
  <si>
    <t>HIDROMAYO CAMP [52030060]</t>
  </si>
  <si>
    <t>Colón (Génova)</t>
  </si>
  <si>
    <t>CRUZ LA [52030090]</t>
  </si>
  <si>
    <t>VIENTO LIBRE - AUT [52035040]</t>
  </si>
  <si>
    <t>BUESACO [52040040]</t>
  </si>
  <si>
    <t>APONTE [52040050]</t>
  </si>
  <si>
    <t>ROSAL DEL MONTE [52040060]</t>
  </si>
  <si>
    <t>NARINO [52040070]</t>
  </si>
  <si>
    <t>BERRUECOS [52040160]</t>
  </si>
  <si>
    <t>Arboleda (Berruecos)</t>
  </si>
  <si>
    <t>OBONUCO [52045010]</t>
  </si>
  <si>
    <t>AEROPUERTO ANTONIO NARINO [52045020]</t>
  </si>
  <si>
    <t>SAN BERNARDO [52045030]</t>
  </si>
  <si>
    <t>WILQUIPAMBA [52045070]</t>
  </si>
  <si>
    <t>UNIVERSIDAD DE NARINO  - AUT [52045080]</t>
  </si>
  <si>
    <t>EL COMUN [52045090]</t>
  </si>
  <si>
    <t>PENOL EL [52050010]</t>
  </si>
  <si>
    <t>SAMANIEGO [52050020]</t>
  </si>
  <si>
    <t>SANDONA [52050040]</t>
  </si>
  <si>
    <t>GUACHAVES [52050050]</t>
  </si>
  <si>
    <t>Santa Cruz (Guachavés)</t>
  </si>
  <si>
    <t>RIO BOBO [52050060]</t>
  </si>
  <si>
    <t>TANGUA [52050080]</t>
  </si>
  <si>
    <t>IMUES [52050090]</t>
  </si>
  <si>
    <t>GUALMATAN [52050100]</t>
  </si>
  <si>
    <t>CUMBAL [52050110]</t>
  </si>
  <si>
    <t>PUERRES [52050120]</t>
  </si>
  <si>
    <t>CHILES [52050130]</t>
  </si>
  <si>
    <t>VIVERO LINARES [52050140]</t>
  </si>
  <si>
    <t>SANTA ROSA POTOSI [52050190]</t>
  </si>
  <si>
    <t>BOMBONA [52055030]</t>
  </si>
  <si>
    <t>TANAMA [52055060]</t>
  </si>
  <si>
    <t>SINDAGUA [52055090]</t>
  </si>
  <si>
    <t>FUNES [52055200]</t>
  </si>
  <si>
    <t>BOTANA - AUT [52055210]</t>
  </si>
  <si>
    <t>EL PARAISO - AUT [52055220]</t>
  </si>
  <si>
    <t>AEROPUERTO SAN LUIS - AUT [52055230]</t>
  </si>
  <si>
    <t>VERGEL EL [52060040]</t>
  </si>
  <si>
    <t>SANDE EL [52060050]</t>
  </si>
  <si>
    <t>BARBACOAS [52065020]</t>
  </si>
  <si>
    <t>MAGUI [52070010]</t>
  </si>
  <si>
    <t>LLANO VERDE [52070030]</t>
  </si>
  <si>
    <t>PISANDA [52080010]</t>
  </si>
  <si>
    <t>SALAHONDA [52090010]</t>
  </si>
  <si>
    <t>Francisco Pizarro (Salahonda)</t>
  </si>
  <si>
    <t>REMOLINO GRANDE [52090020]</t>
  </si>
  <si>
    <t>Roberto Payán (San José)</t>
  </si>
  <si>
    <t>MOSQUERA [53010020]</t>
  </si>
  <si>
    <t>CHARCO EL [53020010]</t>
  </si>
  <si>
    <t>SAN JOSE DE TAPAJE [53020020]</t>
  </si>
  <si>
    <t>BOCAS DE NAPI [53040010]</t>
  </si>
  <si>
    <t>TIMBIQUI [53050020]</t>
  </si>
  <si>
    <t>BOCAS DE PATIA [53060010]</t>
  </si>
  <si>
    <t>SAIJA [53060020]</t>
  </si>
  <si>
    <t>MECAJE [53070020]</t>
  </si>
  <si>
    <t>PUERTO LOPEZ [53070030]</t>
  </si>
  <si>
    <t>NOANAMITO [53070050]</t>
  </si>
  <si>
    <t>HONDURAS [53070060]</t>
  </si>
  <si>
    <t>GALLERA LA [53070090]</t>
  </si>
  <si>
    <t>YURUMANGUI S ANTON [53080010]</t>
  </si>
  <si>
    <t>CONCHA LA [53080020]</t>
  </si>
  <si>
    <t>SILVA [53090030]</t>
  </si>
  <si>
    <t>TIGRE EL [53090040]</t>
  </si>
  <si>
    <t>QUEREMAL [53100040]</t>
  </si>
  <si>
    <t>PROVIDENCIA [53110030]</t>
  </si>
  <si>
    <t>AGUACLARA [53110040]</t>
  </si>
  <si>
    <t>CUMBRE LA [53110100]</t>
  </si>
  <si>
    <t>VILLA LUZ ALBA [53110130]</t>
  </si>
  <si>
    <t>AEROPUERTO BUENAVENTUR [53115010]</t>
  </si>
  <si>
    <t>ISTMINA [54010010]</t>
  </si>
  <si>
    <t>LINEA LA PORVENIR [54010020]</t>
  </si>
  <si>
    <t>ANDAGOYA [54020010]</t>
  </si>
  <si>
    <t>NOVITA [54020020]</t>
  </si>
  <si>
    <t>VALENCIA LA DIVISA [54020040]</t>
  </si>
  <si>
    <t>San José Del Palmar</t>
  </si>
  <si>
    <t>OPOGODO [54020060]</t>
  </si>
  <si>
    <t>BEBEDO [54020080]</t>
  </si>
  <si>
    <t>AEROPUERTO CONDOTO [54020090]</t>
  </si>
  <si>
    <t>SAN JOSE PALMAR [54025010]</t>
  </si>
  <si>
    <t>PATUMAC [54030010]</t>
  </si>
  <si>
    <t>NARANJAL [54030020]</t>
  </si>
  <si>
    <t>LITUANIA [54030030]</t>
  </si>
  <si>
    <t>NOANAMA [54050010]</t>
  </si>
  <si>
    <t>MALAGUITA [54070030]</t>
  </si>
  <si>
    <t>BAJO CALIMA [54075020]</t>
  </si>
  <si>
    <t>MISION LA [54075040]</t>
  </si>
  <si>
    <t>TROJITA LA [54077010]</t>
  </si>
  <si>
    <t>NOANAMA [54085010]</t>
  </si>
  <si>
    <t>PALESTINA [54090010]</t>
  </si>
  <si>
    <t>El Litoral Del San Juán (Docordó)</t>
  </si>
  <si>
    <t>PIE DE PEPE [55010020]</t>
  </si>
  <si>
    <t>CUPICA [56010030]</t>
  </si>
  <si>
    <t>ARUSI [56010050]</t>
  </si>
  <si>
    <t>Nuquí</t>
  </si>
  <si>
    <t>LA TAGUA  [1501500196]</t>
  </si>
  <si>
    <t>SANTA ISABEL  [1506000111]</t>
  </si>
  <si>
    <t>FONSECA [1506500197]</t>
  </si>
  <si>
    <t>UNIVERSIDAD DE LA SABANA [2120500135]</t>
  </si>
  <si>
    <t>MARIQUITA  [2125500032]</t>
  </si>
  <si>
    <t>DUITAMA - AUT  [2403500041]</t>
  </si>
  <si>
    <t>LOS CAIMANES  [2502500007]</t>
  </si>
  <si>
    <t>ACUEDUCTO ARMENIA [2620500209]</t>
  </si>
  <si>
    <t>EL PLAN [2620500211]</t>
  </si>
  <si>
    <t>BONANZA [2804500195]</t>
  </si>
  <si>
    <t>MORICHAL   [3502500006]</t>
  </si>
  <si>
    <t>ALISAL [3516500203]</t>
  </si>
  <si>
    <t>LA PRIMAVERA [3526500201]</t>
  </si>
  <si>
    <t>MARACAIBO [4403000112]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</si>
</sst>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0"/>
    <numFmt numFmtId="165" formatCode="_-* #,##0\ _€_-;\-* #,##0\ _€_-;_-* &quot;-&quot;\ _€_-;_-@"/>
    <numFmt numFmtId="166" formatCode="0.0"/>
    <numFmt numFmtId="167" formatCode="0.0%"/>
    <numFmt numFmtId="168" formatCode="_-* #,##0\ _€_-;\-* #,##0\ _€_-;_-* &quot;-&quot;\ _€_-;_-@_-"/>
  </numFmts>
  <fonts count="2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1"/>
      <color indexed="8"/>
      <name val="Calibri"/>
      <family val="2"/>
    </font>
    <font>
      <b/>
      <sz val="8"/>
      <color indexed="8"/>
      <name val="Aptos Narrow"/>
      <family val="2"/>
      <scheme val="minor"/>
    </font>
    <font>
      <sz val="10"/>
      <color theme="1"/>
      <name val="Calibri"/>
      <family val="2"/>
    </font>
    <font>
      <sz val="8"/>
      <color theme="1"/>
      <name val="Calibri"/>
      <family val="2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Aptos Narrow"/>
      <family val="2"/>
      <scheme val="minor"/>
    </font>
    <font>
      <sz val="10"/>
      <name val="Arial"/>
      <family val="2"/>
    </font>
    <font>
      <sz val="10"/>
      <name val="Aptos Narrow"/>
      <family val="2"/>
      <scheme val="minor"/>
    </font>
    <font>
      <sz val="10"/>
      <color theme="0"/>
      <name val="Calibri"/>
      <family val="2"/>
    </font>
    <font>
      <sz val="10"/>
      <color rgb="FF000000"/>
      <name val="Aptos Narrow"/>
      <family val="2"/>
      <scheme val="minor"/>
    </font>
    <font>
      <sz val="8"/>
      <color rgb="FF0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2" fillId="0" borderId="0"/>
    <xf numFmtId="168" fontId="5" fillId="0" borderId="0"/>
    <xf numFmtId="0" fontId="13" fillId="0" borderId="0"/>
  </cellStyleXfs>
  <cellXfs count="10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4" fontId="9" fillId="2" borderId="6" xfId="0" applyNumberFormat="1" applyFont="1" applyFill="1" applyBorder="1" applyAlignment="1">
      <alignment horizontal="center" vertical="center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5" fontId="10" fillId="2" borderId="8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7" fillId="0" borderId="10" xfId="0" applyNumberFormat="1" applyFont="1" applyBorder="1" applyAlignment="1">
      <alignment horizontal="center" vertical="center"/>
    </xf>
    <xf numFmtId="166" fontId="11" fillId="0" borderId="11" xfId="0" applyNumberFormat="1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/>
    </xf>
    <xf numFmtId="166" fontId="11" fillId="0" borderId="10" xfId="0" applyNumberFormat="1" applyFont="1" applyBorder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167" fontId="11" fillId="0" borderId="10" xfId="0" applyNumberFormat="1" applyFont="1" applyBorder="1" applyAlignment="1">
      <alignment horizontal="center" vertical="center"/>
    </xf>
    <xf numFmtId="0" fontId="12" fillId="0" borderId="0" xfId="0" applyFont="1"/>
    <xf numFmtId="0" fontId="14" fillId="0" borderId="12" xfId="3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" fontId="7" fillId="0" borderId="15" xfId="0" applyNumberFormat="1" applyFont="1" applyBorder="1" applyAlignment="1">
      <alignment horizontal="center" vertical="center"/>
    </xf>
    <xf numFmtId="2" fontId="7" fillId="0" borderId="16" xfId="0" applyNumberFormat="1" applyFont="1" applyBorder="1" applyAlignment="1">
      <alignment horizontal="center" vertical="center"/>
    </xf>
    <xf numFmtId="166" fontId="11" fillId="0" borderId="17" xfId="0" applyNumberFormat="1" applyFont="1" applyBorder="1" applyAlignment="1">
      <alignment horizontal="center" vertical="center"/>
    </xf>
    <xf numFmtId="166" fontId="11" fillId="0" borderId="15" xfId="0" applyNumberFormat="1" applyFont="1" applyBorder="1" applyAlignment="1">
      <alignment horizontal="center" vertical="center"/>
    </xf>
    <xf numFmtId="166" fontId="11" fillId="0" borderId="16" xfId="0" applyNumberFormat="1" applyFont="1" applyBorder="1" applyAlignment="1">
      <alignment horizontal="center" vertical="center"/>
    </xf>
    <xf numFmtId="1" fontId="11" fillId="0" borderId="17" xfId="0" applyNumberFormat="1" applyFont="1" applyBorder="1" applyAlignment="1">
      <alignment horizontal="center" vertical="center"/>
    </xf>
    <xf numFmtId="167" fontId="11" fillId="0" borderId="16" xfId="0" applyNumberFormat="1" applyFont="1" applyBorder="1" applyAlignment="1">
      <alignment horizontal="center" vertical="center"/>
    </xf>
    <xf numFmtId="2" fontId="15" fillId="0" borderId="0" xfId="0" applyNumberFormat="1" applyFont="1" applyAlignment="1">
      <alignment horizontal="center"/>
    </xf>
    <xf numFmtId="0" fontId="16" fillId="0" borderId="1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166" fontId="11" fillId="0" borderId="9" xfId="0" applyNumberFormat="1" applyFont="1" applyBorder="1" applyAlignment="1">
      <alignment horizontal="center" vertical="center"/>
    </xf>
    <xf numFmtId="166" fontId="11" fillId="0" borderId="19" xfId="0" applyNumberFormat="1" applyFont="1" applyBorder="1" applyAlignment="1">
      <alignment horizontal="center" vertical="center"/>
    </xf>
    <xf numFmtId="167" fontId="11" fillId="0" borderId="19" xfId="1" applyNumberFormat="1" applyFont="1" applyBorder="1" applyAlignment="1">
      <alignment horizontal="center" vertical="center"/>
    </xf>
    <xf numFmtId="9" fontId="11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/>
    </xf>
    <xf numFmtId="166" fontId="11" fillId="0" borderId="14" xfId="0" applyNumberFormat="1" applyFont="1" applyBorder="1" applyAlignment="1">
      <alignment horizontal="center" vertical="center"/>
    </xf>
    <xf numFmtId="166" fontId="11" fillId="0" borderId="20" xfId="0" applyNumberFormat="1" applyFont="1" applyBorder="1" applyAlignment="1">
      <alignment horizontal="center" vertical="center"/>
    </xf>
    <xf numFmtId="167" fontId="11" fillId="0" borderId="20" xfId="1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0" fillId="0" borderId="2" xfId="0" applyBorder="1"/>
    <xf numFmtId="0" fontId="0" fillId="0" borderId="3" xfId="0" applyBorder="1"/>
    <xf numFmtId="0" fontId="3" fillId="2" borderId="22" xfId="0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1" fillId="0" borderId="1" xfId="0" applyFont="1" applyBorder="1" applyAlignment="1">
      <alignment vertical="center"/>
    </xf>
    <xf numFmtId="0" fontId="19" fillId="5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2" fontId="20" fillId="0" borderId="1" xfId="0" applyNumberFormat="1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166" fontId="20" fillId="0" borderId="1" xfId="0" applyNumberFormat="1" applyFont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vertical="center"/>
    </xf>
    <xf numFmtId="2" fontId="20" fillId="6" borderId="1" xfId="0" applyNumberFormat="1" applyFont="1" applyFill="1" applyBorder="1" applyAlignment="1">
      <alignment horizontal="center" vertical="center"/>
    </xf>
    <xf numFmtId="0" fontId="20" fillId="6" borderId="25" xfId="0" applyFont="1" applyFill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14" fontId="2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0" xfId="0" applyFont="1"/>
    <xf numFmtId="166" fontId="0" fillId="0" borderId="1" xfId="0" applyNumberFormat="1" applyBorder="1" applyAlignment="1">
      <alignment horizontal="center"/>
    </xf>
    <xf numFmtId="166" fontId="19" fillId="0" borderId="1" xfId="0" applyNumberFormat="1" applyFont="1" applyBorder="1" applyAlignment="1">
      <alignment horizontal="center" vertical="center"/>
    </xf>
    <xf numFmtId="166" fontId="19" fillId="5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66" fontId="20" fillId="0" borderId="1" xfId="0" applyNumberFormat="1" applyFont="1" applyBorder="1" applyAlignment="1">
      <alignment vertical="center"/>
    </xf>
    <xf numFmtId="0" fontId="21" fillId="6" borderId="1" xfId="0" applyFont="1" applyFill="1" applyBorder="1" applyAlignment="1">
      <alignment vertical="center"/>
    </xf>
    <xf numFmtId="1" fontId="20" fillId="6" borderId="1" xfId="0" applyNumberFormat="1" applyFont="1" applyFill="1" applyBorder="1" applyAlignment="1">
      <alignment horizontal="center" vertical="center"/>
    </xf>
    <xf numFmtId="166" fontId="20" fillId="6" borderId="1" xfId="0" applyNumberFormat="1" applyFont="1" applyFill="1" applyBorder="1" applyAlignment="1">
      <alignment horizontal="center" vertical="center"/>
    </xf>
    <xf numFmtId="166" fontId="20" fillId="6" borderId="1" xfId="0" applyNumberFormat="1" applyFont="1" applyFill="1" applyBorder="1" applyAlignment="1">
      <alignment vertical="center"/>
    </xf>
    <xf numFmtId="0" fontId="20" fillId="8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vertical="center"/>
    </xf>
    <xf numFmtId="2" fontId="20" fillId="8" borderId="1" xfId="0" applyNumberFormat="1" applyFont="1" applyFill="1" applyBorder="1" applyAlignment="1">
      <alignment horizontal="center" vertical="center"/>
    </xf>
    <xf numFmtId="166" fontId="20" fillId="8" borderId="1" xfId="0" applyNumberFormat="1" applyFont="1" applyFill="1" applyBorder="1" applyAlignment="1">
      <alignment vertical="center"/>
    </xf>
    <xf numFmtId="166" fontId="20" fillId="7" borderId="1" xfId="0" applyNumberFormat="1" applyFont="1" applyFill="1" applyBorder="1" applyAlignment="1">
      <alignment horizontal="center" vertical="center"/>
    </xf>
    <xf numFmtId="166" fontId="20" fillId="8" borderId="1" xfId="0" applyNumberFormat="1" applyFont="1" applyFill="1" applyBorder="1" applyAlignment="1">
      <alignment horizontal="center" vertical="center"/>
    </xf>
    <xf numFmtId="168" fontId="6" fillId="3" borderId="4" xfId="2" applyFont="1" applyFill="1" applyBorder="1" applyAlignment="1">
      <alignment horizontal="center" vertical="center" wrapText="1"/>
    </xf>
    <xf numFmtId="0" fontId="0" fillId="0" borderId="4" xfId="0" applyBorder="1"/>
    <xf numFmtId="0" fontId="3" fillId="2" borderId="22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18" fillId="3" borderId="2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21" xfId="0" applyBorder="1"/>
    <xf numFmtId="0" fontId="0" fillId="0" borderId="11" xfId="0" applyBorder="1"/>
  </cellXfs>
  <cellStyles count="4">
    <cellStyle name="Millares [0] 2" xfId="2" xr:uid="{00000000-0005-0000-0000-000002000000}"/>
    <cellStyle name="Normal" xfId="0" builtinId="0"/>
    <cellStyle name="Normal 2" xfId="3" xr:uid="{00000000-0005-0000-0000-000003000000}"/>
    <cellStyle name="Porcentaje" xfId="1" builtinId="5"/>
  </cellStyles>
  <dxfs count="7">
    <dxf>
      <font>
        <color rgb="FF9C0006"/>
      </font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theme="0"/>
        </patternFill>
      </fill>
    </dxf>
    <dxf>
      <fill>
        <patternFill>
          <bgColor rgb="FFFF7C80"/>
        </patternFill>
      </fill>
    </dxf>
    <dxf>
      <fill>
        <patternFill>
          <bgColor theme="0" tint="-0.14987640003662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DIARIA </a:t>
            </a:r>
          </a:p>
          <a:p>
            <a:pPr>
              <a:defRPr sz="1600" b="1" i="0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>
                <a:solidFill>
                  <a:schemeClr val="tx1"/>
                </a:solidFill>
              </a:rPr>
              <a:t>Mayo del 2026</a:t>
            </a:r>
          </a:p>
        </c:rich>
      </c:tx>
      <c:layout>
        <c:manualLayout>
          <c:xMode val="edge"/>
          <c:yMode val="edge"/>
          <c:x val="0.35654798168477109"/>
          <c:y val="2.318840579710145E-2"/>
        </c:manualLayout>
      </c:layout>
      <c:overlay val="1"/>
      <c:spPr>
        <a:noFill/>
        <a:ln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8.1322106634480903E-2"/>
          <c:y val="0.14075861485056301"/>
          <c:w val="0.88885328658735174"/>
          <c:h val="0.71406723724751797"/>
        </c:manualLayout>
      </c:layout>
      <c:barChart>
        <c:barDir val="col"/>
        <c:grouping val="clustered"/>
        <c:varyColors val="0"/>
        <c:ser>
          <c:idx val="0"/>
          <c:order val="0"/>
          <c:tx>
            <c:v>Precipitación Acumulada</c:v>
          </c:tx>
          <c:spPr>
            <a:gradFill rotWithShape="1">
              <a:gsLst>
                <a:gs pos="0">
                  <a:srgbClr val="3366FF"/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800" b="1" i="0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val>
            <c:numRef>
              <c:f>Grafica!$C$3:$AG$3</c:f>
              <c:numCache>
                <c:formatCode>0.0</c:formatCode>
                <c:ptCount val="31"/>
                <c:pt idx="0">
                  <c:v>5982.9000000000005</c:v>
                </c:pt>
                <c:pt idx="1">
                  <c:v>4751.7000000000016</c:v>
                </c:pt>
                <c:pt idx="2">
                  <c:v>6558.9999999999973</c:v>
                </c:pt>
                <c:pt idx="3">
                  <c:v>2611.1999999999985</c:v>
                </c:pt>
                <c:pt idx="4">
                  <c:v>4183.5</c:v>
                </c:pt>
                <c:pt idx="5">
                  <c:v>2817.8999999999987</c:v>
                </c:pt>
                <c:pt idx="6">
                  <c:v>2056.3999999999992</c:v>
                </c:pt>
                <c:pt idx="7">
                  <c:v>1188.7</c:v>
                </c:pt>
                <c:pt idx="8">
                  <c:v>996.5</c:v>
                </c:pt>
                <c:pt idx="9">
                  <c:v>3215.7</c:v>
                </c:pt>
                <c:pt idx="10">
                  <c:v>6831.8599999999979</c:v>
                </c:pt>
                <c:pt idx="11">
                  <c:v>3405.3999999999969</c:v>
                </c:pt>
                <c:pt idx="12">
                  <c:v>2976.4999999999982</c:v>
                </c:pt>
                <c:pt idx="13">
                  <c:v>2271.0000000000014</c:v>
                </c:pt>
                <c:pt idx="14">
                  <c:v>2795.9999999999986</c:v>
                </c:pt>
                <c:pt idx="15">
                  <c:v>3913.0999999999985</c:v>
                </c:pt>
                <c:pt idx="16">
                  <c:v>1977.0999999999997</c:v>
                </c:pt>
                <c:pt idx="17">
                  <c:v>4957.5000000000018</c:v>
                </c:pt>
                <c:pt idx="18">
                  <c:v>1486.5999999999995</c:v>
                </c:pt>
                <c:pt idx="19">
                  <c:v>3619.6000000000013</c:v>
                </c:pt>
                <c:pt idx="20">
                  <c:v>7635.6999999999989</c:v>
                </c:pt>
                <c:pt idx="21">
                  <c:v>2918.9000000000019</c:v>
                </c:pt>
                <c:pt idx="22">
                  <c:v>3788.4999999999982</c:v>
                </c:pt>
                <c:pt idx="23">
                  <c:v>2192.0000000000014</c:v>
                </c:pt>
                <c:pt idx="24">
                  <c:v>4575.0999999999985</c:v>
                </c:pt>
                <c:pt idx="25">
                  <c:v>4514.6000000000004</c:v>
                </c:pt>
                <c:pt idx="26">
                  <c:v>3351.0999999999981</c:v>
                </c:pt>
                <c:pt idx="27">
                  <c:v>4880.5000000000018</c:v>
                </c:pt>
                <c:pt idx="28">
                  <c:v>6182.2999999999956</c:v>
                </c:pt>
                <c:pt idx="29">
                  <c:v>-999</c:v>
                </c:pt>
                <c:pt idx="30">
                  <c:v>-999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A5-427A-B95B-45E94AF4165F}"/>
            </c:ext>
          </c:extLst>
        </c:ser>
        <c:ser>
          <c:idx val="1"/>
          <c:order val="1"/>
          <c:tx>
            <c:v>Número de Estaciones</c:v>
          </c:tx>
          <c:spPr>
            <a:gradFill rotWithShape="1">
              <a:gsLst>
                <a:gs pos="0">
                  <a:srgbClr val="FF0000"/>
                </a:gs>
                <a:gs pos="74000">
                  <a:schemeClr val="accent2">
                    <a:lumMod val="45000"/>
                    <a:lumOff val="55000"/>
                  </a:schemeClr>
                </a:gs>
                <a:gs pos="83000">
                  <a:schemeClr val="accent2">
                    <a:lumMod val="45000"/>
                    <a:lumOff val="55000"/>
                  </a:schemeClr>
                </a:gs>
                <a:gs pos="100000">
                  <a:schemeClr val="accent2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800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val>
            <c:numRef>
              <c:f>Grafica!$C$4:$AG$4</c:f>
              <c:numCache>
                <c:formatCode>0</c:formatCode>
                <c:ptCount val="31"/>
                <c:pt idx="0" formatCode="General">
                  <c:v>687</c:v>
                </c:pt>
                <c:pt idx="1">
                  <c:v>682</c:v>
                </c:pt>
                <c:pt idx="2">
                  <c:v>686</c:v>
                </c:pt>
                <c:pt idx="3">
                  <c:v>687</c:v>
                </c:pt>
                <c:pt idx="4">
                  <c:v>691</c:v>
                </c:pt>
                <c:pt idx="5">
                  <c:v>689</c:v>
                </c:pt>
                <c:pt idx="6">
                  <c:v>687</c:v>
                </c:pt>
                <c:pt idx="7">
                  <c:v>683</c:v>
                </c:pt>
                <c:pt idx="8">
                  <c:v>676</c:v>
                </c:pt>
                <c:pt idx="9">
                  <c:v>685</c:v>
                </c:pt>
                <c:pt idx="10">
                  <c:v>688</c:v>
                </c:pt>
                <c:pt idx="11">
                  <c:v>691</c:v>
                </c:pt>
                <c:pt idx="12">
                  <c:v>683</c:v>
                </c:pt>
                <c:pt idx="13">
                  <c:v>683</c:v>
                </c:pt>
                <c:pt idx="14">
                  <c:v>678</c:v>
                </c:pt>
                <c:pt idx="15">
                  <c:v>669</c:v>
                </c:pt>
                <c:pt idx="16">
                  <c:v>676</c:v>
                </c:pt>
                <c:pt idx="17">
                  <c:v>685</c:v>
                </c:pt>
                <c:pt idx="18">
                  <c:v>689</c:v>
                </c:pt>
                <c:pt idx="19">
                  <c:v>687</c:v>
                </c:pt>
                <c:pt idx="20">
                  <c:v>682</c:v>
                </c:pt>
                <c:pt idx="21">
                  <c:v>680</c:v>
                </c:pt>
                <c:pt idx="22">
                  <c:v>671</c:v>
                </c:pt>
                <c:pt idx="23">
                  <c:v>674</c:v>
                </c:pt>
                <c:pt idx="24">
                  <c:v>681</c:v>
                </c:pt>
                <c:pt idx="25">
                  <c:v>684</c:v>
                </c:pt>
                <c:pt idx="26">
                  <c:v>680</c:v>
                </c:pt>
                <c:pt idx="27">
                  <c:v>677</c:v>
                </c:pt>
                <c:pt idx="28">
                  <c:v>625</c:v>
                </c:pt>
                <c:pt idx="29">
                  <c:v>-999</c:v>
                </c:pt>
                <c:pt idx="30">
                  <c:v>-999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A5-427A-B95B-45E94AF416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40"/>
        <c:axId val="138801920"/>
        <c:axId val="138803840"/>
      </c:barChart>
      <c:catAx>
        <c:axId val="13880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 sz="1200"/>
                  <a:t>Días </a:t>
                </a:r>
              </a:p>
            </c:rich>
          </c:tx>
          <c:layout>
            <c:manualLayout>
              <c:xMode val="edge"/>
              <c:yMode val="edge"/>
              <c:x val="0.51026514933808453"/>
              <c:y val="0.90661298642017574"/>
            </c:manualLayout>
          </c:layout>
          <c:overlay val="0"/>
          <c:spPr>
            <a:noFill/>
            <a:ln>
              <a:noFill/>
              <a:prstDash val="solid"/>
            </a:ln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</c:spPr>
        <c:txPr>
          <a:bodyPr rot="-5400000" spcFirstLastPara="1" vertOverflow="ellipsis" wrap="square" anchor="ctr" anchorCtr="1"/>
          <a:lstStyle/>
          <a:p>
            <a:pPr>
              <a:defRPr sz="900" b="0" i="0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803840"/>
        <c:crosses val="autoZero"/>
        <c:auto val="1"/>
        <c:lblAlgn val="ctr"/>
        <c:lblOffset val="100"/>
        <c:noMultiLvlLbl val="0"/>
      </c:catAx>
      <c:valAx>
        <c:axId val="138803840"/>
        <c:scaling>
          <c:orientation val="minMax"/>
          <c:max val="13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minorGridlines>
          <c:spPr>
            <a:ln>
              <a:solidFill>
                <a:schemeClr val="tx2">
                  <a:lumMod val="5000"/>
                  <a:lumOff val="95000"/>
                </a:schemeClr>
              </a:solidFill>
              <a:prstDash val="solid"/>
            </a:ln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 sz="1200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1.986330632028661E-2"/>
              <c:y val="0.39017468903343611"/>
            </c:manualLayout>
          </c:layout>
          <c:overlay val="0"/>
          <c:spPr>
            <a:noFill/>
            <a:ln>
              <a:noFill/>
              <a:prstDash val="solid"/>
            </a:ln>
          </c:spPr>
        </c:title>
        <c:numFmt formatCode="0" sourceLinked="0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0" spcFirstLastPara="1" vertOverflow="ellipsis" wrap="square" anchor="ctr" anchorCtr="1"/>
          <a:lstStyle/>
          <a:p>
            <a:pPr>
              <a:defRPr sz="900" b="0" i="0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801920"/>
        <c:crosses val="autoZero"/>
        <c:crossBetween val="between"/>
        <c:majorUnit val="1000"/>
        <c:minorUnit val="250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1200" b="0" i="0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133349</xdr:colOff>
      <xdr:row>6</xdr:row>
      <xdr:rowOff>106891</xdr:rowOff>
    </xdr:from>
    <xdr:to>
      <xdr:col>26</xdr:col>
      <xdr:colOff>169334</xdr:colOff>
      <xdr:row>37</xdr:row>
      <xdr:rowOff>49741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29</xdr:col>
      <xdr:colOff>148167</xdr:colOff>
      <xdr:row>6</xdr:row>
      <xdr:rowOff>95251</xdr:rowOff>
    </xdr:from>
    <xdr:to>
      <xdr:col>46</xdr:col>
      <xdr:colOff>324312</xdr:colOff>
      <xdr:row>37</xdr:row>
      <xdr:rowOff>48515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901334" y="1449918"/>
          <a:ext cx="12156478" cy="5858764"/>
        </a:xfrm>
        <a:prstGeom prst="rect">
          <a:avLst/>
        </a:prstGeom>
        <a:ln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X798"/>
  <sheetViews>
    <sheetView tabSelected="1" zoomScale="90" zoomScaleNormal="90" workbookViewId="0">
      <pane xSplit="3" ySplit="4" topLeftCell="D763" activePane="bottomRight" state="frozen"/>
      <selection pane="topRight" activeCell="D1" sqref="D1"/>
      <selection pane="bottomLeft" activeCell="A5" sqref="A5"/>
      <selection pane="bottomRight" activeCell="H775" sqref="H775"/>
    </sheetView>
  </sheetViews>
  <sheetFormatPr baseColWidth="10" defaultColWidth="11.42578125" defaultRowHeight="14.25" x14ac:dyDescent="0.25"/>
  <cols>
    <col min="1" max="1" width="13.7109375" style="67" bestFit="1" customWidth="1"/>
    <col min="2" max="2" width="35.140625" style="64" customWidth="1"/>
    <col min="3" max="3" width="25.42578125" style="64" customWidth="1"/>
    <col min="4" max="6" width="11.5703125" style="64" customWidth="1"/>
    <col min="7" max="7" width="13.140625" style="64" customWidth="1"/>
    <col min="8" max="8" width="18.5703125" style="64" customWidth="1"/>
    <col min="9" max="9" width="21" style="64" customWidth="1"/>
    <col min="10" max="10" width="31" style="64" customWidth="1"/>
    <col min="11" max="41" width="7" style="64" customWidth="1"/>
    <col min="42" max="42" width="14.5703125" style="64" bestFit="1" customWidth="1"/>
    <col min="43" max="43" width="19.28515625" style="67" customWidth="1"/>
    <col min="44" max="44" width="23.85546875" style="67" customWidth="1"/>
    <col min="45" max="45" width="15.140625" style="64" customWidth="1"/>
    <col min="46" max="46" width="15.85546875" style="64" customWidth="1"/>
    <col min="47" max="47" width="11.42578125" style="64" customWidth="1"/>
    <col min="48" max="48" width="18.28515625" style="64" customWidth="1"/>
    <col min="49" max="49" width="14.28515625" style="64" customWidth="1"/>
    <col min="50" max="50" width="15.42578125" style="64" bestFit="1" customWidth="1"/>
    <col min="51" max="64" width="11.42578125" style="64" customWidth="1"/>
    <col min="65" max="16384" width="11.42578125" style="64"/>
  </cols>
  <sheetData>
    <row r="2" spans="1:50" ht="15" customHeight="1" x14ac:dyDescent="0.25">
      <c r="A2" s="66" t="s">
        <v>0</v>
      </c>
      <c r="B2" s="66" t="s">
        <v>1</v>
      </c>
      <c r="C2" s="66" t="s">
        <v>2</v>
      </c>
      <c r="D2" s="66" t="str">
        <f>VLOOKUP(E2,Maximos!AS1:AU13,2,FALSE)</f>
        <v>MAYO</v>
      </c>
      <c r="E2" s="66">
        <v>5</v>
      </c>
      <c r="F2" s="66" t="s">
        <v>3</v>
      </c>
      <c r="G2" s="66">
        <v>2026</v>
      </c>
      <c r="H2" s="66" t="s">
        <v>4</v>
      </c>
      <c r="I2" s="66">
        <f>VLOOKUP(E2,Maximos!AS1:AU13,3,FALSE)</f>
        <v>31</v>
      </c>
      <c r="J2" s="66" t="s">
        <v>5</v>
      </c>
      <c r="K2" s="84">
        <f t="shared" ref="K2:AO2" si="0">MAX(K5:K797)</f>
        <v>111</v>
      </c>
      <c r="L2" s="84">
        <f t="shared" si="0"/>
        <v>145.1</v>
      </c>
      <c r="M2" s="84">
        <f t="shared" si="0"/>
        <v>144</v>
      </c>
      <c r="N2" s="84">
        <f t="shared" si="0"/>
        <v>75</v>
      </c>
      <c r="O2" s="84">
        <f t="shared" si="0"/>
        <v>111</v>
      </c>
      <c r="P2" s="84">
        <f t="shared" si="0"/>
        <v>177</v>
      </c>
      <c r="Q2" s="84">
        <f t="shared" si="0"/>
        <v>118</v>
      </c>
      <c r="R2" s="84">
        <f t="shared" si="0"/>
        <v>59.6</v>
      </c>
      <c r="S2" s="84">
        <f t="shared" si="0"/>
        <v>97</v>
      </c>
      <c r="T2" s="84">
        <f t="shared" si="0"/>
        <v>110.4</v>
      </c>
      <c r="U2" s="84">
        <f t="shared" si="0"/>
        <v>130</v>
      </c>
      <c r="V2" s="84">
        <f t="shared" si="0"/>
        <v>104</v>
      </c>
      <c r="W2" s="84">
        <f t="shared" si="0"/>
        <v>80.400000000000006</v>
      </c>
      <c r="X2" s="84">
        <f t="shared" si="0"/>
        <v>140</v>
      </c>
      <c r="Y2" s="84">
        <f t="shared" si="0"/>
        <v>136.4</v>
      </c>
      <c r="Z2" s="84">
        <f t="shared" si="0"/>
        <v>100.4</v>
      </c>
      <c r="AA2" s="84">
        <f t="shared" si="0"/>
        <v>120</v>
      </c>
      <c r="AB2" s="84">
        <f t="shared" si="0"/>
        <v>125</v>
      </c>
      <c r="AC2" s="84">
        <f t="shared" si="0"/>
        <v>87</v>
      </c>
      <c r="AD2" s="84">
        <f t="shared" si="0"/>
        <v>111</v>
      </c>
      <c r="AE2" s="84">
        <f t="shared" si="0"/>
        <v>135</v>
      </c>
      <c r="AF2" s="84">
        <f t="shared" si="0"/>
        <v>93</v>
      </c>
      <c r="AG2" s="84">
        <f t="shared" si="0"/>
        <v>121.5</v>
      </c>
      <c r="AH2" s="84">
        <f t="shared" si="0"/>
        <v>125</v>
      </c>
      <c r="AI2" s="84">
        <f t="shared" si="0"/>
        <v>155</v>
      </c>
      <c r="AJ2" s="84">
        <f t="shared" si="0"/>
        <v>137</v>
      </c>
      <c r="AK2" s="84">
        <f t="shared" si="0"/>
        <v>114</v>
      </c>
      <c r="AL2" s="84">
        <f t="shared" si="0"/>
        <v>130</v>
      </c>
      <c r="AM2" s="84">
        <f t="shared" si="0"/>
        <v>135</v>
      </c>
      <c r="AN2" s="84">
        <f t="shared" si="0"/>
        <v>0</v>
      </c>
      <c r="AO2" s="84">
        <f t="shared" si="0"/>
        <v>0</v>
      </c>
      <c r="AP2" s="85">
        <f>MAX(K2:AO2)</f>
        <v>177</v>
      </c>
    </row>
    <row r="4" spans="1:50" ht="30" customHeight="1" x14ac:dyDescent="0.25">
      <c r="A4" s="62" t="s">
        <v>6</v>
      </c>
      <c r="B4" s="62" t="s">
        <v>7</v>
      </c>
      <c r="C4" s="62" t="s">
        <v>8</v>
      </c>
      <c r="D4" s="62" t="s">
        <v>9</v>
      </c>
      <c r="E4" s="62" t="s">
        <v>10</v>
      </c>
      <c r="F4" s="62" t="s">
        <v>11</v>
      </c>
      <c r="G4" s="62" t="s">
        <v>12</v>
      </c>
      <c r="H4" s="62" t="s">
        <v>13</v>
      </c>
      <c r="I4" s="62" t="s">
        <v>14</v>
      </c>
      <c r="J4" s="62" t="s">
        <v>15</v>
      </c>
      <c r="K4" s="62">
        <v>1</v>
      </c>
      <c r="L4" s="62">
        <v>2</v>
      </c>
      <c r="M4" s="62">
        <v>3</v>
      </c>
      <c r="N4" s="62">
        <v>4</v>
      </c>
      <c r="O4" s="62">
        <v>5</v>
      </c>
      <c r="P4" s="62">
        <v>6</v>
      </c>
      <c r="Q4" s="62">
        <v>7</v>
      </c>
      <c r="R4" s="62">
        <v>8</v>
      </c>
      <c r="S4" s="62">
        <v>9</v>
      </c>
      <c r="T4" s="62">
        <v>10</v>
      </c>
      <c r="U4" s="62">
        <v>11</v>
      </c>
      <c r="V4" s="62">
        <v>12</v>
      </c>
      <c r="W4" s="62">
        <v>13</v>
      </c>
      <c r="X4" s="62">
        <v>14</v>
      </c>
      <c r="Y4" s="62">
        <v>15</v>
      </c>
      <c r="Z4" s="62">
        <v>16</v>
      </c>
      <c r="AA4" s="62">
        <v>17</v>
      </c>
      <c r="AB4" s="62">
        <v>18</v>
      </c>
      <c r="AC4" s="62">
        <v>19</v>
      </c>
      <c r="AD4" s="62">
        <v>20</v>
      </c>
      <c r="AE4" s="62">
        <v>21</v>
      </c>
      <c r="AF4" s="62">
        <v>22</v>
      </c>
      <c r="AG4" s="62">
        <v>23</v>
      </c>
      <c r="AH4" s="62">
        <v>24</v>
      </c>
      <c r="AI4" s="62">
        <v>25</v>
      </c>
      <c r="AJ4" s="62">
        <v>26</v>
      </c>
      <c r="AK4" s="62">
        <v>27</v>
      </c>
      <c r="AL4" s="62">
        <v>28</v>
      </c>
      <c r="AM4" s="62">
        <v>29</v>
      </c>
      <c r="AN4" s="62">
        <v>30</v>
      </c>
      <c r="AO4" s="62">
        <v>31</v>
      </c>
      <c r="AP4" s="62" t="s">
        <v>16</v>
      </c>
      <c r="AQ4" s="62" t="s">
        <v>17</v>
      </c>
      <c r="AR4" s="63" t="s">
        <v>18</v>
      </c>
      <c r="AS4" s="63" t="s">
        <v>19</v>
      </c>
      <c r="AT4" s="63" t="s">
        <v>20</v>
      </c>
      <c r="AU4" s="62" t="s">
        <v>21</v>
      </c>
      <c r="AV4" s="62" t="s">
        <v>22</v>
      </c>
      <c r="AW4" s="62" t="s">
        <v>23</v>
      </c>
      <c r="AX4" s="62" t="s">
        <v>24</v>
      </c>
    </row>
    <row r="5" spans="1:50" ht="15" customHeight="1" x14ac:dyDescent="0.25">
      <c r="A5" s="68">
        <v>17015010</v>
      </c>
      <c r="B5" s="69" t="s">
        <v>25</v>
      </c>
      <c r="C5" s="65" t="s">
        <v>26</v>
      </c>
      <c r="D5" s="70">
        <v>-81.703888888888898</v>
      </c>
      <c r="E5" s="70">
        <v>12.586944444444439</v>
      </c>
      <c r="F5" s="71">
        <v>1</v>
      </c>
      <c r="G5" s="71">
        <v>88</v>
      </c>
      <c r="H5" s="71">
        <v>88001</v>
      </c>
      <c r="I5" s="69" t="s">
        <v>27</v>
      </c>
      <c r="J5" s="69" t="s">
        <v>28</v>
      </c>
      <c r="K5" s="72">
        <v>0</v>
      </c>
      <c r="L5" s="72">
        <v>0</v>
      </c>
      <c r="M5" s="72">
        <v>0</v>
      </c>
      <c r="N5" s="72">
        <v>0.4</v>
      </c>
      <c r="O5" s="72">
        <v>0</v>
      </c>
      <c r="P5" s="72">
        <v>0</v>
      </c>
      <c r="Q5" s="72">
        <v>0</v>
      </c>
      <c r="R5" s="72">
        <v>0</v>
      </c>
      <c r="S5" s="72">
        <v>1.7</v>
      </c>
      <c r="T5" s="72">
        <v>0</v>
      </c>
      <c r="U5" s="72">
        <v>0</v>
      </c>
      <c r="V5" s="72">
        <v>0</v>
      </c>
      <c r="W5" s="72">
        <v>0</v>
      </c>
      <c r="X5" s="72">
        <v>0</v>
      </c>
      <c r="Y5" s="72">
        <v>0.4</v>
      </c>
      <c r="Z5" s="72">
        <v>0.1</v>
      </c>
      <c r="AA5" s="72">
        <v>1.7</v>
      </c>
      <c r="AB5" s="72">
        <v>1</v>
      </c>
      <c r="AC5" s="72">
        <v>0</v>
      </c>
      <c r="AD5" s="72">
        <v>0</v>
      </c>
      <c r="AE5" s="72">
        <v>0</v>
      </c>
      <c r="AF5" s="72">
        <v>0.1</v>
      </c>
      <c r="AG5" s="72">
        <v>3.3</v>
      </c>
      <c r="AH5" s="72">
        <v>0.1</v>
      </c>
      <c r="AI5" s="72">
        <v>0</v>
      </c>
      <c r="AJ5" s="72">
        <v>0</v>
      </c>
      <c r="AK5" s="72">
        <v>0.5</v>
      </c>
      <c r="AL5" s="72">
        <v>0.2</v>
      </c>
      <c r="AM5" s="72">
        <v>0.1</v>
      </c>
      <c r="AN5" s="72"/>
      <c r="AO5" s="72"/>
      <c r="AP5" s="70">
        <f t="shared" ref="AP5:AP68" si="1">COUNTIF(K5:AO5,"&gt;=0")</f>
        <v>29</v>
      </c>
      <c r="AQ5" s="70">
        <f t="shared" ref="AQ5:AQ68" si="2">IF(AP5&gt;0,SUM(K5:AO5),"")</f>
        <v>9.5999999999999979</v>
      </c>
      <c r="AR5" s="70">
        <f>IFERROR(VLOOKUP(A5,Climatologia_PP!A:U,9+Precipitacion!$E$2,FALSE),"")</f>
        <v>145.92500000000001</v>
      </c>
      <c r="AS5" s="70">
        <f t="shared" ref="AS5:AS68" si="3">IFERROR((AQ5/AR5)*100,"")</f>
        <v>6.5787219462052402</v>
      </c>
      <c r="AT5" s="70">
        <f t="shared" ref="AT5:AT68" si="4">IFERROR(IF(AND((AQ5*$I$2*100/(AR5*AP5))&gt;100+3.33*AQ5-AR5*AP5/$I$2,AR5&lt;30),IF(100+3.33*AQ5-AR5*AP5/$I$2&gt;200,200,100+3.33*AQ5-AR5*AP5/$I$2),IF((AQ5*$I$2*100/(AR5*AP5))&lt;100+AQ5-3.33*AR5*AP5/$I$2,100+AQ5-3.33*AR5*AP5/$I$2,IF((AQ5*$I$2*100/(AR5*AP5))&gt;200,200,(AQ5*$I$2*100/(AR5*AP5))))),"")</f>
        <v>7.0324269080124973</v>
      </c>
      <c r="AU5" s="70">
        <f t="shared" ref="AU5:AU68" si="5">IF(AP5&gt;0,MAX(K5:AO5),"")</f>
        <v>3.3</v>
      </c>
      <c r="AV5" s="70">
        <f>IFERROR(VLOOKUP(A5,Maximos!A:AQ,8+(Precipitacion!$E$2-1)*3,FALSE),"")</f>
        <v>223.1</v>
      </c>
      <c r="AW5" s="79">
        <f t="array" ref="AW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MATCH($A5, Maximos!$A:$A, 0),
    _xlpm.anio, INDEX(Maximos!$A:$ZZ, _xlpm.fila, _xlpm.colIni+1),
    _xlpm.dia, INDEX(Maximos!$A:$ZZ, _xlpm.fila, _xlpm.colIni+2),
    IF(OR(_xlpm.anio="",_xlpm.dia=""), "No aplica", DATE(_xlpm.anio, _xlpm.mesNum, _xlpm.dia))
  ),
"")</f>
        <v>41056</v>
      </c>
      <c r="AX5" s="72">
        <f t="shared" ref="AX5:AX68" si="6">IFERROR(AU5-AV5,"NA")</f>
        <v>-219.79999999999998</v>
      </c>
    </row>
    <row r="6" spans="1:50" ht="15" customHeight="1" x14ac:dyDescent="0.25">
      <c r="A6" s="68">
        <v>17025020</v>
      </c>
      <c r="B6" s="69" t="s">
        <v>29</v>
      </c>
      <c r="C6" s="65" t="s">
        <v>26</v>
      </c>
      <c r="D6" s="70">
        <v>-81.357722219999999</v>
      </c>
      <c r="E6" s="70">
        <v>13.359500000000001</v>
      </c>
      <c r="F6" s="71">
        <v>7</v>
      </c>
      <c r="G6" s="71">
        <v>88</v>
      </c>
      <c r="H6" s="71">
        <v>88564</v>
      </c>
      <c r="I6" s="69" t="s">
        <v>27</v>
      </c>
      <c r="J6" s="69" t="s">
        <v>30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  <c r="Q6" s="72">
        <v>0</v>
      </c>
      <c r="R6" s="72">
        <v>0</v>
      </c>
      <c r="S6" s="72">
        <v>0</v>
      </c>
      <c r="T6" s="72">
        <v>0</v>
      </c>
      <c r="U6" s="72">
        <v>0</v>
      </c>
      <c r="V6" s="72">
        <v>0</v>
      </c>
      <c r="W6" s="72">
        <v>0</v>
      </c>
      <c r="X6" s="72">
        <v>0</v>
      </c>
      <c r="Y6" s="72">
        <v>0</v>
      </c>
      <c r="Z6" s="72">
        <v>0</v>
      </c>
      <c r="AA6" s="72">
        <v>1.2</v>
      </c>
      <c r="AB6" s="72">
        <v>0</v>
      </c>
      <c r="AC6" s="72">
        <v>0</v>
      </c>
      <c r="AD6" s="72">
        <v>0</v>
      </c>
      <c r="AE6" s="72">
        <v>0</v>
      </c>
      <c r="AF6" s="72">
        <v>0</v>
      </c>
      <c r="AG6" s="72">
        <v>0.7</v>
      </c>
      <c r="AH6" s="72">
        <v>0</v>
      </c>
      <c r="AI6" s="72">
        <v>0.5</v>
      </c>
      <c r="AJ6" s="72">
        <v>0</v>
      </c>
      <c r="AK6" s="72">
        <v>0</v>
      </c>
      <c r="AL6" s="72">
        <v>0</v>
      </c>
      <c r="AM6" s="72">
        <v>0.5</v>
      </c>
      <c r="AN6" s="72"/>
      <c r="AO6" s="72"/>
      <c r="AP6" s="70">
        <f t="shared" si="1"/>
        <v>29</v>
      </c>
      <c r="AQ6" s="70">
        <f t="shared" si="2"/>
        <v>2.9</v>
      </c>
      <c r="AR6" s="70">
        <f>IFERROR(VLOOKUP(A6,Climatologia_PP!A:U,9+Precipitacion!$E$2,FALSE),"")</f>
        <v>134.58928571428581</v>
      </c>
      <c r="AS6" s="70">
        <f t="shared" si="3"/>
        <v>2.1547034629162782</v>
      </c>
      <c r="AT6" s="70">
        <f t="shared" si="4"/>
        <v>2.3033037017380904</v>
      </c>
      <c r="AU6" s="70">
        <f t="shared" si="5"/>
        <v>1.2</v>
      </c>
      <c r="AV6" s="70">
        <f>IFERROR(VLOOKUP(A6,Maximos!A:AQ,8+(Precipitacion!$E$2-1)*3,FALSE),"")</f>
        <v>194.5</v>
      </c>
      <c r="AW6" s="79">
        <f t="array" ref="AW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MATCH($A6, Maximos!$A:$A, 0),
    _xlpm.anio, INDEX(Maximos!$A:$ZZ, _xlpm.fila, _xlpm.colIni+1),
    _xlpm.dia, INDEX(Maximos!$A:$ZZ, _xlpm.fila, _xlpm.colIni+2),
    IF(OR(_xlpm.anio="",_xlpm.dia=""), "No aplica", DATE(_xlpm.anio, _xlpm.mesNum, _xlpm.dia))
  ),
"")</f>
        <v>36662</v>
      </c>
      <c r="AX6" s="72">
        <f t="shared" si="6"/>
        <v>-193.3</v>
      </c>
    </row>
    <row r="7" spans="1:50" ht="15" customHeight="1" x14ac:dyDescent="0.25">
      <c r="A7" s="68">
        <v>15015050</v>
      </c>
      <c r="B7" s="69" t="s">
        <v>31</v>
      </c>
      <c r="C7" s="65" t="s">
        <v>26</v>
      </c>
      <c r="D7" s="70">
        <v>-74.228888890000007</v>
      </c>
      <c r="E7" s="70">
        <v>11.12833333</v>
      </c>
      <c r="F7" s="71">
        <v>4</v>
      </c>
      <c r="G7" s="71">
        <v>47</v>
      </c>
      <c r="H7" s="71">
        <v>47001</v>
      </c>
      <c r="I7" s="69" t="s">
        <v>32</v>
      </c>
      <c r="J7" s="69" t="s">
        <v>33</v>
      </c>
      <c r="K7" s="72">
        <v>0</v>
      </c>
      <c r="L7" s="72">
        <v>0</v>
      </c>
      <c r="M7" s="72">
        <v>0.8</v>
      </c>
      <c r="N7" s="72">
        <v>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72">
        <v>0</v>
      </c>
      <c r="W7" s="72">
        <v>0</v>
      </c>
      <c r="X7" s="72">
        <v>0</v>
      </c>
      <c r="Y7" s="72">
        <v>0</v>
      </c>
      <c r="Z7" s="72">
        <v>0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0</v>
      </c>
      <c r="AG7" s="72">
        <v>0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8.5</v>
      </c>
      <c r="AN7" s="72"/>
      <c r="AO7" s="72"/>
      <c r="AP7" s="70">
        <f t="shared" si="1"/>
        <v>29</v>
      </c>
      <c r="AQ7" s="70">
        <f t="shared" si="2"/>
        <v>9.3000000000000007</v>
      </c>
      <c r="AR7" s="70">
        <f>IFERROR(VLOOKUP(A7,Climatologia_PP!A:U,9+Precipitacion!$E$2,FALSE),"")</f>
        <v>51.755555555555553</v>
      </c>
      <c r="AS7" s="70">
        <f t="shared" si="3"/>
        <v>17.96908544439674</v>
      </c>
      <c r="AT7" s="70">
        <f t="shared" si="4"/>
        <v>19.208332716424099</v>
      </c>
      <c r="AU7" s="70">
        <f t="shared" si="5"/>
        <v>8.5</v>
      </c>
      <c r="AV7" s="70">
        <f>IFERROR(VLOOKUP(A7,Maximos!A:AQ,8+(Precipitacion!$E$2-1)*3,FALSE),"")</f>
        <v>94.2</v>
      </c>
      <c r="AW7" s="79">
        <f t="array" ref="AW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MATCH($A7, Maximos!$A:$A, 0),
    _xlpm.anio, INDEX(Maximos!$A:$ZZ, _xlpm.fila, _xlpm.colIni+1),
    _xlpm.dia, INDEX(Maximos!$A:$ZZ, _xlpm.fila, _xlpm.colIni+2),
    IF(OR(_xlpm.anio="",_xlpm.dia=""), "No aplica", DATE(_xlpm.anio, _xlpm.mesNum, _xlpm.dia))
  ),
"")</f>
        <v>31558</v>
      </c>
      <c r="AX7" s="72">
        <f t="shared" si="6"/>
        <v>-85.7</v>
      </c>
    </row>
    <row r="8" spans="1:50" ht="15" customHeight="1" x14ac:dyDescent="0.25">
      <c r="A8" s="68">
        <v>14015080</v>
      </c>
      <c r="B8" s="69" t="s">
        <v>34</v>
      </c>
      <c r="C8" s="65" t="s">
        <v>26</v>
      </c>
      <c r="D8" s="70">
        <v>-75.516027780000002</v>
      </c>
      <c r="E8" s="70">
        <v>10.44725</v>
      </c>
      <c r="F8" s="71">
        <v>2</v>
      </c>
      <c r="G8" s="71">
        <v>13</v>
      </c>
      <c r="H8" s="71">
        <v>13001</v>
      </c>
      <c r="I8" s="69" t="s">
        <v>35</v>
      </c>
      <c r="J8" s="69" t="s">
        <v>36</v>
      </c>
      <c r="K8" s="72">
        <v>0</v>
      </c>
      <c r="L8" s="72">
        <v>0</v>
      </c>
      <c r="M8" s="72">
        <v>1.6</v>
      </c>
      <c r="N8" s="72">
        <v>0.4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72">
        <v>0.4</v>
      </c>
      <c r="W8" s="72">
        <v>0</v>
      </c>
      <c r="X8" s="72">
        <v>0</v>
      </c>
      <c r="Y8" s="72">
        <v>0</v>
      </c>
      <c r="Z8" s="72">
        <v>0.5</v>
      </c>
      <c r="AA8" s="72">
        <v>2</v>
      </c>
      <c r="AB8" s="72">
        <v>0</v>
      </c>
      <c r="AC8" s="72">
        <v>0</v>
      </c>
      <c r="AD8" s="72">
        <v>0</v>
      </c>
      <c r="AE8" s="72">
        <v>0</v>
      </c>
      <c r="AF8" s="72">
        <v>0</v>
      </c>
      <c r="AG8" s="72">
        <v>0</v>
      </c>
      <c r="AH8" s="72">
        <v>0</v>
      </c>
      <c r="AI8" s="72">
        <v>0</v>
      </c>
      <c r="AJ8" s="72">
        <v>0</v>
      </c>
      <c r="AK8" s="72">
        <v>0</v>
      </c>
      <c r="AL8" s="72">
        <v>0</v>
      </c>
      <c r="AM8" s="72">
        <v>0</v>
      </c>
      <c r="AN8" s="72"/>
      <c r="AO8" s="72"/>
      <c r="AP8" s="70">
        <f t="shared" si="1"/>
        <v>29</v>
      </c>
      <c r="AQ8" s="70">
        <f t="shared" si="2"/>
        <v>4.9000000000000004</v>
      </c>
      <c r="AR8" s="70">
        <f>IFERROR(VLOOKUP(A8,Climatologia_PP!A:U,9+Precipitacion!$E$2,FALSE),"")</f>
        <v>117.4384615384615</v>
      </c>
      <c r="AS8" s="70">
        <f t="shared" si="3"/>
        <v>4.1723979825768014</v>
      </c>
      <c r="AT8" s="70">
        <f t="shared" si="4"/>
        <v>4.4601495675820981</v>
      </c>
      <c r="AU8" s="70">
        <f t="shared" si="5"/>
        <v>2</v>
      </c>
      <c r="AV8" s="70">
        <f>IFERROR(VLOOKUP(A8,Maximos!A:AQ,8+(Precipitacion!$E$2-1)*3,FALSE),"")</f>
        <v>171.3</v>
      </c>
      <c r="AW8" s="79">
        <f t="array" ref="AW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MATCH($A8, Maximos!$A:$A, 0),
    _xlpm.anio, INDEX(Maximos!$A:$ZZ, _xlpm.fila, _xlpm.colIni+1),
    _xlpm.dia, INDEX(Maximos!$A:$ZZ, _xlpm.fila, _xlpm.colIni+2),
    IF(OR(_xlpm.anio="",_xlpm.dia=""), "No aplica", DATE(_xlpm.anio, _xlpm.mesNum, _xlpm.dia))
  ),
"")</f>
        <v>31913</v>
      </c>
      <c r="AX8" s="72">
        <f t="shared" si="6"/>
        <v>-169.3</v>
      </c>
    </row>
    <row r="9" spans="1:50" ht="15" customHeight="1" x14ac:dyDescent="0.25">
      <c r="A9" s="68">
        <v>29045190</v>
      </c>
      <c r="B9" s="69" t="s">
        <v>37</v>
      </c>
      <c r="C9" s="65" t="s">
        <v>26</v>
      </c>
      <c r="D9" s="70">
        <v>-74.779722220000011</v>
      </c>
      <c r="E9" s="70">
        <v>10.91777778</v>
      </c>
      <c r="F9" s="71">
        <v>14</v>
      </c>
      <c r="G9" s="71">
        <v>8</v>
      </c>
      <c r="H9" s="71">
        <v>8758</v>
      </c>
      <c r="I9" s="69" t="s">
        <v>38</v>
      </c>
      <c r="J9" s="69" t="s">
        <v>39</v>
      </c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0">
        <f t="shared" si="1"/>
        <v>0</v>
      </c>
      <c r="AQ9" s="70" t="str">
        <f t="shared" si="2"/>
        <v/>
      </c>
      <c r="AR9" s="70">
        <f>IFERROR(VLOOKUP(A9,Climatologia_PP!A:U,9+Precipitacion!$E$2,FALSE),"")</f>
        <v>126.9518518518519</v>
      </c>
      <c r="AS9" s="70" t="str">
        <f t="shared" si="3"/>
        <v/>
      </c>
      <c r="AT9" s="70" t="str">
        <f t="shared" si="4"/>
        <v/>
      </c>
      <c r="AU9" s="70" t="str">
        <f t="shared" si="5"/>
        <v/>
      </c>
      <c r="AV9" s="70">
        <f>IFERROR(VLOOKUP(A9,Maximos!A:AQ,8+(Precipitacion!$E$2-1)*3,FALSE),"")</f>
        <v>119.2</v>
      </c>
      <c r="AW9" s="79">
        <f t="array" ref="AW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MATCH($A9, Maximos!$A:$A, 0),
    _xlpm.anio, INDEX(Maximos!$A:$ZZ, _xlpm.fila, _xlpm.colIni+1),
    _xlpm.dia, INDEX(Maximos!$A:$ZZ, _xlpm.fila, _xlpm.colIni+2),
    IF(OR(_xlpm.anio="",_xlpm.dia=""), "No aplica", DATE(_xlpm.anio, _xlpm.mesNum, _xlpm.dia))
  ),
"")</f>
        <v>26801</v>
      </c>
      <c r="AX9" s="72" t="str">
        <f t="shared" si="6"/>
        <v>NA</v>
      </c>
    </row>
    <row r="10" spans="1:50" ht="15" customHeight="1" x14ac:dyDescent="0.25">
      <c r="A10" s="68">
        <v>15065180</v>
      </c>
      <c r="B10" s="69" t="s">
        <v>40</v>
      </c>
      <c r="C10" s="65" t="s">
        <v>26</v>
      </c>
      <c r="D10" s="70">
        <v>-72.917666669999988</v>
      </c>
      <c r="E10" s="70">
        <v>11.529611109999999</v>
      </c>
      <c r="F10" s="71">
        <v>4</v>
      </c>
      <c r="G10" s="71">
        <v>44</v>
      </c>
      <c r="H10" s="71">
        <v>44001</v>
      </c>
      <c r="I10" s="69" t="s">
        <v>41</v>
      </c>
      <c r="J10" s="69" t="s">
        <v>42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72">
        <v>0</v>
      </c>
      <c r="W10" s="72">
        <v>0</v>
      </c>
      <c r="X10" s="72">
        <v>0</v>
      </c>
      <c r="Y10" s="72">
        <v>0</v>
      </c>
      <c r="Z10" s="72">
        <v>0</v>
      </c>
      <c r="AA10" s="72">
        <v>0</v>
      </c>
      <c r="AB10" s="72">
        <v>0</v>
      </c>
      <c r="AC10" s="72">
        <v>0</v>
      </c>
      <c r="AD10" s="72">
        <v>0</v>
      </c>
      <c r="AE10" s="72">
        <v>0</v>
      </c>
      <c r="AF10" s="72">
        <v>0</v>
      </c>
      <c r="AG10" s="72">
        <v>0</v>
      </c>
      <c r="AH10" s="72">
        <v>0</v>
      </c>
      <c r="AI10" s="72">
        <v>0</v>
      </c>
      <c r="AJ10" s="72">
        <v>0</v>
      </c>
      <c r="AK10" s="72">
        <v>0</v>
      </c>
      <c r="AL10" s="72">
        <v>0</v>
      </c>
      <c r="AM10" s="72">
        <v>0</v>
      </c>
      <c r="AN10" s="72"/>
      <c r="AO10" s="72"/>
      <c r="AP10" s="70">
        <f t="shared" si="1"/>
        <v>29</v>
      </c>
      <c r="AQ10" s="70">
        <f t="shared" si="2"/>
        <v>0</v>
      </c>
      <c r="AR10" s="70">
        <f>IFERROR(VLOOKUP(A10,Climatologia_PP!A:U,9+Precipitacion!$E$2,FALSE),"")</f>
        <v>81.67307692307692</v>
      </c>
      <c r="AS10" s="70">
        <f t="shared" si="3"/>
        <v>0</v>
      </c>
      <c r="AT10" s="70">
        <f t="shared" si="4"/>
        <v>0</v>
      </c>
      <c r="AU10" s="70">
        <f t="shared" si="5"/>
        <v>0</v>
      </c>
      <c r="AV10" s="70">
        <f>IFERROR(VLOOKUP(A10,Maximos!A:AQ,8+(Precipitacion!$E$2-1)*3,FALSE),"")</f>
        <v>189.9</v>
      </c>
      <c r="AW10" s="79">
        <f t="array" ref="AW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MATCH($A10, Maximos!$A:$A, 0),
    _xlpm.anio, INDEX(Maximos!$A:$ZZ, _xlpm.fila, _xlpm.colIni+1),
    _xlpm.dia, INDEX(Maximos!$A:$ZZ, _xlpm.fila, _xlpm.colIni+2),
    IF(OR(_xlpm.anio="",_xlpm.dia=""), "No aplica", DATE(_xlpm.anio, _xlpm.mesNum, _xlpm.dia))
  ),
"")</f>
        <v>43616</v>
      </c>
      <c r="AX10" s="72">
        <f t="shared" si="6"/>
        <v>-189.9</v>
      </c>
    </row>
    <row r="11" spans="1:50" ht="15" customHeight="1" x14ac:dyDescent="0.25">
      <c r="A11" s="68">
        <v>28025502</v>
      </c>
      <c r="B11" s="69" t="s">
        <v>43</v>
      </c>
      <c r="C11" s="65" t="s">
        <v>26</v>
      </c>
      <c r="D11" s="70">
        <v>-73.247666670000001</v>
      </c>
      <c r="E11" s="70">
        <v>10.43616667</v>
      </c>
      <c r="F11" s="71">
        <v>138</v>
      </c>
      <c r="G11" s="71">
        <v>20</v>
      </c>
      <c r="H11" s="71">
        <v>20001</v>
      </c>
      <c r="I11" s="69" t="s">
        <v>44</v>
      </c>
      <c r="J11" s="69" t="s">
        <v>45</v>
      </c>
      <c r="K11" s="72">
        <v>0</v>
      </c>
      <c r="L11" s="72">
        <v>0.7</v>
      </c>
      <c r="M11" s="72">
        <v>15.8</v>
      </c>
      <c r="N11" s="72">
        <v>0</v>
      </c>
      <c r="O11" s="72">
        <v>8.3000000000000007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72">
        <v>0.3</v>
      </c>
      <c r="W11" s="72">
        <v>0</v>
      </c>
      <c r="X11" s="72">
        <v>0</v>
      </c>
      <c r="Y11" s="72">
        <v>0</v>
      </c>
      <c r="Z11" s="72">
        <v>0</v>
      </c>
      <c r="AA11" s="72">
        <v>0</v>
      </c>
      <c r="AB11" s="72">
        <v>0</v>
      </c>
      <c r="AC11" s="72">
        <v>0</v>
      </c>
      <c r="AD11" s="72">
        <v>0</v>
      </c>
      <c r="AE11" s="72">
        <v>2</v>
      </c>
      <c r="AF11" s="72">
        <v>0</v>
      </c>
      <c r="AG11" s="72">
        <v>0</v>
      </c>
      <c r="AH11" s="72">
        <v>0</v>
      </c>
      <c r="AI11" s="72">
        <v>0</v>
      </c>
      <c r="AJ11" s="72">
        <v>0</v>
      </c>
      <c r="AK11" s="72">
        <v>0</v>
      </c>
      <c r="AL11" s="72">
        <v>0</v>
      </c>
      <c r="AM11" s="72">
        <v>2.4</v>
      </c>
      <c r="AN11" s="72"/>
      <c r="AO11" s="72"/>
      <c r="AP11" s="70">
        <f t="shared" si="1"/>
        <v>29</v>
      </c>
      <c r="AQ11" s="70">
        <f t="shared" si="2"/>
        <v>29.5</v>
      </c>
      <c r="AR11" s="70">
        <f>IFERROR(VLOOKUP(A11,Climatologia_PP!A:U,9+Precipitacion!$E$2,FALSE),"")</f>
        <v>180.32222222222231</v>
      </c>
      <c r="AS11" s="70">
        <f t="shared" si="3"/>
        <v>16.359603179493494</v>
      </c>
      <c r="AT11" s="70">
        <f t="shared" si="4"/>
        <v>17.487851674630974</v>
      </c>
      <c r="AU11" s="70">
        <f t="shared" si="5"/>
        <v>15.8</v>
      </c>
      <c r="AV11" s="70">
        <f>IFERROR(VLOOKUP(A11,Maximos!A:AQ,8+(Precipitacion!$E$2-1)*3,FALSE),"")</f>
        <v>125.3</v>
      </c>
      <c r="AW11" s="79">
        <f t="array" ref="AW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MATCH($A11, Maximos!$A:$A, 0),
    _xlpm.anio, INDEX(Maximos!$A:$ZZ, _xlpm.fila, _xlpm.colIni+1),
    _xlpm.dia, INDEX(Maximos!$A:$ZZ, _xlpm.fila, _xlpm.colIni+2),
    IF(OR(_xlpm.anio="",_xlpm.dia=""), "No aplica", DATE(_xlpm.anio, _xlpm.mesNum, _xlpm.dia))
  ),
"")</f>
        <v>29708</v>
      </c>
      <c r="AX11" s="72">
        <f t="shared" si="6"/>
        <v>-109.5</v>
      </c>
    </row>
    <row r="12" spans="1:50" ht="15" customHeight="1" x14ac:dyDescent="0.25">
      <c r="A12" s="68">
        <v>13035501</v>
      </c>
      <c r="B12" s="69" t="s">
        <v>46</v>
      </c>
      <c r="C12" s="65" t="s">
        <v>26</v>
      </c>
      <c r="D12" s="70">
        <v>-75.825138890000005</v>
      </c>
      <c r="E12" s="70">
        <v>8.8258333300000018</v>
      </c>
      <c r="F12" s="71">
        <v>20</v>
      </c>
      <c r="G12" s="71">
        <v>23</v>
      </c>
      <c r="H12" s="71">
        <v>23001</v>
      </c>
      <c r="I12" s="69" t="s">
        <v>47</v>
      </c>
      <c r="J12" s="69" t="s">
        <v>48</v>
      </c>
      <c r="K12" s="72">
        <v>0</v>
      </c>
      <c r="L12" s="72">
        <v>48.6</v>
      </c>
      <c r="M12" s="72">
        <v>1.7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72">
        <v>0</v>
      </c>
      <c r="W12" s="72">
        <v>0</v>
      </c>
      <c r="X12" s="72">
        <v>0.7</v>
      </c>
      <c r="Y12" s="72">
        <v>0</v>
      </c>
      <c r="Z12" s="72">
        <v>17.8</v>
      </c>
      <c r="AA12" s="72">
        <v>0</v>
      </c>
      <c r="AB12" s="72">
        <v>1.9</v>
      </c>
      <c r="AC12" s="72">
        <v>0</v>
      </c>
      <c r="AD12" s="72">
        <v>9.1999999999999993</v>
      </c>
      <c r="AE12" s="72">
        <v>4.5999999999999996</v>
      </c>
      <c r="AF12" s="72">
        <v>0</v>
      </c>
      <c r="AG12" s="72">
        <v>3.6</v>
      </c>
      <c r="AH12" s="72">
        <v>0</v>
      </c>
      <c r="AI12" s="72">
        <v>17.600000000000001</v>
      </c>
      <c r="AJ12" s="72">
        <v>45.2</v>
      </c>
      <c r="AK12" s="72">
        <v>0</v>
      </c>
      <c r="AL12" s="72">
        <v>0.2</v>
      </c>
      <c r="AM12" s="72">
        <v>1.4</v>
      </c>
      <c r="AN12" s="72"/>
      <c r="AO12" s="72"/>
      <c r="AP12" s="70">
        <f t="shared" si="1"/>
        <v>29</v>
      </c>
      <c r="AQ12" s="70">
        <f t="shared" si="2"/>
        <v>152.50000000000003</v>
      </c>
      <c r="AR12" s="70">
        <f>IFERROR(VLOOKUP(A12,Climatologia_PP!A:U,9+Precipitacion!$E$2,FALSE),"")</f>
        <v>182.33103448275861</v>
      </c>
      <c r="AS12" s="70">
        <f t="shared" si="3"/>
        <v>83.63908011196007</v>
      </c>
      <c r="AT12" s="70">
        <f t="shared" si="4"/>
        <v>89.407292533474575</v>
      </c>
      <c r="AU12" s="70">
        <f t="shared" si="5"/>
        <v>48.6</v>
      </c>
      <c r="AV12" s="70">
        <f>IFERROR(VLOOKUP(A12,Maximos!A:AQ,8+(Precipitacion!$E$2-1)*3,FALSE),"")</f>
        <v>99.1</v>
      </c>
      <c r="AW12" s="79">
        <f t="array" ref="AW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MATCH($A12, Maximos!$A:$A, 0),
    _xlpm.anio, INDEX(Maximos!$A:$ZZ, _xlpm.fila, _xlpm.colIni+1),
    _xlpm.dia, INDEX(Maximos!$A:$ZZ, _xlpm.fila, _xlpm.colIni+2),
    IF(OR(_xlpm.anio="",_xlpm.dia=""), "No aplica", DATE(_xlpm.anio, _xlpm.mesNum, _xlpm.dia))
  ),
"")</f>
        <v>45795</v>
      </c>
      <c r="AX12" s="72">
        <f t="shared" si="6"/>
        <v>-50.499999999999993</v>
      </c>
    </row>
    <row r="13" spans="1:50" ht="15" customHeight="1" x14ac:dyDescent="0.25">
      <c r="A13" s="68">
        <v>23155030</v>
      </c>
      <c r="B13" s="69" t="s">
        <v>49</v>
      </c>
      <c r="C13" s="65" t="s">
        <v>26</v>
      </c>
      <c r="D13" s="70">
        <v>-73.808611110000001</v>
      </c>
      <c r="E13" s="70">
        <v>7.0263888899999998</v>
      </c>
      <c r="F13" s="71">
        <v>126</v>
      </c>
      <c r="G13" s="71">
        <v>68</v>
      </c>
      <c r="H13" s="71">
        <v>68081</v>
      </c>
      <c r="I13" s="69" t="s">
        <v>50</v>
      </c>
      <c r="J13" s="69" t="s">
        <v>51</v>
      </c>
      <c r="K13" s="72">
        <v>2</v>
      </c>
      <c r="L13" s="72">
        <v>28.6</v>
      </c>
      <c r="M13" s="72">
        <v>67.8</v>
      </c>
      <c r="N13" s="72">
        <v>0</v>
      </c>
      <c r="O13" s="72">
        <v>5.3</v>
      </c>
      <c r="P13" s="72">
        <v>3.7</v>
      </c>
      <c r="Q13" s="72">
        <v>0.8</v>
      </c>
      <c r="R13" s="72">
        <v>0</v>
      </c>
      <c r="S13" s="72">
        <v>0</v>
      </c>
      <c r="T13" s="72">
        <v>9.6999999999999993</v>
      </c>
      <c r="U13" s="72">
        <v>0.1</v>
      </c>
      <c r="V13" s="72">
        <v>1.2</v>
      </c>
      <c r="W13" s="72">
        <v>1.5</v>
      </c>
      <c r="X13" s="72">
        <v>0.6</v>
      </c>
      <c r="Y13" s="72">
        <v>0</v>
      </c>
      <c r="Z13" s="72">
        <v>17.2</v>
      </c>
      <c r="AA13" s="72">
        <v>0</v>
      </c>
      <c r="AB13" s="72">
        <v>3</v>
      </c>
      <c r="AC13" s="72">
        <v>0.2</v>
      </c>
      <c r="AD13" s="72">
        <v>10.4</v>
      </c>
      <c r="AE13" s="72">
        <v>0.5</v>
      </c>
      <c r="AF13" s="72">
        <v>0.5</v>
      </c>
      <c r="AG13" s="72">
        <v>2.4</v>
      </c>
      <c r="AH13" s="72">
        <v>0</v>
      </c>
      <c r="AI13" s="72">
        <v>0</v>
      </c>
      <c r="AJ13" s="72">
        <v>1</v>
      </c>
      <c r="AK13" s="72">
        <v>4.5999999999999996</v>
      </c>
      <c r="AL13" s="72">
        <v>37.200000000000003</v>
      </c>
      <c r="AM13" s="72">
        <v>6</v>
      </c>
      <c r="AN13" s="72"/>
      <c r="AO13" s="72"/>
      <c r="AP13" s="70">
        <f t="shared" si="1"/>
        <v>29</v>
      </c>
      <c r="AQ13" s="70">
        <f t="shared" si="2"/>
        <v>204.3</v>
      </c>
      <c r="AR13" s="70">
        <f>IFERROR(VLOOKUP(A13,Climatologia_PP!A:U,9+Precipitacion!$E$2,FALSE),"")</f>
        <v>367.53571428571428</v>
      </c>
      <c r="AS13" s="70">
        <f t="shared" si="3"/>
        <v>55.586434748809644</v>
      </c>
      <c r="AT13" s="70">
        <f t="shared" si="4"/>
        <v>59.419981972865479</v>
      </c>
      <c r="AU13" s="70">
        <f t="shared" si="5"/>
        <v>67.8</v>
      </c>
      <c r="AV13" s="70">
        <f>IFERROR(VLOOKUP(A13,Maximos!A:AQ,8+(Precipitacion!$E$2-1)*3,FALSE),"")</f>
        <v>164.1</v>
      </c>
      <c r="AW13" s="79">
        <f t="array" ref="AW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MATCH($A13, Maximos!$A:$A, 0),
    _xlpm.anio, INDEX(Maximos!$A:$ZZ, _xlpm.fila, _xlpm.colIni+1),
    _xlpm.dia, INDEX(Maximos!$A:$ZZ, _xlpm.fila, _xlpm.colIni+2),
    IF(OR(_xlpm.anio="",_xlpm.dia=""), "No aplica", DATE(_xlpm.anio, _xlpm.mesNum, _xlpm.dia))
  ),
"")</f>
        <v>42875</v>
      </c>
      <c r="AX13" s="72">
        <f t="shared" si="6"/>
        <v>-96.3</v>
      </c>
    </row>
    <row r="14" spans="1:50" ht="15" customHeight="1" x14ac:dyDescent="0.25">
      <c r="A14" s="68">
        <v>23195502</v>
      </c>
      <c r="B14" s="69" t="s">
        <v>52</v>
      </c>
      <c r="C14" s="65" t="s">
        <v>26</v>
      </c>
      <c r="D14" s="70">
        <v>-73.184527779999996</v>
      </c>
      <c r="E14" s="70">
        <v>7.1214722200000002</v>
      </c>
      <c r="F14" s="71">
        <v>1189</v>
      </c>
      <c r="G14" s="71">
        <v>68</v>
      </c>
      <c r="H14" s="71">
        <v>68406</v>
      </c>
      <c r="I14" s="69" t="s">
        <v>50</v>
      </c>
      <c r="J14" s="69" t="s">
        <v>53</v>
      </c>
      <c r="K14" s="72">
        <v>0</v>
      </c>
      <c r="L14" s="72">
        <v>0.6</v>
      </c>
      <c r="M14" s="72">
        <v>1.4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  <c r="T14" s="72">
        <v>39.799999999999997</v>
      </c>
      <c r="U14" s="72">
        <v>0.3</v>
      </c>
      <c r="V14" s="72">
        <v>0.4</v>
      </c>
      <c r="W14" s="72">
        <v>0</v>
      </c>
      <c r="X14" s="72">
        <v>0</v>
      </c>
      <c r="Y14" s="72">
        <v>0</v>
      </c>
      <c r="Z14" s="72">
        <v>0</v>
      </c>
      <c r="AA14" s="72">
        <v>4</v>
      </c>
      <c r="AB14" s="72">
        <v>0</v>
      </c>
      <c r="AC14" s="72">
        <v>0</v>
      </c>
      <c r="AD14" s="72">
        <v>2.2999999999999998</v>
      </c>
      <c r="AE14" s="72">
        <v>0</v>
      </c>
      <c r="AF14" s="72">
        <v>0</v>
      </c>
      <c r="AG14" s="72">
        <v>70.900000000000006</v>
      </c>
      <c r="AH14" s="72">
        <v>0</v>
      </c>
      <c r="AI14" s="72">
        <v>11.7</v>
      </c>
      <c r="AJ14" s="72">
        <v>0</v>
      </c>
      <c r="AK14" s="72">
        <v>0</v>
      </c>
      <c r="AL14" s="72">
        <v>0</v>
      </c>
      <c r="AM14" s="72">
        <v>0.1</v>
      </c>
      <c r="AN14" s="72"/>
      <c r="AO14" s="72"/>
      <c r="AP14" s="70">
        <f t="shared" si="1"/>
        <v>29</v>
      </c>
      <c r="AQ14" s="70">
        <f t="shared" si="2"/>
        <v>131.49999999999997</v>
      </c>
      <c r="AR14" s="70">
        <f>IFERROR(VLOOKUP(A14,Climatologia_PP!A:U,9+Precipitacion!$E$2,FALSE),"")</f>
        <v>119.3107142857143</v>
      </c>
      <c r="AS14" s="70">
        <f t="shared" si="3"/>
        <v>110.21642170802524</v>
      </c>
      <c r="AT14" s="70">
        <f t="shared" si="4"/>
        <v>117.81755423961317</v>
      </c>
      <c r="AU14" s="70">
        <f t="shared" si="5"/>
        <v>70.900000000000006</v>
      </c>
      <c r="AV14" s="70">
        <f>IFERROR(VLOOKUP(A14,Maximos!A:AQ,8+(Precipitacion!$E$2-1)*3,FALSE),"")</f>
        <v>77.400000000000006</v>
      </c>
      <c r="AW14" s="79">
        <f t="array" ref="AW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MATCH($A14, Maximos!$A:$A, 0),
    _xlpm.anio, INDEX(Maximos!$A:$ZZ, _xlpm.fila, _xlpm.colIni+1),
    _xlpm.dia, INDEX(Maximos!$A:$ZZ, _xlpm.fila, _xlpm.colIni+2),
    IF(OR(_xlpm.anio="",_xlpm.dia=""), "No aplica", DATE(_xlpm.anio, _xlpm.mesNum, _xlpm.dia))
  ),
"")</f>
        <v>45073</v>
      </c>
      <c r="AX14" s="72">
        <f t="shared" si="6"/>
        <v>-6.5</v>
      </c>
    </row>
    <row r="15" spans="1:50" ht="15" customHeight="1" x14ac:dyDescent="0.25">
      <c r="A15" s="68">
        <v>16015010</v>
      </c>
      <c r="B15" s="69" t="s">
        <v>54</v>
      </c>
      <c r="C15" s="65" t="s">
        <v>26</v>
      </c>
      <c r="D15" s="70">
        <v>-72.509166669999999</v>
      </c>
      <c r="E15" s="70">
        <v>7.9302777799999999</v>
      </c>
      <c r="F15" s="71">
        <v>250</v>
      </c>
      <c r="G15" s="71">
        <v>54</v>
      </c>
      <c r="H15" s="71">
        <v>54001</v>
      </c>
      <c r="I15" s="69" t="s">
        <v>55</v>
      </c>
      <c r="J15" s="69" t="s">
        <v>56</v>
      </c>
      <c r="K15" s="72">
        <v>0</v>
      </c>
      <c r="L15" s="72">
        <v>0.3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  <c r="S15" s="72">
        <v>0</v>
      </c>
      <c r="T15" s="72">
        <v>0</v>
      </c>
      <c r="U15" s="72">
        <v>0</v>
      </c>
      <c r="V15" s="72">
        <v>0</v>
      </c>
      <c r="W15" s="72">
        <v>0.2</v>
      </c>
      <c r="X15" s="72">
        <v>0</v>
      </c>
      <c r="Y15" s="72">
        <v>0</v>
      </c>
      <c r="Z15" s="72">
        <v>0</v>
      </c>
      <c r="AA15" s="72">
        <v>0</v>
      </c>
      <c r="AB15" s="72">
        <v>0</v>
      </c>
      <c r="AC15" s="72">
        <v>0</v>
      </c>
      <c r="AD15" s="72">
        <v>3.6</v>
      </c>
      <c r="AE15" s="72">
        <v>6.5</v>
      </c>
      <c r="AF15" s="72">
        <v>0</v>
      </c>
      <c r="AG15" s="72">
        <v>0</v>
      </c>
      <c r="AH15" s="72">
        <v>0</v>
      </c>
      <c r="AI15" s="72">
        <v>0</v>
      </c>
      <c r="AJ15" s="72">
        <v>0.3</v>
      </c>
      <c r="AK15" s="72">
        <v>0.7</v>
      </c>
      <c r="AL15" s="72">
        <v>0.1</v>
      </c>
      <c r="AM15" s="72">
        <v>0</v>
      </c>
      <c r="AN15" s="72"/>
      <c r="AO15" s="72"/>
      <c r="AP15" s="70">
        <f t="shared" si="1"/>
        <v>29</v>
      </c>
      <c r="AQ15" s="70">
        <f t="shared" si="2"/>
        <v>11.7</v>
      </c>
      <c r="AR15" s="70">
        <f>IFERROR(VLOOKUP(A15,Climatologia_PP!A:U,9+Precipitacion!$E$2,FALSE),"")</f>
        <v>85.141666666666666</v>
      </c>
      <c r="AS15" s="70">
        <f t="shared" si="3"/>
        <v>13.741802877557014</v>
      </c>
      <c r="AT15" s="70">
        <f t="shared" si="4"/>
        <v>14.689513420836809</v>
      </c>
      <c r="AU15" s="70">
        <f t="shared" si="5"/>
        <v>6.5</v>
      </c>
      <c r="AV15" s="70">
        <f>IFERROR(VLOOKUP(A15,Maximos!A:AQ,8+(Precipitacion!$E$2-1)*3,FALSE),"")</f>
        <v>99.6</v>
      </c>
      <c r="AW15" s="79">
        <f t="array" ref="AW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MATCH($A15, Maximos!$A:$A, 0),
    _xlpm.anio, INDEX(Maximos!$A:$ZZ, _xlpm.fila, _xlpm.colIni+1),
    _xlpm.dia, INDEX(Maximos!$A:$ZZ, _xlpm.fila, _xlpm.colIni+2),
    IF(OR(_xlpm.anio="",_xlpm.dia=""), "No aplica", DATE(_xlpm.anio, _xlpm.mesNum, _xlpm.dia))
  ),
"")</f>
        <v>38490</v>
      </c>
      <c r="AX15" s="72">
        <f t="shared" si="6"/>
        <v>-93.1</v>
      </c>
    </row>
    <row r="16" spans="1:50" ht="15" customHeight="1" x14ac:dyDescent="0.25">
      <c r="A16" s="68">
        <v>12015070</v>
      </c>
      <c r="B16" s="69" t="s">
        <v>57</v>
      </c>
      <c r="C16" s="65" t="s">
        <v>26</v>
      </c>
      <c r="D16" s="70">
        <v>-76.717888889999998</v>
      </c>
      <c r="E16" s="70">
        <v>7.8163888899999998</v>
      </c>
      <c r="F16" s="71">
        <v>41</v>
      </c>
      <c r="G16" s="71">
        <v>5</v>
      </c>
      <c r="H16" s="71">
        <v>5147</v>
      </c>
      <c r="I16" s="69" t="s">
        <v>58</v>
      </c>
      <c r="J16" s="69" t="s">
        <v>59</v>
      </c>
      <c r="K16" s="72">
        <v>80.2</v>
      </c>
      <c r="L16" s="72">
        <v>11.3</v>
      </c>
      <c r="M16" s="72">
        <v>4.3</v>
      </c>
      <c r="N16" s="72">
        <v>8.5</v>
      </c>
      <c r="O16" s="72">
        <v>5.4</v>
      </c>
      <c r="P16" s="72">
        <v>7.6</v>
      </c>
      <c r="Q16" s="72">
        <v>1.1000000000000001</v>
      </c>
      <c r="R16" s="72">
        <v>0</v>
      </c>
      <c r="S16" s="72">
        <v>8.4</v>
      </c>
      <c r="T16" s="72">
        <v>87.5</v>
      </c>
      <c r="U16" s="72">
        <v>65.099999999999994</v>
      </c>
      <c r="V16" s="72">
        <v>0</v>
      </c>
      <c r="W16" s="72">
        <v>2.2000000000000002</v>
      </c>
      <c r="X16" s="72">
        <v>42.8</v>
      </c>
      <c r="Y16" s="72">
        <v>0</v>
      </c>
      <c r="Z16" s="72">
        <v>95.3</v>
      </c>
      <c r="AA16" s="72">
        <v>6.2</v>
      </c>
      <c r="AB16" s="72">
        <v>0</v>
      </c>
      <c r="AC16" s="72">
        <v>0</v>
      </c>
      <c r="AD16" s="72">
        <v>3.2</v>
      </c>
      <c r="AE16" s="72">
        <v>0</v>
      </c>
      <c r="AF16" s="72">
        <v>2.1</v>
      </c>
      <c r="AG16" s="72">
        <v>6.5</v>
      </c>
      <c r="AH16" s="72">
        <v>0</v>
      </c>
      <c r="AI16" s="72">
        <v>3.4</v>
      </c>
      <c r="AJ16" s="72">
        <v>80.400000000000006</v>
      </c>
      <c r="AK16" s="72">
        <v>0</v>
      </c>
      <c r="AL16" s="72">
        <v>6.4</v>
      </c>
      <c r="AM16" s="72">
        <v>2.8</v>
      </c>
      <c r="AN16" s="72"/>
      <c r="AO16" s="72"/>
      <c r="AP16" s="70">
        <f t="shared" si="1"/>
        <v>29</v>
      </c>
      <c r="AQ16" s="70">
        <f t="shared" si="2"/>
        <v>530.69999999999993</v>
      </c>
      <c r="AR16" s="70">
        <f>IFERROR(VLOOKUP(A16,Climatologia_PP!A:U,9+Precipitacion!$E$2,FALSE),"")</f>
        <v>387.49333333333351</v>
      </c>
      <c r="AS16" s="70">
        <f t="shared" si="3"/>
        <v>136.9571949624939</v>
      </c>
      <c r="AT16" s="70">
        <f t="shared" si="4"/>
        <v>146.40251875301072</v>
      </c>
      <c r="AU16" s="70">
        <f t="shared" si="5"/>
        <v>95.3</v>
      </c>
      <c r="AV16" s="70">
        <f>IFERROR(VLOOKUP(A16,Maximos!A:AQ,8+(Precipitacion!$E$2-1)*3,FALSE),"")</f>
        <v>209.7</v>
      </c>
      <c r="AW16" s="79">
        <f t="array" ref="AW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MATCH($A16, Maximos!$A:$A, 0),
    _xlpm.anio, INDEX(Maximos!$A:$ZZ, _xlpm.fila, _xlpm.colIni+1),
    _xlpm.dia, INDEX(Maximos!$A:$ZZ, _xlpm.fila, _xlpm.colIni+2),
    IF(OR(_xlpm.anio="",_xlpm.dia=""), "No aplica", DATE(_xlpm.anio, _xlpm.mesNum, _xlpm.dia))
  ),
"")</f>
        <v>38485</v>
      </c>
      <c r="AX16" s="72">
        <f t="shared" si="6"/>
        <v>-114.39999999999999</v>
      </c>
    </row>
    <row r="17" spans="1:50" ht="15" customHeight="1" x14ac:dyDescent="0.25">
      <c r="A17" s="68">
        <v>27015330</v>
      </c>
      <c r="B17" s="69" t="s">
        <v>60</v>
      </c>
      <c r="C17" s="65" t="s">
        <v>26</v>
      </c>
      <c r="D17" s="70">
        <v>-75.59</v>
      </c>
      <c r="E17" s="70">
        <v>6.22</v>
      </c>
      <c r="F17" s="71">
        <v>1490</v>
      </c>
      <c r="G17" s="71">
        <v>5</v>
      </c>
      <c r="H17" s="71">
        <v>5001</v>
      </c>
      <c r="I17" s="69" t="s">
        <v>58</v>
      </c>
      <c r="J17" s="69" t="s">
        <v>61</v>
      </c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0">
        <f t="shared" si="1"/>
        <v>0</v>
      </c>
      <c r="AQ17" s="70" t="str">
        <f t="shared" si="2"/>
        <v/>
      </c>
      <c r="AR17" s="70">
        <f>IFERROR(VLOOKUP(A17,Climatologia_PP!A:U,9+Precipitacion!$E$2,FALSE),"")</f>
        <v>218.86</v>
      </c>
      <c r="AS17" s="70" t="str">
        <f t="shared" si="3"/>
        <v/>
      </c>
      <c r="AT17" s="70" t="str">
        <f t="shared" si="4"/>
        <v/>
      </c>
      <c r="AU17" s="70" t="str">
        <f t="shared" si="5"/>
        <v/>
      </c>
      <c r="AV17" s="70">
        <f>IFERROR(VLOOKUP(A17,Maximos!A:AQ,8+(Precipitacion!$E$2-1)*3,FALSE),"")</f>
        <v>110.1</v>
      </c>
      <c r="AW17" s="79">
        <f t="array" ref="AW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MATCH($A17, Maximos!$A:$A, 0),
    _xlpm.anio, INDEX(Maximos!$A:$ZZ, _xlpm.fila, _xlpm.colIni+1),
    _xlpm.dia, INDEX(Maximos!$A:$ZZ, _xlpm.fila, _xlpm.colIni+2),
    IF(OR(_xlpm.anio="",_xlpm.dia=""), "No aplica", DATE(_xlpm.anio, _xlpm.mesNum, _xlpm.dia))
  ),
"")</f>
        <v>36651</v>
      </c>
      <c r="AX17" s="72" t="str">
        <f t="shared" si="6"/>
        <v>NA</v>
      </c>
    </row>
    <row r="18" spans="1:50" ht="15" customHeight="1" x14ac:dyDescent="0.25">
      <c r="A18" s="68">
        <v>23085270</v>
      </c>
      <c r="B18" s="69" t="s">
        <v>62</v>
      </c>
      <c r="C18" s="65" t="s">
        <v>26</v>
      </c>
      <c r="D18" s="70">
        <v>-75.430000000000007</v>
      </c>
      <c r="E18" s="70">
        <v>6.17</v>
      </c>
      <c r="F18" s="71">
        <v>2157</v>
      </c>
      <c r="G18" s="71">
        <v>5</v>
      </c>
      <c r="H18" s="71">
        <v>5615</v>
      </c>
      <c r="I18" s="69" t="s">
        <v>58</v>
      </c>
      <c r="J18" s="69" t="s">
        <v>63</v>
      </c>
      <c r="K18" s="72">
        <v>18</v>
      </c>
      <c r="L18" s="72">
        <v>0.6</v>
      </c>
      <c r="M18" s="72">
        <v>15.1</v>
      </c>
      <c r="N18" s="72">
        <v>0</v>
      </c>
      <c r="O18" s="72">
        <v>3</v>
      </c>
      <c r="P18" s="72">
        <v>0</v>
      </c>
      <c r="Q18" s="72">
        <v>0</v>
      </c>
      <c r="R18" s="72">
        <v>0</v>
      </c>
      <c r="S18" s="72">
        <v>0</v>
      </c>
      <c r="T18" s="72">
        <v>0</v>
      </c>
      <c r="U18" s="72">
        <v>0.3</v>
      </c>
      <c r="V18" s="72">
        <v>0</v>
      </c>
      <c r="W18" s="72">
        <v>2.5</v>
      </c>
      <c r="X18" s="72">
        <v>1.2</v>
      </c>
      <c r="Y18" s="72">
        <v>2.8</v>
      </c>
      <c r="Z18" s="72">
        <v>0.2</v>
      </c>
      <c r="AA18" s="72">
        <v>0.9</v>
      </c>
      <c r="AB18" s="72">
        <v>2</v>
      </c>
      <c r="AC18" s="72">
        <v>0</v>
      </c>
      <c r="AD18" s="72">
        <v>0.2</v>
      </c>
      <c r="AE18" s="72">
        <v>4.9000000000000004</v>
      </c>
      <c r="AF18" s="72">
        <v>2.7</v>
      </c>
      <c r="AG18" s="72">
        <v>0</v>
      </c>
      <c r="AH18" s="72">
        <v>0</v>
      </c>
      <c r="AI18" s="72">
        <v>0</v>
      </c>
      <c r="AJ18" s="72">
        <v>0</v>
      </c>
      <c r="AK18" s="72">
        <v>0</v>
      </c>
      <c r="AL18" s="72">
        <v>3</v>
      </c>
      <c r="AM18" s="72">
        <v>0.1</v>
      </c>
      <c r="AN18" s="72"/>
      <c r="AO18" s="72"/>
      <c r="AP18" s="70">
        <f t="shared" si="1"/>
        <v>29</v>
      </c>
      <c r="AQ18" s="70">
        <f t="shared" si="2"/>
        <v>57.500000000000007</v>
      </c>
      <c r="AR18" s="70">
        <f>IFERROR(VLOOKUP(A18,Climatologia_PP!A:U,9+Precipitacion!$E$2,FALSE),"")</f>
        <v>256.00000000000011</v>
      </c>
      <c r="AS18" s="70">
        <f t="shared" si="3"/>
        <v>22.460937499999993</v>
      </c>
      <c r="AT18" s="70">
        <f t="shared" si="4"/>
        <v>24.009967672413786</v>
      </c>
      <c r="AU18" s="70">
        <f t="shared" si="5"/>
        <v>18</v>
      </c>
      <c r="AV18" s="70">
        <f>IFERROR(VLOOKUP(A18,Maximos!A:AQ,8+(Precipitacion!$E$2-1)*3,FALSE),"")</f>
        <v>80.5</v>
      </c>
      <c r="AW18" s="79">
        <f t="array" ref="AW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MATCH($A18, Maximos!$A:$A, 0),
    _xlpm.anio, INDEX(Maximos!$A:$ZZ, _xlpm.fila, _xlpm.colIni+1),
    _xlpm.dia, INDEX(Maximos!$A:$ZZ, _xlpm.fila, _xlpm.colIni+2),
    IF(OR(_xlpm.anio="",_xlpm.dia=""), "No aplica", DATE(_xlpm.anio, _xlpm.mesNum, _xlpm.dia))
  ),
"")</f>
        <v>43609</v>
      </c>
      <c r="AX18" s="72">
        <f t="shared" si="6"/>
        <v>-62.5</v>
      </c>
    </row>
    <row r="19" spans="1:50" ht="15" customHeight="1" x14ac:dyDescent="0.25">
      <c r="A19" s="68">
        <v>26135040</v>
      </c>
      <c r="B19" s="69" t="s">
        <v>64</v>
      </c>
      <c r="C19" s="65" t="s">
        <v>26</v>
      </c>
      <c r="D19" s="70">
        <v>-75.737222220000007</v>
      </c>
      <c r="E19" s="70">
        <v>4.8158611100000002</v>
      </c>
      <c r="F19" s="71">
        <v>1342</v>
      </c>
      <c r="G19" s="71">
        <v>66</v>
      </c>
      <c r="H19" s="71">
        <v>66001</v>
      </c>
      <c r="I19" s="69" t="s">
        <v>65</v>
      </c>
      <c r="J19" s="69" t="s">
        <v>66</v>
      </c>
      <c r="K19" s="72">
        <v>3.6</v>
      </c>
      <c r="L19" s="72">
        <v>2.9</v>
      </c>
      <c r="M19" s="72">
        <v>46.9</v>
      </c>
      <c r="N19" s="72">
        <v>10.3</v>
      </c>
      <c r="O19" s="72">
        <v>0.7</v>
      </c>
      <c r="P19" s="72">
        <v>0</v>
      </c>
      <c r="Q19" s="72">
        <v>19.399999999999999</v>
      </c>
      <c r="R19" s="72">
        <v>2.9</v>
      </c>
      <c r="S19" s="72">
        <v>0</v>
      </c>
      <c r="T19" s="72">
        <v>18.100000000000001</v>
      </c>
      <c r="U19" s="72">
        <v>2.4</v>
      </c>
      <c r="V19" s="72">
        <v>0</v>
      </c>
      <c r="W19" s="72">
        <v>0.6</v>
      </c>
      <c r="X19" s="72">
        <v>19.399999999999999</v>
      </c>
      <c r="Y19" s="72">
        <v>0.5</v>
      </c>
      <c r="Z19" s="72">
        <v>0</v>
      </c>
      <c r="AA19" s="72">
        <v>4.4000000000000004</v>
      </c>
      <c r="AB19" s="72">
        <v>3.2</v>
      </c>
      <c r="AC19" s="72">
        <v>0</v>
      </c>
      <c r="AD19" s="72">
        <v>1.3</v>
      </c>
      <c r="AE19" s="72">
        <v>5.0999999999999996</v>
      </c>
      <c r="AF19" s="72">
        <v>0</v>
      </c>
      <c r="AG19" s="72">
        <v>2.5</v>
      </c>
      <c r="AH19" s="72">
        <v>0</v>
      </c>
      <c r="AI19" s="72">
        <v>1.1000000000000001</v>
      </c>
      <c r="AJ19" s="72">
        <v>0</v>
      </c>
      <c r="AK19" s="72">
        <v>0</v>
      </c>
      <c r="AL19" s="72">
        <v>33.4</v>
      </c>
      <c r="AM19" s="72">
        <v>6.1</v>
      </c>
      <c r="AN19" s="72"/>
      <c r="AO19" s="72"/>
      <c r="AP19" s="70">
        <f t="shared" si="1"/>
        <v>29</v>
      </c>
      <c r="AQ19" s="70">
        <f t="shared" si="2"/>
        <v>184.8</v>
      </c>
      <c r="AR19" s="70">
        <f>IFERROR(VLOOKUP(A19,Climatologia_PP!A:U,9+Precipitacion!$E$2,FALSE),"")</f>
        <v>260.89333333333332</v>
      </c>
      <c r="AS19" s="70">
        <f t="shared" si="3"/>
        <v>70.833546276894779</v>
      </c>
      <c r="AT19" s="70">
        <f t="shared" si="4"/>
        <v>75.718618433922003</v>
      </c>
      <c r="AU19" s="70">
        <f t="shared" si="5"/>
        <v>46.9</v>
      </c>
      <c r="AV19" s="70">
        <f>IFERROR(VLOOKUP(A19,Maximos!A:AQ,8+(Precipitacion!$E$2-1)*3,FALSE),"")</f>
        <v>123.7</v>
      </c>
      <c r="AW19" s="79">
        <f t="array" ref="AW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MATCH($A19, Maximos!$A:$A, 0),
    _xlpm.anio, INDEX(Maximos!$A:$ZZ, _xlpm.fila, _xlpm.colIni+1),
    _xlpm.dia, INDEX(Maximos!$A:$ZZ, _xlpm.fila, _xlpm.colIni+2),
    IF(OR(_xlpm.anio="",_xlpm.dia=""), "No aplica", DATE(_xlpm.anio, _xlpm.mesNum, _xlpm.dia))
  ),
"")</f>
        <v>34482</v>
      </c>
      <c r="AX19" s="72">
        <f t="shared" si="6"/>
        <v>-76.800000000000011</v>
      </c>
    </row>
    <row r="20" spans="1:50" ht="15" customHeight="1" x14ac:dyDescent="0.25">
      <c r="A20" s="68">
        <v>26125061</v>
      </c>
      <c r="B20" s="69" t="s">
        <v>67</v>
      </c>
      <c r="C20" s="65" t="s">
        <v>26</v>
      </c>
      <c r="D20" s="70">
        <v>-75.766388890000002</v>
      </c>
      <c r="E20" s="70">
        <v>4.4547222199999998</v>
      </c>
      <c r="F20" s="71">
        <v>1229</v>
      </c>
      <c r="G20" s="71">
        <v>63</v>
      </c>
      <c r="H20" s="71">
        <v>63001</v>
      </c>
      <c r="I20" s="69" t="s">
        <v>68</v>
      </c>
      <c r="J20" s="69" t="s">
        <v>69</v>
      </c>
      <c r="K20" s="72">
        <v>0</v>
      </c>
      <c r="L20" s="72">
        <v>11.6</v>
      </c>
      <c r="M20" s="72">
        <v>5.4</v>
      </c>
      <c r="N20" s="72">
        <v>1.7</v>
      </c>
      <c r="O20" s="72">
        <v>7.2</v>
      </c>
      <c r="P20" s="72">
        <v>0</v>
      </c>
      <c r="Q20" s="72">
        <v>0</v>
      </c>
      <c r="R20" s="72">
        <v>0</v>
      </c>
      <c r="S20" s="72">
        <v>0</v>
      </c>
      <c r="T20" s="72">
        <v>0.4</v>
      </c>
      <c r="U20" s="72">
        <v>2.8</v>
      </c>
      <c r="V20" s="72">
        <v>1.9</v>
      </c>
      <c r="W20" s="72">
        <v>0</v>
      </c>
      <c r="X20" s="72">
        <v>0.1</v>
      </c>
      <c r="Y20" s="72">
        <v>0</v>
      </c>
      <c r="Z20" s="72">
        <v>2.2000000000000002</v>
      </c>
      <c r="AA20" s="72">
        <v>10.4</v>
      </c>
      <c r="AB20" s="72">
        <v>0</v>
      </c>
      <c r="AC20" s="72">
        <v>0</v>
      </c>
      <c r="AD20" s="72">
        <v>0</v>
      </c>
      <c r="AE20" s="72">
        <v>9</v>
      </c>
      <c r="AF20" s="72">
        <v>0</v>
      </c>
      <c r="AG20" s="72">
        <v>0</v>
      </c>
      <c r="AH20" s="72">
        <v>0</v>
      </c>
      <c r="AI20" s="72">
        <v>0</v>
      </c>
      <c r="AJ20" s="72">
        <v>0</v>
      </c>
      <c r="AK20" s="72">
        <v>0</v>
      </c>
      <c r="AL20" s="72">
        <v>25.8</v>
      </c>
      <c r="AM20" s="72">
        <v>15.1</v>
      </c>
      <c r="AN20" s="72"/>
      <c r="AO20" s="72"/>
      <c r="AP20" s="70">
        <f t="shared" si="1"/>
        <v>29</v>
      </c>
      <c r="AQ20" s="70">
        <f t="shared" si="2"/>
        <v>93.6</v>
      </c>
      <c r="AR20" s="70">
        <f>IFERROR(VLOOKUP(A20,Climatologia_PP!A:U,9+Precipitacion!$E$2,FALSE),"")</f>
        <v>229.32758620689651</v>
      </c>
      <c r="AS20" s="70">
        <f t="shared" si="3"/>
        <v>40.814976317570114</v>
      </c>
      <c r="AT20" s="70">
        <f t="shared" si="4"/>
        <v>43.629802270505984</v>
      </c>
      <c r="AU20" s="70">
        <f t="shared" si="5"/>
        <v>25.8</v>
      </c>
      <c r="AV20" s="70">
        <f>IFERROR(VLOOKUP(A20,Maximos!A:AQ,8+(Precipitacion!$E$2-1)*3,FALSE),"")</f>
        <v>98</v>
      </c>
      <c r="AW20" s="79">
        <f t="array" ref="AW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MATCH($A20, Maximos!$A:$A, 0),
    _xlpm.anio, INDEX(Maximos!$A:$ZZ, _xlpm.fila, _xlpm.colIni+1),
    _xlpm.dia, INDEX(Maximos!$A:$ZZ, _xlpm.fila, _xlpm.colIni+2),
    IF(OR(_xlpm.anio="",_xlpm.dia=""), "No aplica", DATE(_xlpm.anio, _xlpm.mesNum, _xlpm.dia))
  ),
"")</f>
        <v>22043</v>
      </c>
      <c r="AX20" s="72">
        <f t="shared" si="6"/>
        <v>-72.2</v>
      </c>
    </row>
    <row r="21" spans="1:50" ht="15" customHeight="1" x14ac:dyDescent="0.25">
      <c r="A21" s="68">
        <v>21245040</v>
      </c>
      <c r="B21" s="69" t="s">
        <v>70</v>
      </c>
      <c r="C21" s="65" t="s">
        <v>26</v>
      </c>
      <c r="D21" s="70">
        <v>-75.139416669999989</v>
      </c>
      <c r="E21" s="70">
        <v>4.42413889</v>
      </c>
      <c r="F21" s="71">
        <v>943</v>
      </c>
      <c r="G21" s="71">
        <v>73</v>
      </c>
      <c r="H21" s="71">
        <v>73001</v>
      </c>
      <c r="I21" s="69" t="s">
        <v>71</v>
      </c>
      <c r="J21" s="69" t="s">
        <v>72</v>
      </c>
      <c r="K21" s="72">
        <v>0</v>
      </c>
      <c r="L21" s="72">
        <v>0</v>
      </c>
      <c r="M21" s="72">
        <v>5.8</v>
      </c>
      <c r="N21" s="72">
        <v>0.9</v>
      </c>
      <c r="O21" s="72">
        <v>0</v>
      </c>
      <c r="P21" s="72">
        <v>0</v>
      </c>
      <c r="Q21" s="72">
        <v>1.8</v>
      </c>
      <c r="R21" s="72">
        <v>10</v>
      </c>
      <c r="S21" s="72">
        <v>0</v>
      </c>
      <c r="T21" s="72">
        <v>0</v>
      </c>
      <c r="U21" s="72">
        <v>0</v>
      </c>
      <c r="V21" s="72">
        <v>0</v>
      </c>
      <c r="W21" s="72">
        <v>0.2</v>
      </c>
      <c r="X21" s="72">
        <v>0</v>
      </c>
      <c r="Y21" s="72">
        <v>0.3</v>
      </c>
      <c r="Z21" s="72">
        <v>1.9</v>
      </c>
      <c r="AA21" s="72">
        <v>0</v>
      </c>
      <c r="AB21" s="72">
        <v>0</v>
      </c>
      <c r="AC21" s="72">
        <v>0</v>
      </c>
      <c r="AD21" s="72">
        <v>0</v>
      </c>
      <c r="AE21" s="72">
        <v>0.3</v>
      </c>
      <c r="AF21" s="72">
        <v>0</v>
      </c>
      <c r="AG21" s="72">
        <v>1.2</v>
      </c>
      <c r="AH21" s="72">
        <v>0</v>
      </c>
      <c r="AI21" s="72">
        <v>1.1000000000000001</v>
      </c>
      <c r="AJ21" s="72">
        <v>0</v>
      </c>
      <c r="AK21" s="72">
        <v>1.3</v>
      </c>
      <c r="AL21" s="72">
        <v>0</v>
      </c>
      <c r="AM21" s="72">
        <v>24.4</v>
      </c>
      <c r="AN21" s="72"/>
      <c r="AO21" s="72"/>
      <c r="AP21" s="70">
        <f t="shared" si="1"/>
        <v>29</v>
      </c>
      <c r="AQ21" s="70">
        <f t="shared" si="2"/>
        <v>49.2</v>
      </c>
      <c r="AR21" s="70">
        <f>IFERROR(VLOOKUP(A21,Climatologia_PP!A:U,9+Precipitacion!$E$2,FALSE),"")</f>
        <v>220.68620689655171</v>
      </c>
      <c r="AS21" s="70">
        <f t="shared" si="3"/>
        <v>22.294098345286649</v>
      </c>
      <c r="AT21" s="70">
        <f t="shared" si="4"/>
        <v>23.83162236909952</v>
      </c>
      <c r="AU21" s="70">
        <f t="shared" si="5"/>
        <v>24.4</v>
      </c>
      <c r="AV21" s="70">
        <f>IFERROR(VLOOKUP(A21,Maximos!A:AQ,8+(Precipitacion!$E$2-1)*3,FALSE),"")</f>
        <v>125</v>
      </c>
      <c r="AW21" s="79">
        <f t="array" ref="AW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MATCH($A21, Maximos!$A:$A, 0),
    _xlpm.anio, INDEX(Maximos!$A:$ZZ, _xlpm.fila, _xlpm.colIni+1),
    _xlpm.dia, INDEX(Maximos!$A:$ZZ, _xlpm.fila, _xlpm.colIni+2),
    IF(OR(_xlpm.anio="",_xlpm.dia=""), "No aplica", DATE(_xlpm.anio, _xlpm.mesNum, _xlpm.dia))
  ),
"")</f>
        <v>43614</v>
      </c>
      <c r="AX21" s="72">
        <f t="shared" si="6"/>
        <v>-100.6</v>
      </c>
    </row>
    <row r="22" spans="1:50" ht="15" customHeight="1" x14ac:dyDescent="0.25">
      <c r="A22" s="68">
        <v>21205791</v>
      </c>
      <c r="B22" s="69" t="s">
        <v>73</v>
      </c>
      <c r="C22" s="65" t="s">
        <v>26</v>
      </c>
      <c r="D22" s="70">
        <v>-74.150666669999993</v>
      </c>
      <c r="E22" s="70">
        <v>4.7055833299999996</v>
      </c>
      <c r="F22" s="71">
        <v>2547</v>
      </c>
      <c r="G22" s="71">
        <v>11</v>
      </c>
      <c r="H22" s="71">
        <v>11001</v>
      </c>
      <c r="I22" s="69" t="s">
        <v>74</v>
      </c>
      <c r="J22" s="69" t="s">
        <v>74</v>
      </c>
      <c r="K22" s="72">
        <v>1.2</v>
      </c>
      <c r="L22" s="72">
        <v>5.2</v>
      </c>
      <c r="M22" s="72">
        <v>2</v>
      </c>
      <c r="N22" s="72">
        <v>1</v>
      </c>
      <c r="O22" s="72">
        <v>2.2999999999999998</v>
      </c>
      <c r="P22" s="72">
        <v>3.4</v>
      </c>
      <c r="Q22" s="72">
        <v>0.5</v>
      </c>
      <c r="R22" s="72">
        <v>0</v>
      </c>
      <c r="S22" s="72">
        <v>0</v>
      </c>
      <c r="T22" s="72">
        <v>0</v>
      </c>
      <c r="U22" s="72">
        <v>1.1599999999999999</v>
      </c>
      <c r="V22" s="72">
        <v>0.4</v>
      </c>
      <c r="W22" s="72">
        <v>1.8</v>
      </c>
      <c r="X22" s="72">
        <v>0</v>
      </c>
      <c r="Y22" s="72">
        <v>0</v>
      </c>
      <c r="Z22" s="72">
        <v>0</v>
      </c>
      <c r="AA22" s="72">
        <v>0.4</v>
      </c>
      <c r="AB22" s="72">
        <v>3.6</v>
      </c>
      <c r="AC22" s="72">
        <v>0</v>
      </c>
      <c r="AD22" s="72">
        <v>0</v>
      </c>
      <c r="AE22" s="72">
        <v>2</v>
      </c>
      <c r="AF22" s="72">
        <v>0</v>
      </c>
      <c r="AG22" s="72">
        <v>0</v>
      </c>
      <c r="AH22" s="72">
        <v>1.5</v>
      </c>
      <c r="AI22" s="72">
        <v>0.4</v>
      </c>
      <c r="AJ22" s="72">
        <v>6.4</v>
      </c>
      <c r="AK22" s="72">
        <v>0.2</v>
      </c>
      <c r="AL22" s="72">
        <v>2.8</v>
      </c>
      <c r="AM22" s="72">
        <v>2.8</v>
      </c>
      <c r="AN22" s="72"/>
      <c r="AO22" s="72"/>
      <c r="AP22" s="70">
        <f t="shared" si="1"/>
        <v>29</v>
      </c>
      <c r="AQ22" s="70">
        <f t="shared" si="2"/>
        <v>39.059999999999995</v>
      </c>
      <c r="AR22" s="70">
        <f>IFERROR(VLOOKUP(A22,Climatologia_PP!A:U,9+Precipitacion!$E$2,FALSE),"")</f>
        <v>109.0291666666667</v>
      </c>
      <c r="AS22" s="70">
        <f t="shared" si="3"/>
        <v>35.825276111132325</v>
      </c>
      <c r="AT22" s="70">
        <f t="shared" si="4"/>
        <v>38.295984808451799</v>
      </c>
      <c r="AU22" s="70">
        <f t="shared" si="5"/>
        <v>6.4</v>
      </c>
      <c r="AV22" s="70">
        <f>IFERROR(VLOOKUP(A22,Maximos!A:AQ,8+(Precipitacion!$E$2-1)*3,FALSE),"")</f>
        <v>65.5</v>
      </c>
      <c r="AW22" s="79">
        <f t="array" ref="AW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MATCH($A22, Maximos!$A:$A, 0),
    _xlpm.anio, INDEX(Maximos!$A:$ZZ, _xlpm.fila, _xlpm.colIni+1),
    _xlpm.dia, INDEX(Maximos!$A:$ZZ, _xlpm.fila, _xlpm.colIni+2),
    IF(OR(_xlpm.anio="",_xlpm.dia=""), "No aplica", DATE(_xlpm.anio, _xlpm.mesNum, _xlpm.dia))
  ),
"")</f>
        <v>41042</v>
      </c>
      <c r="AX22" s="72">
        <f t="shared" si="6"/>
        <v>-59.1</v>
      </c>
    </row>
    <row r="23" spans="1:50" ht="15" customHeight="1" x14ac:dyDescent="0.25">
      <c r="A23" s="68">
        <v>26075040</v>
      </c>
      <c r="B23" s="69" t="s">
        <v>75</v>
      </c>
      <c r="C23" s="65" t="s">
        <v>26</v>
      </c>
      <c r="D23" s="70">
        <v>-76.38663889</v>
      </c>
      <c r="E23" s="70">
        <v>3.5366888900000002</v>
      </c>
      <c r="F23" s="71">
        <v>970</v>
      </c>
      <c r="G23" s="71">
        <v>76</v>
      </c>
      <c r="H23" s="71">
        <v>76520</v>
      </c>
      <c r="I23" s="69" t="s">
        <v>76</v>
      </c>
      <c r="J23" s="69" t="s">
        <v>77</v>
      </c>
      <c r="K23" s="72">
        <v>0</v>
      </c>
      <c r="L23" s="72">
        <v>3.2</v>
      </c>
      <c r="M23" s="72">
        <v>0.7</v>
      </c>
      <c r="N23" s="72">
        <v>2</v>
      </c>
      <c r="O23" s="72">
        <v>19.899999999999999</v>
      </c>
      <c r="P23" s="72">
        <v>0</v>
      </c>
      <c r="Q23" s="72">
        <v>1</v>
      </c>
      <c r="R23" s="72">
        <v>0</v>
      </c>
      <c r="S23" s="72">
        <v>0</v>
      </c>
      <c r="T23" s="72">
        <v>0</v>
      </c>
      <c r="U23" s="72">
        <v>0.9</v>
      </c>
      <c r="V23" s="72">
        <v>0</v>
      </c>
      <c r="W23" s="72">
        <v>0</v>
      </c>
      <c r="X23" s="72">
        <v>0</v>
      </c>
      <c r="Y23" s="72">
        <v>0</v>
      </c>
      <c r="Z23" s="72">
        <v>0</v>
      </c>
      <c r="AA23" s="72">
        <v>0</v>
      </c>
      <c r="AB23" s="72">
        <v>0</v>
      </c>
      <c r="AC23" s="72">
        <v>0</v>
      </c>
      <c r="AD23" s="72">
        <v>0</v>
      </c>
      <c r="AE23" s="72">
        <v>0</v>
      </c>
      <c r="AF23" s="72">
        <v>0.6</v>
      </c>
      <c r="AG23" s="72">
        <v>0</v>
      </c>
      <c r="AH23" s="72">
        <v>0</v>
      </c>
      <c r="AI23" s="72">
        <v>0</v>
      </c>
      <c r="AJ23" s="72">
        <v>0</v>
      </c>
      <c r="AK23" s="72">
        <v>0</v>
      </c>
      <c r="AL23" s="72">
        <v>9.1999999999999993</v>
      </c>
      <c r="AM23" s="72">
        <v>28.4</v>
      </c>
      <c r="AN23" s="72"/>
      <c r="AO23" s="72"/>
      <c r="AP23" s="70">
        <f t="shared" si="1"/>
        <v>29</v>
      </c>
      <c r="AQ23" s="70">
        <f t="shared" si="2"/>
        <v>65.900000000000006</v>
      </c>
      <c r="AR23" s="70">
        <f>IFERROR(VLOOKUP(A23,Climatologia_PP!A:U,9+Precipitacion!$E$2,FALSE),"")</f>
        <v>103.1413793103448</v>
      </c>
      <c r="AS23" s="70">
        <f t="shared" si="3"/>
        <v>63.892882217244519</v>
      </c>
      <c r="AT23" s="70">
        <f t="shared" si="4"/>
        <v>68.299287887399302</v>
      </c>
      <c r="AU23" s="70">
        <f t="shared" si="5"/>
        <v>28.4</v>
      </c>
      <c r="AV23" s="70">
        <f>IFERROR(VLOOKUP(A23,Maximos!A:AQ,8+(Precipitacion!$E$2-1)*3,FALSE),"")</f>
        <v>81.5</v>
      </c>
      <c r="AW23" s="79">
        <f t="array" ref="AW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MATCH($A23, Maximos!$A:$A, 0),
    _xlpm.anio, INDEX(Maximos!$A:$ZZ, _xlpm.fila, _xlpm.colIni+1),
    _xlpm.dia, INDEX(Maximos!$A:$ZZ, _xlpm.fila, _xlpm.colIni+2),
    IF(OR(_xlpm.anio="",_xlpm.dia=""), "No aplica", DATE(_xlpm.anio, _xlpm.mesNum, _xlpm.dia))
  ),
"")</f>
        <v>32290</v>
      </c>
      <c r="AX23" s="72">
        <f t="shared" si="6"/>
        <v>-53.1</v>
      </c>
    </row>
    <row r="24" spans="1:50" ht="15" customHeight="1" x14ac:dyDescent="0.25">
      <c r="A24" s="68">
        <v>21115020</v>
      </c>
      <c r="B24" s="69" t="s">
        <v>78</v>
      </c>
      <c r="C24" s="65" t="s">
        <v>26</v>
      </c>
      <c r="D24" s="70">
        <v>-75.293055560000013</v>
      </c>
      <c r="E24" s="70">
        <v>2.94875</v>
      </c>
      <c r="F24" s="71">
        <v>439</v>
      </c>
      <c r="G24" s="71">
        <v>41</v>
      </c>
      <c r="H24" s="71">
        <v>41001</v>
      </c>
      <c r="I24" s="69" t="s">
        <v>79</v>
      </c>
      <c r="J24" s="69" t="s">
        <v>80</v>
      </c>
      <c r="K24" s="72">
        <v>0</v>
      </c>
      <c r="L24" s="72">
        <v>0.1</v>
      </c>
      <c r="M24" s="72">
        <v>0</v>
      </c>
      <c r="N24" s="72">
        <v>0.9</v>
      </c>
      <c r="O24" s="72">
        <v>0.5</v>
      </c>
      <c r="P24" s="72">
        <v>2.5</v>
      </c>
      <c r="Q24" s="72">
        <v>0</v>
      </c>
      <c r="R24" s="72">
        <v>0</v>
      </c>
      <c r="S24" s="72">
        <v>0.5</v>
      </c>
      <c r="T24" s="72">
        <v>0</v>
      </c>
      <c r="U24" s="72">
        <v>1.9</v>
      </c>
      <c r="V24" s="72">
        <v>0</v>
      </c>
      <c r="W24" s="72">
        <v>0</v>
      </c>
      <c r="X24" s="72">
        <v>0</v>
      </c>
      <c r="Y24" s="72">
        <v>0</v>
      </c>
      <c r="Z24" s="72">
        <v>0</v>
      </c>
      <c r="AA24" s="72">
        <v>0</v>
      </c>
      <c r="AB24" s="72">
        <v>0</v>
      </c>
      <c r="AC24" s="72">
        <v>0</v>
      </c>
      <c r="AD24" s="72">
        <v>0</v>
      </c>
      <c r="AE24" s="72">
        <v>5.8</v>
      </c>
      <c r="AF24" s="72">
        <v>0</v>
      </c>
      <c r="AG24" s="72">
        <v>0</v>
      </c>
      <c r="AH24" s="72">
        <v>0</v>
      </c>
      <c r="AI24" s="72">
        <v>0</v>
      </c>
      <c r="AJ24" s="72">
        <v>0</v>
      </c>
      <c r="AK24" s="72">
        <v>0</v>
      </c>
      <c r="AL24" s="72">
        <v>0</v>
      </c>
      <c r="AM24" s="72">
        <v>3.5</v>
      </c>
      <c r="AN24" s="72"/>
      <c r="AO24" s="72"/>
      <c r="AP24" s="70">
        <f t="shared" si="1"/>
        <v>29</v>
      </c>
      <c r="AQ24" s="70">
        <f t="shared" si="2"/>
        <v>15.7</v>
      </c>
      <c r="AR24" s="70">
        <f>IFERROR(VLOOKUP(A24,Climatologia_PP!A:U,9+Precipitacion!$E$2,FALSE),"")</f>
        <v>98.539999999999978</v>
      </c>
      <c r="AS24" s="70">
        <f t="shared" si="3"/>
        <v>15.932616196468441</v>
      </c>
      <c r="AT24" s="70">
        <f t="shared" si="4"/>
        <v>17.031417313466267</v>
      </c>
      <c r="AU24" s="70">
        <f t="shared" si="5"/>
        <v>5.8</v>
      </c>
      <c r="AV24" s="70">
        <f>IFERROR(VLOOKUP(A24,Maximos!A:AQ,8+(Precipitacion!$E$2-1)*3,FALSE),"")</f>
        <v>158.5</v>
      </c>
      <c r="AW24" s="79">
        <f t="array" ref="AW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MATCH($A24, Maximos!$A:$A, 0),
    _xlpm.anio, INDEX(Maximos!$A:$ZZ, _xlpm.fila, _xlpm.colIni+1),
    _xlpm.dia, INDEX(Maximos!$A:$ZZ, _xlpm.fila, _xlpm.colIni+2),
    IF(OR(_xlpm.anio="",_xlpm.dia=""), "No aplica", DATE(_xlpm.anio, _xlpm.mesNum, _xlpm.dia))
  ),
"")</f>
        <v>20953</v>
      </c>
      <c r="AX24" s="72">
        <f t="shared" si="6"/>
        <v>-152.69999999999999</v>
      </c>
    </row>
    <row r="25" spans="1:50" ht="15" customHeight="1" x14ac:dyDescent="0.25">
      <c r="A25" s="68">
        <v>52045020</v>
      </c>
      <c r="B25" s="69" t="s">
        <v>81</v>
      </c>
      <c r="C25" s="65" t="s">
        <v>26</v>
      </c>
      <c r="D25" s="70">
        <v>-77.290861110000009</v>
      </c>
      <c r="E25" s="70">
        <v>1.39408333</v>
      </c>
      <c r="F25" s="71">
        <v>1796</v>
      </c>
      <c r="G25" s="71">
        <v>52</v>
      </c>
      <c r="H25" s="71">
        <v>52240</v>
      </c>
      <c r="I25" s="69" t="s">
        <v>82</v>
      </c>
      <c r="J25" s="69" t="s">
        <v>83</v>
      </c>
      <c r="K25" s="72">
        <v>0.4</v>
      </c>
      <c r="L25" s="72">
        <v>0.2</v>
      </c>
      <c r="M25" s="72">
        <v>0.1</v>
      </c>
      <c r="N25" s="72">
        <v>7.3</v>
      </c>
      <c r="O25" s="72">
        <v>0</v>
      </c>
      <c r="P25" s="72">
        <v>0</v>
      </c>
      <c r="Q25" s="72">
        <v>0</v>
      </c>
      <c r="R25" s="72">
        <v>0</v>
      </c>
      <c r="S25" s="72">
        <v>0</v>
      </c>
      <c r="T25" s="72">
        <v>0</v>
      </c>
      <c r="U25" s="72">
        <v>0.2</v>
      </c>
      <c r="V25" s="72">
        <v>0.2</v>
      </c>
      <c r="W25" s="72">
        <v>0</v>
      </c>
      <c r="X25" s="72">
        <v>0</v>
      </c>
      <c r="Y25" s="72">
        <v>0</v>
      </c>
      <c r="Z25" s="72">
        <v>0</v>
      </c>
      <c r="AA25" s="72">
        <v>0</v>
      </c>
      <c r="AB25" s="72">
        <v>0</v>
      </c>
      <c r="AC25" s="72">
        <v>0</v>
      </c>
      <c r="AD25" s="72">
        <v>0.2</v>
      </c>
      <c r="AE25" s="72">
        <v>0.2</v>
      </c>
      <c r="AF25" s="72">
        <v>0</v>
      </c>
      <c r="AG25" s="72">
        <v>0</v>
      </c>
      <c r="AH25" s="72">
        <v>0</v>
      </c>
      <c r="AI25" s="72">
        <v>2.5</v>
      </c>
      <c r="AJ25" s="72">
        <v>0</v>
      </c>
      <c r="AK25" s="72">
        <v>0</v>
      </c>
      <c r="AL25" s="72">
        <v>0</v>
      </c>
      <c r="AM25" s="72">
        <v>4.5</v>
      </c>
      <c r="AN25" s="72"/>
      <c r="AO25" s="72"/>
      <c r="AP25" s="70">
        <f t="shared" si="1"/>
        <v>29</v>
      </c>
      <c r="AQ25" s="70">
        <f t="shared" si="2"/>
        <v>15.799999999999997</v>
      </c>
      <c r="AR25" s="70">
        <f>IFERROR(VLOOKUP(A25,Climatologia_PP!A:U,9+Precipitacion!$E$2,FALSE),"")</f>
        <v>121.8857142857143</v>
      </c>
      <c r="AS25" s="70">
        <f t="shared" si="3"/>
        <v>12.96296296296296</v>
      </c>
      <c r="AT25" s="70">
        <f t="shared" si="4"/>
        <v>13.856960408684543</v>
      </c>
      <c r="AU25" s="70">
        <f t="shared" si="5"/>
        <v>7.3</v>
      </c>
      <c r="AV25" s="70">
        <f>IFERROR(VLOOKUP(A25,Maximos!A:AQ,8+(Precipitacion!$E$2-1)*3,FALSE),"")</f>
        <v>67.2</v>
      </c>
      <c r="AW25" s="79">
        <f t="array" ref="AW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MATCH($A25, Maximos!$A:$A, 0),
    _xlpm.anio, INDEX(Maximos!$A:$ZZ, _xlpm.fila, _xlpm.colIni+1),
    _xlpm.dia, INDEX(Maximos!$A:$ZZ, _xlpm.fila, _xlpm.colIni+2),
    IF(OR(_xlpm.anio="",_xlpm.dia=""), "No aplica", DATE(_xlpm.anio, _xlpm.mesNum, _xlpm.dia))
  ),
"")</f>
        <v>42499</v>
      </c>
      <c r="AX25" s="72">
        <f t="shared" si="6"/>
        <v>-59.900000000000006</v>
      </c>
    </row>
    <row r="26" spans="1:50" ht="15" customHeight="1" x14ac:dyDescent="0.25">
      <c r="A26" s="68">
        <v>52055230</v>
      </c>
      <c r="B26" s="69" t="s">
        <v>84</v>
      </c>
      <c r="C26" s="65" t="s">
        <v>26</v>
      </c>
      <c r="D26" s="70">
        <v>-77.677750000000003</v>
      </c>
      <c r="E26" s="70">
        <v>0.85708333000000014</v>
      </c>
      <c r="F26" s="71">
        <v>2961</v>
      </c>
      <c r="G26" s="71">
        <v>52</v>
      </c>
      <c r="H26" s="71">
        <v>52022</v>
      </c>
      <c r="I26" s="69" t="s">
        <v>82</v>
      </c>
      <c r="J26" s="69" t="s">
        <v>85</v>
      </c>
      <c r="K26" s="72">
        <v>2.8</v>
      </c>
      <c r="L26" s="72">
        <v>0</v>
      </c>
      <c r="M26" s="72">
        <v>0.4</v>
      </c>
      <c r="N26" s="72">
        <v>0</v>
      </c>
      <c r="O26" s="72">
        <v>0.3</v>
      </c>
      <c r="P26" s="72">
        <v>1.2</v>
      </c>
      <c r="Q26" s="72">
        <v>0</v>
      </c>
      <c r="R26" s="72">
        <v>0</v>
      </c>
      <c r="S26" s="72">
        <v>1.2</v>
      </c>
      <c r="T26" s="72">
        <v>5.6</v>
      </c>
      <c r="U26" s="72">
        <v>0.9</v>
      </c>
      <c r="V26" s="72">
        <v>0.8</v>
      </c>
      <c r="W26" s="72">
        <v>0</v>
      </c>
      <c r="X26" s="72">
        <v>0.2</v>
      </c>
      <c r="Y26" s="72">
        <v>0</v>
      </c>
      <c r="Z26" s="72">
        <v>0</v>
      </c>
      <c r="AA26" s="72">
        <v>0</v>
      </c>
      <c r="AB26" s="72">
        <v>3.1</v>
      </c>
      <c r="AC26" s="72">
        <v>0</v>
      </c>
      <c r="AD26" s="72">
        <v>9.6</v>
      </c>
      <c r="AE26" s="72">
        <v>1.6</v>
      </c>
      <c r="AF26" s="72">
        <v>0.2</v>
      </c>
      <c r="AG26" s="72">
        <v>0.1</v>
      </c>
      <c r="AH26" s="72">
        <v>0.1</v>
      </c>
      <c r="AI26" s="72">
        <v>0</v>
      </c>
      <c r="AJ26" s="72">
        <v>0</v>
      </c>
      <c r="AK26" s="72">
        <v>0</v>
      </c>
      <c r="AL26" s="72">
        <v>0</v>
      </c>
      <c r="AM26" s="72">
        <v>0</v>
      </c>
      <c r="AN26" s="72"/>
      <c r="AO26" s="72"/>
      <c r="AP26" s="70">
        <f t="shared" si="1"/>
        <v>29</v>
      </c>
      <c r="AQ26" s="70">
        <f t="shared" si="2"/>
        <v>28.100000000000005</v>
      </c>
      <c r="AR26" s="70">
        <f>IFERROR(VLOOKUP(A26,Climatologia_PP!A:U,9+Precipitacion!$E$2,FALSE),"")</f>
        <v>84.993333333333354</v>
      </c>
      <c r="AS26" s="70">
        <f t="shared" si="3"/>
        <v>33.061416581692683</v>
      </c>
      <c r="AT26" s="70">
        <f t="shared" si="4"/>
        <v>35.341514276981826</v>
      </c>
      <c r="AU26" s="70">
        <f t="shared" si="5"/>
        <v>9.6</v>
      </c>
      <c r="AV26" s="70">
        <f>IFERROR(VLOOKUP(A26,Maximos!A:AQ,8+(Precipitacion!$E$2-1)*3,FALSE),"")</f>
        <v>55</v>
      </c>
      <c r="AW26" s="79">
        <f t="array" ref="AW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MATCH($A26, Maximos!$A:$A, 0),
    _xlpm.anio, INDEX(Maximos!$A:$ZZ, _xlpm.fila, _xlpm.colIni+1),
    _xlpm.dia, INDEX(Maximos!$A:$ZZ, _xlpm.fila, _xlpm.colIni+2),
    IF(OR(_xlpm.anio="",_xlpm.dia=""), "No aplica", DATE(_xlpm.anio, _xlpm.mesNum, _xlpm.dia))
  ),
"")</f>
        <v>18400</v>
      </c>
      <c r="AX26" s="72">
        <f t="shared" si="6"/>
        <v>-45.4</v>
      </c>
    </row>
    <row r="27" spans="1:50" ht="15" customHeight="1" x14ac:dyDescent="0.25">
      <c r="A27" s="68">
        <v>11045010</v>
      </c>
      <c r="B27" s="69" t="s">
        <v>86</v>
      </c>
      <c r="C27" s="65" t="s">
        <v>26</v>
      </c>
      <c r="D27" s="70">
        <v>-76.643777779999994</v>
      </c>
      <c r="E27" s="70">
        <v>5.69055556</v>
      </c>
      <c r="F27" s="71">
        <v>75</v>
      </c>
      <c r="G27" s="71">
        <v>27</v>
      </c>
      <c r="H27" s="71">
        <v>27001</v>
      </c>
      <c r="I27" s="69" t="s">
        <v>87</v>
      </c>
      <c r="J27" s="69" t="s">
        <v>88</v>
      </c>
      <c r="K27" s="72">
        <v>74.2</v>
      </c>
      <c r="L27" s="72">
        <v>11.5</v>
      </c>
      <c r="M27" s="72">
        <v>108</v>
      </c>
      <c r="N27" s="72">
        <v>0.3</v>
      </c>
      <c r="O27" s="72">
        <v>37.299999999999997</v>
      </c>
      <c r="P27" s="72">
        <v>0.4</v>
      </c>
      <c r="Q27" s="72">
        <v>13</v>
      </c>
      <c r="R27" s="72">
        <v>0</v>
      </c>
      <c r="S27" s="72">
        <v>97</v>
      </c>
      <c r="T27" s="72">
        <v>5.5</v>
      </c>
      <c r="U27" s="72">
        <v>5.4</v>
      </c>
      <c r="V27" s="72">
        <v>4.2</v>
      </c>
      <c r="W27" s="72">
        <v>6.8</v>
      </c>
      <c r="X27" s="72">
        <v>0</v>
      </c>
      <c r="Y27" s="72">
        <v>108</v>
      </c>
      <c r="Z27" s="72">
        <v>0.8</v>
      </c>
      <c r="AA27" s="72">
        <v>6.3</v>
      </c>
      <c r="AB27" s="72">
        <v>0.7</v>
      </c>
      <c r="AC27" s="72">
        <v>0</v>
      </c>
      <c r="AD27" s="72">
        <v>35.5</v>
      </c>
      <c r="AE27" s="72">
        <v>0.5</v>
      </c>
      <c r="AF27" s="72">
        <v>17.3</v>
      </c>
      <c r="AG27" s="72">
        <v>2.4</v>
      </c>
      <c r="AH27" s="72">
        <v>39.5</v>
      </c>
      <c r="AI27" s="72">
        <v>7.8</v>
      </c>
      <c r="AJ27" s="72">
        <v>8.4</v>
      </c>
      <c r="AK27" s="72">
        <v>96.6</v>
      </c>
      <c r="AL27" s="72">
        <v>44.7</v>
      </c>
      <c r="AM27" s="72">
        <v>78.8</v>
      </c>
      <c r="AN27" s="72"/>
      <c r="AO27" s="72"/>
      <c r="AP27" s="70">
        <f t="shared" si="1"/>
        <v>29</v>
      </c>
      <c r="AQ27" s="70">
        <f t="shared" si="2"/>
        <v>810.9</v>
      </c>
      <c r="AR27" s="70">
        <f>IFERROR(VLOOKUP(A27,Climatologia_PP!A:U,9+Precipitacion!$E$2,FALSE),"")</f>
        <v>785.12758620689669</v>
      </c>
      <c r="AS27" s="70">
        <f t="shared" si="3"/>
        <v>103.28257651952019</v>
      </c>
      <c r="AT27" s="70">
        <f t="shared" si="4"/>
        <v>110.40551283121124</v>
      </c>
      <c r="AU27" s="70">
        <f t="shared" si="5"/>
        <v>108</v>
      </c>
      <c r="AV27" s="70">
        <f>IFERROR(VLOOKUP(A27,Maximos!A:AQ,8+(Precipitacion!$E$2-1)*3,FALSE),"")</f>
        <v>222</v>
      </c>
      <c r="AW27" s="79">
        <f t="array" ref="AW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MATCH($A27, Maximos!$A:$A, 0),
    _xlpm.anio, INDEX(Maximos!$A:$ZZ, _xlpm.fila, _xlpm.colIni+1),
    _xlpm.dia, INDEX(Maximos!$A:$ZZ, _xlpm.fila, _xlpm.colIni+2),
    IF(OR(_xlpm.anio="",_xlpm.dia=""), "No aplica", DATE(_xlpm.anio, _xlpm.mesNum, _xlpm.dia))
  ),
"")</f>
        <v>27168</v>
      </c>
      <c r="AX27" s="72">
        <f t="shared" si="6"/>
        <v>-114</v>
      </c>
    </row>
    <row r="28" spans="1:50" ht="15" customHeight="1" x14ac:dyDescent="0.25">
      <c r="A28" s="68">
        <v>37055010</v>
      </c>
      <c r="B28" s="69" t="s">
        <v>89</v>
      </c>
      <c r="C28" s="65" t="s">
        <v>26</v>
      </c>
      <c r="D28" s="70">
        <v>-70.738055560000006</v>
      </c>
      <c r="E28" s="70">
        <v>7.0694444399999998</v>
      </c>
      <c r="F28" s="71">
        <v>128</v>
      </c>
      <c r="G28" s="71">
        <v>81</v>
      </c>
      <c r="H28" s="71">
        <v>81001</v>
      </c>
      <c r="I28" s="69" t="s">
        <v>90</v>
      </c>
      <c r="J28" s="69" t="s">
        <v>90</v>
      </c>
      <c r="K28" s="72">
        <v>5.2</v>
      </c>
      <c r="L28" s="72">
        <v>10.8</v>
      </c>
      <c r="M28" s="72">
        <v>9.8000000000000007</v>
      </c>
      <c r="N28" s="72">
        <v>0</v>
      </c>
      <c r="O28" s="72">
        <v>0</v>
      </c>
      <c r="P28" s="72">
        <v>0</v>
      </c>
      <c r="Q28" s="72">
        <v>0</v>
      </c>
      <c r="R28" s="72">
        <v>0</v>
      </c>
      <c r="S28" s="72">
        <v>0</v>
      </c>
      <c r="T28" s="72">
        <v>0</v>
      </c>
      <c r="U28" s="72">
        <v>1.8</v>
      </c>
      <c r="V28" s="72">
        <v>16.5</v>
      </c>
      <c r="W28" s="72">
        <v>7.6</v>
      </c>
      <c r="X28" s="72">
        <v>3.9</v>
      </c>
      <c r="Y28" s="72">
        <v>0</v>
      </c>
      <c r="Z28" s="72">
        <v>27.7</v>
      </c>
      <c r="AA28" s="72">
        <v>0.6</v>
      </c>
      <c r="AB28" s="72">
        <v>0</v>
      </c>
      <c r="AC28" s="72">
        <v>6.3</v>
      </c>
      <c r="AD28" s="72">
        <v>4.3</v>
      </c>
      <c r="AE28" s="72">
        <v>20.8</v>
      </c>
      <c r="AF28" s="72">
        <v>6.4</v>
      </c>
      <c r="AG28" s="72">
        <v>1.6</v>
      </c>
      <c r="AH28" s="72">
        <v>6.3</v>
      </c>
      <c r="AI28" s="72">
        <v>3.8</v>
      </c>
      <c r="AJ28" s="72">
        <v>11.4</v>
      </c>
      <c r="AK28" s="72">
        <v>21.3</v>
      </c>
      <c r="AL28" s="72">
        <v>0</v>
      </c>
      <c r="AM28" s="72">
        <v>15.4</v>
      </c>
      <c r="AN28" s="72"/>
      <c r="AO28" s="72"/>
      <c r="AP28" s="70">
        <f t="shared" si="1"/>
        <v>29</v>
      </c>
      <c r="AQ28" s="70">
        <f t="shared" si="2"/>
        <v>181.50000000000003</v>
      </c>
      <c r="AR28" s="70">
        <f>IFERROR(VLOOKUP(A28,Climatologia_PP!A:U,9+Precipitacion!$E$2,FALSE),"")</f>
        <v>287.5888888888889</v>
      </c>
      <c r="AS28" s="70">
        <f t="shared" si="3"/>
        <v>63.110922226944332</v>
      </c>
      <c r="AT28" s="70">
        <f t="shared" si="4"/>
        <v>67.463399621906007</v>
      </c>
      <c r="AU28" s="70">
        <f t="shared" si="5"/>
        <v>27.7</v>
      </c>
      <c r="AV28" s="70">
        <f>IFERROR(VLOOKUP(A28,Maximos!A:AQ,8+(Precipitacion!$E$2-1)*3,FALSE),"")</f>
        <v>180</v>
      </c>
      <c r="AW28" s="79">
        <f t="array" ref="AW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MATCH($A28, Maximos!$A:$A, 0),
    _xlpm.anio, INDEX(Maximos!$A:$ZZ, _xlpm.fila, _xlpm.colIni+1),
    _xlpm.dia, INDEX(Maximos!$A:$ZZ, _xlpm.fila, _xlpm.colIni+2),
    IF(OR(_xlpm.anio="",_xlpm.dia=""), "No aplica", DATE(_xlpm.anio, _xlpm.mesNum, _xlpm.dia))
  ),
"")</f>
        <v>17676</v>
      </c>
      <c r="AX28" s="72">
        <f t="shared" si="6"/>
        <v>-152.30000000000001</v>
      </c>
    </row>
    <row r="29" spans="1:50" ht="15" customHeight="1" x14ac:dyDescent="0.25">
      <c r="A29" s="68">
        <v>38015030</v>
      </c>
      <c r="B29" s="69" t="s">
        <v>91</v>
      </c>
      <c r="C29" s="65" t="s">
        <v>26</v>
      </c>
      <c r="D29" s="70">
        <v>-67.491222220000012</v>
      </c>
      <c r="E29" s="70">
        <v>6.1824361100000003</v>
      </c>
      <c r="F29" s="71">
        <v>57</v>
      </c>
      <c r="G29" s="71">
        <v>99</v>
      </c>
      <c r="H29" s="71">
        <v>99001</v>
      </c>
      <c r="I29" s="69" t="s">
        <v>92</v>
      </c>
      <c r="J29" s="69" t="s">
        <v>93</v>
      </c>
      <c r="K29" s="72">
        <v>0</v>
      </c>
      <c r="L29" s="72">
        <v>145.1</v>
      </c>
      <c r="M29" s="72">
        <v>0.2</v>
      </c>
      <c r="N29" s="72">
        <v>0</v>
      </c>
      <c r="O29" s="72">
        <v>0</v>
      </c>
      <c r="P29" s="72">
        <v>0</v>
      </c>
      <c r="Q29" s="72">
        <v>0</v>
      </c>
      <c r="R29" s="72">
        <v>0</v>
      </c>
      <c r="S29" s="72">
        <v>0</v>
      </c>
      <c r="T29" s="72">
        <v>0</v>
      </c>
      <c r="U29" s="72">
        <v>10.6</v>
      </c>
      <c r="V29" s="72">
        <v>10</v>
      </c>
      <c r="W29" s="72">
        <v>8.6999999999999993</v>
      </c>
      <c r="X29" s="72">
        <v>1.4</v>
      </c>
      <c r="Y29" s="72">
        <v>0.5</v>
      </c>
      <c r="Z29" s="72">
        <v>25.8</v>
      </c>
      <c r="AA29" s="72">
        <v>3.3</v>
      </c>
      <c r="AB29" s="72">
        <v>0</v>
      </c>
      <c r="AC29" s="72">
        <v>0.2</v>
      </c>
      <c r="AD29" s="72">
        <v>38.6</v>
      </c>
      <c r="AE29" s="72">
        <v>26</v>
      </c>
      <c r="AF29" s="72">
        <v>44.3</v>
      </c>
      <c r="AG29" s="72">
        <v>18</v>
      </c>
      <c r="AH29" s="72">
        <v>3.7</v>
      </c>
      <c r="AI29" s="72">
        <v>16.100000000000001</v>
      </c>
      <c r="AJ29" s="72">
        <v>37.1</v>
      </c>
      <c r="AK29" s="72">
        <v>13.5</v>
      </c>
      <c r="AL29" s="72">
        <v>1.7</v>
      </c>
      <c r="AM29" s="72">
        <v>12.1</v>
      </c>
      <c r="AN29" s="72"/>
      <c r="AO29" s="72"/>
      <c r="AP29" s="70">
        <f t="shared" si="1"/>
        <v>29</v>
      </c>
      <c r="AQ29" s="70">
        <f t="shared" si="2"/>
        <v>416.90000000000003</v>
      </c>
      <c r="AR29" s="70">
        <f>IFERROR(VLOOKUP(A29,Climatologia_PP!A:U,9+Precipitacion!$E$2,FALSE),"")</f>
        <v>275.94827586206901</v>
      </c>
      <c r="AS29" s="70">
        <f t="shared" si="3"/>
        <v>151.07903780068727</v>
      </c>
      <c r="AT29" s="70">
        <f t="shared" si="4"/>
        <v>161.49828178694159</v>
      </c>
      <c r="AU29" s="70">
        <f t="shared" si="5"/>
        <v>145.1</v>
      </c>
      <c r="AV29" s="70">
        <f>IFERROR(VLOOKUP(A29,Maximos!A:AQ,8+(Precipitacion!$E$2-1)*3,FALSE),"")</f>
        <v>141</v>
      </c>
      <c r="AW29" s="79">
        <f t="array" ref="AW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MATCH($A29, Maximos!$A:$A, 0),
    _xlpm.anio, INDEX(Maximos!$A:$ZZ, _xlpm.fila, _xlpm.colIni+1),
    _xlpm.dia, INDEX(Maximos!$A:$ZZ, _xlpm.fila, _xlpm.colIni+2),
    IF(OR(_xlpm.anio="",_xlpm.dia=""), "No aplica", DATE(_xlpm.anio, _xlpm.mesNum, _xlpm.dia))
  ),
"")</f>
        <v>45441</v>
      </c>
      <c r="AX29" s="72">
        <f t="shared" si="6"/>
        <v>4.0999999999999943</v>
      </c>
    </row>
    <row r="30" spans="1:50" ht="15" customHeight="1" x14ac:dyDescent="0.25">
      <c r="A30" s="68">
        <v>35035020</v>
      </c>
      <c r="B30" s="69" t="s">
        <v>94</v>
      </c>
      <c r="C30" s="65" t="s">
        <v>26</v>
      </c>
      <c r="D30" s="70">
        <v>-73.617577780000005</v>
      </c>
      <c r="E30" s="70">
        <v>4.1619194400000001</v>
      </c>
      <c r="F30" s="71">
        <v>422</v>
      </c>
      <c r="G30" s="71">
        <v>50</v>
      </c>
      <c r="H30" s="71">
        <v>50001</v>
      </c>
      <c r="I30" s="69" t="s">
        <v>95</v>
      </c>
      <c r="J30" s="69" t="s">
        <v>96</v>
      </c>
      <c r="K30" s="72">
        <v>5.3</v>
      </c>
      <c r="L30" s="72">
        <v>112.3</v>
      </c>
      <c r="M30" s="72">
        <v>34.700000000000003</v>
      </c>
      <c r="N30" s="72">
        <v>0.8</v>
      </c>
      <c r="O30" s="72">
        <v>46.2</v>
      </c>
      <c r="P30" s="72">
        <v>34.6</v>
      </c>
      <c r="Q30" s="72">
        <v>0.5</v>
      </c>
      <c r="R30" s="72">
        <v>0</v>
      </c>
      <c r="S30" s="72">
        <v>1</v>
      </c>
      <c r="T30" s="72">
        <v>8.3000000000000007</v>
      </c>
      <c r="U30" s="72">
        <v>10.8</v>
      </c>
      <c r="V30" s="72">
        <v>55.2</v>
      </c>
      <c r="W30" s="72">
        <v>12.2</v>
      </c>
      <c r="X30" s="72">
        <v>12.7</v>
      </c>
      <c r="Y30" s="72">
        <v>45.1</v>
      </c>
      <c r="Z30" s="72">
        <v>11.3</v>
      </c>
      <c r="AA30" s="72">
        <v>1.2</v>
      </c>
      <c r="AB30" s="72">
        <v>25.6</v>
      </c>
      <c r="AC30" s="72">
        <v>0</v>
      </c>
      <c r="AD30" s="72">
        <v>0</v>
      </c>
      <c r="AE30" s="72">
        <v>60.7</v>
      </c>
      <c r="AF30" s="72">
        <v>29</v>
      </c>
      <c r="AG30" s="72">
        <v>2.1</v>
      </c>
      <c r="AH30" s="72">
        <v>34.6</v>
      </c>
      <c r="AI30" s="72">
        <v>114.6</v>
      </c>
      <c r="AJ30" s="72">
        <v>61.7</v>
      </c>
      <c r="AK30" s="72">
        <v>27.6</v>
      </c>
      <c r="AL30" s="72">
        <v>68.2</v>
      </c>
      <c r="AM30" s="72">
        <v>9.8000000000000007</v>
      </c>
      <c r="AN30" s="72"/>
      <c r="AO30" s="72"/>
      <c r="AP30" s="70">
        <f t="shared" si="1"/>
        <v>29</v>
      </c>
      <c r="AQ30" s="70">
        <f t="shared" si="2"/>
        <v>826.10000000000014</v>
      </c>
      <c r="AR30" s="70">
        <f>IFERROR(VLOOKUP(A30,Climatologia_PP!A:U,9+Precipitacion!$E$2,FALSE),"")</f>
        <v>657.70333333333326</v>
      </c>
      <c r="AS30" s="70">
        <f t="shared" si="3"/>
        <v>125.60374231543101</v>
      </c>
      <c r="AT30" s="70">
        <f t="shared" si="4"/>
        <v>134.26606937166764</v>
      </c>
      <c r="AU30" s="70">
        <f t="shared" si="5"/>
        <v>114.6</v>
      </c>
      <c r="AV30" s="70">
        <f>IFERROR(VLOOKUP(A30,Maximos!A:AQ,8+(Precipitacion!$E$2-1)*3,FALSE),"")</f>
        <v>230</v>
      </c>
      <c r="AW30" s="79">
        <f t="array" ref="AW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MATCH($A30, Maximos!$A:$A, 0),
    _xlpm.anio, INDEX(Maximos!$A:$ZZ, _xlpm.fila, _xlpm.colIni+1),
    _xlpm.dia, INDEX(Maximos!$A:$ZZ, _xlpm.fila, _xlpm.colIni+2),
    IF(OR(_xlpm.anio="",_xlpm.dia=""), "No aplica", DATE(_xlpm.anio, _xlpm.mesNum, _xlpm.dia))
  ),
"")</f>
        <v>26802</v>
      </c>
      <c r="AX30" s="72">
        <f t="shared" si="6"/>
        <v>-115.4</v>
      </c>
    </row>
    <row r="31" spans="1:50" ht="15" customHeight="1" x14ac:dyDescent="0.25">
      <c r="A31" s="73">
        <v>48015050</v>
      </c>
      <c r="B31" s="74" t="s">
        <v>97</v>
      </c>
      <c r="C31" s="88" t="s">
        <v>26</v>
      </c>
      <c r="D31" s="75">
        <v>-69.940916669999993</v>
      </c>
      <c r="E31" s="75">
        <v>-4.1938611100000003</v>
      </c>
      <c r="F31" s="89">
        <v>84</v>
      </c>
      <c r="G31" s="89">
        <v>91</v>
      </c>
      <c r="H31" s="89">
        <v>91001</v>
      </c>
      <c r="I31" s="74" t="s">
        <v>98</v>
      </c>
      <c r="J31" s="74" t="s">
        <v>99</v>
      </c>
      <c r="K31" s="90">
        <v>1.6</v>
      </c>
      <c r="L31" s="90">
        <v>6.1</v>
      </c>
      <c r="M31" s="90">
        <v>15.7</v>
      </c>
      <c r="N31" s="90">
        <v>0.3</v>
      </c>
      <c r="O31" s="90">
        <v>14.1</v>
      </c>
      <c r="P31" s="90">
        <v>0.3</v>
      </c>
      <c r="Q31" s="90">
        <v>3</v>
      </c>
      <c r="R31" s="90">
        <v>8.1</v>
      </c>
      <c r="S31" s="90">
        <v>1.5</v>
      </c>
      <c r="T31" s="90">
        <v>53.1</v>
      </c>
      <c r="U31" s="90">
        <v>0.6</v>
      </c>
      <c r="V31" s="90">
        <v>0.3</v>
      </c>
      <c r="W31" s="90">
        <v>2.5</v>
      </c>
      <c r="X31" s="90">
        <v>0</v>
      </c>
      <c r="Y31" s="90">
        <v>14.7</v>
      </c>
      <c r="Z31" s="90">
        <v>0</v>
      </c>
      <c r="AA31" s="90">
        <v>7.5</v>
      </c>
      <c r="AB31" s="90">
        <v>5.4</v>
      </c>
      <c r="AC31" s="90">
        <v>15.8</v>
      </c>
      <c r="AD31" s="90">
        <v>0.3</v>
      </c>
      <c r="AE31" s="90">
        <v>0.4</v>
      </c>
      <c r="AF31" s="90">
        <v>0.5</v>
      </c>
      <c r="AG31" s="90">
        <v>0</v>
      </c>
      <c r="AH31" s="90">
        <v>0</v>
      </c>
      <c r="AI31" s="90">
        <v>0</v>
      </c>
      <c r="AJ31" s="90">
        <v>2.2000000000000002</v>
      </c>
      <c r="AK31" s="90">
        <v>6</v>
      </c>
      <c r="AL31" s="90">
        <v>2.6</v>
      </c>
      <c r="AM31" s="90">
        <v>39</v>
      </c>
      <c r="AN31" s="90"/>
      <c r="AO31" s="90"/>
      <c r="AP31" s="70">
        <f t="shared" si="1"/>
        <v>29</v>
      </c>
      <c r="AQ31" s="70">
        <f t="shared" si="2"/>
        <v>201.6</v>
      </c>
      <c r="AR31" s="70">
        <f>IFERROR(VLOOKUP(A31,Climatologia_PP!A:U,9+Precipitacion!$E$2,FALSE),"")</f>
        <v>298.27857142857141</v>
      </c>
      <c r="AS31" s="70">
        <f t="shared" si="3"/>
        <v>67.587825378960233</v>
      </c>
      <c r="AT31" s="70">
        <f t="shared" si="4"/>
        <v>72.249054715440252</v>
      </c>
      <c r="AU31" s="70">
        <f t="shared" si="5"/>
        <v>53.1</v>
      </c>
      <c r="AV31" s="70">
        <f>IFERROR(VLOOKUP(A31,Maximos!A:AQ,8+(Precipitacion!$E$2-1)*3,FALSE),"")</f>
        <v>135</v>
      </c>
      <c r="AW31" s="79">
        <f t="array" ref="AW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MATCH($A31, Maximos!$A:$A, 0),
    _xlpm.anio, INDEX(Maximos!$A:$ZZ, _xlpm.fila, _xlpm.colIni+1),
    _xlpm.dia, INDEX(Maximos!$A:$ZZ, _xlpm.fila, _xlpm.colIni+2),
    IF(OR(_xlpm.anio="",_xlpm.dia=""), "No aplica", DATE(_xlpm.anio, _xlpm.mesNum, _xlpm.dia))
  ),
"")</f>
        <v>36655</v>
      </c>
      <c r="AX31" s="72">
        <f t="shared" si="6"/>
        <v>-81.900000000000006</v>
      </c>
    </row>
    <row r="32" spans="1:50" ht="15" customHeight="1" x14ac:dyDescent="0.25">
      <c r="A32" s="68">
        <v>26190090</v>
      </c>
      <c r="B32" s="69" t="s">
        <v>100</v>
      </c>
      <c r="C32" s="69" t="s">
        <v>101</v>
      </c>
      <c r="D32" s="70">
        <v>-75.975527779999993</v>
      </c>
      <c r="E32" s="70">
        <v>5.7549999999999999</v>
      </c>
      <c r="F32" s="68">
        <v>1600</v>
      </c>
      <c r="G32" s="68">
        <v>5</v>
      </c>
      <c r="H32" s="68">
        <v>5091</v>
      </c>
      <c r="I32" s="69" t="s">
        <v>58</v>
      </c>
      <c r="J32" s="69" t="s">
        <v>102</v>
      </c>
      <c r="K32" s="72">
        <v>16</v>
      </c>
      <c r="L32" s="72">
        <v>12</v>
      </c>
      <c r="M32" s="72">
        <v>48</v>
      </c>
      <c r="N32" s="72">
        <v>0</v>
      </c>
      <c r="O32" s="72">
        <v>22</v>
      </c>
      <c r="P32" s="72">
        <v>0</v>
      </c>
      <c r="Q32" s="72">
        <v>0</v>
      </c>
      <c r="R32" s="72">
        <v>5</v>
      </c>
      <c r="S32" s="72">
        <v>0</v>
      </c>
      <c r="T32" s="72">
        <v>0</v>
      </c>
      <c r="U32" s="72">
        <v>20</v>
      </c>
      <c r="V32" s="72">
        <v>7</v>
      </c>
      <c r="W32" s="72">
        <v>0</v>
      </c>
      <c r="X32" s="72">
        <v>2</v>
      </c>
      <c r="Y32" s="72">
        <v>0</v>
      </c>
      <c r="Z32" s="72">
        <v>0</v>
      </c>
      <c r="AA32" s="72">
        <v>0</v>
      </c>
      <c r="AB32" s="72">
        <v>0</v>
      </c>
      <c r="AC32" s="72">
        <v>0</v>
      </c>
      <c r="AD32" s="72">
        <v>2</v>
      </c>
      <c r="AE32" s="72">
        <v>0</v>
      </c>
      <c r="AF32" s="72">
        <v>0</v>
      </c>
      <c r="AG32" s="72">
        <v>58</v>
      </c>
      <c r="AH32" s="72">
        <v>0</v>
      </c>
      <c r="AI32" s="72">
        <v>5</v>
      </c>
      <c r="AJ32" s="72">
        <v>0</v>
      </c>
      <c r="AK32" s="72">
        <v>0</v>
      </c>
      <c r="AL32" s="72">
        <v>0</v>
      </c>
      <c r="AM32" s="72">
        <v>23</v>
      </c>
      <c r="AN32" s="72"/>
      <c r="AO32" s="72"/>
      <c r="AP32" s="70">
        <f t="shared" si="1"/>
        <v>29</v>
      </c>
      <c r="AQ32" s="70">
        <f t="shared" si="2"/>
        <v>220</v>
      </c>
      <c r="AR32" s="70">
        <f>IFERROR(VLOOKUP(A32,Climatologia_PP!A:U,9+Precipitacion!$E$2,FALSE),"")</f>
        <v>325.93103448275861</v>
      </c>
      <c r="AS32" s="70">
        <f t="shared" si="3"/>
        <v>67.498942022852319</v>
      </c>
      <c r="AT32" s="70">
        <f t="shared" si="4"/>
        <v>72.154041472704193</v>
      </c>
      <c r="AU32" s="70">
        <f t="shared" si="5"/>
        <v>58</v>
      </c>
      <c r="AV32" s="70">
        <f>IFERROR(VLOOKUP(A32,Maximos!A:AQ,8+(Precipitacion!$E$2-1)*3,FALSE),"")</f>
        <v>120</v>
      </c>
      <c r="AW32" s="79">
        <f t="array" ref="AW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MATCH($A32, Maximos!$A:$A, 0),
    _xlpm.anio, INDEX(Maximos!$A:$ZZ, _xlpm.fila, _xlpm.colIni+1),
    _xlpm.dia, INDEX(Maximos!$A:$ZZ, _xlpm.fila, _xlpm.colIni+2),
    IF(OR(_xlpm.anio="",_xlpm.dia=""), "No aplica", DATE(_xlpm.anio, _xlpm.mesNum, _xlpm.dia))
  ),
"")</f>
        <v>37013</v>
      </c>
      <c r="AX32" s="72">
        <f t="shared" si="6"/>
        <v>-62</v>
      </c>
    </row>
    <row r="33" spans="1:50" ht="15" customHeight="1" x14ac:dyDescent="0.25">
      <c r="A33" s="68">
        <v>12015020</v>
      </c>
      <c r="B33" s="69" t="s">
        <v>103</v>
      </c>
      <c r="C33" s="69" t="s">
        <v>101</v>
      </c>
      <c r="D33" s="70">
        <v>-76.65133333</v>
      </c>
      <c r="E33" s="70">
        <v>7.8259166670000004</v>
      </c>
      <c r="F33" s="68">
        <v>43</v>
      </c>
      <c r="G33" s="68">
        <v>5</v>
      </c>
      <c r="H33" s="68">
        <v>5045</v>
      </c>
      <c r="I33" s="69" t="s">
        <v>58</v>
      </c>
      <c r="J33" s="69" t="s">
        <v>104</v>
      </c>
      <c r="K33" s="72">
        <v>36.4</v>
      </c>
      <c r="L33" s="72">
        <v>14.2</v>
      </c>
      <c r="M33" s="72">
        <v>0.8</v>
      </c>
      <c r="N33" s="72">
        <v>1.2</v>
      </c>
      <c r="O33" s="72">
        <v>1.4</v>
      </c>
      <c r="P33" s="72">
        <v>0</v>
      </c>
      <c r="Q33" s="72">
        <v>0</v>
      </c>
      <c r="R33" s="72">
        <v>0.5</v>
      </c>
      <c r="S33" s="72">
        <v>0</v>
      </c>
      <c r="T33" s="72">
        <v>110.4</v>
      </c>
      <c r="U33" s="72">
        <v>43</v>
      </c>
      <c r="V33" s="72">
        <v>0</v>
      </c>
      <c r="W33" s="72">
        <v>5.5</v>
      </c>
      <c r="X33" s="72">
        <v>1.3</v>
      </c>
      <c r="Y33" s="72">
        <v>0.7</v>
      </c>
      <c r="Z33" s="72">
        <v>100.4</v>
      </c>
      <c r="AA33" s="72">
        <v>4</v>
      </c>
      <c r="AB33" s="72">
        <v>0.2</v>
      </c>
      <c r="AC33" s="72">
        <v>0</v>
      </c>
      <c r="AD33" s="72">
        <v>4</v>
      </c>
      <c r="AE33" s="72">
        <v>1.6</v>
      </c>
      <c r="AF33" s="72">
        <v>2.5</v>
      </c>
      <c r="AG33" s="72">
        <v>5.0999999999999996</v>
      </c>
      <c r="AH33" s="72">
        <v>0</v>
      </c>
      <c r="AI33" s="72">
        <v>15</v>
      </c>
      <c r="AJ33" s="72">
        <v>86</v>
      </c>
      <c r="AK33" s="72">
        <v>0</v>
      </c>
      <c r="AL33" s="72">
        <v>0.7</v>
      </c>
      <c r="AM33" s="72">
        <v>4.5999999999999996</v>
      </c>
      <c r="AN33" s="72"/>
      <c r="AO33" s="72"/>
      <c r="AP33" s="70">
        <f t="shared" si="1"/>
        <v>29</v>
      </c>
      <c r="AQ33" s="70">
        <f t="shared" si="2"/>
        <v>439.50000000000006</v>
      </c>
      <c r="AR33" s="70">
        <f>IFERROR(VLOOKUP(A33,Climatologia_PP!A:U,9+Precipitacion!$E$2,FALSE),"")</f>
        <v>354.5291666666667</v>
      </c>
      <c r="AS33" s="70">
        <f t="shared" si="3"/>
        <v>123.96723353743815</v>
      </c>
      <c r="AT33" s="70">
        <f t="shared" si="4"/>
        <v>132.51669791933045</v>
      </c>
      <c r="AU33" s="70">
        <f t="shared" si="5"/>
        <v>110.4</v>
      </c>
      <c r="AV33" s="70">
        <f>IFERROR(VLOOKUP(A33,Maximos!A:AQ,8+(Precipitacion!$E$2-1)*3,FALSE),"")</f>
        <v>142.69999999999999</v>
      </c>
      <c r="AW33" s="79">
        <f t="array" ref="AW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MATCH($A33, Maximos!$A:$A, 0),
    _xlpm.anio, INDEX(Maximos!$A:$ZZ, _xlpm.fila, _xlpm.colIni+1),
    _xlpm.dia, INDEX(Maximos!$A:$ZZ, _xlpm.fila, _xlpm.colIni+2),
    IF(OR(_xlpm.anio="",_xlpm.dia=""), "No aplica", DATE(_xlpm.anio, _xlpm.mesNum, _xlpm.dia))
  ),
"")</f>
        <v>33019</v>
      </c>
      <c r="AX33" s="72">
        <f t="shared" si="6"/>
        <v>-32.299999999999983</v>
      </c>
    </row>
    <row r="34" spans="1:50" ht="15" customHeight="1" x14ac:dyDescent="0.25">
      <c r="A34" s="68">
        <v>26240100</v>
      </c>
      <c r="B34" s="69" t="s">
        <v>105</v>
      </c>
      <c r="C34" s="69" t="s">
        <v>101</v>
      </c>
      <c r="D34" s="70">
        <v>-75.214916669999994</v>
      </c>
      <c r="E34" s="70">
        <v>7.8629166670000004</v>
      </c>
      <c r="F34" s="68">
        <v>70</v>
      </c>
      <c r="G34" s="68">
        <v>5</v>
      </c>
      <c r="H34" s="68">
        <v>5120</v>
      </c>
      <c r="I34" s="69" t="s">
        <v>58</v>
      </c>
      <c r="J34" s="69" t="s">
        <v>106</v>
      </c>
      <c r="K34" s="72">
        <v>31</v>
      </c>
      <c r="L34" s="72">
        <v>0</v>
      </c>
      <c r="M34" s="72">
        <v>20</v>
      </c>
      <c r="N34" s="72">
        <v>0</v>
      </c>
      <c r="O34" s="72">
        <v>0</v>
      </c>
      <c r="P34" s="72">
        <v>0</v>
      </c>
      <c r="Q34" s="72">
        <v>0</v>
      </c>
      <c r="R34" s="72">
        <v>0</v>
      </c>
      <c r="S34" s="72">
        <v>0</v>
      </c>
      <c r="T34" s="72">
        <v>1</v>
      </c>
      <c r="U34" s="72">
        <v>0</v>
      </c>
      <c r="V34" s="72">
        <v>0</v>
      </c>
      <c r="W34" s="72">
        <v>0</v>
      </c>
      <c r="X34" s="72">
        <v>0</v>
      </c>
      <c r="Y34" s="72">
        <v>0</v>
      </c>
      <c r="Z34" s="72">
        <v>32</v>
      </c>
      <c r="AA34" s="72">
        <v>2</v>
      </c>
      <c r="AB34" s="72">
        <v>0</v>
      </c>
      <c r="AC34" s="72">
        <v>0</v>
      </c>
      <c r="AD34" s="72">
        <v>55</v>
      </c>
      <c r="AE34" s="72">
        <v>0</v>
      </c>
      <c r="AF34" s="72">
        <v>0</v>
      </c>
      <c r="AG34" s="72">
        <v>61</v>
      </c>
      <c r="AH34" s="72">
        <v>0</v>
      </c>
      <c r="AI34" s="72">
        <v>4</v>
      </c>
      <c r="AJ34" s="72">
        <v>1</v>
      </c>
      <c r="AK34" s="72">
        <v>0</v>
      </c>
      <c r="AL34" s="72">
        <v>0</v>
      </c>
      <c r="AM34" s="72">
        <v>89</v>
      </c>
      <c r="AN34" s="72"/>
      <c r="AO34" s="72"/>
      <c r="AP34" s="70">
        <f t="shared" si="1"/>
        <v>29</v>
      </c>
      <c r="AQ34" s="70">
        <f t="shared" si="2"/>
        <v>296</v>
      </c>
      <c r="AR34" s="70">
        <f>IFERROR(VLOOKUP(A34,Climatologia_PP!A:U,9+Precipitacion!$E$2,FALSE),"")</f>
        <v>327.37241379310342</v>
      </c>
      <c r="AS34" s="70">
        <f t="shared" si="3"/>
        <v>90.41690366344352</v>
      </c>
      <c r="AT34" s="70">
        <f t="shared" si="4"/>
        <v>96.652552191956858</v>
      </c>
      <c r="AU34" s="70">
        <f t="shared" si="5"/>
        <v>89</v>
      </c>
      <c r="AV34" s="70">
        <f>IFERROR(VLOOKUP(A34,Maximos!A:AQ,8+(Precipitacion!$E$2-1)*3,FALSE),"")</f>
        <v>160</v>
      </c>
      <c r="AW34" s="79">
        <f t="array" ref="AW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MATCH($A34, Maximos!$A:$A, 0),
    _xlpm.anio, INDEX(Maximos!$A:$ZZ, _xlpm.fila, _xlpm.colIni+1),
    _xlpm.dia, INDEX(Maximos!$A:$ZZ, _xlpm.fila, _xlpm.colIni+2),
    IF(OR(_xlpm.anio="",_xlpm.dia=""), "No aplica", DATE(_xlpm.anio, _xlpm.mesNum, _xlpm.dia))
  ),
"")</f>
        <v>38484</v>
      </c>
      <c r="AX34" s="72">
        <f t="shared" si="6"/>
        <v>-71</v>
      </c>
    </row>
    <row r="35" spans="1:50" ht="15" customHeight="1" x14ac:dyDescent="0.25">
      <c r="A35" s="68">
        <v>26240160</v>
      </c>
      <c r="B35" s="69" t="s">
        <v>107</v>
      </c>
      <c r="C35" s="69" t="s">
        <v>101</v>
      </c>
      <c r="D35" s="70">
        <v>-75.2</v>
      </c>
      <c r="E35" s="70">
        <v>7.96</v>
      </c>
      <c r="F35" s="68">
        <v>49</v>
      </c>
      <c r="G35" s="68">
        <v>5</v>
      </c>
      <c r="H35" s="68">
        <v>5154</v>
      </c>
      <c r="I35" s="69" t="s">
        <v>58</v>
      </c>
      <c r="J35" s="69" t="s">
        <v>108</v>
      </c>
      <c r="K35" s="72">
        <v>15</v>
      </c>
      <c r="L35" s="72">
        <v>0</v>
      </c>
      <c r="M35" s="72">
        <v>0</v>
      </c>
      <c r="N35" s="72">
        <v>0</v>
      </c>
      <c r="O35" s="72">
        <v>0</v>
      </c>
      <c r="P35" s="72">
        <v>0</v>
      </c>
      <c r="Q35" s="72">
        <v>0</v>
      </c>
      <c r="R35" s="72">
        <v>0</v>
      </c>
      <c r="S35" s="72">
        <v>0</v>
      </c>
      <c r="T35" s="72">
        <v>15</v>
      </c>
      <c r="U35" s="72">
        <v>0</v>
      </c>
      <c r="V35" s="72">
        <v>0</v>
      </c>
      <c r="W35" s="72">
        <v>0</v>
      </c>
      <c r="X35" s="72">
        <v>0</v>
      </c>
      <c r="Y35" s="72">
        <v>0</v>
      </c>
      <c r="Z35" s="72">
        <v>15</v>
      </c>
      <c r="AA35" s="72">
        <v>0</v>
      </c>
      <c r="AB35" s="72">
        <v>0</v>
      </c>
      <c r="AC35" s="72">
        <v>0</v>
      </c>
      <c r="AD35" s="72">
        <v>45</v>
      </c>
      <c r="AE35" s="72">
        <v>0</v>
      </c>
      <c r="AF35" s="72">
        <v>0</v>
      </c>
      <c r="AG35" s="72">
        <v>18</v>
      </c>
      <c r="AH35" s="72">
        <v>0</v>
      </c>
      <c r="AI35" s="72">
        <v>8</v>
      </c>
      <c r="AJ35" s="72">
        <v>8</v>
      </c>
      <c r="AK35" s="72">
        <v>0</v>
      </c>
      <c r="AL35" s="72">
        <v>62</v>
      </c>
      <c r="AM35" s="72">
        <v>0</v>
      </c>
      <c r="AN35" s="72"/>
      <c r="AO35" s="72"/>
      <c r="AP35" s="70">
        <f t="shared" si="1"/>
        <v>29</v>
      </c>
      <c r="AQ35" s="70">
        <f t="shared" si="2"/>
        <v>186</v>
      </c>
      <c r="AR35" s="70">
        <f>IFERROR(VLOOKUP(A35,Climatologia_PP!A:U,9+Precipitacion!$E$2,FALSE),"")</f>
        <v>299.86206896551732</v>
      </c>
      <c r="AS35" s="70">
        <f t="shared" si="3"/>
        <v>62.028518859245615</v>
      </c>
      <c r="AT35" s="70">
        <f t="shared" si="4"/>
        <v>66.30634774609014</v>
      </c>
      <c r="AU35" s="70">
        <f t="shared" si="5"/>
        <v>62</v>
      </c>
      <c r="AV35" s="70">
        <f>IFERROR(VLOOKUP(A35,Maximos!A:AQ,8+(Precipitacion!$E$2-1)*3,FALSE),"")</f>
        <v>138</v>
      </c>
      <c r="AW35" s="79">
        <f t="array" ref="AW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MATCH($A35, Maximos!$A:$A, 0),
    _xlpm.anio, INDEX(Maximos!$A:$ZZ, _xlpm.fila, _xlpm.colIni+1),
    _xlpm.dia, INDEX(Maximos!$A:$ZZ, _xlpm.fila, _xlpm.colIni+2),
    IF(OR(_xlpm.anio="",_xlpm.dia=""), "No aplica", DATE(_xlpm.anio, _xlpm.mesNum, _xlpm.dia))
  ),
"")</f>
        <v>43611</v>
      </c>
      <c r="AX35" s="72">
        <f t="shared" si="6"/>
        <v>-76</v>
      </c>
    </row>
    <row r="36" spans="1:50" ht="15" customHeight="1" x14ac:dyDescent="0.25">
      <c r="A36" s="68">
        <v>27015260</v>
      </c>
      <c r="B36" s="69" t="s">
        <v>109</v>
      </c>
      <c r="C36" s="69" t="s">
        <v>101</v>
      </c>
      <c r="D36" s="70">
        <v>-75.624666669999996</v>
      </c>
      <c r="E36" s="70">
        <v>6.0483611110000002</v>
      </c>
      <c r="F36" s="68">
        <v>1923</v>
      </c>
      <c r="G36" s="68">
        <v>5</v>
      </c>
      <c r="H36" s="68">
        <v>5129</v>
      </c>
      <c r="I36" s="69" t="s">
        <v>58</v>
      </c>
      <c r="J36" s="69" t="s">
        <v>110</v>
      </c>
      <c r="K36" s="72">
        <v>47.4</v>
      </c>
      <c r="L36" s="72">
        <v>1.5</v>
      </c>
      <c r="M36" s="72">
        <v>11.7</v>
      </c>
      <c r="N36" s="72">
        <v>0</v>
      </c>
      <c r="O36" s="72">
        <v>1.4</v>
      </c>
      <c r="P36" s="72">
        <v>0.2</v>
      </c>
      <c r="Q36" s="72">
        <v>0</v>
      </c>
      <c r="R36" s="72">
        <v>0</v>
      </c>
      <c r="S36" s="72">
        <v>0</v>
      </c>
      <c r="T36" s="72">
        <v>6.5</v>
      </c>
      <c r="U36" s="72">
        <v>25.4</v>
      </c>
      <c r="V36" s="72">
        <v>0.5</v>
      </c>
      <c r="W36" s="72">
        <v>3.6</v>
      </c>
      <c r="X36" s="72">
        <v>21.4</v>
      </c>
      <c r="Y36" s="72">
        <v>0</v>
      </c>
      <c r="Z36" s="72">
        <v>0</v>
      </c>
      <c r="AA36" s="72">
        <v>0</v>
      </c>
      <c r="AB36" s="72">
        <v>4.8</v>
      </c>
      <c r="AC36" s="72">
        <v>0.1</v>
      </c>
      <c r="AD36" s="72">
        <v>0</v>
      </c>
      <c r="AE36" s="72">
        <v>5.8</v>
      </c>
      <c r="AF36" s="72">
        <v>0.5</v>
      </c>
      <c r="AG36" s="72">
        <v>7.5</v>
      </c>
      <c r="AH36" s="72">
        <v>0</v>
      </c>
      <c r="AI36" s="72">
        <v>0</v>
      </c>
      <c r="AJ36" s="72">
        <v>0</v>
      </c>
      <c r="AK36" s="72">
        <v>0</v>
      </c>
      <c r="AL36" s="72">
        <v>19.8</v>
      </c>
      <c r="AM36" s="72">
        <v>5.4</v>
      </c>
      <c r="AN36" s="72"/>
      <c r="AO36" s="72"/>
      <c r="AP36" s="70">
        <f t="shared" si="1"/>
        <v>29</v>
      </c>
      <c r="AQ36" s="70">
        <f t="shared" si="2"/>
        <v>163.5</v>
      </c>
      <c r="AR36" s="70">
        <f>IFERROR(VLOOKUP(A36,Climatologia_PP!A:U,9+Precipitacion!$E$2,FALSE),"")</f>
        <v>332.66551724137929</v>
      </c>
      <c r="AS36" s="70">
        <f t="shared" si="3"/>
        <v>49.148466410290965</v>
      </c>
      <c r="AT36" s="70">
        <f t="shared" si="4"/>
        <v>52.538015817897239</v>
      </c>
      <c r="AU36" s="70">
        <f t="shared" si="5"/>
        <v>47.4</v>
      </c>
      <c r="AV36" s="70">
        <f>IFERROR(VLOOKUP(A36,Maximos!A:AQ,8+(Precipitacion!$E$2-1)*3,FALSE),"")</f>
        <v>94.9</v>
      </c>
      <c r="AW36" s="79">
        <f t="array" ref="AW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MATCH($A36, Maximos!$A:$A, 0),
    _xlpm.anio, INDEX(Maximos!$A:$ZZ, _xlpm.fila, _xlpm.colIni+1),
    _xlpm.dia, INDEX(Maximos!$A:$ZZ, _xlpm.fila, _xlpm.colIni+2),
    IF(OR(_xlpm.anio="",_xlpm.dia=""), "No aplica", DATE(_xlpm.anio, _xlpm.mesNum, _xlpm.dia))
  ),
"")</f>
        <v>41787</v>
      </c>
      <c r="AX36" s="72">
        <f t="shared" si="6"/>
        <v>-47.500000000000007</v>
      </c>
    </row>
    <row r="37" spans="1:50" ht="15" customHeight="1" x14ac:dyDescent="0.25">
      <c r="A37" s="68">
        <v>23080650</v>
      </c>
      <c r="B37" s="69" t="s">
        <v>111</v>
      </c>
      <c r="C37" s="69" t="s">
        <v>101</v>
      </c>
      <c r="D37" s="70">
        <v>-75.335611110000002</v>
      </c>
      <c r="E37" s="70">
        <v>6.0737777780000002</v>
      </c>
      <c r="F37" s="68">
        <v>2183</v>
      </c>
      <c r="G37" s="68">
        <v>5</v>
      </c>
      <c r="H37" s="68">
        <v>5148</v>
      </c>
      <c r="I37" s="69" t="s">
        <v>58</v>
      </c>
      <c r="J37" s="69" t="s">
        <v>112</v>
      </c>
      <c r="K37" s="72">
        <v>29</v>
      </c>
      <c r="L37" s="72">
        <v>0</v>
      </c>
      <c r="M37" s="72">
        <v>25</v>
      </c>
      <c r="N37" s="72">
        <v>27</v>
      </c>
      <c r="O37" s="72">
        <v>7</v>
      </c>
      <c r="P37" s="72">
        <v>4</v>
      </c>
      <c r="Q37" s="72">
        <v>0</v>
      </c>
      <c r="R37" s="72">
        <v>0</v>
      </c>
      <c r="S37" s="72">
        <v>0</v>
      </c>
      <c r="T37" s="72">
        <v>0</v>
      </c>
      <c r="U37" s="72">
        <v>2</v>
      </c>
      <c r="V37" s="72">
        <v>0</v>
      </c>
      <c r="W37" s="72">
        <v>50</v>
      </c>
      <c r="X37" s="72">
        <v>6</v>
      </c>
      <c r="Y37" s="72">
        <v>17</v>
      </c>
      <c r="Z37" s="72">
        <v>7</v>
      </c>
      <c r="AA37" s="72">
        <v>0</v>
      </c>
      <c r="AB37" s="72">
        <v>2</v>
      </c>
      <c r="AC37" s="72">
        <v>0</v>
      </c>
      <c r="AD37" s="72">
        <v>0</v>
      </c>
      <c r="AE37" s="72">
        <v>30</v>
      </c>
      <c r="AF37" s="72">
        <v>10</v>
      </c>
      <c r="AG37" s="72">
        <v>7</v>
      </c>
      <c r="AH37" s="72">
        <v>0</v>
      </c>
      <c r="AI37" s="72">
        <v>0</v>
      </c>
      <c r="AJ37" s="72">
        <v>0</v>
      </c>
      <c r="AK37" s="72">
        <v>0</v>
      </c>
      <c r="AL37" s="72">
        <v>0</v>
      </c>
      <c r="AM37" s="72">
        <v>0</v>
      </c>
      <c r="AN37" s="72"/>
      <c r="AO37" s="72"/>
      <c r="AP37" s="70">
        <f t="shared" si="1"/>
        <v>29</v>
      </c>
      <c r="AQ37" s="70">
        <f t="shared" si="2"/>
        <v>223</v>
      </c>
      <c r="AR37" s="70">
        <f>IFERROR(VLOOKUP(A37,Climatologia_PP!A:U,9+Precipitacion!$E$2,FALSE),"")</f>
        <v>341.96666666666658</v>
      </c>
      <c r="AS37" s="70">
        <f t="shared" si="3"/>
        <v>65.211034213861012</v>
      </c>
      <c r="AT37" s="70">
        <f t="shared" si="4"/>
        <v>69.708346918265221</v>
      </c>
      <c r="AU37" s="70">
        <f t="shared" si="5"/>
        <v>50</v>
      </c>
      <c r="AV37" s="70">
        <f>IFERROR(VLOOKUP(A37,Maximos!A:AQ,8+(Precipitacion!$E$2-1)*3,FALSE),"")</f>
        <v>98</v>
      </c>
      <c r="AW37" s="79">
        <f t="array" ref="AW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MATCH($A37, Maximos!$A:$A, 0),
    _xlpm.anio, INDEX(Maximos!$A:$ZZ, _xlpm.fila, _xlpm.colIni+1),
    _xlpm.dia, INDEX(Maximos!$A:$ZZ, _xlpm.fila, _xlpm.colIni+2),
    IF(OR(_xlpm.anio="",_xlpm.dia=""), "No aplica", DATE(_xlpm.anio, _xlpm.mesNum, _xlpm.dia))
  ),
"")</f>
        <v>32652</v>
      </c>
      <c r="AX37" s="72">
        <f t="shared" si="6"/>
        <v>-48</v>
      </c>
    </row>
    <row r="38" spans="1:50" ht="15" customHeight="1" x14ac:dyDescent="0.25">
      <c r="A38" s="68">
        <v>26210080</v>
      </c>
      <c r="B38" s="69" t="s">
        <v>113</v>
      </c>
      <c r="C38" s="69" t="s">
        <v>101</v>
      </c>
      <c r="D38" s="70">
        <v>-75.873972219999999</v>
      </c>
      <c r="E38" s="70">
        <v>6.0992222219999999</v>
      </c>
      <c r="F38" s="68">
        <v>849</v>
      </c>
      <c r="G38" s="68">
        <v>5</v>
      </c>
      <c r="H38" s="68">
        <v>5209</v>
      </c>
      <c r="I38" s="69" t="s">
        <v>58</v>
      </c>
      <c r="J38" s="69" t="s">
        <v>114</v>
      </c>
      <c r="K38" s="72">
        <v>33</v>
      </c>
      <c r="L38" s="72">
        <v>9</v>
      </c>
      <c r="M38" s="72">
        <v>19</v>
      </c>
      <c r="N38" s="72">
        <v>0</v>
      </c>
      <c r="O38" s="72">
        <v>3</v>
      </c>
      <c r="P38" s="72">
        <v>0</v>
      </c>
      <c r="Q38" s="72">
        <v>0</v>
      </c>
      <c r="R38" s="72">
        <v>0</v>
      </c>
      <c r="S38" s="72">
        <v>0</v>
      </c>
      <c r="T38" s="72">
        <v>7</v>
      </c>
      <c r="U38" s="72">
        <v>0</v>
      </c>
      <c r="V38" s="72">
        <v>0</v>
      </c>
      <c r="W38" s="72">
        <v>0</v>
      </c>
      <c r="X38" s="72">
        <v>31</v>
      </c>
      <c r="Y38" s="72">
        <v>0</v>
      </c>
      <c r="Z38" s="72">
        <v>0</v>
      </c>
      <c r="AA38" s="72">
        <v>0</v>
      </c>
      <c r="AB38" s="72">
        <v>7</v>
      </c>
      <c r="AC38" s="72">
        <v>0</v>
      </c>
      <c r="AD38" s="72">
        <v>0</v>
      </c>
      <c r="AE38" s="72">
        <v>25</v>
      </c>
      <c r="AF38" s="72">
        <v>0</v>
      </c>
      <c r="AG38" s="72">
        <v>8</v>
      </c>
      <c r="AH38" s="72">
        <v>0</v>
      </c>
      <c r="AI38" s="72">
        <v>33</v>
      </c>
      <c r="AJ38" s="72">
        <v>0</v>
      </c>
      <c r="AK38" s="72">
        <v>22</v>
      </c>
      <c r="AL38" s="72">
        <v>4</v>
      </c>
      <c r="AM38" s="72">
        <v>11</v>
      </c>
      <c r="AN38" s="72"/>
      <c r="AO38" s="72"/>
      <c r="AP38" s="70">
        <f t="shared" si="1"/>
        <v>29</v>
      </c>
      <c r="AQ38" s="70">
        <f t="shared" si="2"/>
        <v>212</v>
      </c>
      <c r="AR38" s="70">
        <f>IFERROR(VLOOKUP(A38,Climatologia_PP!A:U,9+Precipitacion!$E$2,FALSE),"")</f>
        <v>257.82142857142861</v>
      </c>
      <c r="AS38" s="70">
        <f t="shared" si="3"/>
        <v>82.227455326222454</v>
      </c>
      <c r="AT38" s="70">
        <f t="shared" si="4"/>
        <v>87.898314314237808</v>
      </c>
      <c r="AU38" s="70">
        <f t="shared" si="5"/>
        <v>33</v>
      </c>
      <c r="AV38" s="70">
        <f>IFERROR(VLOOKUP(A38,Maximos!A:AQ,8+(Precipitacion!$E$2-1)*3,FALSE),"")</f>
        <v>120</v>
      </c>
      <c r="AW38" s="79">
        <f t="array" ref="AW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MATCH($A38, Maximos!$A:$A, 0),
    _xlpm.anio, INDEX(Maximos!$A:$ZZ, _xlpm.fila, _xlpm.colIni+1),
    _xlpm.dia, INDEX(Maximos!$A:$ZZ, _xlpm.fila, _xlpm.colIni+2),
    IF(OR(_xlpm.anio="",_xlpm.dia=""), "No aplica", DATE(_xlpm.anio, _xlpm.mesNum, _xlpm.dia))
  ),
"")</f>
        <v>30075</v>
      </c>
      <c r="AX38" s="72">
        <f t="shared" si="6"/>
        <v>-87</v>
      </c>
    </row>
    <row r="39" spans="1:50" ht="15" customHeight="1" x14ac:dyDescent="0.25">
      <c r="A39" s="68">
        <v>23080640</v>
      </c>
      <c r="B39" s="69" t="s">
        <v>115</v>
      </c>
      <c r="C39" s="69" t="s">
        <v>101</v>
      </c>
      <c r="D39" s="70">
        <v>-75.317280556</v>
      </c>
      <c r="E39" s="70">
        <v>6.1647688890000003</v>
      </c>
      <c r="F39" s="68">
        <v>2088</v>
      </c>
      <c r="G39" s="68">
        <v>5</v>
      </c>
      <c r="H39" s="68">
        <v>5440</v>
      </c>
      <c r="I39" s="69" t="s">
        <v>58</v>
      </c>
      <c r="J39" s="69" t="s">
        <v>115</v>
      </c>
      <c r="K39" s="72">
        <v>3</v>
      </c>
      <c r="L39" s="72">
        <v>0</v>
      </c>
      <c r="M39" s="72">
        <v>2</v>
      </c>
      <c r="N39" s="72">
        <v>0</v>
      </c>
      <c r="O39" s="72">
        <v>0</v>
      </c>
      <c r="P39" s="72">
        <v>0</v>
      </c>
      <c r="Q39" s="72">
        <v>0</v>
      </c>
      <c r="R39" s="72">
        <v>0</v>
      </c>
      <c r="S39" s="72">
        <v>0</v>
      </c>
      <c r="T39" s="72">
        <v>0</v>
      </c>
      <c r="U39" s="72">
        <v>0</v>
      </c>
      <c r="V39" s="72">
        <v>0</v>
      </c>
      <c r="W39" s="72">
        <v>0</v>
      </c>
      <c r="X39" s="72">
        <v>0</v>
      </c>
      <c r="Y39" s="72">
        <v>0</v>
      </c>
      <c r="Z39" s="72">
        <v>0</v>
      </c>
      <c r="AA39" s="72">
        <v>0</v>
      </c>
      <c r="AB39" s="72">
        <v>0</v>
      </c>
      <c r="AC39" s="72">
        <v>0</v>
      </c>
      <c r="AD39" s="72">
        <v>1</v>
      </c>
      <c r="AE39" s="72">
        <v>10</v>
      </c>
      <c r="AF39" s="72">
        <v>10</v>
      </c>
      <c r="AG39" s="72">
        <v>4</v>
      </c>
      <c r="AH39" s="72">
        <v>0</v>
      </c>
      <c r="AI39" s="72">
        <v>0</v>
      </c>
      <c r="AJ39" s="72">
        <v>0</v>
      </c>
      <c r="AK39" s="72">
        <v>0</v>
      </c>
      <c r="AL39" s="72">
        <v>0</v>
      </c>
      <c r="AM39" s="72">
        <v>3</v>
      </c>
      <c r="AN39" s="72"/>
      <c r="AO39" s="72"/>
      <c r="AP39" s="70">
        <f t="shared" si="1"/>
        <v>29</v>
      </c>
      <c r="AQ39" s="70">
        <f t="shared" si="2"/>
        <v>33</v>
      </c>
      <c r="AR39" s="70">
        <f>IFERROR(VLOOKUP(A39,Climatologia_PP!A:U,9+Precipitacion!$E$2,FALSE),"")</f>
        <v>223.03571428571431</v>
      </c>
      <c r="AS39" s="70">
        <f t="shared" si="3"/>
        <v>14.795836669335467</v>
      </c>
      <c r="AT39" s="70">
        <f t="shared" si="4"/>
        <v>15.816239198255154</v>
      </c>
      <c r="AU39" s="70">
        <f t="shared" si="5"/>
        <v>10</v>
      </c>
      <c r="AV39" s="70">
        <f>IFERROR(VLOOKUP(A39,Maximos!A:AQ,8+(Precipitacion!$E$2-1)*3,FALSE),"")</f>
        <v>85</v>
      </c>
      <c r="AW39" s="79">
        <f t="array" ref="AW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MATCH($A39, Maximos!$A:$A, 0),
    _xlpm.anio, INDEX(Maximos!$A:$ZZ, _xlpm.fila, _xlpm.colIni+1),
    _xlpm.dia, INDEX(Maximos!$A:$ZZ, _xlpm.fila, _xlpm.colIni+2),
    IF(OR(_xlpm.anio="",_xlpm.dia=""), "No aplica", DATE(_xlpm.anio, _xlpm.mesNum, _xlpm.dia))
  ),
"")</f>
        <v>39225</v>
      </c>
      <c r="AX39" s="72">
        <f t="shared" si="6"/>
        <v>-75</v>
      </c>
    </row>
    <row r="40" spans="1:50" ht="15" customHeight="1" x14ac:dyDescent="0.25">
      <c r="A40" s="68">
        <v>27020220</v>
      </c>
      <c r="B40" s="69" t="s">
        <v>116</v>
      </c>
      <c r="C40" s="69" t="s">
        <v>101</v>
      </c>
      <c r="D40" s="70">
        <v>-75.483861110000007</v>
      </c>
      <c r="E40" s="70">
        <v>6.8136111110000002</v>
      </c>
      <c r="F40" s="68">
        <v>2750</v>
      </c>
      <c r="G40" s="68">
        <v>5</v>
      </c>
      <c r="H40" s="68">
        <v>5887</v>
      </c>
      <c r="I40" s="69" t="s">
        <v>58</v>
      </c>
      <c r="J40" s="69" t="s">
        <v>117</v>
      </c>
      <c r="K40" s="72">
        <v>7.1</v>
      </c>
      <c r="L40" s="72">
        <v>0</v>
      </c>
      <c r="M40" s="72">
        <v>19.2</v>
      </c>
      <c r="N40" s="72">
        <v>0</v>
      </c>
      <c r="O40" s="72">
        <v>9.1999999999999993</v>
      </c>
      <c r="P40" s="72">
        <v>0</v>
      </c>
      <c r="Q40" s="72">
        <v>0</v>
      </c>
      <c r="R40" s="72">
        <v>0</v>
      </c>
      <c r="S40" s="72">
        <v>0</v>
      </c>
      <c r="T40" s="72">
        <v>0</v>
      </c>
      <c r="U40" s="72">
        <v>3.8</v>
      </c>
      <c r="V40" s="72">
        <v>16.8</v>
      </c>
      <c r="W40" s="72">
        <v>2.6</v>
      </c>
      <c r="X40" s="72">
        <v>0</v>
      </c>
      <c r="Y40" s="72">
        <v>0</v>
      </c>
      <c r="Z40" s="72">
        <v>0</v>
      </c>
      <c r="AA40" s="72">
        <v>7.9</v>
      </c>
      <c r="AB40" s="72">
        <v>0</v>
      </c>
      <c r="AC40" s="72">
        <v>0</v>
      </c>
      <c r="AD40" s="72">
        <v>0</v>
      </c>
      <c r="AE40" s="72">
        <v>0</v>
      </c>
      <c r="AF40" s="72">
        <v>30.5</v>
      </c>
      <c r="AG40" s="72">
        <v>20.2</v>
      </c>
      <c r="AH40" s="72">
        <v>0</v>
      </c>
      <c r="AI40" s="72">
        <v>60.5</v>
      </c>
      <c r="AJ40" s="72">
        <v>0</v>
      </c>
      <c r="AK40" s="72">
        <v>0</v>
      </c>
      <c r="AL40" s="72">
        <v>3.5</v>
      </c>
      <c r="AM40" s="72">
        <v>6.2</v>
      </c>
      <c r="AN40" s="72"/>
      <c r="AO40" s="72"/>
      <c r="AP40" s="70">
        <f t="shared" si="1"/>
        <v>29</v>
      </c>
      <c r="AQ40" s="70">
        <f t="shared" si="2"/>
        <v>187.5</v>
      </c>
      <c r="AR40" s="70">
        <f>IFERROR(VLOOKUP(A40,Climatologia_PP!A:U,9+Precipitacion!$E$2,FALSE),"")</f>
        <v>275.3</v>
      </c>
      <c r="AS40" s="70">
        <f t="shared" si="3"/>
        <v>68.10751907010534</v>
      </c>
      <c r="AT40" s="70">
        <f t="shared" si="4"/>
        <v>72.804589350802246</v>
      </c>
      <c r="AU40" s="70">
        <f t="shared" si="5"/>
        <v>60.5</v>
      </c>
      <c r="AV40" s="70">
        <f>IFERROR(VLOOKUP(A40,Maximos!A:AQ,8+(Precipitacion!$E$2-1)*3,FALSE),"")</f>
        <v>204</v>
      </c>
      <c r="AW40" s="79">
        <f t="array" ref="AW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MATCH($A40, Maximos!$A:$A, 0),
    _xlpm.anio, INDEX(Maximos!$A:$ZZ, _xlpm.fila, _xlpm.colIni+1),
    _xlpm.dia, INDEX(Maximos!$A:$ZZ, _xlpm.fila, _xlpm.colIni+2),
    IF(OR(_xlpm.anio="",_xlpm.dia=""), "No aplica", DATE(_xlpm.anio, _xlpm.mesNum, _xlpm.dia))
  ),
"")</f>
        <v>29350</v>
      </c>
      <c r="AX40" s="72">
        <f t="shared" si="6"/>
        <v>-143.5</v>
      </c>
    </row>
    <row r="41" spans="1:50" ht="15" customHeight="1" x14ac:dyDescent="0.25">
      <c r="A41" s="68">
        <v>26230200</v>
      </c>
      <c r="B41" s="69" t="s">
        <v>118</v>
      </c>
      <c r="C41" s="69" t="s">
        <v>101</v>
      </c>
      <c r="D41" s="70">
        <v>-75.814805559999996</v>
      </c>
      <c r="E41" s="70">
        <v>6.8460000000000001</v>
      </c>
      <c r="F41" s="68">
        <v>910</v>
      </c>
      <c r="G41" s="68">
        <v>5</v>
      </c>
      <c r="H41" s="68">
        <v>5628</v>
      </c>
      <c r="I41" s="69" t="s">
        <v>58</v>
      </c>
      <c r="J41" s="69" t="s">
        <v>118</v>
      </c>
      <c r="K41" s="72">
        <v>0</v>
      </c>
      <c r="L41" s="72">
        <v>2.1</v>
      </c>
      <c r="M41" s="72">
        <v>11.9</v>
      </c>
      <c r="N41" s="72">
        <v>2.9</v>
      </c>
      <c r="O41" s="72">
        <v>2</v>
      </c>
      <c r="P41" s="72">
        <v>0</v>
      </c>
      <c r="Q41" s="72">
        <v>0.9</v>
      </c>
      <c r="R41" s="72">
        <v>0</v>
      </c>
      <c r="S41" s="72">
        <v>0</v>
      </c>
      <c r="T41" s="72">
        <v>3.1</v>
      </c>
      <c r="U41" s="72">
        <v>11.2</v>
      </c>
      <c r="V41" s="72">
        <v>0.4</v>
      </c>
      <c r="W41" s="72">
        <v>0.5</v>
      </c>
      <c r="X41" s="72">
        <v>2.2999999999999998</v>
      </c>
      <c r="Y41" s="72">
        <v>0</v>
      </c>
      <c r="Z41" s="72">
        <v>0</v>
      </c>
      <c r="AA41" s="72">
        <v>0</v>
      </c>
      <c r="AB41" s="72">
        <v>0</v>
      </c>
      <c r="AC41" s="72">
        <v>0</v>
      </c>
      <c r="AD41" s="72">
        <v>4.9000000000000004</v>
      </c>
      <c r="AE41" s="72">
        <v>0</v>
      </c>
      <c r="AF41" s="72">
        <v>5</v>
      </c>
      <c r="AG41" s="72">
        <v>8.3000000000000007</v>
      </c>
      <c r="AH41" s="72">
        <v>0</v>
      </c>
      <c r="AI41" s="72">
        <v>2.8</v>
      </c>
      <c r="AJ41" s="72">
        <v>0</v>
      </c>
      <c r="AK41" s="72">
        <v>2.5</v>
      </c>
      <c r="AL41" s="72">
        <v>2.4</v>
      </c>
      <c r="AM41" s="72">
        <v>39.9</v>
      </c>
      <c r="AN41" s="72"/>
      <c r="AO41" s="72"/>
      <c r="AP41" s="70">
        <f t="shared" si="1"/>
        <v>29</v>
      </c>
      <c r="AQ41" s="70">
        <f t="shared" si="2"/>
        <v>103.09999999999998</v>
      </c>
      <c r="AR41" s="70">
        <f>IFERROR(VLOOKUP(A41,Climatologia_PP!A:U,9+Precipitacion!$E$2,FALSE),"")</f>
        <v>188.61724137931029</v>
      </c>
      <c r="AS41" s="70">
        <f t="shared" si="3"/>
        <v>54.660962723267339</v>
      </c>
      <c r="AT41" s="70">
        <f t="shared" si="4"/>
        <v>58.430684290389223</v>
      </c>
      <c r="AU41" s="70">
        <f t="shared" si="5"/>
        <v>39.9</v>
      </c>
      <c r="AV41" s="70">
        <f>IFERROR(VLOOKUP(A41,Maximos!A:AQ,8+(Precipitacion!$E$2-1)*3,FALSE),"")</f>
        <v>111</v>
      </c>
      <c r="AW41" s="79">
        <f t="array" ref="AW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MATCH($A41, Maximos!$A:$A, 0),
    _xlpm.anio, INDEX(Maximos!$A:$ZZ, _xlpm.fila, _xlpm.colIni+1),
    _xlpm.dia, INDEX(Maximos!$A:$ZZ, _xlpm.fila, _xlpm.colIni+2),
    IF(OR(_xlpm.anio="",_xlpm.dia=""), "No aplica", DATE(_xlpm.anio, _xlpm.mesNum, _xlpm.dia))
  ),
"")</f>
        <v>38114</v>
      </c>
      <c r="AX41" s="72">
        <f t="shared" si="6"/>
        <v>-71.099999999999994</v>
      </c>
    </row>
    <row r="42" spans="1:50" ht="15" customHeight="1" x14ac:dyDescent="0.25">
      <c r="A42" s="68">
        <v>23085110</v>
      </c>
      <c r="B42" s="69" t="s">
        <v>119</v>
      </c>
      <c r="C42" s="69" t="s">
        <v>101</v>
      </c>
      <c r="D42" s="70">
        <v>-75.241388889000007</v>
      </c>
      <c r="E42" s="70">
        <v>6.2138888999999997</v>
      </c>
      <c r="F42" s="68">
        <v>2022</v>
      </c>
      <c r="G42" s="68">
        <v>5</v>
      </c>
      <c r="H42" s="68">
        <v>5541</v>
      </c>
      <c r="I42" s="69" t="s">
        <v>58</v>
      </c>
      <c r="J42" s="69" t="s">
        <v>120</v>
      </c>
      <c r="K42" s="72">
        <v>48</v>
      </c>
      <c r="L42" s="72">
        <v>3</v>
      </c>
      <c r="M42" s="72">
        <v>43.2</v>
      </c>
      <c r="N42" s="72">
        <v>0</v>
      </c>
      <c r="O42" s="72">
        <v>5.5</v>
      </c>
      <c r="P42" s="72">
        <v>0</v>
      </c>
      <c r="Q42" s="72">
        <v>6.5</v>
      </c>
      <c r="R42" s="72">
        <v>0</v>
      </c>
      <c r="S42" s="72">
        <v>0</v>
      </c>
      <c r="T42" s="72">
        <v>0</v>
      </c>
      <c r="U42" s="72">
        <v>1</v>
      </c>
      <c r="V42" s="72">
        <v>0</v>
      </c>
      <c r="W42" s="72">
        <v>5</v>
      </c>
      <c r="X42" s="72">
        <v>5.5</v>
      </c>
      <c r="Y42" s="72">
        <v>2</v>
      </c>
      <c r="Z42" s="72">
        <v>0</v>
      </c>
      <c r="AA42" s="72">
        <v>0</v>
      </c>
      <c r="AB42" s="72">
        <v>9</v>
      </c>
      <c r="AC42" s="72">
        <v>0</v>
      </c>
      <c r="AD42" s="72">
        <v>0</v>
      </c>
      <c r="AE42" s="72">
        <v>2.2000000000000002</v>
      </c>
      <c r="AF42" s="72">
        <v>3</v>
      </c>
      <c r="AG42" s="72">
        <v>5</v>
      </c>
      <c r="AH42" s="72">
        <v>0</v>
      </c>
      <c r="AI42" s="72">
        <v>0</v>
      </c>
      <c r="AJ42" s="72">
        <v>0</v>
      </c>
      <c r="AK42" s="72">
        <v>0</v>
      </c>
      <c r="AL42" s="72">
        <v>3</v>
      </c>
      <c r="AM42" s="72">
        <v>0</v>
      </c>
      <c r="AN42" s="72"/>
      <c r="AO42" s="72"/>
      <c r="AP42" s="70">
        <f t="shared" si="1"/>
        <v>29</v>
      </c>
      <c r="AQ42" s="70">
        <f t="shared" si="2"/>
        <v>141.89999999999998</v>
      </c>
      <c r="AR42" s="70">
        <f>IFERROR(VLOOKUP(A42,Climatologia_PP!A:U,9+Precipitacion!$E$2,FALSE),"")</f>
        <v>311.14400000000001</v>
      </c>
      <c r="AS42" s="70">
        <f t="shared" si="3"/>
        <v>45.605893091301766</v>
      </c>
      <c r="AT42" s="70">
        <f t="shared" si="4"/>
        <v>48.751127097598449</v>
      </c>
      <c r="AU42" s="70">
        <f t="shared" si="5"/>
        <v>48</v>
      </c>
      <c r="AV42" s="70">
        <f>IFERROR(VLOOKUP(A42,Maximos!A:AQ,8+(Precipitacion!$E$2-1)*3,FALSE),"")</f>
        <v>92.5</v>
      </c>
      <c r="AW42" s="79">
        <f t="array" ref="AW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MATCH($A42, Maximos!$A:$A, 0),
    _xlpm.anio, INDEX(Maximos!$A:$ZZ, _xlpm.fila, _xlpm.colIni+1),
    _xlpm.dia, INDEX(Maximos!$A:$ZZ, _xlpm.fila, _xlpm.colIni+2),
    IF(OR(_xlpm.anio="",_xlpm.dia=""), "No aplica", DATE(_xlpm.anio, _xlpm.mesNum, _xlpm.dia))
  ),
"")</f>
        <v>35192</v>
      </c>
      <c r="AX42" s="72">
        <f t="shared" si="6"/>
        <v>-44.5</v>
      </c>
    </row>
    <row r="43" spans="1:50" ht="15" customHeight="1" x14ac:dyDescent="0.25">
      <c r="A43" s="68">
        <v>26210140</v>
      </c>
      <c r="B43" s="69" t="s">
        <v>121</v>
      </c>
      <c r="C43" s="69" t="s">
        <v>101</v>
      </c>
      <c r="D43" s="70">
        <v>-75.944900000000004</v>
      </c>
      <c r="E43" s="70">
        <v>6.2187999999999999</v>
      </c>
      <c r="F43" s="68">
        <v>1816</v>
      </c>
      <c r="G43" s="68">
        <v>5</v>
      </c>
      <c r="H43" s="68">
        <v>5093</v>
      </c>
      <c r="I43" s="69" t="s">
        <v>58</v>
      </c>
      <c r="J43" s="69" t="s">
        <v>122</v>
      </c>
      <c r="K43" s="72">
        <v>18</v>
      </c>
      <c r="L43" s="72">
        <v>0</v>
      </c>
      <c r="M43" s="72">
        <v>15</v>
      </c>
      <c r="N43" s="72">
        <v>0</v>
      </c>
      <c r="O43" s="72">
        <v>0</v>
      </c>
      <c r="P43" s="72">
        <v>0</v>
      </c>
      <c r="Q43" s="72">
        <v>0</v>
      </c>
      <c r="R43" s="72">
        <v>0</v>
      </c>
      <c r="S43" s="72">
        <v>0</v>
      </c>
      <c r="T43" s="72">
        <v>0</v>
      </c>
      <c r="U43" s="72">
        <v>0</v>
      </c>
      <c r="V43" s="72">
        <v>0</v>
      </c>
      <c r="W43" s="72">
        <v>0</v>
      </c>
      <c r="X43" s="72">
        <v>11</v>
      </c>
      <c r="Y43" s="72">
        <v>0</v>
      </c>
      <c r="Z43" s="72">
        <v>0</v>
      </c>
      <c r="AA43" s="72">
        <v>0</v>
      </c>
      <c r="AB43" s="72">
        <v>4</v>
      </c>
      <c r="AC43" s="72">
        <v>0</v>
      </c>
      <c r="AD43" s="72">
        <v>19</v>
      </c>
      <c r="AE43" s="72">
        <v>10</v>
      </c>
      <c r="AF43" s="72">
        <v>4</v>
      </c>
      <c r="AG43" s="72">
        <v>7</v>
      </c>
      <c r="AH43" s="72">
        <v>0</v>
      </c>
      <c r="AI43" s="72">
        <v>0</v>
      </c>
      <c r="AJ43" s="72">
        <v>0</v>
      </c>
      <c r="AK43" s="72">
        <v>0</v>
      </c>
      <c r="AL43" s="72"/>
      <c r="AM43" s="72"/>
      <c r="AN43" s="72"/>
      <c r="AO43" s="72"/>
      <c r="AP43" s="70">
        <f t="shared" si="1"/>
        <v>27</v>
      </c>
      <c r="AQ43" s="70">
        <f t="shared" si="2"/>
        <v>88</v>
      </c>
      <c r="AR43" s="70">
        <f>IFERROR(VLOOKUP(A43,Climatologia_PP!A:U,9+Precipitacion!$E$2,FALSE),"")</f>
        <v>236.40333333333331</v>
      </c>
      <c r="AS43" s="70">
        <f t="shared" si="3"/>
        <v>37.224517420792154</v>
      </c>
      <c r="AT43" s="70">
        <f t="shared" si="4"/>
        <v>42.739260742390989</v>
      </c>
      <c r="AU43" s="70">
        <f t="shared" si="5"/>
        <v>19</v>
      </c>
      <c r="AV43" s="70">
        <f>IFERROR(VLOOKUP(A43,Maximos!A:AQ,8+(Precipitacion!$E$2-1)*3,FALSE),"")</f>
        <v>133</v>
      </c>
      <c r="AW43" s="79">
        <f t="array" ref="AW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MATCH($A43, Maximos!$A:$A, 0),
    _xlpm.anio, INDEX(Maximos!$A:$ZZ, _xlpm.fila, _xlpm.colIni+1),
    _xlpm.dia, INDEX(Maximos!$A:$ZZ, _xlpm.fila, _xlpm.colIni+2),
    IF(OR(_xlpm.anio="",_xlpm.dia=""), "No aplica", DATE(_xlpm.anio, _xlpm.mesNum, _xlpm.dia))
  ),
"")</f>
        <v>28998</v>
      </c>
      <c r="AX43" s="72">
        <f t="shared" si="6"/>
        <v>-114</v>
      </c>
    </row>
    <row r="44" spans="1:50" ht="15" customHeight="1" x14ac:dyDescent="0.25">
      <c r="A44" s="68">
        <v>27011270</v>
      </c>
      <c r="B44" s="69" t="s">
        <v>123</v>
      </c>
      <c r="C44" s="69" t="s">
        <v>101</v>
      </c>
      <c r="D44" s="70">
        <v>-75.591055560000001</v>
      </c>
      <c r="E44" s="70">
        <v>6.2464166670000001</v>
      </c>
      <c r="F44" s="68">
        <v>1512</v>
      </c>
      <c r="G44" s="68">
        <v>5</v>
      </c>
      <c r="H44" s="68">
        <v>5001</v>
      </c>
      <c r="I44" s="69" t="s">
        <v>58</v>
      </c>
      <c r="J44" s="69" t="s">
        <v>61</v>
      </c>
      <c r="K44" s="72">
        <v>8.8000000000000007</v>
      </c>
      <c r="L44" s="72">
        <v>1.9</v>
      </c>
      <c r="M44" s="72">
        <v>15.2</v>
      </c>
      <c r="N44" s="72">
        <v>0</v>
      </c>
      <c r="O44" s="72">
        <v>0.4</v>
      </c>
      <c r="P44" s="72">
        <v>0</v>
      </c>
      <c r="Q44" s="72">
        <v>0</v>
      </c>
      <c r="R44" s="72">
        <v>0</v>
      </c>
      <c r="S44" s="72">
        <v>0</v>
      </c>
      <c r="T44" s="72">
        <v>0</v>
      </c>
      <c r="U44" s="72">
        <v>0</v>
      </c>
      <c r="V44" s="72">
        <v>0</v>
      </c>
      <c r="W44" s="72">
        <v>1.8</v>
      </c>
      <c r="X44" s="72">
        <v>1.1000000000000001</v>
      </c>
      <c r="Y44" s="72">
        <v>0</v>
      </c>
      <c r="Z44" s="72">
        <v>0</v>
      </c>
      <c r="AA44" s="72">
        <v>0</v>
      </c>
      <c r="AB44" s="72">
        <v>0</v>
      </c>
      <c r="AC44" s="72">
        <v>0</v>
      </c>
      <c r="AD44" s="72">
        <v>0</v>
      </c>
      <c r="AE44" s="72">
        <v>1.8</v>
      </c>
      <c r="AF44" s="72">
        <v>0</v>
      </c>
      <c r="AG44" s="72">
        <v>3.9</v>
      </c>
      <c r="AH44" s="72">
        <v>0</v>
      </c>
      <c r="AI44" s="72">
        <v>0</v>
      </c>
      <c r="AJ44" s="72">
        <v>0</v>
      </c>
      <c r="AK44" s="72">
        <v>0</v>
      </c>
      <c r="AL44" s="72">
        <v>0.4</v>
      </c>
      <c r="AM44" s="72">
        <v>4.5999999999999996</v>
      </c>
      <c r="AN44" s="72"/>
      <c r="AO44" s="72"/>
      <c r="AP44" s="70">
        <f t="shared" si="1"/>
        <v>29</v>
      </c>
      <c r="AQ44" s="70">
        <f t="shared" si="2"/>
        <v>39.9</v>
      </c>
      <c r="AR44" s="70" t="str">
        <f>IFERROR(VLOOKUP(A44,Climatologia_PP!A:U,9+Precipitacion!$E$2,FALSE),"")</f>
        <v/>
      </c>
      <c r="AS44" s="70" t="str">
        <f t="shared" si="3"/>
        <v/>
      </c>
      <c r="AT44" s="70" t="str">
        <f t="shared" si="4"/>
        <v/>
      </c>
      <c r="AU44" s="70">
        <f t="shared" si="5"/>
        <v>15.2</v>
      </c>
      <c r="AV44" s="70">
        <f>IFERROR(VLOOKUP(A44,Maximos!A:AQ,8+(Precipitacion!$E$2-1)*3,FALSE),"")</f>
        <v>92</v>
      </c>
      <c r="AW44" s="79">
        <f t="array" ref="AW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MATCH($A44, Maximos!$A:$A, 0),
    _xlpm.anio, INDEX(Maximos!$A:$ZZ, _xlpm.fila, _xlpm.colIni+1),
    _xlpm.dia, INDEX(Maximos!$A:$ZZ, _xlpm.fila, _xlpm.colIni+2),
    IF(OR(_xlpm.anio="",_xlpm.dia=""), "No aplica", DATE(_xlpm.anio, _xlpm.mesNum, _xlpm.dia))
  ),
"")</f>
        <v>45415</v>
      </c>
      <c r="AX44" s="72">
        <f t="shared" si="6"/>
        <v>-76.8</v>
      </c>
    </row>
    <row r="45" spans="1:50" ht="15" customHeight="1" x14ac:dyDescent="0.25">
      <c r="A45" s="68">
        <v>26210090</v>
      </c>
      <c r="B45" s="69" t="s">
        <v>124</v>
      </c>
      <c r="C45" s="69" t="s">
        <v>101</v>
      </c>
      <c r="D45" s="70">
        <v>-75.859250000000003</v>
      </c>
      <c r="E45" s="70">
        <v>6.3031388890000004</v>
      </c>
      <c r="F45" s="68">
        <v>743</v>
      </c>
      <c r="G45" s="68">
        <v>5</v>
      </c>
      <c r="H45" s="68">
        <v>5044</v>
      </c>
      <c r="I45" s="69" t="s">
        <v>58</v>
      </c>
      <c r="J45" s="69" t="s">
        <v>125</v>
      </c>
      <c r="K45" s="72">
        <v>7.8</v>
      </c>
      <c r="L45" s="72">
        <v>4.5</v>
      </c>
      <c r="M45" s="72">
        <v>8.4</v>
      </c>
      <c r="N45" s="72">
        <v>0</v>
      </c>
      <c r="O45" s="72">
        <v>9.9</v>
      </c>
      <c r="P45" s="72">
        <v>0</v>
      </c>
      <c r="Q45" s="72">
        <v>0</v>
      </c>
      <c r="R45" s="72">
        <v>0</v>
      </c>
      <c r="S45" s="72">
        <v>0</v>
      </c>
      <c r="T45" s="72">
        <v>0</v>
      </c>
      <c r="U45" s="72">
        <v>0</v>
      </c>
      <c r="V45" s="72">
        <v>11.2</v>
      </c>
      <c r="W45" s="72">
        <v>0</v>
      </c>
      <c r="X45" s="72">
        <v>1</v>
      </c>
      <c r="Y45" s="72">
        <v>0</v>
      </c>
      <c r="Z45" s="72">
        <v>0</v>
      </c>
      <c r="AA45" s="72">
        <v>4.7</v>
      </c>
      <c r="AB45" s="72">
        <v>9.4</v>
      </c>
      <c r="AC45" s="72">
        <v>0</v>
      </c>
      <c r="AD45" s="72">
        <v>12.4</v>
      </c>
      <c r="AE45" s="72">
        <v>21.4</v>
      </c>
      <c r="AF45" s="72">
        <v>3.1</v>
      </c>
      <c r="AG45" s="72">
        <v>3.1</v>
      </c>
      <c r="AH45" s="72">
        <v>0</v>
      </c>
      <c r="AI45" s="72">
        <v>0</v>
      </c>
      <c r="AJ45" s="72">
        <v>0</v>
      </c>
      <c r="AK45" s="72">
        <v>0</v>
      </c>
      <c r="AL45" s="72">
        <v>3.5</v>
      </c>
      <c r="AM45" s="72">
        <v>13.4</v>
      </c>
      <c r="AN45" s="72"/>
      <c r="AO45" s="72"/>
      <c r="AP45" s="70">
        <f t="shared" si="1"/>
        <v>29</v>
      </c>
      <c r="AQ45" s="70">
        <f t="shared" si="2"/>
        <v>113.79999999999998</v>
      </c>
      <c r="AR45" s="70">
        <f>IFERROR(VLOOKUP(A45,Climatologia_PP!A:U,9+Precipitacion!$E$2,FALSE),"")</f>
        <v>207.8666666666667</v>
      </c>
      <c r="AS45" s="70">
        <f t="shared" si="3"/>
        <v>54.74663245670299</v>
      </c>
      <c r="AT45" s="70">
        <f t="shared" si="4"/>
        <v>58.522262281303206</v>
      </c>
      <c r="AU45" s="70">
        <f t="shared" si="5"/>
        <v>21.4</v>
      </c>
      <c r="AV45" s="70">
        <f>IFERROR(VLOOKUP(A45,Maximos!A:AQ,8+(Precipitacion!$E$2-1)*3,FALSE),"")</f>
        <v>169</v>
      </c>
      <c r="AW45" s="79">
        <f t="array" ref="AW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MATCH($A45, Maximos!$A:$A, 0),
    _xlpm.anio, INDEX(Maximos!$A:$ZZ, _xlpm.fila, _xlpm.colIni+1),
    _xlpm.dia, INDEX(Maximos!$A:$ZZ, _xlpm.fila, _xlpm.colIni+2),
    IF(OR(_xlpm.anio="",_xlpm.dia=""), "No aplica", DATE(_xlpm.anio, _xlpm.mesNum, _xlpm.dia))
  ),
"")</f>
        <v>26083</v>
      </c>
      <c r="AX45" s="72">
        <f t="shared" si="6"/>
        <v>-147.6</v>
      </c>
    </row>
    <row r="46" spans="1:50" ht="15" customHeight="1" x14ac:dyDescent="0.25">
      <c r="A46" s="68">
        <v>27011120</v>
      </c>
      <c r="B46" s="69" t="s">
        <v>126</v>
      </c>
      <c r="C46" s="69" t="s">
        <v>101</v>
      </c>
      <c r="D46" s="70">
        <v>-75.657527779999995</v>
      </c>
      <c r="E46" s="70">
        <v>6.3162777779999999</v>
      </c>
      <c r="F46" s="68">
        <v>2300</v>
      </c>
      <c r="G46" s="68">
        <v>5</v>
      </c>
      <c r="H46" s="68">
        <v>5001</v>
      </c>
      <c r="I46" s="69" t="s">
        <v>58</v>
      </c>
      <c r="J46" s="69" t="s">
        <v>61</v>
      </c>
      <c r="K46" s="72">
        <v>2</v>
      </c>
      <c r="L46" s="72">
        <v>3.2</v>
      </c>
      <c r="M46" s="72">
        <v>5.6</v>
      </c>
      <c r="N46" s="72">
        <v>0</v>
      </c>
      <c r="O46" s="72">
        <v>0</v>
      </c>
      <c r="P46" s="72">
        <v>0</v>
      </c>
      <c r="Q46" s="72">
        <v>0</v>
      </c>
      <c r="R46" s="72">
        <v>0</v>
      </c>
      <c r="S46" s="72">
        <v>0</v>
      </c>
      <c r="T46" s="72">
        <v>0</v>
      </c>
      <c r="U46" s="72">
        <v>0</v>
      </c>
      <c r="V46" s="72">
        <v>0</v>
      </c>
      <c r="W46" s="72">
        <v>1</v>
      </c>
      <c r="X46" s="72">
        <v>2.1</v>
      </c>
      <c r="Y46" s="72">
        <v>0</v>
      </c>
      <c r="Z46" s="72">
        <v>0</v>
      </c>
      <c r="AA46" s="72">
        <v>0</v>
      </c>
      <c r="AB46" s="72">
        <v>0</v>
      </c>
      <c r="AC46" s="72">
        <v>0</v>
      </c>
      <c r="AD46" s="72">
        <v>0</v>
      </c>
      <c r="AE46" s="72">
        <v>1.2</v>
      </c>
      <c r="AF46" s="72">
        <v>0</v>
      </c>
      <c r="AG46" s="72">
        <v>2.1</v>
      </c>
      <c r="AH46" s="72">
        <v>0</v>
      </c>
      <c r="AI46" s="72">
        <v>0</v>
      </c>
      <c r="AJ46" s="72">
        <v>0</v>
      </c>
      <c r="AK46" s="72">
        <v>0</v>
      </c>
      <c r="AL46" s="72">
        <v>0</v>
      </c>
      <c r="AM46" s="72">
        <v>12.4</v>
      </c>
      <c r="AN46" s="72"/>
      <c r="AO46" s="72"/>
      <c r="AP46" s="70">
        <f t="shared" si="1"/>
        <v>29</v>
      </c>
      <c r="AQ46" s="70">
        <f t="shared" si="2"/>
        <v>29.6</v>
      </c>
      <c r="AR46" s="70">
        <f>IFERROR(VLOOKUP(A46,Climatologia_PP!A:U,9+Precipitacion!$E$2,FALSE),"")</f>
        <v>249.1333333333333</v>
      </c>
      <c r="AS46" s="70">
        <f t="shared" si="3"/>
        <v>11.881188118811883</v>
      </c>
      <c r="AT46" s="70">
        <f t="shared" si="4"/>
        <v>12.700580402867875</v>
      </c>
      <c r="AU46" s="70">
        <f t="shared" si="5"/>
        <v>12.4</v>
      </c>
      <c r="AV46" s="70">
        <f>IFERROR(VLOOKUP(A46,Maximos!A:AQ,8+(Precipitacion!$E$2-1)*3,FALSE),"")</f>
        <v>84</v>
      </c>
      <c r="AW46" s="79">
        <f t="array" ref="AW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46" s="72">
        <f t="shared" si="6"/>
        <v>-71.599999999999994</v>
      </c>
    </row>
    <row r="47" spans="1:50" ht="15" customHeight="1" x14ac:dyDescent="0.25">
      <c r="A47" s="68">
        <v>27015090</v>
      </c>
      <c r="B47" s="69" t="s">
        <v>127</v>
      </c>
      <c r="C47" s="69" t="s">
        <v>101</v>
      </c>
      <c r="D47" s="70">
        <v>-75.553250000000006</v>
      </c>
      <c r="E47" s="70">
        <v>6.3196944439999996</v>
      </c>
      <c r="F47" s="68">
        <v>1453</v>
      </c>
      <c r="G47" s="68">
        <v>5</v>
      </c>
      <c r="H47" s="68">
        <v>5088</v>
      </c>
      <c r="I47" s="69" t="s">
        <v>58</v>
      </c>
      <c r="J47" s="69" t="s">
        <v>128</v>
      </c>
      <c r="K47" s="72">
        <v>7.8</v>
      </c>
      <c r="L47" s="72">
        <v>0.1</v>
      </c>
      <c r="M47" s="72">
        <v>16</v>
      </c>
      <c r="N47" s="72">
        <v>0</v>
      </c>
      <c r="O47" s="72">
        <v>0.3</v>
      </c>
      <c r="P47" s="72">
        <v>0</v>
      </c>
      <c r="Q47" s="72">
        <v>0</v>
      </c>
      <c r="R47" s="72">
        <v>0</v>
      </c>
      <c r="S47" s="72">
        <v>0</v>
      </c>
      <c r="T47" s="72">
        <v>0</v>
      </c>
      <c r="U47" s="72">
        <v>0</v>
      </c>
      <c r="V47" s="72">
        <v>0</v>
      </c>
      <c r="W47" s="72">
        <v>0.3</v>
      </c>
      <c r="X47" s="72">
        <v>5</v>
      </c>
      <c r="Y47" s="72">
        <v>0</v>
      </c>
      <c r="Z47" s="72">
        <v>0</v>
      </c>
      <c r="AA47" s="72">
        <v>0</v>
      </c>
      <c r="AB47" s="72">
        <v>0</v>
      </c>
      <c r="AC47" s="72">
        <v>0</v>
      </c>
      <c r="AD47" s="72">
        <v>0</v>
      </c>
      <c r="AE47" s="72">
        <v>5.3</v>
      </c>
      <c r="AF47" s="72">
        <v>1.5</v>
      </c>
      <c r="AG47" s="72">
        <v>7.4</v>
      </c>
      <c r="AH47" s="72">
        <v>0</v>
      </c>
      <c r="AI47" s="72">
        <v>0</v>
      </c>
      <c r="AJ47" s="72">
        <v>0</v>
      </c>
      <c r="AK47" s="72">
        <v>0</v>
      </c>
      <c r="AL47" s="72">
        <v>0.6</v>
      </c>
      <c r="AM47" s="72">
        <v>1.7</v>
      </c>
      <c r="AN47" s="72"/>
      <c r="AO47" s="72"/>
      <c r="AP47" s="70">
        <f t="shared" si="1"/>
        <v>29</v>
      </c>
      <c r="AQ47" s="70">
        <f t="shared" si="2"/>
        <v>46</v>
      </c>
      <c r="AR47" s="70" t="str">
        <f>IFERROR(VLOOKUP(A47,Climatologia_PP!A:U,9+Precipitacion!$E$2,FALSE),"")</f>
        <v/>
      </c>
      <c r="AS47" s="70" t="str">
        <f t="shared" si="3"/>
        <v/>
      </c>
      <c r="AT47" s="70" t="str">
        <f t="shared" si="4"/>
        <v/>
      </c>
      <c r="AU47" s="70">
        <f t="shared" si="5"/>
        <v>16</v>
      </c>
      <c r="AV47" s="70">
        <f>IFERROR(VLOOKUP(A47,Maximos!A:AQ,8+(Precipitacion!$E$2-1)*3,FALSE),"")</f>
        <v>81.8</v>
      </c>
      <c r="AW47" s="79">
        <f t="array" ref="AW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MATCH($A47, Maximos!$A:$A, 0),
    _xlpm.anio, INDEX(Maximos!$A:$ZZ, _xlpm.fila, _xlpm.colIni+1),
    _xlpm.dia, INDEX(Maximos!$A:$ZZ, _xlpm.fila, _xlpm.colIni+2),
    IF(OR(_xlpm.anio="",_xlpm.dia=""), "No aplica", DATE(_xlpm.anio, _xlpm.mesNum, _xlpm.dia))
  ),
"")</f>
        <v>45782</v>
      </c>
      <c r="AX47" s="72">
        <f t="shared" si="6"/>
        <v>-65.8</v>
      </c>
    </row>
    <row r="48" spans="1:50" ht="15" customHeight="1" x14ac:dyDescent="0.25">
      <c r="A48" s="68">
        <v>11075020</v>
      </c>
      <c r="B48" s="69" t="s">
        <v>129</v>
      </c>
      <c r="C48" s="69" t="s">
        <v>101</v>
      </c>
      <c r="D48" s="70">
        <v>-76.143305556000001</v>
      </c>
      <c r="E48" s="70">
        <v>6.2983055559999999</v>
      </c>
      <c r="F48" s="68">
        <v>1833</v>
      </c>
      <c r="G48" s="68">
        <v>5</v>
      </c>
      <c r="H48" s="68">
        <v>5847</v>
      </c>
      <c r="I48" s="69" t="s">
        <v>58</v>
      </c>
      <c r="J48" s="69" t="s">
        <v>129</v>
      </c>
      <c r="K48" s="72">
        <v>23</v>
      </c>
      <c r="L48" s="72">
        <v>1</v>
      </c>
      <c r="M48" s="72">
        <v>2</v>
      </c>
      <c r="N48" s="72">
        <v>0</v>
      </c>
      <c r="O48" s="72">
        <v>0</v>
      </c>
      <c r="P48" s="72">
        <v>0</v>
      </c>
      <c r="Q48" s="72">
        <v>0</v>
      </c>
      <c r="R48" s="72">
        <v>0</v>
      </c>
      <c r="S48" s="72">
        <v>0</v>
      </c>
      <c r="T48" s="72">
        <v>0</v>
      </c>
      <c r="U48" s="72">
        <v>10</v>
      </c>
      <c r="V48" s="72">
        <v>1</v>
      </c>
      <c r="W48" s="72">
        <v>0</v>
      </c>
      <c r="X48" s="72">
        <v>3.2</v>
      </c>
      <c r="Y48" s="72">
        <v>1</v>
      </c>
      <c r="Z48" s="72">
        <v>0</v>
      </c>
      <c r="AA48" s="72">
        <v>2</v>
      </c>
      <c r="AB48" s="72">
        <v>3</v>
      </c>
      <c r="AC48" s="72">
        <v>0</v>
      </c>
      <c r="AD48" s="72">
        <v>31</v>
      </c>
      <c r="AE48" s="72">
        <v>10</v>
      </c>
      <c r="AF48" s="72">
        <v>0</v>
      </c>
      <c r="AG48" s="72">
        <v>18</v>
      </c>
      <c r="AH48" s="72">
        <v>0</v>
      </c>
      <c r="AI48" s="72">
        <v>21</v>
      </c>
      <c r="AJ48" s="72">
        <v>0</v>
      </c>
      <c r="AK48" s="72">
        <v>0</v>
      </c>
      <c r="AL48" s="72">
        <v>0</v>
      </c>
      <c r="AM48" s="72">
        <v>40</v>
      </c>
      <c r="AN48" s="72"/>
      <c r="AO48" s="72"/>
      <c r="AP48" s="70">
        <f t="shared" si="1"/>
        <v>29</v>
      </c>
      <c r="AQ48" s="70">
        <f t="shared" si="2"/>
        <v>166.2</v>
      </c>
      <c r="AR48" s="70">
        <f>IFERROR(VLOOKUP(A48,Climatologia_PP!A:U,9+Precipitacion!$E$2,FALSE),"")</f>
        <v>218.72499999999999</v>
      </c>
      <c r="AS48" s="70">
        <f t="shared" si="3"/>
        <v>75.985826951651617</v>
      </c>
      <c r="AT48" s="70">
        <f t="shared" si="4"/>
        <v>81.226228810386218</v>
      </c>
      <c r="AU48" s="70">
        <f t="shared" si="5"/>
        <v>40</v>
      </c>
      <c r="AV48" s="70">
        <f>IFERROR(VLOOKUP(A48,Maximos!A:AQ,8+(Precipitacion!$E$2-1)*3,FALSE),"")</f>
        <v>75.5</v>
      </c>
      <c r="AW48" s="79">
        <f t="array" ref="AW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MATCH($A48, Maximos!$A:$A, 0),
    _xlpm.anio, INDEX(Maximos!$A:$ZZ, _xlpm.fila, _xlpm.colIni+1),
    _xlpm.dia, INDEX(Maximos!$A:$ZZ, _xlpm.fila, _xlpm.colIni+2),
    IF(OR(_xlpm.anio="",_xlpm.dia=""), "No aplica", DATE(_xlpm.anio, _xlpm.mesNum, _xlpm.dia))
  ),
"")</f>
        <v>28986</v>
      </c>
      <c r="AX48" s="72">
        <f t="shared" si="6"/>
        <v>-35.5</v>
      </c>
    </row>
    <row r="49" spans="1:50" ht="15" customHeight="1" x14ac:dyDescent="0.25">
      <c r="A49" s="68">
        <v>26205080</v>
      </c>
      <c r="B49" s="69" t="s">
        <v>130</v>
      </c>
      <c r="C49" s="69" t="s">
        <v>101</v>
      </c>
      <c r="D49" s="70">
        <v>-75.700944440000001</v>
      </c>
      <c r="E49" s="70">
        <v>6.3410555559999997</v>
      </c>
      <c r="F49" s="68">
        <v>1737</v>
      </c>
      <c r="G49" s="68">
        <v>5</v>
      </c>
      <c r="H49" s="68">
        <v>5001</v>
      </c>
      <c r="I49" s="69" t="s">
        <v>58</v>
      </c>
      <c r="J49" s="69" t="s">
        <v>61</v>
      </c>
      <c r="K49" s="72">
        <v>6</v>
      </c>
      <c r="L49" s="72">
        <v>2.2000000000000002</v>
      </c>
      <c r="M49" s="72">
        <v>13.1</v>
      </c>
      <c r="N49" s="72">
        <v>0</v>
      </c>
      <c r="O49" s="72">
        <v>0</v>
      </c>
      <c r="P49" s="72">
        <v>0</v>
      </c>
      <c r="Q49" s="72">
        <v>0</v>
      </c>
      <c r="R49" s="72">
        <v>0</v>
      </c>
      <c r="S49" s="72">
        <v>0</v>
      </c>
      <c r="T49" s="72">
        <v>0</v>
      </c>
      <c r="U49" s="72">
        <v>0</v>
      </c>
      <c r="V49" s="72">
        <v>0.2</v>
      </c>
      <c r="W49" s="72">
        <v>0</v>
      </c>
      <c r="X49" s="72">
        <v>1.5</v>
      </c>
      <c r="Y49" s="72">
        <v>0</v>
      </c>
      <c r="Z49" s="72">
        <v>0</v>
      </c>
      <c r="AA49" s="72">
        <v>0</v>
      </c>
      <c r="AB49" s="72">
        <v>0</v>
      </c>
      <c r="AC49" s="72">
        <v>0</v>
      </c>
      <c r="AD49" s="72">
        <v>0</v>
      </c>
      <c r="AE49" s="72">
        <v>11</v>
      </c>
      <c r="AF49" s="72">
        <v>3.1</v>
      </c>
      <c r="AG49" s="72">
        <v>2.9</v>
      </c>
      <c r="AH49" s="72">
        <v>0</v>
      </c>
      <c r="AI49" s="72">
        <v>0</v>
      </c>
      <c r="AJ49" s="72">
        <v>0</v>
      </c>
      <c r="AK49" s="72">
        <v>0</v>
      </c>
      <c r="AL49" s="72">
        <v>0</v>
      </c>
      <c r="AM49" s="72">
        <v>40.799999999999997</v>
      </c>
      <c r="AN49" s="72"/>
      <c r="AO49" s="72"/>
      <c r="AP49" s="70">
        <f t="shared" si="1"/>
        <v>29</v>
      </c>
      <c r="AQ49" s="70">
        <f t="shared" si="2"/>
        <v>80.8</v>
      </c>
      <c r="AR49" s="70">
        <f>IFERROR(VLOOKUP(A49,Climatologia_PP!A:U,9+Precipitacion!$E$2,FALSE),"")</f>
        <v>273.56551724137933</v>
      </c>
      <c r="AS49" s="70">
        <f t="shared" si="3"/>
        <v>29.535886253056692</v>
      </c>
      <c r="AT49" s="70">
        <f t="shared" si="4"/>
        <v>31.572843925681291</v>
      </c>
      <c r="AU49" s="70">
        <f t="shared" si="5"/>
        <v>40.799999999999997</v>
      </c>
      <c r="AV49" s="70">
        <f>IFERROR(VLOOKUP(A49,Maximos!A:AQ,8+(Precipitacion!$E$2-1)*3,FALSE),"")</f>
        <v>83</v>
      </c>
      <c r="AW49" s="79">
        <f t="array" ref="AW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MATCH($A49, Maximos!$A:$A, 0),
    _xlpm.anio, INDEX(Maximos!$A:$ZZ, _xlpm.fila, _xlpm.colIni+1),
    _xlpm.dia, INDEX(Maximos!$A:$ZZ, _xlpm.fila, _xlpm.colIni+2),
    IF(OR(_xlpm.anio="",_xlpm.dia=""), "No aplica", DATE(_xlpm.anio, _xlpm.mesNum, _xlpm.dia))
  ),
"")</f>
        <v>36291</v>
      </c>
      <c r="AX49" s="72">
        <f t="shared" si="6"/>
        <v>-42.2</v>
      </c>
    </row>
    <row r="50" spans="1:50" ht="15" customHeight="1" x14ac:dyDescent="0.25">
      <c r="A50" s="68">
        <v>27010820</v>
      </c>
      <c r="B50" s="69" t="s">
        <v>131</v>
      </c>
      <c r="C50" s="69" t="s">
        <v>101</v>
      </c>
      <c r="D50" s="70">
        <v>-75.453611109999997</v>
      </c>
      <c r="E50" s="70">
        <v>6.3683333329999998</v>
      </c>
      <c r="F50" s="68">
        <v>1600</v>
      </c>
      <c r="G50" s="68">
        <v>5</v>
      </c>
      <c r="H50" s="68">
        <v>5308</v>
      </c>
      <c r="I50" s="69" t="s">
        <v>58</v>
      </c>
      <c r="J50" s="69" t="s">
        <v>132</v>
      </c>
      <c r="K50" s="72">
        <v>75</v>
      </c>
      <c r="L50" s="72">
        <v>0</v>
      </c>
      <c r="M50" s="72">
        <v>94</v>
      </c>
      <c r="N50" s="72">
        <v>0</v>
      </c>
      <c r="O50" s="72">
        <v>0</v>
      </c>
      <c r="P50" s="72">
        <v>0</v>
      </c>
      <c r="Q50" s="72">
        <v>0</v>
      </c>
      <c r="R50" s="72">
        <v>0</v>
      </c>
      <c r="S50" s="72">
        <v>0</v>
      </c>
      <c r="T50" s="72">
        <v>0</v>
      </c>
      <c r="U50" s="72">
        <v>0</v>
      </c>
      <c r="V50" s="72">
        <v>0</v>
      </c>
      <c r="W50" s="72">
        <v>0</v>
      </c>
      <c r="X50" s="72">
        <v>0</v>
      </c>
      <c r="Y50" s="72">
        <v>0</v>
      </c>
      <c r="Z50" s="72">
        <v>0</v>
      </c>
      <c r="AA50" s="72">
        <v>0</v>
      </c>
      <c r="AB50" s="72">
        <v>0</v>
      </c>
      <c r="AC50" s="72">
        <v>0</v>
      </c>
      <c r="AD50" s="72">
        <v>0</v>
      </c>
      <c r="AE50" s="72">
        <v>18</v>
      </c>
      <c r="AF50" s="72">
        <v>0</v>
      </c>
      <c r="AG50" s="72">
        <v>0</v>
      </c>
      <c r="AH50" s="72">
        <v>0</v>
      </c>
      <c r="AI50" s="72">
        <v>0</v>
      </c>
      <c r="AJ50" s="72">
        <v>0</v>
      </c>
      <c r="AK50" s="72">
        <v>0</v>
      </c>
      <c r="AL50" s="72">
        <v>0</v>
      </c>
      <c r="AM50" s="72">
        <v>0</v>
      </c>
      <c r="AN50" s="72"/>
      <c r="AO50" s="72"/>
      <c r="AP50" s="70">
        <f t="shared" si="1"/>
        <v>29</v>
      </c>
      <c r="AQ50" s="70">
        <f t="shared" si="2"/>
        <v>187</v>
      </c>
      <c r="AR50" s="70">
        <f>IFERROR(VLOOKUP(A50,Climatologia_PP!A:U,9+Precipitacion!$E$2,FALSE),"")</f>
        <v>300.84666666666658</v>
      </c>
      <c r="AS50" s="70">
        <f t="shared" si="3"/>
        <v>62.157909898730267</v>
      </c>
      <c r="AT50" s="70">
        <f t="shared" si="4"/>
        <v>66.444662305539254</v>
      </c>
      <c r="AU50" s="70">
        <f t="shared" si="5"/>
        <v>94</v>
      </c>
      <c r="AV50" s="70">
        <f>IFERROR(VLOOKUP(A50,Maximos!A:AQ,8+(Precipitacion!$E$2-1)*3,FALSE),"")</f>
        <v>126</v>
      </c>
      <c r="AW50" s="79">
        <f t="array" ref="AW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MATCH($A50, Maximos!$A:$A, 0),
    _xlpm.anio, INDEX(Maximos!$A:$ZZ, _xlpm.fila, _xlpm.colIni+1),
    _xlpm.dia, INDEX(Maximos!$A:$ZZ, _xlpm.fila, _xlpm.colIni+2),
    IF(OR(_xlpm.anio="",_xlpm.dia=""), "No aplica", DATE(_xlpm.anio, _xlpm.mesNum, _xlpm.dia))
  ),
"")</f>
        <v>45782</v>
      </c>
      <c r="AX50" s="72">
        <f t="shared" si="6"/>
        <v>-32</v>
      </c>
    </row>
    <row r="51" spans="1:50" ht="15" customHeight="1" x14ac:dyDescent="0.25">
      <c r="A51" s="68">
        <v>23085030</v>
      </c>
      <c r="B51" s="69" t="s">
        <v>133</v>
      </c>
      <c r="C51" s="69" t="s">
        <v>101</v>
      </c>
      <c r="D51" s="70">
        <v>-75.143388889999997</v>
      </c>
      <c r="E51" s="70">
        <v>6.3762499999999998</v>
      </c>
      <c r="F51" s="68">
        <v>1712</v>
      </c>
      <c r="G51" s="68">
        <v>5</v>
      </c>
      <c r="H51" s="68">
        <v>5021</v>
      </c>
      <c r="I51" s="69" t="s">
        <v>58</v>
      </c>
      <c r="J51" s="69" t="s">
        <v>134</v>
      </c>
      <c r="K51" s="72">
        <v>54.6</v>
      </c>
      <c r="L51" s="72">
        <v>14.4</v>
      </c>
      <c r="M51" s="72">
        <v>23.6</v>
      </c>
      <c r="N51" s="72">
        <v>4.8</v>
      </c>
      <c r="O51" s="72">
        <v>1</v>
      </c>
      <c r="P51" s="72">
        <v>5.6</v>
      </c>
      <c r="Q51" s="72">
        <v>11.6</v>
      </c>
      <c r="R51" s="72">
        <v>0</v>
      </c>
      <c r="S51" s="72">
        <v>0</v>
      </c>
      <c r="T51" s="72">
        <v>0</v>
      </c>
      <c r="U51" s="72">
        <v>7</v>
      </c>
      <c r="V51" s="72">
        <v>0</v>
      </c>
      <c r="W51" s="72">
        <v>3.6</v>
      </c>
      <c r="X51" s="72">
        <v>2</v>
      </c>
      <c r="Y51" s="72">
        <v>9</v>
      </c>
      <c r="Z51" s="72">
        <v>1.6</v>
      </c>
      <c r="AA51" s="72">
        <v>2.6</v>
      </c>
      <c r="AB51" s="72">
        <v>42</v>
      </c>
      <c r="AC51" s="72">
        <v>0</v>
      </c>
      <c r="AD51" s="72">
        <v>0</v>
      </c>
      <c r="AE51" s="72">
        <v>14.6</v>
      </c>
      <c r="AF51" s="72">
        <v>10.199999999999999</v>
      </c>
      <c r="AG51" s="72">
        <v>9.8000000000000007</v>
      </c>
      <c r="AH51" s="72">
        <v>0</v>
      </c>
      <c r="AI51" s="72">
        <v>0</v>
      </c>
      <c r="AJ51" s="72">
        <v>0</v>
      </c>
      <c r="AK51" s="72">
        <v>0</v>
      </c>
      <c r="AL51" s="72">
        <v>3.6</v>
      </c>
      <c r="AM51" s="72">
        <v>4.4000000000000004</v>
      </c>
      <c r="AN51" s="72"/>
      <c r="AO51" s="72"/>
      <c r="AP51" s="70">
        <f t="shared" si="1"/>
        <v>29</v>
      </c>
      <c r="AQ51" s="70">
        <f t="shared" si="2"/>
        <v>225.99999999999997</v>
      </c>
      <c r="AR51" s="70">
        <f>IFERROR(VLOOKUP(A51,Climatologia_PP!A:U,9+Precipitacion!$E$2,FALSE),"")</f>
        <v>579.03448275862081</v>
      </c>
      <c r="AS51" s="70">
        <f t="shared" si="3"/>
        <v>39.030490709861823</v>
      </c>
      <c r="AT51" s="70">
        <f t="shared" si="4"/>
        <v>41.722248689852293</v>
      </c>
      <c r="AU51" s="70">
        <f t="shared" si="5"/>
        <v>54.6</v>
      </c>
      <c r="AV51" s="70">
        <f>IFERROR(VLOOKUP(A51,Maximos!A:AQ,8+(Precipitacion!$E$2-1)*3,FALSE),"")</f>
        <v>156</v>
      </c>
      <c r="AW51" s="79">
        <f t="array" ref="AW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MATCH($A51, Maximos!$A:$A, 0),
    _xlpm.anio, INDEX(Maximos!$A:$ZZ, _xlpm.fila, _xlpm.colIni+1),
    _xlpm.dia, INDEX(Maximos!$A:$ZZ, _xlpm.fila, _xlpm.colIni+2),
    IF(OR(_xlpm.anio="",_xlpm.dia=""), "No aplica", DATE(_xlpm.anio, _xlpm.mesNum, _xlpm.dia))
  ),
"")</f>
        <v>42152</v>
      </c>
      <c r="AX51" s="72">
        <f t="shared" si="6"/>
        <v>-101.4</v>
      </c>
    </row>
    <row r="52" spans="1:50" ht="15" customHeight="1" x14ac:dyDescent="0.25">
      <c r="A52" s="68">
        <v>23080740</v>
      </c>
      <c r="B52" s="69" t="s">
        <v>135</v>
      </c>
      <c r="C52" s="69" t="s">
        <v>101</v>
      </c>
      <c r="D52" s="70">
        <v>-75.259166669999999</v>
      </c>
      <c r="E52" s="70">
        <v>6.3969444439999998</v>
      </c>
      <c r="F52" s="68">
        <v>1865</v>
      </c>
      <c r="G52" s="68">
        <v>5</v>
      </c>
      <c r="H52" s="68">
        <v>5206</v>
      </c>
      <c r="I52" s="69" t="s">
        <v>58</v>
      </c>
      <c r="J52" s="69" t="s">
        <v>136</v>
      </c>
      <c r="K52" s="72">
        <v>23</v>
      </c>
      <c r="L52" s="72">
        <v>0</v>
      </c>
      <c r="M52" s="72">
        <v>13</v>
      </c>
      <c r="N52" s="72">
        <v>0</v>
      </c>
      <c r="O52" s="72">
        <v>0</v>
      </c>
      <c r="P52" s="72">
        <v>18</v>
      </c>
      <c r="Q52" s="72">
        <v>0</v>
      </c>
      <c r="R52" s="72">
        <v>0</v>
      </c>
      <c r="S52" s="72">
        <v>0</v>
      </c>
      <c r="T52" s="72">
        <v>0</v>
      </c>
      <c r="U52" s="72">
        <v>0</v>
      </c>
      <c r="V52" s="72">
        <v>0</v>
      </c>
      <c r="W52" s="72">
        <v>10</v>
      </c>
      <c r="X52" s="72">
        <v>0</v>
      </c>
      <c r="Y52" s="72">
        <v>7</v>
      </c>
      <c r="Z52" s="72">
        <v>0</v>
      </c>
      <c r="AA52" s="72">
        <v>0</v>
      </c>
      <c r="AB52" s="72">
        <v>17</v>
      </c>
      <c r="AC52" s="72">
        <v>0</v>
      </c>
      <c r="AD52" s="72">
        <v>0</v>
      </c>
      <c r="AE52" s="72">
        <v>0</v>
      </c>
      <c r="AF52" s="72">
        <v>10</v>
      </c>
      <c r="AG52" s="72">
        <v>14</v>
      </c>
      <c r="AH52" s="72">
        <v>5</v>
      </c>
      <c r="AI52" s="72">
        <v>0</v>
      </c>
      <c r="AJ52" s="72">
        <v>0</v>
      </c>
      <c r="AK52" s="72">
        <v>0</v>
      </c>
      <c r="AL52" s="72">
        <v>2</v>
      </c>
      <c r="AM52" s="72">
        <v>15</v>
      </c>
      <c r="AN52" s="72"/>
      <c r="AO52" s="72"/>
      <c r="AP52" s="70">
        <f t="shared" si="1"/>
        <v>29</v>
      </c>
      <c r="AQ52" s="70">
        <f t="shared" si="2"/>
        <v>134</v>
      </c>
      <c r="AR52" s="70">
        <f>IFERROR(VLOOKUP(A52,Climatologia_PP!A:U,9+Precipitacion!$E$2,FALSE),"")</f>
        <v>372.63333333333333</v>
      </c>
      <c r="AS52" s="70">
        <f t="shared" si="3"/>
        <v>35.960282672868772</v>
      </c>
      <c r="AT52" s="70">
        <f t="shared" si="4"/>
        <v>38.440302167549376</v>
      </c>
      <c r="AU52" s="70">
        <f t="shared" si="5"/>
        <v>23</v>
      </c>
      <c r="AV52" s="70">
        <f>IFERROR(VLOOKUP(A52,Maximos!A:AQ,8+(Precipitacion!$E$2-1)*3,FALSE),"")</f>
        <v>115</v>
      </c>
      <c r="AW52" s="79">
        <f t="array" ref="AW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MATCH($A52, Maximos!$A:$A, 0),
    _xlpm.anio, INDEX(Maximos!$A:$ZZ, _xlpm.fila, _xlpm.colIni+1),
    _xlpm.dia, INDEX(Maximos!$A:$ZZ, _xlpm.fila, _xlpm.colIni+2),
    IF(OR(_xlpm.anio="",_xlpm.dia=""), "No aplica", DATE(_xlpm.anio, _xlpm.mesNum, _xlpm.dia))
  ),
"")</f>
        <v>31905</v>
      </c>
      <c r="AX52" s="72">
        <f t="shared" si="6"/>
        <v>-92</v>
      </c>
    </row>
    <row r="53" spans="1:50" ht="15" customHeight="1" x14ac:dyDescent="0.25">
      <c r="A53" s="68">
        <v>27010800</v>
      </c>
      <c r="B53" s="69" t="s">
        <v>137</v>
      </c>
      <c r="C53" s="69" t="s">
        <v>101</v>
      </c>
      <c r="D53" s="70">
        <v>-75.607222219999997</v>
      </c>
      <c r="E53" s="70">
        <v>6.3997222220000003</v>
      </c>
      <c r="F53" s="68">
        <v>2600</v>
      </c>
      <c r="G53" s="68">
        <v>5</v>
      </c>
      <c r="H53" s="68">
        <v>5088</v>
      </c>
      <c r="I53" s="69" t="s">
        <v>58</v>
      </c>
      <c r="J53" s="69" t="s">
        <v>128</v>
      </c>
      <c r="K53" s="72">
        <v>4</v>
      </c>
      <c r="L53" s="72">
        <v>0</v>
      </c>
      <c r="M53" s="72">
        <v>3</v>
      </c>
      <c r="N53" s="72">
        <v>0</v>
      </c>
      <c r="O53" s="72">
        <v>2</v>
      </c>
      <c r="P53" s="72">
        <v>0</v>
      </c>
      <c r="Q53" s="72">
        <v>0</v>
      </c>
      <c r="R53" s="72">
        <v>0</v>
      </c>
      <c r="S53" s="72">
        <v>0</v>
      </c>
      <c r="T53" s="72">
        <v>0</v>
      </c>
      <c r="U53" s="72">
        <v>0</v>
      </c>
      <c r="V53" s="72">
        <v>0</v>
      </c>
      <c r="W53" s="72">
        <v>2</v>
      </c>
      <c r="X53" s="72">
        <v>0</v>
      </c>
      <c r="Y53" s="72">
        <v>0</v>
      </c>
      <c r="Z53" s="72">
        <v>0</v>
      </c>
      <c r="AA53" s="72">
        <v>0</v>
      </c>
      <c r="AB53" s="72">
        <v>0</v>
      </c>
      <c r="AC53" s="72">
        <v>0</v>
      </c>
      <c r="AD53" s="72">
        <v>0</v>
      </c>
      <c r="AE53" s="72">
        <v>0</v>
      </c>
      <c r="AF53" s="72">
        <v>0</v>
      </c>
      <c r="AG53" s="72">
        <v>9</v>
      </c>
      <c r="AH53" s="72">
        <v>0</v>
      </c>
      <c r="AI53" s="72">
        <v>0</v>
      </c>
      <c r="AJ53" s="72">
        <v>0</v>
      </c>
      <c r="AK53" s="72">
        <v>0</v>
      </c>
      <c r="AL53" s="72">
        <v>1</v>
      </c>
      <c r="AM53" s="72">
        <v>2</v>
      </c>
      <c r="AN53" s="72"/>
      <c r="AO53" s="72"/>
      <c r="AP53" s="70">
        <f t="shared" si="1"/>
        <v>29</v>
      </c>
      <c r="AQ53" s="70">
        <f t="shared" si="2"/>
        <v>23</v>
      </c>
      <c r="AR53" s="70">
        <f>IFERROR(VLOOKUP(A53,Climatologia_PP!A:U,9+Precipitacion!$E$2,FALSE),"")</f>
        <v>203.72413793103451</v>
      </c>
      <c r="AS53" s="70">
        <f t="shared" si="3"/>
        <v>11.289776574136763</v>
      </c>
      <c r="AT53" s="70">
        <f t="shared" si="4"/>
        <v>12.068381855111712</v>
      </c>
      <c r="AU53" s="70">
        <f t="shared" si="5"/>
        <v>9</v>
      </c>
      <c r="AV53" s="70">
        <f>IFERROR(VLOOKUP(A53,Maximos!A:AQ,8+(Precipitacion!$E$2-1)*3,FALSE),"")</f>
        <v>94</v>
      </c>
      <c r="AW53" s="79">
        <f t="array" ref="AW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MATCH($A53, Maximos!$A:$A, 0),
    _xlpm.anio, INDEX(Maximos!$A:$ZZ, _xlpm.fila, _xlpm.colIni+1),
    _xlpm.dia, INDEX(Maximos!$A:$ZZ, _xlpm.fila, _xlpm.colIni+2),
    IF(OR(_xlpm.anio="",_xlpm.dia=""), "No aplica", DATE(_xlpm.anio, _xlpm.mesNum, _xlpm.dia))
  ),
"")</f>
        <v>40310</v>
      </c>
      <c r="AX53" s="72">
        <f t="shared" si="6"/>
        <v>-85</v>
      </c>
    </row>
    <row r="54" spans="1:50" ht="15" customHeight="1" x14ac:dyDescent="0.25">
      <c r="A54" s="68">
        <v>23080390</v>
      </c>
      <c r="B54" s="69" t="s">
        <v>138</v>
      </c>
      <c r="C54" s="69" t="s">
        <v>101</v>
      </c>
      <c r="D54" s="70">
        <v>-75.16380556</v>
      </c>
      <c r="E54" s="70">
        <v>6.4683055559999998</v>
      </c>
      <c r="F54" s="68">
        <v>1944</v>
      </c>
      <c r="G54" s="68">
        <v>5</v>
      </c>
      <c r="H54" s="68">
        <v>5690</v>
      </c>
      <c r="I54" s="69" t="s">
        <v>58</v>
      </c>
      <c r="J54" s="69" t="s">
        <v>138</v>
      </c>
      <c r="K54" s="72">
        <v>21.5</v>
      </c>
      <c r="L54" s="72">
        <v>5</v>
      </c>
      <c r="M54" s="72">
        <v>7</v>
      </c>
      <c r="N54" s="72">
        <v>0</v>
      </c>
      <c r="O54" s="72">
        <v>2</v>
      </c>
      <c r="P54" s="72">
        <v>1</v>
      </c>
      <c r="Q54" s="72">
        <v>2</v>
      </c>
      <c r="R54" s="72">
        <v>6</v>
      </c>
      <c r="S54" s="72">
        <v>0</v>
      </c>
      <c r="T54" s="72">
        <v>0</v>
      </c>
      <c r="U54" s="72">
        <v>1</v>
      </c>
      <c r="V54" s="72">
        <v>3</v>
      </c>
      <c r="W54" s="72">
        <v>2</v>
      </c>
      <c r="X54" s="72">
        <v>2</v>
      </c>
      <c r="Y54" s="72">
        <v>5</v>
      </c>
      <c r="Z54" s="72">
        <v>6</v>
      </c>
      <c r="AA54" s="72">
        <v>0</v>
      </c>
      <c r="AB54" s="72">
        <v>35</v>
      </c>
      <c r="AC54" s="72">
        <v>0</v>
      </c>
      <c r="AD54" s="72">
        <v>0</v>
      </c>
      <c r="AE54" s="72">
        <v>0</v>
      </c>
      <c r="AF54" s="72">
        <v>8</v>
      </c>
      <c r="AG54" s="72">
        <v>6</v>
      </c>
      <c r="AH54" s="72">
        <v>0</v>
      </c>
      <c r="AI54" s="72">
        <v>6</v>
      </c>
      <c r="AJ54" s="72">
        <v>0</v>
      </c>
      <c r="AK54" s="72">
        <v>0</v>
      </c>
      <c r="AL54" s="72">
        <v>28</v>
      </c>
      <c r="AM54" s="72">
        <v>12</v>
      </c>
      <c r="AN54" s="72"/>
      <c r="AO54" s="72"/>
      <c r="AP54" s="70">
        <f t="shared" si="1"/>
        <v>29</v>
      </c>
      <c r="AQ54" s="70">
        <f t="shared" si="2"/>
        <v>158.5</v>
      </c>
      <c r="AR54" s="70">
        <f>IFERROR(VLOOKUP(A54,Climatologia_PP!A:U,9+Precipitacion!$E$2,FALSE),"")</f>
        <v>441.77857142857141</v>
      </c>
      <c r="AS54" s="70">
        <f t="shared" si="3"/>
        <v>35.877702145548028</v>
      </c>
      <c r="AT54" s="70">
        <f t="shared" si="4"/>
        <v>38.352026431447896</v>
      </c>
      <c r="AU54" s="70">
        <f t="shared" si="5"/>
        <v>35</v>
      </c>
      <c r="AV54" s="70">
        <f>IFERROR(VLOOKUP(A54,Maximos!A:AQ,8+(Precipitacion!$E$2-1)*3,FALSE),"")</f>
        <v>149</v>
      </c>
      <c r="AW54" s="79">
        <f t="array" ref="AW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MATCH($A54, Maximos!$A:$A, 0),
    _xlpm.anio, INDEX(Maximos!$A:$ZZ, _xlpm.fila, _xlpm.colIni+1),
    _xlpm.dia, INDEX(Maximos!$A:$ZZ, _xlpm.fila, _xlpm.colIni+2),
    IF(OR(_xlpm.anio="",_xlpm.dia=""), "No aplica", DATE(_xlpm.anio, _xlpm.mesNum, _xlpm.dia))
  ),
"")</f>
        <v>38855</v>
      </c>
      <c r="AX54" s="72">
        <f t="shared" si="6"/>
        <v>-114</v>
      </c>
    </row>
    <row r="55" spans="1:50" ht="15" customHeight="1" x14ac:dyDescent="0.25">
      <c r="A55" s="68">
        <v>23085080</v>
      </c>
      <c r="B55" s="69" t="s">
        <v>139</v>
      </c>
      <c r="C55" s="69" t="s">
        <v>101</v>
      </c>
      <c r="D55" s="70">
        <v>-74.836694440000002</v>
      </c>
      <c r="E55" s="70">
        <v>6.4835833330000003</v>
      </c>
      <c r="F55" s="68">
        <v>859</v>
      </c>
      <c r="G55" s="68">
        <v>5</v>
      </c>
      <c r="H55" s="68">
        <v>5670</v>
      </c>
      <c r="I55" s="69" t="s">
        <v>58</v>
      </c>
      <c r="J55" s="69" t="s">
        <v>140</v>
      </c>
      <c r="K55" s="72">
        <v>46</v>
      </c>
      <c r="L55" s="72">
        <v>0</v>
      </c>
      <c r="M55" s="72">
        <v>8.3000000000000007</v>
      </c>
      <c r="N55" s="72">
        <v>0</v>
      </c>
      <c r="O55" s="72">
        <v>0</v>
      </c>
      <c r="P55" s="72">
        <v>1.5</v>
      </c>
      <c r="Q55" s="72">
        <v>18</v>
      </c>
      <c r="R55" s="72">
        <v>0</v>
      </c>
      <c r="S55" s="72">
        <v>0</v>
      </c>
      <c r="T55" s="72">
        <v>0</v>
      </c>
      <c r="U55" s="72">
        <v>25.7</v>
      </c>
      <c r="V55" s="72">
        <v>0</v>
      </c>
      <c r="W55" s="72">
        <v>0</v>
      </c>
      <c r="X55" s="72">
        <v>0</v>
      </c>
      <c r="Y55" s="72">
        <v>16.2</v>
      </c>
      <c r="Z55" s="72">
        <v>0</v>
      </c>
      <c r="AA55" s="72">
        <v>0</v>
      </c>
      <c r="AB55" s="72">
        <v>50</v>
      </c>
      <c r="AC55" s="72">
        <v>0</v>
      </c>
      <c r="AD55" s="72">
        <v>0</v>
      </c>
      <c r="AE55" s="72">
        <v>0</v>
      </c>
      <c r="AF55" s="72">
        <v>0</v>
      </c>
      <c r="AG55" s="72">
        <v>20.3</v>
      </c>
      <c r="AH55" s="72">
        <v>0</v>
      </c>
      <c r="AI55" s="72">
        <v>0</v>
      </c>
      <c r="AJ55" s="72">
        <v>4</v>
      </c>
      <c r="AK55" s="72">
        <v>0</v>
      </c>
      <c r="AL55" s="72">
        <v>11.2</v>
      </c>
      <c r="AM55" s="72">
        <v>2.5</v>
      </c>
      <c r="AN55" s="72"/>
      <c r="AO55" s="72"/>
      <c r="AP55" s="70">
        <f t="shared" si="1"/>
        <v>29</v>
      </c>
      <c r="AQ55" s="70">
        <f t="shared" si="2"/>
        <v>203.7</v>
      </c>
      <c r="AR55" s="70">
        <f>IFERROR(VLOOKUP(A55,Climatologia_PP!A:U,9+Precipitacion!$E$2,FALSE),"")</f>
        <v>277.50833333333338</v>
      </c>
      <c r="AS55" s="70">
        <f t="shared" si="3"/>
        <v>73.403201105071901</v>
      </c>
      <c r="AT55" s="70">
        <f t="shared" si="4"/>
        <v>78.465490836456183</v>
      </c>
      <c r="AU55" s="70">
        <f t="shared" si="5"/>
        <v>50</v>
      </c>
      <c r="AV55" s="70">
        <f>IFERROR(VLOOKUP(A55,Maximos!A:AQ,8+(Precipitacion!$E$2-1)*3,FALSE),"")</f>
        <v>131.19999999999999</v>
      </c>
      <c r="AW55" s="79">
        <f t="array" ref="AW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MATCH($A55, Maximos!$A:$A, 0),
    _xlpm.anio, INDEX(Maximos!$A:$ZZ, _xlpm.fila, _xlpm.colIni+1),
    _xlpm.dia, INDEX(Maximos!$A:$ZZ, _xlpm.fila, _xlpm.colIni+2),
    IF(OR(_xlpm.anio="",_xlpm.dia=""), "No aplica", DATE(_xlpm.anio, _xlpm.mesNum, _xlpm.dia))
  ),
"")</f>
        <v>44333</v>
      </c>
      <c r="AX55" s="72">
        <f t="shared" si="6"/>
        <v>-81.199999999999989</v>
      </c>
    </row>
    <row r="56" spans="1:50" ht="15" customHeight="1" x14ac:dyDescent="0.25">
      <c r="A56" s="68">
        <v>27010830</v>
      </c>
      <c r="B56" s="69" t="s">
        <v>141</v>
      </c>
      <c r="C56" s="69" t="s">
        <v>101</v>
      </c>
      <c r="D56" s="70">
        <v>-75.515749999999997</v>
      </c>
      <c r="E56" s="70">
        <v>6.5632222220000003</v>
      </c>
      <c r="F56" s="68">
        <v>2320</v>
      </c>
      <c r="G56" s="68">
        <v>5</v>
      </c>
      <c r="H56" s="68">
        <v>5264</v>
      </c>
      <c r="I56" s="69" t="s">
        <v>58</v>
      </c>
      <c r="J56" s="69" t="s">
        <v>142</v>
      </c>
      <c r="K56" s="72">
        <v>7</v>
      </c>
      <c r="L56" s="72">
        <v>4</v>
      </c>
      <c r="M56" s="72">
        <v>17</v>
      </c>
      <c r="N56" s="72">
        <v>5</v>
      </c>
      <c r="O56" s="72">
        <v>13</v>
      </c>
      <c r="P56" s="72">
        <v>9</v>
      </c>
      <c r="Q56" s="72">
        <v>4</v>
      </c>
      <c r="R56" s="72">
        <v>0</v>
      </c>
      <c r="S56" s="72">
        <v>0</v>
      </c>
      <c r="T56" s="72">
        <v>0</v>
      </c>
      <c r="U56" s="72">
        <v>0</v>
      </c>
      <c r="V56" s="72">
        <v>0</v>
      </c>
      <c r="W56" s="72">
        <v>0</v>
      </c>
      <c r="X56" s="72">
        <v>0</v>
      </c>
      <c r="Y56" s="72">
        <v>12</v>
      </c>
      <c r="Z56" s="72">
        <v>0</v>
      </c>
      <c r="AA56" s="72">
        <v>0</v>
      </c>
      <c r="AB56" s="72">
        <v>3</v>
      </c>
      <c r="AC56" s="72">
        <v>0</v>
      </c>
      <c r="AD56" s="72">
        <v>0</v>
      </c>
      <c r="AE56" s="72">
        <v>0</v>
      </c>
      <c r="AF56" s="72">
        <v>7</v>
      </c>
      <c r="AG56" s="72">
        <v>17</v>
      </c>
      <c r="AH56" s="72">
        <v>0</v>
      </c>
      <c r="AI56" s="72">
        <v>0</v>
      </c>
      <c r="AJ56" s="72">
        <v>0</v>
      </c>
      <c r="AK56" s="72">
        <v>0</v>
      </c>
      <c r="AL56" s="72">
        <v>0</v>
      </c>
      <c r="AM56" s="72">
        <v>12</v>
      </c>
      <c r="AN56" s="72"/>
      <c r="AO56" s="72"/>
      <c r="AP56" s="70">
        <f t="shared" si="1"/>
        <v>29</v>
      </c>
      <c r="AQ56" s="70">
        <f t="shared" si="2"/>
        <v>110</v>
      </c>
      <c r="AR56" s="70">
        <f>IFERROR(VLOOKUP(A56,Climatologia_PP!A:U,9+Precipitacion!$E$2,FALSE),"")</f>
        <v>194.43333333333331</v>
      </c>
      <c r="AS56" s="70">
        <f t="shared" si="3"/>
        <v>56.574661409223395</v>
      </c>
      <c r="AT56" s="70">
        <f t="shared" si="4"/>
        <v>60.47636219606639</v>
      </c>
      <c r="AU56" s="70">
        <f t="shared" si="5"/>
        <v>17</v>
      </c>
      <c r="AV56" s="70">
        <f>IFERROR(VLOOKUP(A56,Maximos!A:AQ,8+(Precipitacion!$E$2-1)*3,FALSE),"")</f>
        <v>66</v>
      </c>
      <c r="AW56" s="79">
        <f t="array" ref="AW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MATCH($A56, Maximos!$A:$A, 0),
    _xlpm.anio, INDEX(Maximos!$A:$ZZ, _xlpm.fila, _xlpm.colIni+1),
    _xlpm.dia, INDEX(Maximos!$A:$ZZ, _xlpm.fila, _xlpm.colIni+2),
    IF(OR(_xlpm.anio="",_xlpm.dia=""), "No aplica", DATE(_xlpm.anio, _xlpm.mesNum, _xlpm.dia))
  ),
"")</f>
        <v>26798</v>
      </c>
      <c r="AX56" s="72">
        <f t="shared" si="6"/>
        <v>-49</v>
      </c>
    </row>
    <row r="57" spans="1:50" ht="15" customHeight="1" x14ac:dyDescent="0.25">
      <c r="A57" s="68">
        <v>27010870</v>
      </c>
      <c r="B57" s="69" t="s">
        <v>143</v>
      </c>
      <c r="C57" s="69" t="s">
        <v>101</v>
      </c>
      <c r="D57" s="70">
        <v>-75.668333329999996</v>
      </c>
      <c r="E57" s="70">
        <v>6.6091666670000002</v>
      </c>
      <c r="F57" s="68">
        <v>2540</v>
      </c>
      <c r="G57" s="68">
        <v>5</v>
      </c>
      <c r="H57" s="68">
        <v>5086</v>
      </c>
      <c r="I57" s="69" t="s">
        <v>58</v>
      </c>
      <c r="J57" s="69" t="s">
        <v>143</v>
      </c>
      <c r="K57" s="72">
        <v>6.3</v>
      </c>
      <c r="L57" s="72">
        <v>4.8</v>
      </c>
      <c r="M57" s="72">
        <v>15.6</v>
      </c>
      <c r="N57" s="72">
        <v>0</v>
      </c>
      <c r="O57" s="72">
        <v>0</v>
      </c>
      <c r="P57" s="72">
        <v>0</v>
      </c>
      <c r="Q57" s="72">
        <v>3.4</v>
      </c>
      <c r="R57" s="72">
        <v>0</v>
      </c>
      <c r="S57" s="72">
        <v>0</v>
      </c>
      <c r="T57" s="72">
        <v>0</v>
      </c>
      <c r="U57" s="72">
        <v>0</v>
      </c>
      <c r="V57" s="72">
        <v>0</v>
      </c>
      <c r="W57" s="72">
        <v>0</v>
      </c>
      <c r="X57" s="72">
        <v>4</v>
      </c>
      <c r="Y57" s="72">
        <v>0</v>
      </c>
      <c r="Z57" s="72">
        <v>0</v>
      </c>
      <c r="AA57" s="72">
        <v>0</v>
      </c>
      <c r="AB57" s="72">
        <v>3</v>
      </c>
      <c r="AC57" s="72">
        <v>0</v>
      </c>
      <c r="AD57" s="72">
        <v>0</v>
      </c>
      <c r="AE57" s="72">
        <v>0</v>
      </c>
      <c r="AF57" s="72">
        <v>17</v>
      </c>
      <c r="AG57" s="72">
        <v>20.3</v>
      </c>
      <c r="AH57" s="72">
        <v>0</v>
      </c>
      <c r="AI57" s="72">
        <v>0</v>
      </c>
      <c r="AJ57" s="72">
        <v>0</v>
      </c>
      <c r="AK57" s="72">
        <v>0</v>
      </c>
      <c r="AL57" s="72">
        <v>0</v>
      </c>
      <c r="AM57" s="72">
        <v>6.3</v>
      </c>
      <c r="AN57" s="72"/>
      <c r="AO57" s="72"/>
      <c r="AP57" s="70">
        <f t="shared" si="1"/>
        <v>29</v>
      </c>
      <c r="AQ57" s="70">
        <f t="shared" si="2"/>
        <v>80.699999999999989</v>
      </c>
      <c r="AR57" s="70">
        <f>IFERROR(VLOOKUP(A57,Climatologia_PP!A:U,9+Precipitacion!$E$2,FALSE),"")</f>
        <v>236.99</v>
      </c>
      <c r="AS57" s="70">
        <f t="shared" si="3"/>
        <v>34.052069707582596</v>
      </c>
      <c r="AT57" s="70">
        <f t="shared" si="4"/>
        <v>36.40048830810553</v>
      </c>
      <c r="AU57" s="70">
        <f t="shared" si="5"/>
        <v>20.3</v>
      </c>
      <c r="AV57" s="70">
        <f>IFERROR(VLOOKUP(A57,Maximos!A:AQ,8+(Precipitacion!$E$2-1)*3,FALSE),"")</f>
        <v>80</v>
      </c>
      <c r="AW57" s="79">
        <f t="array" ref="AW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MATCH($A57, Maximos!$A:$A, 0),
    _xlpm.anio, INDEX(Maximos!$A:$ZZ, _xlpm.fila, _xlpm.colIni+1),
    _xlpm.dia, INDEX(Maximos!$A:$ZZ, _xlpm.fila, _xlpm.colIni+2),
    IF(OR(_xlpm.anio="",_xlpm.dia=""), "No aplica", DATE(_xlpm.anio, _xlpm.mesNum, _xlpm.dia))
  ),
"")</f>
        <v>32634</v>
      </c>
      <c r="AX57" s="72">
        <f t="shared" si="6"/>
        <v>-59.7</v>
      </c>
    </row>
    <row r="58" spans="1:50" ht="15" customHeight="1" x14ac:dyDescent="0.25">
      <c r="A58" s="68">
        <v>26230010</v>
      </c>
      <c r="B58" s="69" t="s">
        <v>144</v>
      </c>
      <c r="C58" s="69" t="s">
        <v>101</v>
      </c>
      <c r="D58" s="70">
        <v>-75.810888890000001</v>
      </c>
      <c r="E58" s="70">
        <v>6.6287222220000004</v>
      </c>
      <c r="F58" s="68">
        <v>575</v>
      </c>
      <c r="G58" s="68">
        <v>5</v>
      </c>
      <c r="H58" s="68">
        <v>5501</v>
      </c>
      <c r="I58" s="69" t="s">
        <v>58</v>
      </c>
      <c r="J58" s="69" t="s">
        <v>144</v>
      </c>
      <c r="K58" s="72">
        <v>2</v>
      </c>
      <c r="L58" s="72">
        <v>0</v>
      </c>
      <c r="M58" s="72">
        <v>1</v>
      </c>
      <c r="N58" s="72">
        <v>0</v>
      </c>
      <c r="O58" s="72">
        <v>0</v>
      </c>
      <c r="P58" s="72">
        <v>0</v>
      </c>
      <c r="Q58" s="72">
        <v>0</v>
      </c>
      <c r="R58" s="72">
        <v>0</v>
      </c>
      <c r="S58" s="72">
        <v>0</v>
      </c>
      <c r="T58" s="72">
        <v>0</v>
      </c>
      <c r="U58" s="72">
        <v>0</v>
      </c>
      <c r="V58" s="72">
        <v>2</v>
      </c>
      <c r="W58" s="72">
        <v>0</v>
      </c>
      <c r="X58" s="72">
        <v>0</v>
      </c>
      <c r="Y58" s="72">
        <v>0</v>
      </c>
      <c r="Z58" s="72">
        <v>0</v>
      </c>
      <c r="AA58" s="72">
        <v>0</v>
      </c>
      <c r="AB58" s="72">
        <v>0</v>
      </c>
      <c r="AC58" s="72">
        <v>0</v>
      </c>
      <c r="AD58" s="72">
        <v>1</v>
      </c>
      <c r="AE58" s="72">
        <v>0</v>
      </c>
      <c r="AF58" s="72">
        <v>2.6</v>
      </c>
      <c r="AG58" s="72">
        <v>4</v>
      </c>
      <c r="AH58" s="72">
        <v>0</v>
      </c>
      <c r="AI58" s="72">
        <v>0</v>
      </c>
      <c r="AJ58" s="72">
        <v>0</v>
      </c>
      <c r="AK58" s="72">
        <v>0</v>
      </c>
      <c r="AL58" s="72">
        <v>0</v>
      </c>
      <c r="AM58" s="72">
        <v>8</v>
      </c>
      <c r="AN58" s="72"/>
      <c r="AO58" s="72"/>
      <c r="AP58" s="70">
        <f t="shared" si="1"/>
        <v>29</v>
      </c>
      <c r="AQ58" s="70">
        <f t="shared" si="2"/>
        <v>20.6</v>
      </c>
      <c r="AR58" s="70">
        <f>IFERROR(VLOOKUP(A58,Climatologia_PP!A:U,9+Precipitacion!$E$2,FALSE),"")</f>
        <v>163.62068965517241</v>
      </c>
      <c r="AS58" s="70">
        <f t="shared" si="3"/>
        <v>12.590094836670179</v>
      </c>
      <c r="AT58" s="70">
        <f t="shared" si="4"/>
        <v>13.458377239199157</v>
      </c>
      <c r="AU58" s="70">
        <f t="shared" si="5"/>
        <v>8</v>
      </c>
      <c r="AV58" s="70">
        <f>IFERROR(VLOOKUP(A58,Maximos!A:AQ,8+(Precipitacion!$E$2-1)*3,FALSE),"")</f>
        <v>110</v>
      </c>
      <c r="AW58" s="79">
        <f t="array" ref="AW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MATCH($A58, Maximos!$A:$A, 0),
    _xlpm.anio, INDEX(Maximos!$A:$ZZ, _xlpm.fila, _xlpm.colIni+1),
    _xlpm.dia, INDEX(Maximos!$A:$ZZ, _xlpm.fila, _xlpm.colIni+2),
    IF(OR(_xlpm.anio="",_xlpm.dia=""), "No aplica", DATE(_xlpm.anio, _xlpm.mesNum, _xlpm.dia))
  ),
"")</f>
        <v>27171</v>
      </c>
      <c r="AX58" s="72">
        <f t="shared" si="6"/>
        <v>-102</v>
      </c>
    </row>
    <row r="59" spans="1:50" ht="15" customHeight="1" x14ac:dyDescent="0.25">
      <c r="A59" s="68">
        <v>11110020</v>
      </c>
      <c r="B59" s="69" t="s">
        <v>145</v>
      </c>
      <c r="C59" s="69" t="s">
        <v>101</v>
      </c>
      <c r="D59" s="70">
        <v>-76.075000000000003</v>
      </c>
      <c r="E59" s="70">
        <v>6.6425000000000001</v>
      </c>
      <c r="F59" s="68">
        <v>1920</v>
      </c>
      <c r="G59" s="68">
        <v>5</v>
      </c>
      <c r="H59" s="68">
        <v>5004</v>
      </c>
      <c r="I59" s="69" t="s">
        <v>58</v>
      </c>
      <c r="J59" s="69" t="s">
        <v>146</v>
      </c>
      <c r="K59" s="72">
        <v>19.3</v>
      </c>
      <c r="L59" s="72">
        <v>2.4</v>
      </c>
      <c r="M59" s="72">
        <v>8.5</v>
      </c>
      <c r="N59" s="72">
        <v>0</v>
      </c>
      <c r="O59" s="72">
        <v>0</v>
      </c>
      <c r="P59" s="72">
        <v>0</v>
      </c>
      <c r="Q59" s="72">
        <v>0</v>
      </c>
      <c r="R59" s="72">
        <v>0</v>
      </c>
      <c r="S59" s="72">
        <v>0</v>
      </c>
      <c r="T59" s="72">
        <v>0</v>
      </c>
      <c r="U59" s="72">
        <v>10.5</v>
      </c>
      <c r="V59" s="72">
        <v>15.8</v>
      </c>
      <c r="W59" s="72">
        <v>0</v>
      </c>
      <c r="X59" s="72">
        <v>0.8</v>
      </c>
      <c r="Y59" s="72">
        <v>0</v>
      </c>
      <c r="Z59" s="72">
        <v>0</v>
      </c>
      <c r="AA59" s="72">
        <v>0</v>
      </c>
      <c r="AB59" s="72">
        <v>0</v>
      </c>
      <c r="AC59" s="72">
        <v>0</v>
      </c>
      <c r="AD59" s="72">
        <v>4.7</v>
      </c>
      <c r="AE59" s="72">
        <v>1.5</v>
      </c>
      <c r="AF59" s="72">
        <v>0</v>
      </c>
      <c r="AG59" s="72">
        <v>4.5999999999999996</v>
      </c>
      <c r="AH59" s="72">
        <v>0</v>
      </c>
      <c r="AI59" s="72">
        <v>0</v>
      </c>
      <c r="AJ59" s="72">
        <v>0</v>
      </c>
      <c r="AK59" s="72">
        <v>0</v>
      </c>
      <c r="AL59" s="72">
        <v>2.5</v>
      </c>
      <c r="AM59" s="72">
        <v>13.6</v>
      </c>
      <c r="AN59" s="72"/>
      <c r="AO59" s="72"/>
      <c r="AP59" s="70">
        <f t="shared" si="1"/>
        <v>29</v>
      </c>
      <c r="AQ59" s="70">
        <f t="shared" si="2"/>
        <v>84.199999999999989</v>
      </c>
      <c r="AR59" s="70">
        <f>IFERROR(VLOOKUP(A59,Climatologia_PP!A:U,9+Precipitacion!$E$2,FALSE),"")</f>
        <v>288.67500000000001</v>
      </c>
      <c r="AS59" s="70">
        <f t="shared" si="3"/>
        <v>29.167749198926124</v>
      </c>
      <c r="AT59" s="70">
        <f t="shared" si="4"/>
        <v>31.179318109196888</v>
      </c>
      <c r="AU59" s="70">
        <f t="shared" si="5"/>
        <v>19.3</v>
      </c>
      <c r="AV59" s="70">
        <f>IFERROR(VLOOKUP(A59,Maximos!A:AQ,8+(Precipitacion!$E$2-1)*3,FALSE),"")</f>
        <v>94</v>
      </c>
      <c r="AW59" s="79">
        <f t="array" ref="AW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59" s="72">
        <f t="shared" si="6"/>
        <v>-74.7</v>
      </c>
    </row>
    <row r="60" spans="1:50" ht="15" customHeight="1" x14ac:dyDescent="0.25">
      <c r="A60" s="68">
        <v>27010900</v>
      </c>
      <c r="B60" s="69" t="s">
        <v>147</v>
      </c>
      <c r="C60" s="69" t="s">
        <v>101</v>
      </c>
      <c r="D60" s="70">
        <v>-75.219806000000005</v>
      </c>
      <c r="E60" s="70">
        <v>6.6789610000000001</v>
      </c>
      <c r="F60" s="68">
        <v>1850</v>
      </c>
      <c r="G60" s="68">
        <v>5</v>
      </c>
      <c r="H60" s="68">
        <v>5310</v>
      </c>
      <c r="I60" s="69" t="s">
        <v>58</v>
      </c>
      <c r="J60" s="69" t="s">
        <v>148</v>
      </c>
      <c r="K60" s="72">
        <v>24</v>
      </c>
      <c r="L60" s="72">
        <v>0</v>
      </c>
      <c r="M60" s="72">
        <v>0</v>
      </c>
      <c r="N60" s="72">
        <v>28</v>
      </c>
      <c r="O60" s="72">
        <v>0</v>
      </c>
      <c r="P60" s="72">
        <v>7</v>
      </c>
      <c r="Q60" s="72">
        <v>60</v>
      </c>
      <c r="R60" s="72">
        <v>0</v>
      </c>
      <c r="S60" s="72">
        <v>0</v>
      </c>
      <c r="T60" s="72">
        <v>0</v>
      </c>
      <c r="U60" s="72">
        <v>0</v>
      </c>
      <c r="V60" s="72">
        <v>18</v>
      </c>
      <c r="W60" s="72">
        <v>0</v>
      </c>
      <c r="X60" s="72">
        <v>0</v>
      </c>
      <c r="Y60" s="72">
        <v>0</v>
      </c>
      <c r="Z60" s="72">
        <v>14</v>
      </c>
      <c r="AA60" s="72">
        <v>0</v>
      </c>
      <c r="AB60" s="72">
        <v>0</v>
      </c>
      <c r="AC60" s="72">
        <v>0</v>
      </c>
      <c r="AD60" s="72">
        <v>0</v>
      </c>
      <c r="AE60" s="72">
        <v>0</v>
      </c>
      <c r="AF60" s="72">
        <v>16</v>
      </c>
      <c r="AG60" s="72">
        <v>12</v>
      </c>
      <c r="AH60" s="72">
        <v>0</v>
      </c>
      <c r="AI60" s="72">
        <v>0</v>
      </c>
      <c r="AJ60" s="72">
        <v>0</v>
      </c>
      <c r="AK60" s="72">
        <v>0</v>
      </c>
      <c r="AL60" s="72">
        <v>10</v>
      </c>
      <c r="AM60" s="72">
        <v>23</v>
      </c>
      <c r="AN60" s="72"/>
      <c r="AO60" s="72"/>
      <c r="AP60" s="70">
        <f t="shared" si="1"/>
        <v>29</v>
      </c>
      <c r="AQ60" s="70">
        <f t="shared" si="2"/>
        <v>212</v>
      </c>
      <c r="AR60" s="70">
        <f>IFERROR(VLOOKUP(A60,Climatologia_PP!A:U,9+Precipitacion!$E$2,FALSE),"")</f>
        <v>480.63333333333333</v>
      </c>
      <c r="AS60" s="70">
        <f t="shared" si="3"/>
        <v>44.108467993619534</v>
      </c>
      <c r="AT60" s="70">
        <f t="shared" si="4"/>
        <v>47.150431303524321</v>
      </c>
      <c r="AU60" s="70">
        <f t="shared" si="5"/>
        <v>60</v>
      </c>
      <c r="AV60" s="70">
        <f>IFERROR(VLOOKUP(A60,Maximos!A:AQ,8+(Precipitacion!$E$2-1)*3,FALSE),"")</f>
        <v>137</v>
      </c>
      <c r="AW60" s="79">
        <f t="array" ref="AW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MATCH($A60, Maximos!$A:$A, 0),
    _xlpm.anio, INDEX(Maximos!$A:$ZZ, _xlpm.fila, _xlpm.colIni+1),
    _xlpm.dia, INDEX(Maximos!$A:$ZZ, _xlpm.fila, _xlpm.colIni+2),
    IF(OR(_xlpm.anio="",_xlpm.dia=""), "No aplica", DATE(_xlpm.anio, _xlpm.mesNum, _xlpm.dia))
  ),
"")</f>
        <v>43239</v>
      </c>
      <c r="AX60" s="72">
        <f t="shared" si="6"/>
        <v>-77</v>
      </c>
    </row>
    <row r="61" spans="1:50" ht="15" customHeight="1" x14ac:dyDescent="0.25">
      <c r="A61" s="68">
        <v>26220090</v>
      </c>
      <c r="B61" s="69" t="s">
        <v>149</v>
      </c>
      <c r="C61" s="69" t="s">
        <v>101</v>
      </c>
      <c r="D61" s="70">
        <v>-75.952699999999993</v>
      </c>
      <c r="E61" s="70">
        <v>6.6802000000000001</v>
      </c>
      <c r="F61" s="68">
        <v>1930</v>
      </c>
      <c r="G61" s="68">
        <v>5</v>
      </c>
      <c r="H61" s="68">
        <v>5306</v>
      </c>
      <c r="I61" s="69" t="s">
        <v>58</v>
      </c>
      <c r="J61" s="69" t="s">
        <v>149</v>
      </c>
      <c r="K61" s="72">
        <v>24</v>
      </c>
      <c r="L61" s="72">
        <v>3</v>
      </c>
      <c r="M61" s="72">
        <v>15</v>
      </c>
      <c r="N61" s="72">
        <v>0</v>
      </c>
      <c r="O61" s="72">
        <v>0</v>
      </c>
      <c r="P61" s="72">
        <v>0</v>
      </c>
      <c r="Q61" s="72">
        <v>0</v>
      </c>
      <c r="R61" s="72">
        <v>0</v>
      </c>
      <c r="S61" s="72">
        <v>0</v>
      </c>
      <c r="T61" s="72">
        <v>0</v>
      </c>
      <c r="U61" s="72">
        <v>3</v>
      </c>
      <c r="V61" s="72">
        <v>2</v>
      </c>
      <c r="W61" s="72">
        <v>0</v>
      </c>
      <c r="X61" s="72">
        <v>10</v>
      </c>
      <c r="Y61" s="72">
        <v>3</v>
      </c>
      <c r="Z61" s="72">
        <v>0</v>
      </c>
      <c r="AA61" s="72">
        <v>0</v>
      </c>
      <c r="AB61" s="72">
        <v>0</v>
      </c>
      <c r="AC61" s="72">
        <v>0</v>
      </c>
      <c r="AD61" s="72"/>
      <c r="AE61" s="72">
        <v>0</v>
      </c>
      <c r="AF61" s="72">
        <v>0</v>
      </c>
      <c r="AG61" s="72">
        <v>3</v>
      </c>
      <c r="AH61" s="72">
        <v>0</v>
      </c>
      <c r="AI61" s="72">
        <v>0</v>
      </c>
      <c r="AJ61" s="72">
        <v>0</v>
      </c>
      <c r="AK61" s="72">
        <v>0</v>
      </c>
      <c r="AL61" s="72">
        <v>0</v>
      </c>
      <c r="AM61" s="72"/>
      <c r="AN61" s="72"/>
      <c r="AO61" s="72"/>
      <c r="AP61" s="70">
        <f t="shared" si="1"/>
        <v>27</v>
      </c>
      <c r="AQ61" s="70">
        <f t="shared" si="2"/>
        <v>63</v>
      </c>
      <c r="AR61" s="70">
        <f>IFERROR(VLOOKUP(A61,Climatologia_PP!A:U,9+Precipitacion!$E$2,FALSE),"")</f>
        <v>230.89655172413791</v>
      </c>
      <c r="AS61" s="70">
        <f t="shared" si="3"/>
        <v>27.284946236559144</v>
      </c>
      <c r="AT61" s="70">
        <f t="shared" si="4"/>
        <v>31.327160493827162</v>
      </c>
      <c r="AU61" s="70">
        <f t="shared" si="5"/>
        <v>24</v>
      </c>
      <c r="AV61" s="70">
        <f>IFERROR(VLOOKUP(A61,Maximos!A:AQ,8+(Precipitacion!$E$2-1)*3,FALSE),"")</f>
        <v>80</v>
      </c>
      <c r="AW61" s="79">
        <f t="array" ref="AW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MATCH($A61, Maximos!$A:$A, 0),
    _xlpm.anio, INDEX(Maximos!$A:$ZZ, _xlpm.fila, _xlpm.colIni+1),
    _xlpm.dia, INDEX(Maximos!$A:$ZZ, _xlpm.fila, _xlpm.colIni+2),
    IF(OR(_xlpm.anio="",_xlpm.dia=""), "No aplica", DATE(_xlpm.anio, _xlpm.mesNum, _xlpm.dia))
  ),
"")</f>
        <v>26073</v>
      </c>
      <c r="AX61" s="72">
        <f t="shared" si="6"/>
        <v>-56</v>
      </c>
    </row>
    <row r="62" spans="1:50" ht="15" customHeight="1" x14ac:dyDescent="0.25">
      <c r="A62" s="68">
        <v>26230140</v>
      </c>
      <c r="B62" s="69" t="s">
        <v>150</v>
      </c>
      <c r="C62" s="69" t="s">
        <v>101</v>
      </c>
      <c r="D62" s="70">
        <v>-75.758055560000003</v>
      </c>
      <c r="E62" s="70">
        <v>6.7208888890000003</v>
      </c>
      <c r="F62" s="68">
        <v>1539</v>
      </c>
      <c r="G62" s="68">
        <v>5</v>
      </c>
      <c r="H62" s="68">
        <v>5411</v>
      </c>
      <c r="I62" s="69" t="s">
        <v>58</v>
      </c>
      <c r="J62" s="69" t="s">
        <v>151</v>
      </c>
      <c r="K62" s="72">
        <v>0.8</v>
      </c>
      <c r="L62" s="72">
        <v>0</v>
      </c>
      <c r="M62" s="72">
        <v>2.4</v>
      </c>
      <c r="N62" s="72">
        <v>0</v>
      </c>
      <c r="O62" s="72">
        <v>8.3000000000000007</v>
      </c>
      <c r="P62" s="72">
        <v>0</v>
      </c>
      <c r="Q62" s="72">
        <v>0</v>
      </c>
      <c r="R62" s="72">
        <v>3.9</v>
      </c>
      <c r="S62" s="72">
        <v>0</v>
      </c>
      <c r="T62" s="72">
        <v>3.3</v>
      </c>
      <c r="U62" s="72">
        <v>35.799999999999997</v>
      </c>
      <c r="V62" s="72">
        <v>14.2</v>
      </c>
      <c r="W62" s="72"/>
      <c r="X62" s="72">
        <v>0</v>
      </c>
      <c r="Y62" s="72">
        <v>0</v>
      </c>
      <c r="Z62" s="72">
        <v>0</v>
      </c>
      <c r="AA62" s="72">
        <v>0</v>
      </c>
      <c r="AB62" s="72">
        <v>0</v>
      </c>
      <c r="AC62" s="72">
        <v>0</v>
      </c>
      <c r="AD62" s="72">
        <v>0</v>
      </c>
      <c r="AE62" s="72">
        <v>0</v>
      </c>
      <c r="AF62" s="72">
        <v>4.5</v>
      </c>
      <c r="AG62" s="72">
        <v>7.1</v>
      </c>
      <c r="AH62" s="72">
        <v>0</v>
      </c>
      <c r="AI62" s="72">
        <v>0</v>
      </c>
      <c r="AJ62" s="72">
        <v>0</v>
      </c>
      <c r="AK62" s="72">
        <v>0</v>
      </c>
      <c r="AL62" s="72">
        <v>0</v>
      </c>
      <c r="AM62" s="72">
        <v>14.9</v>
      </c>
      <c r="AN62" s="72"/>
      <c r="AO62" s="72"/>
      <c r="AP62" s="70">
        <f t="shared" si="1"/>
        <v>28</v>
      </c>
      <c r="AQ62" s="70">
        <f t="shared" si="2"/>
        <v>95.2</v>
      </c>
      <c r="AR62" s="70">
        <f>IFERROR(VLOOKUP(A62,Climatologia_PP!A:U,9+Precipitacion!$E$2,FALSE),"")</f>
        <v>241.22068965517241</v>
      </c>
      <c r="AS62" s="70">
        <f t="shared" si="3"/>
        <v>39.465934757126114</v>
      </c>
      <c r="AT62" s="70">
        <f t="shared" si="4"/>
        <v>43.694427766818194</v>
      </c>
      <c r="AU62" s="70">
        <f t="shared" si="5"/>
        <v>35.799999999999997</v>
      </c>
      <c r="AV62" s="70">
        <f>IFERROR(VLOOKUP(A62,Maximos!A:AQ,8+(Precipitacion!$E$2-1)*3,FALSE),"")</f>
        <v>78.400000000000006</v>
      </c>
      <c r="AW62" s="79">
        <f t="array" ref="AW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MATCH($A62, Maximos!$A:$A, 0),
    _xlpm.anio, INDEX(Maximos!$A:$ZZ, _xlpm.fila, _xlpm.colIni+1),
    _xlpm.dia, INDEX(Maximos!$A:$ZZ, _xlpm.fila, _xlpm.colIni+2),
    IF(OR(_xlpm.anio="",_xlpm.dia=""), "No aplica", DATE(_xlpm.anio, _xlpm.mesNum, _xlpm.dia))
  ),
"")</f>
        <v>44318</v>
      </c>
      <c r="AX62" s="72">
        <f t="shared" si="6"/>
        <v>-42.600000000000009</v>
      </c>
    </row>
    <row r="63" spans="1:50" ht="15" customHeight="1" x14ac:dyDescent="0.25">
      <c r="A63" s="68">
        <v>11110010</v>
      </c>
      <c r="B63" s="69" t="s">
        <v>152</v>
      </c>
      <c r="C63" s="69" t="s">
        <v>101</v>
      </c>
      <c r="D63" s="70">
        <v>-76.133611110000004</v>
      </c>
      <c r="E63" s="70">
        <v>6.7633333330000003</v>
      </c>
      <c r="F63" s="68">
        <v>1429</v>
      </c>
      <c r="G63" s="68">
        <v>5</v>
      </c>
      <c r="H63" s="68">
        <v>5284</v>
      </c>
      <c r="I63" s="69" t="s">
        <v>58</v>
      </c>
      <c r="J63" s="69" t="s">
        <v>153</v>
      </c>
      <c r="K63" s="72">
        <v>30</v>
      </c>
      <c r="L63" s="72">
        <v>2</v>
      </c>
      <c r="M63" s="72">
        <v>4</v>
      </c>
      <c r="N63" s="72">
        <v>0</v>
      </c>
      <c r="O63" s="72">
        <v>15</v>
      </c>
      <c r="P63" s="72">
        <v>0</v>
      </c>
      <c r="Q63" s="72">
        <v>0</v>
      </c>
      <c r="R63" s="72">
        <v>0</v>
      </c>
      <c r="S63" s="72">
        <v>0</v>
      </c>
      <c r="T63" s="72">
        <v>0</v>
      </c>
      <c r="U63" s="72">
        <v>22</v>
      </c>
      <c r="V63" s="72">
        <v>28</v>
      </c>
      <c r="W63" s="72">
        <v>9</v>
      </c>
      <c r="X63" s="72">
        <v>16</v>
      </c>
      <c r="Y63" s="72">
        <v>18</v>
      </c>
      <c r="Z63" s="72">
        <v>3</v>
      </c>
      <c r="AA63" s="72">
        <v>0</v>
      </c>
      <c r="AB63" s="72">
        <v>18</v>
      </c>
      <c r="AC63" s="72">
        <v>0</v>
      </c>
      <c r="AD63" s="72">
        <v>11</v>
      </c>
      <c r="AE63" s="72">
        <v>0</v>
      </c>
      <c r="AF63" s="72">
        <v>0</v>
      </c>
      <c r="AG63" s="72">
        <v>2</v>
      </c>
      <c r="AH63" s="72">
        <v>0</v>
      </c>
      <c r="AI63" s="72">
        <v>32</v>
      </c>
      <c r="AJ63" s="72">
        <v>0</v>
      </c>
      <c r="AK63" s="72">
        <v>4</v>
      </c>
      <c r="AL63" s="72">
        <v>18</v>
      </c>
      <c r="AM63" s="72">
        <v>40</v>
      </c>
      <c r="AN63" s="72"/>
      <c r="AO63" s="72"/>
      <c r="AP63" s="70">
        <f t="shared" si="1"/>
        <v>29</v>
      </c>
      <c r="AQ63" s="70">
        <f t="shared" si="2"/>
        <v>272</v>
      </c>
      <c r="AR63" s="70">
        <f>IFERROR(VLOOKUP(A63,Climatologia_PP!A:U,9+Precipitacion!$E$2,FALSE),"")</f>
        <v>348.6464285714286</v>
      </c>
      <c r="AS63" s="70">
        <f t="shared" si="3"/>
        <v>78.016000655596642</v>
      </c>
      <c r="AT63" s="70">
        <f t="shared" si="4"/>
        <v>83.396414493913653</v>
      </c>
      <c r="AU63" s="70">
        <f t="shared" si="5"/>
        <v>40</v>
      </c>
      <c r="AV63" s="70">
        <f>IFERROR(VLOOKUP(A63,Maximos!A:AQ,8+(Precipitacion!$E$2-1)*3,FALSE),"")</f>
        <v>90</v>
      </c>
      <c r="AW63" s="79">
        <f t="array" ref="AW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MATCH($A63, Maximos!$A:$A, 0),
    _xlpm.anio, INDEX(Maximos!$A:$ZZ, _xlpm.fila, _xlpm.colIni+1),
    _xlpm.dia, INDEX(Maximos!$A:$ZZ, _xlpm.fila, _xlpm.colIni+2),
    IF(OR(_xlpm.anio="",_xlpm.dia=""), "No aplica", DATE(_xlpm.anio, _xlpm.mesNum, _xlpm.dia))
  ),
"")</f>
        <v>35207</v>
      </c>
      <c r="AX63" s="72">
        <f t="shared" si="6"/>
        <v>-50</v>
      </c>
    </row>
    <row r="64" spans="1:50" ht="15" customHeight="1" x14ac:dyDescent="0.25">
      <c r="A64" s="68">
        <v>23085140</v>
      </c>
      <c r="B64" s="69" t="s">
        <v>154</v>
      </c>
      <c r="C64" s="69" t="s">
        <v>101</v>
      </c>
      <c r="D64" s="70">
        <v>-75.100694439999998</v>
      </c>
      <c r="E64" s="70">
        <v>5.9638055559999996</v>
      </c>
      <c r="F64" s="68">
        <v>1325</v>
      </c>
      <c r="G64" s="68">
        <v>5</v>
      </c>
      <c r="H64" s="68">
        <v>5652</v>
      </c>
      <c r="I64" s="69" t="s">
        <v>58</v>
      </c>
      <c r="J64" s="69" t="s">
        <v>154</v>
      </c>
      <c r="K64" s="72">
        <v>31</v>
      </c>
      <c r="L64" s="72">
        <v>0</v>
      </c>
      <c r="M64" s="72">
        <v>41</v>
      </c>
      <c r="N64" s="72">
        <v>4</v>
      </c>
      <c r="O64" s="72">
        <v>5</v>
      </c>
      <c r="P64" s="72">
        <v>0</v>
      </c>
      <c r="Q64" s="72">
        <v>0</v>
      </c>
      <c r="R64" s="72">
        <v>16</v>
      </c>
      <c r="S64" s="72">
        <v>0</v>
      </c>
      <c r="T64" s="72">
        <v>0</v>
      </c>
      <c r="U64" s="72">
        <v>0</v>
      </c>
      <c r="V64" s="72">
        <v>40</v>
      </c>
      <c r="W64" s="72">
        <v>3</v>
      </c>
      <c r="X64" s="72">
        <v>0</v>
      </c>
      <c r="Y64" s="72">
        <v>7</v>
      </c>
      <c r="Z64" s="72">
        <v>8</v>
      </c>
      <c r="AA64" s="72">
        <v>0</v>
      </c>
      <c r="AB64" s="72">
        <v>8</v>
      </c>
      <c r="AC64" s="72">
        <v>0</v>
      </c>
      <c r="AD64" s="72">
        <v>0</v>
      </c>
      <c r="AE64" s="72">
        <v>3</v>
      </c>
      <c r="AF64" s="72">
        <v>7</v>
      </c>
      <c r="AG64" s="72">
        <v>18</v>
      </c>
      <c r="AH64" s="72">
        <v>0</v>
      </c>
      <c r="AI64" s="72">
        <v>0</v>
      </c>
      <c r="AJ64" s="72">
        <v>0</v>
      </c>
      <c r="AK64" s="72">
        <v>0</v>
      </c>
      <c r="AL64" s="72">
        <v>2</v>
      </c>
      <c r="AM64" s="72">
        <v>0</v>
      </c>
      <c r="AN64" s="72"/>
      <c r="AO64" s="72"/>
      <c r="AP64" s="70">
        <f t="shared" si="1"/>
        <v>29</v>
      </c>
      <c r="AQ64" s="70">
        <f t="shared" si="2"/>
        <v>193</v>
      </c>
      <c r="AR64" s="70">
        <f>IFERROR(VLOOKUP(A64,Climatologia_PP!A:U,9+Precipitacion!$E$2,FALSE),"")</f>
        <v>516.74642857142851</v>
      </c>
      <c r="AS64" s="70">
        <f t="shared" si="3"/>
        <v>37.349072838985691</v>
      </c>
      <c r="AT64" s="70">
        <f t="shared" si="4"/>
        <v>39.924870965812289</v>
      </c>
      <c r="AU64" s="70">
        <f t="shared" si="5"/>
        <v>41</v>
      </c>
      <c r="AV64" s="70">
        <f>IFERROR(VLOOKUP(A64,Maximos!A:AQ,8+(Precipitacion!$E$2-1)*3,FALSE),"")</f>
        <v>125</v>
      </c>
      <c r="AW64" s="79">
        <f t="array" ref="AW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MATCH($A64, Maximos!$A:$A, 0),
    _xlpm.anio, INDEX(Maximos!$A:$ZZ, _xlpm.fila, _xlpm.colIni+1),
    _xlpm.dia, INDEX(Maximos!$A:$ZZ, _xlpm.fila, _xlpm.colIni+2),
    IF(OR(_xlpm.anio="",_xlpm.dia=""), "No aplica", DATE(_xlpm.anio, _xlpm.mesNum, _xlpm.dia))
  ),
"")</f>
        <v>37759</v>
      </c>
      <c r="AX64" s="72">
        <f t="shared" si="6"/>
        <v>-84</v>
      </c>
    </row>
    <row r="65" spans="1:50" ht="15" customHeight="1" x14ac:dyDescent="0.25">
      <c r="A65" s="68">
        <v>26200130</v>
      </c>
      <c r="B65" s="69" t="s">
        <v>155</v>
      </c>
      <c r="C65" s="69" t="s">
        <v>101</v>
      </c>
      <c r="D65" s="70">
        <v>-75.837400000000002</v>
      </c>
      <c r="E65" s="70">
        <v>5.9680999999999997</v>
      </c>
      <c r="F65" s="68">
        <v>530</v>
      </c>
      <c r="G65" s="68">
        <v>5</v>
      </c>
      <c r="H65" s="68">
        <v>5861</v>
      </c>
      <c r="I65" s="69" t="s">
        <v>58</v>
      </c>
      <c r="J65" s="69" t="s">
        <v>156</v>
      </c>
      <c r="K65" s="72">
        <v>20.3</v>
      </c>
      <c r="L65" s="72">
        <v>0</v>
      </c>
      <c r="M65" s="72">
        <v>0</v>
      </c>
      <c r="N65" s="72">
        <v>0</v>
      </c>
      <c r="O65" s="72">
        <v>0</v>
      </c>
      <c r="P65" s="72">
        <v>0</v>
      </c>
      <c r="Q65" s="72">
        <v>0</v>
      </c>
      <c r="R65" s="72">
        <v>0</v>
      </c>
      <c r="S65" s="72">
        <v>0</v>
      </c>
      <c r="T65" s="72">
        <v>0</v>
      </c>
      <c r="U65" s="72">
        <v>0</v>
      </c>
      <c r="V65" s="72">
        <v>0</v>
      </c>
      <c r="W65" s="72">
        <v>0</v>
      </c>
      <c r="X65" s="72">
        <v>12.4</v>
      </c>
      <c r="Y65" s="72">
        <v>0</v>
      </c>
      <c r="Z65" s="72">
        <v>0</v>
      </c>
      <c r="AA65" s="72">
        <v>10.4</v>
      </c>
      <c r="AB65" s="72">
        <v>0</v>
      </c>
      <c r="AC65" s="72">
        <v>0</v>
      </c>
      <c r="AD65" s="72">
        <v>0</v>
      </c>
      <c r="AE65" s="72">
        <v>0</v>
      </c>
      <c r="AF65" s="72">
        <v>0</v>
      </c>
      <c r="AG65" s="72">
        <v>0</v>
      </c>
      <c r="AH65" s="72">
        <v>0</v>
      </c>
      <c r="AI65" s="72">
        <v>0</v>
      </c>
      <c r="AJ65" s="72">
        <v>0</v>
      </c>
      <c r="AK65" s="72">
        <v>0</v>
      </c>
      <c r="AL65" s="72">
        <v>2.1</v>
      </c>
      <c r="AM65" s="72">
        <v>3.4</v>
      </c>
      <c r="AN65" s="72"/>
      <c r="AO65" s="72"/>
      <c r="AP65" s="70">
        <f t="shared" si="1"/>
        <v>29</v>
      </c>
      <c r="AQ65" s="70">
        <f t="shared" si="2"/>
        <v>48.6</v>
      </c>
      <c r="AR65" s="70">
        <f>IFERROR(VLOOKUP(A65,Climatologia_PP!A:U,9+Precipitacion!$E$2,FALSE),"")</f>
        <v>239.83928571428581</v>
      </c>
      <c r="AS65" s="70">
        <f t="shared" si="3"/>
        <v>20.263569354478438</v>
      </c>
      <c r="AT65" s="70">
        <f t="shared" si="4"/>
        <v>21.661056896166606</v>
      </c>
      <c r="AU65" s="70">
        <f t="shared" si="5"/>
        <v>20.3</v>
      </c>
      <c r="AV65" s="70">
        <f>IFERROR(VLOOKUP(A65,Maximos!A:AQ,8+(Precipitacion!$E$2-1)*3,FALSE),"")</f>
        <v>58.7</v>
      </c>
      <c r="AW65" s="79">
        <f t="array" ref="AW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MATCH($A65, Maximos!$A:$A, 0),
    _xlpm.anio, INDEX(Maximos!$A:$ZZ, _xlpm.fila, _xlpm.colIni+1),
    _xlpm.dia, INDEX(Maximos!$A:$ZZ, _xlpm.fila, _xlpm.colIni+2),
    IF(OR(_xlpm.anio="",_xlpm.dia=""), "No aplica", DATE(_xlpm.anio, _xlpm.mesNum, _xlpm.dia))
  ),
"")</f>
        <v>43594</v>
      </c>
      <c r="AX65" s="72">
        <f t="shared" si="6"/>
        <v>-38.400000000000006</v>
      </c>
    </row>
    <row r="66" spans="1:50" ht="15" customHeight="1" x14ac:dyDescent="0.25">
      <c r="A66" s="68">
        <v>26160080</v>
      </c>
      <c r="B66" s="69" t="s">
        <v>157</v>
      </c>
      <c r="C66" s="69" t="s">
        <v>101</v>
      </c>
      <c r="D66" s="70">
        <v>-75.489305560000005</v>
      </c>
      <c r="E66" s="70">
        <v>5.3954444439999998</v>
      </c>
      <c r="F66" s="68">
        <v>1890</v>
      </c>
      <c r="G66" s="68">
        <v>17</v>
      </c>
      <c r="H66" s="68">
        <v>17653</v>
      </c>
      <c r="I66" s="69" t="s">
        <v>110</v>
      </c>
      <c r="J66" s="69" t="s">
        <v>158</v>
      </c>
      <c r="K66" s="72">
        <v>3</v>
      </c>
      <c r="L66" s="72">
        <v>11</v>
      </c>
      <c r="M66" s="72">
        <v>14</v>
      </c>
      <c r="N66" s="72">
        <v>4</v>
      </c>
      <c r="O66" s="72">
        <v>0</v>
      </c>
      <c r="P66" s="72">
        <v>0</v>
      </c>
      <c r="Q66" s="72">
        <v>0</v>
      </c>
      <c r="R66" s="72">
        <v>5</v>
      </c>
      <c r="S66" s="72">
        <v>0</v>
      </c>
      <c r="T66" s="72">
        <v>0</v>
      </c>
      <c r="U66" s="72">
        <v>45</v>
      </c>
      <c r="V66" s="72">
        <v>0</v>
      </c>
      <c r="W66" s="72">
        <v>12</v>
      </c>
      <c r="X66" s="72">
        <v>2</v>
      </c>
      <c r="Y66" s="72">
        <v>0</v>
      </c>
      <c r="Z66" s="72">
        <v>0</v>
      </c>
      <c r="AA66" s="72">
        <v>0</v>
      </c>
      <c r="AB66" s="72">
        <v>0</v>
      </c>
      <c r="AC66" s="72">
        <v>0</v>
      </c>
      <c r="AD66" s="72">
        <v>0</v>
      </c>
      <c r="AE66" s="72">
        <v>4</v>
      </c>
      <c r="AF66" s="72">
        <v>0</v>
      </c>
      <c r="AG66" s="72">
        <v>0</v>
      </c>
      <c r="AH66" s="72">
        <v>0</v>
      </c>
      <c r="AI66" s="72">
        <v>0</v>
      </c>
      <c r="AJ66" s="72">
        <v>0</v>
      </c>
      <c r="AK66" s="72">
        <v>0</v>
      </c>
      <c r="AL66" s="72">
        <v>0</v>
      </c>
      <c r="AM66" s="72">
        <v>2</v>
      </c>
      <c r="AN66" s="72"/>
      <c r="AO66" s="72"/>
      <c r="AP66" s="70">
        <f t="shared" si="1"/>
        <v>29</v>
      </c>
      <c r="AQ66" s="70">
        <f t="shared" si="2"/>
        <v>102</v>
      </c>
      <c r="AR66" s="70">
        <f>IFERROR(VLOOKUP(A66,Climatologia_PP!A:U,9+Precipitacion!$E$2,FALSE),"")</f>
        <v>180.26666666666671</v>
      </c>
      <c r="AS66" s="70">
        <f t="shared" si="3"/>
        <v>56.58284023668638</v>
      </c>
      <c r="AT66" s="70">
        <f t="shared" si="4"/>
        <v>60.485105080595787</v>
      </c>
      <c r="AU66" s="70">
        <f t="shared" si="5"/>
        <v>45</v>
      </c>
      <c r="AV66" s="70">
        <f>IFERROR(VLOOKUP(A66,Maximos!A:AQ,8+(Precipitacion!$E$2-1)*3,FALSE),"")</f>
        <v>65</v>
      </c>
      <c r="AW66" s="79">
        <f t="array" ref="AW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MATCH($A66, Maximos!$A:$A, 0),
    _xlpm.anio, INDEX(Maximos!$A:$ZZ, _xlpm.fila, _xlpm.colIni+1),
    _xlpm.dia, INDEX(Maximos!$A:$ZZ, _xlpm.fila, _xlpm.colIni+2),
    IF(OR(_xlpm.anio="",_xlpm.dia=""), "No aplica", DATE(_xlpm.anio, _xlpm.mesNum, _xlpm.dia))
  ),
"")</f>
        <v>41781</v>
      </c>
      <c r="AX66" s="72">
        <f t="shared" si="6"/>
        <v>-20</v>
      </c>
    </row>
    <row r="67" spans="1:50" ht="15" customHeight="1" x14ac:dyDescent="0.25">
      <c r="A67" s="68">
        <v>11010010</v>
      </c>
      <c r="B67" s="69" t="s">
        <v>159</v>
      </c>
      <c r="C67" s="69" t="s">
        <v>101</v>
      </c>
      <c r="D67" s="70">
        <v>-76.544722222000004</v>
      </c>
      <c r="E67" s="70">
        <v>5.4589444440000001</v>
      </c>
      <c r="F67" s="68">
        <v>98</v>
      </c>
      <c r="G67" s="68">
        <v>27</v>
      </c>
      <c r="H67" s="68">
        <v>27160</v>
      </c>
      <c r="I67" s="69" t="s">
        <v>87</v>
      </c>
      <c r="J67" s="69" t="s">
        <v>160</v>
      </c>
      <c r="K67" s="72">
        <v>12.8</v>
      </c>
      <c r="L67" s="72">
        <v>54.8</v>
      </c>
      <c r="M67" s="72">
        <v>67.3</v>
      </c>
      <c r="N67" s="72">
        <v>2.8</v>
      </c>
      <c r="O67" s="72">
        <v>78.5</v>
      </c>
      <c r="P67" s="72">
        <v>0</v>
      </c>
      <c r="Q67" s="72">
        <v>56.2</v>
      </c>
      <c r="R67" s="72">
        <v>0</v>
      </c>
      <c r="S67" s="72">
        <v>34.6</v>
      </c>
      <c r="T67" s="72">
        <v>2.5</v>
      </c>
      <c r="U67" s="72">
        <v>73.8</v>
      </c>
      <c r="V67" s="72">
        <v>3.7</v>
      </c>
      <c r="W67" s="72">
        <v>34.1</v>
      </c>
      <c r="X67" s="72">
        <v>4.7</v>
      </c>
      <c r="Y67" s="72">
        <v>78.2</v>
      </c>
      <c r="Z67" s="72">
        <v>0</v>
      </c>
      <c r="AA67" s="72">
        <v>15.4</v>
      </c>
      <c r="AB67" s="72">
        <v>26.2</v>
      </c>
      <c r="AC67" s="72">
        <v>0</v>
      </c>
      <c r="AD67" s="72">
        <v>54.8</v>
      </c>
      <c r="AE67" s="72">
        <v>18.399999999999999</v>
      </c>
      <c r="AF67" s="72">
        <v>68.400000000000006</v>
      </c>
      <c r="AG67" s="72">
        <v>2.6</v>
      </c>
      <c r="AH67" s="72">
        <v>104.6</v>
      </c>
      <c r="AI67" s="72">
        <v>86.3</v>
      </c>
      <c r="AJ67" s="72">
        <v>19.399999999999999</v>
      </c>
      <c r="AK67" s="72">
        <v>12.9</v>
      </c>
      <c r="AL67" s="72">
        <v>26.6</v>
      </c>
      <c r="AM67" s="72"/>
      <c r="AN67" s="72"/>
      <c r="AO67" s="72"/>
      <c r="AP67" s="70">
        <f t="shared" si="1"/>
        <v>28</v>
      </c>
      <c r="AQ67" s="70">
        <f t="shared" si="2"/>
        <v>939.59999999999991</v>
      </c>
      <c r="AR67" s="70">
        <f>IFERROR(VLOOKUP(A67,Climatologia_PP!A:U,9+Precipitacion!$E$2,FALSE),"")</f>
        <v>853.04137931034484</v>
      </c>
      <c r="AS67" s="70">
        <f t="shared" si="3"/>
        <v>110.14706001245035</v>
      </c>
      <c r="AT67" s="70">
        <f t="shared" si="4"/>
        <v>121.94853072807007</v>
      </c>
      <c r="AU67" s="70">
        <f t="shared" si="5"/>
        <v>104.6</v>
      </c>
      <c r="AV67" s="70">
        <f>IFERROR(VLOOKUP(A67,Maximos!A:AQ,8+(Precipitacion!$E$2-1)*3,FALSE),"")</f>
        <v>223</v>
      </c>
      <c r="AW67" s="79">
        <f t="array" ref="AW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MATCH($A67, Maximos!$A:$A, 0),
    _xlpm.anio, INDEX(Maximos!$A:$ZZ, _xlpm.fila, _xlpm.colIni+1),
    _xlpm.dia, INDEX(Maximos!$A:$ZZ, _xlpm.fila, _xlpm.colIni+2),
    IF(OR(_xlpm.anio="",_xlpm.dia=""), "No aplica", DATE(_xlpm.anio, _xlpm.mesNum, _xlpm.dia))
  ),
"")</f>
        <v>34831</v>
      </c>
      <c r="AX67" s="72">
        <f t="shared" si="6"/>
        <v>-118.4</v>
      </c>
    </row>
    <row r="68" spans="1:50" ht="15" customHeight="1" x14ac:dyDescent="0.25">
      <c r="A68" s="68">
        <v>26175030</v>
      </c>
      <c r="B68" s="69" t="s">
        <v>161</v>
      </c>
      <c r="C68" s="69" t="s">
        <v>101</v>
      </c>
      <c r="D68" s="70">
        <v>-75.690916669999993</v>
      </c>
      <c r="E68" s="70">
        <v>5.717333333</v>
      </c>
      <c r="F68" s="68">
        <v>1153</v>
      </c>
      <c r="G68" s="68">
        <v>5</v>
      </c>
      <c r="H68" s="68">
        <v>5789</v>
      </c>
      <c r="I68" s="69" t="s">
        <v>58</v>
      </c>
      <c r="J68" s="69" t="s">
        <v>162</v>
      </c>
      <c r="K68" s="72">
        <v>29</v>
      </c>
      <c r="L68" s="72">
        <v>3</v>
      </c>
      <c r="M68" s="72">
        <v>24.7</v>
      </c>
      <c r="N68" s="72">
        <v>0</v>
      </c>
      <c r="O68" s="72">
        <v>0</v>
      </c>
      <c r="P68" s="72">
        <v>0</v>
      </c>
      <c r="Q68" s="72">
        <v>5.7</v>
      </c>
      <c r="R68" s="72">
        <v>0</v>
      </c>
      <c r="S68" s="72">
        <v>0</v>
      </c>
      <c r="T68" s="72">
        <v>0</v>
      </c>
      <c r="U68" s="72">
        <v>32.200000000000003</v>
      </c>
      <c r="V68" s="72">
        <v>0</v>
      </c>
      <c r="W68" s="72">
        <v>0</v>
      </c>
      <c r="X68" s="72">
        <v>32</v>
      </c>
      <c r="Y68" s="72">
        <v>0</v>
      </c>
      <c r="Z68" s="72">
        <v>0</v>
      </c>
      <c r="AA68" s="72">
        <v>3</v>
      </c>
      <c r="AB68" s="72">
        <v>0</v>
      </c>
      <c r="AC68" s="72">
        <v>0</v>
      </c>
      <c r="AD68" s="72">
        <v>0</v>
      </c>
      <c r="AE68" s="72">
        <v>0</v>
      </c>
      <c r="AF68" s="72">
        <v>0</v>
      </c>
      <c r="AG68" s="72">
        <v>2</v>
      </c>
      <c r="AH68" s="72">
        <v>1.5</v>
      </c>
      <c r="AI68" s="72">
        <v>1.7</v>
      </c>
      <c r="AJ68" s="72">
        <v>0</v>
      </c>
      <c r="AK68" s="72">
        <v>0</v>
      </c>
      <c r="AL68" s="72">
        <v>5.8</v>
      </c>
      <c r="AM68" s="72">
        <v>4</v>
      </c>
      <c r="AN68" s="72"/>
      <c r="AO68" s="72"/>
      <c r="AP68" s="70">
        <f t="shared" si="1"/>
        <v>29</v>
      </c>
      <c r="AQ68" s="70">
        <f t="shared" si="2"/>
        <v>144.60000000000002</v>
      </c>
      <c r="AR68" s="70">
        <f>IFERROR(VLOOKUP(A68,Climatologia_PP!A:U,9+Precipitacion!$E$2,FALSE),"")</f>
        <v>296.35666666666668</v>
      </c>
      <c r="AS68" s="70">
        <f t="shared" si="3"/>
        <v>48.792558516202327</v>
      </c>
      <c r="AT68" s="70">
        <f t="shared" si="4"/>
        <v>52.157562551802485</v>
      </c>
      <c r="AU68" s="70">
        <f t="shared" si="5"/>
        <v>32.200000000000003</v>
      </c>
      <c r="AV68" s="70">
        <f>IFERROR(VLOOKUP(A68,Maximos!A:AQ,8+(Precipitacion!$E$2-1)*3,FALSE),"")</f>
        <v>117.5</v>
      </c>
      <c r="AW68" s="79">
        <f t="array" ref="AW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MATCH($A68, Maximos!$A:$A, 0),
    _xlpm.anio, INDEX(Maximos!$A:$ZZ, _xlpm.fila, _xlpm.colIni+1),
    _xlpm.dia, INDEX(Maximos!$A:$ZZ, _xlpm.fila, _xlpm.colIni+2),
    IF(OR(_xlpm.anio="",_xlpm.dia=""), "No aplica", DATE(_xlpm.anio, _xlpm.mesNum, _xlpm.dia))
  ),
"")</f>
        <v>38485</v>
      </c>
      <c r="AX68" s="72">
        <f t="shared" si="6"/>
        <v>-85.3</v>
      </c>
    </row>
    <row r="69" spans="1:50" ht="15" customHeight="1" x14ac:dyDescent="0.25">
      <c r="A69" s="68">
        <v>26160090</v>
      </c>
      <c r="B69" s="69" t="s">
        <v>163</v>
      </c>
      <c r="C69" s="69" t="s">
        <v>101</v>
      </c>
      <c r="D69" s="70">
        <v>-75.455083329999994</v>
      </c>
      <c r="E69" s="70">
        <v>5.5224444439999996</v>
      </c>
      <c r="F69" s="68">
        <v>1821</v>
      </c>
      <c r="G69" s="68">
        <v>17</v>
      </c>
      <c r="H69" s="68">
        <v>17513</v>
      </c>
      <c r="I69" s="69" t="s">
        <v>110</v>
      </c>
      <c r="J69" s="69" t="s">
        <v>164</v>
      </c>
      <c r="K69" s="72">
        <v>0</v>
      </c>
      <c r="L69" s="72">
        <v>18</v>
      </c>
      <c r="M69" s="72">
        <v>32</v>
      </c>
      <c r="N69" s="72">
        <v>0</v>
      </c>
      <c r="O69" s="72">
        <v>7</v>
      </c>
      <c r="P69" s="72">
        <v>0</v>
      </c>
      <c r="Q69" s="72">
        <v>0</v>
      </c>
      <c r="R69" s="72">
        <v>22</v>
      </c>
      <c r="S69" s="72">
        <v>0</v>
      </c>
      <c r="T69" s="72">
        <v>0</v>
      </c>
      <c r="U69" s="72">
        <v>15</v>
      </c>
      <c r="V69" s="72">
        <v>22</v>
      </c>
      <c r="W69" s="72">
        <v>11</v>
      </c>
      <c r="X69" s="72">
        <v>13</v>
      </c>
      <c r="Y69" s="72">
        <v>0</v>
      </c>
      <c r="Z69" s="72">
        <v>0</v>
      </c>
      <c r="AA69" s="72">
        <v>9</v>
      </c>
      <c r="AB69" s="72">
        <v>7</v>
      </c>
      <c r="AC69" s="72">
        <v>0</v>
      </c>
      <c r="AD69" s="72">
        <v>0</v>
      </c>
      <c r="AE69" s="72">
        <v>17</v>
      </c>
      <c r="AF69" s="72">
        <v>0</v>
      </c>
      <c r="AG69" s="72">
        <v>0</v>
      </c>
      <c r="AH69" s="72">
        <v>0</v>
      </c>
      <c r="AI69" s="72">
        <v>3</v>
      </c>
      <c r="AJ69" s="72">
        <v>0</v>
      </c>
      <c r="AK69" s="72">
        <v>0</v>
      </c>
      <c r="AL69" s="72">
        <v>13</v>
      </c>
      <c r="AM69" s="72">
        <v>14</v>
      </c>
      <c r="AN69" s="72"/>
      <c r="AO69" s="72"/>
      <c r="AP69" s="70">
        <f t="shared" ref="AP69:AP132" si="7">COUNTIF(K69:AO69,"&gt;=0")</f>
        <v>29</v>
      </c>
      <c r="AQ69" s="70">
        <f t="shared" ref="AQ69:AQ132" si="8">IF(AP69&gt;0,SUM(K69:AO69),"")</f>
        <v>203</v>
      </c>
      <c r="AR69" s="70">
        <f>IFERROR(VLOOKUP(A69,Climatologia_PP!A:U,9+Precipitacion!$E$2,FALSE),"")</f>
        <v>321.7</v>
      </c>
      <c r="AS69" s="70">
        <f t="shared" ref="AS69:AS132" si="9">IFERROR((AQ69/AR69)*100,"")</f>
        <v>63.102269194902085</v>
      </c>
      <c r="AT69" s="70">
        <f t="shared" ref="AT69:AT132" si="10">IFERROR(IF(AND((AQ69*$I$2*100/(AR69*AP69))&gt;100+3.33*AQ69-AR69*AP69/$I$2,AR69&lt;30),IF(100+3.33*AQ69-AR69*AP69/$I$2&gt;200,200,100+3.33*AQ69-AR69*AP69/$I$2),IF((AQ69*$I$2*100/(AR69*AP69))&lt;100+AQ69-3.33*AR69*AP69/$I$2,100+AQ69-3.33*AR69*AP69/$I$2,IF((AQ69*$I$2*100/(AR69*AP69))&gt;200,200,(AQ69*$I$2*100/(AR69*AP69))))),"")</f>
        <v>67.45414982903327</v>
      </c>
      <c r="AU69" s="70">
        <f t="shared" ref="AU69:AU132" si="11">IF(AP69&gt;0,MAX(K69:AO69),"")</f>
        <v>32</v>
      </c>
      <c r="AV69" s="70">
        <f>IFERROR(VLOOKUP(A69,Maximos!A:AQ,8+(Precipitacion!$E$2-1)*3,FALSE),"")</f>
        <v>85</v>
      </c>
      <c r="AW69" s="79">
        <f t="array" ref="AW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MATCH($A69, Maximos!$A:$A, 0),
    _xlpm.anio, INDEX(Maximos!$A:$ZZ, _xlpm.fila, _xlpm.colIni+1),
    _xlpm.dia, INDEX(Maximos!$A:$ZZ, _xlpm.fila, _xlpm.colIni+2),
    IF(OR(_xlpm.anio="",_xlpm.dia=""), "No aplica", DATE(_xlpm.anio, _xlpm.mesNum, _xlpm.dia))
  ),
"")</f>
        <v>41781</v>
      </c>
      <c r="AX69" s="72">
        <f t="shared" ref="AX69:AX132" si="12">IFERROR(AU69-AV69,"NA")</f>
        <v>-53</v>
      </c>
    </row>
    <row r="70" spans="1:50" ht="15" customHeight="1" x14ac:dyDescent="0.25">
      <c r="A70" s="68">
        <v>26195020</v>
      </c>
      <c r="B70" s="69" t="s">
        <v>165</v>
      </c>
      <c r="C70" s="69" t="s">
        <v>101</v>
      </c>
      <c r="D70" s="70">
        <v>-75.880222219999993</v>
      </c>
      <c r="E70" s="70">
        <v>5.6909999999999998</v>
      </c>
      <c r="F70" s="68">
        <v>1180</v>
      </c>
      <c r="G70" s="68">
        <v>5</v>
      </c>
      <c r="H70" s="68">
        <v>5034</v>
      </c>
      <c r="I70" s="69" t="s">
        <v>58</v>
      </c>
      <c r="J70" s="69" t="s">
        <v>166</v>
      </c>
      <c r="K70" s="72">
        <v>24.2</v>
      </c>
      <c r="L70" s="72">
        <v>10.9</v>
      </c>
      <c r="M70" s="72">
        <v>32</v>
      </c>
      <c r="N70" s="72">
        <v>1</v>
      </c>
      <c r="O70" s="72">
        <v>0</v>
      </c>
      <c r="P70" s="72">
        <v>0</v>
      </c>
      <c r="Q70" s="72">
        <v>0</v>
      </c>
      <c r="R70" s="72">
        <v>0</v>
      </c>
      <c r="S70" s="72">
        <v>0</v>
      </c>
      <c r="T70" s="72">
        <v>11.5</v>
      </c>
      <c r="U70" s="72">
        <v>13.5</v>
      </c>
      <c r="V70" s="72">
        <v>0</v>
      </c>
      <c r="W70" s="72">
        <v>4.5</v>
      </c>
      <c r="X70" s="72">
        <v>2.1</v>
      </c>
      <c r="Y70" s="72">
        <v>0</v>
      </c>
      <c r="Z70" s="72">
        <v>0</v>
      </c>
      <c r="AA70" s="72">
        <v>0.4</v>
      </c>
      <c r="AB70" s="72">
        <v>0</v>
      </c>
      <c r="AC70" s="72">
        <v>0</v>
      </c>
      <c r="AD70" s="72">
        <v>4.5</v>
      </c>
      <c r="AE70" s="72">
        <v>8.1999999999999993</v>
      </c>
      <c r="AF70" s="72">
        <v>5.5</v>
      </c>
      <c r="AG70" s="72">
        <v>27</v>
      </c>
      <c r="AH70" s="72">
        <v>0</v>
      </c>
      <c r="AI70" s="72">
        <v>13.4</v>
      </c>
      <c r="AJ70" s="72">
        <v>1.1000000000000001</v>
      </c>
      <c r="AK70" s="72">
        <v>0</v>
      </c>
      <c r="AL70" s="72">
        <v>0.6</v>
      </c>
      <c r="AM70" s="72">
        <v>24.4</v>
      </c>
      <c r="AN70" s="72"/>
      <c r="AO70" s="72"/>
      <c r="AP70" s="70">
        <f t="shared" si="7"/>
        <v>29</v>
      </c>
      <c r="AQ70" s="70">
        <f t="shared" si="8"/>
        <v>184.8</v>
      </c>
      <c r="AR70" s="70">
        <f>IFERROR(VLOOKUP(A70,Climatologia_PP!A:U,9+Precipitacion!$E$2,FALSE),"")</f>
        <v>257.0846153846154</v>
      </c>
      <c r="AS70" s="70">
        <f t="shared" si="9"/>
        <v>71.882947847161958</v>
      </c>
      <c r="AT70" s="70">
        <f t="shared" si="10"/>
        <v>76.840392526276574</v>
      </c>
      <c r="AU70" s="70">
        <f t="shared" si="11"/>
        <v>32</v>
      </c>
      <c r="AV70" s="70">
        <f>IFERROR(VLOOKUP(A70,Maximos!A:AQ,8+(Precipitacion!$E$2-1)*3,FALSE),"")</f>
        <v>80.2</v>
      </c>
      <c r="AW70" s="79">
        <f t="array" ref="AW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MATCH($A70, Maximos!$A:$A, 0),
    _xlpm.anio, INDEX(Maximos!$A:$ZZ, _xlpm.fila, _xlpm.colIni+1),
    _xlpm.dia, INDEX(Maximos!$A:$ZZ, _xlpm.fila, _xlpm.colIni+2),
    IF(OR(_xlpm.anio="",_xlpm.dia=""), "No aplica", DATE(_xlpm.anio, _xlpm.mesNum, _xlpm.dia))
  ),
"")</f>
        <v>26077</v>
      </c>
      <c r="AX70" s="72">
        <f t="shared" si="12"/>
        <v>-48.2</v>
      </c>
    </row>
    <row r="71" spans="1:50" ht="15" customHeight="1" x14ac:dyDescent="0.25">
      <c r="A71" s="68">
        <v>26180160</v>
      </c>
      <c r="B71" s="69" t="s">
        <v>167</v>
      </c>
      <c r="C71" s="69" t="s">
        <v>101</v>
      </c>
      <c r="D71" s="70">
        <v>-75.43041667</v>
      </c>
      <c r="E71" s="70">
        <v>5.7859722219999998</v>
      </c>
      <c r="F71" s="68">
        <v>2170</v>
      </c>
      <c r="G71" s="68">
        <v>5</v>
      </c>
      <c r="H71" s="68">
        <v>5002</v>
      </c>
      <c r="I71" s="69" t="s">
        <v>58</v>
      </c>
      <c r="J71" s="69" t="s">
        <v>167</v>
      </c>
      <c r="K71" s="72">
        <v>9</v>
      </c>
      <c r="L71" s="72">
        <v>0</v>
      </c>
      <c r="M71" s="72">
        <v>17.3</v>
      </c>
      <c r="N71" s="72">
        <v>1</v>
      </c>
      <c r="O71" s="72">
        <v>6.2</v>
      </c>
      <c r="P71" s="72">
        <v>0</v>
      </c>
      <c r="Q71" s="72">
        <v>0</v>
      </c>
      <c r="R71" s="72">
        <v>0</v>
      </c>
      <c r="S71" s="72">
        <v>0</v>
      </c>
      <c r="T71" s="72">
        <v>0</v>
      </c>
      <c r="U71" s="72">
        <v>2</v>
      </c>
      <c r="V71" s="72">
        <v>0</v>
      </c>
      <c r="W71" s="72">
        <v>3.3</v>
      </c>
      <c r="X71" s="72">
        <v>0.8</v>
      </c>
      <c r="Y71" s="72">
        <v>0</v>
      </c>
      <c r="Z71" s="72">
        <v>0</v>
      </c>
      <c r="AA71" s="72">
        <v>0</v>
      </c>
      <c r="AB71" s="72">
        <v>0</v>
      </c>
      <c r="AC71" s="72">
        <v>0</v>
      </c>
      <c r="AD71" s="72">
        <v>0</v>
      </c>
      <c r="AE71" s="72">
        <v>4.2</v>
      </c>
      <c r="AF71" s="72">
        <v>0</v>
      </c>
      <c r="AG71" s="72">
        <v>1</v>
      </c>
      <c r="AH71" s="72">
        <v>0</v>
      </c>
      <c r="AI71" s="72">
        <v>0</v>
      </c>
      <c r="AJ71" s="72">
        <v>0</v>
      </c>
      <c r="AK71" s="72">
        <v>0</v>
      </c>
      <c r="AL71" s="72">
        <v>0</v>
      </c>
      <c r="AM71" s="72">
        <v>2</v>
      </c>
      <c r="AN71" s="72"/>
      <c r="AO71" s="72"/>
      <c r="AP71" s="70">
        <f t="shared" si="7"/>
        <v>29</v>
      </c>
      <c r="AQ71" s="70">
        <f t="shared" si="8"/>
        <v>46.8</v>
      </c>
      <c r="AR71" s="70">
        <f>IFERROR(VLOOKUP(A71,Climatologia_PP!A:U,9+Precipitacion!$E$2,FALSE),"")</f>
        <v>246.66551724137929</v>
      </c>
      <c r="AS71" s="70">
        <f t="shared" si="9"/>
        <v>18.973061384256219</v>
      </c>
      <c r="AT71" s="70">
        <f t="shared" si="10"/>
        <v>20.281548376273889</v>
      </c>
      <c r="AU71" s="70">
        <f t="shared" si="11"/>
        <v>17.3</v>
      </c>
      <c r="AV71" s="70">
        <f>IFERROR(VLOOKUP(A71,Maximos!A:AQ,8+(Precipitacion!$E$2-1)*3,FALSE),"")</f>
        <v>85</v>
      </c>
      <c r="AW71" s="79">
        <f t="array" ref="AW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MATCH($A71, Maximos!$A:$A, 0),
    _xlpm.anio, INDEX(Maximos!$A:$ZZ, _xlpm.fila, _xlpm.colIni+1),
    _xlpm.dia, INDEX(Maximos!$A:$ZZ, _xlpm.fila, _xlpm.colIni+2),
    IF(OR(_xlpm.anio="",_xlpm.dia=""), "No aplica", DATE(_xlpm.anio, _xlpm.mesNum, _xlpm.dia))
  ),
"")</f>
        <v>26438</v>
      </c>
      <c r="AX71" s="72">
        <f t="shared" si="12"/>
        <v>-67.7</v>
      </c>
    </row>
    <row r="72" spans="1:50" ht="15" customHeight="1" x14ac:dyDescent="0.25">
      <c r="A72" s="68">
        <v>26170150</v>
      </c>
      <c r="B72" s="69" t="s">
        <v>168</v>
      </c>
      <c r="C72" s="69" t="s">
        <v>101</v>
      </c>
      <c r="D72" s="70">
        <v>-75.838805559999997</v>
      </c>
      <c r="E72" s="70">
        <v>5.7910555559999999</v>
      </c>
      <c r="F72" s="68">
        <v>1819</v>
      </c>
      <c r="G72" s="68">
        <v>5</v>
      </c>
      <c r="H72" s="68">
        <v>5576</v>
      </c>
      <c r="I72" s="69" t="s">
        <v>58</v>
      </c>
      <c r="J72" s="69" t="s">
        <v>168</v>
      </c>
      <c r="K72" s="72">
        <v>15</v>
      </c>
      <c r="L72" s="72">
        <v>3</v>
      </c>
      <c r="M72" s="72">
        <v>36</v>
      </c>
      <c r="N72" s="72">
        <v>0</v>
      </c>
      <c r="O72" s="72">
        <v>0</v>
      </c>
      <c r="P72" s="72">
        <v>0</v>
      </c>
      <c r="Q72" s="72">
        <v>0</v>
      </c>
      <c r="R72" s="72">
        <v>0</v>
      </c>
      <c r="S72" s="72">
        <v>0</v>
      </c>
      <c r="T72" s="72">
        <v>0</v>
      </c>
      <c r="U72" s="72">
        <v>22</v>
      </c>
      <c r="V72" s="72">
        <v>10</v>
      </c>
      <c r="W72" s="72">
        <v>2</v>
      </c>
      <c r="X72" s="72">
        <v>31</v>
      </c>
      <c r="Y72" s="72">
        <v>0</v>
      </c>
      <c r="Z72" s="72">
        <v>0</v>
      </c>
      <c r="AA72" s="72">
        <v>3</v>
      </c>
      <c r="AB72" s="72">
        <v>0</v>
      </c>
      <c r="AC72" s="72">
        <v>0</v>
      </c>
      <c r="AD72" s="72">
        <v>3</v>
      </c>
      <c r="AE72" s="72">
        <v>0</v>
      </c>
      <c r="AF72" s="72">
        <v>0</v>
      </c>
      <c r="AG72" s="72">
        <v>16</v>
      </c>
      <c r="AH72" s="72">
        <v>0</v>
      </c>
      <c r="AI72" s="72">
        <v>0</v>
      </c>
      <c r="AJ72" s="72">
        <v>2</v>
      </c>
      <c r="AK72" s="72">
        <v>0</v>
      </c>
      <c r="AL72" s="72">
        <v>35</v>
      </c>
      <c r="AM72" s="72">
        <v>14</v>
      </c>
      <c r="AN72" s="72"/>
      <c r="AO72" s="72"/>
      <c r="AP72" s="70">
        <f t="shared" si="7"/>
        <v>29</v>
      </c>
      <c r="AQ72" s="70">
        <f t="shared" si="8"/>
        <v>192</v>
      </c>
      <c r="AR72" s="70">
        <f>IFERROR(VLOOKUP(A72,Climatologia_PP!A:U,9+Precipitacion!$E$2,FALSE),"")</f>
        <v>336.13793103448268</v>
      </c>
      <c r="AS72" s="70">
        <f t="shared" si="9"/>
        <v>57.119409109560948</v>
      </c>
      <c r="AT72" s="70">
        <f t="shared" si="10"/>
        <v>61.058678703323771</v>
      </c>
      <c r="AU72" s="70">
        <f t="shared" si="11"/>
        <v>36</v>
      </c>
      <c r="AV72" s="70" t="str">
        <f>IFERROR(VLOOKUP(A72,Maximos!A:AQ,8+(Precipitacion!$E$2-1)*3,FALSE),"")</f>
        <v/>
      </c>
      <c r="AW72" s="79" t="str">
        <f t="array" ref="AW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2" s="72" t="str">
        <f t="shared" si="12"/>
        <v>NA</v>
      </c>
    </row>
    <row r="73" spans="1:50" ht="15" customHeight="1" x14ac:dyDescent="0.25">
      <c r="A73" s="68">
        <v>26175040</v>
      </c>
      <c r="B73" s="69" t="s">
        <v>169</v>
      </c>
      <c r="C73" s="69" t="s">
        <v>101</v>
      </c>
      <c r="D73" s="70">
        <v>-75.65097222</v>
      </c>
      <c r="E73" s="70">
        <v>5.8002500000000001</v>
      </c>
      <c r="F73" s="68">
        <v>604</v>
      </c>
      <c r="G73" s="68">
        <v>5</v>
      </c>
      <c r="H73" s="68">
        <v>5282</v>
      </c>
      <c r="I73" s="69" t="s">
        <v>58</v>
      </c>
      <c r="J73" s="69" t="s">
        <v>170</v>
      </c>
      <c r="K73" s="72">
        <v>33.1</v>
      </c>
      <c r="L73" s="72">
        <v>1</v>
      </c>
      <c r="M73" s="72">
        <v>26.7</v>
      </c>
      <c r="N73" s="72">
        <v>0</v>
      </c>
      <c r="O73" s="72">
        <v>3.3</v>
      </c>
      <c r="P73" s="72">
        <v>0</v>
      </c>
      <c r="Q73" s="72">
        <v>16.5</v>
      </c>
      <c r="R73" s="72">
        <v>0</v>
      </c>
      <c r="S73" s="72">
        <v>0</v>
      </c>
      <c r="T73" s="72">
        <v>0</v>
      </c>
      <c r="U73" s="72">
        <v>1.9</v>
      </c>
      <c r="V73" s="72">
        <v>0</v>
      </c>
      <c r="W73" s="72">
        <v>0.7</v>
      </c>
      <c r="X73" s="72">
        <v>17.8</v>
      </c>
      <c r="Y73" s="72">
        <v>0</v>
      </c>
      <c r="Z73" s="72">
        <v>0</v>
      </c>
      <c r="AA73" s="72">
        <v>0</v>
      </c>
      <c r="AB73" s="72">
        <v>0</v>
      </c>
      <c r="AC73" s="72">
        <v>0</v>
      </c>
      <c r="AD73" s="72">
        <v>1.1000000000000001</v>
      </c>
      <c r="AE73" s="72">
        <v>0</v>
      </c>
      <c r="AF73" s="72">
        <v>0</v>
      </c>
      <c r="AG73" s="72">
        <v>1.5</v>
      </c>
      <c r="AH73" s="72">
        <v>0</v>
      </c>
      <c r="AI73" s="72">
        <v>0</v>
      </c>
      <c r="AJ73" s="72">
        <v>0</v>
      </c>
      <c r="AK73" s="72">
        <v>0</v>
      </c>
      <c r="AL73" s="72">
        <v>25</v>
      </c>
      <c r="AM73" s="72">
        <v>7</v>
      </c>
      <c r="AN73" s="72"/>
      <c r="AO73" s="72"/>
      <c r="AP73" s="70">
        <f t="shared" si="7"/>
        <v>29</v>
      </c>
      <c r="AQ73" s="70">
        <f t="shared" si="8"/>
        <v>135.6</v>
      </c>
      <c r="AR73" s="70" t="str">
        <f>IFERROR(VLOOKUP(A73,Climatologia_PP!A:U,9+Precipitacion!$E$2,FALSE),"")</f>
        <v/>
      </c>
      <c r="AS73" s="70" t="str">
        <f t="shared" si="9"/>
        <v/>
      </c>
      <c r="AT73" s="70" t="str">
        <f t="shared" si="10"/>
        <v/>
      </c>
      <c r="AU73" s="70">
        <f t="shared" si="11"/>
        <v>33.1</v>
      </c>
      <c r="AV73" s="70">
        <f>IFERROR(VLOOKUP(A73,Maximos!A:AQ,8+(Precipitacion!$E$2-1)*3,FALSE),"")</f>
        <v>130</v>
      </c>
      <c r="AW73" s="79">
        <f t="array" ref="AW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MATCH($A73, Maximos!$A:$A, 0),
    _xlpm.anio, INDEX(Maximos!$A:$ZZ, _xlpm.fila, _xlpm.colIni+1),
    _xlpm.dia, INDEX(Maximos!$A:$ZZ, _xlpm.fila, _xlpm.colIni+2),
    IF(OR(_xlpm.anio="",_xlpm.dia=""), "No aplica", DATE(_xlpm.anio, _xlpm.mesNum, _xlpm.dia))
  ),
"")</f>
        <v>38485</v>
      </c>
      <c r="AX73" s="72">
        <f t="shared" si="12"/>
        <v>-96.9</v>
      </c>
    </row>
    <row r="74" spans="1:50" ht="15" customHeight="1" x14ac:dyDescent="0.25">
      <c r="A74" s="68">
        <v>26170190</v>
      </c>
      <c r="B74" s="69" t="s">
        <v>171</v>
      </c>
      <c r="C74" s="69" t="s">
        <v>101</v>
      </c>
      <c r="D74" s="70">
        <v>-75.723611109999993</v>
      </c>
      <c r="E74" s="70">
        <v>5.8038611109999998</v>
      </c>
      <c r="F74" s="68">
        <v>922</v>
      </c>
      <c r="G74" s="68">
        <v>5</v>
      </c>
      <c r="H74" s="68">
        <v>5368</v>
      </c>
      <c r="I74" s="69" t="s">
        <v>58</v>
      </c>
      <c r="J74" s="69" t="s">
        <v>172</v>
      </c>
      <c r="K74" s="72">
        <v>46.9</v>
      </c>
      <c r="L74" s="72">
        <v>0</v>
      </c>
      <c r="M74" s="72">
        <v>35</v>
      </c>
      <c r="N74" s="72">
        <v>0</v>
      </c>
      <c r="O74" s="72">
        <v>0</v>
      </c>
      <c r="P74" s="72">
        <v>0</v>
      </c>
      <c r="Q74" s="72">
        <v>3.7</v>
      </c>
      <c r="R74" s="72">
        <v>0</v>
      </c>
      <c r="S74" s="72">
        <v>0</v>
      </c>
      <c r="T74" s="72">
        <v>0</v>
      </c>
      <c r="U74" s="72">
        <v>106</v>
      </c>
      <c r="V74" s="72">
        <v>0</v>
      </c>
      <c r="W74" s="72">
        <v>0</v>
      </c>
      <c r="X74" s="72">
        <v>22.6</v>
      </c>
      <c r="Y74" s="72">
        <v>0</v>
      </c>
      <c r="Z74" s="72">
        <v>0</v>
      </c>
      <c r="AA74" s="72">
        <v>0</v>
      </c>
      <c r="AB74" s="72">
        <v>0</v>
      </c>
      <c r="AC74" s="72">
        <v>0</v>
      </c>
      <c r="AD74" s="72">
        <v>0</v>
      </c>
      <c r="AE74" s="72">
        <v>0</v>
      </c>
      <c r="AF74" s="72">
        <v>0.5</v>
      </c>
      <c r="AG74" s="72">
        <v>0</v>
      </c>
      <c r="AH74" s="72">
        <v>0</v>
      </c>
      <c r="AI74" s="72">
        <v>0</v>
      </c>
      <c r="AJ74" s="72">
        <v>0</v>
      </c>
      <c r="AK74" s="72">
        <v>0</v>
      </c>
      <c r="AL74" s="72">
        <v>7.6</v>
      </c>
      <c r="AM74" s="72">
        <v>13.7</v>
      </c>
      <c r="AN74" s="72"/>
      <c r="AO74" s="72"/>
      <c r="AP74" s="70">
        <f t="shared" si="7"/>
        <v>29</v>
      </c>
      <c r="AQ74" s="70">
        <f t="shared" si="8"/>
        <v>236</v>
      </c>
      <c r="AR74" s="70">
        <f>IFERROR(VLOOKUP(A74,Climatologia_PP!A:U,9+Precipitacion!$E$2,FALSE),"")</f>
        <v>355.13333333333338</v>
      </c>
      <c r="AS74" s="70">
        <f t="shared" si="9"/>
        <v>66.453914022902183</v>
      </c>
      <c r="AT74" s="70">
        <f t="shared" si="10"/>
        <v>71.036942576205789</v>
      </c>
      <c r="AU74" s="70">
        <f t="shared" si="11"/>
        <v>106</v>
      </c>
      <c r="AV74" s="70">
        <f>IFERROR(VLOOKUP(A74,Maximos!A:AQ,8+(Precipitacion!$E$2-1)*3,FALSE),"")</f>
        <v>100</v>
      </c>
      <c r="AW74" s="79">
        <f t="array" ref="AW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MATCH($A74, Maximos!$A:$A, 0),
    _xlpm.anio, INDEX(Maximos!$A:$ZZ, _xlpm.fila, _xlpm.colIni+1),
    _xlpm.dia, INDEX(Maximos!$A:$ZZ, _xlpm.fila, _xlpm.colIni+2),
    IF(OR(_xlpm.anio="",_xlpm.dia=""), "No aplica", DATE(_xlpm.anio, _xlpm.mesNum, _xlpm.dia))
  ),
"")</f>
        <v>45795</v>
      </c>
      <c r="AX74" s="72">
        <f t="shared" si="12"/>
        <v>6</v>
      </c>
    </row>
    <row r="75" spans="1:50" ht="15" customHeight="1" x14ac:dyDescent="0.25">
      <c r="A75" s="68">
        <v>25021480</v>
      </c>
      <c r="B75" s="69" t="s">
        <v>173</v>
      </c>
      <c r="C75" s="69" t="s">
        <v>101</v>
      </c>
      <c r="D75" s="70">
        <v>-74.790000000000006</v>
      </c>
      <c r="E75" s="70">
        <v>8.0299999999999994</v>
      </c>
      <c r="F75" s="68">
        <v>31</v>
      </c>
      <c r="G75" s="68">
        <v>5</v>
      </c>
      <c r="H75" s="68">
        <v>5495</v>
      </c>
      <c r="I75" s="69" t="s">
        <v>58</v>
      </c>
      <c r="J75" s="69" t="s">
        <v>174</v>
      </c>
      <c r="K75" s="72">
        <v>0</v>
      </c>
      <c r="L75" s="72">
        <v>0</v>
      </c>
      <c r="M75" s="72">
        <v>62</v>
      </c>
      <c r="N75" s="72">
        <v>0</v>
      </c>
      <c r="O75" s="72">
        <v>0</v>
      </c>
      <c r="P75" s="72">
        <v>0</v>
      </c>
      <c r="Q75" s="72">
        <v>0</v>
      </c>
      <c r="R75" s="72">
        <v>9</v>
      </c>
      <c r="S75" s="72">
        <v>0</v>
      </c>
      <c r="T75" s="72">
        <v>0</v>
      </c>
      <c r="U75" s="72">
        <v>0</v>
      </c>
      <c r="V75" s="72">
        <v>0</v>
      </c>
      <c r="W75" s="72">
        <v>0</v>
      </c>
      <c r="X75" s="72">
        <v>0</v>
      </c>
      <c r="Y75" s="72">
        <v>0</v>
      </c>
      <c r="Z75" s="72">
        <v>9</v>
      </c>
      <c r="AA75" s="72">
        <v>0</v>
      </c>
      <c r="AB75" s="72">
        <v>17</v>
      </c>
      <c r="AC75" s="72">
        <v>0</v>
      </c>
      <c r="AD75" s="72">
        <v>8</v>
      </c>
      <c r="AE75" s="72">
        <v>0</v>
      </c>
      <c r="AF75" s="72">
        <v>0</v>
      </c>
      <c r="AG75" s="72">
        <v>58</v>
      </c>
      <c r="AH75" s="72">
        <v>0</v>
      </c>
      <c r="AI75" s="72">
        <v>0</v>
      </c>
      <c r="AJ75" s="72">
        <v>0</v>
      </c>
      <c r="AK75" s="72">
        <v>0</v>
      </c>
      <c r="AL75" s="72">
        <v>16</v>
      </c>
      <c r="AM75" s="72">
        <v>0</v>
      </c>
      <c r="AN75" s="72"/>
      <c r="AO75" s="72"/>
      <c r="AP75" s="70">
        <f t="shared" si="7"/>
        <v>29</v>
      </c>
      <c r="AQ75" s="70">
        <f t="shared" si="8"/>
        <v>179</v>
      </c>
      <c r="AR75" s="70">
        <f>IFERROR(VLOOKUP(A75,Climatologia_PP!A:U,9+Precipitacion!$E$2,FALSE),"")</f>
        <v>523.93448275862067</v>
      </c>
      <c r="AS75" s="70">
        <f t="shared" si="9"/>
        <v>34.164577039772013</v>
      </c>
      <c r="AT75" s="70">
        <f t="shared" si="10"/>
        <v>36.520754766652843</v>
      </c>
      <c r="AU75" s="70">
        <f t="shared" si="11"/>
        <v>62</v>
      </c>
      <c r="AV75" s="70">
        <f>IFERROR(VLOOKUP(A75,Maximos!A:AQ,8+(Precipitacion!$E$2-1)*3,FALSE),"")</f>
        <v>236</v>
      </c>
      <c r="AW75" s="79">
        <f t="array" ref="AW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MATCH($A75, Maximos!$A:$A, 0),
    _xlpm.anio, INDEX(Maximos!$A:$ZZ, _xlpm.fila, _xlpm.colIni+1),
    _xlpm.dia, INDEX(Maximos!$A:$ZZ, _xlpm.fila, _xlpm.colIni+2),
    IF(OR(_xlpm.anio="",_xlpm.dia=""), "No aplica", DATE(_xlpm.anio, _xlpm.mesNum, _xlpm.dia))
  ),
"")</f>
        <v>32288</v>
      </c>
      <c r="AX75" s="72">
        <f t="shared" si="12"/>
        <v>-174</v>
      </c>
    </row>
    <row r="76" spans="1:50" ht="15" customHeight="1" x14ac:dyDescent="0.25">
      <c r="A76" s="68">
        <v>27020210</v>
      </c>
      <c r="B76" s="69" t="s">
        <v>175</v>
      </c>
      <c r="C76" s="69" t="s">
        <v>101</v>
      </c>
      <c r="D76" s="70">
        <v>-75.33247222</v>
      </c>
      <c r="E76" s="70">
        <v>6.8830555560000004</v>
      </c>
      <c r="F76" s="68">
        <v>1650</v>
      </c>
      <c r="G76" s="68">
        <v>5</v>
      </c>
      <c r="H76" s="68">
        <v>5038</v>
      </c>
      <c r="I76" s="69" t="s">
        <v>58</v>
      </c>
      <c r="J76" s="69" t="s">
        <v>175</v>
      </c>
      <c r="K76" s="72">
        <v>0</v>
      </c>
      <c r="L76" s="72">
        <v>0</v>
      </c>
      <c r="M76" s="72">
        <v>0</v>
      </c>
      <c r="N76" s="72">
        <v>0</v>
      </c>
      <c r="O76" s="72">
        <v>29</v>
      </c>
      <c r="P76" s="72">
        <v>0</v>
      </c>
      <c r="Q76" s="72">
        <v>7</v>
      </c>
      <c r="R76" s="72">
        <v>0</v>
      </c>
      <c r="S76" s="72">
        <v>0</v>
      </c>
      <c r="T76" s="72">
        <v>9</v>
      </c>
      <c r="U76" s="72">
        <v>0</v>
      </c>
      <c r="V76" s="72">
        <v>0</v>
      </c>
      <c r="W76" s="72">
        <v>0</v>
      </c>
      <c r="X76" s="72">
        <v>4</v>
      </c>
      <c r="Y76" s="72">
        <v>0</v>
      </c>
      <c r="Z76" s="72">
        <v>0</v>
      </c>
      <c r="AA76" s="72">
        <v>0</v>
      </c>
      <c r="AB76" s="72">
        <v>5</v>
      </c>
      <c r="AC76" s="72">
        <v>0</v>
      </c>
      <c r="AD76" s="72">
        <v>41</v>
      </c>
      <c r="AE76" s="72">
        <v>0</v>
      </c>
      <c r="AF76" s="72">
        <v>0</v>
      </c>
      <c r="AG76" s="72">
        <v>12</v>
      </c>
      <c r="AH76" s="72">
        <v>0</v>
      </c>
      <c r="AI76" s="72">
        <v>16</v>
      </c>
      <c r="AJ76" s="72">
        <v>0</v>
      </c>
      <c r="AK76" s="72">
        <v>18</v>
      </c>
      <c r="AL76" s="72">
        <v>34</v>
      </c>
      <c r="AM76" s="72">
        <v>7</v>
      </c>
      <c r="AN76" s="72"/>
      <c r="AO76" s="72"/>
      <c r="AP76" s="70">
        <f t="shared" si="7"/>
        <v>29</v>
      </c>
      <c r="AQ76" s="70">
        <f t="shared" si="8"/>
        <v>182</v>
      </c>
      <c r="AR76" s="70">
        <f>IFERROR(VLOOKUP(A76,Climatologia_PP!A:U,9+Precipitacion!$E$2,FALSE),"")</f>
        <v>424.77666666666659</v>
      </c>
      <c r="AS76" s="70">
        <f t="shared" si="9"/>
        <v>42.846044588136515</v>
      </c>
      <c r="AT76" s="70">
        <f t="shared" si="10"/>
        <v>45.800944214904554</v>
      </c>
      <c r="AU76" s="70">
        <f t="shared" si="11"/>
        <v>41</v>
      </c>
      <c r="AV76" s="70">
        <f>IFERROR(VLOOKUP(A76,Maximos!A:AQ,8+(Precipitacion!$E$2-1)*3,FALSE),"")</f>
        <v>130</v>
      </c>
      <c r="AW76" s="79">
        <f t="array" ref="AW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MATCH($A76, Maximos!$A:$A, 0),
    _xlpm.anio, INDEX(Maximos!$A:$ZZ, _xlpm.fila, _xlpm.colIni+1),
    _xlpm.dia, INDEX(Maximos!$A:$ZZ, _xlpm.fila, _xlpm.colIni+2),
    IF(OR(_xlpm.anio="",_xlpm.dia=""), "No aplica", DATE(_xlpm.anio, _xlpm.mesNum, _xlpm.dia))
  ),
"")</f>
        <v>35919</v>
      </c>
      <c r="AX76" s="72">
        <f t="shared" si="12"/>
        <v>-89</v>
      </c>
    </row>
    <row r="77" spans="1:50" ht="15" customHeight="1" x14ac:dyDescent="0.25">
      <c r="A77" s="68">
        <v>26230240</v>
      </c>
      <c r="B77" s="69" t="s">
        <v>176</v>
      </c>
      <c r="C77" s="69" t="s">
        <v>101</v>
      </c>
      <c r="D77" s="70">
        <v>-75.70483333</v>
      </c>
      <c r="E77" s="70">
        <v>6.9001944440000003</v>
      </c>
      <c r="F77" s="68">
        <v>2550</v>
      </c>
      <c r="G77" s="68">
        <v>5</v>
      </c>
      <c r="H77" s="68">
        <v>5647</v>
      </c>
      <c r="I77" s="69" t="s">
        <v>58</v>
      </c>
      <c r="J77" s="69" t="s">
        <v>177</v>
      </c>
      <c r="K77" s="72">
        <v>0</v>
      </c>
      <c r="L77" s="72">
        <v>17</v>
      </c>
      <c r="M77" s="72">
        <v>3.4</v>
      </c>
      <c r="N77" s="72">
        <v>1.3</v>
      </c>
      <c r="O77" s="72">
        <v>0</v>
      </c>
      <c r="P77" s="72">
        <v>0</v>
      </c>
      <c r="Q77" s="72">
        <v>6.3</v>
      </c>
      <c r="R77" s="72">
        <v>0</v>
      </c>
      <c r="S77" s="72">
        <v>0</v>
      </c>
      <c r="T77" s="72">
        <v>0</v>
      </c>
      <c r="U77" s="72">
        <v>5</v>
      </c>
      <c r="V77" s="72">
        <v>0</v>
      </c>
      <c r="W77" s="72">
        <v>0.5</v>
      </c>
      <c r="X77" s="72">
        <v>0</v>
      </c>
      <c r="Y77" s="72">
        <v>0</v>
      </c>
      <c r="Z77" s="72">
        <v>4.3</v>
      </c>
      <c r="AA77" s="72">
        <v>0</v>
      </c>
      <c r="AB77" s="72">
        <v>0</v>
      </c>
      <c r="AC77" s="72">
        <v>0</v>
      </c>
      <c r="AD77" s="72">
        <v>0</v>
      </c>
      <c r="AE77" s="72">
        <v>0</v>
      </c>
      <c r="AF77" s="72">
        <v>0</v>
      </c>
      <c r="AG77" s="72">
        <v>16.2</v>
      </c>
      <c r="AH77" s="72">
        <v>0</v>
      </c>
      <c r="AI77" s="72">
        <v>1.8</v>
      </c>
      <c r="AJ77" s="72">
        <v>0</v>
      </c>
      <c r="AK77" s="72">
        <v>0</v>
      </c>
      <c r="AL77" s="72">
        <v>2</v>
      </c>
      <c r="AM77" s="72">
        <v>9.6</v>
      </c>
      <c r="AN77" s="72"/>
      <c r="AO77" s="72"/>
      <c r="AP77" s="70">
        <f t="shared" si="7"/>
        <v>29</v>
      </c>
      <c r="AQ77" s="70">
        <f t="shared" si="8"/>
        <v>67.399999999999991</v>
      </c>
      <c r="AR77" s="70" t="str">
        <f>IFERROR(VLOOKUP(A77,Climatologia_PP!A:U,9+Precipitacion!$E$2,FALSE),"")</f>
        <v/>
      </c>
      <c r="AS77" s="70" t="str">
        <f t="shared" si="9"/>
        <v/>
      </c>
      <c r="AT77" s="70" t="str">
        <f t="shared" si="10"/>
        <v/>
      </c>
      <c r="AU77" s="70">
        <f t="shared" si="11"/>
        <v>17</v>
      </c>
      <c r="AV77" s="70">
        <f>IFERROR(VLOOKUP(A77,Maximos!A:AQ,8+(Precipitacion!$E$2-1)*3,FALSE),"")</f>
        <v>80</v>
      </c>
      <c r="AW77" s="79">
        <f t="array" ref="AW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MATCH($A77, Maximos!$A:$A, 0),
    _xlpm.anio, INDEX(Maximos!$A:$ZZ, _xlpm.fila, _xlpm.colIni+1),
    _xlpm.dia, INDEX(Maximos!$A:$ZZ, _xlpm.fila, _xlpm.colIni+2),
    IF(OR(_xlpm.anio="",_xlpm.dia=""), "No aplica", DATE(_xlpm.anio, _xlpm.mesNum, _xlpm.dia))
  ),
"")</f>
        <v>38842</v>
      </c>
      <c r="AX77" s="72">
        <f t="shared" si="12"/>
        <v>-63</v>
      </c>
    </row>
    <row r="78" spans="1:50" ht="15" customHeight="1" x14ac:dyDescent="0.25">
      <c r="A78" s="68">
        <v>26230110</v>
      </c>
      <c r="B78" s="69" t="s">
        <v>178</v>
      </c>
      <c r="C78" s="69" t="s">
        <v>101</v>
      </c>
      <c r="D78" s="70">
        <v>-75.669861109999999</v>
      </c>
      <c r="E78" s="70">
        <v>6.9098333329999999</v>
      </c>
      <c r="F78" s="68">
        <v>1839</v>
      </c>
      <c r="G78" s="68">
        <v>5</v>
      </c>
      <c r="H78" s="68">
        <v>5647</v>
      </c>
      <c r="I78" s="69" t="s">
        <v>58</v>
      </c>
      <c r="J78" s="69" t="s">
        <v>177</v>
      </c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0">
        <f t="shared" si="7"/>
        <v>0</v>
      </c>
      <c r="AQ78" s="70" t="str">
        <f t="shared" si="8"/>
        <v/>
      </c>
      <c r="AR78" s="70">
        <f>IFERROR(VLOOKUP(A78,Climatologia_PP!A:U,9+Precipitacion!$E$2,FALSE),"")</f>
        <v>250.2413793103448</v>
      </c>
      <c r="AS78" s="70" t="str">
        <f t="shared" si="9"/>
        <v/>
      </c>
      <c r="AT78" s="70" t="str">
        <f t="shared" si="10"/>
        <v/>
      </c>
      <c r="AU78" s="70" t="str">
        <f t="shared" si="11"/>
        <v/>
      </c>
      <c r="AV78" s="70">
        <f>IFERROR(VLOOKUP(A78,Maximos!A:AQ,8+(Precipitacion!$E$2-1)*3,FALSE),"")</f>
        <v>82</v>
      </c>
      <c r="AW78" s="79">
        <f t="array" ref="AW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MATCH($A78, Maximos!$A:$A, 0),
    _xlpm.anio, INDEX(Maximos!$A:$ZZ, _xlpm.fila, _xlpm.colIni+1),
    _xlpm.dia, INDEX(Maximos!$A:$ZZ, _xlpm.fila, _xlpm.colIni+2),
    IF(OR(_xlpm.anio="",_xlpm.dia=""), "No aplica", DATE(_xlpm.anio, _xlpm.mesNum, _xlpm.dia))
  ),
"")</f>
        <v>36291</v>
      </c>
      <c r="AX78" s="72" t="str">
        <f t="shared" si="12"/>
        <v>NA</v>
      </c>
    </row>
    <row r="79" spans="1:50" ht="15" customHeight="1" x14ac:dyDescent="0.25">
      <c r="A79" s="68">
        <v>27040040</v>
      </c>
      <c r="B79" s="69" t="s">
        <v>179</v>
      </c>
      <c r="C79" s="69" t="s">
        <v>101</v>
      </c>
      <c r="D79" s="70">
        <v>-74.769444440000001</v>
      </c>
      <c r="E79" s="70">
        <v>8.0971666669999998</v>
      </c>
      <c r="F79" s="68">
        <v>22</v>
      </c>
      <c r="G79" s="68">
        <v>5</v>
      </c>
      <c r="H79" s="68">
        <v>5495</v>
      </c>
      <c r="I79" s="69" t="s">
        <v>58</v>
      </c>
      <c r="J79" s="69" t="s">
        <v>174</v>
      </c>
      <c r="K79" s="72">
        <v>43</v>
      </c>
      <c r="L79" s="72">
        <v>0</v>
      </c>
      <c r="M79" s="72">
        <v>0</v>
      </c>
      <c r="N79" s="72">
        <v>0</v>
      </c>
      <c r="O79" s="72">
        <v>0</v>
      </c>
      <c r="P79" s="72">
        <v>0</v>
      </c>
      <c r="Q79" s="72">
        <v>0</v>
      </c>
      <c r="R79" s="72">
        <v>37</v>
      </c>
      <c r="S79" s="72">
        <v>0</v>
      </c>
      <c r="T79" s="72">
        <v>0</v>
      </c>
      <c r="U79" s="72">
        <v>0</v>
      </c>
      <c r="V79" s="72">
        <v>0</v>
      </c>
      <c r="W79" s="72">
        <v>0</v>
      </c>
      <c r="X79" s="72">
        <v>0</v>
      </c>
      <c r="Y79" s="72">
        <v>0</v>
      </c>
      <c r="Z79" s="72">
        <v>25</v>
      </c>
      <c r="AA79" s="72">
        <v>0</v>
      </c>
      <c r="AB79" s="72">
        <v>0</v>
      </c>
      <c r="AC79" s="72">
        <v>0</v>
      </c>
      <c r="AD79" s="72">
        <v>47</v>
      </c>
      <c r="AE79" s="72">
        <v>0</v>
      </c>
      <c r="AF79" s="72">
        <v>0</v>
      </c>
      <c r="AG79" s="72">
        <v>21</v>
      </c>
      <c r="AH79" s="72">
        <v>0</v>
      </c>
      <c r="AI79" s="72">
        <v>0</v>
      </c>
      <c r="AJ79" s="72">
        <v>0</v>
      </c>
      <c r="AK79" s="72">
        <v>0</v>
      </c>
      <c r="AL79" s="72">
        <v>0</v>
      </c>
      <c r="AM79" s="72">
        <v>0</v>
      </c>
      <c r="AN79" s="72"/>
      <c r="AO79" s="72"/>
      <c r="AP79" s="70">
        <f t="shared" si="7"/>
        <v>29</v>
      </c>
      <c r="AQ79" s="70">
        <f t="shared" si="8"/>
        <v>173</v>
      </c>
      <c r="AR79" s="70" t="str">
        <f>IFERROR(VLOOKUP(A79,Climatologia_PP!A:U,9+Precipitacion!$E$2,FALSE),"")</f>
        <v/>
      </c>
      <c r="AS79" s="70" t="str">
        <f t="shared" si="9"/>
        <v/>
      </c>
      <c r="AT79" s="70" t="str">
        <f t="shared" si="10"/>
        <v/>
      </c>
      <c r="AU79" s="70">
        <f t="shared" si="11"/>
        <v>47</v>
      </c>
      <c r="AV79" s="70">
        <f>IFERROR(VLOOKUP(A79,Maximos!A:AQ,8+(Precipitacion!$E$2-1)*3,FALSE),"")</f>
        <v>134</v>
      </c>
      <c r="AW79" s="79">
        <f t="array" ref="AW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MATCH($A79, Maximos!$A:$A, 0),
    _xlpm.anio, INDEX(Maximos!$A:$ZZ, _xlpm.fila, _xlpm.colIni+1),
    _xlpm.dia, INDEX(Maximos!$A:$ZZ, _xlpm.fila, _xlpm.colIni+2),
    IF(OR(_xlpm.anio="",_xlpm.dia=""), "No aplica", DATE(_xlpm.anio, _xlpm.mesNum, _xlpm.dia))
  ),
"")</f>
        <v>44327</v>
      </c>
      <c r="AX79" s="72">
        <f t="shared" si="12"/>
        <v>-87</v>
      </c>
    </row>
    <row r="80" spans="1:50" ht="15" customHeight="1" x14ac:dyDescent="0.25">
      <c r="A80" s="68">
        <v>27020190</v>
      </c>
      <c r="B80" s="69" t="s">
        <v>117</v>
      </c>
      <c r="C80" s="69" t="s">
        <v>101</v>
      </c>
      <c r="D80" s="70">
        <v>-75.415555560000001</v>
      </c>
      <c r="E80" s="70">
        <v>6.9559722219999998</v>
      </c>
      <c r="F80" s="68">
        <v>2181</v>
      </c>
      <c r="G80" s="68">
        <v>5</v>
      </c>
      <c r="H80" s="68">
        <v>5887</v>
      </c>
      <c r="I80" s="69" t="s">
        <v>58</v>
      </c>
      <c r="J80" s="69" t="s">
        <v>117</v>
      </c>
      <c r="K80" s="72">
        <v>2</v>
      </c>
      <c r="L80" s="72">
        <v>0</v>
      </c>
      <c r="M80" s="72">
        <v>4</v>
      </c>
      <c r="N80" s="72">
        <v>0</v>
      </c>
      <c r="O80" s="72">
        <v>0</v>
      </c>
      <c r="P80" s="72">
        <v>0</v>
      </c>
      <c r="Q80" s="72">
        <v>0</v>
      </c>
      <c r="R80" s="72">
        <v>0</v>
      </c>
      <c r="S80" s="72">
        <v>0</v>
      </c>
      <c r="T80" s="72">
        <v>0</v>
      </c>
      <c r="U80" s="72">
        <v>0</v>
      </c>
      <c r="V80" s="72">
        <v>2</v>
      </c>
      <c r="W80" s="72">
        <v>4</v>
      </c>
      <c r="X80" s="72">
        <v>0</v>
      </c>
      <c r="Y80" s="72">
        <v>0</v>
      </c>
      <c r="Z80" s="72">
        <v>0</v>
      </c>
      <c r="AA80" s="72">
        <v>0</v>
      </c>
      <c r="AB80" s="72">
        <v>3</v>
      </c>
      <c r="AC80" s="72">
        <v>0</v>
      </c>
      <c r="AD80" s="72">
        <v>6</v>
      </c>
      <c r="AE80" s="72">
        <v>0</v>
      </c>
      <c r="AF80" s="72">
        <v>0</v>
      </c>
      <c r="AG80" s="72">
        <v>0</v>
      </c>
      <c r="AH80" s="72">
        <v>0</v>
      </c>
      <c r="AI80" s="72">
        <v>3</v>
      </c>
      <c r="AJ80" s="72">
        <v>0</v>
      </c>
      <c r="AK80" s="72">
        <v>0</v>
      </c>
      <c r="AL80" s="72">
        <v>4</v>
      </c>
      <c r="AM80" s="72">
        <v>2</v>
      </c>
      <c r="AN80" s="72"/>
      <c r="AO80" s="72"/>
      <c r="AP80" s="70">
        <f t="shared" si="7"/>
        <v>29</v>
      </c>
      <c r="AQ80" s="70">
        <f t="shared" si="8"/>
        <v>30</v>
      </c>
      <c r="AR80" s="70">
        <f>IFERROR(VLOOKUP(A80,Climatologia_PP!A:U,9+Precipitacion!$E$2,FALSE),"")</f>
        <v>375.80769230769232</v>
      </c>
      <c r="AS80" s="70">
        <f t="shared" si="9"/>
        <v>7.9828062634326074</v>
      </c>
      <c r="AT80" s="70">
        <f t="shared" si="10"/>
        <v>8.533344626427958</v>
      </c>
      <c r="AU80" s="70">
        <f t="shared" si="11"/>
        <v>6</v>
      </c>
      <c r="AV80" s="70">
        <f>IFERROR(VLOOKUP(A80,Maximos!A:AQ,8+(Precipitacion!$E$2-1)*3,FALSE),"")</f>
        <v>110</v>
      </c>
      <c r="AW80" s="79">
        <f t="array" ref="AW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MATCH($A80, Maximos!$A:$A, 0),
    _xlpm.anio, INDEX(Maximos!$A:$ZZ, _xlpm.fila, _xlpm.colIni+1),
    _xlpm.dia, INDEX(Maximos!$A:$ZZ, _xlpm.fila, _xlpm.colIni+2),
    IF(OR(_xlpm.anio="",_xlpm.dia=""), "No aplica", DATE(_xlpm.anio, _xlpm.mesNum, _xlpm.dia))
  ),
"")</f>
        <v>29350</v>
      </c>
      <c r="AX80" s="72">
        <f t="shared" si="12"/>
        <v>-104</v>
      </c>
    </row>
    <row r="81" spans="1:50" ht="15" customHeight="1" x14ac:dyDescent="0.25">
      <c r="A81" s="68">
        <v>12020010</v>
      </c>
      <c r="B81" s="69" t="s">
        <v>180</v>
      </c>
      <c r="C81" s="69" t="s">
        <v>101</v>
      </c>
      <c r="D81" s="70">
        <v>-76.52</v>
      </c>
      <c r="E81" s="70">
        <v>8.1999972220000004</v>
      </c>
      <c r="F81" s="68">
        <v>136</v>
      </c>
      <c r="G81" s="68">
        <v>5</v>
      </c>
      <c r="H81" s="68">
        <v>5837</v>
      </c>
      <c r="I81" s="69" t="s">
        <v>58</v>
      </c>
      <c r="J81" s="69" t="s">
        <v>181</v>
      </c>
      <c r="K81" s="72">
        <v>0</v>
      </c>
      <c r="L81" s="72">
        <v>0</v>
      </c>
      <c r="M81" s="72">
        <v>9</v>
      </c>
      <c r="N81" s="72">
        <v>0</v>
      </c>
      <c r="O81" s="72">
        <v>0</v>
      </c>
      <c r="P81" s="72">
        <v>0</v>
      </c>
      <c r="Q81" s="72">
        <v>0</v>
      </c>
      <c r="R81" s="72">
        <v>8</v>
      </c>
      <c r="S81" s="72">
        <v>0</v>
      </c>
      <c r="T81" s="72">
        <v>0</v>
      </c>
      <c r="U81" s="72">
        <v>19</v>
      </c>
      <c r="V81" s="72">
        <v>0</v>
      </c>
      <c r="W81" s="72">
        <v>16</v>
      </c>
      <c r="X81" s="72">
        <v>0</v>
      </c>
      <c r="Y81" s="72">
        <v>5</v>
      </c>
      <c r="Z81" s="72">
        <v>14</v>
      </c>
      <c r="AA81" s="72">
        <v>0</v>
      </c>
      <c r="AB81" s="72">
        <v>4</v>
      </c>
      <c r="AC81" s="72">
        <v>0</v>
      </c>
      <c r="AD81" s="72">
        <v>15</v>
      </c>
      <c r="AE81" s="72">
        <v>0</v>
      </c>
      <c r="AF81" s="72">
        <v>0</v>
      </c>
      <c r="AG81" s="72">
        <v>36</v>
      </c>
      <c r="AH81" s="72">
        <v>0</v>
      </c>
      <c r="AI81" s="72">
        <v>7</v>
      </c>
      <c r="AJ81" s="72">
        <v>21</v>
      </c>
      <c r="AK81" s="72">
        <v>0</v>
      </c>
      <c r="AL81" s="72">
        <v>0</v>
      </c>
      <c r="AM81" s="72">
        <v>14</v>
      </c>
      <c r="AN81" s="72"/>
      <c r="AO81" s="72"/>
      <c r="AP81" s="70">
        <f t="shared" si="7"/>
        <v>29</v>
      </c>
      <c r="AQ81" s="70">
        <f t="shared" si="8"/>
        <v>168</v>
      </c>
      <c r="AR81" s="70">
        <f>IFERROR(VLOOKUP(A81,Climatologia_PP!A:U,9+Precipitacion!$E$2,FALSE),"")</f>
        <v>236.82758620689651</v>
      </c>
      <c r="AS81" s="70">
        <f t="shared" si="9"/>
        <v>70.937682003494487</v>
      </c>
      <c r="AT81" s="70">
        <f t="shared" si="10"/>
        <v>75.829935934769964</v>
      </c>
      <c r="AU81" s="70">
        <f t="shared" si="11"/>
        <v>36</v>
      </c>
      <c r="AV81" s="70">
        <f>IFERROR(VLOOKUP(A81,Maximos!A:AQ,8+(Precipitacion!$E$2-1)*3,FALSE),"")</f>
        <v>144</v>
      </c>
      <c r="AW81" s="79">
        <f t="array" ref="AW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MATCH($A81, Maximos!$A:$A, 0),
    _xlpm.anio, INDEX(Maximos!$A:$ZZ, _xlpm.fila, _xlpm.colIni+1),
    _xlpm.dia, INDEX(Maximos!$A:$ZZ, _xlpm.fila, _xlpm.colIni+2),
    IF(OR(_xlpm.anio="",_xlpm.dia=""), "No aplica", DATE(_xlpm.anio, _xlpm.mesNum, _xlpm.dia))
  ),
"")</f>
        <v>38868</v>
      </c>
      <c r="AX81" s="72">
        <f t="shared" si="12"/>
        <v>-108</v>
      </c>
    </row>
    <row r="82" spans="1:50" ht="15" customHeight="1" x14ac:dyDescent="0.25">
      <c r="A82" s="68">
        <v>26220110</v>
      </c>
      <c r="B82" s="69" t="s">
        <v>182</v>
      </c>
      <c r="C82" s="69" t="s">
        <v>101</v>
      </c>
      <c r="D82" s="70">
        <v>-75.616861111000006</v>
      </c>
      <c r="E82" s="70">
        <v>7.3237500000000004</v>
      </c>
      <c r="F82" s="68">
        <v>2039</v>
      </c>
      <c r="G82" s="68">
        <v>5</v>
      </c>
      <c r="H82" s="68">
        <v>5361</v>
      </c>
      <c r="I82" s="69" t="s">
        <v>58</v>
      </c>
      <c r="J82" s="69" t="s">
        <v>183</v>
      </c>
      <c r="K82" s="72">
        <v>0</v>
      </c>
      <c r="L82" s="72">
        <v>40</v>
      </c>
      <c r="M82" s="72">
        <v>8</v>
      </c>
      <c r="N82" s="72">
        <v>2</v>
      </c>
      <c r="O82" s="72">
        <v>0</v>
      </c>
      <c r="P82" s="72">
        <v>0</v>
      </c>
      <c r="Q82" s="72">
        <v>0</v>
      </c>
      <c r="R82" s="72">
        <v>0</v>
      </c>
      <c r="S82" s="72">
        <v>0</v>
      </c>
      <c r="T82" s="72">
        <v>0</v>
      </c>
      <c r="U82" s="72">
        <v>3</v>
      </c>
      <c r="V82" s="72">
        <v>25</v>
      </c>
      <c r="W82" s="72">
        <v>0</v>
      </c>
      <c r="X82" s="72">
        <v>5</v>
      </c>
      <c r="Y82" s="72">
        <v>0</v>
      </c>
      <c r="Z82" s="72">
        <v>0</v>
      </c>
      <c r="AA82" s="72">
        <v>0</v>
      </c>
      <c r="AB82" s="72">
        <v>0</v>
      </c>
      <c r="AC82" s="72">
        <v>0</v>
      </c>
      <c r="AD82" s="72">
        <v>0</v>
      </c>
      <c r="AE82" s="72">
        <v>3</v>
      </c>
      <c r="AF82" s="72">
        <v>0</v>
      </c>
      <c r="AG82" s="72">
        <v>5</v>
      </c>
      <c r="AH82" s="72">
        <v>0</v>
      </c>
      <c r="AI82" s="72">
        <v>35</v>
      </c>
      <c r="AJ82" s="72">
        <v>25</v>
      </c>
      <c r="AK82" s="72">
        <v>0</v>
      </c>
      <c r="AL82" s="72">
        <v>15</v>
      </c>
      <c r="AM82" s="72">
        <v>2</v>
      </c>
      <c r="AN82" s="72"/>
      <c r="AO82" s="72"/>
      <c r="AP82" s="70">
        <f t="shared" si="7"/>
        <v>29</v>
      </c>
      <c r="AQ82" s="70">
        <f t="shared" si="8"/>
        <v>168</v>
      </c>
      <c r="AR82" s="70">
        <f>IFERROR(VLOOKUP(A82,Climatologia_PP!A:U,9+Precipitacion!$E$2,FALSE),"")</f>
        <v>313.75862068965517</v>
      </c>
      <c r="AS82" s="70">
        <f t="shared" si="9"/>
        <v>53.5443455324761</v>
      </c>
      <c r="AT82" s="70">
        <f t="shared" si="10"/>
        <v>57.237059017474451</v>
      </c>
      <c r="AU82" s="70">
        <f t="shared" si="11"/>
        <v>40</v>
      </c>
      <c r="AV82" s="70">
        <f>IFERROR(VLOOKUP(A82,Maximos!A:AQ,8+(Precipitacion!$E$2-1)*3,FALSE),"")</f>
        <v>91</v>
      </c>
      <c r="AW82" s="79">
        <f t="array" ref="AW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MATCH($A82, Maximos!$A:$A, 0),
    _xlpm.anio, INDEX(Maximos!$A:$ZZ, _xlpm.fila, _xlpm.colIni+1),
    _xlpm.dia, INDEX(Maximos!$A:$ZZ, _xlpm.fila, _xlpm.colIni+2),
    IF(OR(_xlpm.anio="",_xlpm.dia=""), "No aplica", DATE(_xlpm.anio, _xlpm.mesNum, _xlpm.dia))
  ),
"")</f>
        <v>32651</v>
      </c>
      <c r="AX82" s="72">
        <f t="shared" si="12"/>
        <v>-51</v>
      </c>
    </row>
    <row r="83" spans="1:50" ht="15" customHeight="1" x14ac:dyDescent="0.25">
      <c r="A83" s="68">
        <v>26240170</v>
      </c>
      <c r="B83" s="69" t="s">
        <v>184</v>
      </c>
      <c r="C83" s="69" t="s">
        <v>101</v>
      </c>
      <c r="D83" s="70">
        <v>-75.448555560000003</v>
      </c>
      <c r="E83" s="70">
        <v>7.5625555560000004</v>
      </c>
      <c r="F83" s="68">
        <v>175</v>
      </c>
      <c r="G83" s="68">
        <v>5</v>
      </c>
      <c r="H83" s="68">
        <v>5790</v>
      </c>
      <c r="I83" s="69" t="s">
        <v>58</v>
      </c>
      <c r="J83" s="69" t="s">
        <v>185</v>
      </c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0">
        <f t="shared" si="7"/>
        <v>0</v>
      </c>
      <c r="AQ83" s="70" t="str">
        <f t="shared" si="8"/>
        <v/>
      </c>
      <c r="AR83" s="70">
        <f>IFERROR(VLOOKUP(A83,Climatologia_PP!A:U,9+Precipitacion!$E$2,FALSE),"")</f>
        <v>568.55555555555554</v>
      </c>
      <c r="AS83" s="70" t="str">
        <f t="shared" si="9"/>
        <v/>
      </c>
      <c r="AT83" s="70" t="str">
        <f t="shared" si="10"/>
        <v/>
      </c>
      <c r="AU83" s="70" t="str">
        <f t="shared" si="11"/>
        <v/>
      </c>
      <c r="AV83" s="70">
        <f>IFERROR(VLOOKUP(A83,Maximos!A:AQ,8+(Precipitacion!$E$2-1)*3,FALSE),"")</f>
        <v>170.9</v>
      </c>
      <c r="AW83" s="79">
        <f t="array" ref="AW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MATCH($A83, Maximos!$A:$A, 0),
    _xlpm.anio, INDEX(Maximos!$A:$ZZ, _xlpm.fila, _xlpm.colIni+1),
    _xlpm.dia, INDEX(Maximos!$A:$ZZ, _xlpm.fila, _xlpm.colIni+2),
    IF(OR(_xlpm.anio="",_xlpm.dia=""), "No aplica", DATE(_xlpm.anio, _xlpm.mesNum, _xlpm.dia))
  ),
"")</f>
        <v>31911</v>
      </c>
      <c r="AX83" s="72" t="str">
        <f t="shared" si="12"/>
        <v>NA</v>
      </c>
    </row>
    <row r="84" spans="1:50" ht="15" customHeight="1" x14ac:dyDescent="0.25">
      <c r="A84" s="68">
        <v>25020420</v>
      </c>
      <c r="B84" s="69" t="s">
        <v>186</v>
      </c>
      <c r="C84" s="69" t="s">
        <v>101</v>
      </c>
      <c r="D84" s="70">
        <v>-74.563661111000002</v>
      </c>
      <c r="E84" s="70">
        <v>8.3845719439999993</v>
      </c>
      <c r="F84" s="68">
        <v>40</v>
      </c>
      <c r="G84" s="68">
        <v>13</v>
      </c>
      <c r="H84" s="68">
        <v>13655</v>
      </c>
      <c r="I84" s="69" t="s">
        <v>35</v>
      </c>
      <c r="J84" s="69" t="s">
        <v>187</v>
      </c>
      <c r="K84" s="72">
        <v>1</v>
      </c>
      <c r="L84" s="72">
        <v>2</v>
      </c>
      <c r="M84" s="72">
        <v>10</v>
      </c>
      <c r="N84" s="72">
        <v>14</v>
      </c>
      <c r="O84" s="72">
        <v>0</v>
      </c>
      <c r="P84" s="72">
        <v>0</v>
      </c>
      <c r="Q84" s="72">
        <v>0</v>
      </c>
      <c r="R84" s="72">
        <v>9</v>
      </c>
      <c r="S84" s="72">
        <v>0</v>
      </c>
      <c r="T84" s="72">
        <v>0</v>
      </c>
      <c r="U84" s="72">
        <v>0</v>
      </c>
      <c r="V84" s="72">
        <v>32</v>
      </c>
      <c r="W84" s="72">
        <v>0</v>
      </c>
      <c r="X84" s="72">
        <v>4</v>
      </c>
      <c r="Y84" s="72">
        <v>0</v>
      </c>
      <c r="Z84" s="72">
        <v>42</v>
      </c>
      <c r="AA84" s="72">
        <v>0</v>
      </c>
      <c r="AB84" s="72">
        <v>0</v>
      </c>
      <c r="AC84" s="72">
        <v>0</v>
      </c>
      <c r="AD84" s="72">
        <v>46</v>
      </c>
      <c r="AE84" s="72">
        <v>0</v>
      </c>
      <c r="AF84" s="72">
        <v>0</v>
      </c>
      <c r="AG84" s="72">
        <v>7</v>
      </c>
      <c r="AH84" s="72">
        <v>4</v>
      </c>
      <c r="AI84" s="72">
        <v>32</v>
      </c>
      <c r="AJ84" s="72">
        <v>4</v>
      </c>
      <c r="AK84" s="72">
        <v>0</v>
      </c>
      <c r="AL84" s="72">
        <v>2</v>
      </c>
      <c r="AM84" s="72">
        <v>27</v>
      </c>
      <c r="AN84" s="72"/>
      <c r="AO84" s="72"/>
      <c r="AP84" s="70">
        <f t="shared" si="7"/>
        <v>29</v>
      </c>
      <c r="AQ84" s="70">
        <f t="shared" si="8"/>
        <v>236</v>
      </c>
      <c r="AR84" s="70">
        <f>IFERROR(VLOOKUP(A84,Climatologia_PP!A:U,9+Precipitacion!$E$2,FALSE),"")</f>
        <v>449.75</v>
      </c>
      <c r="AS84" s="70">
        <f t="shared" si="9"/>
        <v>52.473596442468043</v>
      </c>
      <c r="AT84" s="70">
        <f t="shared" si="10"/>
        <v>56.092465162638248</v>
      </c>
      <c r="AU84" s="70">
        <f t="shared" si="11"/>
        <v>46</v>
      </c>
      <c r="AV84" s="70">
        <f>IFERROR(VLOOKUP(A84,Maximos!A:AQ,8+(Precipitacion!$E$2-1)*3,FALSE),"")</f>
        <v>149</v>
      </c>
      <c r="AW84" s="79">
        <f t="array" ref="AW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MATCH($A84, Maximos!$A:$A, 0),
    _xlpm.anio, INDEX(Maximos!$A:$ZZ, _xlpm.fila, _xlpm.colIni+1),
    _xlpm.dia, INDEX(Maximos!$A:$ZZ, _xlpm.fila, _xlpm.colIni+2),
    IF(OR(_xlpm.anio="",_xlpm.dia=""), "No aplica", DATE(_xlpm.anio, _xlpm.mesNum, _xlpm.dia))
  ),
"")</f>
        <v>31905</v>
      </c>
      <c r="AX84" s="72">
        <f t="shared" si="12"/>
        <v>-103</v>
      </c>
    </row>
    <row r="85" spans="1:50" ht="15" customHeight="1" x14ac:dyDescent="0.25">
      <c r="A85" s="68">
        <v>2620500211</v>
      </c>
      <c r="B85" s="69" t="s">
        <v>188</v>
      </c>
      <c r="C85" s="69" t="s">
        <v>101</v>
      </c>
      <c r="D85" s="70">
        <v>-75.667316666999994</v>
      </c>
      <c r="E85" s="70">
        <v>5.9247166670000002</v>
      </c>
      <c r="F85" s="68">
        <v>1755</v>
      </c>
      <c r="G85" s="68">
        <v>5</v>
      </c>
      <c r="H85" s="68">
        <v>5282</v>
      </c>
      <c r="I85" s="69" t="s">
        <v>58</v>
      </c>
      <c r="J85" s="69" t="s">
        <v>170</v>
      </c>
      <c r="K85" s="72">
        <v>12.5</v>
      </c>
      <c r="L85" s="72">
        <v>0</v>
      </c>
      <c r="M85" s="72">
        <v>14.5</v>
      </c>
      <c r="N85" s="72">
        <v>0</v>
      </c>
      <c r="O85" s="72">
        <v>0</v>
      </c>
      <c r="P85" s="72">
        <v>0</v>
      </c>
      <c r="Q85" s="72">
        <v>10</v>
      </c>
      <c r="R85" s="72">
        <v>4.8</v>
      </c>
      <c r="S85" s="72">
        <v>0</v>
      </c>
      <c r="T85" s="72">
        <v>0</v>
      </c>
      <c r="U85" s="72">
        <v>14.5</v>
      </c>
      <c r="V85" s="72">
        <v>0</v>
      </c>
      <c r="W85" s="72">
        <v>3.1</v>
      </c>
      <c r="X85" s="72">
        <v>2.2000000000000002</v>
      </c>
      <c r="Y85" s="72">
        <v>0</v>
      </c>
      <c r="Z85" s="72">
        <v>0</v>
      </c>
      <c r="AA85" s="72">
        <v>0</v>
      </c>
      <c r="AB85" s="72">
        <v>7.5</v>
      </c>
      <c r="AC85" s="72">
        <v>0</v>
      </c>
      <c r="AD85" s="72">
        <v>0</v>
      </c>
      <c r="AE85" s="72">
        <v>2.1</v>
      </c>
      <c r="AF85" s="72">
        <v>0</v>
      </c>
      <c r="AG85" s="72">
        <v>4.2</v>
      </c>
      <c r="AH85" s="72">
        <v>0</v>
      </c>
      <c r="AI85" s="72">
        <v>0</v>
      </c>
      <c r="AJ85" s="72">
        <v>0</v>
      </c>
      <c r="AK85" s="72">
        <v>0</v>
      </c>
      <c r="AL85" s="72">
        <v>8.3000000000000007</v>
      </c>
      <c r="AM85" s="72">
        <v>13.1</v>
      </c>
      <c r="AN85" s="72"/>
      <c r="AO85" s="72"/>
      <c r="AP85" s="70">
        <f t="shared" si="7"/>
        <v>29</v>
      </c>
      <c r="AQ85" s="70">
        <f t="shared" si="8"/>
        <v>96.799999999999983</v>
      </c>
      <c r="AR85" s="70" t="str">
        <f>IFERROR(VLOOKUP(A85,Climatologia_PP!A:U,9+Precipitacion!$E$2,FALSE),"")</f>
        <v/>
      </c>
      <c r="AS85" s="70" t="str">
        <f t="shared" si="9"/>
        <v/>
      </c>
      <c r="AT85" s="70" t="str">
        <f t="shared" si="10"/>
        <v/>
      </c>
      <c r="AU85" s="70">
        <f t="shared" si="11"/>
        <v>14.5</v>
      </c>
      <c r="AV85" s="70">
        <f>IFERROR(VLOOKUP(A85,Maximos!A:AQ,8+(Precipitacion!$E$2-1)*3,FALSE),"")</f>
        <v>62.5</v>
      </c>
      <c r="AW85" s="79">
        <f t="array" ref="AW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MATCH($A85, Maximos!$A:$A, 0),
    _xlpm.anio, INDEX(Maximos!$A:$ZZ, _xlpm.fila, _xlpm.colIni+1),
    _xlpm.dia, INDEX(Maximos!$A:$ZZ, _xlpm.fila, _xlpm.colIni+2),
    IF(OR(_xlpm.anio="",_xlpm.dia=""), "No aplica", DATE(_xlpm.anio, _xlpm.mesNum, _xlpm.dia))
  ),
"")</f>
        <v>45795</v>
      </c>
      <c r="AX85" s="72">
        <f t="shared" si="12"/>
        <v>-48</v>
      </c>
    </row>
    <row r="86" spans="1:50" ht="15" customHeight="1" x14ac:dyDescent="0.25">
      <c r="A86" s="68">
        <v>23080760</v>
      </c>
      <c r="B86" s="69" t="s">
        <v>140</v>
      </c>
      <c r="C86" s="69" t="s">
        <v>101</v>
      </c>
      <c r="D86" s="70">
        <v>-75.016999999999996</v>
      </c>
      <c r="E86" s="70">
        <v>6.4874999999999998</v>
      </c>
      <c r="F86" s="68">
        <v>1435</v>
      </c>
      <c r="G86" s="68">
        <v>5</v>
      </c>
      <c r="H86" s="68">
        <v>5670</v>
      </c>
      <c r="I86" s="69" t="s">
        <v>58</v>
      </c>
      <c r="J86" s="69" t="s">
        <v>140</v>
      </c>
      <c r="K86" s="72">
        <v>30</v>
      </c>
      <c r="L86" s="72">
        <v>0</v>
      </c>
      <c r="M86" s="72">
        <v>5</v>
      </c>
      <c r="N86" s="72">
        <v>0</v>
      </c>
      <c r="O86" s="72">
        <v>11</v>
      </c>
      <c r="P86" s="72">
        <v>0</v>
      </c>
      <c r="Q86" s="72">
        <v>0</v>
      </c>
      <c r="R86" s="72">
        <v>0</v>
      </c>
      <c r="S86" s="72">
        <v>0</v>
      </c>
      <c r="T86" s="72">
        <v>0</v>
      </c>
      <c r="U86" s="72">
        <v>0</v>
      </c>
      <c r="V86" s="72">
        <v>11</v>
      </c>
      <c r="W86" s="72">
        <v>0</v>
      </c>
      <c r="X86" s="72">
        <v>0</v>
      </c>
      <c r="Y86" s="72">
        <v>2</v>
      </c>
      <c r="Z86" s="72">
        <v>0</v>
      </c>
      <c r="AA86" s="72">
        <v>0</v>
      </c>
      <c r="AB86" s="72">
        <v>20</v>
      </c>
      <c r="AC86" s="72">
        <v>0</v>
      </c>
      <c r="AD86" s="72">
        <v>3</v>
      </c>
      <c r="AE86" s="72">
        <v>0</v>
      </c>
      <c r="AF86" s="72">
        <v>5</v>
      </c>
      <c r="AG86" s="72">
        <v>11</v>
      </c>
      <c r="AH86" s="72">
        <v>0</v>
      </c>
      <c r="AI86" s="72">
        <v>0</v>
      </c>
      <c r="AJ86" s="72">
        <v>0</v>
      </c>
      <c r="AK86" s="72">
        <v>0</v>
      </c>
      <c r="AL86" s="72">
        <v>12</v>
      </c>
      <c r="AM86" s="72">
        <v>3</v>
      </c>
      <c r="AN86" s="72"/>
      <c r="AO86" s="72"/>
      <c r="AP86" s="70">
        <f t="shared" si="7"/>
        <v>29</v>
      </c>
      <c r="AQ86" s="70">
        <f t="shared" si="8"/>
        <v>113</v>
      </c>
      <c r="AR86" s="70">
        <f>IFERROR(VLOOKUP(A86,Climatologia_PP!A:U,9+Precipitacion!$E$2,FALSE),"")</f>
        <v>494.8</v>
      </c>
      <c r="AS86" s="70">
        <f t="shared" si="9"/>
        <v>22.837510105092967</v>
      </c>
      <c r="AT86" s="70">
        <f t="shared" si="10"/>
        <v>24.412510801995928</v>
      </c>
      <c r="AU86" s="70">
        <f t="shared" si="11"/>
        <v>30</v>
      </c>
      <c r="AV86" s="70">
        <f>IFERROR(VLOOKUP(A86,Maximos!A:AQ,8+(Precipitacion!$E$2-1)*3,FALSE),"")</f>
        <v>155</v>
      </c>
      <c r="AW86" s="79">
        <f t="array" ref="AW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MATCH($A86, Maximos!$A:$A, 0),
    _xlpm.anio, INDEX(Maximos!$A:$ZZ, _xlpm.fila, _xlpm.colIni+1),
    _xlpm.dia, INDEX(Maximos!$A:$ZZ, _xlpm.fila, _xlpm.colIni+2),
    IF(OR(_xlpm.anio="",_xlpm.dia=""), "No aplica", DATE(_xlpm.anio, _xlpm.mesNum, _xlpm.dia))
  ),
"")</f>
        <v>29722</v>
      </c>
      <c r="AX86" s="72">
        <f t="shared" si="12"/>
        <v>-125</v>
      </c>
    </row>
    <row r="87" spans="1:50" ht="15" customHeight="1" x14ac:dyDescent="0.25">
      <c r="A87" s="68">
        <v>26180180</v>
      </c>
      <c r="B87" s="69" t="s">
        <v>189</v>
      </c>
      <c r="C87" s="69" t="s">
        <v>101</v>
      </c>
      <c r="D87" s="70">
        <v>-75.294499999999999</v>
      </c>
      <c r="E87" s="70">
        <v>5.7152500000000002</v>
      </c>
      <c r="F87" s="68">
        <v>2383</v>
      </c>
      <c r="G87" s="68">
        <v>5</v>
      </c>
      <c r="H87" s="68">
        <v>5756</v>
      </c>
      <c r="I87" s="69" t="s">
        <v>58</v>
      </c>
      <c r="J87" s="69" t="s">
        <v>190</v>
      </c>
      <c r="K87" s="72">
        <v>29</v>
      </c>
      <c r="L87" s="72">
        <v>4</v>
      </c>
      <c r="M87" s="72">
        <v>24</v>
      </c>
      <c r="N87" s="72">
        <v>11</v>
      </c>
      <c r="O87" s="72">
        <v>7</v>
      </c>
      <c r="P87" s="72">
        <v>0</v>
      </c>
      <c r="Q87" s="72">
        <v>0</v>
      </c>
      <c r="R87" s="72">
        <v>0</v>
      </c>
      <c r="S87" s="72">
        <v>0</v>
      </c>
      <c r="T87" s="72">
        <v>0</v>
      </c>
      <c r="U87" s="72">
        <v>4</v>
      </c>
      <c r="V87" s="72">
        <v>2</v>
      </c>
      <c r="W87" s="72">
        <v>1</v>
      </c>
      <c r="X87" s="72">
        <v>0</v>
      </c>
      <c r="Y87" s="72">
        <v>0</v>
      </c>
      <c r="Z87" s="72">
        <v>0</v>
      </c>
      <c r="AA87" s="72">
        <v>0</v>
      </c>
      <c r="AB87" s="72">
        <v>0</v>
      </c>
      <c r="AC87" s="72">
        <v>0</v>
      </c>
      <c r="AD87" s="72">
        <v>0</v>
      </c>
      <c r="AE87" s="72">
        <v>20</v>
      </c>
      <c r="AF87" s="72">
        <v>0</v>
      </c>
      <c r="AG87" s="72">
        <v>5</v>
      </c>
      <c r="AH87" s="72">
        <v>0</v>
      </c>
      <c r="AI87" s="72">
        <v>0</v>
      </c>
      <c r="AJ87" s="72">
        <v>0</v>
      </c>
      <c r="AK87" s="72">
        <v>0</v>
      </c>
      <c r="AL87" s="72">
        <v>0</v>
      </c>
      <c r="AM87" s="72">
        <v>1</v>
      </c>
      <c r="AN87" s="72"/>
      <c r="AO87" s="72"/>
      <c r="AP87" s="70">
        <f t="shared" si="7"/>
        <v>29</v>
      </c>
      <c r="AQ87" s="70">
        <f t="shared" si="8"/>
        <v>108</v>
      </c>
      <c r="AR87" s="70">
        <f>IFERROR(VLOOKUP(A87,Climatologia_PP!A:U,9+Precipitacion!$E$2,FALSE),"")</f>
        <v>274.29310344827582</v>
      </c>
      <c r="AS87" s="70">
        <f t="shared" si="9"/>
        <v>39.37393927965303</v>
      </c>
      <c r="AT87" s="70">
        <f t="shared" si="10"/>
        <v>42.089383367904972</v>
      </c>
      <c r="AU87" s="70">
        <f t="shared" si="11"/>
        <v>29</v>
      </c>
      <c r="AV87" s="70" t="str">
        <f>IFERROR(VLOOKUP(A87,Maximos!A:AQ,8+(Precipitacion!$E$2-1)*3,FALSE),"")</f>
        <v/>
      </c>
      <c r="AW87" s="79" t="str">
        <f t="array" ref="AW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87" s="72" t="str">
        <f t="shared" si="12"/>
        <v>NA</v>
      </c>
    </row>
    <row r="88" spans="1:50" ht="15" customHeight="1" x14ac:dyDescent="0.25">
      <c r="A88" s="68">
        <v>26185020</v>
      </c>
      <c r="B88" s="69" t="s">
        <v>191</v>
      </c>
      <c r="C88" s="69" t="s">
        <v>101</v>
      </c>
      <c r="D88" s="70">
        <v>-75.318638890000003</v>
      </c>
      <c r="E88" s="70">
        <v>5.8863611110000003</v>
      </c>
      <c r="F88" s="68">
        <v>2408</v>
      </c>
      <c r="G88" s="68">
        <v>5</v>
      </c>
      <c r="H88" s="68">
        <v>5400</v>
      </c>
      <c r="I88" s="69" t="s">
        <v>58</v>
      </c>
      <c r="J88" s="69" t="s">
        <v>192</v>
      </c>
      <c r="K88" s="72">
        <v>40.6</v>
      </c>
      <c r="L88" s="72">
        <v>0.1</v>
      </c>
      <c r="M88" s="72">
        <v>36.4</v>
      </c>
      <c r="N88" s="72">
        <v>27.2</v>
      </c>
      <c r="O88" s="72">
        <v>23.3</v>
      </c>
      <c r="P88" s="72">
        <v>1.8</v>
      </c>
      <c r="Q88" s="72">
        <v>0</v>
      </c>
      <c r="R88" s="72">
        <v>4</v>
      </c>
      <c r="S88" s="72">
        <v>0</v>
      </c>
      <c r="T88" s="72">
        <v>0</v>
      </c>
      <c r="U88" s="72">
        <v>7.7</v>
      </c>
      <c r="V88" s="72">
        <v>0</v>
      </c>
      <c r="W88" s="72">
        <v>17</v>
      </c>
      <c r="X88" s="72">
        <v>33.799999999999997</v>
      </c>
      <c r="Y88" s="72">
        <v>1.8</v>
      </c>
      <c r="Z88" s="72">
        <v>3.6</v>
      </c>
      <c r="AA88" s="72">
        <v>9</v>
      </c>
      <c r="AB88" s="72">
        <v>7.2</v>
      </c>
      <c r="AC88" s="72">
        <v>0</v>
      </c>
      <c r="AD88" s="72">
        <v>0</v>
      </c>
      <c r="AE88" s="72">
        <v>23.8</v>
      </c>
      <c r="AF88" s="72">
        <v>0.6</v>
      </c>
      <c r="AG88" s="72">
        <v>25.2</v>
      </c>
      <c r="AH88" s="72">
        <v>0</v>
      </c>
      <c r="AI88" s="72">
        <v>1</v>
      </c>
      <c r="AJ88" s="72">
        <v>2.7</v>
      </c>
      <c r="AK88" s="72">
        <v>0</v>
      </c>
      <c r="AL88" s="72">
        <v>0</v>
      </c>
      <c r="AM88" s="72">
        <v>16.7</v>
      </c>
      <c r="AN88" s="72"/>
      <c r="AO88" s="72"/>
      <c r="AP88" s="70">
        <f t="shared" si="7"/>
        <v>29</v>
      </c>
      <c r="AQ88" s="70">
        <f t="shared" si="8"/>
        <v>283.49999999999994</v>
      </c>
      <c r="AR88" s="70">
        <f>IFERROR(VLOOKUP(A88,Climatologia_PP!A:U,9+Precipitacion!$E$2,FALSE),"")</f>
        <v>414.68965517241378</v>
      </c>
      <c r="AS88" s="70">
        <f t="shared" si="9"/>
        <v>68.364377182770653</v>
      </c>
      <c r="AT88" s="70">
        <f t="shared" si="10"/>
        <v>73.079161816065167</v>
      </c>
      <c r="AU88" s="70">
        <f t="shared" si="11"/>
        <v>40.6</v>
      </c>
      <c r="AV88" s="70" t="str">
        <f>IFERROR(VLOOKUP(A88,Maximos!A:AQ,8+(Precipitacion!$E$2-1)*3,FALSE),"")</f>
        <v/>
      </c>
      <c r="AW88" s="79" t="str">
        <f t="array" ref="AW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88" s="72" t="str">
        <f t="shared" si="12"/>
        <v>NA</v>
      </c>
    </row>
    <row r="89" spans="1:50" ht="15" customHeight="1" x14ac:dyDescent="0.25">
      <c r="A89" s="68">
        <v>25020530</v>
      </c>
      <c r="B89" s="69" t="s">
        <v>193</v>
      </c>
      <c r="C89" s="69" t="s">
        <v>101</v>
      </c>
      <c r="D89" s="70">
        <v>-75.089749999999995</v>
      </c>
      <c r="E89" s="70">
        <v>8.0254999999999992</v>
      </c>
      <c r="F89" s="68">
        <v>48</v>
      </c>
      <c r="G89" s="68">
        <v>5</v>
      </c>
      <c r="H89" s="68">
        <v>5154</v>
      </c>
      <c r="I89" s="69" t="s">
        <v>58</v>
      </c>
      <c r="J89" s="69" t="s">
        <v>108</v>
      </c>
      <c r="K89" s="72">
        <v>40</v>
      </c>
      <c r="L89" s="72">
        <v>5</v>
      </c>
      <c r="M89" s="72">
        <v>2</v>
      </c>
      <c r="N89" s="72">
        <v>0</v>
      </c>
      <c r="O89" s="72">
        <v>0</v>
      </c>
      <c r="P89" s="72">
        <v>0</v>
      </c>
      <c r="Q89" s="72">
        <v>0</v>
      </c>
      <c r="R89" s="72">
        <v>0</v>
      </c>
      <c r="S89" s="72">
        <v>0</v>
      </c>
      <c r="T89" s="72">
        <v>2</v>
      </c>
      <c r="U89" s="72">
        <v>0</v>
      </c>
      <c r="V89" s="72">
        <v>20</v>
      </c>
      <c r="W89" s="72">
        <v>0</v>
      </c>
      <c r="X89" s="72">
        <v>0</v>
      </c>
      <c r="Y89" s="72">
        <v>0</v>
      </c>
      <c r="Z89" s="72">
        <v>65</v>
      </c>
      <c r="AA89" s="72">
        <v>0</v>
      </c>
      <c r="AB89" s="72">
        <v>2</v>
      </c>
      <c r="AC89" s="72">
        <v>0</v>
      </c>
      <c r="AD89" s="72">
        <v>40</v>
      </c>
      <c r="AE89" s="72">
        <v>0</v>
      </c>
      <c r="AF89" s="72">
        <v>0</v>
      </c>
      <c r="AG89" s="72">
        <v>30</v>
      </c>
      <c r="AH89" s="72">
        <v>0</v>
      </c>
      <c r="AI89" s="72">
        <v>0</v>
      </c>
      <c r="AJ89" s="72">
        <v>6</v>
      </c>
      <c r="AK89" s="72">
        <v>0</v>
      </c>
      <c r="AL89" s="72">
        <v>0</v>
      </c>
      <c r="AM89" s="72"/>
      <c r="AN89" s="72"/>
      <c r="AO89" s="72"/>
      <c r="AP89" s="70">
        <f t="shared" si="7"/>
        <v>28</v>
      </c>
      <c r="AQ89" s="70">
        <f t="shared" si="8"/>
        <v>212</v>
      </c>
      <c r="AR89" s="70">
        <f>IFERROR(VLOOKUP(A89,Climatologia_PP!A:U,9+Precipitacion!$E$2,FALSE),"")</f>
        <v>291.42857142857139</v>
      </c>
      <c r="AS89" s="70">
        <f t="shared" si="9"/>
        <v>72.745098039215691</v>
      </c>
      <c r="AT89" s="70">
        <f t="shared" si="10"/>
        <v>80.539215686274517</v>
      </c>
      <c r="AU89" s="70">
        <f t="shared" si="11"/>
        <v>65</v>
      </c>
      <c r="AV89" s="70">
        <f>IFERROR(VLOOKUP(A89,Maximos!A:AQ,8+(Precipitacion!$E$2-1)*3,FALSE),"")</f>
        <v>167</v>
      </c>
      <c r="AW89" s="79">
        <f t="array" ref="AW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MATCH($A89, Maximos!$A:$A, 0),
    _xlpm.anio, INDEX(Maximos!$A:$ZZ, _xlpm.fila, _xlpm.colIni+1),
    _xlpm.dia, INDEX(Maximos!$A:$ZZ, _xlpm.fila, _xlpm.colIni+2),
    IF(OR(_xlpm.anio="",_xlpm.dia=""), "No aplica", DATE(_xlpm.anio, _xlpm.mesNum, _xlpm.dia))
  ),
"")</f>
        <v>38494</v>
      </c>
      <c r="AX89" s="72">
        <f t="shared" si="12"/>
        <v>-102</v>
      </c>
    </row>
    <row r="90" spans="1:50" ht="15" customHeight="1" x14ac:dyDescent="0.25">
      <c r="A90" s="68">
        <v>26180220</v>
      </c>
      <c r="B90" s="69" t="s">
        <v>194</v>
      </c>
      <c r="C90" s="69" t="s">
        <v>101</v>
      </c>
      <c r="D90" s="70">
        <v>-75.600563800000003</v>
      </c>
      <c r="E90" s="70">
        <v>5.7414778000000002</v>
      </c>
      <c r="F90" s="68">
        <v>620</v>
      </c>
      <c r="G90" s="68">
        <v>5</v>
      </c>
      <c r="H90" s="68">
        <v>5390</v>
      </c>
      <c r="I90" s="69" t="s">
        <v>58</v>
      </c>
      <c r="J90" s="69" t="s">
        <v>195</v>
      </c>
      <c r="K90" s="72">
        <v>71.2</v>
      </c>
      <c r="L90" s="72">
        <v>0.5</v>
      </c>
      <c r="M90" s="72">
        <v>22.2</v>
      </c>
      <c r="N90" s="72">
        <v>0</v>
      </c>
      <c r="O90" s="72">
        <v>0.7</v>
      </c>
      <c r="P90" s="72">
        <v>0</v>
      </c>
      <c r="Q90" s="72">
        <v>0</v>
      </c>
      <c r="R90" s="72">
        <v>0</v>
      </c>
      <c r="S90" s="72">
        <v>0</v>
      </c>
      <c r="T90" s="72">
        <v>0</v>
      </c>
      <c r="U90" s="72">
        <v>2.1</v>
      </c>
      <c r="V90" s="72">
        <v>0</v>
      </c>
      <c r="W90" s="72">
        <v>0</v>
      </c>
      <c r="X90" s="72">
        <v>5.9</v>
      </c>
      <c r="Y90" s="72">
        <v>0</v>
      </c>
      <c r="Z90" s="72">
        <v>0</v>
      </c>
      <c r="AA90" s="72">
        <v>0</v>
      </c>
      <c r="AB90" s="72">
        <v>0</v>
      </c>
      <c r="AC90" s="72">
        <v>0</v>
      </c>
      <c r="AD90" s="72">
        <v>5.9</v>
      </c>
      <c r="AE90" s="72">
        <v>0.4</v>
      </c>
      <c r="AF90" s="72">
        <v>0</v>
      </c>
      <c r="AG90" s="72">
        <v>0.5</v>
      </c>
      <c r="AH90" s="72">
        <v>0</v>
      </c>
      <c r="AI90" s="72">
        <v>0.5</v>
      </c>
      <c r="AJ90" s="72">
        <v>0</v>
      </c>
      <c r="AK90" s="72">
        <v>0</v>
      </c>
      <c r="AL90" s="72">
        <v>9.6</v>
      </c>
      <c r="AM90" s="72">
        <v>4.0999999999999996</v>
      </c>
      <c r="AN90" s="72"/>
      <c r="AO90" s="72"/>
      <c r="AP90" s="70">
        <f t="shared" si="7"/>
        <v>29</v>
      </c>
      <c r="AQ90" s="70">
        <f t="shared" si="8"/>
        <v>123.60000000000001</v>
      </c>
      <c r="AR90" s="70">
        <f>IFERROR(VLOOKUP(A90,Climatologia_PP!A:U,9+Precipitacion!$E$2,FALSE),"")</f>
        <v>241.13448275862069</v>
      </c>
      <c r="AS90" s="70">
        <f t="shared" si="9"/>
        <v>51.257704242874922</v>
      </c>
      <c r="AT90" s="70">
        <f t="shared" si="10"/>
        <v>54.792718328590439</v>
      </c>
      <c r="AU90" s="70">
        <f t="shared" si="11"/>
        <v>71.2</v>
      </c>
      <c r="AV90" s="70">
        <f>IFERROR(VLOOKUP(A90,Maximos!A:AQ,8+(Precipitacion!$E$2-1)*3,FALSE),"")</f>
        <v>180</v>
      </c>
      <c r="AW90" s="79">
        <f t="array" ref="AW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MATCH($A90, Maximos!$A:$A, 0),
    _xlpm.anio, INDEX(Maximos!$A:$ZZ, _xlpm.fila, _xlpm.colIni+1),
    _xlpm.dia, INDEX(Maximos!$A:$ZZ, _xlpm.fila, _xlpm.colIni+2),
    IF(OR(_xlpm.anio="",_xlpm.dia=""), "No aplica", DATE(_xlpm.anio, _xlpm.mesNum, _xlpm.dia))
  ),
"")</f>
        <v>30091</v>
      </c>
      <c r="AX90" s="72">
        <f t="shared" si="12"/>
        <v>-108.8</v>
      </c>
    </row>
    <row r="91" spans="1:50" ht="15" customHeight="1" x14ac:dyDescent="0.25">
      <c r="A91" s="68">
        <v>26247020</v>
      </c>
      <c r="B91" s="69" t="s">
        <v>107</v>
      </c>
      <c r="C91" s="69" t="s">
        <v>101</v>
      </c>
      <c r="D91" s="70">
        <v>-75.2</v>
      </c>
      <c r="E91" s="70">
        <v>7.96</v>
      </c>
      <c r="F91" s="68">
        <v>49</v>
      </c>
      <c r="G91" s="68">
        <v>5</v>
      </c>
      <c r="H91" s="68">
        <v>5154</v>
      </c>
      <c r="I91" s="69" t="s">
        <v>58</v>
      </c>
      <c r="J91" s="69" t="s">
        <v>108</v>
      </c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70">
        <f t="shared" si="7"/>
        <v>0</v>
      </c>
      <c r="AQ91" s="70" t="str">
        <f t="shared" si="8"/>
        <v/>
      </c>
      <c r="AR91" s="70" t="str">
        <f>IFERROR(VLOOKUP(A91,Climatologia_PP!A:U,9+Precipitacion!$E$2,FALSE),"")</f>
        <v/>
      </c>
      <c r="AS91" s="70" t="str">
        <f t="shared" si="9"/>
        <v/>
      </c>
      <c r="AT91" s="70" t="str">
        <f t="shared" si="10"/>
        <v/>
      </c>
      <c r="AU91" s="70" t="str">
        <f t="shared" si="11"/>
        <v/>
      </c>
      <c r="AV91" s="70" t="str">
        <f>IFERROR(VLOOKUP(A91,Maximos!A:AQ,8+(Precipitacion!$E$2-1)*3,FALSE),"")</f>
        <v/>
      </c>
      <c r="AW91" s="79" t="str">
        <f t="array" ref="AW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91" s="72" t="str">
        <f t="shared" si="12"/>
        <v>NA</v>
      </c>
    </row>
    <row r="92" spans="1:50" ht="15" customHeight="1" x14ac:dyDescent="0.25">
      <c r="A92" s="68">
        <v>26200150</v>
      </c>
      <c r="B92" s="69" t="s">
        <v>170</v>
      </c>
      <c r="C92" s="69" t="s">
        <v>101</v>
      </c>
      <c r="D92" s="70">
        <v>-75.685111109999994</v>
      </c>
      <c r="E92" s="70">
        <v>5.93675</v>
      </c>
      <c r="F92" s="68">
        <v>1763</v>
      </c>
      <c r="G92" s="68">
        <v>5</v>
      </c>
      <c r="H92" s="68">
        <v>5282</v>
      </c>
      <c r="I92" s="69" t="s">
        <v>58</v>
      </c>
      <c r="J92" s="69" t="s">
        <v>170</v>
      </c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70">
        <f t="shared" si="7"/>
        <v>0</v>
      </c>
      <c r="AQ92" s="70" t="str">
        <f t="shared" si="8"/>
        <v/>
      </c>
      <c r="AR92" s="70">
        <f>IFERROR(VLOOKUP(A92,Climatologia_PP!A:U,9+Precipitacion!$E$2,FALSE),"")</f>
        <v>349.36551724137928</v>
      </c>
      <c r="AS92" s="70" t="str">
        <f t="shared" si="9"/>
        <v/>
      </c>
      <c r="AT92" s="70" t="str">
        <f t="shared" si="10"/>
        <v/>
      </c>
      <c r="AU92" s="70" t="str">
        <f t="shared" si="11"/>
        <v/>
      </c>
      <c r="AV92" s="70" t="str">
        <f>IFERROR(VLOOKUP(A92,Maximos!A:AQ,8+(Precipitacion!$E$2-1)*3,FALSE),"")</f>
        <v/>
      </c>
      <c r="AW92" s="79" t="str">
        <f t="array" ref="AW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92" s="72" t="str">
        <f t="shared" si="12"/>
        <v>NA</v>
      </c>
    </row>
    <row r="93" spans="1:50" ht="15" customHeight="1" x14ac:dyDescent="0.25">
      <c r="A93" s="68">
        <v>26237040</v>
      </c>
      <c r="B93" s="69" t="s">
        <v>196</v>
      </c>
      <c r="C93" s="69" t="s">
        <v>101</v>
      </c>
      <c r="D93" s="70">
        <v>-75.396725000000004</v>
      </c>
      <c r="E93" s="70">
        <v>7.2871169440000001</v>
      </c>
      <c r="F93" s="68">
        <v>129</v>
      </c>
      <c r="G93" s="68">
        <v>5</v>
      </c>
      <c r="H93" s="68">
        <v>5854</v>
      </c>
      <c r="I93" s="69" t="s">
        <v>58</v>
      </c>
      <c r="J93" s="69" t="s">
        <v>197</v>
      </c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70">
        <f t="shared" si="7"/>
        <v>0</v>
      </c>
      <c r="AQ93" s="70" t="str">
        <f t="shared" si="8"/>
        <v/>
      </c>
      <c r="AR93" s="70" t="str">
        <f>IFERROR(VLOOKUP(A93,Climatologia_PP!A:U,9+Precipitacion!$E$2,FALSE),"")</f>
        <v/>
      </c>
      <c r="AS93" s="70" t="str">
        <f t="shared" si="9"/>
        <v/>
      </c>
      <c r="AT93" s="70" t="str">
        <f t="shared" si="10"/>
        <v/>
      </c>
      <c r="AU93" s="70" t="str">
        <f t="shared" si="11"/>
        <v/>
      </c>
      <c r="AV93" s="70" t="str">
        <f>IFERROR(VLOOKUP(A93,Maximos!A:AQ,8+(Precipitacion!$E$2-1)*3,FALSE),"")</f>
        <v/>
      </c>
      <c r="AW93" s="79" t="str">
        <f t="array" ref="AW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93" s="72" t="str">
        <f t="shared" si="12"/>
        <v>NA</v>
      </c>
    </row>
    <row r="94" spans="1:50" ht="15" customHeight="1" x14ac:dyDescent="0.25">
      <c r="A94" s="68">
        <v>25027200</v>
      </c>
      <c r="B94" s="69" t="s">
        <v>186</v>
      </c>
      <c r="C94" s="69" t="s">
        <v>101</v>
      </c>
      <c r="D94" s="70">
        <v>-74.56</v>
      </c>
      <c r="E94" s="70">
        <v>8.39</v>
      </c>
      <c r="F94" s="68">
        <v>40</v>
      </c>
      <c r="G94" s="68">
        <v>13</v>
      </c>
      <c r="H94" s="68">
        <v>13655</v>
      </c>
      <c r="I94" s="69" t="s">
        <v>35</v>
      </c>
      <c r="J94" s="69" t="s">
        <v>187</v>
      </c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70">
        <f t="shared" si="7"/>
        <v>0</v>
      </c>
      <c r="AQ94" s="70" t="str">
        <f t="shared" si="8"/>
        <v/>
      </c>
      <c r="AR94" s="70" t="str">
        <f>IFERROR(VLOOKUP(A94,Climatologia_PP!A:U,9+Precipitacion!$E$2,FALSE),"")</f>
        <v/>
      </c>
      <c r="AS94" s="70" t="str">
        <f t="shared" si="9"/>
        <v/>
      </c>
      <c r="AT94" s="70" t="str">
        <f t="shared" si="10"/>
        <v/>
      </c>
      <c r="AU94" s="70" t="str">
        <f t="shared" si="11"/>
        <v/>
      </c>
      <c r="AV94" s="70" t="str">
        <f>IFERROR(VLOOKUP(A94,Maximos!A:AQ,8+(Precipitacion!$E$2-1)*3,FALSE),"")</f>
        <v/>
      </c>
      <c r="AW94" s="79" t="str">
        <f t="array" ref="AW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94" s="72" t="str">
        <f t="shared" si="12"/>
        <v>NA</v>
      </c>
    </row>
    <row r="95" spans="1:50" ht="15" customHeight="1" x14ac:dyDescent="0.25">
      <c r="A95" s="68">
        <v>26187110</v>
      </c>
      <c r="B95" s="69" t="s">
        <v>195</v>
      </c>
      <c r="C95" s="69" t="s">
        <v>101</v>
      </c>
      <c r="D95" s="70">
        <v>-75.600563800000003</v>
      </c>
      <c r="E95" s="70">
        <v>5.7414778000000002</v>
      </c>
      <c r="F95" s="68">
        <v>620</v>
      </c>
      <c r="G95" s="68">
        <v>5</v>
      </c>
      <c r="H95" s="68">
        <v>5390</v>
      </c>
      <c r="I95" s="69" t="s">
        <v>58</v>
      </c>
      <c r="J95" s="69" t="s">
        <v>195</v>
      </c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70">
        <f t="shared" si="7"/>
        <v>0</v>
      </c>
      <c r="AQ95" s="70" t="str">
        <f t="shared" si="8"/>
        <v/>
      </c>
      <c r="AR95" s="70" t="str">
        <f>IFERROR(VLOOKUP(A95,Climatologia_PP!A:U,9+Precipitacion!$E$2,FALSE),"")</f>
        <v/>
      </c>
      <c r="AS95" s="70" t="str">
        <f t="shared" si="9"/>
        <v/>
      </c>
      <c r="AT95" s="70" t="str">
        <f t="shared" si="10"/>
        <v/>
      </c>
      <c r="AU95" s="70" t="str">
        <f t="shared" si="11"/>
        <v/>
      </c>
      <c r="AV95" s="70">
        <f>IFERROR(VLOOKUP(A95,Maximos!A:AQ,8+(Precipitacion!$E$2-1)*3,FALSE),"")</f>
        <v>38.9</v>
      </c>
      <c r="AW95" s="79">
        <f t="array" ref="AW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MATCH($A95, Maximos!$A:$A, 0),
    _xlpm.anio, INDEX(Maximos!$A:$ZZ, _xlpm.fila, _xlpm.colIni+1),
    _xlpm.dia, INDEX(Maximos!$A:$ZZ, _xlpm.fila, _xlpm.colIni+2),
    IF(OR(_xlpm.anio="",_xlpm.dia=""), "No aplica", DATE(_xlpm.anio, _xlpm.mesNum, _xlpm.dia))
  ),
"")</f>
        <v>45426</v>
      </c>
      <c r="AX95" s="72" t="str">
        <f t="shared" si="12"/>
        <v>NA</v>
      </c>
    </row>
    <row r="96" spans="1:50" ht="15" customHeight="1" x14ac:dyDescent="0.25">
      <c r="A96" s="68">
        <v>26207080</v>
      </c>
      <c r="B96" s="69" t="s">
        <v>155</v>
      </c>
      <c r="C96" s="69" t="s">
        <v>101</v>
      </c>
      <c r="D96" s="70">
        <v>-75.84</v>
      </c>
      <c r="E96" s="70">
        <v>5.97</v>
      </c>
      <c r="F96" s="68">
        <v>1750</v>
      </c>
      <c r="G96" s="68">
        <v>5</v>
      </c>
      <c r="H96" s="68">
        <v>5861</v>
      </c>
      <c r="I96" s="69" t="s">
        <v>58</v>
      </c>
      <c r="J96" s="69" t="s">
        <v>156</v>
      </c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70">
        <f t="shared" si="7"/>
        <v>0</v>
      </c>
      <c r="AQ96" s="70" t="str">
        <f t="shared" si="8"/>
        <v/>
      </c>
      <c r="AR96" s="70" t="str">
        <f>IFERROR(VLOOKUP(A96,Climatologia_PP!A:U,9+Precipitacion!$E$2,FALSE),"")</f>
        <v/>
      </c>
      <c r="AS96" s="70" t="str">
        <f t="shared" si="9"/>
        <v/>
      </c>
      <c r="AT96" s="70" t="str">
        <f t="shared" si="10"/>
        <v/>
      </c>
      <c r="AU96" s="70" t="str">
        <f t="shared" si="11"/>
        <v/>
      </c>
      <c r="AV96" s="70" t="str">
        <f>IFERROR(VLOOKUP(A96,Maximos!A:AQ,8+(Precipitacion!$E$2-1)*3,FALSE),"")</f>
        <v/>
      </c>
      <c r="AW96" s="79" t="str">
        <f t="array" ref="AW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96" s="72" t="str">
        <f t="shared" si="12"/>
        <v>NA</v>
      </c>
    </row>
    <row r="97" spans="1:50" ht="15" customHeight="1" x14ac:dyDescent="0.25">
      <c r="A97" s="68">
        <v>25020470</v>
      </c>
      <c r="B97" s="69" t="s">
        <v>198</v>
      </c>
      <c r="C97" s="69" t="s">
        <v>199</v>
      </c>
      <c r="D97" s="70">
        <v>-75.393333330000004</v>
      </c>
      <c r="E97" s="70">
        <v>9.1177777780000007</v>
      </c>
      <c r="F97" s="68">
        <v>125</v>
      </c>
      <c r="G97" s="68">
        <v>23</v>
      </c>
      <c r="H97" s="68">
        <v>23182</v>
      </c>
      <c r="I97" s="69" t="s">
        <v>47</v>
      </c>
      <c r="J97" s="69" t="s">
        <v>200</v>
      </c>
      <c r="K97" s="72">
        <v>4.5</v>
      </c>
      <c r="L97" s="72">
        <v>2.2000000000000002</v>
      </c>
      <c r="M97" s="72">
        <v>0</v>
      </c>
      <c r="N97" s="72">
        <v>0</v>
      </c>
      <c r="O97" s="72">
        <v>0</v>
      </c>
      <c r="P97" s="72">
        <v>0</v>
      </c>
      <c r="Q97" s="72">
        <v>3.5</v>
      </c>
      <c r="R97" s="72">
        <v>0</v>
      </c>
      <c r="S97" s="72">
        <v>0</v>
      </c>
      <c r="T97" s="72">
        <v>0</v>
      </c>
      <c r="U97" s="72">
        <v>0</v>
      </c>
      <c r="V97" s="72">
        <v>0</v>
      </c>
      <c r="W97" s="72">
        <v>0</v>
      </c>
      <c r="X97" s="72">
        <v>12.4</v>
      </c>
      <c r="Y97" s="72">
        <v>0</v>
      </c>
      <c r="Z97" s="72">
        <v>18.3</v>
      </c>
      <c r="AA97" s="72">
        <v>59.8</v>
      </c>
      <c r="AB97" s="72">
        <v>0</v>
      </c>
      <c r="AC97" s="72">
        <v>0</v>
      </c>
      <c r="AD97" s="72">
        <v>1.3</v>
      </c>
      <c r="AE97" s="72">
        <v>0</v>
      </c>
      <c r="AF97" s="87">
        <v>0</v>
      </c>
      <c r="AG97" s="87">
        <v>2.4</v>
      </c>
      <c r="AH97" s="87">
        <v>0</v>
      </c>
      <c r="AI97" s="87">
        <v>0</v>
      </c>
      <c r="AJ97" s="87">
        <v>0</v>
      </c>
      <c r="AK97" s="87">
        <v>0</v>
      </c>
      <c r="AL97" s="87">
        <v>17.8</v>
      </c>
      <c r="AM97" s="87">
        <v>0</v>
      </c>
      <c r="AN97" s="87"/>
      <c r="AO97" s="87"/>
      <c r="AP97" s="70">
        <f t="shared" si="7"/>
        <v>29</v>
      </c>
      <c r="AQ97" s="70">
        <f t="shared" si="8"/>
        <v>122.2</v>
      </c>
      <c r="AR97" s="70">
        <f>IFERROR(VLOOKUP(A97,Climatologia_PP!A:U,9+Precipitacion!$E$2,FALSE),"")</f>
        <v>173.19629629629631</v>
      </c>
      <c r="AS97" s="70">
        <f t="shared" si="9"/>
        <v>70.555781280071855</v>
      </c>
      <c r="AT97" s="70">
        <f t="shared" si="10"/>
        <v>75.421697230421628</v>
      </c>
      <c r="AU97" s="70">
        <f t="shared" si="11"/>
        <v>59.8</v>
      </c>
      <c r="AV97" s="70">
        <f>IFERROR(VLOOKUP(A97,Maximos!A:AQ,8+(Precipitacion!$E$2-1)*3,FALSE),"")</f>
        <v>142</v>
      </c>
      <c r="AW97" s="79">
        <f t="array" ref="AW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MATCH($A97, Maximos!$A:$A, 0),
    _xlpm.anio, INDEX(Maximos!$A:$ZZ, _xlpm.fila, _xlpm.colIni+1),
    _xlpm.dia, INDEX(Maximos!$A:$ZZ, _xlpm.fila, _xlpm.colIni+2),
    IF(OR(_xlpm.anio="",_xlpm.dia=""), "No aplica", DATE(_xlpm.anio, _xlpm.mesNum, _xlpm.dia))
  ),
"")</f>
        <v>36675</v>
      </c>
      <c r="AX97" s="72">
        <f t="shared" si="12"/>
        <v>-82.2</v>
      </c>
    </row>
    <row r="98" spans="1:50" ht="15" customHeight="1" x14ac:dyDescent="0.25">
      <c r="A98" s="68">
        <v>29015000</v>
      </c>
      <c r="B98" s="69" t="s">
        <v>201</v>
      </c>
      <c r="C98" s="69" t="s">
        <v>199</v>
      </c>
      <c r="D98" s="70">
        <v>-74.976637999999994</v>
      </c>
      <c r="E98" s="70">
        <v>10.034606999999999</v>
      </c>
      <c r="F98" s="68">
        <v>75</v>
      </c>
      <c r="G98" s="68">
        <v>13</v>
      </c>
      <c r="H98" s="68">
        <v>13248</v>
      </c>
      <c r="I98" s="69" t="s">
        <v>35</v>
      </c>
      <c r="J98" s="69" t="s">
        <v>202</v>
      </c>
      <c r="K98" s="72">
        <v>0</v>
      </c>
      <c r="L98" s="72">
        <v>0</v>
      </c>
      <c r="M98" s="72">
        <v>0</v>
      </c>
      <c r="N98" s="72">
        <v>0</v>
      </c>
      <c r="O98" s="72">
        <v>0</v>
      </c>
      <c r="P98" s="72">
        <v>0</v>
      </c>
      <c r="Q98" s="72">
        <v>8.4</v>
      </c>
      <c r="R98" s="72"/>
      <c r="S98" s="72"/>
      <c r="T98" s="72">
        <v>0</v>
      </c>
      <c r="U98" s="72">
        <v>0</v>
      </c>
      <c r="V98" s="72">
        <v>4.9000000000000004</v>
      </c>
      <c r="W98" s="72">
        <v>0</v>
      </c>
      <c r="X98" s="72">
        <v>0</v>
      </c>
      <c r="Y98" s="72">
        <v>0.5</v>
      </c>
      <c r="Z98" s="72">
        <v>0</v>
      </c>
      <c r="AA98" s="72">
        <v>54.5</v>
      </c>
      <c r="AB98" s="72">
        <v>0</v>
      </c>
      <c r="AC98" s="72">
        <v>0</v>
      </c>
      <c r="AD98" s="72">
        <v>0</v>
      </c>
      <c r="AE98" s="72">
        <v>0</v>
      </c>
      <c r="AF98" s="87">
        <v>0</v>
      </c>
      <c r="AG98" s="87">
        <v>3.9</v>
      </c>
      <c r="AH98" s="87">
        <v>0</v>
      </c>
      <c r="AI98" s="87">
        <v>18.2</v>
      </c>
      <c r="AJ98" s="87">
        <v>0.5</v>
      </c>
      <c r="AK98" s="87">
        <v>0</v>
      </c>
      <c r="AL98" s="87">
        <v>0</v>
      </c>
      <c r="AM98" s="87">
        <v>0</v>
      </c>
      <c r="AN98" s="87"/>
      <c r="AO98" s="87"/>
      <c r="AP98" s="70">
        <f t="shared" si="7"/>
        <v>27</v>
      </c>
      <c r="AQ98" s="70">
        <f t="shared" si="8"/>
        <v>90.9</v>
      </c>
      <c r="AR98" s="70">
        <f>IFERROR(VLOOKUP(A98,Climatologia_PP!A:U,9+Precipitacion!$E$2,FALSE),"")</f>
        <v>140.696</v>
      </c>
      <c r="AS98" s="70">
        <f t="shared" si="9"/>
        <v>64.607380451469837</v>
      </c>
      <c r="AT98" s="70">
        <f t="shared" si="10"/>
        <v>74.178844222057961</v>
      </c>
      <c r="AU98" s="70">
        <f t="shared" si="11"/>
        <v>54.5</v>
      </c>
      <c r="AV98" s="70">
        <f>IFERROR(VLOOKUP(A98,Maximos!A:AQ,8+(Precipitacion!$E$2-1)*3,FALSE),"")</f>
        <v>90</v>
      </c>
      <c r="AW98" s="79">
        <f t="array" ref="AW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MATCH($A98, Maximos!$A:$A, 0),
    _xlpm.anio, INDEX(Maximos!$A:$ZZ, _xlpm.fila, _xlpm.colIni+1),
    _xlpm.dia, INDEX(Maximos!$A:$ZZ, _xlpm.fila, _xlpm.colIni+2),
    IF(OR(_xlpm.anio="",_xlpm.dia=""), "No aplica", DATE(_xlpm.anio, _xlpm.mesNum, _xlpm.dia))
  ),
"")</f>
        <v>38492</v>
      </c>
      <c r="AX98" s="72">
        <f t="shared" si="12"/>
        <v>-35.5</v>
      </c>
    </row>
    <row r="99" spans="1:50" ht="15" customHeight="1" x14ac:dyDescent="0.25">
      <c r="A99" s="68">
        <v>25021280</v>
      </c>
      <c r="B99" s="69" t="s">
        <v>203</v>
      </c>
      <c r="C99" s="69" t="s">
        <v>199</v>
      </c>
      <c r="D99" s="70">
        <v>-74.485885999999994</v>
      </c>
      <c r="E99" s="70">
        <v>8.9149469999999997</v>
      </c>
      <c r="F99" s="68">
        <v>20</v>
      </c>
      <c r="G99" s="68">
        <v>13</v>
      </c>
      <c r="H99" s="68">
        <v>13549</v>
      </c>
      <c r="I99" s="69" t="s">
        <v>35</v>
      </c>
      <c r="J99" s="69" t="s">
        <v>204</v>
      </c>
      <c r="K99" s="72">
        <v>0</v>
      </c>
      <c r="L99" s="72">
        <v>0</v>
      </c>
      <c r="M99" s="72">
        <v>0</v>
      </c>
      <c r="N99" s="72">
        <v>0</v>
      </c>
      <c r="O99" s="72">
        <v>0</v>
      </c>
      <c r="P99" s="72">
        <v>0</v>
      </c>
      <c r="Q99" s="72">
        <v>0</v>
      </c>
      <c r="R99" s="72">
        <v>0</v>
      </c>
      <c r="S99" s="72">
        <v>0</v>
      </c>
      <c r="T99" s="72">
        <v>0</v>
      </c>
      <c r="U99" s="72">
        <v>0</v>
      </c>
      <c r="V99" s="72">
        <v>0</v>
      </c>
      <c r="W99" s="72">
        <v>0</v>
      </c>
      <c r="X99" s="72">
        <v>0</v>
      </c>
      <c r="Y99" s="72">
        <v>0</v>
      </c>
      <c r="Z99" s="72">
        <v>0</v>
      </c>
      <c r="AA99" s="72">
        <v>0</v>
      </c>
      <c r="AB99" s="72">
        <v>0</v>
      </c>
      <c r="AC99" s="72">
        <v>0</v>
      </c>
      <c r="AD99" s="72">
        <v>0</v>
      </c>
      <c r="AE99" s="72">
        <v>0</v>
      </c>
      <c r="AF99" s="87">
        <v>0</v>
      </c>
      <c r="AG99" s="87">
        <v>30</v>
      </c>
      <c r="AH99" s="87">
        <v>0</v>
      </c>
      <c r="AI99" s="87">
        <v>0</v>
      </c>
      <c r="AJ99" s="87">
        <v>0</v>
      </c>
      <c r="AK99" s="87">
        <v>0</v>
      </c>
      <c r="AL99" s="87">
        <v>0</v>
      </c>
      <c r="AM99" s="87">
        <v>39</v>
      </c>
      <c r="AN99" s="87"/>
      <c r="AO99" s="87"/>
      <c r="AP99" s="70">
        <f t="shared" si="7"/>
        <v>29</v>
      </c>
      <c r="AQ99" s="70">
        <f t="shared" si="8"/>
        <v>69</v>
      </c>
      <c r="AR99" s="70">
        <f>IFERROR(VLOOKUP(A99,Climatologia_PP!A:U,9+Precipitacion!$E$2,FALSE),"")</f>
        <v>264.23448275862069</v>
      </c>
      <c r="AS99" s="70">
        <f t="shared" si="9"/>
        <v>26.113170120582556</v>
      </c>
      <c r="AT99" s="70">
        <f t="shared" si="10"/>
        <v>27.914078404760662</v>
      </c>
      <c r="AU99" s="70">
        <f t="shared" si="11"/>
        <v>39</v>
      </c>
      <c r="AV99" s="70">
        <f>IFERROR(VLOOKUP(A99,Maximos!A:AQ,8+(Precipitacion!$E$2-1)*3,FALSE),"")</f>
        <v>146</v>
      </c>
      <c r="AW99" s="79">
        <f t="array" ref="AW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MATCH($A99, Maximos!$A:$A, 0),
    _xlpm.anio, INDEX(Maximos!$A:$ZZ, _xlpm.fila, _xlpm.colIni+1),
    _xlpm.dia, INDEX(Maximos!$A:$ZZ, _xlpm.fila, _xlpm.colIni+2),
    IF(OR(_xlpm.anio="",_xlpm.dia=""), "No aplica", DATE(_xlpm.anio, _xlpm.mesNum, _xlpm.dia))
  ),
"")</f>
        <v>45067</v>
      </c>
      <c r="AX99" s="72">
        <f t="shared" si="12"/>
        <v>-107</v>
      </c>
    </row>
    <row r="100" spans="1:50" ht="15" customHeight="1" x14ac:dyDescent="0.25">
      <c r="A100" s="68">
        <v>25020760</v>
      </c>
      <c r="B100" s="69" t="s">
        <v>205</v>
      </c>
      <c r="C100" s="69" t="s">
        <v>199</v>
      </c>
      <c r="D100" s="70">
        <v>-74.940555560000007</v>
      </c>
      <c r="E100" s="70">
        <v>9.0047222219999998</v>
      </c>
      <c r="F100" s="68">
        <v>25</v>
      </c>
      <c r="G100" s="68">
        <v>70</v>
      </c>
      <c r="H100" s="68">
        <v>70678</v>
      </c>
      <c r="I100" s="69" t="s">
        <v>206</v>
      </c>
      <c r="J100" s="69" t="s">
        <v>207</v>
      </c>
      <c r="K100" s="72">
        <v>0</v>
      </c>
      <c r="L100" s="72">
        <v>12</v>
      </c>
      <c r="M100" s="72">
        <v>0</v>
      </c>
      <c r="N100" s="72">
        <v>0</v>
      </c>
      <c r="O100" s="72">
        <v>0</v>
      </c>
      <c r="P100" s="72">
        <v>0</v>
      </c>
      <c r="Q100" s="72">
        <v>17</v>
      </c>
      <c r="R100" s="72">
        <v>0</v>
      </c>
      <c r="S100" s="72">
        <v>0</v>
      </c>
      <c r="T100" s="72">
        <v>0</v>
      </c>
      <c r="U100" s="72">
        <v>0</v>
      </c>
      <c r="V100" s="72">
        <v>0</v>
      </c>
      <c r="W100" s="72">
        <v>0</v>
      </c>
      <c r="X100" s="72">
        <v>0</v>
      </c>
      <c r="Y100" s="72">
        <v>0</v>
      </c>
      <c r="Z100" s="72">
        <v>7</v>
      </c>
      <c r="AA100" s="72">
        <v>0</v>
      </c>
      <c r="AB100" s="72">
        <v>0</v>
      </c>
      <c r="AC100" s="72">
        <v>0</v>
      </c>
      <c r="AD100" s="72">
        <v>51</v>
      </c>
      <c r="AE100" s="72">
        <v>0</v>
      </c>
      <c r="AF100" s="87">
        <v>0</v>
      </c>
      <c r="AG100" s="87">
        <v>0</v>
      </c>
      <c r="AH100" s="87">
        <v>0</v>
      </c>
      <c r="AI100" s="87">
        <v>0</v>
      </c>
      <c r="AJ100" s="87">
        <v>9</v>
      </c>
      <c r="AK100" s="87">
        <v>0</v>
      </c>
      <c r="AL100" s="87">
        <v>0</v>
      </c>
      <c r="AM100" s="87">
        <v>0</v>
      </c>
      <c r="AN100" s="87"/>
      <c r="AO100" s="87"/>
      <c r="AP100" s="70">
        <f t="shared" si="7"/>
        <v>29</v>
      </c>
      <c r="AQ100" s="70">
        <f t="shared" si="8"/>
        <v>96</v>
      </c>
      <c r="AR100" s="70">
        <f>IFERROR(VLOOKUP(A100,Climatologia_PP!A:U,9+Precipitacion!$E$2,FALSE),"")</f>
        <v>175.21428571428569</v>
      </c>
      <c r="AS100" s="70">
        <f t="shared" si="9"/>
        <v>54.790052996331028</v>
      </c>
      <c r="AT100" s="70">
        <f t="shared" si="10"/>
        <v>58.56867734090558</v>
      </c>
      <c r="AU100" s="70">
        <f t="shared" si="11"/>
        <v>51</v>
      </c>
      <c r="AV100" s="70">
        <f>IFERROR(VLOOKUP(A100,Maximos!A:AQ,8+(Precipitacion!$E$2-1)*3,FALSE),"")</f>
        <v>123</v>
      </c>
      <c r="AW100" s="79">
        <f t="array" ref="AW1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MATCH($A100, Maximos!$A:$A, 0),
    _xlpm.anio, INDEX(Maximos!$A:$ZZ, _xlpm.fila, _xlpm.colIni+1),
    _xlpm.dia, INDEX(Maximos!$A:$ZZ, _xlpm.fila, _xlpm.colIni+2),
    IF(OR(_xlpm.anio="",_xlpm.dia=""), "No aplica", DATE(_xlpm.anio, _xlpm.mesNum, _xlpm.dia))
  ),
"")</f>
        <v>38488</v>
      </c>
      <c r="AX100" s="72">
        <f t="shared" si="12"/>
        <v>-72</v>
      </c>
    </row>
    <row r="101" spans="1:50" ht="15" customHeight="1" x14ac:dyDescent="0.25">
      <c r="A101" s="68">
        <v>29040230</v>
      </c>
      <c r="B101" s="69" t="s">
        <v>208</v>
      </c>
      <c r="C101" s="69" t="s">
        <v>199</v>
      </c>
      <c r="D101" s="70">
        <v>-74.951794000000007</v>
      </c>
      <c r="E101" s="70">
        <v>10.996665</v>
      </c>
      <c r="F101" s="68">
        <v>5</v>
      </c>
      <c r="G101" s="68">
        <v>8</v>
      </c>
      <c r="H101" s="68">
        <v>8573</v>
      </c>
      <c r="I101" s="69" t="s">
        <v>38</v>
      </c>
      <c r="J101" s="69" t="s">
        <v>208</v>
      </c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70">
        <f t="shared" si="7"/>
        <v>0</v>
      </c>
      <c r="AQ101" s="70" t="str">
        <f t="shared" si="8"/>
        <v/>
      </c>
      <c r="AR101" s="70">
        <f>IFERROR(VLOOKUP(A101,Climatologia_PP!A:U,9+Precipitacion!$E$2,FALSE),"")</f>
        <v>86.206896551724142</v>
      </c>
      <c r="AS101" s="70" t="str">
        <f t="shared" si="9"/>
        <v/>
      </c>
      <c r="AT101" s="70" t="str">
        <f t="shared" si="10"/>
        <v/>
      </c>
      <c r="AU101" s="70" t="str">
        <f t="shared" si="11"/>
        <v/>
      </c>
      <c r="AV101" s="70">
        <f>IFERROR(VLOOKUP(A101,Maximos!A:AQ,8+(Precipitacion!$E$2-1)*3,FALSE),"")</f>
        <v>150</v>
      </c>
      <c r="AW101" s="79">
        <f t="array" ref="AW1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MATCH($A101, Maximos!$A:$A, 0),
    _xlpm.anio, INDEX(Maximos!$A:$ZZ, _xlpm.fila, _xlpm.colIni+1),
    _xlpm.dia, INDEX(Maximos!$A:$ZZ, _xlpm.fila, _xlpm.colIni+2),
    IF(OR(_xlpm.anio="",_xlpm.dia=""), "No aplica", DATE(_xlpm.anio, _xlpm.mesNum, _xlpm.dia))
  ),
"")</f>
        <v>40321</v>
      </c>
      <c r="AX101" s="72" t="str">
        <f t="shared" si="12"/>
        <v>NA</v>
      </c>
    </row>
    <row r="102" spans="1:50" ht="15" customHeight="1" x14ac:dyDescent="0.25">
      <c r="A102" s="68">
        <v>29040450</v>
      </c>
      <c r="B102" s="69" t="s">
        <v>209</v>
      </c>
      <c r="C102" s="69" t="s">
        <v>199</v>
      </c>
      <c r="D102" s="70">
        <v>-74.796722220000007</v>
      </c>
      <c r="E102" s="70">
        <v>10.997611109999999</v>
      </c>
      <c r="F102" s="68">
        <v>12</v>
      </c>
      <c r="G102" s="68">
        <v>8</v>
      </c>
      <c r="H102" s="68">
        <v>8001</v>
      </c>
      <c r="I102" s="69" t="s">
        <v>38</v>
      </c>
      <c r="J102" s="69" t="s">
        <v>210</v>
      </c>
      <c r="K102" s="72">
        <v>0</v>
      </c>
      <c r="L102" s="72">
        <v>0</v>
      </c>
      <c r="M102" s="72">
        <v>0</v>
      </c>
      <c r="N102" s="72">
        <v>0</v>
      </c>
      <c r="O102" s="72">
        <v>0</v>
      </c>
      <c r="P102" s="72">
        <v>0</v>
      </c>
      <c r="Q102" s="72">
        <v>0</v>
      </c>
      <c r="R102" s="72">
        <v>0</v>
      </c>
      <c r="S102" s="72">
        <v>0</v>
      </c>
      <c r="T102" s="72">
        <v>0</v>
      </c>
      <c r="U102" s="72">
        <v>0</v>
      </c>
      <c r="V102" s="72">
        <v>0</v>
      </c>
      <c r="W102" s="72">
        <v>0</v>
      </c>
      <c r="X102" s="72">
        <v>0</v>
      </c>
      <c r="Y102" s="72">
        <v>0</v>
      </c>
      <c r="Z102" s="72">
        <v>0</v>
      </c>
      <c r="AA102" s="72">
        <v>0</v>
      </c>
      <c r="AB102" s="72">
        <v>0</v>
      </c>
      <c r="AC102" s="72">
        <v>0</v>
      </c>
      <c r="AD102" s="72">
        <v>0</v>
      </c>
      <c r="AE102" s="72">
        <v>0</v>
      </c>
      <c r="AF102" s="87">
        <v>0</v>
      </c>
      <c r="AG102" s="87">
        <v>0</v>
      </c>
      <c r="AH102" s="87">
        <v>0</v>
      </c>
      <c r="AI102" s="87">
        <v>0</v>
      </c>
      <c r="AJ102" s="87">
        <v>0</v>
      </c>
      <c r="AK102" s="87">
        <v>0</v>
      </c>
      <c r="AL102" s="87">
        <v>0</v>
      </c>
      <c r="AM102" s="87">
        <v>0</v>
      </c>
      <c r="AN102" s="87"/>
      <c r="AO102" s="87"/>
      <c r="AP102" s="70">
        <f t="shared" si="7"/>
        <v>29</v>
      </c>
      <c r="AQ102" s="70">
        <f t="shared" si="8"/>
        <v>0</v>
      </c>
      <c r="AR102" s="70">
        <f>IFERROR(VLOOKUP(A102,Climatologia_PP!A:U,9+Precipitacion!$E$2,FALSE),"")</f>
        <v>181.29</v>
      </c>
      <c r="AS102" s="70">
        <f t="shared" si="9"/>
        <v>0</v>
      </c>
      <c r="AT102" s="70">
        <f t="shared" si="10"/>
        <v>0</v>
      </c>
      <c r="AU102" s="70">
        <f t="shared" si="11"/>
        <v>0</v>
      </c>
      <c r="AV102" s="70">
        <f>IFERROR(VLOOKUP(A102,Maximos!A:AQ,8+(Precipitacion!$E$2-1)*3,FALSE),"")</f>
        <v>113</v>
      </c>
      <c r="AW102" s="79">
        <f t="array" ref="AW1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MATCH($A102, Maximos!$A:$A, 0),
    _xlpm.anio, INDEX(Maximos!$A:$ZZ, _xlpm.fila, _xlpm.colIni+1),
    _xlpm.dia, INDEX(Maximos!$A:$ZZ, _xlpm.fila, _xlpm.colIni+2),
    IF(OR(_xlpm.anio="",_xlpm.dia=""), "No aplica", DATE(_xlpm.anio, _xlpm.mesNum, _xlpm.dia))
  ),
"")</f>
        <v>40677</v>
      </c>
      <c r="AX102" s="72">
        <f t="shared" si="12"/>
        <v>-113</v>
      </c>
    </row>
    <row r="103" spans="1:50" ht="15" customHeight="1" x14ac:dyDescent="0.25">
      <c r="A103" s="68">
        <v>25020950</v>
      </c>
      <c r="B103" s="69" t="s">
        <v>211</v>
      </c>
      <c r="C103" s="69" t="s">
        <v>199</v>
      </c>
      <c r="D103" s="70">
        <v>-74.766199999999998</v>
      </c>
      <c r="E103" s="70">
        <v>9.0413219999999992</v>
      </c>
      <c r="F103" s="68">
        <v>10</v>
      </c>
      <c r="G103" s="68">
        <v>13</v>
      </c>
      <c r="H103" s="68">
        <v>13430</v>
      </c>
      <c r="I103" s="69" t="s">
        <v>35</v>
      </c>
      <c r="J103" s="69" t="s">
        <v>212</v>
      </c>
      <c r="K103" s="72">
        <v>0</v>
      </c>
      <c r="L103" s="72">
        <v>40</v>
      </c>
      <c r="M103" s="72">
        <v>3</v>
      </c>
      <c r="N103" s="72">
        <v>0</v>
      </c>
      <c r="O103" s="72">
        <v>4</v>
      </c>
      <c r="P103" s="72">
        <v>0</v>
      </c>
      <c r="Q103" s="72">
        <v>7</v>
      </c>
      <c r="R103" s="72">
        <v>0</v>
      </c>
      <c r="S103" s="72">
        <v>0</v>
      </c>
      <c r="T103" s="72">
        <v>0</v>
      </c>
      <c r="U103" s="72">
        <v>0</v>
      </c>
      <c r="V103" s="72">
        <v>0</v>
      </c>
      <c r="W103" s="72">
        <v>0</v>
      </c>
      <c r="X103" s="72">
        <v>0</v>
      </c>
      <c r="Y103" s="72">
        <v>0</v>
      </c>
      <c r="Z103" s="72">
        <v>22</v>
      </c>
      <c r="AA103" s="72">
        <v>0</v>
      </c>
      <c r="AB103" s="72">
        <v>0</v>
      </c>
      <c r="AC103" s="72">
        <v>0</v>
      </c>
      <c r="AD103" s="72">
        <v>6</v>
      </c>
      <c r="AE103" s="72">
        <v>0</v>
      </c>
      <c r="AF103" s="87">
        <v>0</v>
      </c>
      <c r="AG103" s="87">
        <v>0</v>
      </c>
      <c r="AH103" s="87">
        <v>0</v>
      </c>
      <c r="AI103" s="87">
        <v>0</v>
      </c>
      <c r="AJ103" s="87">
        <v>0</v>
      </c>
      <c r="AK103" s="87">
        <v>0</v>
      </c>
      <c r="AL103" s="87">
        <v>0</v>
      </c>
      <c r="AM103" s="87">
        <v>38</v>
      </c>
      <c r="AN103" s="87"/>
      <c r="AO103" s="87"/>
      <c r="AP103" s="70">
        <f t="shared" si="7"/>
        <v>29</v>
      </c>
      <c r="AQ103" s="70">
        <f t="shared" si="8"/>
        <v>120</v>
      </c>
      <c r="AR103" s="70">
        <f>IFERROR(VLOOKUP(A103,Climatologia_PP!A:U,9+Precipitacion!$E$2,FALSE),"")</f>
        <v>289.51851851851848</v>
      </c>
      <c r="AS103" s="70">
        <f t="shared" si="9"/>
        <v>41.448125879493418</v>
      </c>
      <c r="AT103" s="70">
        <f t="shared" si="10"/>
        <v>44.306617319458475</v>
      </c>
      <c r="AU103" s="70">
        <f t="shared" si="11"/>
        <v>40</v>
      </c>
      <c r="AV103" s="70">
        <f>IFERROR(VLOOKUP(A103,Maximos!A:AQ,8+(Precipitacion!$E$2-1)*3,FALSE),"")</f>
        <v>195</v>
      </c>
      <c r="AW103" s="79">
        <f t="array" ref="AW1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MATCH($A103, Maximos!$A:$A, 0),
    _xlpm.anio, INDEX(Maximos!$A:$ZZ, _xlpm.fila, _xlpm.colIni+1),
    _xlpm.dia, INDEX(Maximos!$A:$ZZ, _xlpm.fila, _xlpm.colIni+2),
    IF(OR(_xlpm.anio="",_xlpm.dia=""), "No aplica", DATE(_xlpm.anio, _xlpm.mesNum, _xlpm.dia))
  ),
"")</f>
        <v>30453</v>
      </c>
      <c r="AX103" s="72">
        <f t="shared" si="12"/>
        <v>-155</v>
      </c>
    </row>
    <row r="104" spans="1:50" ht="15" customHeight="1" x14ac:dyDescent="0.25">
      <c r="A104" s="68">
        <v>25025160</v>
      </c>
      <c r="B104" s="69" t="s">
        <v>213</v>
      </c>
      <c r="C104" s="69" t="s">
        <v>199</v>
      </c>
      <c r="D104" s="70">
        <v>-75.402777779999994</v>
      </c>
      <c r="E104" s="70">
        <v>8.0038888890000006</v>
      </c>
      <c r="F104" s="68">
        <v>50</v>
      </c>
      <c r="G104" s="68">
        <v>23</v>
      </c>
      <c r="H104" s="68">
        <v>23466</v>
      </c>
      <c r="I104" s="69" t="s">
        <v>47</v>
      </c>
      <c r="J104" s="69" t="s">
        <v>214</v>
      </c>
      <c r="K104" s="72">
        <v>17</v>
      </c>
      <c r="L104" s="72">
        <v>3.2</v>
      </c>
      <c r="M104" s="72">
        <v>0</v>
      </c>
      <c r="N104" s="72">
        <v>0</v>
      </c>
      <c r="O104" s="72">
        <v>0</v>
      </c>
      <c r="P104" s="72">
        <v>0</v>
      </c>
      <c r="Q104" s="72">
        <v>0</v>
      </c>
      <c r="R104" s="72">
        <v>0</v>
      </c>
      <c r="S104" s="72">
        <v>0</v>
      </c>
      <c r="T104" s="72">
        <v>0</v>
      </c>
      <c r="U104" s="72">
        <v>0</v>
      </c>
      <c r="V104" s="72">
        <v>0</v>
      </c>
      <c r="W104" s="72">
        <v>0</v>
      </c>
      <c r="X104" s="72">
        <v>0</v>
      </c>
      <c r="Y104" s="72">
        <v>0</v>
      </c>
      <c r="Z104" s="72">
        <v>19.2</v>
      </c>
      <c r="AA104" s="72">
        <v>0</v>
      </c>
      <c r="AB104" s="72">
        <v>2</v>
      </c>
      <c r="AC104" s="72">
        <v>0</v>
      </c>
      <c r="AD104" s="72">
        <v>67.599999999999994</v>
      </c>
      <c r="AE104" s="72">
        <v>1.2</v>
      </c>
      <c r="AF104" s="87">
        <v>0</v>
      </c>
      <c r="AG104" s="87">
        <v>26.1</v>
      </c>
      <c r="AH104" s="87">
        <v>0</v>
      </c>
      <c r="AI104" s="87">
        <v>41.2</v>
      </c>
      <c r="AJ104" s="87">
        <v>37.5</v>
      </c>
      <c r="AK104" s="87">
        <v>0</v>
      </c>
      <c r="AL104" s="87">
        <v>1.2</v>
      </c>
      <c r="AM104" s="87">
        <v>9.6</v>
      </c>
      <c r="AN104" s="87"/>
      <c r="AO104" s="87"/>
      <c r="AP104" s="70">
        <f t="shared" si="7"/>
        <v>29</v>
      </c>
      <c r="AQ104" s="70">
        <f t="shared" si="8"/>
        <v>225.79999999999998</v>
      </c>
      <c r="AR104" s="70">
        <f>IFERROR(VLOOKUP(A104,Climatologia_PP!A:U,9+Precipitacion!$E$2,FALSE),"")</f>
        <v>299.49999999999989</v>
      </c>
      <c r="AS104" s="70">
        <f t="shared" si="9"/>
        <v>75.392320534223728</v>
      </c>
      <c r="AT104" s="70">
        <f t="shared" si="10"/>
        <v>80.591790915894322</v>
      </c>
      <c r="AU104" s="70">
        <f t="shared" si="11"/>
        <v>67.599999999999994</v>
      </c>
      <c r="AV104" s="70">
        <f>IFERROR(VLOOKUP(A104,Maximos!A:AQ,8+(Precipitacion!$E$2-1)*3,FALSE),"")</f>
        <v>160</v>
      </c>
      <c r="AW104" s="79">
        <f t="array" ref="AW1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MATCH($A104, Maximos!$A:$A, 0),
    _xlpm.anio, INDEX(Maximos!$A:$ZZ, _xlpm.fila, _xlpm.colIni+1),
    _xlpm.dia, INDEX(Maximos!$A:$ZZ, _xlpm.fila, _xlpm.colIni+2),
    IF(OR(_xlpm.anio="",_xlpm.dia=""), "No aplica", DATE(_xlpm.anio, _xlpm.mesNum, _xlpm.dia))
  ),
"")</f>
        <v>43239</v>
      </c>
      <c r="AX104" s="72">
        <f t="shared" si="12"/>
        <v>-92.4</v>
      </c>
    </row>
    <row r="105" spans="1:50" ht="15" customHeight="1" x14ac:dyDescent="0.25">
      <c r="A105" s="68">
        <v>13015040</v>
      </c>
      <c r="B105" s="69" t="s">
        <v>215</v>
      </c>
      <c r="C105" s="69" t="s">
        <v>199</v>
      </c>
      <c r="D105" s="70">
        <v>-76.203055559999996</v>
      </c>
      <c r="E105" s="70">
        <v>8.0141666669999996</v>
      </c>
      <c r="F105" s="68">
        <v>300</v>
      </c>
      <c r="G105" s="68">
        <v>23</v>
      </c>
      <c r="H105" s="68">
        <v>23807</v>
      </c>
      <c r="I105" s="69" t="s">
        <v>47</v>
      </c>
      <c r="J105" s="69" t="s">
        <v>216</v>
      </c>
      <c r="K105" s="72">
        <v>20</v>
      </c>
      <c r="L105" s="72">
        <v>2</v>
      </c>
      <c r="M105" s="72">
        <v>3</v>
      </c>
      <c r="N105" s="72">
        <v>1</v>
      </c>
      <c r="O105" s="72">
        <v>0</v>
      </c>
      <c r="P105" s="72">
        <v>23.5</v>
      </c>
      <c r="Q105" s="72">
        <v>2</v>
      </c>
      <c r="R105" s="72">
        <v>0</v>
      </c>
      <c r="S105" s="72">
        <v>9.4</v>
      </c>
      <c r="T105" s="72">
        <v>2</v>
      </c>
      <c r="U105" s="72">
        <v>31.3</v>
      </c>
      <c r="V105" s="72">
        <v>31.7</v>
      </c>
      <c r="W105" s="72">
        <v>2.1</v>
      </c>
      <c r="X105" s="72">
        <v>20.5</v>
      </c>
      <c r="Y105" s="72">
        <v>0.8</v>
      </c>
      <c r="Z105" s="72">
        <v>2.2000000000000002</v>
      </c>
      <c r="AA105" s="72">
        <v>0</v>
      </c>
      <c r="AB105" s="72">
        <v>2.6</v>
      </c>
      <c r="AC105" s="72">
        <v>4.2</v>
      </c>
      <c r="AD105" s="72">
        <v>17.5</v>
      </c>
      <c r="AE105" s="72">
        <v>0</v>
      </c>
      <c r="AF105" s="87">
        <v>11.5</v>
      </c>
      <c r="AG105" s="87">
        <v>5.5</v>
      </c>
      <c r="AH105" s="87">
        <v>0</v>
      </c>
      <c r="AI105" s="87">
        <v>31.8</v>
      </c>
      <c r="AJ105" s="87">
        <v>19</v>
      </c>
      <c r="AK105" s="87">
        <v>0</v>
      </c>
      <c r="AL105" s="87">
        <v>1</v>
      </c>
      <c r="AM105" s="87">
        <v>32</v>
      </c>
      <c r="AN105" s="87"/>
      <c r="AO105" s="87"/>
      <c r="AP105" s="70">
        <f t="shared" si="7"/>
        <v>29</v>
      </c>
      <c r="AQ105" s="70">
        <f t="shared" si="8"/>
        <v>276.60000000000002</v>
      </c>
      <c r="AR105" s="70" t="str">
        <f>IFERROR(VLOOKUP(A105,Climatologia_PP!A:U,9+Precipitacion!$E$2,FALSE),"")</f>
        <v/>
      </c>
      <c r="AS105" s="70" t="str">
        <f t="shared" si="9"/>
        <v/>
      </c>
      <c r="AT105" s="70" t="str">
        <f t="shared" si="10"/>
        <v/>
      </c>
      <c r="AU105" s="70">
        <f t="shared" si="11"/>
        <v>32</v>
      </c>
      <c r="AV105" s="70">
        <f>IFERROR(VLOOKUP(A105,Maximos!A:AQ,8+(Precipitacion!$E$2-1)*3,FALSE),"")</f>
        <v>133.30000000000001</v>
      </c>
      <c r="AW105" s="79">
        <f t="array" ref="AW1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MATCH($A105, Maximos!$A:$A, 0),
    _xlpm.anio, INDEX(Maximos!$A:$ZZ, _xlpm.fila, _xlpm.colIni+1),
    _xlpm.dia, INDEX(Maximos!$A:$ZZ, _xlpm.fila, _xlpm.colIni+2),
    IF(OR(_xlpm.anio="",_xlpm.dia=""), "No aplica", DATE(_xlpm.anio, _xlpm.mesNum, _xlpm.dia))
  ),
"")</f>
        <v>40316</v>
      </c>
      <c r="AX105" s="72">
        <f t="shared" si="12"/>
        <v>-101.30000000000001</v>
      </c>
    </row>
    <row r="106" spans="1:50" ht="15" customHeight="1" x14ac:dyDescent="0.25">
      <c r="A106" s="68">
        <v>25021350</v>
      </c>
      <c r="B106" s="69" t="s">
        <v>217</v>
      </c>
      <c r="C106" s="69" t="s">
        <v>199</v>
      </c>
      <c r="D106" s="70">
        <v>-74.435649999999995</v>
      </c>
      <c r="E106" s="70">
        <v>9.2625600000000006</v>
      </c>
      <c r="F106" s="68">
        <v>20</v>
      </c>
      <c r="G106" s="68">
        <v>13</v>
      </c>
      <c r="H106" s="68">
        <v>13468</v>
      </c>
      <c r="I106" s="69" t="s">
        <v>35</v>
      </c>
      <c r="J106" s="69" t="s">
        <v>218</v>
      </c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70">
        <f t="shared" si="7"/>
        <v>0</v>
      </c>
      <c r="AQ106" s="70" t="str">
        <f t="shared" si="8"/>
        <v/>
      </c>
      <c r="AR106" s="70">
        <f>IFERROR(VLOOKUP(A106,Climatologia_PP!A:U,9+Precipitacion!$E$2,FALSE),"")</f>
        <v>194.8896551724138</v>
      </c>
      <c r="AS106" s="70" t="str">
        <f t="shared" si="9"/>
        <v/>
      </c>
      <c r="AT106" s="70" t="str">
        <f t="shared" si="10"/>
        <v/>
      </c>
      <c r="AU106" s="70" t="str">
        <f t="shared" si="11"/>
        <v/>
      </c>
      <c r="AV106" s="70">
        <f>IFERROR(VLOOKUP(A106,Maximos!A:AQ,8+(Precipitacion!$E$2-1)*3,FALSE),"")</f>
        <v>152</v>
      </c>
      <c r="AW106" s="79">
        <f t="array" ref="AW1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MATCH($A106, Maximos!$A:$A, 0),
    _xlpm.anio, INDEX(Maximos!$A:$ZZ, _xlpm.fila, _xlpm.colIni+1),
    _xlpm.dia, INDEX(Maximos!$A:$ZZ, _xlpm.fila, _xlpm.colIni+2),
    IF(OR(_xlpm.anio="",_xlpm.dia=""), "No aplica", DATE(_xlpm.anio, _xlpm.mesNum, _xlpm.dia))
  ),
"")</f>
        <v>31178</v>
      </c>
      <c r="AX106" s="72" t="str">
        <f t="shared" si="12"/>
        <v>NA</v>
      </c>
    </row>
    <row r="107" spans="1:50" ht="15" customHeight="1" x14ac:dyDescent="0.25">
      <c r="A107" s="68">
        <v>13085010</v>
      </c>
      <c r="B107" s="69" t="s">
        <v>219</v>
      </c>
      <c r="C107" s="69" t="s">
        <v>199</v>
      </c>
      <c r="D107" s="70">
        <v>-75.892777780000003</v>
      </c>
      <c r="E107" s="70">
        <v>9.2972222220000003</v>
      </c>
      <c r="F107" s="68">
        <v>20</v>
      </c>
      <c r="G107" s="68">
        <v>23</v>
      </c>
      <c r="H107" s="68">
        <v>23417</v>
      </c>
      <c r="I107" s="69" t="s">
        <v>47</v>
      </c>
      <c r="J107" s="69" t="s">
        <v>220</v>
      </c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70">
        <f t="shared" si="7"/>
        <v>0</v>
      </c>
      <c r="AQ107" s="70" t="str">
        <f t="shared" si="8"/>
        <v/>
      </c>
      <c r="AR107" s="70">
        <f>IFERROR(VLOOKUP(A107,Climatologia_PP!A:U,9+Precipitacion!$E$2,FALSE),"")</f>
        <v>190.0846153846154</v>
      </c>
      <c r="AS107" s="70" t="str">
        <f t="shared" si="9"/>
        <v/>
      </c>
      <c r="AT107" s="70" t="str">
        <f t="shared" si="10"/>
        <v/>
      </c>
      <c r="AU107" s="70" t="str">
        <f t="shared" si="11"/>
        <v/>
      </c>
      <c r="AV107" s="70">
        <f>IFERROR(VLOOKUP(A107,Maximos!A:AQ,8+(Precipitacion!$E$2-1)*3,FALSE),"")</f>
        <v>120</v>
      </c>
      <c r="AW107" s="79">
        <f t="array" ref="AW1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MATCH($A107, Maximos!$A:$A, 0),
    _xlpm.anio, INDEX(Maximos!$A:$ZZ, _xlpm.fila, _xlpm.colIni+1),
    _xlpm.dia, INDEX(Maximos!$A:$ZZ, _xlpm.fila, _xlpm.colIni+2),
    IF(OR(_xlpm.anio="",_xlpm.dia=""), "No aplica", DATE(_xlpm.anio, _xlpm.mesNum, _xlpm.dia))
  ),
"")</f>
        <v>34113</v>
      </c>
      <c r="AX107" s="72" t="str">
        <f t="shared" si="12"/>
        <v>NA</v>
      </c>
    </row>
    <row r="108" spans="1:50" ht="15" customHeight="1" x14ac:dyDescent="0.25">
      <c r="A108" s="68">
        <v>25025270</v>
      </c>
      <c r="B108" s="69" t="s">
        <v>221</v>
      </c>
      <c r="C108" s="69" t="s">
        <v>199</v>
      </c>
      <c r="D108" s="70">
        <v>-75.387500000000003</v>
      </c>
      <c r="E108" s="70">
        <v>9.3163888890000006</v>
      </c>
      <c r="F108" s="68">
        <v>160</v>
      </c>
      <c r="G108" s="68">
        <v>70</v>
      </c>
      <c r="H108" s="68">
        <v>70001</v>
      </c>
      <c r="I108" s="69" t="s">
        <v>206</v>
      </c>
      <c r="J108" s="69" t="s">
        <v>222</v>
      </c>
      <c r="K108" s="72">
        <v>7</v>
      </c>
      <c r="L108" s="72">
        <v>1.6</v>
      </c>
      <c r="M108" s="72">
        <v>0</v>
      </c>
      <c r="N108" s="72">
        <v>0</v>
      </c>
      <c r="O108" s="72">
        <v>0</v>
      </c>
      <c r="P108" s="72">
        <v>0</v>
      </c>
      <c r="Q108" s="72">
        <v>0</v>
      </c>
      <c r="R108" s="72">
        <v>0</v>
      </c>
      <c r="S108" s="72">
        <v>0</v>
      </c>
      <c r="T108" s="72">
        <v>0</v>
      </c>
      <c r="U108" s="72">
        <v>0</v>
      </c>
      <c r="V108" s="72">
        <v>0</v>
      </c>
      <c r="W108" s="72">
        <v>0</v>
      </c>
      <c r="X108" s="72">
        <v>12.8</v>
      </c>
      <c r="Y108" s="72">
        <v>0</v>
      </c>
      <c r="Z108" s="72">
        <v>0.2</v>
      </c>
      <c r="AA108" s="72">
        <v>6.2</v>
      </c>
      <c r="AB108" s="72">
        <v>0</v>
      </c>
      <c r="AC108" s="72">
        <v>0</v>
      </c>
      <c r="AD108" s="72">
        <v>2.7</v>
      </c>
      <c r="AE108" s="72">
        <v>0</v>
      </c>
      <c r="AF108" s="87">
        <v>0</v>
      </c>
      <c r="AG108" s="87">
        <v>33.4</v>
      </c>
      <c r="AH108" s="87">
        <v>0</v>
      </c>
      <c r="AI108" s="87">
        <v>6.7</v>
      </c>
      <c r="AJ108" s="87">
        <v>2.4</v>
      </c>
      <c r="AK108" s="87">
        <v>0</v>
      </c>
      <c r="AL108" s="87">
        <v>31.3</v>
      </c>
      <c r="AM108" s="87">
        <v>2.2000000000000002</v>
      </c>
      <c r="AN108" s="87"/>
      <c r="AO108" s="87"/>
      <c r="AP108" s="70">
        <f t="shared" si="7"/>
        <v>29</v>
      </c>
      <c r="AQ108" s="70">
        <f t="shared" si="8"/>
        <v>106.5</v>
      </c>
      <c r="AR108" s="70">
        <f>IFERROR(VLOOKUP(A108,Climatologia_PP!A:U,9+Precipitacion!$E$2,FALSE),"")</f>
        <v>173.60400000000001</v>
      </c>
      <c r="AS108" s="70">
        <f t="shared" si="9"/>
        <v>61.346512753162365</v>
      </c>
      <c r="AT108" s="70">
        <f t="shared" si="10"/>
        <v>65.577306736139079</v>
      </c>
      <c r="AU108" s="70">
        <f t="shared" si="11"/>
        <v>33.4</v>
      </c>
      <c r="AV108" s="70">
        <f>IFERROR(VLOOKUP(A108,Maximos!A:AQ,8+(Precipitacion!$E$2-1)*3,FALSE),"")</f>
        <v>114.5</v>
      </c>
      <c r="AW108" s="79">
        <f t="array" ref="AW1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MATCH($A108, Maximos!$A:$A, 0),
    _xlpm.anio, INDEX(Maximos!$A:$ZZ, _xlpm.fila, _xlpm.colIni+1),
    _xlpm.dia, INDEX(Maximos!$A:$ZZ, _xlpm.fila, _xlpm.colIni+2),
    IF(OR(_xlpm.anio="",_xlpm.dia=""), "No aplica", DATE(_xlpm.anio, _xlpm.mesNum, _xlpm.dia))
  ),
"")</f>
        <v>36659</v>
      </c>
      <c r="AX108" s="72">
        <f t="shared" si="12"/>
        <v>-81.099999999999994</v>
      </c>
    </row>
    <row r="109" spans="1:50" ht="15" customHeight="1" x14ac:dyDescent="0.25">
      <c r="A109" s="68">
        <v>25025080</v>
      </c>
      <c r="B109" s="69" t="s">
        <v>223</v>
      </c>
      <c r="C109" s="69" t="s">
        <v>199</v>
      </c>
      <c r="D109" s="70">
        <v>-75.283055559999994</v>
      </c>
      <c r="E109" s="70">
        <v>9.3338888890000007</v>
      </c>
      <c r="F109" s="68">
        <v>166</v>
      </c>
      <c r="G109" s="68">
        <v>70</v>
      </c>
      <c r="H109" s="68">
        <v>70215</v>
      </c>
      <c r="I109" s="69" t="s">
        <v>206</v>
      </c>
      <c r="J109" s="69" t="s">
        <v>224</v>
      </c>
      <c r="K109" s="72">
        <v>10.199999999999999</v>
      </c>
      <c r="L109" s="72">
        <v>16.3</v>
      </c>
      <c r="M109" s="72">
        <v>0</v>
      </c>
      <c r="N109" s="72">
        <v>0</v>
      </c>
      <c r="O109" s="72">
        <v>0</v>
      </c>
      <c r="P109" s="72">
        <v>0</v>
      </c>
      <c r="Q109" s="72">
        <v>0</v>
      </c>
      <c r="R109" s="72">
        <v>0</v>
      </c>
      <c r="S109" s="72">
        <v>0</v>
      </c>
      <c r="T109" s="72">
        <v>0</v>
      </c>
      <c r="U109" s="72">
        <v>0</v>
      </c>
      <c r="V109" s="72">
        <v>0</v>
      </c>
      <c r="W109" s="72">
        <v>0</v>
      </c>
      <c r="X109" s="72">
        <v>3.6</v>
      </c>
      <c r="Y109" s="72">
        <v>0</v>
      </c>
      <c r="Z109" s="72">
        <v>4</v>
      </c>
      <c r="AA109" s="72">
        <v>0</v>
      </c>
      <c r="AB109" s="72">
        <v>0</v>
      </c>
      <c r="AC109" s="72">
        <v>0</v>
      </c>
      <c r="AD109" s="72">
        <v>1.3</v>
      </c>
      <c r="AE109" s="72">
        <v>0</v>
      </c>
      <c r="AF109" s="87">
        <v>0</v>
      </c>
      <c r="AG109" s="87">
        <v>4</v>
      </c>
      <c r="AH109" s="87">
        <v>0</v>
      </c>
      <c r="AI109" s="87">
        <v>9.1999999999999993</v>
      </c>
      <c r="AJ109" s="87">
        <v>2.2000000000000002</v>
      </c>
      <c r="AK109" s="87">
        <v>0</v>
      </c>
      <c r="AL109" s="87">
        <v>0</v>
      </c>
      <c r="AM109" s="87">
        <v>1.5</v>
      </c>
      <c r="AN109" s="87"/>
      <c r="AO109" s="87"/>
      <c r="AP109" s="70">
        <f t="shared" si="7"/>
        <v>29</v>
      </c>
      <c r="AQ109" s="70">
        <f t="shared" si="8"/>
        <v>52.3</v>
      </c>
      <c r="AR109" s="70">
        <f>IFERROR(VLOOKUP(A109,Climatologia_PP!A:U,9+Precipitacion!$E$2,FALSE),"")</f>
        <v>164.9576923076923</v>
      </c>
      <c r="AS109" s="70">
        <f t="shared" si="9"/>
        <v>31.705099209587541</v>
      </c>
      <c r="AT109" s="70">
        <f t="shared" si="10"/>
        <v>33.891657775765992</v>
      </c>
      <c r="AU109" s="70">
        <f t="shared" si="11"/>
        <v>16.3</v>
      </c>
      <c r="AV109" s="70">
        <f>IFERROR(VLOOKUP(A109,Maximos!A:AQ,8+(Precipitacion!$E$2-1)*3,FALSE),"")</f>
        <v>128</v>
      </c>
      <c r="AW109" s="79">
        <f t="array" ref="AW1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MATCH($A109, Maximos!$A:$A, 0),
    _xlpm.anio, INDEX(Maximos!$A:$ZZ, _xlpm.fila, _xlpm.colIni+1),
    _xlpm.dia, INDEX(Maximos!$A:$ZZ, _xlpm.fila, _xlpm.colIni+2),
    IF(OR(_xlpm.anio="",_xlpm.dia=""), "No aplica", DATE(_xlpm.anio, _xlpm.mesNum, _xlpm.dia))
  ),
"")</f>
        <v>34098</v>
      </c>
      <c r="AX109" s="72">
        <f t="shared" si="12"/>
        <v>-111.7</v>
      </c>
    </row>
    <row r="110" spans="1:50" ht="15" customHeight="1" x14ac:dyDescent="0.25">
      <c r="A110" s="68">
        <v>25020700</v>
      </c>
      <c r="B110" s="69" t="s">
        <v>225</v>
      </c>
      <c r="C110" s="69" t="s">
        <v>199</v>
      </c>
      <c r="D110" s="70">
        <v>-75.338611110000002</v>
      </c>
      <c r="E110" s="70">
        <v>8.0530555560000003</v>
      </c>
      <c r="F110" s="68">
        <v>50</v>
      </c>
      <c r="G110" s="68">
        <v>23</v>
      </c>
      <c r="H110" s="68">
        <v>23350</v>
      </c>
      <c r="I110" s="69" t="s">
        <v>47</v>
      </c>
      <c r="J110" s="69" t="s">
        <v>226</v>
      </c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72"/>
      <c r="AE110" s="72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70">
        <f t="shared" si="7"/>
        <v>0</v>
      </c>
      <c r="AQ110" s="70" t="str">
        <f t="shared" si="8"/>
        <v/>
      </c>
      <c r="AR110" s="70">
        <f>IFERROR(VLOOKUP(A110,Climatologia_PP!A:U,9+Precipitacion!$E$2,FALSE),"")</f>
        <v>242.28666666666669</v>
      </c>
      <c r="AS110" s="70" t="str">
        <f t="shared" si="9"/>
        <v/>
      </c>
      <c r="AT110" s="70" t="str">
        <f t="shared" si="10"/>
        <v/>
      </c>
      <c r="AU110" s="70" t="str">
        <f t="shared" si="11"/>
        <v/>
      </c>
      <c r="AV110" s="70">
        <f>IFERROR(VLOOKUP(A110,Maximos!A:AQ,8+(Precipitacion!$E$2-1)*3,FALSE),"")</f>
        <v>130</v>
      </c>
      <c r="AW110" s="79">
        <f t="array" ref="AW1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MATCH($A110, Maximos!$A:$A, 0),
    _xlpm.anio, INDEX(Maximos!$A:$ZZ, _xlpm.fila, _xlpm.colIni+1),
    _xlpm.dia, INDEX(Maximos!$A:$ZZ, _xlpm.fila, _xlpm.colIni+2),
    IF(OR(_xlpm.anio="",_xlpm.dia=""), "No aplica", DATE(_xlpm.anio, _xlpm.mesNum, _xlpm.dia))
  ),
"")</f>
        <v>37392</v>
      </c>
      <c r="AX110" s="72" t="str">
        <f t="shared" si="12"/>
        <v>NA</v>
      </c>
    </row>
    <row r="111" spans="1:50" ht="15" customHeight="1" x14ac:dyDescent="0.25">
      <c r="A111" s="68">
        <v>13090040</v>
      </c>
      <c r="B111" s="69" t="s">
        <v>227</v>
      </c>
      <c r="C111" s="69" t="s">
        <v>199</v>
      </c>
      <c r="D111" s="70">
        <v>-75.322500000000005</v>
      </c>
      <c r="E111" s="70">
        <v>9.5386111109999998</v>
      </c>
      <c r="F111" s="68">
        <v>100</v>
      </c>
      <c r="G111" s="68">
        <v>70</v>
      </c>
      <c r="H111" s="68">
        <v>70230</v>
      </c>
      <c r="I111" s="69" t="s">
        <v>206</v>
      </c>
      <c r="J111" s="69" t="s">
        <v>228</v>
      </c>
      <c r="K111" s="72">
        <v>10</v>
      </c>
      <c r="L111" s="72">
        <v>0</v>
      </c>
      <c r="M111" s="72">
        <v>0</v>
      </c>
      <c r="N111" s="72">
        <v>0</v>
      </c>
      <c r="O111" s="72">
        <v>0</v>
      </c>
      <c r="P111" s="72">
        <v>0</v>
      </c>
      <c r="Q111" s="72">
        <v>0</v>
      </c>
      <c r="R111" s="72">
        <v>0</v>
      </c>
      <c r="S111" s="72">
        <v>0</v>
      </c>
      <c r="T111" s="72">
        <v>0</v>
      </c>
      <c r="U111" s="72">
        <v>18</v>
      </c>
      <c r="V111" s="72">
        <v>0</v>
      </c>
      <c r="W111" s="72">
        <v>0</v>
      </c>
      <c r="X111" s="72">
        <v>8</v>
      </c>
      <c r="Y111" s="72">
        <v>0</v>
      </c>
      <c r="Z111" s="72">
        <v>10</v>
      </c>
      <c r="AA111" s="72">
        <v>0</v>
      </c>
      <c r="AB111" s="72">
        <v>0</v>
      </c>
      <c r="AC111" s="72">
        <v>0</v>
      </c>
      <c r="AD111" s="72">
        <v>0</v>
      </c>
      <c r="AE111" s="72">
        <v>18</v>
      </c>
      <c r="AF111" s="87">
        <v>0</v>
      </c>
      <c r="AG111" s="87">
        <v>7</v>
      </c>
      <c r="AH111" s="87">
        <v>0</v>
      </c>
      <c r="AI111" s="87">
        <v>10</v>
      </c>
      <c r="AJ111" s="87">
        <v>0</v>
      </c>
      <c r="AK111" s="87">
        <v>0</v>
      </c>
      <c r="AL111" s="87">
        <v>0</v>
      </c>
      <c r="AM111" s="87">
        <v>8</v>
      </c>
      <c r="AN111" s="87"/>
      <c r="AO111" s="87"/>
      <c r="AP111" s="70">
        <f t="shared" si="7"/>
        <v>29</v>
      </c>
      <c r="AQ111" s="70">
        <f t="shared" si="8"/>
        <v>89</v>
      </c>
      <c r="AR111" s="70">
        <f>IFERROR(VLOOKUP(A111,Climatologia_PP!A:U,9+Precipitacion!$E$2,FALSE),"")</f>
        <v>198.75</v>
      </c>
      <c r="AS111" s="70">
        <f t="shared" si="9"/>
        <v>44.779874213836479</v>
      </c>
      <c r="AT111" s="70">
        <f t="shared" si="10"/>
        <v>47.868141400997615</v>
      </c>
      <c r="AU111" s="70">
        <f t="shared" si="11"/>
        <v>18</v>
      </c>
      <c r="AV111" s="70">
        <f>IFERROR(VLOOKUP(A111,Maximos!A:AQ,8+(Precipitacion!$E$2-1)*3,FALSE),"")</f>
        <v>105</v>
      </c>
      <c r="AW111" s="79">
        <f t="array" ref="AW1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MATCH($A111, Maximos!$A:$A, 0),
    _xlpm.anio, INDEX(Maximos!$A:$ZZ, _xlpm.fila, _xlpm.colIni+1),
    _xlpm.dia, INDEX(Maximos!$A:$ZZ, _xlpm.fila, _xlpm.colIni+2),
    IF(OR(_xlpm.anio="",_xlpm.dia=""), "No aplica", DATE(_xlpm.anio, _xlpm.mesNum, _xlpm.dia))
  ),
"")</f>
        <v>27910</v>
      </c>
      <c r="AX111" s="72">
        <f t="shared" si="12"/>
        <v>-87</v>
      </c>
    </row>
    <row r="112" spans="1:50" ht="15" customHeight="1" x14ac:dyDescent="0.25">
      <c r="A112" s="68">
        <v>25020960</v>
      </c>
      <c r="B112" s="69" t="s">
        <v>47</v>
      </c>
      <c r="C112" s="69" t="s">
        <v>199</v>
      </c>
      <c r="D112" s="70">
        <v>-74.825202000000004</v>
      </c>
      <c r="E112" s="70">
        <v>9.5882339999999999</v>
      </c>
      <c r="F112" s="68">
        <v>20</v>
      </c>
      <c r="G112" s="68">
        <v>13</v>
      </c>
      <c r="H112" s="68">
        <v>13212</v>
      </c>
      <c r="I112" s="69" t="s">
        <v>35</v>
      </c>
      <c r="J112" s="69" t="s">
        <v>47</v>
      </c>
      <c r="K112" s="72">
        <v>11</v>
      </c>
      <c r="L112" s="72">
        <v>0</v>
      </c>
      <c r="M112" s="72">
        <v>0</v>
      </c>
      <c r="N112" s="72">
        <v>0</v>
      </c>
      <c r="O112" s="72">
        <v>0</v>
      </c>
      <c r="P112" s="72">
        <v>0</v>
      </c>
      <c r="Q112" s="72">
        <v>0</v>
      </c>
      <c r="R112" s="72">
        <v>0</v>
      </c>
      <c r="S112" s="72">
        <v>0</v>
      </c>
      <c r="T112" s="72">
        <v>0</v>
      </c>
      <c r="U112" s="72">
        <v>0</v>
      </c>
      <c r="V112" s="72">
        <v>14</v>
      </c>
      <c r="W112" s="72">
        <v>0</v>
      </c>
      <c r="X112" s="72">
        <v>0</v>
      </c>
      <c r="Y112" s="72">
        <v>0</v>
      </c>
      <c r="Z112" s="72">
        <v>6</v>
      </c>
      <c r="AA112" s="72">
        <v>0</v>
      </c>
      <c r="AB112" s="72">
        <v>2</v>
      </c>
      <c r="AC112" s="72">
        <v>0</v>
      </c>
      <c r="AD112" s="72">
        <v>0</v>
      </c>
      <c r="AE112" s="72">
        <v>0</v>
      </c>
      <c r="AF112" s="87">
        <v>0</v>
      </c>
      <c r="AG112" s="87">
        <v>24</v>
      </c>
      <c r="AH112" s="87">
        <v>0</v>
      </c>
      <c r="AI112" s="87">
        <v>0</v>
      </c>
      <c r="AJ112" s="87">
        <v>26</v>
      </c>
      <c r="AK112" s="87">
        <v>0</v>
      </c>
      <c r="AL112" s="87">
        <v>0</v>
      </c>
      <c r="AM112" s="87">
        <v>0</v>
      </c>
      <c r="AN112" s="87"/>
      <c r="AO112" s="87"/>
      <c r="AP112" s="70">
        <f t="shared" si="7"/>
        <v>29</v>
      </c>
      <c r="AQ112" s="70">
        <f t="shared" si="8"/>
        <v>83</v>
      </c>
      <c r="AR112" s="70">
        <f>IFERROR(VLOOKUP(A112,Climatologia_PP!A:U,9+Precipitacion!$E$2,FALSE),"")</f>
        <v>142.99629629629629</v>
      </c>
      <c r="AS112" s="70">
        <f t="shared" si="9"/>
        <v>58.04346136911083</v>
      </c>
      <c r="AT112" s="70">
        <f t="shared" si="10"/>
        <v>62.046458704911579</v>
      </c>
      <c r="AU112" s="70">
        <f t="shared" si="11"/>
        <v>26</v>
      </c>
      <c r="AV112" s="70">
        <f>IFERROR(VLOOKUP(A112,Maximos!A:AQ,8+(Precipitacion!$E$2-1)*3,FALSE),"")</f>
        <v>106</v>
      </c>
      <c r="AW112" s="79">
        <f t="array" ref="AW1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MATCH($A112, Maximos!$A:$A, 0),
    _xlpm.anio, INDEX(Maximos!$A:$ZZ, _xlpm.fila, _xlpm.colIni+1),
    _xlpm.dia, INDEX(Maximos!$A:$ZZ, _xlpm.fila, _xlpm.colIni+2),
    IF(OR(_xlpm.anio="",_xlpm.dia=""), "No aplica", DATE(_xlpm.anio, _xlpm.mesNum, _xlpm.dia))
  ),
"")</f>
        <v>44699</v>
      </c>
      <c r="AX112" s="72">
        <f t="shared" si="12"/>
        <v>-80</v>
      </c>
    </row>
    <row r="113" spans="1:50" ht="15" customHeight="1" x14ac:dyDescent="0.25">
      <c r="A113" s="68">
        <v>13030010</v>
      </c>
      <c r="B113" s="69" t="s">
        <v>216</v>
      </c>
      <c r="C113" s="69" t="s">
        <v>199</v>
      </c>
      <c r="D113" s="70">
        <v>-76.053055560000004</v>
      </c>
      <c r="E113" s="70">
        <v>8.1866666670000008</v>
      </c>
      <c r="F113" s="68">
        <v>100</v>
      </c>
      <c r="G113" s="68">
        <v>23</v>
      </c>
      <c r="H113" s="68">
        <v>23807</v>
      </c>
      <c r="I113" s="69" t="s">
        <v>47</v>
      </c>
      <c r="J113" s="69" t="s">
        <v>216</v>
      </c>
      <c r="K113" s="72">
        <v>0</v>
      </c>
      <c r="L113" s="72">
        <v>0</v>
      </c>
      <c r="M113" s="72">
        <v>0</v>
      </c>
      <c r="N113" s="72">
        <v>0</v>
      </c>
      <c r="O113" s="72">
        <v>0</v>
      </c>
      <c r="P113" s="72">
        <v>0</v>
      </c>
      <c r="Q113" s="72">
        <v>0</v>
      </c>
      <c r="R113" s="72">
        <v>0</v>
      </c>
      <c r="S113" s="72">
        <v>0</v>
      </c>
      <c r="T113" s="72">
        <v>0</v>
      </c>
      <c r="U113" s="72">
        <v>4</v>
      </c>
      <c r="V113" s="72">
        <v>0</v>
      </c>
      <c r="W113" s="72">
        <v>0</v>
      </c>
      <c r="X113" s="72">
        <v>15</v>
      </c>
      <c r="Y113" s="72">
        <v>0</v>
      </c>
      <c r="Z113" s="72">
        <v>0</v>
      </c>
      <c r="AA113" s="72">
        <v>6</v>
      </c>
      <c r="AB113" s="72">
        <v>0</v>
      </c>
      <c r="AC113" s="72">
        <v>0</v>
      </c>
      <c r="AD113" s="72">
        <v>0</v>
      </c>
      <c r="AE113" s="72">
        <v>3</v>
      </c>
      <c r="AF113" s="87">
        <v>0</v>
      </c>
      <c r="AG113" s="87">
        <v>15</v>
      </c>
      <c r="AH113" s="87">
        <v>0</v>
      </c>
      <c r="AI113" s="87">
        <v>8</v>
      </c>
      <c r="AJ113" s="87">
        <v>4</v>
      </c>
      <c r="AK113" s="87">
        <v>0</v>
      </c>
      <c r="AL113" s="87">
        <v>0</v>
      </c>
      <c r="AM113" s="87">
        <v>1</v>
      </c>
      <c r="AN113" s="87"/>
      <c r="AO113" s="87"/>
      <c r="AP113" s="70">
        <f t="shared" si="7"/>
        <v>29</v>
      </c>
      <c r="AQ113" s="70">
        <f t="shared" si="8"/>
        <v>56</v>
      </c>
      <c r="AR113" s="70">
        <f>IFERROR(VLOOKUP(A113,Climatologia_PP!A:U,9+Precipitacion!$E$2,FALSE),"")</f>
        <v>250.03571428571431</v>
      </c>
      <c r="AS113" s="70">
        <f t="shared" si="9"/>
        <v>22.396800457077561</v>
      </c>
      <c r="AT113" s="70">
        <f t="shared" si="10"/>
        <v>23.941407385151873</v>
      </c>
      <c r="AU113" s="70">
        <f t="shared" si="11"/>
        <v>15</v>
      </c>
      <c r="AV113" s="70">
        <f>IFERROR(VLOOKUP(A113,Maximos!A:AQ,8+(Precipitacion!$E$2-1)*3,FALSE),"")</f>
        <v>146</v>
      </c>
      <c r="AW113" s="79">
        <f t="array" ref="AW1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MATCH($A113, Maximos!$A:$A, 0),
    _xlpm.anio, INDEX(Maximos!$A:$ZZ, _xlpm.fila, _xlpm.colIni+1),
    _xlpm.dia, INDEX(Maximos!$A:$ZZ, _xlpm.fila, _xlpm.colIni+2),
    IF(OR(_xlpm.anio="",_xlpm.dia=""), "No aplica", DATE(_xlpm.anio, _xlpm.mesNum, _xlpm.dia))
  ),
"")</f>
        <v>31181</v>
      </c>
      <c r="AX113" s="72">
        <f t="shared" si="12"/>
        <v>-131</v>
      </c>
    </row>
    <row r="114" spans="1:50" ht="15" customHeight="1" x14ac:dyDescent="0.25">
      <c r="A114" s="68">
        <v>25025190</v>
      </c>
      <c r="B114" s="69" t="s">
        <v>229</v>
      </c>
      <c r="C114" s="69" t="s">
        <v>199</v>
      </c>
      <c r="D114" s="70">
        <v>-75.583722219999999</v>
      </c>
      <c r="E114" s="70">
        <v>8.3993333329999995</v>
      </c>
      <c r="F114" s="68">
        <v>90</v>
      </c>
      <c r="G114" s="68">
        <v>23</v>
      </c>
      <c r="H114" s="68">
        <v>23555</v>
      </c>
      <c r="I114" s="69" t="s">
        <v>47</v>
      </c>
      <c r="J114" s="69" t="s">
        <v>230</v>
      </c>
      <c r="K114" s="72">
        <v>10.199999999999999</v>
      </c>
      <c r="L114" s="72">
        <v>7.8</v>
      </c>
      <c r="M114" s="72">
        <v>9.6</v>
      </c>
      <c r="N114" s="72">
        <v>0</v>
      </c>
      <c r="O114" s="72">
        <v>0</v>
      </c>
      <c r="P114" s="72">
        <v>0</v>
      </c>
      <c r="Q114" s="72">
        <v>0</v>
      </c>
      <c r="R114" s="72">
        <v>0</v>
      </c>
      <c r="S114" s="72">
        <v>0</v>
      </c>
      <c r="T114" s="72">
        <v>0</v>
      </c>
      <c r="U114" s="72">
        <v>0</v>
      </c>
      <c r="V114" s="72">
        <v>0.6</v>
      </c>
      <c r="W114" s="72">
        <v>0</v>
      </c>
      <c r="X114" s="72">
        <v>9</v>
      </c>
      <c r="Y114" s="72">
        <v>0</v>
      </c>
      <c r="Z114" s="72">
        <v>41</v>
      </c>
      <c r="AA114" s="72">
        <v>0</v>
      </c>
      <c r="AB114" s="72">
        <v>1.8</v>
      </c>
      <c r="AC114" s="72">
        <v>0</v>
      </c>
      <c r="AD114" s="72">
        <v>60.6</v>
      </c>
      <c r="AE114" s="72">
        <v>1.5</v>
      </c>
      <c r="AF114" s="87">
        <v>0</v>
      </c>
      <c r="AG114" s="87">
        <v>2.6</v>
      </c>
      <c r="AH114" s="87">
        <v>0</v>
      </c>
      <c r="AI114" s="87">
        <v>17.899999999999999</v>
      </c>
      <c r="AJ114" s="87">
        <v>1.6</v>
      </c>
      <c r="AK114" s="87">
        <v>0</v>
      </c>
      <c r="AL114" s="87">
        <v>0</v>
      </c>
      <c r="AM114" s="87">
        <v>0.2</v>
      </c>
      <c r="AN114" s="87"/>
      <c r="AO114" s="87"/>
      <c r="AP114" s="70">
        <f t="shared" si="7"/>
        <v>29</v>
      </c>
      <c r="AQ114" s="70">
        <f t="shared" si="8"/>
        <v>164.39999999999998</v>
      </c>
      <c r="AR114" s="70">
        <f>IFERROR(VLOOKUP(A114,Climatologia_PP!A:U,9+Precipitacion!$E$2,FALSE),"")</f>
        <v>209.8535714285714</v>
      </c>
      <c r="AS114" s="70">
        <f t="shared" si="9"/>
        <v>78.340339352269439</v>
      </c>
      <c r="AT114" s="70">
        <f t="shared" si="10"/>
        <v>83.743121376563892</v>
      </c>
      <c r="AU114" s="70">
        <f t="shared" si="11"/>
        <v>60.6</v>
      </c>
      <c r="AV114" s="70">
        <f>IFERROR(VLOOKUP(A114,Maximos!A:AQ,8+(Precipitacion!$E$2-1)*3,FALSE),"")</f>
        <v>159.6</v>
      </c>
      <c r="AW114" s="79">
        <f t="array" ref="AW1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MATCH($A114, Maximos!$A:$A, 0),
    _xlpm.anio, INDEX(Maximos!$A:$ZZ, _xlpm.fila, _xlpm.colIni+1),
    _xlpm.dia, INDEX(Maximos!$A:$ZZ, _xlpm.fila, _xlpm.colIni+2),
    IF(OR(_xlpm.anio="",_xlpm.dia=""), "No aplica", DATE(_xlpm.anio, _xlpm.mesNum, _xlpm.dia))
  ),
"")</f>
        <v>29370</v>
      </c>
      <c r="AX114" s="72">
        <f t="shared" si="12"/>
        <v>-99</v>
      </c>
    </row>
    <row r="115" spans="1:50" ht="15" customHeight="1" x14ac:dyDescent="0.25">
      <c r="A115" s="68">
        <v>12030010</v>
      </c>
      <c r="B115" s="69" t="s">
        <v>231</v>
      </c>
      <c r="C115" s="69" t="s">
        <v>199</v>
      </c>
      <c r="D115" s="70">
        <v>-76.533055559999994</v>
      </c>
      <c r="E115" s="70">
        <v>8.7552222220000004</v>
      </c>
      <c r="F115" s="68">
        <v>4</v>
      </c>
      <c r="G115" s="68">
        <v>5</v>
      </c>
      <c r="H115" s="68">
        <v>5659</v>
      </c>
      <c r="I115" s="69" t="s">
        <v>58</v>
      </c>
      <c r="J115" s="69" t="s">
        <v>232</v>
      </c>
      <c r="K115" s="72">
        <v>0</v>
      </c>
      <c r="L115" s="72">
        <v>6</v>
      </c>
      <c r="M115" s="72">
        <v>0</v>
      </c>
      <c r="N115" s="72">
        <v>2</v>
      </c>
      <c r="O115" s="72">
        <v>3</v>
      </c>
      <c r="P115" s="72">
        <v>0</v>
      </c>
      <c r="Q115" s="72">
        <v>0</v>
      </c>
      <c r="R115" s="72">
        <v>0</v>
      </c>
      <c r="S115" s="72">
        <v>0</v>
      </c>
      <c r="T115" s="72">
        <v>0</v>
      </c>
      <c r="U115" s="72">
        <v>0</v>
      </c>
      <c r="V115" s="72">
        <v>2</v>
      </c>
      <c r="W115" s="72">
        <v>0</v>
      </c>
      <c r="X115" s="72">
        <v>20</v>
      </c>
      <c r="Y115" s="72">
        <v>0</v>
      </c>
      <c r="Z115" s="72">
        <v>15</v>
      </c>
      <c r="AA115" s="72">
        <v>0</v>
      </c>
      <c r="AB115" s="72">
        <v>0</v>
      </c>
      <c r="AC115" s="72">
        <v>4</v>
      </c>
      <c r="AD115" s="72">
        <v>5</v>
      </c>
      <c r="AE115" s="72">
        <v>0</v>
      </c>
      <c r="AF115" s="87">
        <v>6</v>
      </c>
      <c r="AG115" s="87">
        <v>5</v>
      </c>
      <c r="AH115" s="87">
        <v>0</v>
      </c>
      <c r="AI115" s="87">
        <v>54</v>
      </c>
      <c r="AJ115" s="87">
        <v>2</v>
      </c>
      <c r="AK115" s="87">
        <v>5</v>
      </c>
      <c r="AL115" s="87">
        <v>1</v>
      </c>
      <c r="AM115" s="87">
        <v>0</v>
      </c>
      <c r="AN115" s="87"/>
      <c r="AO115" s="87"/>
      <c r="AP115" s="70">
        <f t="shared" si="7"/>
        <v>29</v>
      </c>
      <c r="AQ115" s="70">
        <f t="shared" si="8"/>
        <v>130</v>
      </c>
      <c r="AR115" s="70">
        <f>IFERROR(VLOOKUP(A115,Climatologia_PP!A:U,9+Precipitacion!$E$2,FALSE),"")</f>
        <v>291.30333333333328</v>
      </c>
      <c r="AS115" s="70">
        <f t="shared" si="9"/>
        <v>44.627021089128178</v>
      </c>
      <c r="AT115" s="70">
        <f t="shared" si="10"/>
        <v>47.704746681481843</v>
      </c>
      <c r="AU115" s="70">
        <f t="shared" si="11"/>
        <v>54</v>
      </c>
      <c r="AV115" s="70">
        <f>IFERROR(VLOOKUP(A115,Maximos!A:AQ,8+(Precipitacion!$E$2-1)*3,FALSE),"")</f>
        <v>187</v>
      </c>
      <c r="AW115" s="79">
        <f t="array" ref="AW1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MATCH($A115, Maximos!$A:$A, 0),
    _xlpm.anio, INDEX(Maximos!$A:$ZZ, _xlpm.fila, _xlpm.colIni+1),
    _xlpm.dia, INDEX(Maximos!$A:$ZZ, _xlpm.fila, _xlpm.colIni+2),
    IF(OR(_xlpm.anio="",_xlpm.dia=""), "No aplica", DATE(_xlpm.anio, _xlpm.mesNum, _xlpm.dia))
  ),
"")</f>
        <v>39585</v>
      </c>
      <c r="AX115" s="72">
        <f t="shared" si="12"/>
        <v>-133</v>
      </c>
    </row>
    <row r="116" spans="1:50" ht="15" customHeight="1" x14ac:dyDescent="0.25">
      <c r="A116" s="68">
        <v>29040300</v>
      </c>
      <c r="B116" s="69" t="s">
        <v>233</v>
      </c>
      <c r="C116" s="69" t="s">
        <v>199</v>
      </c>
      <c r="D116" s="70">
        <v>-74.825536999999997</v>
      </c>
      <c r="E116" s="70">
        <v>10.509383</v>
      </c>
      <c r="F116" s="68">
        <v>5</v>
      </c>
      <c r="G116" s="68">
        <v>8</v>
      </c>
      <c r="H116" s="68">
        <v>8560</v>
      </c>
      <c r="I116" s="69" t="s">
        <v>38</v>
      </c>
      <c r="J116" s="69" t="s">
        <v>234</v>
      </c>
      <c r="K116" s="72">
        <v>0</v>
      </c>
      <c r="L116" s="72">
        <v>0</v>
      </c>
      <c r="M116" s="72">
        <v>0</v>
      </c>
      <c r="N116" s="72">
        <v>0</v>
      </c>
      <c r="O116" s="72">
        <v>0</v>
      </c>
      <c r="P116" s="72">
        <v>0</v>
      </c>
      <c r="Q116" s="72">
        <v>0</v>
      </c>
      <c r="R116" s="72">
        <v>0</v>
      </c>
      <c r="S116" s="72">
        <v>0</v>
      </c>
      <c r="T116" s="72">
        <v>0</v>
      </c>
      <c r="U116" s="72">
        <v>0</v>
      </c>
      <c r="V116" s="72">
        <v>0</v>
      </c>
      <c r="W116" s="72">
        <v>14</v>
      </c>
      <c r="X116" s="72">
        <v>0</v>
      </c>
      <c r="Y116" s="72">
        <v>0</v>
      </c>
      <c r="Z116" s="72">
        <v>0</v>
      </c>
      <c r="AA116" s="72">
        <v>33</v>
      </c>
      <c r="AB116" s="72">
        <v>0</v>
      </c>
      <c r="AC116" s="72">
        <v>0</v>
      </c>
      <c r="AD116" s="72">
        <v>0</v>
      </c>
      <c r="AE116" s="72">
        <v>0</v>
      </c>
      <c r="AF116" s="87">
        <v>0</v>
      </c>
      <c r="AG116" s="87">
        <v>0</v>
      </c>
      <c r="AH116" s="87">
        <v>0</v>
      </c>
      <c r="AI116" s="87">
        <v>0</v>
      </c>
      <c r="AJ116" s="87">
        <v>10</v>
      </c>
      <c r="AK116" s="87">
        <v>0</v>
      </c>
      <c r="AL116" s="87">
        <v>0</v>
      </c>
      <c r="AM116" s="87">
        <v>0</v>
      </c>
      <c r="AN116" s="87"/>
      <c r="AO116" s="87"/>
      <c r="AP116" s="70">
        <f t="shared" si="7"/>
        <v>29</v>
      </c>
      <c r="AQ116" s="70">
        <f t="shared" si="8"/>
        <v>57</v>
      </c>
      <c r="AR116" s="70">
        <f>IFERROR(VLOOKUP(A116,Climatologia_PP!A:U,9+Precipitacion!$E$2,FALSE),"")</f>
        <v>137.9</v>
      </c>
      <c r="AS116" s="70">
        <f t="shared" si="9"/>
        <v>41.33430021754895</v>
      </c>
      <c r="AT116" s="70">
        <f t="shared" si="10"/>
        <v>44.184941611862662</v>
      </c>
      <c r="AU116" s="70">
        <f t="shared" si="11"/>
        <v>33</v>
      </c>
      <c r="AV116" s="70">
        <f>IFERROR(VLOOKUP(A116,Maximos!A:AQ,8+(Precipitacion!$E$2-1)*3,FALSE),"")</f>
        <v>100</v>
      </c>
      <c r="AW116" s="79">
        <f t="array" ref="AW1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MATCH($A116, Maximos!$A:$A, 0),
    _xlpm.anio, INDEX(Maximos!$A:$ZZ, _xlpm.fila, _xlpm.colIni+1),
    _xlpm.dia, INDEX(Maximos!$A:$ZZ, _xlpm.fila, _xlpm.colIni+2),
    IF(OR(_xlpm.anio="",_xlpm.dia=""), "No aplica", DATE(_xlpm.anio, _xlpm.mesNum, _xlpm.dia))
  ),
"")</f>
        <v>37759</v>
      </c>
      <c r="AX116" s="72">
        <f t="shared" si="12"/>
        <v>-67</v>
      </c>
    </row>
    <row r="117" spans="1:50" ht="15" customHeight="1" x14ac:dyDescent="0.25">
      <c r="A117" s="68">
        <v>14010020</v>
      </c>
      <c r="B117" s="69" t="s">
        <v>235</v>
      </c>
      <c r="C117" s="69" t="s">
        <v>199</v>
      </c>
      <c r="D117" s="70">
        <v>-75.140111110000007</v>
      </c>
      <c r="E117" s="70">
        <v>10.721888890000001</v>
      </c>
      <c r="F117" s="68">
        <v>80</v>
      </c>
      <c r="G117" s="68">
        <v>8</v>
      </c>
      <c r="H117" s="68">
        <v>8549</v>
      </c>
      <c r="I117" s="69" t="s">
        <v>38</v>
      </c>
      <c r="J117" s="69" t="s">
        <v>236</v>
      </c>
      <c r="K117" s="72">
        <v>0</v>
      </c>
      <c r="L117" s="72">
        <v>0</v>
      </c>
      <c r="M117" s="72">
        <v>36</v>
      </c>
      <c r="N117" s="72">
        <v>0</v>
      </c>
      <c r="O117" s="72">
        <v>0</v>
      </c>
      <c r="P117" s="72">
        <v>0</v>
      </c>
      <c r="Q117" s="72">
        <v>0</v>
      </c>
      <c r="R117" s="72">
        <v>0</v>
      </c>
      <c r="S117" s="72">
        <v>0</v>
      </c>
      <c r="T117" s="72">
        <v>0</v>
      </c>
      <c r="U117" s="72">
        <v>0</v>
      </c>
      <c r="V117" s="72">
        <v>0</v>
      </c>
      <c r="W117" s="72">
        <v>0</v>
      </c>
      <c r="X117" s="72">
        <v>0</v>
      </c>
      <c r="Y117" s="72">
        <v>0</v>
      </c>
      <c r="Z117" s="72">
        <v>0</v>
      </c>
      <c r="AA117" s="72">
        <v>4</v>
      </c>
      <c r="AB117" s="72">
        <v>0</v>
      </c>
      <c r="AC117" s="72">
        <v>0</v>
      </c>
      <c r="AD117" s="72">
        <v>0</v>
      </c>
      <c r="AE117" s="72">
        <v>0</v>
      </c>
      <c r="AF117" s="87">
        <v>13</v>
      </c>
      <c r="AG117" s="87">
        <v>0</v>
      </c>
      <c r="AH117" s="87">
        <v>0</v>
      </c>
      <c r="AI117" s="87">
        <v>0</v>
      </c>
      <c r="AJ117" s="87">
        <v>0</v>
      </c>
      <c r="AK117" s="87">
        <v>0</v>
      </c>
      <c r="AL117" s="87"/>
      <c r="AM117" s="87">
        <v>0</v>
      </c>
      <c r="AN117" s="87"/>
      <c r="AO117" s="87"/>
      <c r="AP117" s="70">
        <f t="shared" si="7"/>
        <v>28</v>
      </c>
      <c r="AQ117" s="70">
        <f t="shared" si="8"/>
        <v>53</v>
      </c>
      <c r="AR117" s="70">
        <f>IFERROR(VLOOKUP(A117,Climatologia_PP!A:U,9+Precipitacion!$E$2,FALSE),"")</f>
        <v>141.14814814814821</v>
      </c>
      <c r="AS117" s="70">
        <f t="shared" si="9"/>
        <v>37.549199685121998</v>
      </c>
      <c r="AT117" s="70">
        <f t="shared" si="10"/>
        <v>41.572328222813645</v>
      </c>
      <c r="AU117" s="70">
        <f t="shared" si="11"/>
        <v>36</v>
      </c>
      <c r="AV117" s="70">
        <f>IFERROR(VLOOKUP(A117,Maximos!A:AQ,8+(Precipitacion!$E$2-1)*3,FALSE),"")</f>
        <v>122</v>
      </c>
      <c r="AW117" s="79">
        <f t="array" ref="AW1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MATCH($A117, Maximos!$A:$A, 0),
    _xlpm.anio, INDEX(Maximos!$A:$ZZ, _xlpm.fila, _xlpm.colIni+1),
    _xlpm.dia, INDEX(Maximos!$A:$ZZ, _xlpm.fila, _xlpm.colIni+2),
    IF(OR(_xlpm.anio="",_xlpm.dia=""), "No aplica", DATE(_xlpm.anio, _xlpm.mesNum, _xlpm.dia))
  ),
"")</f>
        <v>45780</v>
      </c>
      <c r="AX117" s="72">
        <f t="shared" si="12"/>
        <v>-86</v>
      </c>
    </row>
    <row r="118" spans="1:50" ht="15" customHeight="1" x14ac:dyDescent="0.25">
      <c r="A118" s="68">
        <v>29040310</v>
      </c>
      <c r="B118" s="69" t="s">
        <v>237</v>
      </c>
      <c r="C118" s="69" t="s">
        <v>199</v>
      </c>
      <c r="D118" s="70">
        <v>-74.907966999999999</v>
      </c>
      <c r="E118" s="70">
        <v>10.268599999999999</v>
      </c>
      <c r="F118" s="68">
        <v>8</v>
      </c>
      <c r="G118" s="68">
        <v>8</v>
      </c>
      <c r="H118" s="68">
        <v>8770</v>
      </c>
      <c r="I118" s="69" t="s">
        <v>38</v>
      </c>
      <c r="J118" s="69" t="s">
        <v>238</v>
      </c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>
        <v>0</v>
      </c>
      <c r="AB118" s="72">
        <v>0</v>
      </c>
      <c r="AC118" s="72"/>
      <c r="AD118" s="72"/>
      <c r="AE118" s="72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70">
        <f t="shared" si="7"/>
        <v>2</v>
      </c>
      <c r="AQ118" s="70">
        <f t="shared" si="8"/>
        <v>0</v>
      </c>
      <c r="AR118" s="70">
        <f>IFERROR(VLOOKUP(A118,Climatologia_PP!A:U,9+Precipitacion!$E$2,FALSE),"")</f>
        <v>153.96428571428569</v>
      </c>
      <c r="AS118" s="70">
        <f t="shared" si="9"/>
        <v>0</v>
      </c>
      <c r="AT118" s="70">
        <f t="shared" si="10"/>
        <v>66.922511520737331</v>
      </c>
      <c r="AU118" s="70">
        <f t="shared" si="11"/>
        <v>0</v>
      </c>
      <c r="AV118" s="70">
        <f>IFERROR(VLOOKUP(A118,Maximos!A:AQ,8+(Precipitacion!$E$2-1)*3,FALSE),"")</f>
        <v>100</v>
      </c>
      <c r="AW118" s="79">
        <f t="array" ref="AW1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MATCH($A118, Maximos!$A:$A, 0),
    _xlpm.anio, INDEX(Maximos!$A:$ZZ, _xlpm.fila, _xlpm.colIni+1),
    _xlpm.dia, INDEX(Maximos!$A:$ZZ, _xlpm.fila, _xlpm.colIni+2),
    IF(OR(_xlpm.anio="",_xlpm.dia=""), "No aplica", DATE(_xlpm.anio, _xlpm.mesNum, _xlpm.dia))
  ),
"")</f>
        <v>39220</v>
      </c>
      <c r="AX118" s="72">
        <f t="shared" si="12"/>
        <v>-100</v>
      </c>
    </row>
    <row r="119" spans="1:50" ht="15" customHeight="1" x14ac:dyDescent="0.25">
      <c r="A119" s="68">
        <v>29040250</v>
      </c>
      <c r="B119" s="69" t="s">
        <v>239</v>
      </c>
      <c r="C119" s="69" t="s">
        <v>199</v>
      </c>
      <c r="D119" s="70">
        <v>-74.888373999999999</v>
      </c>
      <c r="E119" s="70">
        <v>10.376709999999999</v>
      </c>
      <c r="F119" s="68">
        <v>4</v>
      </c>
      <c r="G119" s="68">
        <v>8</v>
      </c>
      <c r="H119" s="68">
        <v>8137</v>
      </c>
      <c r="I119" s="69" t="s">
        <v>38</v>
      </c>
      <c r="J119" s="69" t="s">
        <v>239</v>
      </c>
      <c r="K119" s="72">
        <v>0</v>
      </c>
      <c r="L119" s="72">
        <v>0</v>
      </c>
      <c r="M119" s="72">
        <v>0</v>
      </c>
      <c r="N119" s="72">
        <v>0</v>
      </c>
      <c r="O119" s="72">
        <v>0</v>
      </c>
      <c r="P119" s="72">
        <v>0</v>
      </c>
      <c r="Q119" s="72">
        <v>0</v>
      </c>
      <c r="R119" s="72">
        <v>0</v>
      </c>
      <c r="S119" s="72">
        <v>0</v>
      </c>
      <c r="T119" s="72">
        <v>0</v>
      </c>
      <c r="U119" s="72">
        <v>0</v>
      </c>
      <c r="V119" s="72">
        <v>0</v>
      </c>
      <c r="W119" s="72">
        <v>4</v>
      </c>
      <c r="X119" s="72">
        <v>12</v>
      </c>
      <c r="Y119" s="72">
        <v>0</v>
      </c>
      <c r="Z119" s="72">
        <v>0</v>
      </c>
      <c r="AA119" s="72">
        <v>19</v>
      </c>
      <c r="AB119" s="72">
        <v>0</v>
      </c>
      <c r="AC119" s="72">
        <v>0</v>
      </c>
      <c r="AD119" s="72">
        <v>0</v>
      </c>
      <c r="AE119" s="72">
        <v>0</v>
      </c>
      <c r="AF119" s="87">
        <v>0</v>
      </c>
      <c r="AG119" s="87">
        <v>3</v>
      </c>
      <c r="AH119" s="87">
        <v>0</v>
      </c>
      <c r="AI119" s="87">
        <v>0</v>
      </c>
      <c r="AJ119" s="87">
        <v>0</v>
      </c>
      <c r="AK119" s="87">
        <v>0</v>
      </c>
      <c r="AL119" s="87">
        <v>0</v>
      </c>
      <c r="AM119" s="87">
        <v>3</v>
      </c>
      <c r="AN119" s="87"/>
      <c r="AO119" s="87"/>
      <c r="AP119" s="70">
        <f t="shared" si="7"/>
        <v>29</v>
      </c>
      <c r="AQ119" s="70">
        <f t="shared" si="8"/>
        <v>41</v>
      </c>
      <c r="AR119" s="70">
        <f>IFERROR(VLOOKUP(A119,Climatologia_PP!A:U,9+Precipitacion!$E$2,FALSE),"")</f>
        <v>126.9178571428571</v>
      </c>
      <c r="AS119" s="70">
        <f t="shared" si="9"/>
        <v>32.304358837268211</v>
      </c>
      <c r="AT119" s="70">
        <f t="shared" si="10"/>
        <v>34.532245653631534</v>
      </c>
      <c r="AU119" s="70">
        <f t="shared" si="11"/>
        <v>19</v>
      </c>
      <c r="AV119" s="70">
        <f>IFERROR(VLOOKUP(A119,Maximos!A:AQ,8+(Precipitacion!$E$2-1)*3,FALSE),"")</f>
        <v>103</v>
      </c>
      <c r="AW119" s="79">
        <f t="array" ref="AW1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MATCH($A119, Maximos!$A:$A, 0),
    _xlpm.anio, INDEX(Maximos!$A:$ZZ, _xlpm.fila, _xlpm.colIni+1),
    _xlpm.dia, INDEX(Maximos!$A:$ZZ, _xlpm.fila, _xlpm.colIni+2),
    IF(OR(_xlpm.anio="",_xlpm.dia=""), "No aplica", DATE(_xlpm.anio, _xlpm.mesNum, _xlpm.dia))
  ),
"")</f>
        <v>29004</v>
      </c>
      <c r="AX119" s="72">
        <f t="shared" si="12"/>
        <v>-84</v>
      </c>
    </row>
    <row r="120" spans="1:50" ht="15" customHeight="1" x14ac:dyDescent="0.25">
      <c r="A120" s="68">
        <v>25021370</v>
      </c>
      <c r="B120" s="69" t="s">
        <v>240</v>
      </c>
      <c r="C120" s="69" t="s">
        <v>199</v>
      </c>
      <c r="D120" s="70">
        <v>-74.704339000000004</v>
      </c>
      <c r="E120" s="70">
        <v>8.8781029999999994</v>
      </c>
      <c r="F120" s="68">
        <v>20</v>
      </c>
      <c r="G120" s="68">
        <v>70</v>
      </c>
      <c r="H120" s="68">
        <v>70771</v>
      </c>
      <c r="I120" s="69" t="s">
        <v>206</v>
      </c>
      <c r="J120" s="69" t="s">
        <v>206</v>
      </c>
      <c r="K120" s="72">
        <v>0</v>
      </c>
      <c r="L120" s="72">
        <v>0</v>
      </c>
      <c r="M120" s="72">
        <v>0</v>
      </c>
      <c r="N120" s="72">
        <v>0</v>
      </c>
      <c r="O120" s="72">
        <v>0</v>
      </c>
      <c r="P120" s="72">
        <v>0</v>
      </c>
      <c r="Q120" s="72">
        <v>0</v>
      </c>
      <c r="R120" s="72">
        <v>0</v>
      </c>
      <c r="S120" s="72">
        <v>0</v>
      </c>
      <c r="T120" s="72">
        <v>0</v>
      </c>
      <c r="U120" s="72">
        <v>0</v>
      </c>
      <c r="V120" s="72">
        <v>0</v>
      </c>
      <c r="W120" s="72">
        <v>7</v>
      </c>
      <c r="X120" s="72">
        <v>0</v>
      </c>
      <c r="Y120" s="72">
        <v>0</v>
      </c>
      <c r="Z120" s="72">
        <v>0</v>
      </c>
      <c r="AA120" s="72">
        <v>0</v>
      </c>
      <c r="AB120" s="72">
        <v>3</v>
      </c>
      <c r="AC120" s="72">
        <v>0</v>
      </c>
      <c r="AD120" s="72">
        <v>3</v>
      </c>
      <c r="AE120" s="72">
        <v>0</v>
      </c>
      <c r="AF120" s="87">
        <v>0</v>
      </c>
      <c r="AG120" s="87">
        <v>11</v>
      </c>
      <c r="AH120" s="87">
        <v>0</v>
      </c>
      <c r="AI120" s="87">
        <v>0</v>
      </c>
      <c r="AJ120" s="87">
        <v>0</v>
      </c>
      <c r="AK120" s="87">
        <v>0</v>
      </c>
      <c r="AL120" s="87">
        <v>0</v>
      </c>
      <c r="AM120" s="87">
        <v>7</v>
      </c>
      <c r="AN120" s="87"/>
      <c r="AO120" s="87"/>
      <c r="AP120" s="70">
        <f t="shared" si="7"/>
        <v>29</v>
      </c>
      <c r="AQ120" s="70">
        <f t="shared" si="8"/>
        <v>31</v>
      </c>
      <c r="AR120" s="70">
        <f>IFERROR(VLOOKUP(A120,Climatologia_PP!A:U,9+Precipitacion!$E$2,FALSE),"")</f>
        <v>252.85714285714289</v>
      </c>
      <c r="AS120" s="70">
        <f t="shared" si="9"/>
        <v>12.259887005649714</v>
      </c>
      <c r="AT120" s="70">
        <f t="shared" si="10"/>
        <v>13.105396454315214</v>
      </c>
      <c r="AU120" s="70">
        <f t="shared" si="11"/>
        <v>11</v>
      </c>
      <c r="AV120" s="70">
        <f>IFERROR(VLOOKUP(A120,Maximos!A:AQ,8+(Precipitacion!$E$2-1)*3,FALSE),"")</f>
        <v>140</v>
      </c>
      <c r="AW120" s="79">
        <f t="array" ref="AW1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MATCH($A120, Maximos!$A:$A, 0),
    _xlpm.anio, INDEX(Maximos!$A:$ZZ, _xlpm.fila, _xlpm.colIni+1),
    _xlpm.dia, INDEX(Maximos!$A:$ZZ, _xlpm.fila, _xlpm.colIni+2),
    IF(OR(_xlpm.anio="",_xlpm.dia=""), "No aplica", DATE(_xlpm.anio, _xlpm.mesNum, _xlpm.dia))
  ),
"")</f>
        <v>28250</v>
      </c>
      <c r="AX120" s="72">
        <f t="shared" si="12"/>
        <v>-129</v>
      </c>
    </row>
    <row r="121" spans="1:50" ht="15" customHeight="1" x14ac:dyDescent="0.25">
      <c r="A121" s="68">
        <v>29040020</v>
      </c>
      <c r="B121" s="69" t="s">
        <v>241</v>
      </c>
      <c r="C121" s="69" t="s">
        <v>199</v>
      </c>
      <c r="D121" s="70">
        <v>-74.907833330000003</v>
      </c>
      <c r="E121" s="70">
        <v>10.708500000000001</v>
      </c>
      <c r="F121" s="68">
        <v>100</v>
      </c>
      <c r="G121" s="68">
        <v>8</v>
      </c>
      <c r="H121" s="68">
        <v>8078</v>
      </c>
      <c r="I121" s="69" t="s">
        <v>38</v>
      </c>
      <c r="J121" s="69" t="s">
        <v>242</v>
      </c>
      <c r="K121" s="72">
        <v>0</v>
      </c>
      <c r="L121" s="72">
        <v>0</v>
      </c>
      <c r="M121" s="72">
        <v>0</v>
      </c>
      <c r="N121" s="72">
        <v>0</v>
      </c>
      <c r="O121" s="72">
        <v>0</v>
      </c>
      <c r="P121" s="72">
        <v>0</v>
      </c>
      <c r="Q121" s="72">
        <v>0</v>
      </c>
      <c r="R121" s="72">
        <v>0</v>
      </c>
      <c r="S121" s="72">
        <v>0</v>
      </c>
      <c r="T121" s="72">
        <v>0</v>
      </c>
      <c r="U121" s="72">
        <v>0</v>
      </c>
      <c r="V121" s="72">
        <v>0</v>
      </c>
      <c r="W121" s="72">
        <v>0</v>
      </c>
      <c r="X121" s="72">
        <v>0</v>
      </c>
      <c r="Y121" s="72">
        <v>0</v>
      </c>
      <c r="Z121" s="72">
        <v>0</v>
      </c>
      <c r="AA121" s="72">
        <v>0</v>
      </c>
      <c r="AB121" s="72">
        <v>0</v>
      </c>
      <c r="AC121" s="72">
        <v>0</v>
      </c>
      <c r="AD121" s="72">
        <v>0</v>
      </c>
      <c r="AE121" s="72">
        <v>0</v>
      </c>
      <c r="AF121" s="87">
        <v>0</v>
      </c>
      <c r="AG121" s="87">
        <v>2.4</v>
      </c>
      <c r="AH121" s="87">
        <v>0</v>
      </c>
      <c r="AI121" s="87">
        <v>0</v>
      </c>
      <c r="AJ121" s="87">
        <v>0</v>
      </c>
      <c r="AK121" s="87">
        <v>0</v>
      </c>
      <c r="AL121" s="87">
        <v>0</v>
      </c>
      <c r="AM121" s="87">
        <v>0</v>
      </c>
      <c r="AN121" s="87"/>
      <c r="AO121" s="87"/>
      <c r="AP121" s="70">
        <f t="shared" si="7"/>
        <v>29</v>
      </c>
      <c r="AQ121" s="70">
        <f t="shared" si="8"/>
        <v>2.4</v>
      </c>
      <c r="AR121" s="70">
        <f>IFERROR(VLOOKUP(A121,Climatologia_PP!A:U,9+Precipitacion!$E$2,FALSE),"")</f>
        <v>151.5965517241379</v>
      </c>
      <c r="AS121" s="70">
        <f t="shared" si="9"/>
        <v>1.5831494665969115</v>
      </c>
      <c r="AT121" s="70">
        <f t="shared" si="10"/>
        <v>1.6923321884311808</v>
      </c>
      <c r="AU121" s="70">
        <f t="shared" si="11"/>
        <v>2.4</v>
      </c>
      <c r="AV121" s="70">
        <f>IFERROR(VLOOKUP(A121,Maximos!A:AQ,8+(Precipitacion!$E$2-1)*3,FALSE),"")</f>
        <v>125.8</v>
      </c>
      <c r="AW121" s="79">
        <f t="array" ref="AW1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MATCH($A121, Maximos!$A:$A, 0),
    _xlpm.anio, INDEX(Maximos!$A:$ZZ, _xlpm.fila, _xlpm.colIni+1),
    _xlpm.dia, INDEX(Maximos!$A:$ZZ, _xlpm.fila, _xlpm.colIni+2),
    IF(OR(_xlpm.anio="",_xlpm.dia=""), "No aplica", DATE(_xlpm.anio, _xlpm.mesNum, _xlpm.dia))
  ),
"")</f>
        <v>44698</v>
      </c>
      <c r="AX121" s="72">
        <f t="shared" si="12"/>
        <v>-123.39999999999999</v>
      </c>
    </row>
    <row r="122" spans="1:50" ht="15" customHeight="1" x14ac:dyDescent="0.25">
      <c r="A122" s="68">
        <v>29035110</v>
      </c>
      <c r="B122" s="69" t="s">
        <v>243</v>
      </c>
      <c r="C122" s="69" t="s">
        <v>199</v>
      </c>
      <c r="D122" s="70">
        <v>-75.258611110000004</v>
      </c>
      <c r="E122" s="70">
        <v>10.04316667</v>
      </c>
      <c r="F122" s="68">
        <v>20</v>
      </c>
      <c r="G122" s="68">
        <v>13</v>
      </c>
      <c r="H122" s="68">
        <v>13442</v>
      </c>
      <c r="I122" s="69" t="s">
        <v>35</v>
      </c>
      <c r="J122" s="69" t="s">
        <v>244</v>
      </c>
      <c r="K122" s="72">
        <v>15</v>
      </c>
      <c r="L122" s="72">
        <v>0</v>
      </c>
      <c r="M122" s="72">
        <v>32.200000000000003</v>
      </c>
      <c r="N122" s="72">
        <v>20.2</v>
      </c>
      <c r="O122" s="72">
        <v>0</v>
      </c>
      <c r="P122" s="72">
        <v>0</v>
      </c>
      <c r="Q122" s="72">
        <v>0</v>
      </c>
      <c r="R122" s="72">
        <v>9.1999999999999993</v>
      </c>
      <c r="S122" s="72">
        <v>0</v>
      </c>
      <c r="T122" s="72">
        <v>0</v>
      </c>
      <c r="U122" s="72">
        <v>0</v>
      </c>
      <c r="V122" s="72">
        <v>6.5</v>
      </c>
      <c r="W122" s="72">
        <v>0</v>
      </c>
      <c r="X122" s="72">
        <v>12</v>
      </c>
      <c r="Y122" s="72">
        <v>0</v>
      </c>
      <c r="Z122" s="72">
        <v>1.8</v>
      </c>
      <c r="AA122" s="72">
        <v>38.200000000000003</v>
      </c>
      <c r="AB122" s="72">
        <v>0</v>
      </c>
      <c r="AC122" s="72">
        <v>0</v>
      </c>
      <c r="AD122" s="72">
        <v>0</v>
      </c>
      <c r="AE122" s="72">
        <v>0</v>
      </c>
      <c r="AF122" s="87">
        <v>4.8</v>
      </c>
      <c r="AG122" s="87">
        <v>5.6</v>
      </c>
      <c r="AH122" s="87">
        <v>0</v>
      </c>
      <c r="AI122" s="87">
        <v>0</v>
      </c>
      <c r="AJ122" s="87">
        <v>0</v>
      </c>
      <c r="AK122" s="87">
        <v>0</v>
      </c>
      <c r="AL122" s="87">
        <v>8.1999999999999993</v>
      </c>
      <c r="AM122" s="87">
        <v>5.7</v>
      </c>
      <c r="AN122" s="87"/>
      <c r="AO122" s="87"/>
      <c r="AP122" s="70">
        <f t="shared" si="7"/>
        <v>29</v>
      </c>
      <c r="AQ122" s="70">
        <f t="shared" si="8"/>
        <v>159.4</v>
      </c>
      <c r="AR122" s="70">
        <f>IFERROR(VLOOKUP(A122,Climatologia_PP!A:U,9+Precipitacion!$E$2,FALSE),"")</f>
        <v>189.48571428571429</v>
      </c>
      <c r="AS122" s="70">
        <f t="shared" si="9"/>
        <v>84.122436670687577</v>
      </c>
      <c r="AT122" s="70">
        <f t="shared" si="10"/>
        <v>89.923984027286721</v>
      </c>
      <c r="AU122" s="70">
        <f t="shared" si="11"/>
        <v>38.200000000000003</v>
      </c>
      <c r="AV122" s="70">
        <f>IFERROR(VLOOKUP(A122,Maximos!A:AQ,8+(Precipitacion!$E$2-1)*3,FALSE),"")</f>
        <v>140.80000000000001</v>
      </c>
      <c r="AW122" s="79">
        <f t="array" ref="AW1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MATCH($A122, Maximos!$A:$A, 0),
    _xlpm.anio, INDEX(Maximos!$A:$ZZ, _xlpm.fila, _xlpm.colIni+1),
    _xlpm.dia, INDEX(Maximos!$A:$ZZ, _xlpm.fila, _xlpm.colIni+2),
    IF(OR(_xlpm.anio="",_xlpm.dia=""), "No aplica", DATE(_xlpm.anio, _xlpm.mesNum, _xlpm.dia))
  ),
"")</f>
        <v>25703</v>
      </c>
      <c r="AX122" s="72">
        <f t="shared" si="12"/>
        <v>-102.60000000000001</v>
      </c>
    </row>
    <row r="123" spans="1:50" ht="15" customHeight="1" x14ac:dyDescent="0.25">
      <c r="A123" s="68">
        <v>29030050</v>
      </c>
      <c r="B123" s="69" t="s">
        <v>245</v>
      </c>
      <c r="C123" s="69" t="s">
        <v>199</v>
      </c>
      <c r="D123" s="70">
        <v>-75.161833329999993</v>
      </c>
      <c r="E123" s="70">
        <v>10.404111110000001</v>
      </c>
      <c r="F123" s="68">
        <v>20</v>
      </c>
      <c r="G123" s="68">
        <v>13</v>
      </c>
      <c r="H123" s="68">
        <v>13647</v>
      </c>
      <c r="I123" s="69" t="s">
        <v>35</v>
      </c>
      <c r="J123" s="69" t="s">
        <v>245</v>
      </c>
      <c r="K123" s="72">
        <v>0</v>
      </c>
      <c r="L123" s="72">
        <v>0</v>
      </c>
      <c r="M123" s="72">
        <v>0.1</v>
      </c>
      <c r="N123" s="72">
        <v>0</v>
      </c>
      <c r="O123" s="72">
        <v>0</v>
      </c>
      <c r="P123" s="72">
        <v>0</v>
      </c>
      <c r="Q123" s="72">
        <v>0</v>
      </c>
      <c r="R123" s="72">
        <v>0</v>
      </c>
      <c r="S123" s="72">
        <v>0</v>
      </c>
      <c r="T123" s="72">
        <v>0</v>
      </c>
      <c r="U123" s="72">
        <v>0</v>
      </c>
      <c r="V123" s="72">
        <v>0</v>
      </c>
      <c r="W123" s="72">
        <v>0</v>
      </c>
      <c r="X123" s="72">
        <v>5</v>
      </c>
      <c r="Y123" s="72">
        <v>0</v>
      </c>
      <c r="Z123" s="72">
        <v>0</v>
      </c>
      <c r="AA123" s="72">
        <v>120</v>
      </c>
      <c r="AB123" s="72">
        <v>0</v>
      </c>
      <c r="AC123" s="72">
        <v>0</v>
      </c>
      <c r="AD123" s="72">
        <v>0</v>
      </c>
      <c r="AE123" s="72">
        <v>0</v>
      </c>
      <c r="AF123" s="87">
        <v>0</v>
      </c>
      <c r="AG123" s="87">
        <v>0</v>
      </c>
      <c r="AH123" s="87">
        <v>0</v>
      </c>
      <c r="AI123" s="87">
        <v>0</v>
      </c>
      <c r="AJ123" s="87">
        <v>20</v>
      </c>
      <c r="AK123" s="87">
        <v>0</v>
      </c>
      <c r="AL123" s="87">
        <v>0</v>
      </c>
      <c r="AM123" s="87">
        <v>0</v>
      </c>
      <c r="AN123" s="87"/>
      <c r="AO123" s="87"/>
      <c r="AP123" s="70">
        <f t="shared" si="7"/>
        <v>29</v>
      </c>
      <c r="AQ123" s="70">
        <f t="shared" si="8"/>
        <v>145.1</v>
      </c>
      <c r="AR123" s="70">
        <f>IFERROR(VLOOKUP(A123,Climatologia_PP!A:U,9+Precipitacion!$E$2,FALSE),"")</f>
        <v>155.36551724137931</v>
      </c>
      <c r="AS123" s="70">
        <f t="shared" si="9"/>
        <v>93.392666903409093</v>
      </c>
      <c r="AT123" s="70">
        <f t="shared" si="10"/>
        <v>99.833540482954518</v>
      </c>
      <c r="AU123" s="70">
        <f t="shared" si="11"/>
        <v>120</v>
      </c>
      <c r="AV123" s="70">
        <f>IFERROR(VLOOKUP(A123,Maximos!A:AQ,8+(Precipitacion!$E$2-1)*3,FALSE),"")</f>
        <v>108.8</v>
      </c>
      <c r="AW123" s="79">
        <f t="array" ref="AW1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MATCH($A123, Maximos!$A:$A, 0),
    _xlpm.anio, INDEX(Maximos!$A:$ZZ, _xlpm.fila, _xlpm.colIni+1),
    _xlpm.dia, INDEX(Maximos!$A:$ZZ, _xlpm.fila, _xlpm.colIni+2),
    IF(OR(_xlpm.anio="",_xlpm.dia=""), "No aplica", DATE(_xlpm.anio, _xlpm.mesNum, _xlpm.dia))
  ),
"")</f>
        <v>36290</v>
      </c>
      <c r="AX123" s="72">
        <f t="shared" si="12"/>
        <v>11.200000000000003</v>
      </c>
    </row>
    <row r="124" spans="1:50" ht="15" customHeight="1" x14ac:dyDescent="0.25">
      <c r="A124" s="68">
        <v>14010050</v>
      </c>
      <c r="B124" s="69" t="s">
        <v>246</v>
      </c>
      <c r="C124" s="69" t="s">
        <v>199</v>
      </c>
      <c r="D124" s="70">
        <v>-75.335295000000002</v>
      </c>
      <c r="E124" s="70">
        <v>10.392974000000001</v>
      </c>
      <c r="F124" s="68">
        <v>75</v>
      </c>
      <c r="G124" s="68">
        <v>13</v>
      </c>
      <c r="H124" s="68">
        <v>13836</v>
      </c>
      <c r="I124" s="69" t="s">
        <v>35</v>
      </c>
      <c r="J124" s="69" t="s">
        <v>247</v>
      </c>
      <c r="K124" s="72">
        <v>0</v>
      </c>
      <c r="L124" s="72">
        <v>0</v>
      </c>
      <c r="M124" s="72">
        <v>16.7</v>
      </c>
      <c r="N124" s="72">
        <v>0</v>
      </c>
      <c r="O124" s="72">
        <v>0</v>
      </c>
      <c r="P124" s="72">
        <v>0</v>
      </c>
      <c r="Q124" s="72">
        <v>0</v>
      </c>
      <c r="R124" s="72">
        <v>0</v>
      </c>
      <c r="S124" s="72">
        <v>0</v>
      </c>
      <c r="T124" s="72">
        <v>0</v>
      </c>
      <c r="U124" s="72">
        <v>0</v>
      </c>
      <c r="V124" s="72">
        <v>19.899999999999999</v>
      </c>
      <c r="W124" s="72">
        <v>0</v>
      </c>
      <c r="X124" s="72">
        <v>10.5</v>
      </c>
      <c r="Y124" s="72">
        <v>0</v>
      </c>
      <c r="Z124" s="72">
        <v>9.4</v>
      </c>
      <c r="AA124" s="72">
        <v>10.9</v>
      </c>
      <c r="AB124" s="72">
        <v>0</v>
      </c>
      <c r="AC124" s="72">
        <v>0</v>
      </c>
      <c r="AD124" s="72">
        <v>0</v>
      </c>
      <c r="AE124" s="72">
        <v>0</v>
      </c>
      <c r="AF124" s="87">
        <v>0</v>
      </c>
      <c r="AG124" s="87">
        <v>0</v>
      </c>
      <c r="AH124" s="87">
        <v>0</v>
      </c>
      <c r="AI124" s="87">
        <v>0</v>
      </c>
      <c r="AJ124" s="87">
        <v>6.9</v>
      </c>
      <c r="AK124" s="87">
        <v>0</v>
      </c>
      <c r="AL124" s="87">
        <v>0</v>
      </c>
      <c r="AM124" s="87">
        <v>5.2</v>
      </c>
      <c r="AN124" s="87"/>
      <c r="AO124" s="87"/>
      <c r="AP124" s="70">
        <f t="shared" si="7"/>
        <v>29</v>
      </c>
      <c r="AQ124" s="70">
        <f t="shared" si="8"/>
        <v>79.5</v>
      </c>
      <c r="AR124" s="70">
        <f>IFERROR(VLOOKUP(A124,Climatologia_PP!A:U,9+Precipitacion!$E$2,FALSE),"")</f>
        <v>129.30689655172421</v>
      </c>
      <c r="AS124" s="70">
        <f t="shared" si="9"/>
        <v>61.481639510386913</v>
      </c>
      <c r="AT124" s="70">
        <f t="shared" si="10"/>
        <v>65.721752580068767</v>
      </c>
      <c r="AU124" s="70">
        <f t="shared" si="11"/>
        <v>19.899999999999999</v>
      </c>
      <c r="AV124" s="70">
        <f>IFERROR(VLOOKUP(A124,Maximos!A:AQ,8+(Precipitacion!$E$2-1)*3,FALSE),"")</f>
        <v>96.4</v>
      </c>
      <c r="AW124" s="79">
        <f t="array" ref="AW1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MATCH($A124, Maximos!$A:$A, 0),
    _xlpm.anio, INDEX(Maximos!$A:$ZZ, _xlpm.fila, _xlpm.colIni+1),
    _xlpm.dia, INDEX(Maximos!$A:$ZZ, _xlpm.fila, _xlpm.colIni+2),
    IF(OR(_xlpm.anio="",_xlpm.dia=""), "No aplica", DATE(_xlpm.anio, _xlpm.mesNum, _xlpm.dia))
  ),
"")</f>
        <v>38853</v>
      </c>
      <c r="AX124" s="72">
        <f t="shared" si="12"/>
        <v>-76.5</v>
      </c>
    </row>
    <row r="125" spans="1:50" ht="15" customHeight="1" x14ac:dyDescent="0.25">
      <c r="A125" s="68">
        <v>25025210</v>
      </c>
      <c r="B125" s="69" t="s">
        <v>204</v>
      </c>
      <c r="C125" s="69" t="s">
        <v>199</v>
      </c>
      <c r="D125" s="70">
        <v>-74.457777780000001</v>
      </c>
      <c r="E125" s="70">
        <v>8.9113888889999995</v>
      </c>
      <c r="F125" s="68">
        <v>10</v>
      </c>
      <c r="G125" s="68">
        <v>13</v>
      </c>
      <c r="H125" s="68">
        <v>13549</v>
      </c>
      <c r="I125" s="69" t="s">
        <v>35</v>
      </c>
      <c r="J125" s="69" t="s">
        <v>204</v>
      </c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  <c r="AB125" s="72"/>
      <c r="AC125" s="72"/>
      <c r="AD125" s="72"/>
      <c r="AE125" s="72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70">
        <f t="shared" si="7"/>
        <v>0</v>
      </c>
      <c r="AQ125" s="70" t="str">
        <f t="shared" si="8"/>
        <v/>
      </c>
      <c r="AR125" s="70">
        <f>IFERROR(VLOOKUP(A125,Climatologia_PP!A:U,9+Precipitacion!$E$2,FALSE),"")</f>
        <v>259.62692307692311</v>
      </c>
      <c r="AS125" s="70" t="str">
        <f t="shared" si="9"/>
        <v/>
      </c>
      <c r="AT125" s="70" t="str">
        <f t="shared" si="10"/>
        <v/>
      </c>
      <c r="AU125" s="70" t="str">
        <f t="shared" si="11"/>
        <v/>
      </c>
      <c r="AV125" s="70">
        <f>IFERROR(VLOOKUP(A125,Maximos!A:AQ,8+(Precipitacion!$E$2-1)*3,FALSE),"")</f>
        <v>161.4</v>
      </c>
      <c r="AW125" s="79">
        <f t="array" ref="AW1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MATCH($A125, Maximos!$A:$A, 0),
    _xlpm.anio, INDEX(Maximos!$A:$ZZ, _xlpm.fila, _xlpm.colIni+1),
    _xlpm.dia, INDEX(Maximos!$A:$ZZ, _xlpm.fila, _xlpm.colIni+2),
    IF(OR(_xlpm.anio="",_xlpm.dia=""), "No aplica", DATE(_xlpm.anio, _xlpm.mesNum, _xlpm.dia))
  ),
"")</f>
        <v>43614</v>
      </c>
      <c r="AX125" s="72" t="str">
        <f t="shared" si="12"/>
        <v>NA</v>
      </c>
    </row>
    <row r="126" spans="1:50" ht="15" customHeight="1" x14ac:dyDescent="0.25">
      <c r="A126" s="68">
        <v>13075020</v>
      </c>
      <c r="B126" s="69" t="s">
        <v>248</v>
      </c>
      <c r="C126" s="69" t="s">
        <v>199</v>
      </c>
      <c r="D126" s="70">
        <v>-75.582222220000006</v>
      </c>
      <c r="E126" s="70">
        <v>8.9138888890000008</v>
      </c>
      <c r="F126" s="68">
        <v>40</v>
      </c>
      <c r="G126" s="68">
        <v>23</v>
      </c>
      <c r="H126" s="68">
        <v>23189</v>
      </c>
      <c r="I126" s="69" t="s">
        <v>47</v>
      </c>
      <c r="J126" s="69" t="s">
        <v>249</v>
      </c>
      <c r="K126" s="72">
        <v>0</v>
      </c>
      <c r="L126" s="72">
        <v>12.3</v>
      </c>
      <c r="M126" s="72">
        <v>0</v>
      </c>
      <c r="N126" s="72">
        <v>10</v>
      </c>
      <c r="O126" s="72">
        <v>0</v>
      </c>
      <c r="P126" s="72">
        <v>0</v>
      </c>
      <c r="Q126" s="72">
        <v>4.7</v>
      </c>
      <c r="R126" s="72">
        <v>0</v>
      </c>
      <c r="S126" s="72">
        <v>0</v>
      </c>
      <c r="T126" s="72">
        <v>0</v>
      </c>
      <c r="U126" s="72">
        <v>0</v>
      </c>
      <c r="V126" s="72">
        <v>0</v>
      </c>
      <c r="W126" s="72">
        <v>0</v>
      </c>
      <c r="X126" s="72">
        <v>5.4</v>
      </c>
      <c r="Y126" s="72">
        <v>0</v>
      </c>
      <c r="Z126" s="72">
        <v>3.4</v>
      </c>
      <c r="AA126" s="72">
        <v>0</v>
      </c>
      <c r="AB126" s="72">
        <v>17.100000000000001</v>
      </c>
      <c r="AC126" s="72">
        <v>0</v>
      </c>
      <c r="AD126" s="72">
        <v>14.3</v>
      </c>
      <c r="AE126" s="72">
        <v>1.3</v>
      </c>
      <c r="AF126" s="87">
        <v>0</v>
      </c>
      <c r="AG126" s="87">
        <v>20.399999999999999</v>
      </c>
      <c r="AH126" s="87">
        <v>0</v>
      </c>
      <c r="AI126" s="87">
        <v>1.3</v>
      </c>
      <c r="AJ126" s="87">
        <v>8.1999999999999993</v>
      </c>
      <c r="AK126" s="87">
        <v>0</v>
      </c>
      <c r="AL126" s="87">
        <v>0.6</v>
      </c>
      <c r="AM126" s="87">
        <v>0</v>
      </c>
      <c r="AN126" s="87"/>
      <c r="AO126" s="87"/>
      <c r="AP126" s="70">
        <f t="shared" si="7"/>
        <v>29</v>
      </c>
      <c r="AQ126" s="70">
        <f t="shared" si="8"/>
        <v>99</v>
      </c>
      <c r="AR126" s="70">
        <f>IFERROR(VLOOKUP(A126,Climatologia_PP!A:U,9+Precipitacion!$E$2,FALSE),"")</f>
        <v>188.27500000000009</v>
      </c>
      <c r="AS126" s="70">
        <f t="shared" si="9"/>
        <v>52.582658345505216</v>
      </c>
      <c r="AT126" s="70">
        <f t="shared" si="10"/>
        <v>56.209048576229719</v>
      </c>
      <c r="AU126" s="70">
        <f t="shared" si="11"/>
        <v>20.399999999999999</v>
      </c>
      <c r="AV126" s="70">
        <f>IFERROR(VLOOKUP(A126,Maximos!A:AQ,8+(Precipitacion!$E$2-1)*3,FALSE),"")</f>
        <v>129.5</v>
      </c>
      <c r="AW126" s="79">
        <f t="array" ref="AW1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MATCH($A126, Maximos!$A:$A, 0),
    _xlpm.anio, INDEX(Maximos!$A:$ZZ, _xlpm.fila, _xlpm.colIni+1),
    _xlpm.dia, INDEX(Maximos!$A:$ZZ, _xlpm.fila, _xlpm.colIni+2),
    IF(OR(_xlpm.anio="",_xlpm.dia=""), "No aplica", DATE(_xlpm.anio, _xlpm.mesNum, _xlpm.dia))
  ),
"")</f>
        <v>28260</v>
      </c>
      <c r="AX126" s="72">
        <f t="shared" si="12"/>
        <v>-109.1</v>
      </c>
    </row>
    <row r="127" spans="1:50" ht="15" customHeight="1" x14ac:dyDescent="0.25">
      <c r="A127" s="68">
        <v>29040240</v>
      </c>
      <c r="B127" s="69" t="s">
        <v>250</v>
      </c>
      <c r="C127" s="69" t="s">
        <v>199</v>
      </c>
      <c r="D127" s="70">
        <v>-74.980555559999999</v>
      </c>
      <c r="E127" s="70">
        <v>10.74472222</v>
      </c>
      <c r="F127" s="68">
        <v>100</v>
      </c>
      <c r="G127" s="68">
        <v>8</v>
      </c>
      <c r="H127" s="68">
        <v>8849</v>
      </c>
      <c r="I127" s="69" t="s">
        <v>38</v>
      </c>
      <c r="J127" s="69" t="s">
        <v>251</v>
      </c>
      <c r="K127" s="72">
        <v>0</v>
      </c>
      <c r="L127" s="72">
        <v>0</v>
      </c>
      <c r="M127" s="72">
        <v>0</v>
      </c>
      <c r="N127" s="72">
        <v>0</v>
      </c>
      <c r="O127" s="72">
        <v>0</v>
      </c>
      <c r="P127" s="72">
        <v>0</v>
      </c>
      <c r="Q127" s="72">
        <v>0</v>
      </c>
      <c r="R127" s="72">
        <v>0</v>
      </c>
      <c r="S127" s="72">
        <v>0</v>
      </c>
      <c r="T127" s="72">
        <v>0</v>
      </c>
      <c r="U127" s="72">
        <v>0</v>
      </c>
      <c r="V127" s="72">
        <v>2.5</v>
      </c>
      <c r="W127" s="72">
        <v>0</v>
      </c>
      <c r="X127" s="72">
        <v>4</v>
      </c>
      <c r="Y127" s="72">
        <v>2.7</v>
      </c>
      <c r="Z127" s="72">
        <v>0</v>
      </c>
      <c r="AA127" s="72">
        <v>12.5</v>
      </c>
      <c r="AB127" s="72">
        <v>0</v>
      </c>
      <c r="AC127" s="72">
        <v>0</v>
      </c>
      <c r="AD127" s="72">
        <v>0</v>
      </c>
      <c r="AE127" s="72">
        <v>0</v>
      </c>
      <c r="AF127" s="87">
        <v>0</v>
      </c>
      <c r="AG127" s="87">
        <v>0</v>
      </c>
      <c r="AH127" s="87">
        <v>0</v>
      </c>
      <c r="AI127" s="87">
        <v>0</v>
      </c>
      <c r="AJ127" s="87">
        <v>0</v>
      </c>
      <c r="AK127" s="87">
        <v>0</v>
      </c>
      <c r="AL127" s="87">
        <v>0</v>
      </c>
      <c r="AM127" s="87">
        <v>0</v>
      </c>
      <c r="AN127" s="87"/>
      <c r="AO127" s="87"/>
      <c r="AP127" s="70">
        <f t="shared" si="7"/>
        <v>29</v>
      </c>
      <c r="AQ127" s="70">
        <f t="shared" si="8"/>
        <v>21.7</v>
      </c>
      <c r="AR127" s="70">
        <f>IFERROR(VLOOKUP(A127,Climatologia_PP!A:U,9+Precipitacion!$E$2,FALSE),"")</f>
        <v>134.34230769230771</v>
      </c>
      <c r="AS127" s="70">
        <f t="shared" si="9"/>
        <v>16.152767041713187</v>
      </c>
      <c r="AT127" s="70">
        <f t="shared" si="10"/>
        <v>17.26675097562444</v>
      </c>
      <c r="AU127" s="70">
        <f t="shared" si="11"/>
        <v>12.5</v>
      </c>
      <c r="AV127" s="70">
        <f>IFERROR(VLOOKUP(A127,Maximos!A:AQ,8+(Precipitacion!$E$2-1)*3,FALSE),"")</f>
        <v>128</v>
      </c>
      <c r="AW127" s="79">
        <f t="array" ref="AW1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MATCH($A127, Maximos!$A:$A, 0),
    _xlpm.anio, INDEX(Maximos!$A:$ZZ, _xlpm.fila, _xlpm.colIni+1),
    _xlpm.dia, INDEX(Maximos!$A:$ZZ, _xlpm.fila, _xlpm.colIni+2),
    IF(OR(_xlpm.anio="",_xlpm.dia=""), "No aplica", DATE(_xlpm.anio, _xlpm.mesNum, _xlpm.dia))
  ),
"")</f>
        <v>35919</v>
      </c>
      <c r="AX127" s="72">
        <f t="shared" si="12"/>
        <v>-115.5</v>
      </c>
    </row>
    <row r="128" spans="1:50" ht="15" customHeight="1" x14ac:dyDescent="0.25">
      <c r="A128" s="68">
        <v>29035000</v>
      </c>
      <c r="B128" s="69" t="s">
        <v>252</v>
      </c>
      <c r="C128" s="69" t="s">
        <v>199</v>
      </c>
      <c r="D128" s="70">
        <v>-75.278277779999996</v>
      </c>
      <c r="E128" s="70">
        <v>10.142583330000001</v>
      </c>
      <c r="F128" s="68">
        <v>10</v>
      </c>
      <c r="G128" s="68">
        <v>13</v>
      </c>
      <c r="H128" s="68">
        <v>13052</v>
      </c>
      <c r="I128" s="69" t="s">
        <v>35</v>
      </c>
      <c r="J128" s="69" t="s">
        <v>253</v>
      </c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  <c r="AB128" s="72"/>
      <c r="AC128" s="72"/>
      <c r="AD128" s="72"/>
      <c r="AE128" s="72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70">
        <f t="shared" si="7"/>
        <v>0</v>
      </c>
      <c r="AQ128" s="70" t="str">
        <f t="shared" si="8"/>
        <v/>
      </c>
      <c r="AR128" s="70" t="str">
        <f>IFERROR(VLOOKUP(A128,Climatologia_PP!A:U,9+Precipitacion!$E$2,FALSE),"")</f>
        <v/>
      </c>
      <c r="AS128" s="70" t="str">
        <f t="shared" si="9"/>
        <v/>
      </c>
      <c r="AT128" s="70" t="str">
        <f t="shared" si="10"/>
        <v/>
      </c>
      <c r="AU128" s="70" t="str">
        <f t="shared" si="11"/>
        <v/>
      </c>
      <c r="AV128" s="70">
        <f>IFERROR(VLOOKUP(A128,Maximos!A:AQ,8+(Precipitacion!$E$2-1)*3,FALSE),"")</f>
        <v>109.5</v>
      </c>
      <c r="AW128" s="79">
        <f t="array" ref="AW1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MATCH($A128, Maximos!$A:$A, 0),
    _xlpm.anio, INDEX(Maximos!$A:$ZZ, _xlpm.fila, _xlpm.colIni+1),
    _xlpm.dia, INDEX(Maximos!$A:$ZZ, _xlpm.fila, _xlpm.colIni+2),
    IF(OR(_xlpm.anio="",_xlpm.dia=""), "No aplica", DATE(_xlpm.anio, _xlpm.mesNum, _xlpm.dia))
  ),
"")</f>
        <v>36289</v>
      </c>
      <c r="AX128" s="72" t="str">
        <f t="shared" si="12"/>
        <v>NA</v>
      </c>
    </row>
    <row r="129" spans="1:50" ht="15" customHeight="1" x14ac:dyDescent="0.25">
      <c r="A129" s="68">
        <v>12045010</v>
      </c>
      <c r="B129" s="69" t="s">
        <v>254</v>
      </c>
      <c r="C129" s="69" t="s">
        <v>199</v>
      </c>
      <c r="D129" s="70">
        <v>-76.431944439999995</v>
      </c>
      <c r="E129" s="70">
        <v>8.846944444</v>
      </c>
      <c r="F129" s="68">
        <v>4</v>
      </c>
      <c r="G129" s="68">
        <v>5</v>
      </c>
      <c r="H129" s="68">
        <v>5051</v>
      </c>
      <c r="I129" s="69" t="s">
        <v>58</v>
      </c>
      <c r="J129" s="69" t="s">
        <v>254</v>
      </c>
      <c r="K129" s="72">
        <v>0</v>
      </c>
      <c r="L129" s="72">
        <v>16.600000000000001</v>
      </c>
      <c r="M129" s="72">
        <v>0</v>
      </c>
      <c r="N129" s="72">
        <v>0</v>
      </c>
      <c r="O129" s="72">
        <v>1.2</v>
      </c>
      <c r="P129" s="72">
        <v>0</v>
      </c>
      <c r="Q129" s="72">
        <v>0</v>
      </c>
      <c r="R129" s="72">
        <v>0</v>
      </c>
      <c r="S129" s="72">
        <v>0</v>
      </c>
      <c r="T129" s="72">
        <v>0</v>
      </c>
      <c r="U129" s="72">
        <v>0</v>
      </c>
      <c r="V129" s="72">
        <v>3</v>
      </c>
      <c r="W129" s="72">
        <v>0</v>
      </c>
      <c r="X129" s="72">
        <v>0</v>
      </c>
      <c r="Y129" s="72">
        <v>0</v>
      </c>
      <c r="Z129" s="72">
        <v>18</v>
      </c>
      <c r="AA129" s="72">
        <v>0</v>
      </c>
      <c r="AB129" s="72">
        <v>0</v>
      </c>
      <c r="AC129" s="72">
        <v>2.4</v>
      </c>
      <c r="AD129" s="72">
        <v>0</v>
      </c>
      <c r="AE129" s="72">
        <v>20</v>
      </c>
      <c r="AF129" s="87">
        <v>0</v>
      </c>
      <c r="AG129" s="87">
        <v>1.2</v>
      </c>
      <c r="AH129" s="87">
        <v>0</v>
      </c>
      <c r="AI129" s="87">
        <v>32.200000000000003</v>
      </c>
      <c r="AJ129" s="87">
        <v>2.2000000000000002</v>
      </c>
      <c r="AK129" s="87">
        <v>6.6</v>
      </c>
      <c r="AL129" s="87">
        <v>0</v>
      </c>
      <c r="AM129" s="87">
        <v>0</v>
      </c>
      <c r="AN129" s="87"/>
      <c r="AO129" s="87"/>
      <c r="AP129" s="70">
        <f t="shared" si="7"/>
        <v>29</v>
      </c>
      <c r="AQ129" s="70">
        <f t="shared" si="8"/>
        <v>103.39999999999999</v>
      </c>
      <c r="AR129" s="70" t="str">
        <f>IFERROR(VLOOKUP(A129,Climatologia_PP!A:U,9+Precipitacion!$E$2,FALSE),"")</f>
        <v/>
      </c>
      <c r="AS129" s="70" t="str">
        <f t="shared" si="9"/>
        <v/>
      </c>
      <c r="AT129" s="70" t="str">
        <f t="shared" si="10"/>
        <v/>
      </c>
      <c r="AU129" s="70">
        <f t="shared" si="11"/>
        <v>32.200000000000003</v>
      </c>
      <c r="AV129" s="70">
        <f>IFERROR(VLOOKUP(A129,Maximos!A:AQ,8+(Precipitacion!$E$2-1)*3,FALSE),"")</f>
        <v>158.1</v>
      </c>
      <c r="AW129" s="79">
        <f t="array" ref="AW1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MATCH($A129, Maximos!$A:$A, 0),
    _xlpm.anio, INDEX(Maximos!$A:$ZZ, _xlpm.fila, _xlpm.colIni+1),
    _xlpm.dia, INDEX(Maximos!$A:$ZZ, _xlpm.fila, _xlpm.colIni+2),
    IF(OR(_xlpm.anio="",_xlpm.dia=""), "No aplica", DATE(_xlpm.anio, _xlpm.mesNum, _xlpm.dia))
  ),
"")</f>
        <v>32282</v>
      </c>
      <c r="AX129" s="72">
        <f t="shared" si="12"/>
        <v>-125.89999999999999</v>
      </c>
    </row>
    <row r="130" spans="1:50" ht="15" customHeight="1" x14ac:dyDescent="0.25">
      <c r="A130" s="68">
        <v>25025240</v>
      </c>
      <c r="B130" s="69" t="s">
        <v>255</v>
      </c>
      <c r="C130" s="69" t="s">
        <v>199</v>
      </c>
      <c r="D130" s="70">
        <v>-74.626401000000001</v>
      </c>
      <c r="E130" s="70">
        <v>8.5423849999999995</v>
      </c>
      <c r="F130" s="68">
        <v>26</v>
      </c>
      <c r="G130" s="68">
        <v>70</v>
      </c>
      <c r="H130" s="68">
        <v>70429</v>
      </c>
      <c r="I130" s="69" t="s">
        <v>206</v>
      </c>
      <c r="J130" s="69" t="s">
        <v>256</v>
      </c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  <c r="AA130" s="72"/>
      <c r="AB130" s="72"/>
      <c r="AC130" s="72"/>
      <c r="AD130" s="72"/>
      <c r="AE130" s="72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70">
        <f t="shared" si="7"/>
        <v>0</v>
      </c>
      <c r="AQ130" s="70" t="str">
        <f t="shared" si="8"/>
        <v/>
      </c>
      <c r="AR130" s="70" t="str">
        <f>IFERROR(VLOOKUP(A130,Climatologia_PP!A:U,9+Precipitacion!$E$2,FALSE),"")</f>
        <v/>
      </c>
      <c r="AS130" s="70" t="str">
        <f t="shared" si="9"/>
        <v/>
      </c>
      <c r="AT130" s="70" t="str">
        <f t="shared" si="10"/>
        <v/>
      </c>
      <c r="AU130" s="70" t="str">
        <f t="shared" si="11"/>
        <v/>
      </c>
      <c r="AV130" s="70" t="str">
        <f>IFERROR(VLOOKUP(A130,Maximos!A:AQ,8+(Precipitacion!$E$2-1)*3,FALSE),"")</f>
        <v/>
      </c>
      <c r="AW130" s="79" t="str">
        <f t="array" ref="AW1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30" s="72" t="str">
        <f t="shared" si="12"/>
        <v>NA</v>
      </c>
    </row>
    <row r="131" spans="1:50" ht="15" customHeight="1" x14ac:dyDescent="0.25">
      <c r="A131" s="68">
        <v>13090050</v>
      </c>
      <c r="B131" s="69" t="s">
        <v>257</v>
      </c>
      <c r="C131" s="69" t="s">
        <v>199</v>
      </c>
      <c r="D131" s="70">
        <v>-75.44</v>
      </c>
      <c r="E131" s="70">
        <v>9.4380000000000006</v>
      </c>
      <c r="F131" s="68">
        <v>60</v>
      </c>
      <c r="G131" s="68">
        <v>70</v>
      </c>
      <c r="H131" s="68">
        <v>70823</v>
      </c>
      <c r="I131" s="69" t="s">
        <v>206</v>
      </c>
      <c r="J131" s="69" t="s">
        <v>258</v>
      </c>
      <c r="K131" s="72">
        <v>0</v>
      </c>
      <c r="L131" s="72">
        <v>8</v>
      </c>
      <c r="M131" s="72">
        <v>0</v>
      </c>
      <c r="N131" s="72">
        <v>0</v>
      </c>
      <c r="O131" s="72">
        <v>0</v>
      </c>
      <c r="P131" s="72">
        <v>0</v>
      </c>
      <c r="Q131" s="72">
        <v>0</v>
      </c>
      <c r="R131" s="72">
        <v>0</v>
      </c>
      <c r="S131" s="72">
        <v>0</v>
      </c>
      <c r="T131" s="72">
        <v>0</v>
      </c>
      <c r="U131" s="72">
        <v>0</v>
      </c>
      <c r="V131" s="72">
        <v>0</v>
      </c>
      <c r="W131" s="72">
        <v>10</v>
      </c>
      <c r="X131" s="72">
        <v>7</v>
      </c>
      <c r="Y131" s="72">
        <v>0</v>
      </c>
      <c r="Z131" s="72">
        <v>26</v>
      </c>
      <c r="AA131" s="72">
        <v>0</v>
      </c>
      <c r="AB131" s="72">
        <v>0</v>
      </c>
      <c r="AC131" s="72">
        <v>0</v>
      </c>
      <c r="AD131" s="72">
        <v>0</v>
      </c>
      <c r="AE131" s="72">
        <v>0</v>
      </c>
      <c r="AF131" s="87">
        <v>0</v>
      </c>
      <c r="AG131" s="87">
        <v>7</v>
      </c>
      <c r="AH131" s="87">
        <v>0</v>
      </c>
      <c r="AI131" s="87">
        <v>10</v>
      </c>
      <c r="AJ131" s="87">
        <v>6</v>
      </c>
      <c r="AK131" s="87">
        <v>0</v>
      </c>
      <c r="AL131" s="87">
        <v>40</v>
      </c>
      <c r="AM131" s="87">
        <v>5</v>
      </c>
      <c r="AN131" s="87"/>
      <c r="AO131" s="87"/>
      <c r="AP131" s="70">
        <f t="shared" si="7"/>
        <v>29</v>
      </c>
      <c r="AQ131" s="70">
        <f t="shared" si="8"/>
        <v>119</v>
      </c>
      <c r="AR131" s="70">
        <f>IFERROR(VLOOKUP(A131,Climatologia_PP!A:U,9+Precipitacion!$E$2,FALSE),"")</f>
        <v>199.80384615384611</v>
      </c>
      <c r="AS131" s="70">
        <f t="shared" si="9"/>
        <v>59.55841305896169</v>
      </c>
      <c r="AT131" s="70">
        <f t="shared" si="10"/>
        <v>63.665889821648697</v>
      </c>
      <c r="AU131" s="70">
        <f t="shared" si="11"/>
        <v>40</v>
      </c>
      <c r="AV131" s="70">
        <f>IFERROR(VLOOKUP(A131,Maximos!A:AQ,8+(Precipitacion!$E$2-1)*3,FALSE),"")</f>
        <v>92</v>
      </c>
      <c r="AW131" s="79">
        <f t="array" ref="AW1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MATCH($A131, Maximos!$A:$A, 0),
    _xlpm.anio, INDEX(Maximos!$A:$ZZ, _xlpm.fila, _xlpm.colIni+1),
    _xlpm.dia, INDEX(Maximos!$A:$ZZ, _xlpm.fila, _xlpm.colIni+2),
    IF(OR(_xlpm.anio="",_xlpm.dia=""), "No aplica", DATE(_xlpm.anio, _xlpm.mesNum, _xlpm.dia))
  ),
"")</f>
        <v>42866</v>
      </c>
      <c r="AX131" s="72">
        <f t="shared" si="12"/>
        <v>-52</v>
      </c>
    </row>
    <row r="132" spans="1:50" ht="15" customHeight="1" x14ac:dyDescent="0.25">
      <c r="A132" s="68">
        <v>14010010</v>
      </c>
      <c r="B132" s="69" t="s">
        <v>259</v>
      </c>
      <c r="C132" s="69" t="s">
        <v>199</v>
      </c>
      <c r="D132" s="70">
        <v>-75.107972219999994</v>
      </c>
      <c r="E132" s="70">
        <v>10.746111109999999</v>
      </c>
      <c r="F132" s="68">
        <v>320</v>
      </c>
      <c r="G132" s="68">
        <v>8</v>
      </c>
      <c r="H132" s="68">
        <v>8549</v>
      </c>
      <c r="I132" s="69" t="s">
        <v>38</v>
      </c>
      <c r="J132" s="69" t="s">
        <v>236</v>
      </c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  <c r="AA132" s="72"/>
      <c r="AB132" s="72"/>
      <c r="AC132" s="72"/>
      <c r="AD132" s="72"/>
      <c r="AE132" s="72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70">
        <f t="shared" si="7"/>
        <v>0</v>
      </c>
      <c r="AQ132" s="70" t="str">
        <f t="shared" si="8"/>
        <v/>
      </c>
      <c r="AR132" s="70">
        <f>IFERROR(VLOOKUP(A132,Climatologia_PP!A:U,9+Precipitacion!$E$2,FALSE),"")</f>
        <v>119.5793103448276</v>
      </c>
      <c r="AS132" s="70" t="str">
        <f t="shared" si="9"/>
        <v/>
      </c>
      <c r="AT132" s="70" t="str">
        <f t="shared" si="10"/>
        <v/>
      </c>
      <c r="AU132" s="70" t="str">
        <f t="shared" si="11"/>
        <v/>
      </c>
      <c r="AV132" s="70">
        <f>IFERROR(VLOOKUP(A132,Maximos!A:AQ,8+(Precipitacion!$E$2-1)*3,FALSE),"")</f>
        <v>95</v>
      </c>
      <c r="AW132" s="79">
        <f t="array" ref="AW1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MATCH($A132, Maximos!$A:$A, 0),
    _xlpm.anio, INDEX(Maximos!$A:$ZZ, _xlpm.fila, _xlpm.colIni+1),
    _xlpm.dia, INDEX(Maximos!$A:$ZZ, _xlpm.fila, _xlpm.colIni+2),
    IF(OR(_xlpm.anio="",_xlpm.dia=""), "No aplica", DATE(_xlpm.anio, _xlpm.mesNum, _xlpm.dia))
  ),
"")</f>
        <v>26801</v>
      </c>
      <c r="AX132" s="72" t="str">
        <f t="shared" si="12"/>
        <v>NA</v>
      </c>
    </row>
    <row r="133" spans="1:50" ht="15" customHeight="1" x14ac:dyDescent="0.25">
      <c r="A133" s="68">
        <v>12045020</v>
      </c>
      <c r="B133" s="69" t="s">
        <v>260</v>
      </c>
      <c r="C133" s="69" t="s">
        <v>199</v>
      </c>
      <c r="D133" s="70">
        <v>-76.224444439999999</v>
      </c>
      <c r="E133" s="70">
        <v>9.0711111110000004</v>
      </c>
      <c r="F133" s="68">
        <v>15</v>
      </c>
      <c r="G133" s="68">
        <v>23</v>
      </c>
      <c r="H133" s="68">
        <v>23574</v>
      </c>
      <c r="I133" s="69" t="s">
        <v>47</v>
      </c>
      <c r="J133" s="69" t="s">
        <v>261</v>
      </c>
      <c r="K133" s="72">
        <v>0</v>
      </c>
      <c r="L133" s="72">
        <v>24</v>
      </c>
      <c r="M133" s="72">
        <v>0</v>
      </c>
      <c r="N133" s="72">
        <v>0</v>
      </c>
      <c r="O133" s="72">
        <v>5.3</v>
      </c>
      <c r="P133" s="72">
        <v>0</v>
      </c>
      <c r="Q133" s="72">
        <v>0</v>
      </c>
      <c r="R133" s="72">
        <v>0</v>
      </c>
      <c r="S133" s="72">
        <v>0</v>
      </c>
      <c r="T133" s="72">
        <v>0</v>
      </c>
      <c r="U133" s="72">
        <v>0</v>
      </c>
      <c r="V133" s="72">
        <v>0</v>
      </c>
      <c r="W133" s="72">
        <v>0</v>
      </c>
      <c r="X133" s="72">
        <v>0</v>
      </c>
      <c r="Y133" s="72">
        <v>0</v>
      </c>
      <c r="Z133" s="72">
        <v>19</v>
      </c>
      <c r="AA133" s="72">
        <v>0</v>
      </c>
      <c r="AB133" s="72">
        <v>0</v>
      </c>
      <c r="AC133" s="72">
        <v>0</v>
      </c>
      <c r="AD133" s="72">
        <v>0</v>
      </c>
      <c r="AE133" s="72"/>
      <c r="AF133" s="87">
        <v>0</v>
      </c>
      <c r="AG133" s="87">
        <v>5.2</v>
      </c>
      <c r="AH133" s="87">
        <v>0</v>
      </c>
      <c r="AI133" s="87">
        <v>55</v>
      </c>
      <c r="AJ133" s="87">
        <v>35</v>
      </c>
      <c r="AK133" s="87">
        <v>0</v>
      </c>
      <c r="AL133" s="87">
        <v>0</v>
      </c>
      <c r="AM133" s="87">
        <v>0</v>
      </c>
      <c r="AN133" s="87"/>
      <c r="AO133" s="87"/>
      <c r="AP133" s="70">
        <f t="shared" ref="AP133:AP196" si="13">COUNTIF(K133:AO133,"&gt;=0")</f>
        <v>28</v>
      </c>
      <c r="AQ133" s="70">
        <f t="shared" ref="AQ133:AQ196" si="14">IF(AP133&gt;0,SUM(K133:AO133),"")</f>
        <v>143.5</v>
      </c>
      <c r="AR133" s="70" t="str">
        <f>IFERROR(VLOOKUP(A133,Climatologia_PP!A:U,9+Precipitacion!$E$2,FALSE),"")</f>
        <v/>
      </c>
      <c r="AS133" s="70" t="str">
        <f t="shared" ref="AS133:AS196" si="15">IFERROR((AQ133/AR133)*100,"")</f>
        <v/>
      </c>
      <c r="AT133" s="70" t="str">
        <f t="shared" ref="AT133:AT196" si="16">IFERROR(IF(AND((AQ133*$I$2*100/(AR133*AP133))&gt;100+3.33*AQ133-AR133*AP133/$I$2,AR133&lt;30),IF(100+3.33*AQ133-AR133*AP133/$I$2&gt;200,200,100+3.33*AQ133-AR133*AP133/$I$2),IF((AQ133*$I$2*100/(AR133*AP133))&lt;100+AQ133-3.33*AR133*AP133/$I$2,100+AQ133-3.33*AR133*AP133/$I$2,IF((AQ133*$I$2*100/(AR133*AP133))&gt;200,200,(AQ133*$I$2*100/(AR133*AP133))))),"")</f>
        <v/>
      </c>
      <c r="AU133" s="70">
        <f t="shared" ref="AU133:AU196" si="17">IF(AP133&gt;0,MAX(K133:AO133),"")</f>
        <v>55</v>
      </c>
      <c r="AV133" s="70" t="str">
        <f>IFERROR(VLOOKUP(A133,Maximos!A:AQ,8+(Precipitacion!$E$2-1)*3,FALSE),"")</f>
        <v/>
      </c>
      <c r="AW133" s="79" t="str">
        <f t="array" ref="AW1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33" s="72" t="str">
        <f t="shared" ref="AX133:AX196" si="18">IFERROR(AU133-AV133,"NA")</f>
        <v>NA</v>
      </c>
    </row>
    <row r="134" spans="1:50" ht="15" customHeight="1" x14ac:dyDescent="0.25">
      <c r="A134" s="68">
        <v>25025380</v>
      </c>
      <c r="B134" s="69" t="s">
        <v>262</v>
      </c>
      <c r="C134" s="69" t="s">
        <v>199</v>
      </c>
      <c r="D134" s="70">
        <v>-75.044722219999997</v>
      </c>
      <c r="E134" s="70">
        <v>9.1638888890000008</v>
      </c>
      <c r="F134" s="68">
        <v>20</v>
      </c>
      <c r="G134" s="68">
        <v>70</v>
      </c>
      <c r="H134" s="68">
        <v>70678</v>
      </c>
      <c r="I134" s="69" t="s">
        <v>206</v>
      </c>
      <c r="J134" s="69" t="s">
        <v>207</v>
      </c>
      <c r="K134" s="72">
        <v>0</v>
      </c>
      <c r="L134" s="72">
        <v>0</v>
      </c>
      <c r="M134" s="72">
        <v>0</v>
      </c>
      <c r="N134" s="72">
        <v>0</v>
      </c>
      <c r="O134" s="72">
        <v>0</v>
      </c>
      <c r="P134" s="72">
        <v>0</v>
      </c>
      <c r="Q134" s="72">
        <v>0</v>
      </c>
      <c r="R134" s="72">
        <v>0</v>
      </c>
      <c r="S134" s="72">
        <v>0</v>
      </c>
      <c r="T134" s="72">
        <v>0</v>
      </c>
      <c r="U134" s="72">
        <v>0</v>
      </c>
      <c r="V134" s="72">
        <v>0</v>
      </c>
      <c r="W134" s="72">
        <v>0</v>
      </c>
      <c r="X134" s="72">
        <v>0</v>
      </c>
      <c r="Y134" s="72">
        <v>0</v>
      </c>
      <c r="Z134" s="72">
        <v>16.2</v>
      </c>
      <c r="AA134" s="72">
        <v>0</v>
      </c>
      <c r="AB134" s="72">
        <v>0</v>
      </c>
      <c r="AC134" s="72">
        <v>0</v>
      </c>
      <c r="AD134" s="72">
        <v>14.4</v>
      </c>
      <c r="AE134" s="72">
        <v>0</v>
      </c>
      <c r="AF134" s="87">
        <v>0</v>
      </c>
      <c r="AG134" s="87">
        <v>21</v>
      </c>
      <c r="AH134" s="87">
        <v>0</v>
      </c>
      <c r="AI134" s="87">
        <v>0</v>
      </c>
      <c r="AJ134" s="87">
        <v>0</v>
      </c>
      <c r="AK134" s="87">
        <v>0</v>
      </c>
      <c r="AL134" s="87">
        <v>1.4</v>
      </c>
      <c r="AM134" s="87">
        <v>0</v>
      </c>
      <c r="AN134" s="87"/>
      <c r="AO134" s="87"/>
      <c r="AP134" s="70">
        <f t="shared" si="13"/>
        <v>29</v>
      </c>
      <c r="AQ134" s="70">
        <f t="shared" si="14"/>
        <v>53</v>
      </c>
      <c r="AR134" s="70">
        <f>IFERROR(VLOOKUP(A134,Climatologia_PP!A:U,9+Precipitacion!$E$2,FALSE),"")</f>
        <v>211.12692307692299</v>
      </c>
      <c r="AS134" s="70">
        <f t="shared" si="15"/>
        <v>25.103382945002107</v>
      </c>
      <c r="AT134" s="70">
        <f t="shared" si="16"/>
        <v>26.834650734312596</v>
      </c>
      <c r="AU134" s="70">
        <f t="shared" si="17"/>
        <v>21</v>
      </c>
      <c r="AV134" s="70">
        <f>IFERROR(VLOOKUP(A134,Maximos!A:AQ,8+(Precipitacion!$E$2-1)*3,FALSE),"")</f>
        <v>134.80000000000001</v>
      </c>
      <c r="AW134" s="79">
        <f t="array" ref="AW1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MATCH($A134, Maximos!$A:$A, 0),
    _xlpm.anio, INDEX(Maximos!$A:$ZZ, _xlpm.fila, _xlpm.colIni+1),
    _xlpm.dia, INDEX(Maximos!$A:$ZZ, _xlpm.fila, _xlpm.colIni+2),
    IF(OR(_xlpm.anio="",_xlpm.dia=""), "No aplica", DATE(_xlpm.anio, _xlpm.mesNum, _xlpm.dia))
  ),
"")</f>
        <v>42861</v>
      </c>
      <c r="AX134" s="72">
        <f t="shared" si="18"/>
        <v>-113.80000000000001</v>
      </c>
    </row>
    <row r="135" spans="1:50" ht="15" customHeight="1" x14ac:dyDescent="0.25">
      <c r="A135" s="68">
        <v>25025170</v>
      </c>
      <c r="B135" s="69" t="s">
        <v>263</v>
      </c>
      <c r="C135" s="69" t="s">
        <v>199</v>
      </c>
      <c r="D135" s="70">
        <v>-75.498833329999997</v>
      </c>
      <c r="E135" s="70">
        <v>8.7408611109999992</v>
      </c>
      <c r="F135" s="68">
        <v>125</v>
      </c>
      <c r="G135" s="68">
        <v>23</v>
      </c>
      <c r="H135" s="68">
        <v>23660</v>
      </c>
      <c r="I135" s="69" t="s">
        <v>47</v>
      </c>
      <c r="J135" s="69" t="s">
        <v>264</v>
      </c>
      <c r="K135" s="72">
        <v>3</v>
      </c>
      <c r="L135" s="72">
        <v>29</v>
      </c>
      <c r="M135" s="72">
        <v>0</v>
      </c>
      <c r="N135" s="72">
        <v>2</v>
      </c>
      <c r="O135" s="72">
        <v>0</v>
      </c>
      <c r="P135" s="72">
        <v>0</v>
      </c>
      <c r="Q135" s="72">
        <v>0</v>
      </c>
      <c r="R135" s="72">
        <v>0</v>
      </c>
      <c r="S135" s="72">
        <v>0</v>
      </c>
      <c r="T135" s="72">
        <v>0</v>
      </c>
      <c r="U135" s="72">
        <v>0</v>
      </c>
      <c r="V135" s="72">
        <v>0</v>
      </c>
      <c r="W135" s="72">
        <v>0</v>
      </c>
      <c r="X135" s="72">
        <v>0</v>
      </c>
      <c r="Y135" s="72">
        <v>0</v>
      </c>
      <c r="Z135" s="72">
        <v>9</v>
      </c>
      <c r="AA135" s="72">
        <v>0</v>
      </c>
      <c r="AB135" s="72">
        <v>16</v>
      </c>
      <c r="AC135" s="72">
        <v>0</v>
      </c>
      <c r="AD135" s="72">
        <v>26</v>
      </c>
      <c r="AE135" s="72">
        <v>3</v>
      </c>
      <c r="AF135" s="87">
        <v>0</v>
      </c>
      <c r="AG135" s="87">
        <v>28</v>
      </c>
      <c r="AH135" s="87">
        <v>0</v>
      </c>
      <c r="AI135" s="87">
        <v>1</v>
      </c>
      <c r="AJ135" s="87">
        <v>1.1000000000000001</v>
      </c>
      <c r="AK135" s="87">
        <v>0</v>
      </c>
      <c r="AL135" s="87">
        <v>0</v>
      </c>
      <c r="AM135" s="87">
        <v>1</v>
      </c>
      <c r="AN135" s="87"/>
      <c r="AO135" s="87"/>
      <c r="AP135" s="70">
        <f t="shared" si="13"/>
        <v>29</v>
      </c>
      <c r="AQ135" s="70">
        <f t="shared" si="14"/>
        <v>119.1</v>
      </c>
      <c r="AR135" s="70">
        <f>IFERROR(VLOOKUP(A135,Climatologia_PP!A:U,9+Precipitacion!$E$2,FALSE),"")</f>
        <v>192.52692307692311</v>
      </c>
      <c r="AS135" s="70">
        <f t="shared" si="15"/>
        <v>61.861477915176685</v>
      </c>
      <c r="AT135" s="70">
        <f t="shared" si="16"/>
        <v>66.127786736913009</v>
      </c>
      <c r="AU135" s="70">
        <f t="shared" si="17"/>
        <v>29</v>
      </c>
      <c r="AV135" s="70">
        <f>IFERROR(VLOOKUP(A135,Maximos!A:AQ,8+(Precipitacion!$E$2-1)*3,FALSE),"")</f>
        <v>115</v>
      </c>
      <c r="AW135" s="79">
        <f t="array" ref="AW1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MATCH($A135, Maximos!$A:$A, 0),
    _xlpm.anio, INDEX(Maximos!$A:$ZZ, _xlpm.fila, _xlpm.colIni+1),
    _xlpm.dia, INDEX(Maximos!$A:$ZZ, _xlpm.fila, _xlpm.colIni+2),
    IF(OR(_xlpm.anio="",_xlpm.dia=""), "No aplica", DATE(_xlpm.anio, _xlpm.mesNum, _xlpm.dia))
  ),
"")</f>
        <v>31535</v>
      </c>
      <c r="AX135" s="72">
        <f t="shared" si="18"/>
        <v>-86</v>
      </c>
    </row>
    <row r="136" spans="1:50" ht="15" customHeight="1" x14ac:dyDescent="0.25">
      <c r="A136" s="68">
        <v>29035040</v>
      </c>
      <c r="B136" s="69" t="s">
        <v>265</v>
      </c>
      <c r="C136" s="69" t="s">
        <v>199</v>
      </c>
      <c r="D136" s="70">
        <v>-75.351561000000004</v>
      </c>
      <c r="E136" s="70">
        <v>9.9448059999999998</v>
      </c>
      <c r="F136" s="68">
        <v>13</v>
      </c>
      <c r="G136" s="68">
        <v>13</v>
      </c>
      <c r="H136" s="68">
        <v>13442</v>
      </c>
      <c r="I136" s="69" t="s">
        <v>35</v>
      </c>
      <c r="J136" s="69" t="s">
        <v>244</v>
      </c>
      <c r="K136" s="72">
        <v>0.4</v>
      </c>
      <c r="L136" s="72">
        <v>0</v>
      </c>
      <c r="M136" s="72">
        <v>0</v>
      </c>
      <c r="N136" s="72">
        <v>28</v>
      </c>
      <c r="O136" s="72">
        <v>0</v>
      </c>
      <c r="P136" s="72">
        <v>0</v>
      </c>
      <c r="Q136" s="72">
        <v>0.7</v>
      </c>
      <c r="R136" s="72">
        <v>0</v>
      </c>
      <c r="S136" s="72">
        <v>0</v>
      </c>
      <c r="T136" s="72">
        <v>0</v>
      </c>
      <c r="U136" s="72">
        <v>15</v>
      </c>
      <c r="V136" s="72">
        <v>0</v>
      </c>
      <c r="W136" s="72">
        <v>0.8</v>
      </c>
      <c r="X136" s="72">
        <v>0</v>
      </c>
      <c r="Y136" s="72">
        <v>0</v>
      </c>
      <c r="Z136" s="72">
        <v>0.9</v>
      </c>
      <c r="AA136" s="72">
        <v>13.2</v>
      </c>
      <c r="AB136" s="72">
        <v>0</v>
      </c>
      <c r="AC136" s="72">
        <v>0</v>
      </c>
      <c r="AD136" s="72">
        <v>29</v>
      </c>
      <c r="AE136" s="72">
        <v>0</v>
      </c>
      <c r="AF136" s="87">
        <v>0</v>
      </c>
      <c r="AG136" s="87">
        <v>31</v>
      </c>
      <c r="AH136" s="87">
        <v>0</v>
      </c>
      <c r="AI136" s="87">
        <v>21</v>
      </c>
      <c r="AJ136" s="87">
        <v>0</v>
      </c>
      <c r="AK136" s="87">
        <v>0.3</v>
      </c>
      <c r="AL136" s="87">
        <v>25</v>
      </c>
      <c r="AM136" s="87">
        <v>0.3</v>
      </c>
      <c r="AN136" s="87"/>
      <c r="AO136" s="87"/>
      <c r="AP136" s="70">
        <f t="shared" si="13"/>
        <v>29</v>
      </c>
      <c r="AQ136" s="70">
        <f t="shared" si="14"/>
        <v>165.60000000000002</v>
      </c>
      <c r="AR136" s="70">
        <f>IFERROR(VLOOKUP(A136,Climatologia_PP!A:U,9+Precipitacion!$E$2,FALSE),"")</f>
        <v>193.80370604166669</v>
      </c>
      <c r="AS136" s="70">
        <f t="shared" si="15"/>
        <v>85.44728239840623</v>
      </c>
      <c r="AT136" s="70">
        <f t="shared" si="16"/>
        <v>91.340198425882519</v>
      </c>
      <c r="AU136" s="70">
        <f t="shared" si="17"/>
        <v>31</v>
      </c>
      <c r="AV136" s="70">
        <f>IFERROR(VLOOKUP(A136,Maximos!A:AQ,8+(Precipitacion!$E$2-1)*3,FALSE),"")</f>
        <v>111.2</v>
      </c>
      <c r="AW136" s="79">
        <f t="array" ref="AW1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MATCH($A136, Maximos!$A:$A, 0),
    _xlpm.anio, INDEX(Maximos!$A:$ZZ, _xlpm.fila, _xlpm.colIni+1),
    _xlpm.dia, INDEX(Maximos!$A:$ZZ, _xlpm.fila, _xlpm.colIni+2),
    IF(OR(_xlpm.anio="",_xlpm.dia=""), "No aplica", DATE(_xlpm.anio, _xlpm.mesNum, _xlpm.dia))
  ),
"")</f>
        <v>39587</v>
      </c>
      <c r="AX136" s="72">
        <f t="shared" si="18"/>
        <v>-80.2</v>
      </c>
    </row>
    <row r="137" spans="1:50" ht="15" customHeight="1" x14ac:dyDescent="0.25">
      <c r="A137" s="68">
        <v>29035080</v>
      </c>
      <c r="B137" s="69" t="s">
        <v>266</v>
      </c>
      <c r="C137" s="69" t="s">
        <v>199</v>
      </c>
      <c r="D137" s="70">
        <v>-74.954725999999994</v>
      </c>
      <c r="E137" s="70">
        <v>10.453965999999999</v>
      </c>
      <c r="F137" s="68">
        <v>10</v>
      </c>
      <c r="G137" s="68">
        <v>8</v>
      </c>
      <c r="H137" s="68">
        <v>8436</v>
      </c>
      <c r="I137" s="69" t="s">
        <v>38</v>
      </c>
      <c r="J137" s="69" t="s">
        <v>267</v>
      </c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  <c r="AA137" s="72"/>
      <c r="AB137" s="72"/>
      <c r="AC137" s="72"/>
      <c r="AD137" s="72"/>
      <c r="AE137" s="72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70">
        <f t="shared" si="13"/>
        <v>0</v>
      </c>
      <c r="AQ137" s="70" t="str">
        <f t="shared" si="14"/>
        <v/>
      </c>
      <c r="AR137" s="70">
        <f>IFERROR(VLOOKUP(A137,Climatologia_PP!A:U,9+Precipitacion!$E$2,FALSE),"")</f>
        <v>146.06428571428569</v>
      </c>
      <c r="AS137" s="70" t="str">
        <f t="shared" si="15"/>
        <v/>
      </c>
      <c r="AT137" s="70" t="str">
        <f t="shared" si="16"/>
        <v/>
      </c>
      <c r="AU137" s="70" t="str">
        <f t="shared" si="17"/>
        <v/>
      </c>
      <c r="AV137" s="70">
        <f>IFERROR(VLOOKUP(A137,Maximos!A:AQ,8+(Precipitacion!$E$2-1)*3,FALSE),"")</f>
        <v>95.7</v>
      </c>
      <c r="AW137" s="79">
        <f t="array" ref="AW1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MATCH($A137, Maximos!$A:$A, 0),
    _xlpm.anio, INDEX(Maximos!$A:$ZZ, _xlpm.fila, _xlpm.colIni+1),
    _xlpm.dia, INDEX(Maximos!$A:$ZZ, _xlpm.fila, _xlpm.colIni+2),
    IF(OR(_xlpm.anio="",_xlpm.dia=""), "No aplica", DATE(_xlpm.anio, _xlpm.mesNum, _xlpm.dia))
  ),
"")</f>
        <v>29364</v>
      </c>
      <c r="AX137" s="72" t="str">
        <f t="shared" si="18"/>
        <v>NA</v>
      </c>
    </row>
    <row r="138" spans="1:50" ht="15" customHeight="1" x14ac:dyDescent="0.25">
      <c r="A138" s="68">
        <v>13075010</v>
      </c>
      <c r="B138" s="69" t="s">
        <v>268</v>
      </c>
      <c r="C138" s="69" t="s">
        <v>199</v>
      </c>
      <c r="D138" s="70">
        <v>-75.622083329999995</v>
      </c>
      <c r="E138" s="70">
        <v>9.1507500000000004</v>
      </c>
      <c r="F138" s="68">
        <v>20</v>
      </c>
      <c r="G138" s="68">
        <v>23</v>
      </c>
      <c r="H138" s="68">
        <v>23168</v>
      </c>
      <c r="I138" s="69" t="s">
        <v>47</v>
      </c>
      <c r="J138" s="69" t="s">
        <v>269</v>
      </c>
      <c r="K138" s="72">
        <v>0</v>
      </c>
      <c r="L138" s="72">
        <v>4.5</v>
      </c>
      <c r="M138" s="72">
        <v>0</v>
      </c>
      <c r="N138" s="72">
        <v>0</v>
      </c>
      <c r="O138" s="72">
        <v>2</v>
      </c>
      <c r="P138" s="72">
        <v>0</v>
      </c>
      <c r="Q138" s="72">
        <v>0</v>
      </c>
      <c r="R138" s="72">
        <v>0</v>
      </c>
      <c r="S138" s="72">
        <v>0</v>
      </c>
      <c r="T138" s="72">
        <v>5.8</v>
      </c>
      <c r="U138" s="72">
        <v>0</v>
      </c>
      <c r="V138" s="72">
        <v>0</v>
      </c>
      <c r="W138" s="72">
        <v>0</v>
      </c>
      <c r="X138" s="72">
        <v>0</v>
      </c>
      <c r="Y138" s="72">
        <v>0</v>
      </c>
      <c r="Z138" s="72">
        <v>2</v>
      </c>
      <c r="AA138" s="72">
        <v>0</v>
      </c>
      <c r="AB138" s="72">
        <v>0</v>
      </c>
      <c r="AC138" s="72">
        <v>0</v>
      </c>
      <c r="AD138" s="72">
        <v>0</v>
      </c>
      <c r="AE138" s="72">
        <v>0</v>
      </c>
      <c r="AF138" s="87">
        <v>0</v>
      </c>
      <c r="AG138" s="87">
        <v>44.5</v>
      </c>
      <c r="AH138" s="87">
        <v>0</v>
      </c>
      <c r="AI138" s="87">
        <v>50.5</v>
      </c>
      <c r="AJ138" s="87">
        <v>75.3</v>
      </c>
      <c r="AK138" s="87">
        <v>0</v>
      </c>
      <c r="AL138" s="87">
        <v>0</v>
      </c>
      <c r="AM138" s="87">
        <v>30.2</v>
      </c>
      <c r="AN138" s="87"/>
      <c r="AO138" s="87"/>
      <c r="AP138" s="70">
        <f t="shared" si="13"/>
        <v>29</v>
      </c>
      <c r="AQ138" s="70">
        <f t="shared" si="14"/>
        <v>214.79999999999998</v>
      </c>
      <c r="AR138" s="70">
        <f>IFERROR(VLOOKUP(A138,Climatologia_PP!A:U,9+Precipitacion!$E$2,FALSE),"")</f>
        <v>186.37777777777779</v>
      </c>
      <c r="AS138" s="70">
        <f t="shared" si="15"/>
        <v>115.24979134374624</v>
      </c>
      <c r="AT138" s="70">
        <f t="shared" si="16"/>
        <v>123.19805281572874</v>
      </c>
      <c r="AU138" s="70">
        <f t="shared" si="17"/>
        <v>75.3</v>
      </c>
      <c r="AV138" s="70">
        <f>IFERROR(VLOOKUP(A138,Maximos!A:AQ,8+(Precipitacion!$E$2-1)*3,FALSE),"")</f>
        <v>130</v>
      </c>
      <c r="AW138" s="79">
        <f t="array" ref="AW1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MATCH($A138, Maximos!$A:$A, 0),
    _xlpm.anio, INDEX(Maximos!$A:$ZZ, _xlpm.fila, _xlpm.colIni+1),
    _xlpm.dia, INDEX(Maximos!$A:$ZZ, _xlpm.fila, _xlpm.colIni+2),
    IF(OR(_xlpm.anio="",_xlpm.dia=""), "No aplica", DATE(_xlpm.anio, _xlpm.mesNum, _xlpm.dia))
  ),
"")</f>
        <v>35192</v>
      </c>
      <c r="AX138" s="72">
        <f t="shared" si="18"/>
        <v>-54.7</v>
      </c>
    </row>
    <row r="139" spans="1:50" ht="15" customHeight="1" x14ac:dyDescent="0.25">
      <c r="A139" s="68">
        <v>25020140</v>
      </c>
      <c r="B139" s="69" t="s">
        <v>270</v>
      </c>
      <c r="C139" s="69" t="s">
        <v>199</v>
      </c>
      <c r="D139" s="70">
        <v>-75.450723999999994</v>
      </c>
      <c r="E139" s="70">
        <v>8.9421839999999992</v>
      </c>
      <c r="F139" s="68">
        <v>60</v>
      </c>
      <c r="G139" s="68">
        <v>23</v>
      </c>
      <c r="H139" s="68">
        <v>23660</v>
      </c>
      <c r="I139" s="69" t="s">
        <v>47</v>
      </c>
      <c r="J139" s="69" t="s">
        <v>264</v>
      </c>
      <c r="K139" s="72">
        <v>0</v>
      </c>
      <c r="L139" s="72">
        <v>21.2</v>
      </c>
      <c r="M139" s="72">
        <v>0</v>
      </c>
      <c r="N139" s="72">
        <v>0</v>
      </c>
      <c r="O139" s="72">
        <v>0</v>
      </c>
      <c r="P139" s="72">
        <v>0</v>
      </c>
      <c r="Q139" s="72">
        <v>4.2</v>
      </c>
      <c r="R139" s="72">
        <v>0</v>
      </c>
      <c r="S139" s="72">
        <v>0</v>
      </c>
      <c r="T139" s="72">
        <v>0</v>
      </c>
      <c r="U139" s="72">
        <v>0</v>
      </c>
      <c r="V139" s="72">
        <v>0</v>
      </c>
      <c r="W139" s="72">
        <v>0</v>
      </c>
      <c r="X139" s="72">
        <v>3.5</v>
      </c>
      <c r="Y139" s="72">
        <v>0</v>
      </c>
      <c r="Z139" s="72">
        <v>11</v>
      </c>
      <c r="AA139" s="72">
        <v>0</v>
      </c>
      <c r="AB139" s="72">
        <v>10</v>
      </c>
      <c r="AC139" s="72">
        <v>0</v>
      </c>
      <c r="AD139" s="72">
        <v>0</v>
      </c>
      <c r="AE139" s="72">
        <v>25</v>
      </c>
      <c r="AF139" s="87">
        <v>0</v>
      </c>
      <c r="AG139" s="87">
        <v>67.2</v>
      </c>
      <c r="AH139" s="87">
        <v>0</v>
      </c>
      <c r="AI139" s="87">
        <v>0.5</v>
      </c>
      <c r="AJ139" s="87">
        <v>1.2</v>
      </c>
      <c r="AK139" s="87">
        <v>0</v>
      </c>
      <c r="AL139" s="87">
        <v>30</v>
      </c>
      <c r="AM139" s="87">
        <v>0</v>
      </c>
      <c r="AN139" s="87"/>
      <c r="AO139" s="87"/>
      <c r="AP139" s="70">
        <f t="shared" si="13"/>
        <v>29</v>
      </c>
      <c r="AQ139" s="70">
        <f t="shared" si="14"/>
        <v>173.8</v>
      </c>
      <c r="AR139" s="70">
        <f>IFERROR(VLOOKUP(A139,Climatologia_PP!A:U,9+Precipitacion!$E$2,FALSE),"")</f>
        <v>166.63103448275871</v>
      </c>
      <c r="AS139" s="70">
        <f t="shared" si="15"/>
        <v>104.30229911222395</v>
      </c>
      <c r="AT139" s="70">
        <f t="shared" si="16"/>
        <v>111.49556111996351</v>
      </c>
      <c r="AU139" s="70">
        <f t="shared" si="17"/>
        <v>67.2</v>
      </c>
      <c r="AV139" s="70">
        <f>IFERROR(VLOOKUP(A139,Maximos!A:AQ,8+(Precipitacion!$E$2-1)*3,FALSE),"")</f>
        <v>130</v>
      </c>
      <c r="AW139" s="79">
        <f t="array" ref="AW1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MATCH($A139, Maximos!$A:$A, 0),
    _xlpm.anio, INDEX(Maximos!$A:$ZZ, _xlpm.fila, _xlpm.colIni+1),
    _xlpm.dia, INDEX(Maximos!$A:$ZZ, _xlpm.fila, _xlpm.colIni+2),
    IF(OR(_xlpm.anio="",_xlpm.dia=""), "No aplica", DATE(_xlpm.anio, _xlpm.mesNum, _xlpm.dia))
  ),
"")</f>
        <v>45791</v>
      </c>
      <c r="AX139" s="72">
        <f t="shared" si="18"/>
        <v>-62.8</v>
      </c>
    </row>
    <row r="140" spans="1:50" ht="15" customHeight="1" x14ac:dyDescent="0.25">
      <c r="A140" s="68">
        <v>25027020</v>
      </c>
      <c r="B140" s="69" t="s">
        <v>271</v>
      </c>
      <c r="C140" s="69" t="s">
        <v>199</v>
      </c>
      <c r="D140" s="70">
        <v>-73.969444440000004</v>
      </c>
      <c r="E140" s="70">
        <v>8.9925277779999995</v>
      </c>
      <c r="F140" s="68">
        <v>29</v>
      </c>
      <c r="G140" s="68">
        <v>47</v>
      </c>
      <c r="H140" s="68">
        <v>47245</v>
      </c>
      <c r="I140" s="69" t="s">
        <v>32</v>
      </c>
      <c r="J140" s="69" t="s">
        <v>272</v>
      </c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  <c r="AA140" s="72"/>
      <c r="AB140" s="72"/>
      <c r="AC140" s="72"/>
      <c r="AD140" s="72"/>
      <c r="AE140" s="72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70">
        <f t="shared" si="13"/>
        <v>0</v>
      </c>
      <c r="AQ140" s="70" t="str">
        <f t="shared" si="14"/>
        <v/>
      </c>
      <c r="AR140" s="70" t="str">
        <f>IFERROR(VLOOKUP(A140,Climatologia_PP!A:U,9+Precipitacion!$E$2,FALSE),"")</f>
        <v/>
      </c>
      <c r="AS140" s="70" t="str">
        <f t="shared" si="15"/>
        <v/>
      </c>
      <c r="AT140" s="70" t="str">
        <f t="shared" si="16"/>
        <v/>
      </c>
      <c r="AU140" s="70" t="str">
        <f t="shared" si="17"/>
        <v/>
      </c>
      <c r="AV140" s="70" t="str">
        <f>IFERROR(VLOOKUP(A140,Maximos!A:AQ,8+(Precipitacion!$E$2-1)*3,FALSE),"")</f>
        <v/>
      </c>
      <c r="AW140" s="79" t="str">
        <f t="array" ref="AW1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40" s="72" t="str">
        <f t="shared" si="18"/>
        <v>NA</v>
      </c>
    </row>
    <row r="141" spans="1:50" ht="15" customHeight="1" x14ac:dyDescent="0.25">
      <c r="A141" s="68">
        <v>29037080</v>
      </c>
      <c r="B141" s="69" t="s">
        <v>273</v>
      </c>
      <c r="C141" s="69" t="s">
        <v>199</v>
      </c>
      <c r="D141" s="70">
        <v>-75.298611109999996</v>
      </c>
      <c r="E141" s="70">
        <v>10.16222222</v>
      </c>
      <c r="F141" s="68">
        <v>4</v>
      </c>
      <c r="G141" s="68">
        <v>13</v>
      </c>
      <c r="H141" s="68">
        <v>13052</v>
      </c>
      <c r="I141" s="69" t="s">
        <v>35</v>
      </c>
      <c r="J141" s="69" t="s">
        <v>253</v>
      </c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  <c r="AA141" s="72"/>
      <c r="AB141" s="72"/>
      <c r="AC141" s="72"/>
      <c r="AD141" s="72"/>
      <c r="AE141" s="72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70">
        <f t="shared" si="13"/>
        <v>0</v>
      </c>
      <c r="AQ141" s="70" t="str">
        <f t="shared" si="14"/>
        <v/>
      </c>
      <c r="AR141" s="70" t="str">
        <f>IFERROR(VLOOKUP(A141,Climatologia_PP!A:U,9+Precipitacion!$E$2,FALSE),"")</f>
        <v/>
      </c>
      <c r="AS141" s="70" t="str">
        <f t="shared" si="15"/>
        <v/>
      </c>
      <c r="AT141" s="70" t="str">
        <f t="shared" si="16"/>
        <v/>
      </c>
      <c r="AU141" s="70" t="str">
        <f t="shared" si="17"/>
        <v/>
      </c>
      <c r="AV141" s="70">
        <f>IFERROR(VLOOKUP(A141,Maximos!A:AQ,8+(Precipitacion!$E$2-1)*3,FALSE),"")</f>
        <v>45.9</v>
      </c>
      <c r="AW141" s="79">
        <f t="array" ref="AW1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MATCH($A141, Maximos!$A:$A, 0),
    _xlpm.anio, INDEX(Maximos!$A:$ZZ, _xlpm.fila, _xlpm.colIni+1),
    _xlpm.dia, INDEX(Maximos!$A:$ZZ, _xlpm.fila, _xlpm.colIni+2),
    IF(OR(_xlpm.anio="",_xlpm.dia=""), "No aplica", DATE(_xlpm.anio, _xlpm.mesNum, _xlpm.dia))
  ),
"")</f>
        <v>23523</v>
      </c>
      <c r="AX141" s="72" t="str">
        <f t="shared" si="18"/>
        <v>NA</v>
      </c>
    </row>
    <row r="142" spans="1:50" ht="15" customHeight="1" x14ac:dyDescent="0.25">
      <c r="A142" s="68">
        <v>25027110</v>
      </c>
      <c r="B142" s="69" t="s">
        <v>206</v>
      </c>
      <c r="C142" s="69" t="s">
        <v>199</v>
      </c>
      <c r="D142" s="70">
        <v>-74.722121000000001</v>
      </c>
      <c r="E142" s="70">
        <v>8.8097309999999993</v>
      </c>
      <c r="F142" s="68">
        <v>19</v>
      </c>
      <c r="G142" s="68">
        <v>70</v>
      </c>
      <c r="H142" s="68">
        <v>70771</v>
      </c>
      <c r="I142" s="69" t="s">
        <v>206</v>
      </c>
      <c r="J142" s="69" t="s">
        <v>206</v>
      </c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  <c r="AA142" s="72"/>
      <c r="AB142" s="72"/>
      <c r="AC142" s="72"/>
      <c r="AD142" s="72"/>
      <c r="AE142" s="72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70">
        <f t="shared" si="13"/>
        <v>0</v>
      </c>
      <c r="AQ142" s="70" t="str">
        <f t="shared" si="14"/>
        <v/>
      </c>
      <c r="AR142" s="70" t="str">
        <f>IFERROR(VLOOKUP(A142,Climatologia_PP!A:U,9+Precipitacion!$E$2,FALSE),"")</f>
        <v/>
      </c>
      <c r="AS142" s="70" t="str">
        <f t="shared" si="15"/>
        <v/>
      </c>
      <c r="AT142" s="70" t="str">
        <f t="shared" si="16"/>
        <v/>
      </c>
      <c r="AU142" s="70" t="str">
        <f t="shared" si="17"/>
        <v/>
      </c>
      <c r="AV142" s="70">
        <f>IFERROR(VLOOKUP(A142,Maximos!A:AQ,8+(Precipitacion!$E$2-1)*3,FALSE),"")</f>
        <v>142</v>
      </c>
      <c r="AW142" s="79">
        <f t="array" ref="AW1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MATCH($A142, Maximos!$A:$A, 0),
    _xlpm.anio, INDEX(Maximos!$A:$ZZ, _xlpm.fila, _xlpm.colIni+1),
    _xlpm.dia, INDEX(Maximos!$A:$ZZ, _xlpm.fila, _xlpm.colIni+2),
    IF(OR(_xlpm.anio="",_xlpm.dia=""), "No aplica", DATE(_xlpm.anio, _xlpm.mesNum, _xlpm.dia))
  ),
"")</f>
        <v>25345</v>
      </c>
      <c r="AX142" s="72" t="str">
        <f t="shared" si="18"/>
        <v>NA</v>
      </c>
    </row>
    <row r="143" spans="1:50" ht="15" customHeight="1" x14ac:dyDescent="0.25">
      <c r="A143" s="68">
        <v>13057010</v>
      </c>
      <c r="B143" s="69" t="s">
        <v>274</v>
      </c>
      <c r="C143" s="69" t="s">
        <v>199</v>
      </c>
      <c r="D143" s="70">
        <v>-75.978611110000003</v>
      </c>
      <c r="E143" s="70">
        <v>8.4994444439999999</v>
      </c>
      <c r="F143" s="68">
        <v>20</v>
      </c>
      <c r="G143" s="68">
        <v>23</v>
      </c>
      <c r="H143" s="68">
        <v>23001</v>
      </c>
      <c r="I143" s="69" t="s">
        <v>47</v>
      </c>
      <c r="J143" s="69" t="s">
        <v>48</v>
      </c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  <c r="AA143" s="72"/>
      <c r="AB143" s="72"/>
      <c r="AC143" s="72"/>
      <c r="AD143" s="72"/>
      <c r="AE143" s="72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70">
        <f t="shared" si="13"/>
        <v>0</v>
      </c>
      <c r="AQ143" s="70" t="str">
        <f t="shared" si="14"/>
        <v/>
      </c>
      <c r="AR143" s="70" t="str">
        <f>IFERROR(VLOOKUP(A143,Climatologia_PP!A:U,9+Precipitacion!$E$2,FALSE),"")</f>
        <v/>
      </c>
      <c r="AS143" s="70" t="str">
        <f t="shared" si="15"/>
        <v/>
      </c>
      <c r="AT143" s="70" t="str">
        <f t="shared" si="16"/>
        <v/>
      </c>
      <c r="AU143" s="70" t="str">
        <f t="shared" si="17"/>
        <v/>
      </c>
      <c r="AV143" s="70" t="str">
        <f>IFERROR(VLOOKUP(A143,Maximos!A:AQ,8+(Precipitacion!$E$2-1)*3,FALSE),"")</f>
        <v/>
      </c>
      <c r="AW143" s="79" t="str">
        <f t="array" ref="AW1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43" s="72" t="str">
        <f t="shared" si="18"/>
        <v>NA</v>
      </c>
    </row>
    <row r="144" spans="1:50" ht="15" customHeight="1" x14ac:dyDescent="0.25">
      <c r="A144" s="68">
        <v>29035030</v>
      </c>
      <c r="B144" s="69" t="s">
        <v>275</v>
      </c>
      <c r="C144" s="69" t="s">
        <v>199</v>
      </c>
      <c r="D144" s="70">
        <v>-75.326301000000001</v>
      </c>
      <c r="E144" s="70">
        <v>9.8796339999999994</v>
      </c>
      <c r="F144" s="68">
        <v>60</v>
      </c>
      <c r="G144" s="68">
        <v>13</v>
      </c>
      <c r="H144" s="68">
        <v>13442</v>
      </c>
      <c r="I144" s="69" t="s">
        <v>35</v>
      </c>
      <c r="J144" s="69" t="s">
        <v>244</v>
      </c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  <c r="AB144" s="72"/>
      <c r="AC144" s="72"/>
      <c r="AD144" s="72"/>
      <c r="AE144" s="72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70">
        <f t="shared" si="13"/>
        <v>0</v>
      </c>
      <c r="AQ144" s="70" t="str">
        <f t="shared" si="14"/>
        <v/>
      </c>
      <c r="AR144" s="70" t="str">
        <f>IFERROR(VLOOKUP(A144,Climatologia_PP!A:U,9+Precipitacion!$E$2,FALSE),"")</f>
        <v/>
      </c>
      <c r="AS144" s="70" t="str">
        <f t="shared" si="15"/>
        <v/>
      </c>
      <c r="AT144" s="70" t="str">
        <f t="shared" si="16"/>
        <v/>
      </c>
      <c r="AU144" s="70" t="str">
        <f t="shared" si="17"/>
        <v/>
      </c>
      <c r="AV144" s="70">
        <f>IFERROR(VLOOKUP(A144,Maximos!A:AQ,8+(Precipitacion!$E$2-1)*3,FALSE),"")</f>
        <v>106.5</v>
      </c>
      <c r="AW144" s="79">
        <f t="array" ref="AW1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MATCH($A144, Maximos!$A:$A, 0),
    _xlpm.anio, INDEX(Maximos!$A:$ZZ, _xlpm.fila, _xlpm.colIni+1),
    _xlpm.dia, INDEX(Maximos!$A:$ZZ, _xlpm.fila, _xlpm.colIni+2),
    IF(OR(_xlpm.anio="",_xlpm.dia=""), "No aplica", DATE(_xlpm.anio, _xlpm.mesNum, _xlpm.dia))
  ),
"")</f>
        <v>30093</v>
      </c>
      <c r="AX144" s="72" t="str">
        <f t="shared" si="18"/>
        <v>NA</v>
      </c>
    </row>
    <row r="145" spans="1:50" ht="15" customHeight="1" x14ac:dyDescent="0.25">
      <c r="A145" s="68">
        <v>13085030</v>
      </c>
      <c r="B145" s="69" t="s">
        <v>276</v>
      </c>
      <c r="C145" s="69" t="s">
        <v>199</v>
      </c>
      <c r="D145" s="70">
        <v>-75.95</v>
      </c>
      <c r="E145" s="70">
        <v>9.3699999999999992</v>
      </c>
      <c r="F145" s="68">
        <v>22</v>
      </c>
      <c r="G145" s="68">
        <v>23</v>
      </c>
      <c r="H145" s="68">
        <v>23675</v>
      </c>
      <c r="I145" s="69" t="s">
        <v>47</v>
      </c>
      <c r="J145" s="69" t="s">
        <v>276</v>
      </c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  <c r="AB145" s="72"/>
      <c r="AC145" s="72"/>
      <c r="AD145" s="72"/>
      <c r="AE145" s="72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70">
        <f t="shared" si="13"/>
        <v>0</v>
      </c>
      <c r="AQ145" s="70" t="str">
        <f t="shared" si="14"/>
        <v/>
      </c>
      <c r="AR145" s="70">
        <f>IFERROR(VLOOKUP(A145,Climatologia_PP!A:U,9+Precipitacion!$E$2,FALSE),"")</f>
        <v>175.10666666666671</v>
      </c>
      <c r="AS145" s="70" t="str">
        <f t="shared" si="15"/>
        <v/>
      </c>
      <c r="AT145" s="70" t="str">
        <f t="shared" si="16"/>
        <v/>
      </c>
      <c r="AU145" s="70" t="str">
        <f t="shared" si="17"/>
        <v/>
      </c>
      <c r="AV145" s="70">
        <f>IFERROR(VLOOKUP(A145,Maximos!A:AQ,8+(Precipitacion!$E$2-1)*3,FALSE),"")</f>
        <v>137</v>
      </c>
      <c r="AW145" s="79">
        <f t="array" ref="AW1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MATCH($A145, Maximos!$A:$A, 0),
    _xlpm.anio, INDEX(Maximos!$A:$ZZ, _xlpm.fila, _xlpm.colIni+1),
    _xlpm.dia, INDEX(Maximos!$A:$ZZ, _xlpm.fila, _xlpm.colIni+2),
    IF(OR(_xlpm.anio="",_xlpm.dia=""), "No aplica", DATE(_xlpm.anio, _xlpm.mesNum, _xlpm.dia))
  ),
"")</f>
        <v>33381</v>
      </c>
      <c r="AX145" s="72" t="str">
        <f t="shared" si="18"/>
        <v>NA</v>
      </c>
    </row>
    <row r="146" spans="1:50" ht="15" customHeight="1" x14ac:dyDescent="0.25">
      <c r="A146" s="68">
        <v>35025110</v>
      </c>
      <c r="B146" s="69" t="s">
        <v>277</v>
      </c>
      <c r="C146" s="69" t="s">
        <v>278</v>
      </c>
      <c r="D146" s="70">
        <v>-73.467865000000003</v>
      </c>
      <c r="E146" s="70">
        <v>4.0574149999999998</v>
      </c>
      <c r="F146" s="68">
        <v>340</v>
      </c>
      <c r="G146" s="68">
        <v>50</v>
      </c>
      <c r="H146" s="68">
        <v>50001</v>
      </c>
      <c r="I146" s="69" t="s">
        <v>95</v>
      </c>
      <c r="J146" s="69" t="s">
        <v>96</v>
      </c>
      <c r="K146" s="72">
        <v>1.5</v>
      </c>
      <c r="L146" s="72">
        <v>63.3</v>
      </c>
      <c r="M146" s="72">
        <v>18</v>
      </c>
      <c r="N146" s="72">
        <v>0.3</v>
      </c>
      <c r="O146" s="72">
        <v>29.1</v>
      </c>
      <c r="P146" s="72">
        <v>38.700000000000003</v>
      </c>
      <c r="Q146" s="72">
        <v>0</v>
      </c>
      <c r="R146" s="72">
        <v>0</v>
      </c>
      <c r="S146" s="72">
        <v>0</v>
      </c>
      <c r="T146" s="72">
        <v>8.4</v>
      </c>
      <c r="U146" s="72">
        <v>2.2000000000000002</v>
      </c>
      <c r="V146" s="72">
        <v>8.6999999999999993</v>
      </c>
      <c r="W146" s="72">
        <v>17.3</v>
      </c>
      <c r="X146" s="72">
        <v>2.6</v>
      </c>
      <c r="Y146" s="72">
        <v>7</v>
      </c>
      <c r="Z146" s="72">
        <v>23.9</v>
      </c>
      <c r="AA146" s="72">
        <v>0</v>
      </c>
      <c r="AB146" s="72">
        <v>13.7</v>
      </c>
      <c r="AC146" s="72">
        <v>0</v>
      </c>
      <c r="AD146" s="72">
        <v>0</v>
      </c>
      <c r="AE146" s="72">
        <v>35.200000000000003</v>
      </c>
      <c r="AF146" s="87">
        <v>0</v>
      </c>
      <c r="AG146" s="87">
        <v>0</v>
      </c>
      <c r="AH146" s="87">
        <v>6.3</v>
      </c>
      <c r="AI146" s="87">
        <v>117.5</v>
      </c>
      <c r="AJ146" s="87">
        <v>64.2</v>
      </c>
      <c r="AK146" s="87">
        <v>17</v>
      </c>
      <c r="AL146" s="87">
        <v>4.5999999999999996</v>
      </c>
      <c r="AM146" s="87">
        <v>3.8</v>
      </c>
      <c r="AN146" s="87"/>
      <c r="AO146" s="87"/>
      <c r="AP146" s="70">
        <f t="shared" si="13"/>
        <v>29</v>
      </c>
      <c r="AQ146" s="70">
        <f t="shared" si="14"/>
        <v>483.3</v>
      </c>
      <c r="AR146" s="70">
        <f>IFERROR(VLOOKUP(A146,Climatologia_PP!A:U,9+Precipitacion!$E$2,FALSE),"")</f>
        <v>440.16304456392919</v>
      </c>
      <c r="AS146" s="70">
        <f t="shared" si="15"/>
        <v>109.80022197883667</v>
      </c>
      <c r="AT146" s="70">
        <f t="shared" si="16"/>
        <v>117.37265108082541</v>
      </c>
      <c r="AU146" s="70">
        <f t="shared" si="17"/>
        <v>117.5</v>
      </c>
      <c r="AV146" s="70">
        <f>IFERROR(VLOOKUP(A146,Maximos!A:AQ,8+(Precipitacion!$E$2-1)*3,FALSE),"")</f>
        <v>155</v>
      </c>
      <c r="AW146" s="79">
        <f t="array" ref="AW1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MATCH($A146, Maximos!$A:$A, 0),
    _xlpm.anio, INDEX(Maximos!$A:$ZZ, _xlpm.fila, _xlpm.colIni+1),
    _xlpm.dia, INDEX(Maximos!$A:$ZZ, _xlpm.fila, _xlpm.colIni+2),
    IF(OR(_xlpm.anio="",_xlpm.dia=""), "No aplica", DATE(_xlpm.anio, _xlpm.mesNum, _xlpm.dia))
  ),
"")</f>
        <v>44325</v>
      </c>
      <c r="AX146" s="72">
        <f t="shared" si="18"/>
        <v>-37.5</v>
      </c>
    </row>
    <row r="147" spans="1:50" ht="15" customHeight="1" x14ac:dyDescent="0.25">
      <c r="A147" s="68">
        <v>31095030</v>
      </c>
      <c r="B147" s="69" t="s">
        <v>279</v>
      </c>
      <c r="C147" s="69" t="s">
        <v>278</v>
      </c>
      <c r="D147" s="70">
        <v>-67.919111110000003</v>
      </c>
      <c r="E147" s="70">
        <v>3.874444</v>
      </c>
      <c r="F147" s="68">
        <v>98</v>
      </c>
      <c r="G147" s="68">
        <v>94</v>
      </c>
      <c r="H147" s="68">
        <v>94001</v>
      </c>
      <c r="I147" s="69" t="s">
        <v>280</v>
      </c>
      <c r="J147" s="69" t="s">
        <v>281</v>
      </c>
      <c r="K147" s="72">
        <v>15</v>
      </c>
      <c r="L147" s="72">
        <v>15</v>
      </c>
      <c r="M147" s="72">
        <v>9</v>
      </c>
      <c r="N147" s="72">
        <v>33</v>
      </c>
      <c r="O147" s="72">
        <v>63</v>
      </c>
      <c r="P147" s="72">
        <v>4</v>
      </c>
      <c r="Q147" s="72">
        <v>0</v>
      </c>
      <c r="R147" s="72">
        <v>0</v>
      </c>
      <c r="S147" s="72">
        <v>0</v>
      </c>
      <c r="T147" s="72">
        <v>37</v>
      </c>
      <c r="U147" s="72">
        <v>39</v>
      </c>
      <c r="V147" s="72">
        <v>2</v>
      </c>
      <c r="W147" s="72">
        <v>13</v>
      </c>
      <c r="X147" s="72">
        <v>0</v>
      </c>
      <c r="Y147" s="72">
        <v>59</v>
      </c>
      <c r="Z147" s="72">
        <v>2</v>
      </c>
      <c r="AA147" s="72">
        <v>21</v>
      </c>
      <c r="AB147" s="72">
        <v>9</v>
      </c>
      <c r="AC147" s="72">
        <v>35</v>
      </c>
      <c r="AD147" s="72">
        <v>3</v>
      </c>
      <c r="AE147" s="72">
        <v>5</v>
      </c>
      <c r="AF147" s="87">
        <v>82</v>
      </c>
      <c r="AG147" s="87">
        <v>4</v>
      </c>
      <c r="AH147" s="87">
        <v>28</v>
      </c>
      <c r="AI147" s="87">
        <v>1</v>
      </c>
      <c r="AJ147" s="87">
        <v>41</v>
      </c>
      <c r="AK147" s="87">
        <v>2</v>
      </c>
      <c r="AL147" s="87">
        <v>25</v>
      </c>
      <c r="AM147" s="87">
        <v>0</v>
      </c>
      <c r="AN147" s="87"/>
      <c r="AO147" s="87"/>
      <c r="AP147" s="70">
        <f t="shared" si="13"/>
        <v>29</v>
      </c>
      <c r="AQ147" s="70">
        <f t="shared" si="14"/>
        <v>547</v>
      </c>
      <c r="AR147" s="70">
        <f>IFERROR(VLOOKUP(A147,Climatologia_PP!A:U,9+Precipitacion!$E$2,FALSE),"")</f>
        <v>463.91666666666669</v>
      </c>
      <c r="AS147" s="70">
        <f t="shared" si="15"/>
        <v>117.90910723908748</v>
      </c>
      <c r="AT147" s="70">
        <f t="shared" si="16"/>
        <v>126.04076980730041</v>
      </c>
      <c r="AU147" s="70">
        <f t="shared" si="17"/>
        <v>82</v>
      </c>
      <c r="AV147" s="70">
        <f>IFERROR(VLOOKUP(A147,Maximos!A:AQ,8+(Precipitacion!$E$2-1)*3,FALSE),"")</f>
        <v>156</v>
      </c>
      <c r="AW147" s="79">
        <f t="array" ref="AW1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MATCH($A147, Maximos!$A:$A, 0),
    _xlpm.anio, INDEX(Maximos!$A:$ZZ, _xlpm.fila, _xlpm.colIni+1),
    _xlpm.dia, INDEX(Maximos!$A:$ZZ, _xlpm.fila, _xlpm.colIni+2),
    IF(OR(_xlpm.anio="",_xlpm.dia=""), "No aplica", DATE(_xlpm.anio, _xlpm.mesNum, _xlpm.dia))
  ),
"")</f>
        <v>42507</v>
      </c>
      <c r="AX147" s="72">
        <f t="shared" si="18"/>
        <v>-74</v>
      </c>
    </row>
    <row r="148" spans="1:50" ht="15" customHeight="1" x14ac:dyDescent="0.25">
      <c r="A148" s="68">
        <v>34015010</v>
      </c>
      <c r="B148" s="69" t="s">
        <v>282</v>
      </c>
      <c r="C148" s="69" t="s">
        <v>278</v>
      </c>
      <c r="D148" s="70">
        <v>-70.930224999999993</v>
      </c>
      <c r="E148" s="70">
        <v>4.5538910000000001</v>
      </c>
      <c r="F148" s="68">
        <v>173</v>
      </c>
      <c r="G148" s="68">
        <v>99</v>
      </c>
      <c r="H148" s="68">
        <v>99773</v>
      </c>
      <c r="I148" s="69" t="s">
        <v>92</v>
      </c>
      <c r="J148" s="69" t="s">
        <v>283</v>
      </c>
      <c r="K148" s="72">
        <v>5</v>
      </c>
      <c r="L148" s="72">
        <v>31</v>
      </c>
      <c r="M148" s="72">
        <v>2</v>
      </c>
      <c r="N148" s="72">
        <v>4</v>
      </c>
      <c r="O148" s="72">
        <v>11</v>
      </c>
      <c r="P148" s="72">
        <v>2</v>
      </c>
      <c r="Q148" s="72">
        <v>12</v>
      </c>
      <c r="R148" s="72">
        <v>0</v>
      </c>
      <c r="S148" s="72">
        <v>0</v>
      </c>
      <c r="T148" s="72">
        <v>0</v>
      </c>
      <c r="U148" s="72">
        <v>4</v>
      </c>
      <c r="V148" s="72">
        <v>11</v>
      </c>
      <c r="W148" s="72">
        <v>7</v>
      </c>
      <c r="X148" s="72">
        <v>11</v>
      </c>
      <c r="Y148" s="72">
        <v>30</v>
      </c>
      <c r="Z148" s="72">
        <v>11</v>
      </c>
      <c r="AA148" s="72">
        <v>24</v>
      </c>
      <c r="AB148" s="72">
        <v>10</v>
      </c>
      <c r="AC148" s="72">
        <v>10</v>
      </c>
      <c r="AD148" s="72">
        <v>8</v>
      </c>
      <c r="AE148" s="72">
        <v>4</v>
      </c>
      <c r="AF148" s="87">
        <v>8</v>
      </c>
      <c r="AG148" s="87">
        <v>2</v>
      </c>
      <c r="AH148" s="87">
        <v>3</v>
      </c>
      <c r="AI148" s="87">
        <v>4</v>
      </c>
      <c r="AJ148" s="87">
        <v>10</v>
      </c>
      <c r="AK148" s="87">
        <v>92</v>
      </c>
      <c r="AL148" s="87">
        <v>8</v>
      </c>
      <c r="AM148" s="87">
        <v>17</v>
      </c>
      <c r="AN148" s="87"/>
      <c r="AO148" s="87"/>
      <c r="AP148" s="70">
        <f t="shared" si="13"/>
        <v>29</v>
      </c>
      <c r="AQ148" s="70">
        <f t="shared" si="14"/>
        <v>341</v>
      </c>
      <c r="AR148" s="70">
        <f>IFERROR(VLOOKUP(A148,Climatologia_PP!A:U,9+Precipitacion!$E$2,FALSE),"")</f>
        <v>393.57586206896548</v>
      </c>
      <c r="AS148" s="70">
        <f t="shared" si="15"/>
        <v>86.64149224177963</v>
      </c>
      <c r="AT148" s="70">
        <f t="shared" si="16"/>
        <v>92.616767568798906</v>
      </c>
      <c r="AU148" s="70">
        <f t="shared" si="17"/>
        <v>92</v>
      </c>
      <c r="AV148" s="70">
        <f>IFERROR(VLOOKUP(A148,Maximos!A:AQ,8+(Precipitacion!$E$2-1)*3,FALSE),"")</f>
        <v>147.6</v>
      </c>
      <c r="AW148" s="79">
        <f t="array" ref="AW1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MATCH($A148, Maximos!$A:$A, 0),
    _xlpm.anio, INDEX(Maximos!$A:$ZZ, _xlpm.fila, _xlpm.colIni+1),
    _xlpm.dia, INDEX(Maximos!$A:$ZZ, _xlpm.fila, _xlpm.colIni+2),
    IF(OR(_xlpm.anio="",_xlpm.dia=""), "No aplica", DATE(_xlpm.anio, _xlpm.mesNum, _xlpm.dia))
  ),
"")</f>
        <v>45786</v>
      </c>
      <c r="AX148" s="72">
        <f t="shared" si="18"/>
        <v>-55.599999999999994</v>
      </c>
    </row>
    <row r="149" spans="1:50" ht="15" customHeight="1" x14ac:dyDescent="0.25">
      <c r="A149" s="68">
        <v>32060060</v>
      </c>
      <c r="B149" s="69" t="s">
        <v>284</v>
      </c>
      <c r="C149" s="69" t="s">
        <v>278</v>
      </c>
      <c r="D149" s="70">
        <v>-73.835247199999998</v>
      </c>
      <c r="E149" s="70">
        <v>3.7382278000000002</v>
      </c>
      <c r="F149" s="68">
        <v>546</v>
      </c>
      <c r="G149" s="68">
        <v>50</v>
      </c>
      <c r="H149" s="68">
        <v>50270</v>
      </c>
      <c r="I149" s="69" t="s">
        <v>95</v>
      </c>
      <c r="J149" s="69" t="s">
        <v>285</v>
      </c>
      <c r="K149" s="72">
        <v>0</v>
      </c>
      <c r="L149" s="72">
        <v>0</v>
      </c>
      <c r="M149" s="72">
        <v>52</v>
      </c>
      <c r="N149" s="72">
        <v>9</v>
      </c>
      <c r="O149" s="72">
        <v>105</v>
      </c>
      <c r="P149" s="72">
        <v>37</v>
      </c>
      <c r="Q149" s="72">
        <v>3</v>
      </c>
      <c r="R149" s="72">
        <v>0</v>
      </c>
      <c r="S149" s="72">
        <v>39</v>
      </c>
      <c r="T149" s="72">
        <v>56</v>
      </c>
      <c r="U149" s="72">
        <v>43</v>
      </c>
      <c r="V149" s="72">
        <v>10</v>
      </c>
      <c r="W149" s="72">
        <v>31</v>
      </c>
      <c r="X149" s="72">
        <v>59</v>
      </c>
      <c r="Y149" s="72">
        <v>44</v>
      </c>
      <c r="Z149" s="72">
        <v>22</v>
      </c>
      <c r="AA149" s="72">
        <v>7</v>
      </c>
      <c r="AB149" s="72">
        <v>35</v>
      </c>
      <c r="AC149" s="72">
        <v>0</v>
      </c>
      <c r="AD149" s="72">
        <v>0</v>
      </c>
      <c r="AE149" s="72">
        <v>77</v>
      </c>
      <c r="AF149" s="87">
        <v>24</v>
      </c>
      <c r="AG149" s="87">
        <v>0</v>
      </c>
      <c r="AH149" s="87">
        <v>0</v>
      </c>
      <c r="AI149" s="87">
        <v>62</v>
      </c>
      <c r="AJ149" s="87">
        <v>37</v>
      </c>
      <c r="AK149" s="87">
        <v>101</v>
      </c>
      <c r="AL149" s="87">
        <v>32</v>
      </c>
      <c r="AM149" s="87">
        <v>0</v>
      </c>
      <c r="AN149" s="87"/>
      <c r="AO149" s="87"/>
      <c r="AP149" s="70">
        <f t="shared" si="13"/>
        <v>29</v>
      </c>
      <c r="AQ149" s="70">
        <f t="shared" si="14"/>
        <v>885</v>
      </c>
      <c r="AR149" s="70">
        <f>IFERROR(VLOOKUP(A149,Climatologia_PP!A:U,9+Precipitacion!$E$2,FALSE),"")</f>
        <v>647.44742043840677</v>
      </c>
      <c r="AS149" s="70">
        <f t="shared" si="15"/>
        <v>136.6906364999862</v>
      </c>
      <c r="AT149" s="70">
        <f t="shared" si="16"/>
        <v>146.11757694826113</v>
      </c>
      <c r="AU149" s="70">
        <f t="shared" si="17"/>
        <v>105</v>
      </c>
      <c r="AV149" s="70">
        <f>IFERROR(VLOOKUP(A149,Maximos!A:AQ,8+(Precipitacion!$E$2-1)*3,FALSE),"")</f>
        <v>250</v>
      </c>
      <c r="AW149" s="79">
        <f t="array" ref="AW1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MATCH($A149, Maximos!$A:$A, 0),
    _xlpm.anio, INDEX(Maximos!$A:$ZZ, _xlpm.fila, _xlpm.colIni+1),
    _xlpm.dia, INDEX(Maximos!$A:$ZZ, _xlpm.fila, _xlpm.colIni+2),
    IF(OR(_xlpm.anio="",_xlpm.dia=""), "No aplica", DATE(_xlpm.anio, _xlpm.mesNum, _xlpm.dia))
  ),
"")</f>
        <v>37404</v>
      </c>
      <c r="AX149" s="72">
        <f t="shared" si="18"/>
        <v>-145</v>
      </c>
    </row>
    <row r="150" spans="1:50" ht="15" customHeight="1" x14ac:dyDescent="0.25">
      <c r="A150" s="68">
        <v>35010070</v>
      </c>
      <c r="B150" s="69" t="s">
        <v>286</v>
      </c>
      <c r="C150" s="69" t="s">
        <v>278</v>
      </c>
      <c r="D150" s="70">
        <v>-73.759540000000001</v>
      </c>
      <c r="E150" s="70">
        <v>3.8795970999999998</v>
      </c>
      <c r="F150" s="68">
        <v>513</v>
      </c>
      <c r="G150" s="68">
        <v>50</v>
      </c>
      <c r="H150" s="68">
        <v>50318</v>
      </c>
      <c r="I150" s="69" t="s">
        <v>95</v>
      </c>
      <c r="J150" s="69" t="s">
        <v>286</v>
      </c>
      <c r="K150" s="72">
        <v>1</v>
      </c>
      <c r="L150" s="72">
        <v>2</v>
      </c>
      <c r="M150" s="72">
        <v>43</v>
      </c>
      <c r="N150" s="72">
        <v>3</v>
      </c>
      <c r="O150" s="72">
        <v>110</v>
      </c>
      <c r="P150" s="72">
        <v>52</v>
      </c>
      <c r="Q150" s="72">
        <v>2</v>
      </c>
      <c r="R150" s="72">
        <v>0</v>
      </c>
      <c r="S150" s="72">
        <v>9</v>
      </c>
      <c r="T150" s="72">
        <v>60</v>
      </c>
      <c r="U150" s="72">
        <v>30</v>
      </c>
      <c r="V150" s="72">
        <v>11</v>
      </c>
      <c r="W150" s="72">
        <v>9</v>
      </c>
      <c r="X150" s="72">
        <v>13</v>
      </c>
      <c r="Y150" s="72">
        <v>41</v>
      </c>
      <c r="Z150" s="72">
        <v>17</v>
      </c>
      <c r="AA150" s="72">
        <v>6</v>
      </c>
      <c r="AB150" s="72">
        <v>25</v>
      </c>
      <c r="AC150" s="72">
        <v>0</v>
      </c>
      <c r="AD150" s="72">
        <v>0</v>
      </c>
      <c r="AE150" s="72">
        <v>26</v>
      </c>
      <c r="AF150" s="87">
        <v>1</v>
      </c>
      <c r="AG150" s="87">
        <v>4</v>
      </c>
      <c r="AH150" s="87">
        <v>4</v>
      </c>
      <c r="AI150" s="87">
        <v>84</v>
      </c>
      <c r="AJ150" s="87">
        <v>52</v>
      </c>
      <c r="AK150" s="87">
        <v>55</v>
      </c>
      <c r="AL150" s="87">
        <v>11</v>
      </c>
      <c r="AM150" s="87">
        <v>3</v>
      </c>
      <c r="AN150" s="87"/>
      <c r="AO150" s="87"/>
      <c r="AP150" s="70">
        <f t="shared" si="13"/>
        <v>29</v>
      </c>
      <c r="AQ150" s="70">
        <f t="shared" si="14"/>
        <v>674</v>
      </c>
      <c r="AR150" s="70">
        <f>IFERROR(VLOOKUP(A150,Climatologia_PP!A:U,9+Precipitacion!$E$2,FALSE),"")</f>
        <v>574.92307692307691</v>
      </c>
      <c r="AS150" s="70">
        <f t="shared" si="15"/>
        <v>117.23307465881723</v>
      </c>
      <c r="AT150" s="70">
        <f t="shared" si="16"/>
        <v>125.3181142904598</v>
      </c>
      <c r="AU150" s="70">
        <f t="shared" si="17"/>
        <v>110</v>
      </c>
      <c r="AV150" s="70">
        <f>IFERROR(VLOOKUP(A150,Maximos!A:AQ,8+(Precipitacion!$E$2-1)*3,FALSE),"")</f>
        <v>136</v>
      </c>
      <c r="AW150" s="79">
        <f t="array" ref="AW1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MATCH($A150, Maximos!$A:$A, 0),
    _xlpm.anio, INDEX(Maximos!$A:$ZZ, _xlpm.fila, _xlpm.colIni+1),
    _xlpm.dia, INDEX(Maximos!$A:$ZZ, _xlpm.fila, _xlpm.colIni+2),
    IF(OR(_xlpm.anio="",_xlpm.dia=""), "No aplica", DATE(_xlpm.anio, _xlpm.mesNum, _xlpm.dia))
  ),
"")</f>
        <v>39960</v>
      </c>
      <c r="AX150" s="72">
        <f t="shared" si="18"/>
        <v>-26</v>
      </c>
    </row>
    <row r="151" spans="1:50" ht="15" customHeight="1" x14ac:dyDescent="0.25">
      <c r="A151" s="68">
        <v>35010020</v>
      </c>
      <c r="B151" s="69" t="s">
        <v>287</v>
      </c>
      <c r="C151" s="69" t="s">
        <v>278</v>
      </c>
      <c r="D151" s="70">
        <v>-73.765645000000006</v>
      </c>
      <c r="E151" s="70">
        <v>3.994405</v>
      </c>
      <c r="F151" s="68">
        <v>537</v>
      </c>
      <c r="G151" s="68">
        <v>50</v>
      </c>
      <c r="H151" s="68">
        <v>50006</v>
      </c>
      <c r="I151" s="69" t="s">
        <v>95</v>
      </c>
      <c r="J151" s="69" t="s">
        <v>288</v>
      </c>
      <c r="K151" s="72">
        <v>0</v>
      </c>
      <c r="L151" s="72">
        <v>3</v>
      </c>
      <c r="M151" s="72">
        <v>58</v>
      </c>
      <c r="N151" s="72">
        <v>1</v>
      </c>
      <c r="O151" s="72">
        <v>83</v>
      </c>
      <c r="P151" s="72">
        <v>45</v>
      </c>
      <c r="Q151" s="72">
        <v>0.4</v>
      </c>
      <c r="R151" s="72">
        <v>0</v>
      </c>
      <c r="S151" s="72">
        <v>4</v>
      </c>
      <c r="T151" s="72">
        <v>30</v>
      </c>
      <c r="U151" s="72">
        <v>13</v>
      </c>
      <c r="V151" s="72">
        <v>36</v>
      </c>
      <c r="W151" s="72">
        <v>15</v>
      </c>
      <c r="X151" s="72">
        <v>0</v>
      </c>
      <c r="Y151" s="72">
        <v>33</v>
      </c>
      <c r="Z151" s="72">
        <v>23</v>
      </c>
      <c r="AA151" s="72">
        <v>12</v>
      </c>
      <c r="AB151" s="72">
        <v>8</v>
      </c>
      <c r="AC151" s="72">
        <v>2</v>
      </c>
      <c r="AD151" s="72">
        <v>0</v>
      </c>
      <c r="AE151" s="72">
        <v>13</v>
      </c>
      <c r="AF151" s="87">
        <v>8</v>
      </c>
      <c r="AG151" s="87">
        <v>3</v>
      </c>
      <c r="AH151" s="87">
        <v>35</v>
      </c>
      <c r="AI151" s="87">
        <v>77</v>
      </c>
      <c r="AJ151" s="87">
        <v>42</v>
      </c>
      <c r="AK151" s="87">
        <v>34</v>
      </c>
      <c r="AL151" s="87">
        <v>1</v>
      </c>
      <c r="AM151" s="87">
        <v>0</v>
      </c>
      <c r="AN151" s="87"/>
      <c r="AO151" s="87"/>
      <c r="AP151" s="70">
        <f t="shared" si="13"/>
        <v>29</v>
      </c>
      <c r="AQ151" s="70">
        <f t="shared" si="14"/>
        <v>579.4</v>
      </c>
      <c r="AR151" s="70">
        <f>IFERROR(VLOOKUP(A151,Climatologia_PP!A:U,9+Precipitacion!$E$2,FALSE),"")</f>
        <v>685.125</v>
      </c>
      <c r="AS151" s="70">
        <f t="shared" si="15"/>
        <v>84.568509396095607</v>
      </c>
      <c r="AT151" s="70">
        <f t="shared" si="16"/>
        <v>90.400820388929773</v>
      </c>
      <c r="AU151" s="70">
        <f t="shared" si="17"/>
        <v>83</v>
      </c>
      <c r="AV151" s="70">
        <f>IFERROR(VLOOKUP(A151,Maximos!A:AQ,8+(Precipitacion!$E$2-1)*3,FALSE),"")</f>
        <v>161</v>
      </c>
      <c r="AW151" s="79">
        <f t="array" ref="AW1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MATCH($A151, Maximos!$A:$A, 0),
    _xlpm.anio, INDEX(Maximos!$A:$ZZ, _xlpm.fila, _xlpm.colIni+1),
    _xlpm.dia, INDEX(Maximos!$A:$ZZ, _xlpm.fila, _xlpm.colIni+2),
    IF(OR(_xlpm.anio="",_xlpm.dia=""), "No aplica", DATE(_xlpm.anio, _xlpm.mesNum, _xlpm.dia))
  ),
"")</f>
        <v>45427</v>
      </c>
      <c r="AX151" s="72">
        <f t="shared" si="18"/>
        <v>-78</v>
      </c>
    </row>
    <row r="152" spans="1:50" ht="15" customHeight="1" x14ac:dyDescent="0.25">
      <c r="A152" s="68">
        <v>35020060</v>
      </c>
      <c r="B152" s="69" t="s">
        <v>289</v>
      </c>
      <c r="C152" s="69" t="s">
        <v>278</v>
      </c>
      <c r="D152" s="70">
        <v>-73.369416999999999</v>
      </c>
      <c r="E152" s="70">
        <v>4.0401389999999999</v>
      </c>
      <c r="F152" s="68">
        <v>262</v>
      </c>
      <c r="G152" s="68">
        <v>50</v>
      </c>
      <c r="H152" s="68">
        <v>50001</v>
      </c>
      <c r="I152" s="69" t="s">
        <v>95</v>
      </c>
      <c r="J152" s="69" t="s">
        <v>96</v>
      </c>
      <c r="K152" s="72">
        <v>3</v>
      </c>
      <c r="L152" s="72">
        <v>0</v>
      </c>
      <c r="M152" s="72">
        <v>27</v>
      </c>
      <c r="N152" s="72">
        <v>0</v>
      </c>
      <c r="O152" s="72">
        <v>10</v>
      </c>
      <c r="P152" s="72">
        <v>11</v>
      </c>
      <c r="Q152" s="72">
        <v>0</v>
      </c>
      <c r="R152" s="72">
        <v>0</v>
      </c>
      <c r="S152" s="72">
        <v>0</v>
      </c>
      <c r="T152" s="72">
        <v>4</v>
      </c>
      <c r="U152" s="72">
        <v>3</v>
      </c>
      <c r="V152" s="72">
        <v>29</v>
      </c>
      <c r="W152" s="72">
        <v>12</v>
      </c>
      <c r="X152" s="72">
        <v>4</v>
      </c>
      <c r="Y152" s="72">
        <v>6</v>
      </c>
      <c r="Z152" s="72">
        <v>26</v>
      </c>
      <c r="AA152" s="72">
        <v>0</v>
      </c>
      <c r="AB152" s="72">
        <v>6</v>
      </c>
      <c r="AC152" s="72">
        <v>0</v>
      </c>
      <c r="AD152" s="72">
        <v>0</v>
      </c>
      <c r="AE152" s="72">
        <v>42</v>
      </c>
      <c r="AF152" s="87">
        <v>0</v>
      </c>
      <c r="AG152" s="87">
        <v>0</v>
      </c>
      <c r="AH152" s="87">
        <v>0</v>
      </c>
      <c r="AI152" s="87">
        <v>155</v>
      </c>
      <c r="AJ152" s="87">
        <v>75</v>
      </c>
      <c r="AK152" s="87">
        <v>55</v>
      </c>
      <c r="AL152" s="87">
        <v>3</v>
      </c>
      <c r="AM152" s="87">
        <v>3</v>
      </c>
      <c r="AN152" s="87"/>
      <c r="AO152" s="87"/>
      <c r="AP152" s="70">
        <f t="shared" si="13"/>
        <v>29</v>
      </c>
      <c r="AQ152" s="70">
        <f t="shared" si="14"/>
        <v>474</v>
      </c>
      <c r="AR152" s="70">
        <f>IFERROR(VLOOKUP(A152,Climatologia_PP!A:U,9+Precipitacion!$E$2,FALSE),"")</f>
        <v>407.47666666666657</v>
      </c>
      <c r="AS152" s="70">
        <f t="shared" si="15"/>
        <v>116.32567917999397</v>
      </c>
      <c r="AT152" s="70">
        <f t="shared" si="16"/>
        <v>124.34813981309701</v>
      </c>
      <c r="AU152" s="70">
        <f t="shared" si="17"/>
        <v>155</v>
      </c>
      <c r="AV152" s="70">
        <f>IFERROR(VLOOKUP(A152,Maximos!A:AQ,8+(Precipitacion!$E$2-1)*3,FALSE),"")</f>
        <v>151</v>
      </c>
      <c r="AW152" s="79">
        <f t="array" ref="AW1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MATCH($A152, Maximos!$A:$A, 0),
    _xlpm.anio, INDEX(Maximos!$A:$ZZ, _xlpm.fila, _xlpm.colIni+1),
    _xlpm.dia, INDEX(Maximos!$A:$ZZ, _xlpm.fila, _xlpm.colIni+2),
    IF(OR(_xlpm.anio="",_xlpm.dia=""), "No aplica", DATE(_xlpm.anio, _xlpm.mesNum, _xlpm.dia))
  ),
"")</f>
        <v>44325</v>
      </c>
      <c r="AX152" s="72">
        <f t="shared" si="18"/>
        <v>4</v>
      </c>
    </row>
    <row r="153" spans="1:50" ht="15" customHeight="1" x14ac:dyDescent="0.25">
      <c r="A153" s="68">
        <v>35090110</v>
      </c>
      <c r="B153" s="69" t="s">
        <v>290</v>
      </c>
      <c r="C153" s="69" t="s">
        <v>278</v>
      </c>
      <c r="D153" s="70">
        <v>-73.002430000000004</v>
      </c>
      <c r="E153" s="70">
        <v>4.7557700000000001</v>
      </c>
      <c r="F153" s="68">
        <v>327</v>
      </c>
      <c r="G153" s="68">
        <v>85</v>
      </c>
      <c r="H153" s="68">
        <v>85300</v>
      </c>
      <c r="I153" s="69" t="s">
        <v>291</v>
      </c>
      <c r="J153" s="69" t="s">
        <v>118</v>
      </c>
      <c r="K153" s="72">
        <v>6</v>
      </c>
      <c r="L153" s="72">
        <v>42</v>
      </c>
      <c r="M153" s="72">
        <v>2</v>
      </c>
      <c r="N153" s="72">
        <v>33</v>
      </c>
      <c r="O153" s="72">
        <v>29</v>
      </c>
      <c r="P153" s="72">
        <v>10</v>
      </c>
      <c r="Q153" s="72">
        <v>3</v>
      </c>
      <c r="R153" s="72">
        <v>0</v>
      </c>
      <c r="S153" s="72">
        <v>0</v>
      </c>
      <c r="T153" s="72">
        <v>6</v>
      </c>
      <c r="U153" s="72">
        <v>89</v>
      </c>
      <c r="V153" s="72">
        <v>0</v>
      </c>
      <c r="W153" s="72">
        <v>27</v>
      </c>
      <c r="X153" s="72">
        <v>13</v>
      </c>
      <c r="Y153" s="72">
        <v>0</v>
      </c>
      <c r="Z153" s="72">
        <v>8</v>
      </c>
      <c r="AA153" s="72">
        <v>4</v>
      </c>
      <c r="AB153" s="72">
        <v>30</v>
      </c>
      <c r="AC153" s="72">
        <v>24</v>
      </c>
      <c r="AD153" s="72">
        <v>5</v>
      </c>
      <c r="AE153" s="72">
        <v>12</v>
      </c>
      <c r="AF153" s="87">
        <v>0</v>
      </c>
      <c r="AG153" s="87">
        <v>0</v>
      </c>
      <c r="AH153" s="87">
        <v>0</v>
      </c>
      <c r="AI153" s="87">
        <v>2</v>
      </c>
      <c r="AJ153" s="87">
        <v>15</v>
      </c>
      <c r="AK153" s="87">
        <v>73</v>
      </c>
      <c r="AL153" s="87">
        <v>36</v>
      </c>
      <c r="AM153" s="87">
        <v>42</v>
      </c>
      <c r="AN153" s="87"/>
      <c r="AO153" s="87"/>
      <c r="AP153" s="70">
        <f t="shared" si="13"/>
        <v>29</v>
      </c>
      <c r="AQ153" s="70">
        <f t="shared" si="14"/>
        <v>511</v>
      </c>
      <c r="AR153" s="70" t="str">
        <f>IFERROR(VLOOKUP(A153,Climatologia_PP!A:U,9+Precipitacion!$E$2,FALSE),"")</f>
        <v/>
      </c>
      <c r="AS153" s="70" t="str">
        <f t="shared" si="15"/>
        <v/>
      </c>
      <c r="AT153" s="70" t="str">
        <f t="shared" si="16"/>
        <v/>
      </c>
      <c r="AU153" s="70">
        <f t="shared" si="17"/>
        <v>89</v>
      </c>
      <c r="AV153" s="70">
        <f>IFERROR(VLOOKUP(A153,Maximos!A:AQ,8+(Precipitacion!$E$2-1)*3,FALSE),"")</f>
        <v>135</v>
      </c>
      <c r="AW153" s="79">
        <f t="array" ref="AW1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MATCH($A153, Maximos!$A:$A, 0),
    _xlpm.anio, INDEX(Maximos!$A:$ZZ, _xlpm.fila, _xlpm.colIni+1),
    _xlpm.dia, INDEX(Maximos!$A:$ZZ, _xlpm.fila, _xlpm.colIni+2),
    IF(OR(_xlpm.anio="",_xlpm.dia=""), "No aplica", DATE(_xlpm.anio, _xlpm.mesNum, _xlpm.dia))
  ),
"")</f>
        <v>36655</v>
      </c>
      <c r="AX153" s="72">
        <f t="shared" si="18"/>
        <v>-46</v>
      </c>
    </row>
    <row r="154" spans="1:50" ht="15" customHeight="1" x14ac:dyDescent="0.25">
      <c r="A154" s="68">
        <v>35020010</v>
      </c>
      <c r="B154" s="69" t="s">
        <v>292</v>
      </c>
      <c r="C154" s="69" t="s">
        <v>278</v>
      </c>
      <c r="D154" s="70">
        <v>-73.818700000000007</v>
      </c>
      <c r="E154" s="70">
        <v>4.2483000000000004</v>
      </c>
      <c r="F154" s="68">
        <v>1457</v>
      </c>
      <c r="G154" s="68">
        <v>25</v>
      </c>
      <c r="H154" s="68">
        <v>25335</v>
      </c>
      <c r="I154" s="69" t="s">
        <v>293</v>
      </c>
      <c r="J154" s="69" t="s">
        <v>294</v>
      </c>
      <c r="K154" s="72">
        <v>53</v>
      </c>
      <c r="L154" s="72">
        <v>72</v>
      </c>
      <c r="M154" s="72">
        <v>42</v>
      </c>
      <c r="N154" s="72">
        <v>23</v>
      </c>
      <c r="O154" s="72">
        <v>33</v>
      </c>
      <c r="P154" s="72">
        <v>45</v>
      </c>
      <c r="Q154" s="72">
        <v>0</v>
      </c>
      <c r="R154" s="72">
        <v>0</v>
      </c>
      <c r="S154" s="72">
        <v>0</v>
      </c>
      <c r="T154" s="72">
        <v>0</v>
      </c>
      <c r="U154" s="72">
        <v>30</v>
      </c>
      <c r="V154" s="72">
        <v>40</v>
      </c>
      <c r="W154" s="72">
        <v>0</v>
      </c>
      <c r="X154" s="72">
        <v>20</v>
      </c>
      <c r="Y154" s="72">
        <v>36</v>
      </c>
      <c r="Z154" s="72">
        <v>7</v>
      </c>
      <c r="AA154" s="72">
        <v>16</v>
      </c>
      <c r="AB154" s="72">
        <v>24</v>
      </c>
      <c r="AC154" s="72">
        <v>19</v>
      </c>
      <c r="AD154" s="72">
        <v>0</v>
      </c>
      <c r="AE154" s="72">
        <v>45</v>
      </c>
      <c r="AF154" s="87">
        <v>28</v>
      </c>
      <c r="AG154" s="87">
        <v>34</v>
      </c>
      <c r="AH154" s="87">
        <v>28</v>
      </c>
      <c r="AI154" s="87">
        <v>45</v>
      </c>
      <c r="AJ154" s="87">
        <v>82</v>
      </c>
      <c r="AK154" s="87">
        <v>35</v>
      </c>
      <c r="AL154" s="87">
        <v>22</v>
      </c>
      <c r="AM154" s="87">
        <v>14</v>
      </c>
      <c r="AN154" s="87"/>
      <c r="AO154" s="87"/>
      <c r="AP154" s="70">
        <f t="shared" si="13"/>
        <v>29</v>
      </c>
      <c r="AQ154" s="70">
        <f t="shared" si="14"/>
        <v>793</v>
      </c>
      <c r="AR154" s="70">
        <f>IFERROR(VLOOKUP(A154,Climatologia_PP!A:U,9+Precipitacion!$E$2,FALSE),"")</f>
        <v>352.5227621555328</v>
      </c>
      <c r="AS154" s="70">
        <f t="shared" si="15"/>
        <v>224.95001319946795</v>
      </c>
      <c r="AT154" s="70">
        <f t="shared" si="16"/>
        <v>200</v>
      </c>
      <c r="AU154" s="70">
        <f t="shared" si="17"/>
        <v>82</v>
      </c>
      <c r="AV154" s="70">
        <f>IFERROR(VLOOKUP(A154,Maximos!A:AQ,8+(Precipitacion!$E$2-1)*3,FALSE),"")</f>
        <v>130</v>
      </c>
      <c r="AW154" s="79">
        <f t="array" ref="AW1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MATCH($A154, Maximos!$A:$A, 0),
    _xlpm.anio, INDEX(Maximos!$A:$ZZ, _xlpm.fila, _xlpm.colIni+1),
    _xlpm.dia, INDEX(Maximos!$A:$ZZ, _xlpm.fila, _xlpm.colIni+2),
    IF(OR(_xlpm.anio="",_xlpm.dia=""), "No aplica", DATE(_xlpm.anio, _xlpm.mesNum, _xlpm.dia))
  ),
"")</f>
        <v>44700</v>
      </c>
      <c r="AX154" s="72">
        <f t="shared" si="18"/>
        <v>-48</v>
      </c>
    </row>
    <row r="155" spans="1:50" ht="15" customHeight="1" x14ac:dyDescent="0.25">
      <c r="A155" s="68">
        <v>35030090</v>
      </c>
      <c r="B155" s="69" t="s">
        <v>295</v>
      </c>
      <c r="C155" s="69" t="s">
        <v>278</v>
      </c>
      <c r="D155" s="70">
        <v>-73.617677</v>
      </c>
      <c r="E155" s="70">
        <v>4.2746019999999998</v>
      </c>
      <c r="F155" s="68">
        <v>1273</v>
      </c>
      <c r="G155" s="68">
        <v>50</v>
      </c>
      <c r="H155" s="68">
        <v>50606</v>
      </c>
      <c r="I155" s="69" t="s">
        <v>95</v>
      </c>
      <c r="J155" s="69" t="s">
        <v>296</v>
      </c>
      <c r="K155" s="72">
        <v>64</v>
      </c>
      <c r="L155" s="72">
        <v>136</v>
      </c>
      <c r="M155" s="72">
        <v>104</v>
      </c>
      <c r="N155" s="72">
        <v>4</v>
      </c>
      <c r="O155" s="72">
        <v>60</v>
      </c>
      <c r="P155" s="72">
        <v>40</v>
      </c>
      <c r="Q155" s="72">
        <v>12</v>
      </c>
      <c r="R155" s="72">
        <v>0</v>
      </c>
      <c r="S155" s="72">
        <v>8</v>
      </c>
      <c r="T155" s="72">
        <v>28</v>
      </c>
      <c r="U155" s="72">
        <v>73</v>
      </c>
      <c r="V155" s="72">
        <v>7</v>
      </c>
      <c r="W155" s="72">
        <v>48</v>
      </c>
      <c r="X155" s="72">
        <v>48</v>
      </c>
      <c r="Y155" s="72">
        <v>72</v>
      </c>
      <c r="Z155" s="72">
        <v>7</v>
      </c>
      <c r="AA155" s="72">
        <v>22</v>
      </c>
      <c r="AB155" s="72">
        <v>42</v>
      </c>
      <c r="AC155" s="72">
        <v>20</v>
      </c>
      <c r="AD155" s="72">
        <v>9</v>
      </c>
      <c r="AE155" s="72">
        <v>115</v>
      </c>
      <c r="AF155" s="87">
        <v>42</v>
      </c>
      <c r="AG155" s="87">
        <v>25</v>
      </c>
      <c r="AH155" s="87">
        <v>24</v>
      </c>
      <c r="AI155" s="87">
        <v>95</v>
      </c>
      <c r="AJ155" s="87">
        <v>137</v>
      </c>
      <c r="AK155" s="87">
        <v>82</v>
      </c>
      <c r="AL155" s="87">
        <v>36</v>
      </c>
      <c r="AM155" s="87">
        <v>37</v>
      </c>
      <c r="AN155" s="87"/>
      <c r="AO155" s="87"/>
      <c r="AP155" s="70">
        <f t="shared" si="13"/>
        <v>29</v>
      </c>
      <c r="AQ155" s="70">
        <f t="shared" si="14"/>
        <v>1397</v>
      </c>
      <c r="AR155" s="70">
        <f>IFERROR(VLOOKUP(A155,Climatologia_PP!A:U,9+Precipitacion!$E$2,FALSE),"")</f>
        <v>1104.92</v>
      </c>
      <c r="AS155" s="70">
        <f t="shared" si="15"/>
        <v>126.43449299496797</v>
      </c>
      <c r="AT155" s="70">
        <f t="shared" si="16"/>
        <v>135.15411320151748</v>
      </c>
      <c r="AU155" s="70">
        <f t="shared" si="17"/>
        <v>137</v>
      </c>
      <c r="AV155" s="70">
        <f>IFERROR(VLOOKUP(A155,Maximos!A:AQ,8+(Precipitacion!$E$2-1)*3,FALSE),"")</f>
        <v>180</v>
      </c>
      <c r="AW155" s="79">
        <f t="array" ref="AW1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MATCH($A155, Maximos!$A:$A, 0),
    _xlpm.anio, INDEX(Maximos!$A:$ZZ, _xlpm.fila, _xlpm.colIni+1),
    _xlpm.dia, INDEX(Maximos!$A:$ZZ, _xlpm.fila, _xlpm.colIni+2),
    IF(OR(_xlpm.anio="",_xlpm.dia=""), "No aplica", DATE(_xlpm.anio, _xlpm.mesNum, _xlpm.dia))
  ),
"")</f>
        <v>34466</v>
      </c>
      <c r="AX155" s="72">
        <f t="shared" si="18"/>
        <v>-43</v>
      </c>
    </row>
    <row r="156" spans="1:50" ht="15" customHeight="1" x14ac:dyDescent="0.25">
      <c r="A156" s="68">
        <v>35030370</v>
      </c>
      <c r="B156" s="69" t="s">
        <v>297</v>
      </c>
      <c r="C156" s="69" t="s">
        <v>278</v>
      </c>
      <c r="D156" s="70">
        <v>-73.624998000000005</v>
      </c>
      <c r="E156" s="70">
        <v>4.1372249999999999</v>
      </c>
      <c r="F156" s="68">
        <v>432</v>
      </c>
      <c r="G156" s="68">
        <v>50</v>
      </c>
      <c r="H156" s="68">
        <v>50001</v>
      </c>
      <c r="I156" s="69" t="s">
        <v>95</v>
      </c>
      <c r="J156" s="69" t="s">
        <v>96</v>
      </c>
      <c r="K156" s="72">
        <v>1</v>
      </c>
      <c r="L156" s="72">
        <v>91</v>
      </c>
      <c r="M156" s="72">
        <v>30</v>
      </c>
      <c r="N156" s="72">
        <v>0.7</v>
      </c>
      <c r="O156" s="72">
        <v>77</v>
      </c>
      <c r="P156" s="72">
        <v>47</v>
      </c>
      <c r="Q156" s="72">
        <v>0.5</v>
      </c>
      <c r="R156" s="72">
        <v>0</v>
      </c>
      <c r="S156" s="72">
        <v>0</v>
      </c>
      <c r="T156" s="72">
        <v>7.5</v>
      </c>
      <c r="U156" s="72">
        <v>8.5</v>
      </c>
      <c r="V156" s="72">
        <v>20</v>
      </c>
      <c r="W156" s="72">
        <v>16.5</v>
      </c>
      <c r="X156" s="72">
        <v>2.4</v>
      </c>
      <c r="Y156" s="72">
        <v>44</v>
      </c>
      <c r="Z156" s="72">
        <v>12</v>
      </c>
      <c r="AA156" s="72">
        <v>3.7</v>
      </c>
      <c r="AB156" s="72">
        <v>29</v>
      </c>
      <c r="AC156" s="72">
        <v>0.4</v>
      </c>
      <c r="AD156" s="72">
        <v>0.4</v>
      </c>
      <c r="AE156" s="72">
        <v>47</v>
      </c>
      <c r="AF156" s="87">
        <v>33</v>
      </c>
      <c r="AG156" s="87">
        <v>2</v>
      </c>
      <c r="AH156" s="87">
        <v>33</v>
      </c>
      <c r="AI156" s="87">
        <v>117</v>
      </c>
      <c r="AJ156" s="87">
        <v>70</v>
      </c>
      <c r="AK156" s="87">
        <v>24</v>
      </c>
      <c r="AL156" s="87">
        <v>60</v>
      </c>
      <c r="AM156" s="87">
        <v>11</v>
      </c>
      <c r="AN156" s="87"/>
      <c r="AO156" s="87"/>
      <c r="AP156" s="70">
        <f t="shared" si="13"/>
        <v>29</v>
      </c>
      <c r="AQ156" s="70">
        <f t="shared" si="14"/>
        <v>788.59999999999991</v>
      </c>
      <c r="AR156" s="70" t="str">
        <f>IFERROR(VLOOKUP(A156,Climatologia_PP!A:U,9+Precipitacion!$E$2,FALSE),"")</f>
        <v/>
      </c>
      <c r="AS156" s="70" t="str">
        <f t="shared" si="15"/>
        <v/>
      </c>
      <c r="AT156" s="70" t="str">
        <f t="shared" si="16"/>
        <v/>
      </c>
      <c r="AU156" s="70">
        <f t="shared" si="17"/>
        <v>117</v>
      </c>
      <c r="AV156" s="70">
        <f>IFERROR(VLOOKUP(A156,Maximos!A:AQ,8+(Precipitacion!$E$2-1)*3,FALSE),"")</f>
        <v>157</v>
      </c>
      <c r="AW156" s="79">
        <f t="array" ref="AW1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MATCH($A156, Maximos!$A:$A, 0),
    _xlpm.anio, INDEX(Maximos!$A:$ZZ, _xlpm.fila, _xlpm.colIni+1),
    _xlpm.dia, INDEX(Maximos!$A:$ZZ, _xlpm.fila, _xlpm.colIni+2),
    IF(OR(_xlpm.anio="",_xlpm.dia=""), "No aplica", DATE(_xlpm.anio, _xlpm.mesNum, _xlpm.dia))
  ),
"")</f>
        <v>43592</v>
      </c>
      <c r="AX156" s="72">
        <f t="shared" si="18"/>
        <v>-40</v>
      </c>
    </row>
    <row r="157" spans="1:50" ht="15" customHeight="1" x14ac:dyDescent="0.25">
      <c r="A157" s="68">
        <v>35030380</v>
      </c>
      <c r="B157" s="69" t="s">
        <v>298</v>
      </c>
      <c r="C157" s="69" t="s">
        <v>278</v>
      </c>
      <c r="D157" s="70">
        <v>-73.643489799999998</v>
      </c>
      <c r="E157" s="70">
        <v>4.1426809999999996</v>
      </c>
      <c r="F157" s="68">
        <v>500</v>
      </c>
      <c r="G157" s="68">
        <v>50</v>
      </c>
      <c r="H157" s="68">
        <v>50001</v>
      </c>
      <c r="I157" s="69" t="s">
        <v>95</v>
      </c>
      <c r="J157" s="69" t="s">
        <v>96</v>
      </c>
      <c r="K157" s="72">
        <v>7.3</v>
      </c>
      <c r="L157" s="72">
        <v>114</v>
      </c>
      <c r="M157" s="72">
        <v>30</v>
      </c>
      <c r="N157" s="72">
        <v>4.7</v>
      </c>
      <c r="O157" s="72">
        <v>57.5</v>
      </c>
      <c r="P157" s="72">
        <v>36.1</v>
      </c>
      <c r="Q157" s="72">
        <v>0.5</v>
      </c>
      <c r="R157" s="72">
        <v>0</v>
      </c>
      <c r="S157" s="72">
        <v>0</v>
      </c>
      <c r="T157" s="72">
        <v>11</v>
      </c>
      <c r="U157" s="72">
        <v>7.1</v>
      </c>
      <c r="V157" s="72">
        <v>26.1</v>
      </c>
      <c r="W157" s="72">
        <v>24.4</v>
      </c>
      <c r="X157" s="72">
        <v>1.2</v>
      </c>
      <c r="Y157" s="72">
        <v>37.299999999999997</v>
      </c>
      <c r="Z157" s="72">
        <v>13.6</v>
      </c>
      <c r="AA157" s="72">
        <v>3.7</v>
      </c>
      <c r="AB157" s="72">
        <v>39.700000000000003</v>
      </c>
      <c r="AC157" s="72">
        <v>0.1</v>
      </c>
      <c r="AD157" s="72">
        <v>0.3</v>
      </c>
      <c r="AE157" s="72">
        <v>55.3</v>
      </c>
      <c r="AF157" s="87">
        <v>27.2</v>
      </c>
      <c r="AG157" s="87">
        <v>1</v>
      </c>
      <c r="AH157" s="87">
        <v>26.7</v>
      </c>
      <c r="AI157" s="87">
        <v>121.3</v>
      </c>
      <c r="AJ157" s="87">
        <v>59.3</v>
      </c>
      <c r="AK157" s="87">
        <v>26.1</v>
      </c>
      <c r="AL157" s="87">
        <v>39.6</v>
      </c>
      <c r="AM157" s="87">
        <v>10.199999999999999</v>
      </c>
      <c r="AN157" s="87"/>
      <c r="AO157" s="87"/>
      <c r="AP157" s="70">
        <f t="shared" si="13"/>
        <v>29</v>
      </c>
      <c r="AQ157" s="70">
        <f t="shared" si="14"/>
        <v>781.30000000000007</v>
      </c>
      <c r="AR157" s="70" t="str">
        <f>IFERROR(VLOOKUP(A157,Climatologia_PP!A:U,9+Precipitacion!$E$2,FALSE),"")</f>
        <v/>
      </c>
      <c r="AS157" s="70" t="str">
        <f t="shared" si="15"/>
        <v/>
      </c>
      <c r="AT157" s="70" t="str">
        <f t="shared" si="16"/>
        <v/>
      </c>
      <c r="AU157" s="70">
        <f t="shared" si="17"/>
        <v>121.3</v>
      </c>
      <c r="AV157" s="70">
        <f>IFERROR(VLOOKUP(A157,Maximos!A:AQ,8+(Precipitacion!$E$2-1)*3,FALSE),"")</f>
        <v>193.7</v>
      </c>
      <c r="AW157" s="79">
        <f t="array" ref="AW1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MATCH($A157, Maximos!$A:$A, 0),
    _xlpm.anio, INDEX(Maximos!$A:$ZZ, _xlpm.fila, _xlpm.colIni+1),
    _xlpm.dia, INDEX(Maximos!$A:$ZZ, _xlpm.fila, _xlpm.colIni+2),
    IF(OR(_xlpm.anio="",_xlpm.dia=""), "No aplica", DATE(_xlpm.anio, _xlpm.mesNum, _xlpm.dia))
  ),
"")</f>
        <v>42868</v>
      </c>
      <c r="AX157" s="72">
        <f t="shared" si="18"/>
        <v>-72.399999999999991</v>
      </c>
    </row>
    <row r="158" spans="1:50" ht="15" customHeight="1" x14ac:dyDescent="0.25">
      <c r="A158" s="68">
        <v>35100020</v>
      </c>
      <c r="B158" s="69" t="s">
        <v>299</v>
      </c>
      <c r="C158" s="69" t="s">
        <v>278</v>
      </c>
      <c r="D158" s="70">
        <v>-72.79365</v>
      </c>
      <c r="E158" s="70">
        <v>4.281155</v>
      </c>
      <c r="F158" s="68">
        <v>165</v>
      </c>
      <c r="G158" s="68">
        <v>50</v>
      </c>
      <c r="H158" s="68">
        <v>50124</v>
      </c>
      <c r="I158" s="69" t="s">
        <v>95</v>
      </c>
      <c r="J158" s="69" t="s">
        <v>299</v>
      </c>
      <c r="K158" s="72">
        <v>0</v>
      </c>
      <c r="L158" s="72">
        <v>22.2</v>
      </c>
      <c r="M158" s="72">
        <v>4</v>
      </c>
      <c r="N158" s="72">
        <v>1.4</v>
      </c>
      <c r="O158" s="72">
        <v>11.7</v>
      </c>
      <c r="P158" s="72">
        <v>9.1999999999999993</v>
      </c>
      <c r="Q158" s="72">
        <v>11.5</v>
      </c>
      <c r="R158" s="72">
        <v>0</v>
      </c>
      <c r="S158" s="72">
        <v>0</v>
      </c>
      <c r="T158" s="72">
        <v>11.9</v>
      </c>
      <c r="U158" s="72">
        <v>13.4</v>
      </c>
      <c r="V158" s="72">
        <v>2.7</v>
      </c>
      <c r="W158" s="72">
        <v>0</v>
      </c>
      <c r="X158" s="72">
        <v>4.0999999999999996</v>
      </c>
      <c r="Y158" s="72">
        <v>0</v>
      </c>
      <c r="Z158" s="72">
        <v>26.1</v>
      </c>
      <c r="AA158" s="72">
        <v>0</v>
      </c>
      <c r="AB158" s="72">
        <v>5.0999999999999996</v>
      </c>
      <c r="AC158" s="72">
        <v>1.7</v>
      </c>
      <c r="AD158" s="72">
        <v>2.5</v>
      </c>
      <c r="AE158" s="72">
        <v>73.3</v>
      </c>
      <c r="AF158" s="87">
        <v>15.1</v>
      </c>
      <c r="AG158" s="87">
        <v>0</v>
      </c>
      <c r="AH158" s="87">
        <v>0</v>
      </c>
      <c r="AI158" s="87">
        <v>55</v>
      </c>
      <c r="AJ158" s="87">
        <v>49.1</v>
      </c>
      <c r="AK158" s="87">
        <v>34.5</v>
      </c>
      <c r="AL158" s="87">
        <v>9.5</v>
      </c>
      <c r="AM158" s="87">
        <v>38</v>
      </c>
      <c r="AN158" s="87"/>
      <c r="AO158" s="87"/>
      <c r="AP158" s="70">
        <f t="shared" si="13"/>
        <v>29</v>
      </c>
      <c r="AQ158" s="70">
        <f t="shared" si="14"/>
        <v>402</v>
      </c>
      <c r="AR158" s="70">
        <f>IFERROR(VLOOKUP(A158,Climatologia_PP!A:U,9+Precipitacion!$E$2,FALSE),"")</f>
        <v>359.00689655172408</v>
      </c>
      <c r="AS158" s="70">
        <f t="shared" si="15"/>
        <v>111.97556477639468</v>
      </c>
      <c r="AT158" s="70">
        <f t="shared" si="16"/>
        <v>119.6980175195943</v>
      </c>
      <c r="AU158" s="70">
        <f t="shared" si="17"/>
        <v>73.3</v>
      </c>
      <c r="AV158" s="70">
        <f>IFERROR(VLOOKUP(A158,Maximos!A:AQ,8+(Precipitacion!$E$2-1)*3,FALSE),"")</f>
        <v>144</v>
      </c>
      <c r="AW158" s="79">
        <f t="array" ref="AW1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MATCH($A158, Maximos!$A:$A, 0),
    _xlpm.anio, INDEX(Maximos!$A:$ZZ, _xlpm.fila, _xlpm.colIni+1),
    _xlpm.dia, INDEX(Maximos!$A:$ZZ, _xlpm.fila, _xlpm.colIni+2),
    IF(OR(_xlpm.anio="",_xlpm.dia=""), "No aplica", DATE(_xlpm.anio, _xlpm.mesNum, _xlpm.dia))
  ),
"")</f>
        <v>28273</v>
      </c>
      <c r="AX158" s="72">
        <f t="shared" si="18"/>
        <v>-70.7</v>
      </c>
    </row>
    <row r="159" spans="1:50" ht="15" customHeight="1" x14ac:dyDescent="0.25">
      <c r="A159" s="68">
        <v>35030290</v>
      </c>
      <c r="B159" s="69" t="s">
        <v>300</v>
      </c>
      <c r="C159" s="69" t="s">
        <v>278</v>
      </c>
      <c r="D159" s="70">
        <v>-73.691022000000004</v>
      </c>
      <c r="E159" s="70">
        <v>4.1886140000000003</v>
      </c>
      <c r="F159" s="68">
        <v>1063</v>
      </c>
      <c r="G159" s="68">
        <v>50</v>
      </c>
      <c r="H159" s="68">
        <v>50001</v>
      </c>
      <c r="I159" s="69" t="s">
        <v>95</v>
      </c>
      <c r="J159" s="69" t="s">
        <v>96</v>
      </c>
      <c r="K159" s="72">
        <v>42</v>
      </c>
      <c r="L159" s="72">
        <v>102</v>
      </c>
      <c r="M159" s="72">
        <v>18</v>
      </c>
      <c r="N159" s="72">
        <v>7</v>
      </c>
      <c r="O159" s="72">
        <v>92</v>
      </c>
      <c r="P159" s="72">
        <v>15</v>
      </c>
      <c r="Q159" s="72">
        <v>6</v>
      </c>
      <c r="R159" s="72">
        <v>0</v>
      </c>
      <c r="S159" s="72">
        <v>4</v>
      </c>
      <c r="T159" s="72">
        <v>5</v>
      </c>
      <c r="U159" s="72">
        <v>14</v>
      </c>
      <c r="V159" s="72">
        <v>70</v>
      </c>
      <c r="W159" s="72">
        <v>18</v>
      </c>
      <c r="X159" s="72">
        <v>12</v>
      </c>
      <c r="Y159" s="72">
        <v>58</v>
      </c>
      <c r="Z159" s="72">
        <v>10</v>
      </c>
      <c r="AA159" s="72">
        <v>46</v>
      </c>
      <c r="AB159" s="72">
        <v>31</v>
      </c>
      <c r="AC159" s="72">
        <v>0</v>
      </c>
      <c r="AD159" s="72">
        <v>0</v>
      </c>
      <c r="AE159" s="72">
        <v>109</v>
      </c>
      <c r="AF159" s="87">
        <v>48</v>
      </c>
      <c r="AG159" s="87">
        <v>18</v>
      </c>
      <c r="AH159" s="87">
        <v>10</v>
      </c>
      <c r="AI159" s="87">
        <v>110</v>
      </c>
      <c r="AJ159" s="87">
        <v>79</v>
      </c>
      <c r="AK159" s="87">
        <v>31</v>
      </c>
      <c r="AL159" s="87">
        <v>36</v>
      </c>
      <c r="AM159" s="87">
        <v>11</v>
      </c>
      <c r="AN159" s="87"/>
      <c r="AO159" s="87"/>
      <c r="AP159" s="70">
        <f t="shared" si="13"/>
        <v>29</v>
      </c>
      <c r="AQ159" s="70">
        <f t="shared" si="14"/>
        <v>1002</v>
      </c>
      <c r="AR159" s="70">
        <f>IFERROR(VLOOKUP(A159,Climatologia_PP!A:U,9+Precipitacion!$E$2,FALSE),"")</f>
        <v>977.73749999999984</v>
      </c>
      <c r="AS159" s="70">
        <f t="shared" si="15"/>
        <v>102.48149426609905</v>
      </c>
      <c r="AT159" s="70">
        <f t="shared" si="16"/>
        <v>109.54918352583</v>
      </c>
      <c r="AU159" s="70">
        <f t="shared" si="17"/>
        <v>110</v>
      </c>
      <c r="AV159" s="70">
        <f>IFERROR(VLOOKUP(A159,Maximos!A:AQ,8+(Precipitacion!$E$2-1)*3,FALSE),"")</f>
        <v>192.7</v>
      </c>
      <c r="AW159" s="79">
        <f t="array" ref="AW1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MATCH($A159, Maximos!$A:$A, 0),
    _xlpm.anio, INDEX(Maximos!$A:$ZZ, _xlpm.fila, _xlpm.colIni+1),
    _xlpm.dia, INDEX(Maximos!$A:$ZZ, _xlpm.fila, _xlpm.colIni+2),
    IF(OR(_xlpm.anio="",_xlpm.dia=""), "No aplica", DATE(_xlpm.anio, _xlpm.mesNum, _xlpm.dia))
  ),
"")</f>
        <v>42868</v>
      </c>
      <c r="AX159" s="72">
        <f t="shared" si="18"/>
        <v>-82.699999999999989</v>
      </c>
    </row>
    <row r="160" spans="1:50" ht="15" customHeight="1" x14ac:dyDescent="0.25">
      <c r="A160" s="68">
        <v>35180030</v>
      </c>
      <c r="B160" s="69" t="s">
        <v>301</v>
      </c>
      <c r="C160" s="69" t="s">
        <v>278</v>
      </c>
      <c r="D160" s="70">
        <v>-72.390480999999994</v>
      </c>
      <c r="E160" s="70">
        <v>4.3274359999999996</v>
      </c>
      <c r="F160" s="68">
        <v>187</v>
      </c>
      <c r="G160" s="68">
        <v>50</v>
      </c>
      <c r="H160" s="68">
        <v>50573</v>
      </c>
      <c r="I160" s="69" t="s">
        <v>95</v>
      </c>
      <c r="J160" s="69" t="s">
        <v>302</v>
      </c>
      <c r="K160" s="72">
        <v>0</v>
      </c>
      <c r="L160" s="72">
        <v>2</v>
      </c>
      <c r="M160" s="72">
        <v>3</v>
      </c>
      <c r="N160" s="72">
        <v>5</v>
      </c>
      <c r="O160" s="72">
        <v>0</v>
      </c>
      <c r="P160" s="72">
        <v>0</v>
      </c>
      <c r="Q160" s="72">
        <v>0</v>
      </c>
      <c r="R160" s="72">
        <v>0</v>
      </c>
      <c r="S160" s="72">
        <v>0</v>
      </c>
      <c r="T160" s="72">
        <v>0</v>
      </c>
      <c r="U160" s="72">
        <v>0</v>
      </c>
      <c r="V160" s="72">
        <v>8</v>
      </c>
      <c r="W160" s="72">
        <v>0</v>
      </c>
      <c r="X160" s="72">
        <v>0</v>
      </c>
      <c r="Y160" s="72">
        <v>42</v>
      </c>
      <c r="Z160" s="72">
        <v>0</v>
      </c>
      <c r="AA160" s="72">
        <v>63</v>
      </c>
      <c r="AB160" s="72">
        <v>47</v>
      </c>
      <c r="AC160" s="72">
        <v>8</v>
      </c>
      <c r="AD160" s="72">
        <v>26</v>
      </c>
      <c r="AE160" s="72">
        <v>64</v>
      </c>
      <c r="AF160" s="87">
        <v>37</v>
      </c>
      <c r="AG160" s="87">
        <v>1</v>
      </c>
      <c r="AH160" s="87">
        <v>0</v>
      </c>
      <c r="AI160" s="87">
        <v>23</v>
      </c>
      <c r="AJ160" s="87"/>
      <c r="AK160" s="87"/>
      <c r="AL160" s="87"/>
      <c r="AM160" s="87"/>
      <c r="AN160" s="87"/>
      <c r="AO160" s="87"/>
      <c r="AP160" s="70">
        <f t="shared" si="13"/>
        <v>25</v>
      </c>
      <c r="AQ160" s="70">
        <f t="shared" si="14"/>
        <v>329</v>
      </c>
      <c r="AR160" s="70">
        <f>IFERROR(VLOOKUP(A160,Climatologia_PP!A:U,9+Precipitacion!$E$2,FALSE),"")</f>
        <v>389.79615384615391</v>
      </c>
      <c r="AS160" s="70">
        <f t="shared" si="15"/>
        <v>84.403090372679983</v>
      </c>
      <c r="AT160" s="70">
        <f t="shared" si="16"/>
        <v>104.65983206212319</v>
      </c>
      <c r="AU160" s="70">
        <f t="shared" si="17"/>
        <v>64</v>
      </c>
      <c r="AV160" s="70">
        <f>IFERROR(VLOOKUP(A160,Maximos!A:AQ,8+(Precipitacion!$E$2-1)*3,FALSE),"")</f>
        <v>144</v>
      </c>
      <c r="AW160" s="79">
        <f t="array" ref="AW1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MATCH($A160, Maximos!$A:$A, 0),
    _xlpm.anio, INDEX(Maximos!$A:$ZZ, _xlpm.fila, _xlpm.colIni+1),
    _xlpm.dia, INDEX(Maximos!$A:$ZZ, _xlpm.fila, _xlpm.colIni+2),
    IF(OR(_xlpm.anio="",_xlpm.dia=""), "No aplica", DATE(_xlpm.anio, _xlpm.mesNum, _xlpm.dia))
  ),
"")</f>
        <v>39935</v>
      </c>
      <c r="AX160" s="72">
        <f t="shared" si="18"/>
        <v>-80</v>
      </c>
    </row>
    <row r="161" spans="1:50" ht="15" customHeight="1" x14ac:dyDescent="0.25">
      <c r="A161" s="68">
        <v>35030010</v>
      </c>
      <c r="B161" s="69" t="s">
        <v>303</v>
      </c>
      <c r="C161" s="69" t="s">
        <v>278</v>
      </c>
      <c r="D161" s="70">
        <v>-73.712942999999996</v>
      </c>
      <c r="E161" s="70">
        <v>4.3543880000000001</v>
      </c>
      <c r="F161" s="68">
        <v>1867</v>
      </c>
      <c r="G161" s="68">
        <v>50</v>
      </c>
      <c r="H161" s="68">
        <v>50245</v>
      </c>
      <c r="I161" s="69" t="s">
        <v>95</v>
      </c>
      <c r="J161" s="69" t="s">
        <v>303</v>
      </c>
      <c r="K161" s="72">
        <v>26</v>
      </c>
      <c r="L161" s="72">
        <v>32</v>
      </c>
      <c r="M161" s="72">
        <v>7</v>
      </c>
      <c r="N161" s="72">
        <v>15</v>
      </c>
      <c r="O161" s="72">
        <v>27</v>
      </c>
      <c r="P161" s="72">
        <v>18</v>
      </c>
      <c r="Q161" s="72">
        <v>5</v>
      </c>
      <c r="R161" s="72">
        <v>0</v>
      </c>
      <c r="S161" s="72">
        <v>0</v>
      </c>
      <c r="T161" s="72">
        <v>16</v>
      </c>
      <c r="U161" s="72">
        <v>6</v>
      </c>
      <c r="V161" s="72">
        <v>18</v>
      </c>
      <c r="W161" s="72">
        <v>9</v>
      </c>
      <c r="X161" s="72">
        <v>26</v>
      </c>
      <c r="Y161" s="72">
        <v>7</v>
      </c>
      <c r="Z161" s="72">
        <v>15</v>
      </c>
      <c r="AA161" s="72">
        <v>18</v>
      </c>
      <c r="AB161" s="72">
        <v>95</v>
      </c>
      <c r="AC161" s="72">
        <v>21</v>
      </c>
      <c r="AD161" s="72">
        <v>23</v>
      </c>
      <c r="AE161" s="72">
        <v>32</v>
      </c>
      <c r="AF161" s="87">
        <v>28</v>
      </c>
      <c r="AG161" s="87">
        <v>18</v>
      </c>
      <c r="AH161" s="87">
        <v>36</v>
      </c>
      <c r="AI161" s="87">
        <v>36</v>
      </c>
      <c r="AJ161" s="87">
        <v>96</v>
      </c>
      <c r="AK161" s="87">
        <v>32</v>
      </c>
      <c r="AL161" s="87">
        <v>12</v>
      </c>
      <c r="AM161" s="87">
        <v>18</v>
      </c>
      <c r="AN161" s="87"/>
      <c r="AO161" s="87"/>
      <c r="AP161" s="70">
        <f t="shared" si="13"/>
        <v>29</v>
      </c>
      <c r="AQ161" s="70">
        <f t="shared" si="14"/>
        <v>692</v>
      </c>
      <c r="AR161" s="70">
        <f>IFERROR(VLOOKUP(A161,Climatologia_PP!A:U,9+Precipitacion!$E$2,FALSE),"")</f>
        <v>365.9785714285714</v>
      </c>
      <c r="AS161" s="70">
        <f t="shared" si="15"/>
        <v>189.0821086324336</v>
      </c>
      <c r="AT161" s="70">
        <f t="shared" si="16"/>
        <v>200</v>
      </c>
      <c r="AU161" s="70">
        <f t="shared" si="17"/>
        <v>96</v>
      </c>
      <c r="AV161" s="70">
        <f>IFERROR(VLOOKUP(A161,Maximos!A:AQ,8+(Precipitacion!$E$2-1)*3,FALSE),"")</f>
        <v>115</v>
      </c>
      <c r="AW161" s="79">
        <f t="array" ref="AW1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MATCH($A161,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161" s="72">
        <f t="shared" si="18"/>
        <v>-19</v>
      </c>
    </row>
    <row r="162" spans="1:50" ht="15" customHeight="1" x14ac:dyDescent="0.25">
      <c r="A162" s="68">
        <v>32080010</v>
      </c>
      <c r="B162" s="69" t="s">
        <v>304</v>
      </c>
      <c r="C162" s="69" t="s">
        <v>278</v>
      </c>
      <c r="D162" s="70">
        <v>-73.209999999999994</v>
      </c>
      <c r="E162" s="70">
        <v>2.94</v>
      </c>
      <c r="F162" s="68">
        <v>230</v>
      </c>
      <c r="G162" s="68">
        <v>50</v>
      </c>
      <c r="H162" s="68">
        <v>50590</v>
      </c>
      <c r="I162" s="69" t="s">
        <v>95</v>
      </c>
      <c r="J162" s="69" t="s">
        <v>304</v>
      </c>
      <c r="K162" s="72">
        <v>17</v>
      </c>
      <c r="L162" s="72">
        <v>24</v>
      </c>
      <c r="M162" s="72">
        <v>3</v>
      </c>
      <c r="N162" s="72">
        <v>0</v>
      </c>
      <c r="O162" s="72">
        <v>25</v>
      </c>
      <c r="P162" s="72">
        <v>2</v>
      </c>
      <c r="Q162" s="72">
        <v>9</v>
      </c>
      <c r="R162" s="72">
        <v>0</v>
      </c>
      <c r="S162" s="72">
        <v>0</v>
      </c>
      <c r="T162" s="72">
        <v>13</v>
      </c>
      <c r="U162" s="72">
        <v>40</v>
      </c>
      <c r="V162" s="72">
        <v>0</v>
      </c>
      <c r="W162" s="72">
        <v>0</v>
      </c>
      <c r="X162" s="72">
        <v>14</v>
      </c>
      <c r="Y162" s="72">
        <v>8</v>
      </c>
      <c r="Z162" s="72">
        <v>8</v>
      </c>
      <c r="AA162" s="72">
        <v>0</v>
      </c>
      <c r="AB162" s="72">
        <v>17</v>
      </c>
      <c r="AC162" s="72">
        <v>9</v>
      </c>
      <c r="AD162" s="72">
        <v>6</v>
      </c>
      <c r="AE162" s="72">
        <v>16</v>
      </c>
      <c r="AF162" s="87">
        <v>13</v>
      </c>
      <c r="AG162" s="87">
        <v>0</v>
      </c>
      <c r="AH162" s="87">
        <v>0</v>
      </c>
      <c r="AI162" s="87">
        <v>4</v>
      </c>
      <c r="AJ162" s="87">
        <v>22</v>
      </c>
      <c r="AK162" s="87">
        <v>28</v>
      </c>
      <c r="AL162" s="87">
        <v>0</v>
      </c>
      <c r="AM162" s="87">
        <v>5</v>
      </c>
      <c r="AN162" s="87"/>
      <c r="AO162" s="87"/>
      <c r="AP162" s="70">
        <f t="shared" si="13"/>
        <v>29</v>
      </c>
      <c r="AQ162" s="70">
        <f t="shared" si="14"/>
        <v>283</v>
      </c>
      <c r="AR162" s="70">
        <f>IFERROR(VLOOKUP(A162,Climatologia_PP!A:U,9+Precipitacion!$E$2,FALSE),"")</f>
        <v>399</v>
      </c>
      <c r="AS162" s="70">
        <f t="shared" si="15"/>
        <v>70.927318295739354</v>
      </c>
      <c r="AT162" s="70">
        <f t="shared" si="16"/>
        <v>75.818857488548957</v>
      </c>
      <c r="AU162" s="70">
        <f t="shared" si="17"/>
        <v>40</v>
      </c>
      <c r="AV162" s="70">
        <f>IFERROR(VLOOKUP(A162,Maximos!A:AQ,8+(Precipitacion!$E$2-1)*3,FALSE),"")</f>
        <v>145</v>
      </c>
      <c r="AW162" s="79">
        <f t="array" ref="AW1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MATCH($A162, Maximos!$A:$A, 0),
    _xlpm.anio, INDEX(Maximos!$A:$ZZ, _xlpm.fila, _xlpm.colIni+1),
    _xlpm.dia, INDEX(Maximos!$A:$ZZ, _xlpm.fila, _xlpm.colIni+2),
    IF(OR(_xlpm.anio="",_xlpm.dia=""), "No aplica", DATE(_xlpm.anio, _xlpm.mesNum, _xlpm.dia))
  ),
"")</f>
        <v>37403</v>
      </c>
      <c r="AX162" s="72">
        <f t="shared" si="18"/>
        <v>-105</v>
      </c>
    </row>
    <row r="163" spans="1:50" ht="15" customHeight="1" x14ac:dyDescent="0.25">
      <c r="A163" s="68">
        <v>32070040</v>
      </c>
      <c r="B163" s="69" t="s">
        <v>305</v>
      </c>
      <c r="C163" s="69" t="s">
        <v>278</v>
      </c>
      <c r="D163" s="70">
        <v>-73.67501</v>
      </c>
      <c r="E163" s="70">
        <v>2.9761899999999999</v>
      </c>
      <c r="F163" s="68">
        <v>246</v>
      </c>
      <c r="G163" s="68">
        <v>50</v>
      </c>
      <c r="H163" s="68">
        <v>50711</v>
      </c>
      <c r="I163" s="69" t="s">
        <v>95</v>
      </c>
      <c r="J163" s="69" t="s">
        <v>306</v>
      </c>
      <c r="K163" s="72">
        <v>0</v>
      </c>
      <c r="L163" s="72">
        <v>16</v>
      </c>
      <c r="M163" s="72"/>
      <c r="N163" s="72">
        <v>16</v>
      </c>
      <c r="O163" s="72">
        <v>14</v>
      </c>
      <c r="P163" s="72">
        <v>26</v>
      </c>
      <c r="Q163" s="72">
        <v>0</v>
      </c>
      <c r="R163" s="72">
        <v>4</v>
      </c>
      <c r="S163" s="72">
        <v>0</v>
      </c>
      <c r="T163" s="72">
        <v>8</v>
      </c>
      <c r="U163" s="72">
        <v>50</v>
      </c>
      <c r="V163" s="72">
        <v>0</v>
      </c>
      <c r="W163" s="72">
        <v>0</v>
      </c>
      <c r="X163" s="72">
        <v>10</v>
      </c>
      <c r="Y163" s="72">
        <v>10</v>
      </c>
      <c r="Z163" s="72">
        <v>14</v>
      </c>
      <c r="AA163" s="72">
        <v>0</v>
      </c>
      <c r="AB163" s="72">
        <v>26</v>
      </c>
      <c r="AC163" s="72">
        <v>6</v>
      </c>
      <c r="AD163" s="72">
        <v>30</v>
      </c>
      <c r="AE163" s="72">
        <v>22</v>
      </c>
      <c r="AF163" s="87">
        <v>0</v>
      </c>
      <c r="AG163" s="87">
        <v>0</v>
      </c>
      <c r="AH163" s="87">
        <v>0</v>
      </c>
      <c r="AI163" s="87">
        <v>0</v>
      </c>
      <c r="AJ163" s="87">
        <v>12</v>
      </c>
      <c r="AK163" s="87">
        <v>20</v>
      </c>
      <c r="AL163" s="87">
        <v>4</v>
      </c>
      <c r="AM163" s="87">
        <v>20</v>
      </c>
      <c r="AN163" s="87"/>
      <c r="AO163" s="87"/>
      <c r="AP163" s="70">
        <f t="shared" si="13"/>
        <v>28</v>
      </c>
      <c r="AQ163" s="70">
        <f t="shared" si="14"/>
        <v>308</v>
      </c>
      <c r="AR163" s="70">
        <f>IFERROR(VLOOKUP(A163,Climatologia_PP!A:U,9+Precipitacion!$E$2,FALSE),"")</f>
        <v>420.92307692307691</v>
      </c>
      <c r="AS163" s="70">
        <f t="shared" si="15"/>
        <v>73.172514619883046</v>
      </c>
      <c r="AT163" s="70">
        <f t="shared" si="16"/>
        <v>81.012426900584799</v>
      </c>
      <c r="AU163" s="70">
        <f t="shared" si="17"/>
        <v>50</v>
      </c>
      <c r="AV163" s="70">
        <f>IFERROR(VLOOKUP(A163,Maximos!A:AQ,8+(Precipitacion!$E$2-1)*3,FALSE),"")</f>
        <v>116</v>
      </c>
      <c r="AW163" s="79">
        <f t="array" ref="AW1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MATCH($A163, Maximos!$A:$A, 0),
    _xlpm.anio, INDEX(Maximos!$A:$ZZ, _xlpm.fila, _xlpm.colIni+1),
    _xlpm.dia, INDEX(Maximos!$A:$ZZ, _xlpm.fila, _xlpm.colIni+2),
    IF(OR(_xlpm.anio="",_xlpm.dia=""), "No aplica", DATE(_xlpm.anio, _xlpm.mesNum, _xlpm.dia))
  ),
"")</f>
        <v>41055</v>
      </c>
      <c r="AX163" s="72">
        <f t="shared" si="18"/>
        <v>-66</v>
      </c>
    </row>
    <row r="164" spans="1:50" ht="15" customHeight="1" x14ac:dyDescent="0.25">
      <c r="A164" s="68">
        <v>32075050</v>
      </c>
      <c r="B164" s="69" t="s">
        <v>307</v>
      </c>
      <c r="C164" s="69" t="s">
        <v>278</v>
      </c>
      <c r="D164" s="70">
        <v>-74.043000000000006</v>
      </c>
      <c r="E164" s="70">
        <v>3.38008</v>
      </c>
      <c r="F164" s="68">
        <v>556</v>
      </c>
      <c r="G164" s="68">
        <v>50</v>
      </c>
      <c r="H164" s="68">
        <v>50330</v>
      </c>
      <c r="I164" s="69" t="s">
        <v>95</v>
      </c>
      <c r="J164" s="69" t="s">
        <v>307</v>
      </c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  <c r="AA164" s="72"/>
      <c r="AB164" s="72"/>
      <c r="AC164" s="72"/>
      <c r="AD164" s="72"/>
      <c r="AE164" s="72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70">
        <f t="shared" si="13"/>
        <v>0</v>
      </c>
      <c r="AQ164" s="70" t="str">
        <f t="shared" si="14"/>
        <v/>
      </c>
      <c r="AR164" s="70">
        <f>IFERROR(VLOOKUP(A164,Climatologia_PP!A:U,9+Precipitacion!$E$2,FALSE),"")</f>
        <v>426.49443857967862</v>
      </c>
      <c r="AS164" s="70" t="str">
        <f t="shared" si="15"/>
        <v/>
      </c>
      <c r="AT164" s="70" t="str">
        <f t="shared" si="16"/>
        <v/>
      </c>
      <c r="AU164" s="70" t="str">
        <f t="shared" si="17"/>
        <v/>
      </c>
      <c r="AV164" s="70">
        <f>IFERROR(VLOOKUP(A164,Maximos!A:AQ,8+(Precipitacion!$E$2-1)*3,FALSE),"")</f>
        <v>118</v>
      </c>
      <c r="AW164" s="79">
        <f t="array" ref="AW1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MATCH($A164, Maximos!$A:$A, 0),
    _xlpm.anio, INDEX(Maximos!$A:$ZZ, _xlpm.fila, _xlpm.colIni+1),
    _xlpm.dia, INDEX(Maximos!$A:$ZZ, _xlpm.fila, _xlpm.colIni+2),
    IF(OR(_xlpm.anio="",_xlpm.dia=""), "No aplica", DATE(_xlpm.anio, _xlpm.mesNum, _xlpm.dia))
  ),
"")</f>
        <v>33021</v>
      </c>
      <c r="AX164" s="72" t="str">
        <f t="shared" si="18"/>
        <v>NA</v>
      </c>
    </row>
    <row r="165" spans="1:50" ht="15" customHeight="1" x14ac:dyDescent="0.25">
      <c r="A165" s="68">
        <v>33055010</v>
      </c>
      <c r="B165" s="69" t="s">
        <v>283</v>
      </c>
      <c r="C165" s="69" t="s">
        <v>278</v>
      </c>
      <c r="D165" s="70">
        <v>-69.812306000000007</v>
      </c>
      <c r="E165" s="70">
        <v>4.4948059999999996</v>
      </c>
      <c r="F165" s="68">
        <v>158</v>
      </c>
      <c r="G165" s="68">
        <v>99</v>
      </c>
      <c r="H165" s="68">
        <v>99773</v>
      </c>
      <c r="I165" s="69" t="s">
        <v>92</v>
      </c>
      <c r="J165" s="69" t="s">
        <v>283</v>
      </c>
      <c r="K165" s="72">
        <v>45</v>
      </c>
      <c r="L165" s="72">
        <v>0</v>
      </c>
      <c r="M165" s="72">
        <v>21</v>
      </c>
      <c r="N165" s="72">
        <v>6</v>
      </c>
      <c r="O165" s="72">
        <v>0</v>
      </c>
      <c r="P165" s="72">
        <v>3</v>
      </c>
      <c r="Q165" s="72">
        <v>0</v>
      </c>
      <c r="R165" s="72">
        <v>0</v>
      </c>
      <c r="S165" s="72">
        <v>0</v>
      </c>
      <c r="T165" s="72">
        <v>0</v>
      </c>
      <c r="U165" s="72">
        <v>11</v>
      </c>
      <c r="V165" s="72">
        <v>39</v>
      </c>
      <c r="W165" s="72">
        <v>4</v>
      </c>
      <c r="X165" s="72">
        <v>40</v>
      </c>
      <c r="Y165" s="72">
        <v>61</v>
      </c>
      <c r="Z165" s="72">
        <v>2</v>
      </c>
      <c r="AA165" s="72">
        <v>3</v>
      </c>
      <c r="AB165" s="72">
        <v>2</v>
      </c>
      <c r="AC165" s="72">
        <v>8</v>
      </c>
      <c r="AD165" s="72">
        <v>10</v>
      </c>
      <c r="AE165" s="72">
        <v>23</v>
      </c>
      <c r="AF165" s="87">
        <v>18</v>
      </c>
      <c r="AG165" s="87"/>
      <c r="AH165" s="87">
        <v>18</v>
      </c>
      <c r="AI165" s="87">
        <v>19</v>
      </c>
      <c r="AJ165" s="87">
        <v>1</v>
      </c>
      <c r="AK165" s="87">
        <v>30</v>
      </c>
      <c r="AL165" s="87">
        <v>23</v>
      </c>
      <c r="AM165" s="87">
        <v>3</v>
      </c>
      <c r="AN165" s="87"/>
      <c r="AO165" s="87"/>
      <c r="AP165" s="70">
        <f t="shared" si="13"/>
        <v>28</v>
      </c>
      <c r="AQ165" s="70">
        <f t="shared" si="14"/>
        <v>390</v>
      </c>
      <c r="AR165" s="70" t="str">
        <f>IFERROR(VLOOKUP(A165,Climatologia_PP!A:U,9+Precipitacion!$E$2,FALSE),"")</f>
        <v/>
      </c>
      <c r="AS165" s="70" t="str">
        <f t="shared" si="15"/>
        <v/>
      </c>
      <c r="AT165" s="70" t="str">
        <f t="shared" si="16"/>
        <v/>
      </c>
      <c r="AU165" s="70">
        <f t="shared" si="17"/>
        <v>61</v>
      </c>
      <c r="AV165" s="70">
        <f>IFERROR(VLOOKUP(A165,Maximos!A:AQ,8+(Precipitacion!$E$2-1)*3,FALSE),"")</f>
        <v>155</v>
      </c>
      <c r="AW165" s="79">
        <f t="array" ref="AW1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MATCH($A165, Maximos!$A:$A, 0),
    _xlpm.anio, INDEX(Maximos!$A:$ZZ, _xlpm.fila, _xlpm.colIni+1),
    _xlpm.dia, INDEX(Maximos!$A:$ZZ, _xlpm.fila, _xlpm.colIni+2),
    IF(OR(_xlpm.anio="",_xlpm.dia=""), "No aplica", DATE(_xlpm.anio, _xlpm.mesNum, _xlpm.dia))
  ),
"")</f>
        <v>43225</v>
      </c>
      <c r="AX165" s="72">
        <f t="shared" si="18"/>
        <v>-94</v>
      </c>
    </row>
    <row r="166" spans="1:50" ht="15" customHeight="1" x14ac:dyDescent="0.25">
      <c r="A166" s="68">
        <v>32060100</v>
      </c>
      <c r="B166" s="69" t="s">
        <v>308</v>
      </c>
      <c r="C166" s="69" t="s">
        <v>278</v>
      </c>
      <c r="D166" s="70">
        <v>-73.922420000000002</v>
      </c>
      <c r="E166" s="70">
        <v>3.7925800000000001</v>
      </c>
      <c r="F166" s="68">
        <v>673</v>
      </c>
      <c r="G166" s="68">
        <v>50</v>
      </c>
      <c r="H166" s="68">
        <v>50223</v>
      </c>
      <c r="I166" s="69" t="s">
        <v>95</v>
      </c>
      <c r="J166" s="69" t="s">
        <v>309</v>
      </c>
      <c r="K166" s="72">
        <v>2</v>
      </c>
      <c r="L166" s="72">
        <v>0</v>
      </c>
      <c r="M166" s="72">
        <v>10</v>
      </c>
      <c r="N166" s="72">
        <v>22</v>
      </c>
      <c r="O166" s="72">
        <v>98</v>
      </c>
      <c r="P166" s="72">
        <v>70</v>
      </c>
      <c r="Q166" s="72">
        <v>32</v>
      </c>
      <c r="R166" s="72">
        <v>5</v>
      </c>
      <c r="S166" s="72">
        <v>40</v>
      </c>
      <c r="T166" s="72">
        <v>33</v>
      </c>
      <c r="U166" s="72">
        <v>41</v>
      </c>
      <c r="V166" s="72">
        <v>35</v>
      </c>
      <c r="W166" s="72">
        <v>47</v>
      </c>
      <c r="X166" s="72">
        <v>10</v>
      </c>
      <c r="Y166" s="72">
        <v>40</v>
      </c>
      <c r="Z166" s="72">
        <v>17</v>
      </c>
      <c r="AA166" s="72">
        <v>10</v>
      </c>
      <c r="AB166" s="72">
        <v>40</v>
      </c>
      <c r="AC166" s="72">
        <v>13</v>
      </c>
      <c r="AD166" s="72">
        <v>44</v>
      </c>
      <c r="AE166" s="72">
        <v>77</v>
      </c>
      <c r="AF166" s="87">
        <v>12</v>
      </c>
      <c r="AG166" s="87">
        <v>35</v>
      </c>
      <c r="AH166" s="87">
        <v>22</v>
      </c>
      <c r="AI166" s="87">
        <v>42</v>
      </c>
      <c r="AJ166" s="87">
        <v>24</v>
      </c>
      <c r="AK166" s="87">
        <v>48</v>
      </c>
      <c r="AL166" s="87">
        <v>19</v>
      </c>
      <c r="AM166" s="87"/>
      <c r="AN166" s="87"/>
      <c r="AO166" s="87"/>
      <c r="AP166" s="70">
        <f t="shared" si="13"/>
        <v>28</v>
      </c>
      <c r="AQ166" s="70">
        <f t="shared" si="14"/>
        <v>888</v>
      </c>
      <c r="AR166" s="70" t="str">
        <f>IFERROR(VLOOKUP(A166,Climatologia_PP!A:U,9+Precipitacion!$E$2,FALSE),"")</f>
        <v/>
      </c>
      <c r="AS166" s="70" t="str">
        <f t="shared" si="15"/>
        <v/>
      </c>
      <c r="AT166" s="70" t="str">
        <f t="shared" si="16"/>
        <v/>
      </c>
      <c r="AU166" s="70">
        <f t="shared" si="17"/>
        <v>98</v>
      </c>
      <c r="AV166" s="70">
        <f>IFERROR(VLOOKUP(A166,Maximos!A:AQ,8+(Precipitacion!$E$2-1)*3,FALSE),"")</f>
        <v>180</v>
      </c>
      <c r="AW166" s="79">
        <f t="array" ref="AW1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MATCH($A166, Maximos!$A:$A, 0),
    _xlpm.anio, INDEX(Maximos!$A:$ZZ, _xlpm.fila, _xlpm.colIni+1),
    _xlpm.dia, INDEX(Maximos!$A:$ZZ, _xlpm.fila, _xlpm.colIni+2),
    IF(OR(_xlpm.anio="",_xlpm.dia=""), "No aplica", DATE(_xlpm.anio, _xlpm.mesNum, _xlpm.dia))
  ),
"")</f>
        <v>41776</v>
      </c>
      <c r="AX166" s="72">
        <f t="shared" si="18"/>
        <v>-82</v>
      </c>
    </row>
    <row r="167" spans="1:50" ht="15" customHeight="1" x14ac:dyDescent="0.25">
      <c r="A167" s="68">
        <v>32035010</v>
      </c>
      <c r="B167" s="69" t="s">
        <v>310</v>
      </c>
      <c r="C167" s="69" t="s">
        <v>278</v>
      </c>
      <c r="D167" s="70">
        <v>-73.793471999999994</v>
      </c>
      <c r="E167" s="70">
        <v>2.176139</v>
      </c>
      <c r="F167" s="68">
        <v>227</v>
      </c>
      <c r="G167" s="68">
        <v>50</v>
      </c>
      <c r="H167" s="68">
        <v>50350</v>
      </c>
      <c r="I167" s="69" t="s">
        <v>95</v>
      </c>
      <c r="J167" s="69" t="s">
        <v>310</v>
      </c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  <c r="AA167" s="72"/>
      <c r="AB167" s="72"/>
      <c r="AC167" s="72"/>
      <c r="AD167" s="72">
        <v>70</v>
      </c>
      <c r="AE167" s="72">
        <v>38</v>
      </c>
      <c r="AF167" s="87">
        <v>7</v>
      </c>
      <c r="AG167" s="87">
        <v>2</v>
      </c>
      <c r="AH167" s="87">
        <v>0</v>
      </c>
      <c r="AI167" s="87">
        <v>1</v>
      </c>
      <c r="AJ167" s="87">
        <v>12</v>
      </c>
      <c r="AK167" s="87">
        <v>44</v>
      </c>
      <c r="AL167" s="87">
        <v>2</v>
      </c>
      <c r="AM167" s="87">
        <v>0</v>
      </c>
      <c r="AN167" s="87"/>
      <c r="AO167" s="87"/>
      <c r="AP167" s="70">
        <f t="shared" si="13"/>
        <v>10</v>
      </c>
      <c r="AQ167" s="70">
        <f t="shared" si="14"/>
        <v>176</v>
      </c>
      <c r="AR167" s="70">
        <f>IFERROR(VLOOKUP(A167,Climatologia_PP!A:U,9+Precipitacion!$E$2,FALSE),"")</f>
        <v>367.24814814814818</v>
      </c>
      <c r="AS167" s="70">
        <f t="shared" si="15"/>
        <v>47.923999314218861</v>
      </c>
      <c r="AT167" s="70">
        <f t="shared" si="16"/>
        <v>148.56439787407848</v>
      </c>
      <c r="AU167" s="70">
        <f t="shared" si="17"/>
        <v>70</v>
      </c>
      <c r="AV167" s="70">
        <f>IFERROR(VLOOKUP(A167,Maximos!A:AQ,8+(Precipitacion!$E$2-1)*3,FALSE),"")</f>
        <v>131</v>
      </c>
      <c r="AW167" s="79">
        <f t="array" ref="AW1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MATCH($A167, Maximos!$A:$A, 0),
    _xlpm.anio, INDEX(Maximos!$A:$ZZ, _xlpm.fila, _xlpm.colIni+1),
    _xlpm.dia, INDEX(Maximos!$A:$ZZ, _xlpm.fila, _xlpm.colIni+2),
    IF(OR(_xlpm.anio="",_xlpm.dia=""), "No aplica", DATE(_xlpm.anio, _xlpm.mesNum, _xlpm.dia))
  ),
"")</f>
        <v>44325</v>
      </c>
      <c r="AX167" s="72">
        <f t="shared" si="18"/>
        <v>-61</v>
      </c>
    </row>
    <row r="168" spans="1:50" ht="15" customHeight="1" x14ac:dyDescent="0.25">
      <c r="A168" s="68">
        <v>42075010</v>
      </c>
      <c r="B168" s="69" t="s">
        <v>311</v>
      </c>
      <c r="C168" s="69" t="s">
        <v>278</v>
      </c>
      <c r="D168" s="70">
        <v>-70.239204000000001</v>
      </c>
      <c r="E168" s="70">
        <v>1.2597020000000001</v>
      </c>
      <c r="F168" s="68">
        <v>168</v>
      </c>
      <c r="G168" s="68">
        <v>97</v>
      </c>
      <c r="H168" s="68">
        <v>97001</v>
      </c>
      <c r="I168" s="69" t="s">
        <v>312</v>
      </c>
      <c r="J168" s="69" t="s">
        <v>313</v>
      </c>
      <c r="K168" s="72">
        <v>15</v>
      </c>
      <c r="L168" s="72">
        <v>94</v>
      </c>
      <c r="M168" s="72">
        <v>22</v>
      </c>
      <c r="N168" s="72">
        <v>2</v>
      </c>
      <c r="O168" s="72">
        <v>2</v>
      </c>
      <c r="P168" s="72">
        <v>4</v>
      </c>
      <c r="Q168" s="72">
        <v>13</v>
      </c>
      <c r="R168" s="72">
        <v>17</v>
      </c>
      <c r="S168" s="72">
        <v>1</v>
      </c>
      <c r="T168" s="72">
        <v>8</v>
      </c>
      <c r="U168" s="72">
        <v>25</v>
      </c>
      <c r="V168" s="72">
        <v>1</v>
      </c>
      <c r="W168" s="72">
        <v>2</v>
      </c>
      <c r="X168" s="72">
        <v>0.6</v>
      </c>
      <c r="Y168" s="72">
        <v>18</v>
      </c>
      <c r="Z168" s="72">
        <v>8</v>
      </c>
      <c r="AA168" s="72">
        <v>27</v>
      </c>
      <c r="AB168" s="72">
        <v>2</v>
      </c>
      <c r="AC168" s="72">
        <v>1</v>
      </c>
      <c r="AD168" s="72">
        <v>0</v>
      </c>
      <c r="AE168" s="72">
        <v>6</v>
      </c>
      <c r="AF168" s="87">
        <v>1</v>
      </c>
      <c r="AG168" s="87">
        <v>0</v>
      </c>
      <c r="AH168" s="87">
        <v>0</v>
      </c>
      <c r="AI168" s="87">
        <v>1</v>
      </c>
      <c r="AJ168" s="87">
        <v>10</v>
      </c>
      <c r="AK168" s="87">
        <v>40</v>
      </c>
      <c r="AL168" s="87">
        <v>34</v>
      </c>
      <c r="AM168" s="87">
        <v>20</v>
      </c>
      <c r="AN168" s="87"/>
      <c r="AO168" s="87"/>
      <c r="AP168" s="70">
        <f t="shared" si="13"/>
        <v>29</v>
      </c>
      <c r="AQ168" s="70">
        <f t="shared" si="14"/>
        <v>374.6</v>
      </c>
      <c r="AR168" s="70" t="str">
        <f>IFERROR(VLOOKUP(A168,Climatologia_PP!A:U,9+Precipitacion!$E$2,FALSE),"")</f>
        <v/>
      </c>
      <c r="AS168" s="70" t="str">
        <f t="shared" si="15"/>
        <v/>
      </c>
      <c r="AT168" s="70" t="str">
        <f t="shared" si="16"/>
        <v/>
      </c>
      <c r="AU168" s="70">
        <f t="shared" si="17"/>
        <v>94</v>
      </c>
      <c r="AV168" s="70">
        <f>IFERROR(VLOOKUP(A168,Maximos!A:AQ,8+(Precipitacion!$E$2-1)*3,FALSE),"")</f>
        <v>137.19999999999999</v>
      </c>
      <c r="AW168" s="79">
        <f t="array" ref="AW1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MATCH($A168, Maximos!$A:$A, 0),
    _xlpm.anio, INDEX(Maximos!$A:$ZZ, _xlpm.fila, _xlpm.colIni+1),
    _xlpm.dia, INDEX(Maximos!$A:$ZZ, _xlpm.fila, _xlpm.colIni+2),
    IF(OR(_xlpm.anio="",_xlpm.dia=""), "No aplica", DATE(_xlpm.anio, _xlpm.mesNum, _xlpm.dia))
  ),
"")</f>
        <v>39220</v>
      </c>
      <c r="AX168" s="72">
        <f t="shared" si="18"/>
        <v>-43.199999999999989</v>
      </c>
    </row>
    <row r="169" spans="1:50" ht="15" customHeight="1" x14ac:dyDescent="0.25">
      <c r="A169" s="68">
        <v>32070120</v>
      </c>
      <c r="B169" s="69" t="s">
        <v>314</v>
      </c>
      <c r="C169" s="69" t="s">
        <v>278</v>
      </c>
      <c r="D169" s="70">
        <v>-74.029970000000006</v>
      </c>
      <c r="E169" s="70">
        <v>3.4565600000000001</v>
      </c>
      <c r="F169" s="68">
        <v>868</v>
      </c>
      <c r="G169" s="68">
        <v>50</v>
      </c>
      <c r="H169" s="68">
        <v>50683</v>
      </c>
      <c r="I169" s="69" t="s">
        <v>95</v>
      </c>
      <c r="J169" s="69" t="s">
        <v>315</v>
      </c>
      <c r="K169" s="72">
        <v>0</v>
      </c>
      <c r="L169" s="72">
        <v>0</v>
      </c>
      <c r="M169" s="72">
        <v>3</v>
      </c>
      <c r="N169" s="72">
        <v>0</v>
      </c>
      <c r="O169" s="72">
        <v>60</v>
      </c>
      <c r="P169" s="72">
        <v>97</v>
      </c>
      <c r="Q169" s="72">
        <v>23</v>
      </c>
      <c r="R169" s="72">
        <v>0</v>
      </c>
      <c r="S169" s="72">
        <v>21</v>
      </c>
      <c r="T169" s="72">
        <v>9</v>
      </c>
      <c r="U169" s="72">
        <v>45</v>
      </c>
      <c r="V169" s="72">
        <v>0</v>
      </c>
      <c r="W169" s="72">
        <v>60</v>
      </c>
      <c r="X169" s="72">
        <v>10</v>
      </c>
      <c r="Y169" s="72">
        <v>32</v>
      </c>
      <c r="Z169" s="72">
        <v>6</v>
      </c>
      <c r="AA169" s="72">
        <v>0</v>
      </c>
      <c r="AB169" s="72">
        <v>16</v>
      </c>
      <c r="AC169" s="72">
        <v>5</v>
      </c>
      <c r="AD169" s="72">
        <v>2</v>
      </c>
      <c r="AE169" s="72">
        <v>39</v>
      </c>
      <c r="AF169" s="87">
        <v>23</v>
      </c>
      <c r="AG169" s="87">
        <v>1</v>
      </c>
      <c r="AH169" s="87">
        <v>0</v>
      </c>
      <c r="AI169" s="87">
        <v>20</v>
      </c>
      <c r="AJ169" s="87">
        <v>25</v>
      </c>
      <c r="AK169" s="87">
        <v>11</v>
      </c>
      <c r="AL169" s="87">
        <v>15</v>
      </c>
      <c r="AM169" s="87">
        <v>40</v>
      </c>
      <c r="AN169" s="87"/>
      <c r="AO169" s="87"/>
      <c r="AP169" s="70">
        <f t="shared" si="13"/>
        <v>29</v>
      </c>
      <c r="AQ169" s="70">
        <f t="shared" si="14"/>
        <v>563</v>
      </c>
      <c r="AR169" s="70">
        <f>IFERROR(VLOOKUP(A169,Climatologia_PP!A:U,9+Precipitacion!$E$2,FALSE),"")</f>
        <v>543.53846153846155</v>
      </c>
      <c r="AS169" s="70">
        <f t="shared" si="15"/>
        <v>103.58052646476084</v>
      </c>
      <c r="AT169" s="70">
        <f t="shared" si="16"/>
        <v>110.72401104853743</v>
      </c>
      <c r="AU169" s="70">
        <f t="shared" si="17"/>
        <v>97</v>
      </c>
      <c r="AV169" s="70">
        <f>IFERROR(VLOOKUP(A169,Maximos!A:AQ,8+(Precipitacion!$E$2-1)*3,FALSE),"")</f>
        <v>150</v>
      </c>
      <c r="AW169" s="79">
        <f t="array" ref="AW1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MATCH($A169, Maximos!$A:$A, 0),
    _xlpm.anio, INDEX(Maximos!$A:$ZZ, _xlpm.fila, _xlpm.colIni+1),
    _xlpm.dia, INDEX(Maximos!$A:$ZZ, _xlpm.fila, _xlpm.colIni+2),
    IF(OR(_xlpm.anio="",_xlpm.dia=""), "No aplica", DATE(_xlpm.anio, _xlpm.mesNum, _xlpm.dia))
  ),
"")</f>
        <v>38487</v>
      </c>
      <c r="AX169" s="72">
        <f t="shared" si="18"/>
        <v>-53</v>
      </c>
    </row>
    <row r="170" spans="1:50" ht="15" customHeight="1" x14ac:dyDescent="0.25">
      <c r="A170" s="68">
        <v>35010010</v>
      </c>
      <c r="B170" s="69" t="s">
        <v>316</v>
      </c>
      <c r="C170" s="69" t="s">
        <v>278</v>
      </c>
      <c r="D170" s="70">
        <v>-72.950385999999995</v>
      </c>
      <c r="E170" s="70">
        <v>4.0996829999999997</v>
      </c>
      <c r="F170" s="68">
        <v>180</v>
      </c>
      <c r="G170" s="68">
        <v>50</v>
      </c>
      <c r="H170" s="68">
        <v>50573</v>
      </c>
      <c r="I170" s="69" t="s">
        <v>95</v>
      </c>
      <c r="J170" s="69" t="s">
        <v>302</v>
      </c>
      <c r="K170" s="72">
        <v>0</v>
      </c>
      <c r="L170" s="72">
        <v>70</v>
      </c>
      <c r="M170" s="72">
        <v>28</v>
      </c>
      <c r="N170" s="72">
        <v>0</v>
      </c>
      <c r="O170" s="72">
        <v>27</v>
      </c>
      <c r="P170" s="72">
        <v>8</v>
      </c>
      <c r="Q170" s="72">
        <v>0</v>
      </c>
      <c r="R170" s="72">
        <v>0</v>
      </c>
      <c r="S170" s="72">
        <v>0</v>
      </c>
      <c r="T170" s="72">
        <v>3</v>
      </c>
      <c r="U170" s="72">
        <v>39</v>
      </c>
      <c r="V170" s="72">
        <v>0</v>
      </c>
      <c r="W170" s="72">
        <v>10</v>
      </c>
      <c r="X170" s="72">
        <v>8</v>
      </c>
      <c r="Y170" s="72">
        <v>0</v>
      </c>
      <c r="Z170" s="72">
        <v>45</v>
      </c>
      <c r="AA170" s="72">
        <v>0</v>
      </c>
      <c r="AB170" s="72"/>
      <c r="AC170" s="72">
        <v>0</v>
      </c>
      <c r="AD170" s="72">
        <v>2</v>
      </c>
      <c r="AE170" s="72">
        <v>30</v>
      </c>
      <c r="AF170" s="87">
        <v>25</v>
      </c>
      <c r="AG170" s="87">
        <v>0</v>
      </c>
      <c r="AH170" s="87">
        <v>0</v>
      </c>
      <c r="AI170" s="87">
        <v>124</v>
      </c>
      <c r="AJ170" s="87">
        <v>95</v>
      </c>
      <c r="AK170" s="87">
        <v>73</v>
      </c>
      <c r="AL170" s="87">
        <v>4</v>
      </c>
      <c r="AM170" s="87">
        <v>34</v>
      </c>
      <c r="AN170" s="87"/>
      <c r="AO170" s="87"/>
      <c r="AP170" s="70">
        <f t="shared" si="13"/>
        <v>28</v>
      </c>
      <c r="AQ170" s="70">
        <f t="shared" si="14"/>
        <v>625</v>
      </c>
      <c r="AR170" s="70">
        <f>IFERROR(VLOOKUP(A170,Climatologia_PP!A:U,9+Precipitacion!$E$2,FALSE),"")</f>
        <v>366.25666666666672</v>
      </c>
      <c r="AS170" s="70">
        <f t="shared" si="15"/>
        <v>170.64535799120833</v>
      </c>
      <c r="AT170" s="70">
        <f t="shared" si="16"/>
        <v>188.92878920455206</v>
      </c>
      <c r="AU170" s="70">
        <f t="shared" si="17"/>
        <v>124</v>
      </c>
      <c r="AV170" s="70">
        <f>IFERROR(VLOOKUP(A170,Maximos!A:AQ,8+(Precipitacion!$E$2-1)*3,FALSE),"")</f>
        <v>195</v>
      </c>
      <c r="AW170" s="79">
        <f t="array" ref="AW1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MATCH($A170, Maximos!$A:$A, 0),
    _xlpm.anio, INDEX(Maximos!$A:$ZZ, _xlpm.fila, _xlpm.colIni+1),
    _xlpm.dia, INDEX(Maximos!$A:$ZZ, _xlpm.fila, _xlpm.colIni+2),
    IF(OR(_xlpm.anio="",_xlpm.dia=""), "No aplica", DATE(_xlpm.anio, _xlpm.mesNum, _xlpm.dia))
  ),
"")</f>
        <v>45779</v>
      </c>
      <c r="AX170" s="72">
        <f t="shared" si="18"/>
        <v>-71</v>
      </c>
    </row>
    <row r="171" spans="1:50" ht="15" customHeight="1" x14ac:dyDescent="0.25">
      <c r="A171" s="68">
        <v>32070100</v>
      </c>
      <c r="B171" s="69" t="s">
        <v>315</v>
      </c>
      <c r="C171" s="69" t="s">
        <v>278</v>
      </c>
      <c r="D171" s="70">
        <v>-73.876940000000005</v>
      </c>
      <c r="E171" s="70">
        <v>3.3775900000000001</v>
      </c>
      <c r="F171" s="68">
        <v>448</v>
      </c>
      <c r="G171" s="68">
        <v>50</v>
      </c>
      <c r="H171" s="68">
        <v>50683</v>
      </c>
      <c r="I171" s="69" t="s">
        <v>95</v>
      </c>
      <c r="J171" s="69" t="s">
        <v>315</v>
      </c>
      <c r="K171" s="72">
        <v>16</v>
      </c>
      <c r="L171" s="72">
        <v>2</v>
      </c>
      <c r="M171" s="72">
        <v>31</v>
      </c>
      <c r="N171" s="72">
        <v>9</v>
      </c>
      <c r="O171" s="72">
        <v>41</v>
      </c>
      <c r="P171" s="72">
        <v>14</v>
      </c>
      <c r="Q171" s="72">
        <v>0</v>
      </c>
      <c r="R171" s="72">
        <v>0</v>
      </c>
      <c r="S171" s="72">
        <v>3</v>
      </c>
      <c r="T171" s="72">
        <v>9</v>
      </c>
      <c r="U171" s="72">
        <v>18</v>
      </c>
      <c r="V171" s="72">
        <v>0</v>
      </c>
      <c r="W171" s="72">
        <v>3</v>
      </c>
      <c r="X171" s="72">
        <v>6</v>
      </c>
      <c r="Y171" s="72">
        <v>19</v>
      </c>
      <c r="Z171" s="72">
        <v>33</v>
      </c>
      <c r="AA171" s="72">
        <v>11</v>
      </c>
      <c r="AB171" s="72">
        <v>24</v>
      </c>
      <c r="AC171" s="72">
        <v>0</v>
      </c>
      <c r="AD171" s="72">
        <v>14</v>
      </c>
      <c r="AE171" s="72">
        <v>21</v>
      </c>
      <c r="AF171" s="87">
        <v>0</v>
      </c>
      <c r="AG171" s="87">
        <v>0</v>
      </c>
      <c r="AH171" s="87">
        <v>0</v>
      </c>
      <c r="AI171" s="87">
        <v>22</v>
      </c>
      <c r="AJ171" s="87">
        <v>24</v>
      </c>
      <c r="AK171" s="87">
        <v>11</v>
      </c>
      <c r="AL171" s="87">
        <v>4</v>
      </c>
      <c r="AM171" s="87">
        <v>26</v>
      </c>
      <c r="AN171" s="87"/>
      <c r="AO171" s="87"/>
      <c r="AP171" s="70">
        <f t="shared" si="13"/>
        <v>29</v>
      </c>
      <c r="AQ171" s="70">
        <f t="shared" si="14"/>
        <v>361</v>
      </c>
      <c r="AR171" s="70">
        <f>IFERROR(VLOOKUP(A171,Climatologia_PP!A:U,9+Precipitacion!$E$2,FALSE),"")</f>
        <v>444.78</v>
      </c>
      <c r="AS171" s="70">
        <f t="shared" si="15"/>
        <v>81.16372139035029</v>
      </c>
      <c r="AT171" s="70">
        <f t="shared" si="16"/>
        <v>86.761219417271008</v>
      </c>
      <c r="AU171" s="70">
        <f t="shared" si="17"/>
        <v>41</v>
      </c>
      <c r="AV171" s="70">
        <f>IFERROR(VLOOKUP(A171,Maximos!A:AQ,8+(Precipitacion!$E$2-1)*3,FALSE),"")</f>
        <v>129</v>
      </c>
      <c r="AW171" s="79">
        <f t="array" ref="AW1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MATCH($A171, Maximos!$A:$A, 0),
    _xlpm.anio, INDEX(Maximos!$A:$ZZ, _xlpm.fila, _xlpm.colIni+1),
    _xlpm.dia, INDEX(Maximos!$A:$ZZ, _xlpm.fila, _xlpm.colIni+2),
    IF(OR(_xlpm.anio="",_xlpm.dia=""), "No aplica", DATE(_xlpm.anio, _xlpm.mesNum, _xlpm.dia))
  ),
"")</f>
        <v>33022</v>
      </c>
      <c r="AX171" s="72">
        <f t="shared" si="18"/>
        <v>-88</v>
      </c>
    </row>
    <row r="172" spans="1:50" ht="15" customHeight="1" x14ac:dyDescent="0.25">
      <c r="A172" s="68">
        <v>35105050</v>
      </c>
      <c r="B172" s="69" t="s">
        <v>317</v>
      </c>
      <c r="C172" s="69" t="s">
        <v>278</v>
      </c>
      <c r="D172" s="70">
        <v>-72.953639999999993</v>
      </c>
      <c r="E172" s="70">
        <v>4.4686500000000002</v>
      </c>
      <c r="F172" s="68">
        <v>199</v>
      </c>
      <c r="G172" s="68">
        <v>50</v>
      </c>
      <c r="H172" s="68">
        <v>50110</v>
      </c>
      <c r="I172" s="69" t="s">
        <v>95</v>
      </c>
      <c r="J172" s="69" t="s">
        <v>318</v>
      </c>
      <c r="K172" s="72">
        <v>0</v>
      </c>
      <c r="L172" s="72">
        <v>82</v>
      </c>
      <c r="M172" s="72">
        <v>7</v>
      </c>
      <c r="N172" s="72">
        <v>2</v>
      </c>
      <c r="O172" s="72">
        <v>9</v>
      </c>
      <c r="P172" s="72">
        <v>11</v>
      </c>
      <c r="Q172" s="72">
        <v>3</v>
      </c>
      <c r="R172" s="72">
        <v>0</v>
      </c>
      <c r="S172" s="72">
        <v>0</v>
      </c>
      <c r="T172" s="72">
        <v>0</v>
      </c>
      <c r="U172" s="72">
        <v>15</v>
      </c>
      <c r="V172" s="72">
        <v>2</v>
      </c>
      <c r="W172" s="72">
        <v>45</v>
      </c>
      <c r="X172" s="72">
        <v>4</v>
      </c>
      <c r="Y172" s="72">
        <v>1</v>
      </c>
      <c r="Z172" s="72"/>
      <c r="AA172" s="72"/>
      <c r="AB172" s="72">
        <v>20</v>
      </c>
      <c r="AC172" s="72">
        <v>87</v>
      </c>
      <c r="AD172" s="72">
        <v>0</v>
      </c>
      <c r="AE172" s="72">
        <v>21</v>
      </c>
      <c r="AF172" s="87">
        <v>0</v>
      </c>
      <c r="AG172" s="87"/>
      <c r="AH172" s="87">
        <v>0</v>
      </c>
      <c r="AI172" s="87">
        <v>25</v>
      </c>
      <c r="AJ172" s="87">
        <v>75</v>
      </c>
      <c r="AK172" s="87">
        <v>15</v>
      </c>
      <c r="AL172" s="87">
        <v>29</v>
      </c>
      <c r="AM172" s="87">
        <v>49</v>
      </c>
      <c r="AN172" s="87"/>
      <c r="AO172" s="87"/>
      <c r="AP172" s="70">
        <f t="shared" si="13"/>
        <v>26</v>
      </c>
      <c r="AQ172" s="70">
        <f t="shared" si="14"/>
        <v>502</v>
      </c>
      <c r="AR172" s="70">
        <f>IFERROR(VLOOKUP(A172,Climatologia_PP!A:U,9+Precipitacion!$E$2,FALSE),"")</f>
        <v>397.82499999999999</v>
      </c>
      <c r="AS172" s="70">
        <f t="shared" si="15"/>
        <v>126.18613712059323</v>
      </c>
      <c r="AT172" s="70">
        <f t="shared" si="16"/>
        <v>150.45270195147654</v>
      </c>
      <c r="AU172" s="70">
        <f t="shared" si="17"/>
        <v>87</v>
      </c>
      <c r="AV172" s="70">
        <f>IFERROR(VLOOKUP(A172,Maximos!A:AQ,8+(Precipitacion!$E$2-1)*3,FALSE),"")</f>
        <v>172</v>
      </c>
      <c r="AW172" s="79">
        <f t="array" ref="AW1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MATCH($A172, Maximos!$A:$A, 0),
    _xlpm.anio, INDEX(Maximos!$A:$ZZ, _xlpm.fila, _xlpm.colIni+1),
    _xlpm.dia, INDEX(Maximos!$A:$ZZ, _xlpm.fila, _xlpm.colIni+2),
    IF(OR(_xlpm.anio="",_xlpm.dia=""), "No aplica", DATE(_xlpm.anio, _xlpm.mesNum, _xlpm.dia))
  ),
"")</f>
        <v>38494</v>
      </c>
      <c r="AX172" s="72">
        <f t="shared" si="18"/>
        <v>-85</v>
      </c>
    </row>
    <row r="173" spans="1:50" ht="15" customHeight="1" x14ac:dyDescent="0.25">
      <c r="A173" s="68">
        <v>32070060</v>
      </c>
      <c r="B173" s="69" t="s">
        <v>319</v>
      </c>
      <c r="C173" s="69" t="s">
        <v>278</v>
      </c>
      <c r="D173" s="70">
        <v>-73.614720000000005</v>
      </c>
      <c r="E173" s="70">
        <v>3.4588890000000001</v>
      </c>
      <c r="F173" s="68">
        <v>297</v>
      </c>
      <c r="G173" s="68">
        <v>50</v>
      </c>
      <c r="H173" s="68">
        <v>50287</v>
      </c>
      <c r="I173" s="69" t="s">
        <v>95</v>
      </c>
      <c r="J173" s="69" t="s">
        <v>319</v>
      </c>
      <c r="K173" s="72">
        <v>0</v>
      </c>
      <c r="L173" s="72">
        <v>15</v>
      </c>
      <c r="M173" s="72">
        <v>65</v>
      </c>
      <c r="N173" s="72">
        <v>14</v>
      </c>
      <c r="O173" s="72">
        <v>45</v>
      </c>
      <c r="P173" s="72">
        <v>24</v>
      </c>
      <c r="Q173" s="72">
        <v>0</v>
      </c>
      <c r="R173" s="72">
        <v>0</v>
      </c>
      <c r="S173" s="72">
        <v>0</v>
      </c>
      <c r="T173" s="72">
        <v>0</v>
      </c>
      <c r="U173" s="72">
        <v>52</v>
      </c>
      <c r="V173" s="72">
        <v>0</v>
      </c>
      <c r="W173" s="72">
        <v>0</v>
      </c>
      <c r="X173" s="72">
        <v>0</v>
      </c>
      <c r="Y173" s="72"/>
      <c r="Z173" s="72">
        <v>17</v>
      </c>
      <c r="AA173" s="72">
        <v>0</v>
      </c>
      <c r="AB173" s="72">
        <v>23</v>
      </c>
      <c r="AC173" s="72">
        <v>10</v>
      </c>
      <c r="AD173" s="72">
        <v>0</v>
      </c>
      <c r="AE173" s="72">
        <v>45</v>
      </c>
      <c r="AF173" s="87">
        <v>0</v>
      </c>
      <c r="AG173" s="87">
        <v>0</v>
      </c>
      <c r="AH173" s="87">
        <v>0</v>
      </c>
      <c r="AI173" s="87">
        <v>30</v>
      </c>
      <c r="AJ173" s="87">
        <v>20</v>
      </c>
      <c r="AK173" s="87">
        <v>18</v>
      </c>
      <c r="AL173" s="87">
        <v>20</v>
      </c>
      <c r="AM173" s="87">
        <v>35</v>
      </c>
      <c r="AN173" s="87"/>
      <c r="AO173" s="87"/>
      <c r="AP173" s="70">
        <f t="shared" si="13"/>
        <v>28</v>
      </c>
      <c r="AQ173" s="70">
        <f t="shared" si="14"/>
        <v>433</v>
      </c>
      <c r="AR173" s="70">
        <f>IFERROR(VLOOKUP(A173,Climatologia_PP!A:U,9+Precipitacion!$E$2,FALSE),"")</f>
        <v>429</v>
      </c>
      <c r="AS173" s="70">
        <f t="shared" si="15"/>
        <v>100.93240093240092</v>
      </c>
      <c r="AT173" s="70">
        <f t="shared" si="16"/>
        <v>111.74658674658674</v>
      </c>
      <c r="AU173" s="70">
        <f t="shared" si="17"/>
        <v>65</v>
      </c>
      <c r="AV173" s="70">
        <f>IFERROR(VLOOKUP(A173,Maximos!A:AQ,8+(Precipitacion!$E$2-1)*3,FALSE),"")</f>
        <v>150</v>
      </c>
      <c r="AW173" s="79">
        <f t="array" ref="AW1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MATCH($A173, Maximos!$A:$A, 0),
    _xlpm.anio, INDEX(Maximos!$A:$ZZ, _xlpm.fila, _xlpm.colIni+1),
    _xlpm.dia, INDEX(Maximos!$A:$ZZ, _xlpm.fila, _xlpm.colIni+2),
    IF(OR(_xlpm.anio="",_xlpm.dia=""), "No aplica", DATE(_xlpm.anio, _xlpm.mesNum, _xlpm.dia))
  ),
"")</f>
        <v>44687</v>
      </c>
      <c r="AX173" s="72">
        <f t="shared" si="18"/>
        <v>-85</v>
      </c>
    </row>
    <row r="174" spans="1:50" ht="15" customHeight="1" x14ac:dyDescent="0.25">
      <c r="A174" s="68">
        <v>35125010</v>
      </c>
      <c r="B174" s="69" t="s">
        <v>320</v>
      </c>
      <c r="C174" s="69" t="s">
        <v>278</v>
      </c>
      <c r="D174" s="70">
        <v>-72.227063799999996</v>
      </c>
      <c r="E174" s="70">
        <v>4.3698889000000003</v>
      </c>
      <c r="F174" s="68">
        <v>178</v>
      </c>
      <c r="G174" s="68">
        <v>50</v>
      </c>
      <c r="H174" s="68">
        <v>50573</v>
      </c>
      <c r="I174" s="69" t="s">
        <v>95</v>
      </c>
      <c r="J174" s="69" t="s">
        <v>302</v>
      </c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  <c r="AB174" s="72"/>
      <c r="AC174" s="72"/>
      <c r="AD174" s="72"/>
      <c r="AE174" s="72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70">
        <f t="shared" si="13"/>
        <v>0</v>
      </c>
      <c r="AQ174" s="70" t="str">
        <f t="shared" si="14"/>
        <v/>
      </c>
      <c r="AR174" s="70" t="str">
        <f>IFERROR(VLOOKUP(A174,Climatologia_PP!A:U,9+Precipitacion!$E$2,FALSE),"")</f>
        <v/>
      </c>
      <c r="AS174" s="70" t="str">
        <f t="shared" si="15"/>
        <v/>
      </c>
      <c r="AT174" s="70" t="str">
        <f t="shared" si="16"/>
        <v/>
      </c>
      <c r="AU174" s="70" t="str">
        <f t="shared" si="17"/>
        <v/>
      </c>
      <c r="AV174" s="70">
        <f>IFERROR(VLOOKUP(A174,Maximos!A:AQ,8+(Precipitacion!$E$2-1)*3,FALSE),"")</f>
        <v>153.5</v>
      </c>
      <c r="AW174" s="79">
        <f t="array" ref="AW1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MATCH($A174, Maximos!$A:$A, 0),
    _xlpm.anio, INDEX(Maximos!$A:$ZZ, _xlpm.fila, _xlpm.colIni+1),
    _xlpm.dia, INDEX(Maximos!$A:$ZZ, _xlpm.fila, _xlpm.colIni+2),
    IF(OR(_xlpm.anio="",_xlpm.dia=""), "No aplica", DATE(_xlpm.anio, _xlpm.mesNum, _xlpm.dia))
  ),
"")</f>
        <v>33369</v>
      </c>
      <c r="AX174" s="72" t="str">
        <f t="shared" si="18"/>
        <v>NA</v>
      </c>
    </row>
    <row r="175" spans="1:50" ht="15" customHeight="1" x14ac:dyDescent="0.25">
      <c r="A175" s="68">
        <v>32105080</v>
      </c>
      <c r="B175" s="69" t="s">
        <v>321</v>
      </c>
      <c r="C175" s="69" t="s">
        <v>278</v>
      </c>
      <c r="D175" s="70">
        <v>-72.718029999999999</v>
      </c>
      <c r="E175" s="70">
        <v>2.5479250000000002</v>
      </c>
      <c r="F175" s="68">
        <v>191</v>
      </c>
      <c r="G175" s="68">
        <v>95</v>
      </c>
      <c r="H175" s="68">
        <v>95001</v>
      </c>
      <c r="I175" s="69" t="s">
        <v>322</v>
      </c>
      <c r="J175" s="69" t="s">
        <v>323</v>
      </c>
      <c r="K175" s="72">
        <v>48</v>
      </c>
      <c r="L175" s="72">
        <v>18</v>
      </c>
      <c r="M175" s="72">
        <v>3</v>
      </c>
      <c r="N175" s="72">
        <v>2</v>
      </c>
      <c r="O175" s="72">
        <v>10</v>
      </c>
      <c r="P175" s="72">
        <v>18</v>
      </c>
      <c r="Q175" s="72">
        <v>0</v>
      </c>
      <c r="R175" s="72">
        <v>0</v>
      </c>
      <c r="S175" s="72">
        <v>0</v>
      </c>
      <c r="T175" s="72">
        <v>10</v>
      </c>
      <c r="U175" s="72">
        <v>100</v>
      </c>
      <c r="V175" s="72">
        <v>1</v>
      </c>
      <c r="W175" s="72">
        <v>0</v>
      </c>
      <c r="X175" s="72">
        <v>3</v>
      </c>
      <c r="Y175" s="72">
        <v>6</v>
      </c>
      <c r="Z175" s="72">
        <v>10</v>
      </c>
      <c r="AA175" s="72">
        <v>10</v>
      </c>
      <c r="AB175" s="72">
        <v>28</v>
      </c>
      <c r="AC175" s="72">
        <v>2</v>
      </c>
      <c r="AD175" s="72">
        <v>42</v>
      </c>
      <c r="AE175" s="72">
        <v>45</v>
      </c>
      <c r="AF175" s="87">
        <v>5</v>
      </c>
      <c r="AG175" s="87">
        <v>1</v>
      </c>
      <c r="AH175" s="87">
        <v>0</v>
      </c>
      <c r="AI175" s="87">
        <v>11</v>
      </c>
      <c r="AJ175" s="87">
        <v>22</v>
      </c>
      <c r="AK175" s="87">
        <v>55</v>
      </c>
      <c r="AL175" s="87">
        <v>0</v>
      </c>
      <c r="AM175" s="87">
        <v>9</v>
      </c>
      <c r="AN175" s="87"/>
      <c r="AO175" s="87"/>
      <c r="AP175" s="70">
        <f t="shared" si="13"/>
        <v>29</v>
      </c>
      <c r="AQ175" s="70">
        <f t="shared" si="14"/>
        <v>459</v>
      </c>
      <c r="AR175" s="70" t="str">
        <f>IFERROR(VLOOKUP(A175,Climatologia_PP!A:U,9+Precipitacion!$E$2,FALSE),"")</f>
        <v/>
      </c>
      <c r="AS175" s="70" t="str">
        <f t="shared" si="15"/>
        <v/>
      </c>
      <c r="AT175" s="70" t="str">
        <f t="shared" si="16"/>
        <v/>
      </c>
      <c r="AU175" s="70">
        <f t="shared" si="17"/>
        <v>100</v>
      </c>
      <c r="AV175" s="70" t="str">
        <f>IFERROR(VLOOKUP(A175,Maximos!A:AQ,8+(Precipitacion!$E$2-1)*3,FALSE),"")</f>
        <v/>
      </c>
      <c r="AW175" s="79" t="str">
        <f t="array" ref="AW1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75" s="72" t="str">
        <f t="shared" si="18"/>
        <v>NA</v>
      </c>
    </row>
    <row r="176" spans="1:50" ht="15" customHeight="1" x14ac:dyDescent="0.25">
      <c r="A176" s="68">
        <v>35225030</v>
      </c>
      <c r="B176" s="69" t="s">
        <v>324</v>
      </c>
      <c r="C176" s="69" t="s">
        <v>278</v>
      </c>
      <c r="D176" s="70">
        <v>-71.433082999999996</v>
      </c>
      <c r="E176" s="70">
        <v>4.9105280000000002</v>
      </c>
      <c r="F176" s="68">
        <v>139</v>
      </c>
      <c r="G176" s="68">
        <v>85</v>
      </c>
      <c r="H176" s="68">
        <v>85230</v>
      </c>
      <c r="I176" s="69" t="s">
        <v>291</v>
      </c>
      <c r="J176" s="69" t="s">
        <v>325</v>
      </c>
      <c r="K176" s="72">
        <v>5</v>
      </c>
      <c r="L176" s="72">
        <v>2</v>
      </c>
      <c r="M176" s="72">
        <v>1</v>
      </c>
      <c r="N176" s="72">
        <v>12</v>
      </c>
      <c r="O176" s="72">
        <v>0</v>
      </c>
      <c r="P176" s="72">
        <v>11</v>
      </c>
      <c r="Q176" s="72">
        <v>0</v>
      </c>
      <c r="R176" s="72">
        <v>0</v>
      </c>
      <c r="S176" s="72">
        <v>0</v>
      </c>
      <c r="T176" s="72">
        <v>0</v>
      </c>
      <c r="U176" s="72">
        <v>25</v>
      </c>
      <c r="V176" s="72">
        <v>1</v>
      </c>
      <c r="W176" s="72">
        <v>0</v>
      </c>
      <c r="X176" s="72">
        <v>2</v>
      </c>
      <c r="Y176" s="72">
        <v>0</v>
      </c>
      <c r="Z176" s="72">
        <v>25</v>
      </c>
      <c r="AA176" s="72">
        <v>3</v>
      </c>
      <c r="AB176" s="72">
        <v>10</v>
      </c>
      <c r="AC176" s="72">
        <v>10</v>
      </c>
      <c r="AD176" s="72">
        <v>2</v>
      </c>
      <c r="AE176" s="72">
        <v>80</v>
      </c>
      <c r="AF176" s="87">
        <v>2</v>
      </c>
      <c r="AG176" s="87">
        <v>2</v>
      </c>
      <c r="AH176" s="87">
        <v>15</v>
      </c>
      <c r="AI176" s="87">
        <v>38</v>
      </c>
      <c r="AJ176" s="87">
        <v>42</v>
      </c>
      <c r="AK176" s="87">
        <v>12</v>
      </c>
      <c r="AL176" s="87">
        <v>16</v>
      </c>
      <c r="AM176" s="87">
        <v>12</v>
      </c>
      <c r="AN176" s="87"/>
      <c r="AO176" s="87"/>
      <c r="AP176" s="70">
        <f t="shared" si="13"/>
        <v>29</v>
      </c>
      <c r="AQ176" s="70">
        <f t="shared" si="14"/>
        <v>328</v>
      </c>
      <c r="AR176" s="70">
        <f>IFERROR(VLOOKUP(A176,Climatologia_PP!A:U,9+Precipitacion!$E$2,FALSE),"")</f>
        <v>344.04642857142852</v>
      </c>
      <c r="AS176" s="70">
        <f t="shared" si="15"/>
        <v>95.335970020657527</v>
      </c>
      <c r="AT176" s="70">
        <f t="shared" si="16"/>
        <v>101.9108645048408</v>
      </c>
      <c r="AU176" s="70">
        <f t="shared" si="17"/>
        <v>80</v>
      </c>
      <c r="AV176" s="70">
        <f>IFERROR(VLOOKUP(A176,Maximos!A:AQ,8+(Precipitacion!$E$2-1)*3,FALSE),"")</f>
        <v>160</v>
      </c>
      <c r="AW176" s="79">
        <f t="array" ref="AW1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MATCH($A176, Maximos!$A:$A, 0),
    _xlpm.anio, INDEX(Maximos!$A:$ZZ, _xlpm.fila, _xlpm.colIni+1),
    _xlpm.dia, INDEX(Maximos!$A:$ZZ, _xlpm.fila, _xlpm.colIni+2),
    IF(OR(_xlpm.anio="",_xlpm.dia=""), "No aplica", DATE(_xlpm.anio, _xlpm.mesNum, _xlpm.dia))
  ),
"")</f>
        <v>39935</v>
      </c>
      <c r="AX176" s="72">
        <f t="shared" si="18"/>
        <v>-80</v>
      </c>
    </row>
    <row r="177" spans="1:50" ht="15" customHeight="1" x14ac:dyDescent="0.25">
      <c r="A177" s="68">
        <v>35010090</v>
      </c>
      <c r="B177" s="69" t="s">
        <v>326</v>
      </c>
      <c r="C177" s="69" t="s">
        <v>278</v>
      </c>
      <c r="D177" s="70">
        <v>-73.708038999999999</v>
      </c>
      <c r="E177" s="70">
        <v>3.7084290000000002</v>
      </c>
      <c r="F177" s="68">
        <v>435</v>
      </c>
      <c r="G177" s="68">
        <v>50</v>
      </c>
      <c r="H177" s="68">
        <v>50689</v>
      </c>
      <c r="I177" s="69" t="s">
        <v>95</v>
      </c>
      <c r="J177" s="69" t="s">
        <v>327</v>
      </c>
      <c r="K177" s="72">
        <v>24</v>
      </c>
      <c r="L177" s="72">
        <v>0</v>
      </c>
      <c r="M177" s="72">
        <v>15</v>
      </c>
      <c r="N177" s="72">
        <v>32</v>
      </c>
      <c r="O177" s="72">
        <v>30</v>
      </c>
      <c r="P177" s="72">
        <v>5</v>
      </c>
      <c r="Q177" s="72">
        <v>0</v>
      </c>
      <c r="R177" s="72">
        <v>28</v>
      </c>
      <c r="S177" s="72">
        <v>0</v>
      </c>
      <c r="T177" s="72">
        <v>28</v>
      </c>
      <c r="U177" s="72">
        <v>18</v>
      </c>
      <c r="V177" s="72">
        <v>5</v>
      </c>
      <c r="W177" s="72">
        <v>3</v>
      </c>
      <c r="X177" s="72">
        <v>2</v>
      </c>
      <c r="Y177" s="72">
        <v>4</v>
      </c>
      <c r="Z177" s="72">
        <v>15</v>
      </c>
      <c r="AA177" s="72">
        <v>0</v>
      </c>
      <c r="AB177" s="72">
        <v>3</v>
      </c>
      <c r="AC177" s="72">
        <v>0</v>
      </c>
      <c r="AD177" s="72">
        <v>0</v>
      </c>
      <c r="AE177" s="72">
        <v>135</v>
      </c>
      <c r="AF177" s="87">
        <v>3</v>
      </c>
      <c r="AG177" s="87">
        <v>0</v>
      </c>
      <c r="AH177" s="87">
        <v>0</v>
      </c>
      <c r="AI177" s="87">
        <v>85</v>
      </c>
      <c r="AJ177" s="87">
        <v>25</v>
      </c>
      <c r="AK177" s="87">
        <v>75</v>
      </c>
      <c r="AL177" s="87">
        <v>14</v>
      </c>
      <c r="AM177" s="87">
        <v>0</v>
      </c>
      <c r="AN177" s="87"/>
      <c r="AO177" s="87"/>
      <c r="AP177" s="70">
        <f t="shared" si="13"/>
        <v>29</v>
      </c>
      <c r="AQ177" s="70">
        <f t="shared" si="14"/>
        <v>549</v>
      </c>
      <c r="AR177" s="70">
        <f>IFERROR(VLOOKUP(A177,Climatologia_PP!A:U,9+Precipitacion!$E$2,FALSE),"")</f>
        <v>517.60344827586209</v>
      </c>
      <c r="AS177" s="70">
        <f t="shared" si="15"/>
        <v>106.06575397221944</v>
      </c>
      <c r="AT177" s="70">
        <f t="shared" si="16"/>
        <v>113.38063355651045</v>
      </c>
      <c r="AU177" s="70">
        <f t="shared" si="17"/>
        <v>135</v>
      </c>
      <c r="AV177" s="70">
        <f>IFERROR(VLOOKUP(A177,Maximos!A:AQ,8+(Precipitacion!$E$2-1)*3,FALSE),"")</f>
        <v>230</v>
      </c>
      <c r="AW177" s="79">
        <f t="array" ref="AW1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MATCH($A177, Maximos!$A:$A, 0),
    _xlpm.anio, INDEX(Maximos!$A:$ZZ, _xlpm.fila, _xlpm.colIni+1),
    _xlpm.dia, INDEX(Maximos!$A:$ZZ, _xlpm.fila, _xlpm.colIni+2),
    IF(OR(_xlpm.anio="",_xlpm.dia=""), "No aplica", DATE(_xlpm.anio, _xlpm.mesNum, _xlpm.dia))
  ),
"")</f>
        <v>42517</v>
      </c>
      <c r="AX177" s="72">
        <f t="shared" si="18"/>
        <v>-95</v>
      </c>
    </row>
    <row r="178" spans="1:50" ht="15" customHeight="1" x14ac:dyDescent="0.25">
      <c r="A178" s="68">
        <v>35050010</v>
      </c>
      <c r="B178" s="69" t="s">
        <v>328</v>
      </c>
      <c r="C178" s="69" t="s">
        <v>278</v>
      </c>
      <c r="D178" s="70">
        <v>-73.347061999999994</v>
      </c>
      <c r="E178" s="70">
        <v>4.5064739999999999</v>
      </c>
      <c r="F178" s="68">
        <v>531</v>
      </c>
      <c r="G178" s="68">
        <v>25</v>
      </c>
      <c r="H178" s="68">
        <v>25438</v>
      </c>
      <c r="I178" s="69" t="s">
        <v>293</v>
      </c>
      <c r="J178" s="69" t="s">
        <v>328</v>
      </c>
      <c r="K178" s="72">
        <v>85</v>
      </c>
      <c r="L178" s="72">
        <v>6</v>
      </c>
      <c r="M178" s="72">
        <v>12</v>
      </c>
      <c r="N178" s="72">
        <v>65</v>
      </c>
      <c r="O178" s="72">
        <v>19</v>
      </c>
      <c r="P178" s="72">
        <v>20</v>
      </c>
      <c r="Q178" s="72">
        <v>0</v>
      </c>
      <c r="R178" s="72">
        <v>0</v>
      </c>
      <c r="S178" s="72">
        <v>0</v>
      </c>
      <c r="T178" s="72">
        <v>4</v>
      </c>
      <c r="U178" s="72">
        <v>30</v>
      </c>
      <c r="V178" s="72">
        <v>0</v>
      </c>
      <c r="W178" s="72">
        <v>19</v>
      </c>
      <c r="X178" s="72">
        <v>3</v>
      </c>
      <c r="Y178" s="72">
        <v>58</v>
      </c>
      <c r="Z178" s="72">
        <v>7</v>
      </c>
      <c r="AA178" s="72">
        <v>0</v>
      </c>
      <c r="AB178" s="72">
        <v>72</v>
      </c>
      <c r="AC178" s="72">
        <v>3</v>
      </c>
      <c r="AD178" s="72">
        <v>20</v>
      </c>
      <c r="AE178" s="72">
        <v>43</v>
      </c>
      <c r="AF178" s="87">
        <v>28</v>
      </c>
      <c r="AG178" s="87">
        <v>23</v>
      </c>
      <c r="AH178" s="87">
        <v>13</v>
      </c>
      <c r="AI178" s="87">
        <v>28</v>
      </c>
      <c r="AJ178" s="87">
        <v>72</v>
      </c>
      <c r="AK178" s="87">
        <v>35</v>
      </c>
      <c r="AL178" s="87">
        <v>19</v>
      </c>
      <c r="AM178" s="87">
        <v>50</v>
      </c>
      <c r="AN178" s="87"/>
      <c r="AO178" s="87"/>
      <c r="AP178" s="70">
        <f t="shared" si="13"/>
        <v>29</v>
      </c>
      <c r="AQ178" s="70">
        <f t="shared" si="14"/>
        <v>734</v>
      </c>
      <c r="AR178" s="70">
        <f>IFERROR(VLOOKUP(A178,Climatologia_PP!A:U,9+Precipitacion!$E$2,FALSE),"")</f>
        <v>536.70689655172418</v>
      </c>
      <c r="AS178" s="70">
        <f t="shared" si="15"/>
        <v>136.75993446625333</v>
      </c>
      <c r="AT178" s="70">
        <f t="shared" si="16"/>
        <v>146.19165408461561</v>
      </c>
      <c r="AU178" s="70">
        <f t="shared" si="17"/>
        <v>85</v>
      </c>
      <c r="AV178" s="70">
        <f>IFERROR(VLOOKUP(A178,Maximos!A:AQ,8+(Precipitacion!$E$2-1)*3,FALSE),"")</f>
        <v>190</v>
      </c>
      <c r="AW178" s="79">
        <f t="array" ref="AW1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MATCH($A178, Maximos!$A:$A, 0),
    _xlpm.anio, INDEX(Maximos!$A:$ZZ, _xlpm.fila, _xlpm.colIni+1),
    _xlpm.dia, INDEX(Maximos!$A:$ZZ, _xlpm.fila, _xlpm.colIni+2),
    IF(OR(_xlpm.anio="",_xlpm.dia=""), "No aplica", DATE(_xlpm.anio, _xlpm.mesNum, _xlpm.dia))
  ),
"")</f>
        <v>26433</v>
      </c>
      <c r="AX178" s="72">
        <f t="shared" si="18"/>
        <v>-105</v>
      </c>
    </row>
    <row r="179" spans="1:50" ht="15" customHeight="1" x14ac:dyDescent="0.25">
      <c r="A179" s="68">
        <v>32060030</v>
      </c>
      <c r="B179" s="69" t="s">
        <v>329</v>
      </c>
      <c r="C179" s="69" t="s">
        <v>278</v>
      </c>
      <c r="D179" s="70">
        <v>-73.842777999999996</v>
      </c>
      <c r="E179" s="70">
        <v>3.7907220000000001</v>
      </c>
      <c r="F179" s="68">
        <v>591</v>
      </c>
      <c r="G179" s="68">
        <v>50</v>
      </c>
      <c r="H179" s="68">
        <v>50223</v>
      </c>
      <c r="I179" s="69" t="s">
        <v>95</v>
      </c>
      <c r="J179" s="69" t="s">
        <v>309</v>
      </c>
      <c r="K179" s="72">
        <v>5</v>
      </c>
      <c r="L179" s="72">
        <v>0</v>
      </c>
      <c r="M179" s="72">
        <v>34</v>
      </c>
      <c r="N179" s="72">
        <v>6</v>
      </c>
      <c r="O179" s="72">
        <v>111</v>
      </c>
      <c r="P179" s="72">
        <v>43</v>
      </c>
      <c r="Q179" s="72">
        <v>5</v>
      </c>
      <c r="R179" s="72">
        <v>0</v>
      </c>
      <c r="S179" s="72">
        <v>15</v>
      </c>
      <c r="T179" s="72">
        <v>40</v>
      </c>
      <c r="U179" s="72">
        <v>35</v>
      </c>
      <c r="V179" s="72">
        <v>9</v>
      </c>
      <c r="W179" s="72">
        <v>37</v>
      </c>
      <c r="X179" s="72">
        <v>20</v>
      </c>
      <c r="Y179" s="72">
        <v>32</v>
      </c>
      <c r="Z179" s="72">
        <v>18</v>
      </c>
      <c r="AA179" s="72">
        <v>40</v>
      </c>
      <c r="AB179" s="72">
        <v>17</v>
      </c>
      <c r="AC179" s="72">
        <v>0</v>
      </c>
      <c r="AD179" s="72">
        <v>0</v>
      </c>
      <c r="AE179" s="72">
        <v>64</v>
      </c>
      <c r="AF179" s="87">
        <v>0</v>
      </c>
      <c r="AG179" s="87">
        <v>0</v>
      </c>
      <c r="AH179" s="87">
        <v>0</v>
      </c>
      <c r="AI179" s="87">
        <v>52</v>
      </c>
      <c r="AJ179" s="87">
        <v>20</v>
      </c>
      <c r="AK179" s="87">
        <v>114</v>
      </c>
      <c r="AL179" s="87">
        <v>7</v>
      </c>
      <c r="AM179" s="87">
        <v>0</v>
      </c>
      <c r="AN179" s="87"/>
      <c r="AO179" s="87"/>
      <c r="AP179" s="70">
        <f t="shared" si="13"/>
        <v>29</v>
      </c>
      <c r="AQ179" s="70">
        <f t="shared" si="14"/>
        <v>724</v>
      </c>
      <c r="AR179" s="70">
        <f>IFERROR(VLOOKUP(A179,Climatologia_PP!A:U,9+Precipitacion!$E$2,FALSE),"")</f>
        <v>634.16666666666663</v>
      </c>
      <c r="AS179" s="70">
        <f t="shared" si="15"/>
        <v>114.16557161629434</v>
      </c>
      <c r="AT179" s="70">
        <f t="shared" si="16"/>
        <v>122.03905931396983</v>
      </c>
      <c r="AU179" s="70">
        <f t="shared" si="17"/>
        <v>114</v>
      </c>
      <c r="AV179" s="70">
        <f>IFERROR(VLOOKUP(A179,Maximos!A:AQ,8+(Precipitacion!$E$2-1)*3,FALSE),"")</f>
        <v>212</v>
      </c>
      <c r="AW179" s="79">
        <f t="array" ref="AW1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MATCH($A179, Maximos!$A:$A, 0),
    _xlpm.anio, INDEX(Maximos!$A:$ZZ, _xlpm.fila, _xlpm.colIni+1),
    _xlpm.dia, INDEX(Maximos!$A:$ZZ, _xlpm.fila, _xlpm.colIni+2),
    IF(OR(_xlpm.anio="",_xlpm.dia=""), "No aplica", DATE(_xlpm.anio, _xlpm.mesNum, _xlpm.dia))
  ),
"")</f>
        <v>25710</v>
      </c>
      <c r="AX179" s="72">
        <f t="shared" si="18"/>
        <v>-98</v>
      </c>
    </row>
    <row r="180" spans="1:50" ht="15" customHeight="1" x14ac:dyDescent="0.25">
      <c r="A180" s="68">
        <v>31015010</v>
      </c>
      <c r="B180" s="69" t="s">
        <v>330</v>
      </c>
      <c r="C180" s="69" t="s">
        <v>278</v>
      </c>
      <c r="D180" s="70">
        <v>-72.639860999999996</v>
      </c>
      <c r="E180" s="70">
        <v>2.372592</v>
      </c>
      <c r="F180" s="68">
        <v>216</v>
      </c>
      <c r="G180" s="68">
        <v>95</v>
      </c>
      <c r="H180" s="68">
        <v>95025</v>
      </c>
      <c r="I180" s="69" t="s">
        <v>322</v>
      </c>
      <c r="J180" s="69" t="s">
        <v>331</v>
      </c>
      <c r="K180" s="72">
        <v>9</v>
      </c>
      <c r="L180" s="72">
        <v>16</v>
      </c>
      <c r="M180" s="72">
        <v>0</v>
      </c>
      <c r="N180" s="72">
        <v>10</v>
      </c>
      <c r="O180" s="72">
        <v>2</v>
      </c>
      <c r="P180" s="72">
        <v>41</v>
      </c>
      <c r="Q180" s="72">
        <v>0</v>
      </c>
      <c r="R180" s="72">
        <v>0</v>
      </c>
      <c r="S180" s="72">
        <v>0</v>
      </c>
      <c r="T180" s="72">
        <v>19</v>
      </c>
      <c r="U180" s="72">
        <v>26</v>
      </c>
      <c r="V180" s="72">
        <v>11</v>
      </c>
      <c r="W180" s="72">
        <v>0</v>
      </c>
      <c r="X180" s="72">
        <v>6</v>
      </c>
      <c r="Y180" s="72">
        <v>5</v>
      </c>
      <c r="Z180" s="72">
        <v>25</v>
      </c>
      <c r="AA180" s="72">
        <v>0</v>
      </c>
      <c r="AB180" s="72">
        <v>27</v>
      </c>
      <c r="AC180" s="72">
        <v>9</v>
      </c>
      <c r="AD180" s="72">
        <v>8</v>
      </c>
      <c r="AE180" s="72">
        <v>47</v>
      </c>
      <c r="AF180" s="87">
        <v>2</v>
      </c>
      <c r="AG180" s="87">
        <v>0</v>
      </c>
      <c r="AH180" s="87">
        <v>0</v>
      </c>
      <c r="AI180" s="87">
        <v>1</v>
      </c>
      <c r="AJ180" s="87">
        <v>4</v>
      </c>
      <c r="AK180" s="87">
        <v>34</v>
      </c>
      <c r="AL180" s="87">
        <v>0</v>
      </c>
      <c r="AM180" s="87"/>
      <c r="AN180" s="87"/>
      <c r="AO180" s="87"/>
      <c r="AP180" s="70">
        <f t="shared" si="13"/>
        <v>28</v>
      </c>
      <c r="AQ180" s="70">
        <f t="shared" si="14"/>
        <v>302</v>
      </c>
      <c r="AR180" s="70">
        <f>IFERROR(VLOOKUP(A180,Climatologia_PP!A:U,9+Precipitacion!$E$2,FALSE),"")</f>
        <v>401.44583333333338</v>
      </c>
      <c r="AS180" s="70">
        <f t="shared" si="15"/>
        <v>75.228081829221452</v>
      </c>
      <c r="AT180" s="70">
        <f t="shared" si="16"/>
        <v>83.28823345378089</v>
      </c>
      <c r="AU180" s="70">
        <f t="shared" si="17"/>
        <v>47</v>
      </c>
      <c r="AV180" s="70">
        <f>IFERROR(VLOOKUP(A180,Maximos!A:AQ,8+(Precipitacion!$E$2-1)*3,FALSE),"")</f>
        <v>175</v>
      </c>
      <c r="AW180" s="79">
        <f t="array" ref="AW1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MATCH($A180, Maximos!$A:$A, 0),
    _xlpm.anio, INDEX(Maximos!$A:$ZZ, _xlpm.fila, _xlpm.colIni+1),
    _xlpm.dia, INDEX(Maximos!$A:$ZZ, _xlpm.fila, _xlpm.colIni+2),
    IF(OR(_xlpm.anio="",_xlpm.dia=""), "No aplica", DATE(_xlpm.anio, _xlpm.mesNum, _xlpm.dia))
  ),
"")</f>
        <v>43968</v>
      </c>
      <c r="AX180" s="72">
        <f t="shared" si="18"/>
        <v>-128</v>
      </c>
    </row>
    <row r="181" spans="1:50" ht="15" customHeight="1" x14ac:dyDescent="0.25">
      <c r="A181" s="68">
        <v>35045020</v>
      </c>
      <c r="B181" s="69" t="s">
        <v>332</v>
      </c>
      <c r="C181" s="69" t="s">
        <v>278</v>
      </c>
      <c r="D181" s="70">
        <v>-73.357500000000002</v>
      </c>
      <c r="E181" s="70">
        <v>4.300444444</v>
      </c>
      <c r="F181" s="68">
        <v>310</v>
      </c>
      <c r="G181" s="68">
        <v>50</v>
      </c>
      <c r="H181" s="68">
        <v>50226</v>
      </c>
      <c r="I181" s="69" t="s">
        <v>95</v>
      </c>
      <c r="J181" s="69" t="s">
        <v>333</v>
      </c>
      <c r="K181" s="72">
        <v>12</v>
      </c>
      <c r="L181" s="72">
        <v>25</v>
      </c>
      <c r="M181" s="72">
        <v>35</v>
      </c>
      <c r="N181" s="72">
        <v>0</v>
      </c>
      <c r="O181" s="72">
        <v>2</v>
      </c>
      <c r="P181" s="72">
        <v>4</v>
      </c>
      <c r="Q181" s="72">
        <v>0</v>
      </c>
      <c r="R181" s="72">
        <v>1.5</v>
      </c>
      <c r="S181" s="72">
        <v>0</v>
      </c>
      <c r="T181" s="72">
        <v>0</v>
      </c>
      <c r="U181" s="72">
        <v>23</v>
      </c>
      <c r="V181" s="72">
        <v>7</v>
      </c>
      <c r="W181" s="72">
        <v>12</v>
      </c>
      <c r="X181" s="72">
        <v>13</v>
      </c>
      <c r="Y181" s="72">
        <v>22</v>
      </c>
      <c r="Z181" s="72">
        <v>22</v>
      </c>
      <c r="AA181" s="72">
        <v>0</v>
      </c>
      <c r="AB181" s="72">
        <v>25</v>
      </c>
      <c r="AC181" s="72">
        <v>0</v>
      </c>
      <c r="AD181" s="72">
        <v>0</v>
      </c>
      <c r="AE181" s="72">
        <v>24</v>
      </c>
      <c r="AF181" s="87">
        <v>1</v>
      </c>
      <c r="AG181" s="87">
        <v>0</v>
      </c>
      <c r="AH181" s="87">
        <v>7.5</v>
      </c>
      <c r="AI181" s="87">
        <v>60</v>
      </c>
      <c r="AJ181" s="87">
        <v>90</v>
      </c>
      <c r="AK181" s="87">
        <v>30</v>
      </c>
      <c r="AL181" s="87">
        <v>10</v>
      </c>
      <c r="AM181" s="87">
        <v>38</v>
      </c>
      <c r="AN181" s="87"/>
      <c r="AO181" s="87"/>
      <c r="AP181" s="70">
        <f t="shared" si="13"/>
        <v>29</v>
      </c>
      <c r="AQ181" s="70">
        <f t="shared" si="14"/>
        <v>464</v>
      </c>
      <c r="AR181" s="70">
        <f>IFERROR(VLOOKUP(A181,Climatologia_PP!A:U,9+Precipitacion!$E$2,FALSE),"")</f>
        <v>463.33214285714291</v>
      </c>
      <c r="AS181" s="70">
        <f t="shared" si="15"/>
        <v>100.1441421997487</v>
      </c>
      <c r="AT181" s="70">
        <f t="shared" si="16"/>
        <v>107.05063476524862</v>
      </c>
      <c r="AU181" s="70">
        <f t="shared" si="17"/>
        <v>90</v>
      </c>
      <c r="AV181" s="70">
        <f>IFERROR(VLOOKUP(A181,Maximos!A:AQ,8+(Precipitacion!$E$2-1)*3,FALSE),"")</f>
        <v>154.19999999999999</v>
      </c>
      <c r="AW181" s="79">
        <f t="array" ref="AW1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MATCH($A181, Maximos!$A:$A, 0),
    _xlpm.anio, INDEX(Maximos!$A:$ZZ, _xlpm.fila, _xlpm.colIni+1),
    _xlpm.dia, INDEX(Maximos!$A:$ZZ, _xlpm.fila, _xlpm.colIni+2),
    IF(OR(_xlpm.anio="",_xlpm.dia=""), "No aplica", DATE(_xlpm.anio, _xlpm.mesNum, _xlpm.dia))
  ),
"")</f>
        <v>31920</v>
      </c>
      <c r="AX181" s="72">
        <f t="shared" si="18"/>
        <v>-64.199999999999989</v>
      </c>
    </row>
    <row r="182" spans="1:50" ht="15" customHeight="1" x14ac:dyDescent="0.25">
      <c r="A182" s="68">
        <v>35020020</v>
      </c>
      <c r="B182" s="69" t="s">
        <v>334</v>
      </c>
      <c r="C182" s="69" t="s">
        <v>278</v>
      </c>
      <c r="D182" s="70">
        <v>-73.771169999999998</v>
      </c>
      <c r="E182" s="70">
        <v>4.1983800000000002</v>
      </c>
      <c r="F182" s="68">
        <v>1020</v>
      </c>
      <c r="G182" s="68">
        <v>25</v>
      </c>
      <c r="H182" s="68">
        <v>25335</v>
      </c>
      <c r="I182" s="69" t="s">
        <v>293</v>
      </c>
      <c r="J182" s="69" t="s">
        <v>294</v>
      </c>
      <c r="K182" s="72">
        <v>23</v>
      </c>
      <c r="L182" s="72">
        <v>97</v>
      </c>
      <c r="M182" s="72">
        <v>22</v>
      </c>
      <c r="N182" s="72">
        <v>28</v>
      </c>
      <c r="O182" s="72">
        <v>81</v>
      </c>
      <c r="P182" s="72">
        <v>73</v>
      </c>
      <c r="Q182" s="72">
        <v>0</v>
      </c>
      <c r="R182" s="72">
        <v>6</v>
      </c>
      <c r="S182" s="72">
        <v>0</v>
      </c>
      <c r="T182" s="72">
        <v>3</v>
      </c>
      <c r="U182" s="72">
        <v>33</v>
      </c>
      <c r="V182" s="72">
        <v>36</v>
      </c>
      <c r="W182" s="72">
        <v>4</v>
      </c>
      <c r="X182" s="72">
        <v>3</v>
      </c>
      <c r="Y182" s="72">
        <v>32</v>
      </c>
      <c r="Z182" s="72">
        <v>25</v>
      </c>
      <c r="AA182" s="72">
        <v>12</v>
      </c>
      <c r="AB182" s="72">
        <v>32</v>
      </c>
      <c r="AC182" s="72">
        <v>5</v>
      </c>
      <c r="AD182" s="72">
        <v>2</v>
      </c>
      <c r="AE182" s="72">
        <v>78</v>
      </c>
      <c r="AF182" s="87">
        <v>15</v>
      </c>
      <c r="AG182" s="87">
        <v>12</v>
      </c>
      <c r="AH182" s="87">
        <v>5</v>
      </c>
      <c r="AI182" s="87">
        <v>86</v>
      </c>
      <c r="AJ182" s="87">
        <v>79</v>
      </c>
      <c r="AK182" s="87">
        <v>50</v>
      </c>
      <c r="AL182" s="87">
        <v>26</v>
      </c>
      <c r="AM182" s="87">
        <v>6</v>
      </c>
      <c r="AN182" s="87"/>
      <c r="AO182" s="87"/>
      <c r="AP182" s="70">
        <f t="shared" si="13"/>
        <v>29</v>
      </c>
      <c r="AQ182" s="70">
        <f t="shared" si="14"/>
        <v>874</v>
      </c>
      <c r="AR182" s="70">
        <f>IFERROR(VLOOKUP(A182,Climatologia_PP!A:U,9+Precipitacion!$E$2,FALSE),"")</f>
        <v>712.01724137931046</v>
      </c>
      <c r="AS182" s="70">
        <f t="shared" si="15"/>
        <v>122.74983654987044</v>
      </c>
      <c r="AT182" s="70">
        <f t="shared" si="16"/>
        <v>131.21534251882701</v>
      </c>
      <c r="AU182" s="70">
        <f t="shared" si="17"/>
        <v>97</v>
      </c>
      <c r="AV182" s="70">
        <f>IFERROR(VLOOKUP(A182,Maximos!A:AQ,8+(Precipitacion!$E$2-1)*3,FALSE),"")</f>
        <v>180</v>
      </c>
      <c r="AW182" s="79">
        <f t="array" ref="AW1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MATCH($A182, Maximos!$A:$A, 0),
    _xlpm.anio, INDEX(Maximos!$A:$ZZ, _xlpm.fila, _xlpm.colIni+1),
    _xlpm.dia, INDEX(Maximos!$A:$ZZ, _xlpm.fila, _xlpm.colIni+2),
    IF(OR(_xlpm.anio="",_xlpm.dia=""), "No aplica", DATE(_xlpm.anio, _xlpm.mesNum, _xlpm.dia))
  ),
"")</f>
        <v>42876</v>
      </c>
      <c r="AX182" s="72">
        <f t="shared" si="18"/>
        <v>-83</v>
      </c>
    </row>
    <row r="183" spans="1:50" ht="15" customHeight="1" x14ac:dyDescent="0.25">
      <c r="A183" s="68">
        <v>3502500006</v>
      </c>
      <c r="B183" s="69" t="s">
        <v>335</v>
      </c>
      <c r="C183" s="69" t="s">
        <v>278</v>
      </c>
      <c r="D183" s="70">
        <v>-73.242963888999995</v>
      </c>
      <c r="E183" s="70">
        <v>3.9325472220000002</v>
      </c>
      <c r="F183" s="68">
        <v>277</v>
      </c>
      <c r="G183" s="68">
        <v>50</v>
      </c>
      <c r="H183" s="68">
        <v>50680</v>
      </c>
      <c r="I183" s="69" t="s">
        <v>95</v>
      </c>
      <c r="J183" s="69" t="s">
        <v>336</v>
      </c>
      <c r="K183" s="72">
        <v>7</v>
      </c>
      <c r="L183" s="72">
        <v>0</v>
      </c>
      <c r="M183" s="72">
        <v>14</v>
      </c>
      <c r="N183" s="72">
        <v>14</v>
      </c>
      <c r="O183" s="72">
        <v>23</v>
      </c>
      <c r="P183" s="72">
        <v>9</v>
      </c>
      <c r="Q183" s="72">
        <v>10</v>
      </c>
      <c r="R183" s="72">
        <v>0</v>
      </c>
      <c r="S183" s="72">
        <v>0</v>
      </c>
      <c r="T183" s="72">
        <v>5</v>
      </c>
      <c r="U183" s="72">
        <v>10</v>
      </c>
      <c r="V183" s="72">
        <v>0</v>
      </c>
      <c r="W183" s="72">
        <v>4</v>
      </c>
      <c r="X183" s="72">
        <v>4</v>
      </c>
      <c r="Y183" s="72">
        <v>1</v>
      </c>
      <c r="Z183" s="72">
        <v>38</v>
      </c>
      <c r="AA183" s="72">
        <v>0</v>
      </c>
      <c r="AB183" s="72">
        <v>45</v>
      </c>
      <c r="AC183" s="72">
        <v>0</v>
      </c>
      <c r="AD183" s="72">
        <v>0</v>
      </c>
      <c r="AE183" s="72">
        <v>49</v>
      </c>
      <c r="AF183" s="87">
        <v>1</v>
      </c>
      <c r="AG183" s="87">
        <v>0</v>
      </c>
      <c r="AH183" s="87">
        <v>0</v>
      </c>
      <c r="AI183" s="87">
        <v>72</v>
      </c>
      <c r="AJ183" s="87">
        <v>58</v>
      </c>
      <c r="AK183" s="87">
        <v>72</v>
      </c>
      <c r="AL183" s="87">
        <v>2</v>
      </c>
      <c r="AM183" s="87">
        <v>1</v>
      </c>
      <c r="AN183" s="87"/>
      <c r="AO183" s="87"/>
      <c r="AP183" s="70">
        <f t="shared" si="13"/>
        <v>29</v>
      </c>
      <c r="AQ183" s="70">
        <f t="shared" si="14"/>
        <v>439</v>
      </c>
      <c r="AR183" s="70" t="str">
        <f>IFERROR(VLOOKUP(A183,Climatologia_PP!A:U,9+Precipitacion!$E$2,FALSE),"")</f>
        <v/>
      </c>
      <c r="AS183" s="70" t="str">
        <f t="shared" si="15"/>
        <v/>
      </c>
      <c r="AT183" s="70" t="str">
        <f t="shared" si="16"/>
        <v/>
      </c>
      <c r="AU183" s="70">
        <f t="shared" si="17"/>
        <v>72</v>
      </c>
      <c r="AV183" s="70">
        <f>IFERROR(VLOOKUP(A183,Maximos!A:AQ,8+(Precipitacion!$E$2-1)*3,FALSE),"")</f>
        <v>136</v>
      </c>
      <c r="AW183" s="79">
        <f t="array" ref="AW1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MATCH($A183, Maximos!$A:$A, 0),
    _xlpm.anio, INDEX(Maximos!$A:$ZZ, _xlpm.fila, _xlpm.colIni+1),
    _xlpm.dia, INDEX(Maximos!$A:$ZZ, _xlpm.fila, _xlpm.colIni+2),
    IF(OR(_xlpm.anio="",_xlpm.dia=""), "No aplica", DATE(_xlpm.anio, _xlpm.mesNum, _xlpm.dia))
  ),
"")</f>
        <v>45070</v>
      </c>
      <c r="AX183" s="72">
        <f t="shared" si="18"/>
        <v>-64</v>
      </c>
    </row>
    <row r="184" spans="1:50" ht="15" customHeight="1" x14ac:dyDescent="0.25">
      <c r="A184" s="68">
        <v>32155010</v>
      </c>
      <c r="B184" s="69" t="s">
        <v>337</v>
      </c>
      <c r="C184" s="69" t="s">
        <v>278</v>
      </c>
      <c r="D184" s="70">
        <v>-70.475138999999999</v>
      </c>
      <c r="E184" s="70">
        <v>2.8117779999999999</v>
      </c>
      <c r="F184" s="68">
        <v>154</v>
      </c>
      <c r="G184" s="68">
        <v>94</v>
      </c>
      <c r="H184" s="68">
        <v>94343</v>
      </c>
      <c r="I184" s="69" t="s">
        <v>280</v>
      </c>
      <c r="J184" s="69" t="s">
        <v>338</v>
      </c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  <c r="AA184" s="72"/>
      <c r="AB184" s="72"/>
      <c r="AC184" s="72"/>
      <c r="AD184" s="72"/>
      <c r="AE184" s="72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70">
        <f t="shared" si="13"/>
        <v>0</v>
      </c>
      <c r="AQ184" s="70" t="str">
        <f t="shared" si="14"/>
        <v/>
      </c>
      <c r="AR184" s="70" t="str">
        <f>IFERROR(VLOOKUP(A184,Climatologia_PP!A:U,9+Precipitacion!$E$2,FALSE),"")</f>
        <v/>
      </c>
      <c r="AS184" s="70" t="str">
        <f t="shared" si="15"/>
        <v/>
      </c>
      <c r="AT184" s="70" t="str">
        <f t="shared" si="16"/>
        <v/>
      </c>
      <c r="AU184" s="70" t="str">
        <f t="shared" si="17"/>
        <v/>
      </c>
      <c r="AV184" s="70">
        <f>IFERROR(VLOOKUP(A184,Maximos!A:AQ,8+(Precipitacion!$E$2-1)*3,FALSE),"")</f>
        <v>135</v>
      </c>
      <c r="AW184" s="79">
        <f t="array" ref="AW1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MATCH($A184,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184" s="72" t="str">
        <f t="shared" si="18"/>
        <v>NA</v>
      </c>
    </row>
    <row r="185" spans="1:50" ht="15" customHeight="1" x14ac:dyDescent="0.25">
      <c r="A185" s="68">
        <v>42070030</v>
      </c>
      <c r="B185" s="69" t="s">
        <v>339</v>
      </c>
      <c r="C185" s="69" t="s">
        <v>278</v>
      </c>
      <c r="D185" s="70">
        <v>-69.949082000000004</v>
      </c>
      <c r="E185" s="70">
        <v>0.97453599999999996</v>
      </c>
      <c r="F185" s="68">
        <v>167</v>
      </c>
      <c r="G185" s="68">
        <v>97</v>
      </c>
      <c r="H185" s="68">
        <v>97001</v>
      </c>
      <c r="I185" s="69" t="s">
        <v>312</v>
      </c>
      <c r="J185" s="69" t="s">
        <v>313</v>
      </c>
      <c r="K185" s="72">
        <v>29</v>
      </c>
      <c r="L185" s="72">
        <v>22</v>
      </c>
      <c r="M185" s="72">
        <v>17</v>
      </c>
      <c r="N185" s="72">
        <v>4</v>
      </c>
      <c r="O185" s="72">
        <v>0</v>
      </c>
      <c r="P185" s="72">
        <v>9</v>
      </c>
      <c r="Q185" s="72">
        <v>2</v>
      </c>
      <c r="R185" s="72">
        <v>0</v>
      </c>
      <c r="S185" s="72">
        <v>0</v>
      </c>
      <c r="T185" s="72">
        <v>13</v>
      </c>
      <c r="U185" s="72">
        <v>7</v>
      </c>
      <c r="V185" s="72">
        <v>2</v>
      </c>
      <c r="W185" s="72">
        <v>0</v>
      </c>
      <c r="X185" s="72"/>
      <c r="Y185" s="72">
        <v>0</v>
      </c>
      <c r="Z185" s="72">
        <v>0</v>
      </c>
      <c r="AA185" s="72">
        <v>0</v>
      </c>
      <c r="AB185" s="72">
        <v>11</v>
      </c>
      <c r="AC185" s="72">
        <v>0</v>
      </c>
      <c r="AD185" s="72">
        <v>3</v>
      </c>
      <c r="AE185" s="72">
        <v>0</v>
      </c>
      <c r="AF185" s="87">
        <v>17</v>
      </c>
      <c r="AG185" s="87">
        <v>0</v>
      </c>
      <c r="AH185" s="87">
        <v>0</v>
      </c>
      <c r="AI185" s="87">
        <v>0</v>
      </c>
      <c r="AJ185" s="87">
        <v>8</v>
      </c>
      <c r="AK185" s="87">
        <v>4</v>
      </c>
      <c r="AL185" s="87">
        <v>3</v>
      </c>
      <c r="AM185" s="87">
        <v>19</v>
      </c>
      <c r="AN185" s="87"/>
      <c r="AO185" s="87"/>
      <c r="AP185" s="70">
        <f t="shared" si="13"/>
        <v>28</v>
      </c>
      <c r="AQ185" s="70">
        <f t="shared" si="14"/>
        <v>170</v>
      </c>
      <c r="AR185" s="70">
        <f>IFERROR(VLOOKUP(A185,Climatologia_PP!A:U,9+Precipitacion!$E$2,FALSE),"")</f>
        <v>384.60714285714278</v>
      </c>
      <c r="AS185" s="70">
        <f t="shared" si="15"/>
        <v>44.200947163153501</v>
      </c>
      <c r="AT185" s="70">
        <f t="shared" si="16"/>
        <v>48.936762930634238</v>
      </c>
      <c r="AU185" s="70">
        <f t="shared" si="17"/>
        <v>29</v>
      </c>
      <c r="AV185" s="70">
        <f>IFERROR(VLOOKUP(A185,Maximos!A:AQ,8+(Precipitacion!$E$2-1)*3,FALSE),"")</f>
        <v>111</v>
      </c>
      <c r="AW185" s="79">
        <f t="array" ref="AW1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MATCH($A185, Maximos!$A:$A, 0),
    _xlpm.anio, INDEX(Maximos!$A:$ZZ, _xlpm.fila, _xlpm.colIni+1),
    _xlpm.dia, INDEX(Maximos!$A:$ZZ, _xlpm.fila, _xlpm.colIni+2),
    IF(OR(_xlpm.anio="",_xlpm.dia=""), "No aplica", DATE(_xlpm.anio, _xlpm.mesNum, _xlpm.dia))
  ),
"")</f>
        <v>35920</v>
      </c>
      <c r="AX185" s="72">
        <f t="shared" si="18"/>
        <v>-82</v>
      </c>
    </row>
    <row r="186" spans="1:50" ht="15" customHeight="1" x14ac:dyDescent="0.25">
      <c r="A186" s="68">
        <v>35095110</v>
      </c>
      <c r="B186" s="69" t="s">
        <v>340</v>
      </c>
      <c r="C186" s="69" t="s">
        <v>278</v>
      </c>
      <c r="D186" s="70">
        <v>-72.915458000000001</v>
      </c>
      <c r="E186" s="70">
        <v>4.65144</v>
      </c>
      <c r="F186" s="68">
        <v>345</v>
      </c>
      <c r="G186" s="68">
        <v>85</v>
      </c>
      <c r="H186" s="68">
        <v>85440</v>
      </c>
      <c r="I186" s="69" t="s">
        <v>291</v>
      </c>
      <c r="J186" s="69" t="s">
        <v>341</v>
      </c>
      <c r="K186" s="72">
        <v>29</v>
      </c>
      <c r="L186" s="72">
        <v>43</v>
      </c>
      <c r="M186" s="72">
        <v>0</v>
      </c>
      <c r="N186" s="72">
        <v>0.4</v>
      </c>
      <c r="O186" s="72">
        <v>7</v>
      </c>
      <c r="P186" s="72">
        <v>4</v>
      </c>
      <c r="Q186" s="72">
        <v>10</v>
      </c>
      <c r="R186" s="72">
        <v>0</v>
      </c>
      <c r="S186" s="72">
        <v>0</v>
      </c>
      <c r="T186" s="72">
        <v>0.1</v>
      </c>
      <c r="U186" s="72">
        <v>25</v>
      </c>
      <c r="V186" s="72">
        <v>1</v>
      </c>
      <c r="W186" s="72">
        <v>0.9</v>
      </c>
      <c r="X186" s="72">
        <v>4</v>
      </c>
      <c r="Y186" s="72">
        <v>0</v>
      </c>
      <c r="Z186" s="72">
        <v>5</v>
      </c>
      <c r="AA186" s="72">
        <v>0</v>
      </c>
      <c r="AB186" s="72">
        <v>5</v>
      </c>
      <c r="AC186" s="72">
        <v>27</v>
      </c>
      <c r="AD186" s="72">
        <v>0</v>
      </c>
      <c r="AE186" s="72">
        <v>14</v>
      </c>
      <c r="AF186" s="87">
        <v>0</v>
      </c>
      <c r="AG186" s="87">
        <v>0</v>
      </c>
      <c r="AH186" s="87">
        <v>0</v>
      </c>
      <c r="AI186" s="87">
        <v>14</v>
      </c>
      <c r="AJ186" s="87">
        <v>17</v>
      </c>
      <c r="AK186" s="87">
        <v>20</v>
      </c>
      <c r="AL186" s="87">
        <v>56</v>
      </c>
      <c r="AM186" s="87">
        <v>35</v>
      </c>
      <c r="AN186" s="87"/>
      <c r="AO186" s="87"/>
      <c r="AP186" s="70">
        <f t="shared" si="13"/>
        <v>29</v>
      </c>
      <c r="AQ186" s="70">
        <f t="shared" si="14"/>
        <v>317.39999999999998</v>
      </c>
      <c r="AR186" s="70">
        <f>IFERROR(VLOOKUP(A186,Climatologia_PP!A:U,9+Precipitacion!$E$2,FALSE),"")</f>
        <v>402.3</v>
      </c>
      <c r="AS186" s="70">
        <f t="shared" si="15"/>
        <v>78.89634601043997</v>
      </c>
      <c r="AT186" s="70">
        <f t="shared" si="16"/>
        <v>84.337473321504788</v>
      </c>
      <c r="AU186" s="70">
        <f t="shared" si="17"/>
        <v>56</v>
      </c>
      <c r="AV186" s="70" t="str">
        <f>IFERROR(VLOOKUP(A186,Maximos!A:AQ,8+(Precipitacion!$E$2-1)*3,FALSE),"")</f>
        <v/>
      </c>
      <c r="AW186" s="79" t="str">
        <f t="array" ref="AW1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86" s="72" t="str">
        <f t="shared" si="18"/>
        <v>NA</v>
      </c>
    </row>
    <row r="187" spans="1:50" ht="15" customHeight="1" x14ac:dyDescent="0.25">
      <c r="A187" s="68">
        <v>32075040</v>
      </c>
      <c r="B187" s="69" t="s">
        <v>342</v>
      </c>
      <c r="C187" s="69" t="s">
        <v>278</v>
      </c>
      <c r="D187" s="70">
        <v>-73.716027780000005</v>
      </c>
      <c r="E187" s="70">
        <v>3.5163333329999999</v>
      </c>
      <c r="F187" s="68">
        <v>360</v>
      </c>
      <c r="G187" s="68">
        <v>50</v>
      </c>
      <c r="H187" s="68">
        <v>50313</v>
      </c>
      <c r="I187" s="69" t="s">
        <v>95</v>
      </c>
      <c r="J187" s="69" t="s">
        <v>343</v>
      </c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  <c r="AA187" s="72"/>
      <c r="AB187" s="72"/>
      <c r="AC187" s="72"/>
      <c r="AD187" s="72"/>
      <c r="AE187" s="72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70">
        <f t="shared" si="13"/>
        <v>0</v>
      </c>
      <c r="AQ187" s="70" t="str">
        <f t="shared" si="14"/>
        <v/>
      </c>
      <c r="AR187" s="70">
        <f>IFERROR(VLOOKUP(A187,Climatologia_PP!A:U,9+Precipitacion!$E$2,FALSE),"")</f>
        <v>414.27500000000009</v>
      </c>
      <c r="AS187" s="70" t="str">
        <f t="shared" si="15"/>
        <v/>
      </c>
      <c r="AT187" s="70" t="str">
        <f t="shared" si="16"/>
        <v/>
      </c>
      <c r="AU187" s="70" t="str">
        <f t="shared" si="17"/>
        <v/>
      </c>
      <c r="AV187" s="70" t="str">
        <f>IFERROR(VLOOKUP(A187,Maximos!A:AQ,8+(Precipitacion!$E$2-1)*3,FALSE),"")</f>
        <v/>
      </c>
      <c r="AW187" s="79" t="str">
        <f t="array" ref="AW1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87" s="72" t="str">
        <f t="shared" si="18"/>
        <v>NA</v>
      </c>
    </row>
    <row r="188" spans="1:50" ht="15" customHeight="1" x14ac:dyDescent="0.25">
      <c r="A188" s="68">
        <v>35035070</v>
      </c>
      <c r="B188" s="69" t="s">
        <v>344</v>
      </c>
      <c r="C188" s="69" t="s">
        <v>278</v>
      </c>
      <c r="D188" s="70">
        <v>-73.582722000000004</v>
      </c>
      <c r="E188" s="70">
        <v>4.0768610000000001</v>
      </c>
      <c r="F188" s="68">
        <v>386</v>
      </c>
      <c r="G188" s="68">
        <v>50</v>
      </c>
      <c r="H188" s="68">
        <v>50001</v>
      </c>
      <c r="I188" s="69" t="s">
        <v>95</v>
      </c>
      <c r="J188" s="69" t="s">
        <v>96</v>
      </c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  <c r="AB188" s="72"/>
      <c r="AC188" s="72"/>
      <c r="AD188" s="72"/>
      <c r="AE188" s="72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70">
        <f t="shared" si="13"/>
        <v>0</v>
      </c>
      <c r="AQ188" s="70" t="str">
        <f t="shared" si="14"/>
        <v/>
      </c>
      <c r="AR188" s="70">
        <f>IFERROR(VLOOKUP(A188,Climatologia_PP!A:U,9+Precipitacion!$E$2,FALSE),"")</f>
        <v>499.9</v>
      </c>
      <c r="AS188" s="70" t="str">
        <f t="shared" si="15"/>
        <v/>
      </c>
      <c r="AT188" s="70" t="str">
        <f t="shared" si="16"/>
        <v/>
      </c>
      <c r="AU188" s="70" t="str">
        <f t="shared" si="17"/>
        <v/>
      </c>
      <c r="AV188" s="70">
        <f>IFERROR(VLOOKUP(A188,Maximos!A:AQ,8+(Precipitacion!$E$2-1)*3,FALSE),"")</f>
        <v>188</v>
      </c>
      <c r="AW188" s="79">
        <f t="array" ref="AW1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MATCH($A188, Maximos!$A:$A, 0),
    _xlpm.anio, INDEX(Maximos!$A:$ZZ, _xlpm.fila, _xlpm.colIni+1),
    _xlpm.dia, INDEX(Maximos!$A:$ZZ, _xlpm.fila, _xlpm.colIni+2),
    IF(OR(_xlpm.anio="",_xlpm.dia=""), "No aplica", DATE(_xlpm.anio, _xlpm.mesNum, _xlpm.dia))
  ),
"")</f>
        <v>35926</v>
      </c>
      <c r="AX188" s="72" t="str">
        <f t="shared" si="18"/>
        <v>NA</v>
      </c>
    </row>
    <row r="189" spans="1:50" ht="15" customHeight="1" x14ac:dyDescent="0.25">
      <c r="A189" s="68">
        <v>35055010</v>
      </c>
      <c r="B189" s="69" t="s">
        <v>345</v>
      </c>
      <c r="C189" s="69" t="s">
        <v>278</v>
      </c>
      <c r="D189" s="70">
        <v>-73.301305560000003</v>
      </c>
      <c r="E189" s="70">
        <v>4.376972222</v>
      </c>
      <c r="F189" s="68">
        <v>280</v>
      </c>
      <c r="G189" s="68">
        <v>25</v>
      </c>
      <c r="H189" s="68">
        <v>25530</v>
      </c>
      <c r="I189" s="69" t="s">
        <v>293</v>
      </c>
      <c r="J189" s="69" t="s">
        <v>346</v>
      </c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  <c r="AB189" s="72"/>
      <c r="AC189" s="72"/>
      <c r="AD189" s="72"/>
      <c r="AE189" s="72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70">
        <f t="shared" si="13"/>
        <v>0</v>
      </c>
      <c r="AQ189" s="70" t="str">
        <f t="shared" si="14"/>
        <v/>
      </c>
      <c r="AR189" s="70">
        <f>IFERROR(VLOOKUP(A189,Climatologia_PP!A:U,9+Precipitacion!$E$2,FALSE),"")</f>
        <v>517.46249999999998</v>
      </c>
      <c r="AS189" s="70" t="str">
        <f t="shared" si="15"/>
        <v/>
      </c>
      <c r="AT189" s="70" t="str">
        <f t="shared" si="16"/>
        <v/>
      </c>
      <c r="AU189" s="70" t="str">
        <f t="shared" si="17"/>
        <v/>
      </c>
      <c r="AV189" s="70" t="str">
        <f>IFERROR(VLOOKUP(A189,Maximos!A:AQ,8+(Precipitacion!$E$2-1)*3,FALSE),"")</f>
        <v/>
      </c>
      <c r="AW189" s="79" t="str">
        <f t="array" ref="AW1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MATCH($A189,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89" s="72" t="str">
        <f t="shared" si="18"/>
        <v>NA</v>
      </c>
    </row>
    <row r="190" spans="1:50" ht="15" customHeight="1" x14ac:dyDescent="0.25">
      <c r="A190" s="68">
        <v>32097010</v>
      </c>
      <c r="B190" s="69" t="s">
        <v>347</v>
      </c>
      <c r="C190" s="69" t="s">
        <v>278</v>
      </c>
      <c r="D190" s="70">
        <v>-72.130111110000001</v>
      </c>
      <c r="E190" s="70">
        <v>2.8897222220000001</v>
      </c>
      <c r="F190" s="68">
        <v>169</v>
      </c>
      <c r="G190" s="68">
        <v>50</v>
      </c>
      <c r="H190" s="68">
        <v>50325</v>
      </c>
      <c r="I190" s="69" t="s">
        <v>95</v>
      </c>
      <c r="J190" s="69" t="s">
        <v>348</v>
      </c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  <c r="AB190" s="72"/>
      <c r="AC190" s="72"/>
      <c r="AD190" s="72"/>
      <c r="AE190" s="72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70">
        <f t="shared" si="13"/>
        <v>0</v>
      </c>
      <c r="AQ190" s="70" t="str">
        <f t="shared" si="14"/>
        <v/>
      </c>
      <c r="AR190" s="70">
        <f>IFERROR(VLOOKUP(A190,Climatologia_PP!A:U,9+Precipitacion!$E$2,FALSE),"")</f>
        <v>398.2925925925926</v>
      </c>
      <c r="AS190" s="70" t="str">
        <f t="shared" si="15"/>
        <v/>
      </c>
      <c r="AT190" s="70" t="str">
        <f t="shared" si="16"/>
        <v/>
      </c>
      <c r="AU190" s="70" t="str">
        <f t="shared" si="17"/>
        <v/>
      </c>
      <c r="AV190" s="70">
        <f>IFERROR(VLOOKUP(A190,Maximos!A:AQ,8+(Precipitacion!$E$2-1)*3,FALSE),"")</f>
        <v>124</v>
      </c>
      <c r="AW190" s="79">
        <f t="array" ref="AW1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MATCH($A190, Maximos!$A:$A, 0),
    _xlpm.anio, INDEX(Maximos!$A:$ZZ, _xlpm.fila, _xlpm.colIni+1),
    _xlpm.dia, INDEX(Maximos!$A:$ZZ, _xlpm.fila, _xlpm.colIni+2),
    IF(OR(_xlpm.anio="",_xlpm.dia=""), "No aplica", DATE(_xlpm.anio, _xlpm.mesNum, _xlpm.dia))
  ),
"")</f>
        <v>36677</v>
      </c>
      <c r="AX190" s="72" t="str">
        <f t="shared" si="18"/>
        <v>NA</v>
      </c>
    </row>
    <row r="191" spans="1:50" ht="15" customHeight="1" x14ac:dyDescent="0.25">
      <c r="A191" s="68">
        <v>35017020</v>
      </c>
      <c r="B191" s="69" t="s">
        <v>349</v>
      </c>
      <c r="C191" s="69" t="s">
        <v>278</v>
      </c>
      <c r="D191" s="70">
        <v>-72.936383332999995</v>
      </c>
      <c r="E191" s="70">
        <v>4.1030194440000001</v>
      </c>
      <c r="F191" s="68">
        <v>177</v>
      </c>
      <c r="G191" s="68">
        <v>50</v>
      </c>
      <c r="H191" s="68">
        <v>50573</v>
      </c>
      <c r="I191" s="69" t="s">
        <v>95</v>
      </c>
      <c r="J191" s="69" t="s">
        <v>302</v>
      </c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  <c r="AB191" s="72"/>
      <c r="AC191" s="72"/>
      <c r="AD191" s="72"/>
      <c r="AE191" s="72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70">
        <f t="shared" si="13"/>
        <v>0</v>
      </c>
      <c r="AQ191" s="70" t="str">
        <f t="shared" si="14"/>
        <v/>
      </c>
      <c r="AR191" s="70" t="str">
        <f>IFERROR(VLOOKUP(A191,Climatologia_PP!A:U,9+Precipitacion!$E$2,FALSE),"")</f>
        <v/>
      </c>
      <c r="AS191" s="70" t="str">
        <f t="shared" si="15"/>
        <v/>
      </c>
      <c r="AT191" s="70" t="str">
        <f t="shared" si="16"/>
        <v/>
      </c>
      <c r="AU191" s="70" t="str">
        <f t="shared" si="17"/>
        <v/>
      </c>
      <c r="AV191" s="70" t="str">
        <f>IFERROR(VLOOKUP(A191,Maximos!A:AQ,8+(Precipitacion!$E$2-1)*3,FALSE),"")</f>
        <v/>
      </c>
      <c r="AW191" s="79" t="str">
        <f t="array" ref="AW1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191" s="72" t="str">
        <f t="shared" si="18"/>
        <v>NA</v>
      </c>
    </row>
    <row r="192" spans="1:50" ht="15" customHeight="1" x14ac:dyDescent="0.25">
      <c r="A192" s="68">
        <v>21060070</v>
      </c>
      <c r="B192" s="69" t="s">
        <v>350</v>
      </c>
      <c r="C192" s="69" t="s">
        <v>351</v>
      </c>
      <c r="D192" s="70">
        <v>-75.538083330000006</v>
      </c>
      <c r="E192" s="70">
        <v>2.3889166670000002</v>
      </c>
      <c r="F192" s="68">
        <v>850</v>
      </c>
      <c r="G192" s="68">
        <v>41</v>
      </c>
      <c r="H192" s="68">
        <v>41306</v>
      </c>
      <c r="I192" s="69" t="s">
        <v>79</v>
      </c>
      <c r="J192" s="69" t="s">
        <v>352</v>
      </c>
      <c r="K192" s="72">
        <v>0</v>
      </c>
      <c r="L192" s="72">
        <v>0</v>
      </c>
      <c r="M192" s="72">
        <v>0</v>
      </c>
      <c r="N192" s="72">
        <v>3</v>
      </c>
      <c r="O192" s="72">
        <v>2</v>
      </c>
      <c r="P192" s="72">
        <v>0</v>
      </c>
      <c r="Q192" s="72">
        <v>0</v>
      </c>
      <c r="R192" s="72">
        <v>0</v>
      </c>
      <c r="S192" s="72">
        <v>0</v>
      </c>
      <c r="T192" s="72">
        <v>0</v>
      </c>
      <c r="U192" s="72">
        <v>2</v>
      </c>
      <c r="V192" s="72">
        <v>4</v>
      </c>
      <c r="W192" s="72">
        <v>0</v>
      </c>
      <c r="X192" s="72">
        <v>0</v>
      </c>
      <c r="Y192" s="72">
        <v>0</v>
      </c>
      <c r="Z192" s="72">
        <v>0</v>
      </c>
      <c r="AA192" s="72">
        <v>0</v>
      </c>
      <c r="AB192" s="72">
        <v>0</v>
      </c>
      <c r="AC192" s="72">
        <v>0</v>
      </c>
      <c r="AD192" s="72">
        <v>0</v>
      </c>
      <c r="AE192" s="72">
        <v>13</v>
      </c>
      <c r="AF192" s="87">
        <v>0</v>
      </c>
      <c r="AG192" s="87">
        <v>0</v>
      </c>
      <c r="AH192" s="87">
        <v>0</v>
      </c>
      <c r="AI192" s="87">
        <v>0</v>
      </c>
      <c r="AJ192" s="87">
        <v>0</v>
      </c>
      <c r="AK192" s="87">
        <v>0</v>
      </c>
      <c r="AL192" s="87">
        <v>0</v>
      </c>
      <c r="AM192" s="87">
        <v>0</v>
      </c>
      <c r="AN192" s="87"/>
      <c r="AO192" s="87"/>
      <c r="AP192" s="70">
        <f t="shared" si="13"/>
        <v>29</v>
      </c>
      <c r="AQ192" s="70">
        <f t="shared" si="14"/>
        <v>24</v>
      </c>
      <c r="AR192" s="70">
        <f>IFERROR(VLOOKUP(A192,Climatologia_PP!A:U,9+Precipitacion!$E$2,FALSE),"")</f>
        <v>95.6</v>
      </c>
      <c r="AS192" s="70">
        <f t="shared" si="15"/>
        <v>25.10460251046025</v>
      </c>
      <c r="AT192" s="70">
        <f t="shared" si="16"/>
        <v>26.835954407733375</v>
      </c>
      <c r="AU192" s="70">
        <f t="shared" si="17"/>
        <v>13</v>
      </c>
      <c r="AV192" s="70">
        <f>IFERROR(VLOOKUP(A192,Maximos!A:AQ,8+(Precipitacion!$E$2-1)*3,FALSE),"")</f>
        <v>80</v>
      </c>
      <c r="AW192" s="79">
        <f t="array" ref="AW1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MATCH($A192, Maximos!$A:$A, 0),
    _xlpm.anio, INDEX(Maximos!$A:$ZZ, _xlpm.fila, _xlpm.colIni+1),
    _xlpm.dia, INDEX(Maximos!$A:$ZZ, _xlpm.fila, _xlpm.colIni+2),
    IF(OR(_xlpm.anio="",_xlpm.dia=""), "No aplica", DATE(_xlpm.anio, _xlpm.mesNum, _xlpm.dia))
  ),
"")</f>
        <v>39939</v>
      </c>
      <c r="AX192" s="72">
        <f t="shared" si="18"/>
        <v>-67</v>
      </c>
    </row>
    <row r="193" spans="1:50" ht="15" customHeight="1" x14ac:dyDescent="0.25">
      <c r="A193" s="68">
        <v>21057060</v>
      </c>
      <c r="B193" s="69" t="s">
        <v>353</v>
      </c>
      <c r="C193" s="69" t="s">
        <v>351</v>
      </c>
      <c r="D193" s="70">
        <v>-75.760000000000005</v>
      </c>
      <c r="E193" s="70">
        <v>2.46</v>
      </c>
      <c r="F193" s="68">
        <v>788</v>
      </c>
      <c r="G193" s="68">
        <v>41</v>
      </c>
      <c r="H193" s="68">
        <v>41797</v>
      </c>
      <c r="I193" s="69" t="s">
        <v>79</v>
      </c>
      <c r="J193" s="69" t="s">
        <v>354</v>
      </c>
      <c r="K193" s="72">
        <v>0</v>
      </c>
      <c r="L193" s="72">
        <v>0</v>
      </c>
      <c r="M193" s="72">
        <v>0</v>
      </c>
      <c r="N193" s="72">
        <v>0</v>
      </c>
      <c r="O193" s="72">
        <v>0</v>
      </c>
      <c r="P193" s="72">
        <v>0</v>
      </c>
      <c r="Q193" s="72">
        <v>0</v>
      </c>
      <c r="R193" s="72">
        <v>0</v>
      </c>
      <c r="S193" s="72">
        <v>0</v>
      </c>
      <c r="T193" s="72">
        <v>0</v>
      </c>
      <c r="U193" s="72">
        <v>0</v>
      </c>
      <c r="V193" s="72">
        <v>0</v>
      </c>
      <c r="W193" s="72">
        <v>0</v>
      </c>
      <c r="X193" s="72">
        <v>0</v>
      </c>
      <c r="Y193" s="72">
        <v>0</v>
      </c>
      <c r="Z193" s="72">
        <v>0</v>
      </c>
      <c r="AA193" s="72">
        <v>0</v>
      </c>
      <c r="AB193" s="72">
        <v>0</v>
      </c>
      <c r="AC193" s="72">
        <v>0</v>
      </c>
      <c r="AD193" s="72">
        <v>0</v>
      </c>
      <c r="AE193" s="72">
        <v>5</v>
      </c>
      <c r="AF193" s="87">
        <v>0</v>
      </c>
      <c r="AG193" s="87">
        <v>0</v>
      </c>
      <c r="AH193" s="87">
        <v>0</v>
      </c>
      <c r="AI193" s="87">
        <v>0</v>
      </c>
      <c r="AJ193" s="87">
        <v>0</v>
      </c>
      <c r="AK193" s="87">
        <v>0</v>
      </c>
      <c r="AL193" s="87">
        <v>0</v>
      </c>
      <c r="AM193" s="87">
        <v>0</v>
      </c>
      <c r="AN193" s="87"/>
      <c r="AO193" s="87"/>
      <c r="AP193" s="70">
        <f t="shared" si="13"/>
        <v>29</v>
      </c>
      <c r="AQ193" s="70">
        <f t="shared" si="14"/>
        <v>5</v>
      </c>
      <c r="AR193" s="70" t="str">
        <f>IFERROR(VLOOKUP(A193,Climatologia_PP!A:U,9+Precipitacion!$E$2,FALSE),"")</f>
        <v/>
      </c>
      <c r="AS193" s="70" t="str">
        <f t="shared" si="15"/>
        <v/>
      </c>
      <c r="AT193" s="70" t="str">
        <f t="shared" si="16"/>
        <v/>
      </c>
      <c r="AU193" s="70">
        <f t="shared" si="17"/>
        <v>5</v>
      </c>
      <c r="AV193" s="70">
        <f>IFERROR(VLOOKUP(A193,Maximos!A:AQ,8+(Precipitacion!$E$2-1)*3,FALSE),"")</f>
        <v>81</v>
      </c>
      <c r="AW193" s="79">
        <f t="array" ref="AW1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MATCH($A193, Maximos!$A:$A, 0),
    _xlpm.anio, INDEX(Maximos!$A:$ZZ, _xlpm.fila, _xlpm.colIni+1),
    _xlpm.dia, INDEX(Maximos!$A:$ZZ, _xlpm.fila, _xlpm.colIni+2),
    IF(OR(_xlpm.anio="",_xlpm.dia=""), "No aplica", DATE(_xlpm.anio, _xlpm.mesNum, _xlpm.dia))
  ),
"")</f>
        <v>43610</v>
      </c>
      <c r="AX193" s="72">
        <f t="shared" si="18"/>
        <v>-76</v>
      </c>
    </row>
    <row r="194" spans="1:50" ht="15" customHeight="1" x14ac:dyDescent="0.25">
      <c r="A194" s="68">
        <v>21050140</v>
      </c>
      <c r="B194" s="69" t="s">
        <v>355</v>
      </c>
      <c r="C194" s="69" t="s">
        <v>351</v>
      </c>
      <c r="D194" s="70">
        <v>-75.615666669999996</v>
      </c>
      <c r="E194" s="70">
        <v>2.510777778</v>
      </c>
      <c r="F194" s="68">
        <v>900</v>
      </c>
      <c r="G194" s="68">
        <v>41</v>
      </c>
      <c r="H194" s="68">
        <v>41797</v>
      </c>
      <c r="I194" s="69" t="s">
        <v>79</v>
      </c>
      <c r="J194" s="69" t="s">
        <v>354</v>
      </c>
      <c r="K194" s="72">
        <v>0</v>
      </c>
      <c r="L194" s="72">
        <v>0</v>
      </c>
      <c r="M194" s="72">
        <v>0</v>
      </c>
      <c r="N194" s="72">
        <v>2</v>
      </c>
      <c r="O194" s="72">
        <v>0</v>
      </c>
      <c r="P194" s="72">
        <v>4</v>
      </c>
      <c r="Q194" s="72">
        <v>0</v>
      </c>
      <c r="R194" s="72">
        <v>0</v>
      </c>
      <c r="S194" s="72">
        <v>2</v>
      </c>
      <c r="T194" s="72">
        <v>0</v>
      </c>
      <c r="U194" s="72">
        <v>8</v>
      </c>
      <c r="V194" s="72">
        <v>0</v>
      </c>
      <c r="W194" s="72">
        <v>0</v>
      </c>
      <c r="X194" s="72">
        <v>0</v>
      </c>
      <c r="Y194" s="72">
        <v>0</v>
      </c>
      <c r="Z194" s="72">
        <v>0</v>
      </c>
      <c r="AA194" s="72">
        <v>0</v>
      </c>
      <c r="AB194" s="72">
        <v>3</v>
      </c>
      <c r="AC194" s="72">
        <v>0</v>
      </c>
      <c r="AD194" s="72">
        <v>0</v>
      </c>
      <c r="AE194" s="72">
        <v>8</v>
      </c>
      <c r="AF194" s="87">
        <v>0</v>
      </c>
      <c r="AG194" s="87">
        <v>0</v>
      </c>
      <c r="AH194" s="87">
        <v>0</v>
      </c>
      <c r="AI194" s="87">
        <v>0</v>
      </c>
      <c r="AJ194" s="87">
        <v>0</v>
      </c>
      <c r="AK194" s="87">
        <v>0</v>
      </c>
      <c r="AL194" s="87">
        <v>0</v>
      </c>
      <c r="AM194" s="87">
        <v>0</v>
      </c>
      <c r="AN194" s="87"/>
      <c r="AO194" s="87"/>
      <c r="AP194" s="70">
        <f t="shared" si="13"/>
        <v>29</v>
      </c>
      <c r="AQ194" s="70">
        <f t="shared" si="14"/>
        <v>27</v>
      </c>
      <c r="AR194" s="70">
        <f>IFERROR(VLOOKUP(A194,Climatologia_PP!A:U,9+Precipitacion!$E$2,FALSE),"")</f>
        <v>110.4814814814815</v>
      </c>
      <c r="AS194" s="70">
        <f t="shared" si="15"/>
        <v>24.438484746899093</v>
      </c>
      <c r="AT194" s="70">
        <f t="shared" si="16"/>
        <v>26.123897488064546</v>
      </c>
      <c r="AU194" s="70">
        <f t="shared" si="17"/>
        <v>8</v>
      </c>
      <c r="AV194" s="70">
        <f>IFERROR(VLOOKUP(A194,Maximos!A:AQ,8+(Precipitacion!$E$2-1)*3,FALSE),"")</f>
        <v>67</v>
      </c>
      <c r="AW194" s="79">
        <f t="array" ref="AW1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MATCH($A194, Maximos!$A:$A, 0),
    _xlpm.anio, INDEX(Maximos!$A:$ZZ, _xlpm.fila, _xlpm.colIni+1),
    _xlpm.dia, INDEX(Maximos!$A:$ZZ, _xlpm.fila, _xlpm.colIni+2),
    IF(OR(_xlpm.anio="",_xlpm.dia=""), "No aplica", DATE(_xlpm.anio, _xlpm.mesNum, _xlpm.dia))
  ),
"")</f>
        <v>45435</v>
      </c>
      <c r="AX194" s="72">
        <f t="shared" si="18"/>
        <v>-59</v>
      </c>
    </row>
    <row r="195" spans="1:50" ht="15" customHeight="1" x14ac:dyDescent="0.25">
      <c r="A195" s="68">
        <v>21060090</v>
      </c>
      <c r="B195" s="69" t="s">
        <v>356</v>
      </c>
      <c r="C195" s="69" t="s">
        <v>351</v>
      </c>
      <c r="D195" s="70">
        <v>-75.435527780000001</v>
      </c>
      <c r="E195" s="70">
        <v>2.5748055559999998</v>
      </c>
      <c r="F195" s="68">
        <v>636</v>
      </c>
      <c r="G195" s="68">
        <v>41</v>
      </c>
      <c r="H195" s="68">
        <v>41349</v>
      </c>
      <c r="I195" s="69" t="s">
        <v>79</v>
      </c>
      <c r="J195" s="69" t="s">
        <v>357</v>
      </c>
      <c r="K195" s="72">
        <v>0</v>
      </c>
      <c r="L195" s="72">
        <v>2</v>
      </c>
      <c r="M195" s="72">
        <v>1</v>
      </c>
      <c r="N195" s="72">
        <v>3</v>
      </c>
      <c r="O195" s="72">
        <v>5</v>
      </c>
      <c r="P195" s="72">
        <v>3</v>
      </c>
      <c r="Q195" s="72">
        <v>0</v>
      </c>
      <c r="R195" s="72">
        <v>0</v>
      </c>
      <c r="S195" s="72">
        <v>0</v>
      </c>
      <c r="T195" s="72">
        <v>0</v>
      </c>
      <c r="U195" s="72">
        <v>2</v>
      </c>
      <c r="V195" s="72">
        <v>0</v>
      </c>
      <c r="W195" s="72">
        <v>0</v>
      </c>
      <c r="X195" s="72">
        <v>0</v>
      </c>
      <c r="Y195" s="72">
        <v>0</v>
      </c>
      <c r="Z195" s="72">
        <v>0</v>
      </c>
      <c r="AA195" s="72">
        <v>0</v>
      </c>
      <c r="AB195" s="72">
        <v>4</v>
      </c>
      <c r="AC195" s="72">
        <v>0</v>
      </c>
      <c r="AD195" s="72">
        <v>0</v>
      </c>
      <c r="AE195" s="72">
        <v>15</v>
      </c>
      <c r="AF195" s="87">
        <v>0</v>
      </c>
      <c r="AG195" s="87">
        <v>0</v>
      </c>
      <c r="AH195" s="87">
        <v>0</v>
      </c>
      <c r="AI195" s="87">
        <v>0</v>
      </c>
      <c r="AJ195" s="87">
        <v>0</v>
      </c>
      <c r="AK195" s="87">
        <v>0</v>
      </c>
      <c r="AL195" s="87">
        <v>0</v>
      </c>
      <c r="AM195" s="87">
        <v>2</v>
      </c>
      <c r="AN195" s="87"/>
      <c r="AO195" s="87"/>
      <c r="AP195" s="70">
        <f t="shared" si="13"/>
        <v>29</v>
      </c>
      <c r="AQ195" s="70">
        <f t="shared" si="14"/>
        <v>37</v>
      </c>
      <c r="AR195" s="70">
        <f>IFERROR(VLOOKUP(A195,Climatologia_PP!A:U,9+Precipitacion!$E$2,FALSE),"")</f>
        <v>121.39655172413789</v>
      </c>
      <c r="AS195" s="70">
        <f t="shared" si="15"/>
        <v>30.478625195284771</v>
      </c>
      <c r="AT195" s="70">
        <f t="shared" si="16"/>
        <v>32.580599346683719</v>
      </c>
      <c r="AU195" s="70">
        <f t="shared" si="17"/>
        <v>15</v>
      </c>
      <c r="AV195" s="70">
        <f>IFERROR(VLOOKUP(A195,Maximos!A:AQ,8+(Precipitacion!$E$2-1)*3,FALSE),"")</f>
        <v>120</v>
      </c>
      <c r="AW195" s="79">
        <f t="array" ref="AW1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MATCH($A195, Maximos!$A:$A, 0),
    _xlpm.anio, INDEX(Maximos!$A:$ZZ, _xlpm.fila, _xlpm.colIni+1),
    _xlpm.dia, INDEX(Maximos!$A:$ZZ, _xlpm.fila, _xlpm.colIni+2),
    IF(OR(_xlpm.anio="",_xlpm.dia=""), "No aplica", DATE(_xlpm.anio, _xlpm.mesNum, _xlpm.dia))
  ),
"")</f>
        <v>33378</v>
      </c>
      <c r="AX195" s="72">
        <f t="shared" si="18"/>
        <v>-105</v>
      </c>
    </row>
    <row r="196" spans="1:50" ht="15" customHeight="1" x14ac:dyDescent="0.25">
      <c r="A196" s="68">
        <v>21080070</v>
      </c>
      <c r="B196" s="69" t="s">
        <v>358</v>
      </c>
      <c r="C196" s="69" t="s">
        <v>351</v>
      </c>
      <c r="D196" s="70">
        <v>-75.580916669999993</v>
      </c>
      <c r="E196" s="70">
        <v>2.6369166669999999</v>
      </c>
      <c r="F196" s="68">
        <v>650</v>
      </c>
      <c r="G196" s="68">
        <v>41</v>
      </c>
      <c r="H196" s="68">
        <v>41885</v>
      </c>
      <c r="I196" s="69" t="s">
        <v>79</v>
      </c>
      <c r="J196" s="69" t="s">
        <v>359</v>
      </c>
      <c r="K196" s="72">
        <v>0</v>
      </c>
      <c r="L196" s="72">
        <v>2</v>
      </c>
      <c r="M196" s="72">
        <v>1</v>
      </c>
      <c r="N196" s="72">
        <v>2</v>
      </c>
      <c r="O196" s="72">
        <v>0</v>
      </c>
      <c r="P196" s="72">
        <v>1</v>
      </c>
      <c r="Q196" s="72">
        <v>0</v>
      </c>
      <c r="R196" s="72">
        <v>0</v>
      </c>
      <c r="S196" s="72">
        <v>2</v>
      </c>
      <c r="T196" s="72">
        <v>0</v>
      </c>
      <c r="U196" s="72">
        <v>1</v>
      </c>
      <c r="V196" s="72">
        <v>0</v>
      </c>
      <c r="W196" s="72">
        <v>0</v>
      </c>
      <c r="X196" s="72">
        <v>0</v>
      </c>
      <c r="Y196" s="72">
        <v>0</v>
      </c>
      <c r="Z196" s="72">
        <v>0</v>
      </c>
      <c r="AA196" s="72">
        <v>0</v>
      </c>
      <c r="AB196" s="72">
        <v>3</v>
      </c>
      <c r="AC196" s="72">
        <v>0</v>
      </c>
      <c r="AD196" s="72">
        <v>0</v>
      </c>
      <c r="AE196" s="72">
        <v>3</v>
      </c>
      <c r="AF196" s="87">
        <v>0</v>
      </c>
      <c r="AG196" s="87">
        <v>0</v>
      </c>
      <c r="AH196" s="87">
        <v>0</v>
      </c>
      <c r="AI196" s="87">
        <v>0</v>
      </c>
      <c r="AJ196" s="87">
        <v>0</v>
      </c>
      <c r="AK196" s="87">
        <v>0</v>
      </c>
      <c r="AL196" s="87">
        <v>0</v>
      </c>
      <c r="AM196" s="87">
        <v>4</v>
      </c>
      <c r="AN196" s="87"/>
      <c r="AO196" s="87"/>
      <c r="AP196" s="70">
        <f t="shared" si="13"/>
        <v>29</v>
      </c>
      <c r="AQ196" s="70">
        <f t="shared" si="14"/>
        <v>19</v>
      </c>
      <c r="AR196" s="70">
        <f>IFERROR(VLOOKUP(A196,Climatologia_PP!A:U,9+Precipitacion!$E$2,FALSE),"")</f>
        <v>153.81379310344829</v>
      </c>
      <c r="AS196" s="70">
        <f t="shared" si="15"/>
        <v>12.35259830516074</v>
      </c>
      <c r="AT196" s="70">
        <f t="shared" si="16"/>
        <v>13.204501636551136</v>
      </c>
      <c r="AU196" s="70">
        <f t="shared" si="17"/>
        <v>4</v>
      </c>
      <c r="AV196" s="70">
        <f>IFERROR(VLOOKUP(A196,Maximos!A:AQ,8+(Precipitacion!$E$2-1)*3,FALSE),"")</f>
        <v>105</v>
      </c>
      <c r="AW196" s="79">
        <f t="array" ref="AW1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MATCH($A196, Maximos!$A:$A, 0),
    _xlpm.anio, INDEX(Maximos!$A:$ZZ, _xlpm.fila, _xlpm.colIni+1),
    _xlpm.dia, INDEX(Maximos!$A:$ZZ, _xlpm.fila, _xlpm.colIni+2),
    IF(OR(_xlpm.anio="",_xlpm.dia=""), "No aplica", DATE(_xlpm.anio, _xlpm.mesNum, _xlpm.dia))
  ),
"")</f>
        <v>42868</v>
      </c>
      <c r="AX196" s="72">
        <f t="shared" si="18"/>
        <v>-101</v>
      </c>
    </row>
    <row r="197" spans="1:50" ht="15" customHeight="1" x14ac:dyDescent="0.25">
      <c r="A197" s="68">
        <v>21050170</v>
      </c>
      <c r="B197" s="69" t="s">
        <v>117</v>
      </c>
      <c r="C197" s="69" t="s">
        <v>351</v>
      </c>
      <c r="D197" s="70">
        <v>-75.758944439999993</v>
      </c>
      <c r="E197" s="70">
        <v>2.652388889</v>
      </c>
      <c r="F197" s="68">
        <v>1950</v>
      </c>
      <c r="G197" s="68">
        <v>41</v>
      </c>
      <c r="H197" s="68">
        <v>41483</v>
      </c>
      <c r="I197" s="69" t="s">
        <v>79</v>
      </c>
      <c r="J197" s="69" t="s">
        <v>360</v>
      </c>
      <c r="K197" s="72">
        <v>0</v>
      </c>
      <c r="L197" s="72">
        <v>3</v>
      </c>
      <c r="M197" s="72">
        <v>4</v>
      </c>
      <c r="N197" s="72">
        <v>0</v>
      </c>
      <c r="O197" s="72">
        <v>0</v>
      </c>
      <c r="P197" s="72">
        <v>3</v>
      </c>
      <c r="Q197" s="72">
        <v>0</v>
      </c>
      <c r="R197" s="72">
        <v>0</v>
      </c>
      <c r="S197" s="72">
        <v>7</v>
      </c>
      <c r="T197" s="72">
        <v>0</v>
      </c>
      <c r="U197" s="72">
        <v>15</v>
      </c>
      <c r="V197" s="72">
        <v>5</v>
      </c>
      <c r="W197" s="72">
        <v>0</v>
      </c>
      <c r="X197" s="72">
        <v>0</v>
      </c>
      <c r="Y197" s="72">
        <v>0</v>
      </c>
      <c r="Z197" s="72">
        <v>0</v>
      </c>
      <c r="AA197" s="72">
        <v>0</v>
      </c>
      <c r="AB197" s="72">
        <v>0</v>
      </c>
      <c r="AC197" s="72">
        <v>0</v>
      </c>
      <c r="AD197" s="72">
        <v>0</v>
      </c>
      <c r="AE197" s="72">
        <v>18</v>
      </c>
      <c r="AF197" s="87">
        <v>6</v>
      </c>
      <c r="AG197" s="87">
        <v>6</v>
      </c>
      <c r="AH197" s="87">
        <v>0</v>
      </c>
      <c r="AI197" s="87">
        <v>0</v>
      </c>
      <c r="AJ197" s="87">
        <v>0</v>
      </c>
      <c r="AK197" s="87">
        <v>0</v>
      </c>
      <c r="AL197" s="87">
        <v>7</v>
      </c>
      <c r="AM197" s="87">
        <v>6</v>
      </c>
      <c r="AN197" s="87"/>
      <c r="AO197" s="87"/>
      <c r="AP197" s="70">
        <f t="shared" ref="AP197:AP260" si="19">COUNTIF(K197:AO197,"&gt;=0")</f>
        <v>29</v>
      </c>
      <c r="AQ197" s="70">
        <f t="shared" ref="AQ197:AQ260" si="20">IF(AP197&gt;0,SUM(K197:AO197),"")</f>
        <v>80</v>
      </c>
      <c r="AR197" s="70">
        <f>IFERROR(VLOOKUP(A197,Climatologia_PP!A:U,9+Precipitacion!$E$2,FALSE),"")</f>
        <v>186.62068965517241</v>
      </c>
      <c r="AS197" s="70">
        <f t="shared" ref="AS197:AS260" si="21">IFERROR((AQ197/AR197)*100,"")</f>
        <v>42.86770140428677</v>
      </c>
      <c r="AT197" s="70">
        <f t="shared" ref="AT197:AT260" si="22">IFERROR(IF(AND((AQ197*$I$2*100/(AR197*AP197))&gt;100+3.33*AQ197-AR197*AP197/$I$2,AR197&lt;30),IF(100+3.33*AQ197-AR197*AP197/$I$2&gt;200,200,100+3.33*AQ197-AR197*AP197/$I$2),IF((AQ197*$I$2*100/(AR197*AP197))&lt;100+AQ197-3.33*AR197*AP197/$I$2,100+AQ197-3.33*AR197*AP197/$I$2,IF((AQ197*$I$2*100/(AR197*AP197))&gt;200,200,(AQ197*$I$2*100/(AR197*AP197))))),"")</f>
        <v>45.824094604582406</v>
      </c>
      <c r="AU197" s="70">
        <f t="shared" ref="AU197:AU260" si="23">IF(AP197&gt;0,MAX(K197:AO197),"")</f>
        <v>18</v>
      </c>
      <c r="AV197" s="70">
        <f>IFERROR(VLOOKUP(A197,Maximos!A:AQ,8+(Precipitacion!$E$2-1)*3,FALSE),"")</f>
        <v>80</v>
      </c>
      <c r="AW197" s="79">
        <f t="array" ref="AW1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MATCH($A197, Maximos!$A:$A, 0),
    _xlpm.anio, INDEX(Maximos!$A:$ZZ, _xlpm.fila, _xlpm.colIni+1),
    _xlpm.dia, INDEX(Maximos!$A:$ZZ, _xlpm.fila, _xlpm.colIni+2),
    IF(OR(_xlpm.anio="",_xlpm.dia=""), "No aplica", DATE(_xlpm.anio, _xlpm.mesNum, _xlpm.dia))
  ),
"")</f>
        <v>34120</v>
      </c>
      <c r="AX197" s="72">
        <f t="shared" ref="AX197:AX260" si="24">IFERROR(AU197-AV197,"NA")</f>
        <v>-62</v>
      </c>
    </row>
    <row r="198" spans="1:50" ht="15" customHeight="1" x14ac:dyDescent="0.25">
      <c r="A198" s="68">
        <v>21080030</v>
      </c>
      <c r="B198" s="69" t="s">
        <v>361</v>
      </c>
      <c r="C198" s="69" t="s">
        <v>351</v>
      </c>
      <c r="D198" s="70">
        <v>-75.528861109999994</v>
      </c>
      <c r="E198" s="70">
        <v>2.669611111</v>
      </c>
      <c r="F198" s="68">
        <v>600</v>
      </c>
      <c r="G198" s="68">
        <v>41</v>
      </c>
      <c r="H198" s="68">
        <v>41885</v>
      </c>
      <c r="I198" s="69" t="s">
        <v>79</v>
      </c>
      <c r="J198" s="69" t="s">
        <v>359</v>
      </c>
      <c r="K198" s="72">
        <v>0</v>
      </c>
      <c r="L198" s="72">
        <v>0</v>
      </c>
      <c r="M198" s="72">
        <v>0</v>
      </c>
      <c r="N198" s="72">
        <v>0</v>
      </c>
      <c r="O198" s="72">
        <v>0</v>
      </c>
      <c r="P198" s="72">
        <v>0</v>
      </c>
      <c r="Q198" s="72">
        <v>0</v>
      </c>
      <c r="R198" s="72">
        <v>0</v>
      </c>
      <c r="S198" s="72">
        <v>0</v>
      </c>
      <c r="T198" s="72">
        <v>0</v>
      </c>
      <c r="U198" s="72">
        <v>0</v>
      </c>
      <c r="V198" s="72">
        <v>0</v>
      </c>
      <c r="W198" s="72">
        <v>0</v>
      </c>
      <c r="X198" s="72">
        <v>0</v>
      </c>
      <c r="Y198" s="72">
        <v>0</v>
      </c>
      <c r="Z198" s="72">
        <v>0</v>
      </c>
      <c r="AA198" s="72">
        <v>0</v>
      </c>
      <c r="AB198" s="72">
        <v>3</v>
      </c>
      <c r="AC198" s="72">
        <v>0</v>
      </c>
      <c r="AD198" s="72">
        <v>0</v>
      </c>
      <c r="AE198" s="72">
        <v>2</v>
      </c>
      <c r="AF198" s="87">
        <v>0</v>
      </c>
      <c r="AG198" s="87">
        <v>0</v>
      </c>
      <c r="AH198" s="87">
        <v>0</v>
      </c>
      <c r="AI198" s="87">
        <v>0</v>
      </c>
      <c r="AJ198" s="87">
        <v>0</v>
      </c>
      <c r="AK198" s="87">
        <v>0</v>
      </c>
      <c r="AL198" s="87">
        <v>0</v>
      </c>
      <c r="AM198" s="87">
        <v>3</v>
      </c>
      <c r="AN198" s="87"/>
      <c r="AO198" s="87"/>
      <c r="AP198" s="70">
        <f t="shared" si="19"/>
        <v>29</v>
      </c>
      <c r="AQ198" s="70">
        <f t="shared" si="20"/>
        <v>8</v>
      </c>
      <c r="AR198" s="70">
        <f>IFERROR(VLOOKUP(A198,Climatologia_PP!A:U,9+Precipitacion!$E$2,FALSE),"")</f>
        <v>121.1966666666667</v>
      </c>
      <c r="AS198" s="70">
        <f t="shared" si="21"/>
        <v>6.600841607304929</v>
      </c>
      <c r="AT198" s="70">
        <f t="shared" si="22"/>
        <v>7.0560720629811318</v>
      </c>
      <c r="AU198" s="70">
        <f t="shared" si="23"/>
        <v>3</v>
      </c>
      <c r="AV198" s="70">
        <f>IFERROR(VLOOKUP(A198,Maximos!A:AQ,8+(Precipitacion!$E$2-1)*3,FALSE),"")</f>
        <v>90</v>
      </c>
      <c r="AW198" s="79">
        <f t="array" ref="AW1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MATCH($A198, Maximos!$A:$A, 0),
    _xlpm.anio, INDEX(Maximos!$A:$ZZ, _xlpm.fila, _xlpm.colIni+1),
    _xlpm.dia, INDEX(Maximos!$A:$ZZ, _xlpm.fila, _xlpm.colIni+2),
    IF(OR(_xlpm.anio="",_xlpm.dia=""), "No aplica", DATE(_xlpm.anio, _xlpm.mesNum, _xlpm.dia))
  ),
"")</f>
        <v>21673</v>
      </c>
      <c r="AX198" s="72">
        <f t="shared" si="24"/>
        <v>-87</v>
      </c>
    </row>
    <row r="199" spans="1:50" ht="15" customHeight="1" x14ac:dyDescent="0.25">
      <c r="A199" s="68">
        <v>21080080</v>
      </c>
      <c r="B199" s="69" t="s">
        <v>362</v>
      </c>
      <c r="C199" s="69" t="s">
        <v>351</v>
      </c>
      <c r="D199" s="70">
        <v>-75.632000000000005</v>
      </c>
      <c r="E199" s="70">
        <v>2.7930555560000001</v>
      </c>
      <c r="F199" s="68">
        <v>1800</v>
      </c>
      <c r="G199" s="68">
        <v>41</v>
      </c>
      <c r="H199" s="68">
        <v>41801</v>
      </c>
      <c r="I199" s="69" t="s">
        <v>79</v>
      </c>
      <c r="J199" s="69" t="s">
        <v>363</v>
      </c>
      <c r="K199" s="72">
        <v>0</v>
      </c>
      <c r="L199" s="72">
        <v>0</v>
      </c>
      <c r="M199" s="72">
        <v>0</v>
      </c>
      <c r="N199" s="72">
        <v>0</v>
      </c>
      <c r="O199" s="72">
        <v>0</v>
      </c>
      <c r="P199" s="72">
        <v>2.1</v>
      </c>
      <c r="Q199" s="72">
        <v>0</v>
      </c>
      <c r="R199" s="72">
        <v>0</v>
      </c>
      <c r="S199" s="72">
        <v>0</v>
      </c>
      <c r="T199" s="72">
        <v>0</v>
      </c>
      <c r="U199" s="72">
        <v>1.5</v>
      </c>
      <c r="V199" s="72">
        <v>0</v>
      </c>
      <c r="W199" s="72">
        <v>0</v>
      </c>
      <c r="X199" s="72">
        <v>0</v>
      </c>
      <c r="Y199" s="72">
        <v>0</v>
      </c>
      <c r="Z199" s="72">
        <v>0</v>
      </c>
      <c r="AA199" s="72">
        <v>0</v>
      </c>
      <c r="AB199" s="72">
        <v>5</v>
      </c>
      <c r="AC199" s="72">
        <v>0</v>
      </c>
      <c r="AD199" s="72">
        <v>2.6</v>
      </c>
      <c r="AE199" s="72">
        <v>17.399999999999999</v>
      </c>
      <c r="AF199" s="87">
        <v>0</v>
      </c>
      <c r="AG199" s="87">
        <v>0</v>
      </c>
      <c r="AH199" s="87">
        <v>0</v>
      </c>
      <c r="AI199" s="87">
        <v>0</v>
      </c>
      <c r="AJ199" s="87">
        <v>0</v>
      </c>
      <c r="AK199" s="87">
        <v>0</v>
      </c>
      <c r="AL199" s="87">
        <v>0</v>
      </c>
      <c r="AM199" s="87"/>
      <c r="AN199" s="87"/>
      <c r="AO199" s="87"/>
      <c r="AP199" s="70">
        <f t="shared" si="19"/>
        <v>28</v>
      </c>
      <c r="AQ199" s="70">
        <f t="shared" si="20"/>
        <v>28.599999999999998</v>
      </c>
      <c r="AR199" s="70">
        <f>IFERROR(VLOOKUP(A199,Climatologia_PP!A:U,9+Precipitacion!$E$2,FALSE),"")</f>
        <v>150.35666666666671</v>
      </c>
      <c r="AS199" s="70">
        <f t="shared" si="21"/>
        <v>19.021437914292676</v>
      </c>
      <c r="AT199" s="70">
        <f t="shared" si="22"/>
        <v>21.05944911939546</v>
      </c>
      <c r="AU199" s="70">
        <f t="shared" si="23"/>
        <v>17.399999999999999</v>
      </c>
      <c r="AV199" s="70">
        <f>IFERROR(VLOOKUP(A199,Maximos!A:AQ,8+(Precipitacion!$E$2-1)*3,FALSE),"")</f>
        <v>111</v>
      </c>
      <c r="AW199" s="79">
        <f t="array" ref="AW1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MATCH($A199, Maximos!$A:$A, 0),
    _xlpm.anio, INDEX(Maximos!$A:$ZZ, _xlpm.fila, _xlpm.colIni+1),
    _xlpm.dia, INDEX(Maximos!$A:$ZZ, _xlpm.fila, _xlpm.colIni+2),
    IF(OR(_xlpm.anio="",_xlpm.dia=""), "No aplica", DATE(_xlpm.anio, _xlpm.mesNum, _xlpm.dia))
  ),
"")</f>
        <v>42864</v>
      </c>
      <c r="AX199" s="72">
        <f t="shared" si="24"/>
        <v>-93.6</v>
      </c>
    </row>
    <row r="200" spans="1:50" ht="15" customHeight="1" x14ac:dyDescent="0.25">
      <c r="A200" s="68">
        <v>21110440</v>
      </c>
      <c r="B200" s="69" t="s">
        <v>364</v>
      </c>
      <c r="C200" s="69" t="s">
        <v>351</v>
      </c>
      <c r="D200" s="70">
        <v>-75.239277779999995</v>
      </c>
      <c r="E200" s="70">
        <v>2.7956666669999999</v>
      </c>
      <c r="F200" s="68">
        <v>735</v>
      </c>
      <c r="G200" s="68">
        <v>41</v>
      </c>
      <c r="H200" s="68">
        <v>41615</v>
      </c>
      <c r="I200" s="69" t="s">
        <v>79</v>
      </c>
      <c r="J200" s="69" t="s">
        <v>365</v>
      </c>
      <c r="K200" s="72">
        <v>0</v>
      </c>
      <c r="L200" s="72">
        <v>0</v>
      </c>
      <c r="M200" s="72">
        <v>0</v>
      </c>
      <c r="N200" s="72">
        <v>0</v>
      </c>
      <c r="O200" s="72">
        <v>3</v>
      </c>
      <c r="P200" s="72">
        <v>15.9</v>
      </c>
      <c r="Q200" s="72">
        <v>0</v>
      </c>
      <c r="R200" s="72">
        <v>0</v>
      </c>
      <c r="S200" s="72">
        <v>0</v>
      </c>
      <c r="T200" s="72">
        <v>0</v>
      </c>
      <c r="U200" s="72">
        <v>0</v>
      </c>
      <c r="V200" s="72">
        <v>0</v>
      </c>
      <c r="W200" s="72">
        <v>0</v>
      </c>
      <c r="X200" s="72">
        <v>0</v>
      </c>
      <c r="Y200" s="72">
        <v>0</v>
      </c>
      <c r="Z200" s="72">
        <v>0</v>
      </c>
      <c r="AA200" s="72">
        <v>0</v>
      </c>
      <c r="AB200" s="72">
        <v>0</v>
      </c>
      <c r="AC200" s="72">
        <v>0</v>
      </c>
      <c r="AD200" s="72">
        <v>0</v>
      </c>
      <c r="AE200" s="72">
        <v>1</v>
      </c>
      <c r="AF200" s="87">
        <v>0</v>
      </c>
      <c r="AG200" s="87">
        <v>0</v>
      </c>
      <c r="AH200" s="87">
        <v>0</v>
      </c>
      <c r="AI200" s="87">
        <v>0</v>
      </c>
      <c r="AJ200" s="87">
        <v>0</v>
      </c>
      <c r="AK200" s="87">
        <v>0</v>
      </c>
      <c r="AL200" s="87">
        <v>0</v>
      </c>
      <c r="AM200" s="87">
        <v>2</v>
      </c>
      <c r="AN200" s="87"/>
      <c r="AO200" s="87"/>
      <c r="AP200" s="70">
        <f t="shared" si="19"/>
        <v>29</v>
      </c>
      <c r="AQ200" s="70">
        <f t="shared" si="20"/>
        <v>21.9</v>
      </c>
      <c r="AR200" s="70">
        <f>IFERROR(VLOOKUP(A200,Climatologia_PP!A:U,9+Precipitacion!$E$2,FALSE),"")</f>
        <v>134.32499999999999</v>
      </c>
      <c r="AS200" s="70">
        <f t="shared" si="21"/>
        <v>16.303740926856506</v>
      </c>
      <c r="AT200" s="70">
        <f t="shared" si="22"/>
        <v>17.42813685284661</v>
      </c>
      <c r="AU200" s="70">
        <f t="shared" si="23"/>
        <v>15.9</v>
      </c>
      <c r="AV200" s="70">
        <f>IFERROR(VLOOKUP(A200,Maximos!A:AQ,8+(Precipitacion!$E$2-1)*3,FALSE),"")</f>
        <v>142</v>
      </c>
      <c r="AW200" s="79">
        <f t="array" ref="AW2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MATCH($A200, Maximos!$A:$A, 0),
    _xlpm.anio, INDEX(Maximos!$A:$ZZ, _xlpm.fila, _xlpm.colIni+1),
    _xlpm.dia, INDEX(Maximos!$A:$ZZ, _xlpm.fila, _xlpm.colIni+2),
    IF(OR(_xlpm.anio="",_xlpm.dia=""), "No aplica", DATE(_xlpm.anio, _xlpm.mesNum, _xlpm.dia))
  ),
"")</f>
        <v>45068</v>
      </c>
      <c r="AX200" s="72">
        <f t="shared" si="24"/>
        <v>-126.1</v>
      </c>
    </row>
    <row r="201" spans="1:50" ht="15" customHeight="1" x14ac:dyDescent="0.25">
      <c r="A201" s="68">
        <v>21110180</v>
      </c>
      <c r="B201" s="69" t="s">
        <v>366</v>
      </c>
      <c r="C201" s="69" t="s">
        <v>351</v>
      </c>
      <c r="D201" s="70">
        <v>-75.159722220000006</v>
      </c>
      <c r="E201" s="70">
        <v>3.0360277779999998</v>
      </c>
      <c r="F201" s="68">
        <v>591</v>
      </c>
      <c r="G201" s="68">
        <v>41</v>
      </c>
      <c r="H201" s="68">
        <v>41799</v>
      </c>
      <c r="I201" s="69" t="s">
        <v>79</v>
      </c>
      <c r="J201" s="69" t="s">
        <v>367</v>
      </c>
      <c r="K201" s="72">
        <v>0</v>
      </c>
      <c r="L201" s="72">
        <v>0</v>
      </c>
      <c r="M201" s="72">
        <v>0</v>
      </c>
      <c r="N201" s="72">
        <v>0</v>
      </c>
      <c r="O201" s="72">
        <v>0</v>
      </c>
      <c r="P201" s="72">
        <v>5</v>
      </c>
      <c r="Q201" s="72">
        <v>0</v>
      </c>
      <c r="R201" s="72">
        <v>0</v>
      </c>
      <c r="S201" s="72">
        <v>0</v>
      </c>
      <c r="T201" s="72">
        <v>0</v>
      </c>
      <c r="U201" s="72">
        <v>0</v>
      </c>
      <c r="V201" s="72">
        <v>0</v>
      </c>
      <c r="W201" s="72">
        <v>0</v>
      </c>
      <c r="X201" s="72">
        <v>0</v>
      </c>
      <c r="Y201" s="72">
        <v>0</v>
      </c>
      <c r="Z201" s="72">
        <v>0</v>
      </c>
      <c r="AA201" s="72">
        <v>0</v>
      </c>
      <c r="AB201" s="72">
        <v>0</v>
      </c>
      <c r="AC201" s="72">
        <v>0</v>
      </c>
      <c r="AD201" s="72">
        <v>0</v>
      </c>
      <c r="AE201" s="72">
        <v>0</v>
      </c>
      <c r="AF201" s="87">
        <v>0</v>
      </c>
      <c r="AG201" s="87">
        <v>0</v>
      </c>
      <c r="AH201" s="87">
        <v>0</v>
      </c>
      <c r="AI201" s="87">
        <v>0</v>
      </c>
      <c r="AJ201" s="87">
        <v>0</v>
      </c>
      <c r="AK201" s="87">
        <v>0</v>
      </c>
      <c r="AL201" s="87">
        <v>0</v>
      </c>
      <c r="AM201" s="87">
        <v>18</v>
      </c>
      <c r="AN201" s="87"/>
      <c r="AO201" s="87"/>
      <c r="AP201" s="70">
        <f t="shared" si="19"/>
        <v>29</v>
      </c>
      <c r="AQ201" s="70">
        <f t="shared" si="20"/>
        <v>23</v>
      </c>
      <c r="AR201" s="70">
        <f>IFERROR(VLOOKUP(A201,Climatologia_PP!A:U,9+Precipitacion!$E$2,FALSE),"")</f>
        <v>88.5</v>
      </c>
      <c r="AS201" s="70">
        <f t="shared" si="21"/>
        <v>25.988700564971751</v>
      </c>
      <c r="AT201" s="70">
        <f t="shared" si="22"/>
        <v>27.781024741866354</v>
      </c>
      <c r="AU201" s="70">
        <f t="shared" si="23"/>
        <v>18</v>
      </c>
      <c r="AV201" s="70">
        <f>IFERROR(VLOOKUP(A201,Maximos!A:AQ,8+(Precipitacion!$E$2-1)*3,FALSE),"")</f>
        <v>140</v>
      </c>
      <c r="AW201" s="79">
        <f t="array" ref="AW2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MATCH($A201, Maximos!$A:$A, 0),
    _xlpm.anio, INDEX(Maximos!$A:$ZZ, _xlpm.fila, _xlpm.colIni+1),
    _xlpm.dia, INDEX(Maximos!$A:$ZZ, _xlpm.fila, _xlpm.colIni+2),
    IF(OR(_xlpm.anio="",_xlpm.dia=""), "No aplica", DATE(_xlpm.anio, _xlpm.mesNum, _xlpm.dia))
  ),
"")</f>
        <v>31901</v>
      </c>
      <c r="AX201" s="72">
        <f t="shared" si="24"/>
        <v>-122</v>
      </c>
    </row>
    <row r="202" spans="1:50" ht="15" customHeight="1" x14ac:dyDescent="0.25">
      <c r="A202" s="68">
        <v>21110040</v>
      </c>
      <c r="B202" s="69" t="s">
        <v>368</v>
      </c>
      <c r="C202" s="69" t="s">
        <v>351</v>
      </c>
      <c r="D202" s="70">
        <v>-75.168416669999999</v>
      </c>
      <c r="E202" s="70">
        <v>3.0748888889999999</v>
      </c>
      <c r="F202" s="68">
        <v>548</v>
      </c>
      <c r="G202" s="68">
        <v>41</v>
      </c>
      <c r="H202" s="68">
        <v>41799</v>
      </c>
      <c r="I202" s="69" t="s">
        <v>79</v>
      </c>
      <c r="J202" s="69" t="s">
        <v>367</v>
      </c>
      <c r="K202" s="72">
        <v>0</v>
      </c>
      <c r="L202" s="72">
        <v>2</v>
      </c>
      <c r="M202" s="72">
        <v>0</v>
      </c>
      <c r="N202" s="72">
        <v>0</v>
      </c>
      <c r="O202" s="72">
        <v>1</v>
      </c>
      <c r="P202" s="72">
        <v>4</v>
      </c>
      <c r="Q202" s="72">
        <v>0</v>
      </c>
      <c r="R202" s="72">
        <v>0</v>
      </c>
      <c r="S202" s="72">
        <v>0</v>
      </c>
      <c r="T202" s="72">
        <v>0</v>
      </c>
      <c r="U202" s="72">
        <v>2</v>
      </c>
      <c r="V202" s="72">
        <v>0</v>
      </c>
      <c r="W202" s="72">
        <v>0</v>
      </c>
      <c r="X202" s="72">
        <v>0</v>
      </c>
      <c r="Y202" s="72">
        <v>0</v>
      </c>
      <c r="Z202" s="72">
        <v>0</v>
      </c>
      <c r="AA202" s="72">
        <v>0</v>
      </c>
      <c r="AB202" s="72">
        <v>0</v>
      </c>
      <c r="AC202" s="72">
        <v>0</v>
      </c>
      <c r="AD202" s="72">
        <v>0</v>
      </c>
      <c r="AE202" s="72">
        <v>0</v>
      </c>
      <c r="AF202" s="87">
        <v>0</v>
      </c>
      <c r="AG202" s="87">
        <v>0</v>
      </c>
      <c r="AH202" s="87">
        <v>0</v>
      </c>
      <c r="AI202" s="87">
        <v>0</v>
      </c>
      <c r="AJ202" s="87">
        <v>0</v>
      </c>
      <c r="AK202" s="87">
        <v>0</v>
      </c>
      <c r="AL202" s="87">
        <v>0</v>
      </c>
      <c r="AM202" s="87">
        <v>0</v>
      </c>
      <c r="AN202" s="87"/>
      <c r="AO202" s="87"/>
      <c r="AP202" s="70">
        <f t="shared" si="19"/>
        <v>29</v>
      </c>
      <c r="AQ202" s="70">
        <f t="shared" si="20"/>
        <v>9</v>
      </c>
      <c r="AR202" s="70">
        <f>IFERROR(VLOOKUP(A202,Climatologia_PP!A:U,9+Precipitacion!$E$2,FALSE),"")</f>
        <v>100.1137931034483</v>
      </c>
      <c r="AS202" s="70">
        <f t="shared" si="21"/>
        <v>8.9897702614266493</v>
      </c>
      <c r="AT202" s="70">
        <f t="shared" si="22"/>
        <v>9.6097544173871086</v>
      </c>
      <c r="AU202" s="70">
        <f t="shared" si="23"/>
        <v>4</v>
      </c>
      <c r="AV202" s="70">
        <f>IFERROR(VLOOKUP(A202,Maximos!A:AQ,8+(Precipitacion!$E$2-1)*3,FALSE),"")</f>
        <v>100</v>
      </c>
      <c r="AW202" s="79">
        <f t="array" ref="AW2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MATCH($A202, Maximos!$A:$A, 0),
    _xlpm.anio, INDEX(Maximos!$A:$ZZ, _xlpm.fila, _xlpm.colIni+1),
    _xlpm.dia, INDEX(Maximos!$A:$ZZ, _xlpm.fila, _xlpm.colIni+2),
    IF(OR(_xlpm.anio="",_xlpm.dia=""), "No aplica", DATE(_xlpm.anio, _xlpm.mesNum, _xlpm.dia))
  ),
"")</f>
        <v>31920</v>
      </c>
      <c r="AX202" s="72">
        <f t="shared" si="24"/>
        <v>-96</v>
      </c>
    </row>
    <row r="203" spans="1:50" ht="15" customHeight="1" x14ac:dyDescent="0.25">
      <c r="A203" s="68">
        <v>21110400</v>
      </c>
      <c r="B203" s="69" t="s">
        <v>369</v>
      </c>
      <c r="C203" s="69" t="s">
        <v>351</v>
      </c>
      <c r="D203" s="70">
        <v>-75.108194440000005</v>
      </c>
      <c r="E203" s="70">
        <v>2.851138889</v>
      </c>
      <c r="F203" s="68">
        <v>1160</v>
      </c>
      <c r="G203" s="68">
        <v>41</v>
      </c>
      <c r="H203" s="68">
        <v>41001</v>
      </c>
      <c r="I203" s="69" t="s">
        <v>79</v>
      </c>
      <c r="J203" s="69" t="s">
        <v>80</v>
      </c>
      <c r="K203" s="72">
        <v>0</v>
      </c>
      <c r="L203" s="72">
        <v>2.2000000000000002</v>
      </c>
      <c r="M203" s="72">
        <v>5.2</v>
      </c>
      <c r="N203" s="72">
        <v>5.8</v>
      </c>
      <c r="O203" s="72">
        <v>8.6999999999999993</v>
      </c>
      <c r="P203" s="72">
        <v>10.4</v>
      </c>
      <c r="Q203" s="72">
        <v>0</v>
      </c>
      <c r="R203" s="72">
        <v>0.6</v>
      </c>
      <c r="S203" s="72">
        <v>0</v>
      </c>
      <c r="T203" s="72">
        <v>0</v>
      </c>
      <c r="U203" s="72">
        <v>3.7</v>
      </c>
      <c r="V203" s="72">
        <v>0</v>
      </c>
      <c r="W203" s="72">
        <v>0</v>
      </c>
      <c r="X203" s="72">
        <v>0</v>
      </c>
      <c r="Y203" s="72">
        <v>3.3</v>
      </c>
      <c r="Z203" s="72">
        <v>0.8</v>
      </c>
      <c r="AA203" s="72">
        <v>0</v>
      </c>
      <c r="AB203" s="72">
        <v>3.8</v>
      </c>
      <c r="AC203" s="72">
        <v>0</v>
      </c>
      <c r="AD203" s="72">
        <v>0</v>
      </c>
      <c r="AE203" s="72">
        <v>0.7</v>
      </c>
      <c r="AF203" s="87">
        <v>0</v>
      </c>
      <c r="AG203" s="87">
        <v>0</v>
      </c>
      <c r="AH203" s="87">
        <v>0</v>
      </c>
      <c r="AI203" s="87">
        <v>0</v>
      </c>
      <c r="AJ203" s="87">
        <v>0</v>
      </c>
      <c r="AK203" s="87">
        <v>0</v>
      </c>
      <c r="AL203" s="87">
        <v>0</v>
      </c>
      <c r="AM203" s="87">
        <v>12.8</v>
      </c>
      <c r="AN203" s="87"/>
      <c r="AO203" s="87"/>
      <c r="AP203" s="70">
        <f t="shared" si="19"/>
        <v>29</v>
      </c>
      <c r="AQ203" s="70">
        <f t="shared" si="20"/>
        <v>58</v>
      </c>
      <c r="AR203" s="70">
        <f>IFERROR(VLOOKUP(A203,Climatologia_PP!A:U,9+Precipitacion!$E$2,FALSE),"")</f>
        <v>116.83750000000001</v>
      </c>
      <c r="AS203" s="70">
        <f t="shared" si="21"/>
        <v>49.641596234085803</v>
      </c>
      <c r="AT203" s="70">
        <f t="shared" si="22"/>
        <v>53.06515459505723</v>
      </c>
      <c r="AU203" s="70">
        <f t="shared" si="23"/>
        <v>12.8</v>
      </c>
      <c r="AV203" s="70">
        <f>IFERROR(VLOOKUP(A203,Maximos!A:AQ,8+(Precipitacion!$E$2-1)*3,FALSE),"")</f>
        <v>42.4</v>
      </c>
      <c r="AW203" s="79">
        <f t="array" ref="AW2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MATCH($A203, Maximos!$A:$A, 0),
    _xlpm.anio, INDEX(Maximos!$A:$ZZ, _xlpm.fila, _xlpm.colIni+1),
    _xlpm.dia, INDEX(Maximos!$A:$ZZ, _xlpm.fila, _xlpm.colIni+2),
    IF(OR(_xlpm.anio="",_xlpm.dia=""), "No aplica", DATE(_xlpm.anio, _xlpm.mesNum, _xlpm.dia))
  ),
"")</f>
        <v>45424</v>
      </c>
      <c r="AX203" s="72">
        <f t="shared" si="24"/>
        <v>-29.599999999999998</v>
      </c>
    </row>
    <row r="204" spans="1:50" ht="15" customHeight="1" x14ac:dyDescent="0.25">
      <c r="A204" s="68">
        <v>21090020</v>
      </c>
      <c r="B204" s="69" t="s">
        <v>370</v>
      </c>
      <c r="C204" s="69" t="s">
        <v>351</v>
      </c>
      <c r="D204" s="70">
        <v>-75.399194440000002</v>
      </c>
      <c r="E204" s="70">
        <v>2.8555555560000001</v>
      </c>
      <c r="F204" s="68">
        <v>620</v>
      </c>
      <c r="G204" s="68">
        <v>41</v>
      </c>
      <c r="H204" s="68">
        <v>41524</v>
      </c>
      <c r="I204" s="69" t="s">
        <v>79</v>
      </c>
      <c r="J204" s="69" t="s">
        <v>371</v>
      </c>
      <c r="K204" s="72">
        <v>0</v>
      </c>
      <c r="L204" s="72">
        <v>0</v>
      </c>
      <c r="M204" s="72">
        <v>0</v>
      </c>
      <c r="N204" s="72">
        <v>0</v>
      </c>
      <c r="O204" s="72">
        <v>4</v>
      </c>
      <c r="P204" s="72">
        <v>0</v>
      </c>
      <c r="Q204" s="72">
        <v>0</v>
      </c>
      <c r="R204" s="72">
        <v>0</v>
      </c>
      <c r="S204" s="72">
        <v>0</v>
      </c>
      <c r="T204" s="72">
        <v>0</v>
      </c>
      <c r="U204" s="72">
        <v>0</v>
      </c>
      <c r="V204" s="72">
        <v>0</v>
      </c>
      <c r="W204" s="72">
        <v>0</v>
      </c>
      <c r="X204" s="72">
        <v>0</v>
      </c>
      <c r="Y204" s="72">
        <v>0</v>
      </c>
      <c r="Z204" s="72">
        <v>0</v>
      </c>
      <c r="AA204" s="72">
        <v>0</v>
      </c>
      <c r="AB204" s="72">
        <v>0</v>
      </c>
      <c r="AC204" s="72">
        <v>4</v>
      </c>
      <c r="AD204" s="72">
        <v>0</v>
      </c>
      <c r="AE204" s="72">
        <v>0</v>
      </c>
      <c r="AF204" s="87">
        <v>0</v>
      </c>
      <c r="AG204" s="87">
        <v>0</v>
      </c>
      <c r="AH204" s="87">
        <v>0</v>
      </c>
      <c r="AI204" s="87">
        <v>0</v>
      </c>
      <c r="AJ204" s="87">
        <v>0</v>
      </c>
      <c r="AK204" s="87">
        <v>0</v>
      </c>
      <c r="AL204" s="87">
        <v>0</v>
      </c>
      <c r="AM204" s="87">
        <v>0</v>
      </c>
      <c r="AN204" s="87"/>
      <c r="AO204" s="87"/>
      <c r="AP204" s="70">
        <f t="shared" si="19"/>
        <v>29</v>
      </c>
      <c r="AQ204" s="70">
        <f t="shared" si="20"/>
        <v>8</v>
      </c>
      <c r="AR204" s="70">
        <f>IFERROR(VLOOKUP(A204,Climatologia_PP!A:U,9+Precipitacion!$E$2,FALSE),"")</f>
        <v>136.16666666666671</v>
      </c>
      <c r="AS204" s="70">
        <f t="shared" si="21"/>
        <v>5.8751529987760076</v>
      </c>
      <c r="AT204" s="70">
        <f t="shared" si="22"/>
        <v>6.2803359642088354</v>
      </c>
      <c r="AU204" s="70">
        <f t="shared" si="23"/>
        <v>4</v>
      </c>
      <c r="AV204" s="70">
        <f>IFERROR(VLOOKUP(A204,Maximos!A:AQ,8+(Precipitacion!$E$2-1)*3,FALSE),"")</f>
        <v>170</v>
      </c>
      <c r="AW204" s="79">
        <f t="array" ref="AW2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MATCH($A204, Maximos!$A:$A, 0),
    _xlpm.anio, INDEX(Maximos!$A:$ZZ, _xlpm.fila, _xlpm.colIni+1),
    _xlpm.dia, INDEX(Maximos!$A:$ZZ, _xlpm.fila, _xlpm.colIni+2),
    IF(OR(_xlpm.anio="",_xlpm.dia=""), "No aplica", DATE(_xlpm.anio, _xlpm.mesNum, _xlpm.dia))
  ),
"")</f>
        <v>39948</v>
      </c>
      <c r="AX204" s="72">
        <f t="shared" si="24"/>
        <v>-166</v>
      </c>
    </row>
    <row r="205" spans="1:50" ht="15" customHeight="1" x14ac:dyDescent="0.25">
      <c r="A205" s="68">
        <v>21110160</v>
      </c>
      <c r="B205" s="69" t="s">
        <v>372</v>
      </c>
      <c r="C205" s="69" t="s">
        <v>351</v>
      </c>
      <c r="D205" s="70">
        <v>-75.199027779999994</v>
      </c>
      <c r="E205" s="70">
        <v>3.1184722219999998</v>
      </c>
      <c r="F205" s="68">
        <v>500</v>
      </c>
      <c r="G205" s="68">
        <v>41</v>
      </c>
      <c r="H205" s="68">
        <v>41799</v>
      </c>
      <c r="I205" s="69" t="s">
        <v>79</v>
      </c>
      <c r="J205" s="69" t="s">
        <v>367</v>
      </c>
      <c r="K205" s="72">
        <v>0</v>
      </c>
      <c r="L205" s="72">
        <v>0</v>
      </c>
      <c r="M205" s="72">
        <v>0</v>
      </c>
      <c r="N205" s="72">
        <v>0</v>
      </c>
      <c r="O205" s="72">
        <v>2</v>
      </c>
      <c r="P205" s="72">
        <v>4</v>
      </c>
      <c r="Q205" s="72">
        <v>0</v>
      </c>
      <c r="R205" s="72">
        <v>0</v>
      </c>
      <c r="S205" s="72">
        <v>0</v>
      </c>
      <c r="T205" s="72">
        <v>1</v>
      </c>
      <c r="U205" s="72">
        <v>1</v>
      </c>
      <c r="V205" s="72">
        <v>0</v>
      </c>
      <c r="W205" s="72">
        <v>0</v>
      </c>
      <c r="X205" s="72">
        <v>0</v>
      </c>
      <c r="Y205" s="72">
        <v>0</v>
      </c>
      <c r="Z205" s="72">
        <v>0</v>
      </c>
      <c r="AA205" s="72">
        <v>0</v>
      </c>
      <c r="AB205" s="72">
        <v>0</v>
      </c>
      <c r="AC205" s="72">
        <v>0</v>
      </c>
      <c r="AD205" s="72">
        <v>0</v>
      </c>
      <c r="AE205" s="72">
        <v>1</v>
      </c>
      <c r="AF205" s="87">
        <v>0</v>
      </c>
      <c r="AG205" s="87">
        <v>0</v>
      </c>
      <c r="AH205" s="87">
        <v>0</v>
      </c>
      <c r="AI205" s="87">
        <v>0</v>
      </c>
      <c r="AJ205" s="87">
        <v>0</v>
      </c>
      <c r="AK205" s="87">
        <v>0</v>
      </c>
      <c r="AL205" s="87">
        <v>0</v>
      </c>
      <c r="AM205" s="87">
        <v>5</v>
      </c>
      <c r="AN205" s="87"/>
      <c r="AO205" s="87"/>
      <c r="AP205" s="70">
        <f t="shared" si="19"/>
        <v>29</v>
      </c>
      <c r="AQ205" s="70">
        <f t="shared" si="20"/>
        <v>14</v>
      </c>
      <c r="AR205" s="70">
        <f>IFERROR(VLOOKUP(A205,Climatologia_PP!A:U,9+Precipitacion!$E$2,FALSE),"")</f>
        <v>84.7</v>
      </c>
      <c r="AS205" s="70">
        <f t="shared" si="21"/>
        <v>16.528925619834713</v>
      </c>
      <c r="AT205" s="70">
        <f t="shared" si="22"/>
        <v>17.668851524650897</v>
      </c>
      <c r="AU205" s="70">
        <f t="shared" si="23"/>
        <v>5</v>
      </c>
      <c r="AV205" s="70">
        <f>IFERROR(VLOOKUP(A205,Maximos!A:AQ,8+(Precipitacion!$E$2-1)*3,FALSE),"")</f>
        <v>103</v>
      </c>
      <c r="AW205" s="79">
        <f t="array" ref="AW2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MATCH($A205, Maximos!$A:$A, 0),
    _xlpm.anio, INDEX(Maximos!$A:$ZZ, _xlpm.fila, _xlpm.colIni+1),
    _xlpm.dia, INDEX(Maximos!$A:$ZZ, _xlpm.fila, _xlpm.colIni+2),
    IF(OR(_xlpm.anio="",_xlpm.dia=""), "No aplica", DATE(_xlpm.anio, _xlpm.mesNum, _xlpm.dia))
  ),
"")</f>
        <v>39590</v>
      </c>
      <c r="AX205" s="72">
        <f t="shared" si="24"/>
        <v>-98</v>
      </c>
    </row>
    <row r="206" spans="1:50" ht="15" customHeight="1" x14ac:dyDescent="0.25">
      <c r="A206" s="68">
        <v>21110070</v>
      </c>
      <c r="B206" s="69" t="s">
        <v>373</v>
      </c>
      <c r="C206" s="69" t="s">
        <v>351</v>
      </c>
      <c r="D206" s="70">
        <v>-75.057333330000006</v>
      </c>
      <c r="E206" s="70">
        <v>3.1503333329999998</v>
      </c>
      <c r="F206" s="68">
        <v>615</v>
      </c>
      <c r="G206" s="68">
        <v>41</v>
      </c>
      <c r="H206" s="68">
        <v>41078</v>
      </c>
      <c r="I206" s="69" t="s">
        <v>79</v>
      </c>
      <c r="J206" s="69" t="s">
        <v>373</v>
      </c>
      <c r="K206" s="72">
        <v>0</v>
      </c>
      <c r="L206" s="72">
        <v>10</v>
      </c>
      <c r="M206" s="72">
        <v>4</v>
      </c>
      <c r="N206" s="72">
        <v>0</v>
      </c>
      <c r="O206" s="72">
        <v>3</v>
      </c>
      <c r="P206" s="72">
        <v>6</v>
      </c>
      <c r="Q206" s="72">
        <v>1</v>
      </c>
      <c r="R206" s="72">
        <v>0</v>
      </c>
      <c r="S206" s="72">
        <v>1</v>
      </c>
      <c r="T206" s="72">
        <v>2</v>
      </c>
      <c r="U206" s="72">
        <v>1</v>
      </c>
      <c r="V206" s="72">
        <v>0</v>
      </c>
      <c r="W206" s="72">
        <v>0</v>
      </c>
      <c r="X206" s="72">
        <v>0</v>
      </c>
      <c r="Y206" s="72">
        <v>1</v>
      </c>
      <c r="Z206" s="72">
        <v>0</v>
      </c>
      <c r="AA206" s="72">
        <v>0</v>
      </c>
      <c r="AB206" s="72">
        <v>1</v>
      </c>
      <c r="AC206" s="72">
        <v>0</v>
      </c>
      <c r="AD206" s="72">
        <v>0</v>
      </c>
      <c r="AE206" s="72">
        <v>16</v>
      </c>
      <c r="AF206" s="87">
        <v>4</v>
      </c>
      <c r="AG206" s="87">
        <v>0</v>
      </c>
      <c r="AH206" s="87">
        <v>0</v>
      </c>
      <c r="AI206" s="87">
        <v>0</v>
      </c>
      <c r="AJ206" s="87">
        <v>0</v>
      </c>
      <c r="AK206" s="87">
        <v>3</v>
      </c>
      <c r="AL206" s="87">
        <v>0</v>
      </c>
      <c r="AM206" s="87">
        <v>6</v>
      </c>
      <c r="AN206" s="87"/>
      <c r="AO206" s="87"/>
      <c r="AP206" s="70">
        <f t="shared" si="19"/>
        <v>29</v>
      </c>
      <c r="AQ206" s="70">
        <f t="shared" si="20"/>
        <v>59</v>
      </c>
      <c r="AR206" s="70">
        <f>IFERROR(VLOOKUP(A206,Climatologia_PP!A:U,9+Precipitacion!$E$2,FALSE),"")</f>
        <v>101.76666666666669</v>
      </c>
      <c r="AS206" s="70">
        <f t="shared" si="21"/>
        <v>57.975761546020287</v>
      </c>
      <c r="AT206" s="70">
        <f t="shared" si="22"/>
        <v>61.974089928504455</v>
      </c>
      <c r="AU206" s="70">
        <f t="shared" si="23"/>
        <v>16</v>
      </c>
      <c r="AV206" s="70">
        <f>IFERROR(VLOOKUP(A206,Maximos!A:AQ,8+(Precipitacion!$E$2-1)*3,FALSE),"")</f>
        <v>84</v>
      </c>
      <c r="AW206" s="79">
        <f t="array" ref="AW2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MATCH($A206, Maximos!$A:$A, 0),
    _xlpm.anio, INDEX(Maximos!$A:$ZZ, _xlpm.fila, _xlpm.colIni+1),
    _xlpm.dia, INDEX(Maximos!$A:$ZZ, _xlpm.fila, _xlpm.colIni+2),
    IF(OR(_xlpm.anio="",_xlpm.dia=""), "No aplica", DATE(_xlpm.anio, _xlpm.mesNum, _xlpm.dia))
  ),
"")</f>
        <v>39592</v>
      </c>
      <c r="AX206" s="72">
        <f t="shared" si="24"/>
        <v>-68</v>
      </c>
    </row>
    <row r="207" spans="1:50" ht="15" customHeight="1" x14ac:dyDescent="0.25">
      <c r="A207" s="68">
        <v>21110330</v>
      </c>
      <c r="B207" s="69" t="s">
        <v>374</v>
      </c>
      <c r="C207" s="69" t="s">
        <v>351</v>
      </c>
      <c r="D207" s="70">
        <v>-75.218416669999996</v>
      </c>
      <c r="E207" s="70">
        <v>3.1873888890000002</v>
      </c>
      <c r="F207" s="68">
        <v>429</v>
      </c>
      <c r="G207" s="68">
        <v>41</v>
      </c>
      <c r="H207" s="68">
        <v>41872</v>
      </c>
      <c r="I207" s="69" t="s">
        <v>79</v>
      </c>
      <c r="J207" s="69" t="s">
        <v>375</v>
      </c>
      <c r="K207" s="72">
        <v>0</v>
      </c>
      <c r="L207" s="72">
        <v>0</v>
      </c>
      <c r="M207" s="72">
        <v>0</v>
      </c>
      <c r="N207" s="72">
        <v>0</v>
      </c>
      <c r="O207" s="72">
        <v>0</v>
      </c>
      <c r="P207" s="72">
        <v>0</v>
      </c>
      <c r="Q207" s="72">
        <v>0</v>
      </c>
      <c r="R207" s="72">
        <v>0</v>
      </c>
      <c r="S207" s="72">
        <v>0</v>
      </c>
      <c r="T207" s="72">
        <v>4</v>
      </c>
      <c r="U207" s="72">
        <v>0</v>
      </c>
      <c r="V207" s="72">
        <v>0</v>
      </c>
      <c r="W207" s="72">
        <v>0</v>
      </c>
      <c r="X207" s="72">
        <v>0</v>
      </c>
      <c r="Y207" s="72">
        <v>0</v>
      </c>
      <c r="Z207" s="72">
        <v>0</v>
      </c>
      <c r="AA207" s="72">
        <v>0</v>
      </c>
      <c r="AB207" s="72">
        <v>0</v>
      </c>
      <c r="AC207" s="72">
        <v>0</v>
      </c>
      <c r="AD207" s="72">
        <v>0</v>
      </c>
      <c r="AE207" s="72">
        <v>0</v>
      </c>
      <c r="AF207" s="87">
        <v>0</v>
      </c>
      <c r="AG207" s="87">
        <v>0</v>
      </c>
      <c r="AH207" s="87">
        <v>0</v>
      </c>
      <c r="AI207" s="87">
        <v>0</v>
      </c>
      <c r="AJ207" s="87">
        <v>0</v>
      </c>
      <c r="AK207" s="87">
        <v>0</v>
      </c>
      <c r="AL207" s="87">
        <v>0</v>
      </c>
      <c r="AM207" s="87">
        <v>2</v>
      </c>
      <c r="AN207" s="87"/>
      <c r="AO207" s="87"/>
      <c r="AP207" s="70">
        <f t="shared" si="19"/>
        <v>29</v>
      </c>
      <c r="AQ207" s="70">
        <f t="shared" si="20"/>
        <v>6</v>
      </c>
      <c r="AR207" s="70">
        <f>IFERROR(VLOOKUP(A207,Climatologia_PP!A:U,9+Precipitacion!$E$2,FALSE),"")</f>
        <v>89.67</v>
      </c>
      <c r="AS207" s="70">
        <f t="shared" si="21"/>
        <v>6.6912010705921716</v>
      </c>
      <c r="AT207" s="70">
        <f t="shared" si="22"/>
        <v>7.1526632133916319</v>
      </c>
      <c r="AU207" s="70">
        <f t="shared" si="23"/>
        <v>4</v>
      </c>
      <c r="AV207" s="70">
        <f>IFERROR(VLOOKUP(A207,Maximos!A:AQ,8+(Precipitacion!$E$2-1)*3,FALSE),"")</f>
        <v>108</v>
      </c>
      <c r="AW207" s="79">
        <f t="array" ref="AW2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MATCH($A207, Maximos!$A:$A, 0),
    _xlpm.anio, INDEX(Maximos!$A:$ZZ, _xlpm.fila, _xlpm.colIni+1),
    _xlpm.dia, INDEX(Maximos!$A:$ZZ, _xlpm.fila, _xlpm.colIni+2),
    IF(OR(_xlpm.anio="",_xlpm.dia=""), "No aplica", DATE(_xlpm.anio, _xlpm.mesNum, _xlpm.dia))
  ),
"")</f>
        <v>30093</v>
      </c>
      <c r="AX207" s="72">
        <f t="shared" si="24"/>
        <v>-104</v>
      </c>
    </row>
    <row r="208" spans="1:50" ht="15" customHeight="1" x14ac:dyDescent="0.25">
      <c r="A208" s="68">
        <v>21110460</v>
      </c>
      <c r="B208" s="69" t="s">
        <v>80</v>
      </c>
      <c r="C208" s="69" t="s">
        <v>351</v>
      </c>
      <c r="D208" s="70">
        <v>-75.249027780000006</v>
      </c>
      <c r="E208" s="70">
        <v>2.9397222219999999</v>
      </c>
      <c r="F208" s="68">
        <v>516</v>
      </c>
      <c r="G208" s="68">
        <v>41</v>
      </c>
      <c r="H208" s="68">
        <v>41001</v>
      </c>
      <c r="I208" s="69" t="s">
        <v>79</v>
      </c>
      <c r="J208" s="69" t="s">
        <v>80</v>
      </c>
      <c r="K208" s="72">
        <v>0</v>
      </c>
      <c r="L208" s="72">
        <v>0</v>
      </c>
      <c r="M208" s="72">
        <v>0</v>
      </c>
      <c r="N208" s="72">
        <v>0</v>
      </c>
      <c r="O208" s="72">
        <v>1</v>
      </c>
      <c r="P208" s="72">
        <v>5</v>
      </c>
      <c r="Q208" s="72">
        <v>0</v>
      </c>
      <c r="R208" s="72">
        <v>0</v>
      </c>
      <c r="S208" s="72">
        <v>0</v>
      </c>
      <c r="T208" s="72">
        <v>0</v>
      </c>
      <c r="U208" s="72">
        <v>1</v>
      </c>
      <c r="V208" s="72">
        <v>0</v>
      </c>
      <c r="W208" s="72">
        <v>0</v>
      </c>
      <c r="X208" s="72">
        <v>0</v>
      </c>
      <c r="Y208" s="72">
        <v>0</v>
      </c>
      <c r="Z208" s="72">
        <v>0</v>
      </c>
      <c r="AA208" s="72">
        <v>0</v>
      </c>
      <c r="AB208" s="72">
        <v>2</v>
      </c>
      <c r="AC208" s="72">
        <v>0</v>
      </c>
      <c r="AD208" s="72">
        <v>0</v>
      </c>
      <c r="AE208" s="72">
        <v>4</v>
      </c>
      <c r="AF208" s="87">
        <v>0</v>
      </c>
      <c r="AG208" s="87">
        <v>0</v>
      </c>
      <c r="AH208" s="87">
        <v>0</v>
      </c>
      <c r="AI208" s="87">
        <v>0</v>
      </c>
      <c r="AJ208" s="87">
        <v>0</v>
      </c>
      <c r="AK208" s="87">
        <v>0</v>
      </c>
      <c r="AL208" s="87">
        <v>0</v>
      </c>
      <c r="AM208" s="87">
        <v>7</v>
      </c>
      <c r="AN208" s="87"/>
      <c r="AO208" s="87"/>
      <c r="AP208" s="70">
        <f t="shared" si="19"/>
        <v>29</v>
      </c>
      <c r="AQ208" s="70">
        <f t="shared" si="20"/>
        <v>20</v>
      </c>
      <c r="AR208" s="70" t="str">
        <f>IFERROR(VLOOKUP(A208,Climatologia_PP!A:U,9+Precipitacion!$E$2,FALSE),"")</f>
        <v/>
      </c>
      <c r="AS208" s="70" t="str">
        <f t="shared" si="21"/>
        <v/>
      </c>
      <c r="AT208" s="70" t="str">
        <f t="shared" si="22"/>
        <v/>
      </c>
      <c r="AU208" s="70">
        <f t="shared" si="23"/>
        <v>7</v>
      </c>
      <c r="AV208" s="70">
        <f>IFERROR(VLOOKUP(A208,Maximos!A:AQ,8+(Precipitacion!$E$2-1)*3,FALSE),"")</f>
        <v>110</v>
      </c>
      <c r="AW208" s="79">
        <f t="array" ref="AW2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MATCH($A208, Maximos!$A:$A, 0),
    _xlpm.anio, INDEX(Maximos!$A:$ZZ, _xlpm.fila, _xlpm.colIni+1),
    _xlpm.dia, INDEX(Maximos!$A:$ZZ, _xlpm.fila, _xlpm.colIni+2),
    IF(OR(_xlpm.anio="",_xlpm.dia=""), "No aplica", DATE(_xlpm.anio, _xlpm.mesNum, _xlpm.dia))
  ),
"")</f>
        <v>44687</v>
      </c>
      <c r="AX208" s="72">
        <f t="shared" si="24"/>
        <v>-103</v>
      </c>
    </row>
    <row r="209" spans="1:50" ht="15" customHeight="1" x14ac:dyDescent="0.25">
      <c r="A209" s="68">
        <v>21115100</v>
      </c>
      <c r="B209" s="69" t="s">
        <v>376</v>
      </c>
      <c r="C209" s="69" t="s">
        <v>351</v>
      </c>
      <c r="D209" s="70">
        <v>-75.066388889999999</v>
      </c>
      <c r="E209" s="70">
        <v>2.9426388889999999</v>
      </c>
      <c r="F209" s="68">
        <v>1100</v>
      </c>
      <c r="G209" s="68">
        <v>41</v>
      </c>
      <c r="H209" s="68">
        <v>41001</v>
      </c>
      <c r="I209" s="69" t="s">
        <v>79</v>
      </c>
      <c r="J209" s="69" t="s">
        <v>80</v>
      </c>
      <c r="K209" s="72">
        <v>0</v>
      </c>
      <c r="L209" s="72">
        <v>2.5</v>
      </c>
      <c r="M209" s="72">
        <v>0</v>
      </c>
      <c r="N209" s="72">
        <v>2.2000000000000002</v>
      </c>
      <c r="O209" s="72">
        <v>4.8</v>
      </c>
      <c r="P209" s="72">
        <v>7.7</v>
      </c>
      <c r="Q209" s="72">
        <v>0</v>
      </c>
      <c r="R209" s="72">
        <v>4.2</v>
      </c>
      <c r="S209" s="72">
        <v>0.5</v>
      </c>
      <c r="T209" s="72">
        <v>0.7</v>
      </c>
      <c r="U209" s="72">
        <v>2.1</v>
      </c>
      <c r="V209" s="72">
        <v>0.4</v>
      </c>
      <c r="W209" s="72">
        <v>0</v>
      </c>
      <c r="X209" s="72">
        <v>2.9</v>
      </c>
      <c r="Y209" s="72">
        <v>0</v>
      </c>
      <c r="Z209" s="72">
        <v>0</v>
      </c>
      <c r="AA209" s="72">
        <v>0</v>
      </c>
      <c r="AB209" s="72">
        <v>2.7</v>
      </c>
      <c r="AC209" s="72">
        <v>0.8</v>
      </c>
      <c r="AD209" s="72">
        <v>1.5</v>
      </c>
      <c r="AE209" s="72">
        <v>1.8</v>
      </c>
      <c r="AF209" s="87">
        <v>0.3</v>
      </c>
      <c r="AG209" s="87">
        <v>0</v>
      </c>
      <c r="AH209" s="87">
        <v>0</v>
      </c>
      <c r="AI209" s="87">
        <v>1.7</v>
      </c>
      <c r="AJ209" s="87">
        <v>0</v>
      </c>
      <c r="AK209" s="87">
        <v>0</v>
      </c>
      <c r="AL209" s="87">
        <v>0</v>
      </c>
      <c r="AM209" s="87">
        <v>13.3</v>
      </c>
      <c r="AN209" s="87"/>
      <c r="AO209" s="87"/>
      <c r="AP209" s="70">
        <f t="shared" si="19"/>
        <v>29</v>
      </c>
      <c r="AQ209" s="70">
        <f t="shared" si="20"/>
        <v>50.099999999999994</v>
      </c>
      <c r="AR209" s="70">
        <f>IFERROR(VLOOKUP(A209,Climatologia_PP!A:U,9+Precipitacion!$E$2,FALSE),"")</f>
        <v>127.3172413793104</v>
      </c>
      <c r="AS209" s="70">
        <f t="shared" si="21"/>
        <v>39.350522723579417</v>
      </c>
      <c r="AT209" s="70">
        <f t="shared" si="22"/>
        <v>42.064351876929727</v>
      </c>
      <c r="AU209" s="70">
        <f t="shared" si="23"/>
        <v>13.3</v>
      </c>
      <c r="AV209" s="70">
        <f>IFERROR(VLOOKUP(A209,Maximos!A:AQ,8+(Precipitacion!$E$2-1)*3,FALSE),"")</f>
        <v>99.2</v>
      </c>
      <c r="AW209" s="79">
        <f t="array" ref="AW2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MATCH($A209, Maximos!$A:$A, 0),
    _xlpm.anio, INDEX(Maximos!$A:$ZZ, _xlpm.fila, _xlpm.colIni+1),
    _xlpm.dia, INDEX(Maximos!$A:$ZZ, _xlpm.fila, _xlpm.colIni+2),
    IF(OR(_xlpm.anio="",_xlpm.dia=""), "No aplica", DATE(_xlpm.anio, _xlpm.mesNum, _xlpm.dia))
  ),
"")</f>
        <v>26802</v>
      </c>
      <c r="AX209" s="72">
        <f t="shared" si="24"/>
        <v>-85.9</v>
      </c>
    </row>
    <row r="210" spans="1:50" ht="15" customHeight="1" x14ac:dyDescent="0.25">
      <c r="A210" s="68">
        <v>21145040</v>
      </c>
      <c r="B210" s="69" t="s">
        <v>377</v>
      </c>
      <c r="C210" s="69" t="s">
        <v>351</v>
      </c>
      <c r="D210" s="70">
        <v>-75.110111110000005</v>
      </c>
      <c r="E210" s="70">
        <v>3.3733611109999999</v>
      </c>
      <c r="F210" s="68">
        <v>440</v>
      </c>
      <c r="G210" s="68">
        <v>41</v>
      </c>
      <c r="H210" s="68">
        <v>41872</v>
      </c>
      <c r="I210" s="69" t="s">
        <v>79</v>
      </c>
      <c r="J210" s="69" t="s">
        <v>375</v>
      </c>
      <c r="K210" s="72">
        <v>0</v>
      </c>
      <c r="L210" s="72">
        <v>1.2</v>
      </c>
      <c r="M210" s="72">
        <v>0</v>
      </c>
      <c r="N210" s="72">
        <v>1.4</v>
      </c>
      <c r="O210" s="72">
        <v>2.6</v>
      </c>
      <c r="P210" s="72">
        <v>1.6</v>
      </c>
      <c r="Q210" s="72">
        <v>0.2</v>
      </c>
      <c r="R210" s="72">
        <v>0</v>
      </c>
      <c r="S210" s="72">
        <v>0</v>
      </c>
      <c r="T210" s="72">
        <v>0.3</v>
      </c>
      <c r="U210" s="72">
        <v>1.8</v>
      </c>
      <c r="V210" s="72">
        <v>0</v>
      </c>
      <c r="W210" s="72">
        <v>0</v>
      </c>
      <c r="X210" s="72">
        <v>0</v>
      </c>
      <c r="Y210" s="72">
        <v>0</v>
      </c>
      <c r="Z210" s="72">
        <v>0</v>
      </c>
      <c r="AA210" s="72">
        <v>0</v>
      </c>
      <c r="AB210" s="72">
        <v>0</v>
      </c>
      <c r="AC210" s="72">
        <v>0</v>
      </c>
      <c r="AD210" s="72">
        <v>0</v>
      </c>
      <c r="AE210" s="72">
        <v>4.5</v>
      </c>
      <c r="AF210" s="87">
        <v>0</v>
      </c>
      <c r="AG210" s="87">
        <v>0</v>
      </c>
      <c r="AH210" s="87">
        <v>0</v>
      </c>
      <c r="AI210" s="87">
        <v>0</v>
      </c>
      <c r="AJ210" s="87">
        <v>0</v>
      </c>
      <c r="AK210" s="87">
        <v>0</v>
      </c>
      <c r="AL210" s="87">
        <v>0</v>
      </c>
      <c r="AM210" s="87">
        <v>7.7</v>
      </c>
      <c r="AN210" s="87"/>
      <c r="AO210" s="87"/>
      <c r="AP210" s="70">
        <f t="shared" si="19"/>
        <v>29</v>
      </c>
      <c r="AQ210" s="70">
        <f t="shared" si="20"/>
        <v>21.3</v>
      </c>
      <c r="AR210" s="70">
        <f>IFERROR(VLOOKUP(A210,Climatologia_PP!A:U,9+Precipitacion!$E$2,FALSE),"")</f>
        <v>81.529629629629639</v>
      </c>
      <c r="AS210" s="70">
        <f t="shared" si="21"/>
        <v>26.125471312406301</v>
      </c>
      <c r="AT210" s="70">
        <f t="shared" si="22"/>
        <v>27.927227954641221</v>
      </c>
      <c r="AU210" s="70">
        <f t="shared" si="23"/>
        <v>7.7</v>
      </c>
      <c r="AV210" s="70">
        <f>IFERROR(VLOOKUP(A210,Maximos!A:AQ,8+(Precipitacion!$E$2-1)*3,FALSE),"")</f>
        <v>82</v>
      </c>
      <c r="AW210" s="79">
        <f t="array" ref="AW2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MATCH($A210, Maximos!$A:$A, 0),
    _xlpm.anio, INDEX(Maximos!$A:$ZZ, _xlpm.fila, _xlpm.colIni+1),
    _xlpm.dia, INDEX(Maximos!$A:$ZZ, _xlpm.fila, _xlpm.colIni+2),
    IF(OR(_xlpm.anio="",_xlpm.dia=""), "No aplica", DATE(_xlpm.anio, _xlpm.mesNum, _xlpm.dia))
  ),
"")</f>
        <v>43964</v>
      </c>
      <c r="AX210" s="72">
        <f t="shared" si="24"/>
        <v>-74.3</v>
      </c>
    </row>
    <row r="211" spans="1:50" ht="15" customHeight="1" x14ac:dyDescent="0.25">
      <c r="A211" s="68">
        <v>21060100</v>
      </c>
      <c r="B211" s="69" t="s">
        <v>378</v>
      </c>
      <c r="C211" s="69" t="s">
        <v>351</v>
      </c>
      <c r="D211" s="70">
        <v>-75.503583329999998</v>
      </c>
      <c r="E211" s="70">
        <v>2.317166667</v>
      </c>
      <c r="F211" s="68">
        <v>1460</v>
      </c>
      <c r="G211" s="68">
        <v>41</v>
      </c>
      <c r="H211" s="68">
        <v>41306</v>
      </c>
      <c r="I211" s="69" t="s">
        <v>79</v>
      </c>
      <c r="J211" s="69" t="s">
        <v>352</v>
      </c>
      <c r="K211" s="72">
        <v>0</v>
      </c>
      <c r="L211" s="72">
        <v>5</v>
      </c>
      <c r="M211" s="72">
        <v>0</v>
      </c>
      <c r="N211" s="72">
        <v>2</v>
      </c>
      <c r="O211" s="72">
        <v>3</v>
      </c>
      <c r="P211" s="72">
        <v>13</v>
      </c>
      <c r="Q211" s="72">
        <v>0</v>
      </c>
      <c r="R211" s="72">
        <v>8</v>
      </c>
      <c r="S211" s="72">
        <v>0</v>
      </c>
      <c r="T211" s="72">
        <v>0</v>
      </c>
      <c r="U211" s="72">
        <v>6</v>
      </c>
      <c r="V211" s="72">
        <v>0</v>
      </c>
      <c r="W211" s="72">
        <v>0</v>
      </c>
      <c r="X211" s="72">
        <v>0</v>
      </c>
      <c r="Y211" s="72">
        <v>0</v>
      </c>
      <c r="Z211" s="72">
        <v>0</v>
      </c>
      <c r="AA211" s="72">
        <v>0</v>
      </c>
      <c r="AB211" s="72">
        <v>9</v>
      </c>
      <c r="AC211" s="72">
        <v>3</v>
      </c>
      <c r="AD211" s="72">
        <v>2</v>
      </c>
      <c r="AE211" s="72">
        <v>12</v>
      </c>
      <c r="AF211" s="87">
        <v>3</v>
      </c>
      <c r="AG211" s="87">
        <v>0</v>
      </c>
      <c r="AH211" s="87">
        <v>0</v>
      </c>
      <c r="AI211" s="87">
        <v>0</v>
      </c>
      <c r="AJ211" s="87">
        <v>0</v>
      </c>
      <c r="AK211" s="87">
        <v>2</v>
      </c>
      <c r="AL211" s="87">
        <v>7</v>
      </c>
      <c r="AM211" s="87">
        <v>5</v>
      </c>
      <c r="AN211" s="87"/>
      <c r="AO211" s="87"/>
      <c r="AP211" s="70">
        <f t="shared" si="19"/>
        <v>29</v>
      </c>
      <c r="AQ211" s="70">
        <f t="shared" si="20"/>
        <v>80</v>
      </c>
      <c r="AR211" s="70">
        <f>IFERROR(VLOOKUP(A211,Climatologia_PP!A:U,9+Precipitacion!$E$2,FALSE),"")</f>
        <v>167.41379310344831</v>
      </c>
      <c r="AS211" s="70">
        <f t="shared" si="21"/>
        <v>47.785787847579805</v>
      </c>
      <c r="AT211" s="70">
        <f t="shared" si="22"/>
        <v>51.081359423274968</v>
      </c>
      <c r="AU211" s="70">
        <f t="shared" si="23"/>
        <v>13</v>
      </c>
      <c r="AV211" s="70">
        <f>IFERROR(VLOOKUP(A211,Maximos!A:AQ,8+(Precipitacion!$E$2-1)*3,FALSE),"")</f>
        <v>100</v>
      </c>
      <c r="AW211" s="79">
        <f t="array" ref="AW2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MATCH($A211, Maximos!$A:$A, 0),
    _xlpm.anio, INDEX(Maximos!$A:$ZZ, _xlpm.fila, _xlpm.colIni+1),
    _xlpm.dia, INDEX(Maximos!$A:$ZZ, _xlpm.fila, _xlpm.colIni+2),
    IF(OR(_xlpm.anio="",_xlpm.dia=""), "No aplica", DATE(_xlpm.anio, _xlpm.mesNum, _xlpm.dia))
  ),
"")</f>
        <v>35938</v>
      </c>
      <c r="AX211" s="72">
        <f t="shared" si="24"/>
        <v>-87</v>
      </c>
    </row>
    <row r="212" spans="1:50" ht="15" customHeight="1" x14ac:dyDescent="0.25">
      <c r="A212" s="68">
        <v>21040020</v>
      </c>
      <c r="B212" s="69" t="s">
        <v>379</v>
      </c>
      <c r="C212" s="69" t="s">
        <v>351</v>
      </c>
      <c r="D212" s="70">
        <v>-75.72847222</v>
      </c>
      <c r="E212" s="70">
        <v>2.3340277779999998</v>
      </c>
      <c r="F212" s="68">
        <v>2210</v>
      </c>
      <c r="G212" s="68">
        <v>41</v>
      </c>
      <c r="H212" s="68">
        <v>41013</v>
      </c>
      <c r="I212" s="69" t="s">
        <v>79</v>
      </c>
      <c r="J212" s="69" t="s">
        <v>380</v>
      </c>
      <c r="K212" s="72">
        <v>0</v>
      </c>
      <c r="L212" s="72">
        <v>14</v>
      </c>
      <c r="M212" s="72">
        <v>0</v>
      </c>
      <c r="N212" s="72">
        <v>2</v>
      </c>
      <c r="O212" s="72">
        <v>0</v>
      </c>
      <c r="P212" s="72">
        <v>0</v>
      </c>
      <c r="Q212" s="72">
        <v>0</v>
      </c>
      <c r="R212" s="72">
        <v>0</v>
      </c>
      <c r="S212" s="72">
        <v>0</v>
      </c>
      <c r="T212" s="72">
        <v>0</v>
      </c>
      <c r="U212" s="72">
        <v>7</v>
      </c>
      <c r="V212" s="72">
        <v>0</v>
      </c>
      <c r="W212" s="72">
        <v>0</v>
      </c>
      <c r="X212" s="72">
        <v>0</v>
      </c>
      <c r="Y212" s="72">
        <v>0</v>
      </c>
      <c r="Z212" s="72">
        <v>0</v>
      </c>
      <c r="AA212" s="72">
        <v>0</v>
      </c>
      <c r="AB212" s="72">
        <v>4</v>
      </c>
      <c r="AC212" s="72">
        <v>0</v>
      </c>
      <c r="AD212" s="72">
        <v>11</v>
      </c>
      <c r="AE212" s="72">
        <v>30</v>
      </c>
      <c r="AF212" s="87">
        <v>0</v>
      </c>
      <c r="AG212" s="87">
        <v>0</v>
      </c>
      <c r="AH212" s="87">
        <v>0</v>
      </c>
      <c r="AI212" s="87">
        <v>0</v>
      </c>
      <c r="AJ212" s="87">
        <v>3</v>
      </c>
      <c r="AK212" s="87">
        <v>1</v>
      </c>
      <c r="AL212" s="87">
        <v>0</v>
      </c>
      <c r="AM212" s="87">
        <v>4</v>
      </c>
      <c r="AN212" s="87"/>
      <c r="AO212" s="87"/>
      <c r="AP212" s="70">
        <f t="shared" si="19"/>
        <v>29</v>
      </c>
      <c r="AQ212" s="70">
        <f t="shared" si="20"/>
        <v>76</v>
      </c>
      <c r="AR212" s="70">
        <f>IFERROR(VLOOKUP(A212,Climatologia_PP!A:U,9+Precipitacion!$E$2,FALSE),"")</f>
        <v>159.93103448275861</v>
      </c>
      <c r="AS212" s="70">
        <f t="shared" si="21"/>
        <v>47.520482966796038</v>
      </c>
      <c r="AT212" s="70">
        <f t="shared" si="22"/>
        <v>50.797757654161273</v>
      </c>
      <c r="AU212" s="70">
        <f t="shared" si="23"/>
        <v>30</v>
      </c>
      <c r="AV212" s="70">
        <f>IFERROR(VLOOKUP(A212,Maximos!A:AQ,8+(Precipitacion!$E$2-1)*3,FALSE),"")</f>
        <v>125</v>
      </c>
      <c r="AW212" s="79">
        <f t="array" ref="AW2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MATCH($A212, Maximos!$A:$A, 0),
    _xlpm.anio, INDEX(Maximos!$A:$ZZ, _xlpm.fila, _xlpm.colIni+1),
    _xlpm.dia, INDEX(Maximos!$A:$ZZ, _xlpm.fila, _xlpm.colIni+2),
    IF(OR(_xlpm.anio="",_xlpm.dia=""), "No aplica", DATE(_xlpm.anio, _xlpm.mesNum, _xlpm.dia))
  ),
"")</f>
        <v>29710</v>
      </c>
      <c r="AX212" s="72">
        <f t="shared" si="24"/>
        <v>-95</v>
      </c>
    </row>
    <row r="213" spans="1:50" ht="15" customHeight="1" x14ac:dyDescent="0.25">
      <c r="A213" s="68">
        <v>21030090</v>
      </c>
      <c r="B213" s="69" t="s">
        <v>381</v>
      </c>
      <c r="C213" s="69" t="s">
        <v>351</v>
      </c>
      <c r="D213" s="70">
        <v>-75.677722220000007</v>
      </c>
      <c r="E213" s="70">
        <v>2.2029444439999999</v>
      </c>
      <c r="F213" s="68">
        <v>755</v>
      </c>
      <c r="G213" s="68">
        <v>41</v>
      </c>
      <c r="H213" s="68">
        <v>41298</v>
      </c>
      <c r="I213" s="69" t="s">
        <v>79</v>
      </c>
      <c r="J213" s="69" t="s">
        <v>382</v>
      </c>
      <c r="K213" s="72">
        <v>0</v>
      </c>
      <c r="L213" s="72">
        <v>3</v>
      </c>
      <c r="M213" s="72">
        <v>3</v>
      </c>
      <c r="N213" s="72">
        <v>9</v>
      </c>
      <c r="O213" s="72">
        <v>0</v>
      </c>
      <c r="P213" s="72">
        <v>2</v>
      </c>
      <c r="Q213" s="72">
        <v>0</v>
      </c>
      <c r="R213" s="72">
        <v>0</v>
      </c>
      <c r="S213" s="72">
        <v>0</v>
      </c>
      <c r="T213" s="72">
        <v>0</v>
      </c>
      <c r="U213" s="72">
        <v>5</v>
      </c>
      <c r="V213" s="72">
        <v>0</v>
      </c>
      <c r="W213" s="72">
        <v>0</v>
      </c>
      <c r="X213" s="72">
        <v>0</v>
      </c>
      <c r="Y213" s="72">
        <v>1</v>
      </c>
      <c r="Z213" s="72">
        <v>0</v>
      </c>
      <c r="AA213" s="72">
        <v>0</v>
      </c>
      <c r="AB213" s="72">
        <v>6</v>
      </c>
      <c r="AC213" s="72">
        <v>2</v>
      </c>
      <c r="AD213" s="72">
        <v>1</v>
      </c>
      <c r="AE213" s="72">
        <v>20</v>
      </c>
      <c r="AF213" s="87">
        <v>0</v>
      </c>
      <c r="AG213" s="87">
        <v>1</v>
      </c>
      <c r="AH213" s="87">
        <v>0</v>
      </c>
      <c r="AI213" s="87">
        <v>0</v>
      </c>
      <c r="AJ213" s="87">
        <v>0</v>
      </c>
      <c r="AK213" s="87">
        <v>0</v>
      </c>
      <c r="AL213" s="87">
        <v>0</v>
      </c>
      <c r="AM213" s="87">
        <v>1</v>
      </c>
      <c r="AN213" s="87"/>
      <c r="AO213" s="87"/>
      <c r="AP213" s="70">
        <f t="shared" si="19"/>
        <v>29</v>
      </c>
      <c r="AQ213" s="70">
        <f t="shared" si="20"/>
        <v>54</v>
      </c>
      <c r="AR213" s="70">
        <f>IFERROR(VLOOKUP(A213,Climatologia_PP!A:U,9+Precipitacion!$E$2,FALSE),"")</f>
        <v>99.214285714285708</v>
      </c>
      <c r="AS213" s="70">
        <f t="shared" si="21"/>
        <v>54.427645788336932</v>
      </c>
      <c r="AT213" s="70">
        <f t="shared" si="22"/>
        <v>58.181276532360179</v>
      </c>
      <c r="AU213" s="70">
        <f t="shared" si="23"/>
        <v>20</v>
      </c>
      <c r="AV213" s="70">
        <f>IFERROR(VLOOKUP(A213,Maximos!A:AQ,8+(Precipitacion!$E$2-1)*3,FALSE),"")</f>
        <v>89</v>
      </c>
      <c r="AW213" s="79">
        <f t="array" ref="AW2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MATCH($A213, Maximos!$A:$A, 0),
    _xlpm.anio, INDEX(Maximos!$A:$ZZ, _xlpm.fila, _xlpm.colIni+1),
    _xlpm.dia, INDEX(Maximos!$A:$ZZ, _xlpm.fila, _xlpm.colIni+2),
    IF(OR(_xlpm.anio="",_xlpm.dia=""), "No aplica", DATE(_xlpm.anio, _xlpm.mesNum, _xlpm.dia))
  ),
"")</f>
        <v>31554</v>
      </c>
      <c r="AX213" s="72">
        <f t="shared" si="24"/>
        <v>-69</v>
      </c>
    </row>
    <row r="214" spans="1:50" ht="15" customHeight="1" x14ac:dyDescent="0.25">
      <c r="A214" s="68">
        <v>21135030</v>
      </c>
      <c r="B214" s="69" t="s">
        <v>383</v>
      </c>
      <c r="C214" s="69" t="s">
        <v>351</v>
      </c>
      <c r="D214" s="70">
        <v>-75.108999999999995</v>
      </c>
      <c r="E214" s="70">
        <v>3.5738333330000001</v>
      </c>
      <c r="F214" s="68">
        <v>415</v>
      </c>
      <c r="G214" s="68">
        <v>73</v>
      </c>
      <c r="H214" s="68">
        <v>73483</v>
      </c>
      <c r="I214" s="69" t="s">
        <v>71</v>
      </c>
      <c r="J214" s="69" t="s">
        <v>384</v>
      </c>
      <c r="K214" s="72">
        <v>0</v>
      </c>
      <c r="L214" s="72">
        <v>0</v>
      </c>
      <c r="M214" s="72">
        <v>0</v>
      </c>
      <c r="N214" s="72">
        <v>2</v>
      </c>
      <c r="O214" s="72">
        <v>0</v>
      </c>
      <c r="P214" s="72">
        <v>0</v>
      </c>
      <c r="Q214" s="72">
        <v>0</v>
      </c>
      <c r="R214" s="72">
        <v>0</v>
      </c>
      <c r="S214" s="72">
        <v>0</v>
      </c>
      <c r="T214" s="72">
        <v>0</v>
      </c>
      <c r="U214" s="72">
        <v>0</v>
      </c>
      <c r="V214" s="72">
        <v>0</v>
      </c>
      <c r="W214" s="72">
        <v>0</v>
      </c>
      <c r="X214" s="72"/>
      <c r="Y214" s="72">
        <v>3.3</v>
      </c>
      <c r="Z214" s="72">
        <v>0</v>
      </c>
      <c r="AA214" s="72">
        <v>0</v>
      </c>
      <c r="AB214" s="72">
        <v>0</v>
      </c>
      <c r="AC214" s="72">
        <v>0</v>
      </c>
      <c r="AD214" s="72">
        <v>0</v>
      </c>
      <c r="AE214" s="72">
        <v>0</v>
      </c>
      <c r="AF214" s="87">
        <v>0</v>
      </c>
      <c r="AG214" s="87">
        <v>0</v>
      </c>
      <c r="AH214" s="87">
        <v>0</v>
      </c>
      <c r="AI214" s="87">
        <v>0</v>
      </c>
      <c r="AJ214" s="87">
        <v>0</v>
      </c>
      <c r="AK214" s="87">
        <v>0</v>
      </c>
      <c r="AL214" s="87">
        <v>0</v>
      </c>
      <c r="AM214" s="87"/>
      <c r="AN214" s="87"/>
      <c r="AO214" s="87"/>
      <c r="AP214" s="70">
        <f t="shared" si="19"/>
        <v>27</v>
      </c>
      <c r="AQ214" s="70">
        <f t="shared" si="20"/>
        <v>5.3</v>
      </c>
      <c r="AR214" s="70">
        <f>IFERROR(VLOOKUP(A214,Climatologia_PP!A:U,9+Precipitacion!$E$2,FALSE),"")</f>
        <v>136.4655172413793</v>
      </c>
      <c r="AS214" s="70">
        <f t="shared" si="21"/>
        <v>3.8837650031585595</v>
      </c>
      <c r="AT214" s="70">
        <f t="shared" si="22"/>
        <v>4.4591375962190876</v>
      </c>
      <c r="AU214" s="70">
        <f t="shared" si="23"/>
        <v>3.3</v>
      </c>
      <c r="AV214" s="70">
        <f>IFERROR(VLOOKUP(A214,Maximos!A:AQ,8+(Precipitacion!$E$2-1)*3,FALSE),"")</f>
        <v>120</v>
      </c>
      <c r="AW214" s="79">
        <f t="array" ref="AW2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MATCH($A214, Maximos!$A:$A, 0),
    _xlpm.anio, INDEX(Maximos!$A:$ZZ, _xlpm.fila, _xlpm.colIni+1),
    _xlpm.dia, INDEX(Maximos!$A:$ZZ, _xlpm.fila, _xlpm.colIni+2),
    IF(OR(_xlpm.anio="",_xlpm.dia=""), "No aplica", DATE(_xlpm.anio, _xlpm.mesNum, _xlpm.dia))
  ),
"")</f>
        <v>27897</v>
      </c>
      <c r="AX214" s="72">
        <f t="shared" si="24"/>
        <v>-116.7</v>
      </c>
    </row>
    <row r="215" spans="1:50" ht="15" customHeight="1" x14ac:dyDescent="0.25">
      <c r="A215" s="68">
        <v>21050290</v>
      </c>
      <c r="B215" s="69" t="s">
        <v>385</v>
      </c>
      <c r="C215" s="69" t="s">
        <v>351</v>
      </c>
      <c r="D215" s="70">
        <v>-75.728499999999997</v>
      </c>
      <c r="E215" s="70">
        <v>2.4912777780000002</v>
      </c>
      <c r="F215" s="68">
        <v>825</v>
      </c>
      <c r="G215" s="68">
        <v>41</v>
      </c>
      <c r="H215" s="68">
        <v>41797</v>
      </c>
      <c r="I215" s="69" t="s">
        <v>79</v>
      </c>
      <c r="J215" s="69" t="s">
        <v>354</v>
      </c>
      <c r="K215" s="72">
        <v>0</v>
      </c>
      <c r="L215" s="72">
        <v>0</v>
      </c>
      <c r="M215" s="72">
        <v>0</v>
      </c>
      <c r="N215" s="72">
        <v>0</v>
      </c>
      <c r="O215" s="72">
        <v>0</v>
      </c>
      <c r="P215" s="72">
        <v>0</v>
      </c>
      <c r="Q215" s="72">
        <v>0</v>
      </c>
      <c r="R215" s="72">
        <v>0</v>
      </c>
      <c r="S215" s="72">
        <v>0</v>
      </c>
      <c r="T215" s="72">
        <v>0</v>
      </c>
      <c r="U215" s="72">
        <v>7</v>
      </c>
      <c r="V215" s="72">
        <v>0</v>
      </c>
      <c r="W215" s="72">
        <v>0</v>
      </c>
      <c r="X215" s="72">
        <v>0</v>
      </c>
      <c r="Y215" s="72">
        <v>0</v>
      </c>
      <c r="Z215" s="72">
        <v>0</v>
      </c>
      <c r="AA215" s="72">
        <v>0</v>
      </c>
      <c r="AB215" s="72">
        <v>0</v>
      </c>
      <c r="AC215" s="72">
        <v>0</v>
      </c>
      <c r="AD215" s="72">
        <v>0</v>
      </c>
      <c r="AE215" s="72">
        <v>7</v>
      </c>
      <c r="AF215" s="87">
        <v>0</v>
      </c>
      <c r="AG215" s="87">
        <v>0</v>
      </c>
      <c r="AH215" s="87">
        <v>0</v>
      </c>
      <c r="AI215" s="87">
        <v>0</v>
      </c>
      <c r="AJ215" s="87">
        <v>0</v>
      </c>
      <c r="AK215" s="87">
        <v>0</v>
      </c>
      <c r="AL215" s="87">
        <v>0</v>
      </c>
      <c r="AM215" s="87">
        <v>0</v>
      </c>
      <c r="AN215" s="87"/>
      <c r="AO215" s="87"/>
      <c r="AP215" s="70">
        <f t="shared" si="19"/>
        <v>29</v>
      </c>
      <c r="AQ215" s="70">
        <f t="shared" si="20"/>
        <v>14</v>
      </c>
      <c r="AR215" s="70">
        <f>IFERROR(VLOOKUP(A215,Climatologia_PP!A:U,9+Precipitacion!$E$2,FALSE),"")</f>
        <v>122.7733333333333</v>
      </c>
      <c r="AS215" s="70">
        <f t="shared" si="21"/>
        <v>11.403127715030411</v>
      </c>
      <c r="AT215" s="70">
        <f t="shared" si="22"/>
        <v>12.189550316066992</v>
      </c>
      <c r="AU215" s="70">
        <f t="shared" si="23"/>
        <v>7</v>
      </c>
      <c r="AV215" s="70">
        <f>IFERROR(VLOOKUP(A215,Maximos!A:AQ,8+(Precipitacion!$E$2-1)*3,FALSE),"")</f>
        <v>105</v>
      </c>
      <c r="AW215" s="79">
        <f t="array" ref="AW2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MATCH($A215, Maximos!$A:$A, 0),
    _xlpm.anio, INDEX(Maximos!$A:$ZZ, _xlpm.fila, _xlpm.colIni+1),
    _xlpm.dia, INDEX(Maximos!$A:$ZZ, _xlpm.fila, _xlpm.colIni+2),
    IF(OR(_xlpm.anio="",_xlpm.dia=""), "No aplica", DATE(_xlpm.anio, _xlpm.mesNum, _xlpm.dia))
  ),
"")</f>
        <v>34093</v>
      </c>
      <c r="AX215" s="72">
        <f t="shared" si="24"/>
        <v>-98</v>
      </c>
    </row>
    <row r="216" spans="1:50" ht="15" customHeight="1" x14ac:dyDescent="0.25">
      <c r="A216" s="68">
        <v>21145080</v>
      </c>
      <c r="B216" s="69" t="s">
        <v>386</v>
      </c>
      <c r="C216" s="69" t="s">
        <v>351</v>
      </c>
      <c r="D216" s="70">
        <v>-74.702944439999996</v>
      </c>
      <c r="E216" s="70">
        <v>3.5897777780000002</v>
      </c>
      <c r="F216" s="68">
        <v>1410</v>
      </c>
      <c r="G216" s="68">
        <v>41</v>
      </c>
      <c r="H216" s="68">
        <v>41206</v>
      </c>
      <c r="I216" s="69" t="s">
        <v>79</v>
      </c>
      <c r="J216" s="69" t="s">
        <v>387</v>
      </c>
      <c r="K216" s="72">
        <v>0.9</v>
      </c>
      <c r="L216" s="72">
        <v>3.2</v>
      </c>
      <c r="M216" s="72">
        <v>0.3</v>
      </c>
      <c r="N216" s="72">
        <v>21.3</v>
      </c>
      <c r="O216" s="72">
        <v>5.7</v>
      </c>
      <c r="P216" s="72">
        <v>4.7</v>
      </c>
      <c r="Q216" s="72">
        <v>0</v>
      </c>
      <c r="R216" s="72">
        <v>0.4</v>
      </c>
      <c r="S216" s="72">
        <v>0</v>
      </c>
      <c r="T216" s="72">
        <v>0.5</v>
      </c>
      <c r="U216" s="72">
        <v>14.5</v>
      </c>
      <c r="V216" s="72">
        <v>0</v>
      </c>
      <c r="W216" s="72">
        <v>0</v>
      </c>
      <c r="X216" s="72">
        <v>0.7</v>
      </c>
      <c r="Y216" s="72">
        <v>0</v>
      </c>
      <c r="Z216" s="72">
        <v>6</v>
      </c>
      <c r="AA216" s="72">
        <v>0.1</v>
      </c>
      <c r="AB216" s="72">
        <v>9.1999999999999993</v>
      </c>
      <c r="AC216" s="72">
        <v>0</v>
      </c>
      <c r="AD216" s="72">
        <v>0.7</v>
      </c>
      <c r="AE216" s="72">
        <v>19.399999999999999</v>
      </c>
      <c r="AF216" s="87">
        <v>0.1</v>
      </c>
      <c r="AG216" s="87">
        <v>0</v>
      </c>
      <c r="AH216" s="87">
        <v>0</v>
      </c>
      <c r="AI216" s="87">
        <v>0.4</v>
      </c>
      <c r="AJ216" s="87">
        <v>1.3</v>
      </c>
      <c r="AK216" s="87">
        <v>0.9</v>
      </c>
      <c r="AL216" s="87">
        <v>0</v>
      </c>
      <c r="AM216" s="87">
        <v>2.8</v>
      </c>
      <c r="AN216" s="87"/>
      <c r="AO216" s="87"/>
      <c r="AP216" s="70">
        <f t="shared" si="19"/>
        <v>29</v>
      </c>
      <c r="AQ216" s="70">
        <f t="shared" si="20"/>
        <v>93.1</v>
      </c>
      <c r="AR216" s="70">
        <f>IFERROR(VLOOKUP(A216,Climatologia_PP!A:U,9+Precipitacion!$E$2,FALSE),"")</f>
        <v>122.1115384615385</v>
      </c>
      <c r="AS216" s="70">
        <f t="shared" si="21"/>
        <v>76.241771394374595</v>
      </c>
      <c r="AT216" s="70">
        <f t="shared" si="22"/>
        <v>81.499824593986645</v>
      </c>
      <c r="AU216" s="70">
        <f t="shared" si="23"/>
        <v>21.3</v>
      </c>
      <c r="AV216" s="70" t="str">
        <f>IFERROR(VLOOKUP(A216,Maximos!A:AQ,8+(Precipitacion!$E$2-1)*3,FALSE),"")</f>
        <v/>
      </c>
      <c r="AW216" s="79" t="str">
        <f t="array" ref="AW2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216" s="72" t="str">
        <f t="shared" si="24"/>
        <v>NA</v>
      </c>
    </row>
    <row r="217" spans="1:50" ht="15" customHeight="1" x14ac:dyDescent="0.25">
      <c r="A217" s="68">
        <v>21025030</v>
      </c>
      <c r="B217" s="69" t="s">
        <v>388</v>
      </c>
      <c r="C217" s="69" t="s">
        <v>351</v>
      </c>
      <c r="D217" s="70">
        <v>-75.736222220000002</v>
      </c>
      <c r="E217" s="70">
        <v>2.079166667</v>
      </c>
      <c r="F217" s="68">
        <v>1368</v>
      </c>
      <c r="G217" s="68">
        <v>41</v>
      </c>
      <c r="H217" s="68">
        <v>41026</v>
      </c>
      <c r="I217" s="69" t="s">
        <v>79</v>
      </c>
      <c r="J217" s="69" t="s">
        <v>121</v>
      </c>
      <c r="K217" s="72">
        <v>1.2</v>
      </c>
      <c r="L217" s="72">
        <v>7.8</v>
      </c>
      <c r="M217" s="72">
        <v>2.5</v>
      </c>
      <c r="N217" s="72">
        <v>4.2</v>
      </c>
      <c r="O217" s="72">
        <v>0</v>
      </c>
      <c r="P217" s="72">
        <v>7</v>
      </c>
      <c r="Q217" s="72">
        <v>0</v>
      </c>
      <c r="R217" s="72">
        <v>2</v>
      </c>
      <c r="S217" s="72">
        <v>0</v>
      </c>
      <c r="T217" s="72">
        <v>2.5</v>
      </c>
      <c r="U217" s="72">
        <v>9.1999999999999993</v>
      </c>
      <c r="V217" s="72">
        <v>0</v>
      </c>
      <c r="W217" s="72">
        <v>0</v>
      </c>
      <c r="X217" s="72">
        <v>0</v>
      </c>
      <c r="Y217" s="72">
        <v>0</v>
      </c>
      <c r="Z217" s="72">
        <v>2.5</v>
      </c>
      <c r="AA217" s="72">
        <v>0</v>
      </c>
      <c r="AB217" s="72">
        <v>4.5</v>
      </c>
      <c r="AC217" s="72">
        <v>8.6999999999999993</v>
      </c>
      <c r="AD217" s="72">
        <v>1</v>
      </c>
      <c r="AE217" s="72">
        <v>35</v>
      </c>
      <c r="AF217" s="87">
        <v>0</v>
      </c>
      <c r="AG217" s="87">
        <v>0</v>
      </c>
      <c r="AH217" s="87">
        <v>0</v>
      </c>
      <c r="AI217" s="87">
        <v>0</v>
      </c>
      <c r="AJ217" s="87">
        <v>0</v>
      </c>
      <c r="AK217" s="87">
        <v>1</v>
      </c>
      <c r="AL217" s="87">
        <v>1.2</v>
      </c>
      <c r="AM217" s="87">
        <v>1</v>
      </c>
      <c r="AN217" s="87"/>
      <c r="AO217" s="87"/>
      <c r="AP217" s="70">
        <f t="shared" si="19"/>
        <v>29</v>
      </c>
      <c r="AQ217" s="70">
        <f t="shared" si="20"/>
        <v>91.3</v>
      </c>
      <c r="AR217" s="70" t="str">
        <f>IFERROR(VLOOKUP(A217,Climatologia_PP!A:U,9+Precipitacion!$E$2,FALSE),"")</f>
        <v/>
      </c>
      <c r="AS217" s="70" t="str">
        <f t="shared" si="21"/>
        <v/>
      </c>
      <c r="AT217" s="70" t="str">
        <f t="shared" si="22"/>
        <v/>
      </c>
      <c r="AU217" s="70">
        <f t="shared" si="23"/>
        <v>35</v>
      </c>
      <c r="AV217" s="70">
        <f>IFERROR(VLOOKUP(A217,Maximos!A:AQ,8+(Precipitacion!$E$2-1)*3,FALSE),"")</f>
        <v>100</v>
      </c>
      <c r="AW217" s="79">
        <f t="array" ref="AW2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MATCH($A217, Maximos!$A:$A, 0),
    _xlpm.anio, INDEX(Maximos!$A:$ZZ, _xlpm.fila, _xlpm.colIni+1),
    _xlpm.dia, INDEX(Maximos!$A:$ZZ, _xlpm.fila, _xlpm.colIni+2),
    IF(OR(_xlpm.anio="",_xlpm.dia=""), "No aplica", DATE(_xlpm.anio, _xlpm.mesNum, _xlpm.dia))
  ),
"")</f>
        <v>39936</v>
      </c>
      <c r="AX217" s="72">
        <f t="shared" si="24"/>
        <v>-65</v>
      </c>
    </row>
    <row r="218" spans="1:50" ht="15" customHeight="1" x14ac:dyDescent="0.25">
      <c r="A218" s="68">
        <v>21040050</v>
      </c>
      <c r="B218" s="69" t="s">
        <v>389</v>
      </c>
      <c r="C218" s="69" t="s">
        <v>351</v>
      </c>
      <c r="D218" s="70">
        <v>-75.822805560000006</v>
      </c>
      <c r="E218" s="70">
        <v>2.1088333330000002</v>
      </c>
      <c r="F218" s="68">
        <v>830</v>
      </c>
      <c r="G218" s="68">
        <v>41</v>
      </c>
      <c r="H218" s="68">
        <v>41791</v>
      </c>
      <c r="I218" s="69" t="s">
        <v>79</v>
      </c>
      <c r="J218" s="69" t="s">
        <v>389</v>
      </c>
      <c r="K218" s="72">
        <v>0</v>
      </c>
      <c r="L218" s="72">
        <v>0</v>
      </c>
      <c r="M218" s="72">
        <v>0</v>
      </c>
      <c r="N218" s="72">
        <v>0</v>
      </c>
      <c r="O218" s="72">
        <v>8</v>
      </c>
      <c r="P218" s="72">
        <v>7</v>
      </c>
      <c r="Q218" s="72">
        <v>0</v>
      </c>
      <c r="R218" s="72">
        <v>0</v>
      </c>
      <c r="S218" s="72">
        <v>3</v>
      </c>
      <c r="T218" s="72">
        <v>0</v>
      </c>
      <c r="U218" s="72">
        <v>8</v>
      </c>
      <c r="V218" s="72">
        <v>0</v>
      </c>
      <c r="W218" s="72">
        <v>0</v>
      </c>
      <c r="X218" s="72">
        <v>0</v>
      </c>
      <c r="Y218" s="72">
        <v>0</v>
      </c>
      <c r="Z218" s="72">
        <v>0</v>
      </c>
      <c r="AA218" s="72">
        <v>12</v>
      </c>
      <c r="AB218" s="72">
        <v>9</v>
      </c>
      <c r="AC218" s="72">
        <v>0</v>
      </c>
      <c r="AD218" s="72">
        <v>3</v>
      </c>
      <c r="AE218" s="72">
        <v>18</v>
      </c>
      <c r="AF218" s="87">
        <v>0</v>
      </c>
      <c r="AG218" s="87">
        <v>0</v>
      </c>
      <c r="AH218" s="87">
        <v>0</v>
      </c>
      <c r="AI218" s="87">
        <v>0</v>
      </c>
      <c r="AJ218" s="87">
        <v>0</v>
      </c>
      <c r="AK218" s="87">
        <v>0</v>
      </c>
      <c r="AL218" s="87">
        <v>0</v>
      </c>
      <c r="AM218" s="87">
        <v>5</v>
      </c>
      <c r="AN218" s="87"/>
      <c r="AO218" s="87"/>
      <c r="AP218" s="70">
        <f t="shared" si="19"/>
        <v>29</v>
      </c>
      <c r="AQ218" s="70">
        <f t="shared" si="20"/>
        <v>73</v>
      </c>
      <c r="AR218" s="70">
        <f>IFERROR(VLOOKUP(A218,Climatologia_PP!A:U,9+Precipitacion!$E$2,FALSE),"")</f>
        <v>97.514814814814812</v>
      </c>
      <c r="AS218" s="70">
        <f t="shared" si="21"/>
        <v>74.860420069125297</v>
      </c>
      <c r="AT218" s="70">
        <f t="shared" si="22"/>
        <v>80.023207660099459</v>
      </c>
      <c r="AU218" s="70">
        <f t="shared" si="23"/>
        <v>18</v>
      </c>
      <c r="AV218" s="70">
        <f>IFERROR(VLOOKUP(A218,Maximos!A:AQ,8+(Precipitacion!$E$2-1)*3,FALSE),"")</f>
        <v>120</v>
      </c>
      <c r="AW218" s="79">
        <f t="array" ref="AW2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MATCH($A218, Maximos!$A:$A, 0),
    _xlpm.anio, INDEX(Maximos!$A:$ZZ, _xlpm.fila, _xlpm.colIni+1),
    _xlpm.dia, INDEX(Maximos!$A:$ZZ, _xlpm.fila, _xlpm.colIni+2),
    IF(OR(_xlpm.anio="",_xlpm.dia=""), "No aplica", DATE(_xlpm.anio, _xlpm.mesNum, _xlpm.dia))
  ),
"")</f>
        <v>45424</v>
      </c>
      <c r="AX218" s="72">
        <f t="shared" si="24"/>
        <v>-102</v>
      </c>
    </row>
    <row r="219" spans="1:50" ht="15" customHeight="1" x14ac:dyDescent="0.25">
      <c r="A219" s="68">
        <v>44135010</v>
      </c>
      <c r="B219" s="69" t="s">
        <v>390</v>
      </c>
      <c r="C219" s="69" t="s">
        <v>351</v>
      </c>
      <c r="D219" s="70">
        <v>-72.381916669999995</v>
      </c>
      <c r="E219" s="70">
        <v>-0.61636111100000002</v>
      </c>
      <c r="F219" s="68">
        <v>150</v>
      </c>
      <c r="G219" s="68">
        <v>18</v>
      </c>
      <c r="H219" s="68">
        <v>18756</v>
      </c>
      <c r="I219" s="69" t="s">
        <v>391</v>
      </c>
      <c r="J219" s="69" t="s">
        <v>392</v>
      </c>
      <c r="K219" s="72">
        <v>25.4</v>
      </c>
      <c r="L219" s="72">
        <v>30.4</v>
      </c>
      <c r="M219" s="72">
        <v>26.3</v>
      </c>
      <c r="N219" s="72">
        <v>43.1</v>
      </c>
      <c r="O219" s="72">
        <v>0</v>
      </c>
      <c r="P219" s="72">
        <v>20.3</v>
      </c>
      <c r="Q219" s="72">
        <v>0</v>
      </c>
      <c r="R219" s="72">
        <v>34.200000000000003</v>
      </c>
      <c r="S219" s="72">
        <v>30.5</v>
      </c>
      <c r="T219" s="72">
        <v>27.9</v>
      </c>
      <c r="U219" s="72">
        <v>30.9</v>
      </c>
      <c r="V219" s="72">
        <v>26.7</v>
      </c>
      <c r="W219" s="96">
        <v>0</v>
      </c>
      <c r="X219" s="96">
        <v>0</v>
      </c>
      <c r="Y219" s="96">
        <v>30</v>
      </c>
      <c r="Z219" s="96">
        <v>0</v>
      </c>
      <c r="AA219" s="96">
        <v>0</v>
      </c>
      <c r="AB219" s="96">
        <v>19.2</v>
      </c>
      <c r="AC219" s="72">
        <v>0</v>
      </c>
      <c r="AD219" s="72">
        <v>40.299999999999997</v>
      </c>
      <c r="AE219" s="72">
        <v>0</v>
      </c>
      <c r="AF219" s="87">
        <v>25</v>
      </c>
      <c r="AG219" s="87">
        <v>10.7</v>
      </c>
      <c r="AH219" s="87">
        <v>41.9</v>
      </c>
      <c r="AI219" s="87">
        <v>0</v>
      </c>
      <c r="AJ219" s="87"/>
      <c r="AK219" s="87"/>
      <c r="AL219" s="87"/>
      <c r="AM219" s="87"/>
      <c r="AN219" s="87"/>
      <c r="AO219" s="87"/>
      <c r="AP219" s="70">
        <f t="shared" si="19"/>
        <v>25</v>
      </c>
      <c r="AQ219" s="70">
        <f t="shared" si="20"/>
        <v>462.79999999999995</v>
      </c>
      <c r="AR219" s="70">
        <f>IFERROR(VLOOKUP(A219,Climatologia_PP!A:U,9+Precipitacion!$E$2,FALSE),"")</f>
        <v>393.13199999999989</v>
      </c>
      <c r="AS219" s="70">
        <f t="shared" si="21"/>
        <v>117.72127427937693</v>
      </c>
      <c r="AT219" s="70">
        <f t="shared" si="22"/>
        <v>145.97438010642739</v>
      </c>
      <c r="AU219" s="70">
        <f t="shared" si="23"/>
        <v>43.1</v>
      </c>
      <c r="AV219" s="70">
        <f>IFERROR(VLOOKUP(A219,Maximos!A:AQ,8+(Precipitacion!$E$2-1)*3,FALSE),"")</f>
        <v>151</v>
      </c>
      <c r="AW219" s="79">
        <f t="array" ref="AW2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MATCH($A219, Maximos!$A:$A, 0),
    _xlpm.anio, INDEX(Maximos!$A:$ZZ, _xlpm.fila, _xlpm.colIni+1),
    _xlpm.dia, INDEX(Maximos!$A:$ZZ, _xlpm.fila, _xlpm.colIni+2),
    IF(OR(_xlpm.anio="",_xlpm.dia=""), "No aplica", DATE(_xlpm.anio, _xlpm.mesNum, _xlpm.dia))
  ),
"")</f>
        <v>35918</v>
      </c>
      <c r="AX219" s="72">
        <f t="shared" si="24"/>
        <v>-107.9</v>
      </c>
    </row>
    <row r="220" spans="1:50" ht="15" customHeight="1" x14ac:dyDescent="0.25">
      <c r="A220" s="68">
        <v>21060080</v>
      </c>
      <c r="B220" s="69" t="s">
        <v>393</v>
      </c>
      <c r="C220" s="69" t="s">
        <v>351</v>
      </c>
      <c r="D220" s="70">
        <v>-75.605055559999997</v>
      </c>
      <c r="E220" s="70">
        <v>2.190083333</v>
      </c>
      <c r="F220" s="68">
        <v>990</v>
      </c>
      <c r="G220" s="68">
        <v>41</v>
      </c>
      <c r="H220" s="68">
        <v>41298</v>
      </c>
      <c r="I220" s="69" t="s">
        <v>79</v>
      </c>
      <c r="J220" s="69" t="s">
        <v>382</v>
      </c>
      <c r="K220" s="72">
        <v>1</v>
      </c>
      <c r="L220" s="72">
        <v>2</v>
      </c>
      <c r="M220" s="72">
        <v>1</v>
      </c>
      <c r="N220" s="72">
        <v>2</v>
      </c>
      <c r="O220" s="72">
        <v>8</v>
      </c>
      <c r="P220" s="72">
        <v>7</v>
      </c>
      <c r="Q220" s="72">
        <v>0</v>
      </c>
      <c r="R220" s="72">
        <v>0</v>
      </c>
      <c r="S220" s="72">
        <v>0</v>
      </c>
      <c r="T220" s="72">
        <v>0</v>
      </c>
      <c r="U220" s="72">
        <v>2</v>
      </c>
      <c r="V220" s="72">
        <v>0</v>
      </c>
      <c r="W220" s="72">
        <v>0</v>
      </c>
      <c r="X220" s="72">
        <v>0</v>
      </c>
      <c r="Y220" s="72">
        <v>1</v>
      </c>
      <c r="Z220" s="72">
        <v>0</v>
      </c>
      <c r="AA220" s="72">
        <v>0</v>
      </c>
      <c r="AB220" s="72">
        <v>10</v>
      </c>
      <c r="AC220" s="72">
        <v>0</v>
      </c>
      <c r="AD220" s="72">
        <v>8</v>
      </c>
      <c r="AE220" s="72">
        <v>33</v>
      </c>
      <c r="AF220" s="87">
        <v>0</v>
      </c>
      <c r="AG220" s="87">
        <v>0</v>
      </c>
      <c r="AH220" s="87">
        <v>0</v>
      </c>
      <c r="AI220" s="87">
        <v>0</v>
      </c>
      <c r="AJ220" s="87">
        <v>0</v>
      </c>
      <c r="AK220" s="87">
        <v>0</v>
      </c>
      <c r="AL220" s="87">
        <v>0</v>
      </c>
      <c r="AM220" s="87">
        <v>8</v>
      </c>
      <c r="AN220" s="87"/>
      <c r="AO220" s="87"/>
      <c r="AP220" s="70">
        <f t="shared" si="19"/>
        <v>29</v>
      </c>
      <c r="AQ220" s="70">
        <f t="shared" si="20"/>
        <v>83</v>
      </c>
      <c r="AR220" s="70">
        <f>IFERROR(VLOOKUP(A220,Climatologia_PP!A:U,9+Precipitacion!$E$2,FALSE),"")</f>
        <v>117.2</v>
      </c>
      <c r="AS220" s="70">
        <f t="shared" si="21"/>
        <v>70.819112627986343</v>
      </c>
      <c r="AT220" s="70">
        <f t="shared" si="22"/>
        <v>75.703189360950915</v>
      </c>
      <c r="AU220" s="70">
        <f t="shared" si="23"/>
        <v>33</v>
      </c>
      <c r="AV220" s="70">
        <f>IFERROR(VLOOKUP(A220,Maximos!A:AQ,8+(Precipitacion!$E$2-1)*3,FALSE),"")</f>
        <v>61</v>
      </c>
      <c r="AW220" s="79">
        <f t="array" ref="AW2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MATCH($A220, Maximos!$A:$A, 0),
    _xlpm.anio, INDEX(Maximos!$A:$ZZ, _xlpm.fila, _xlpm.colIni+1),
    _xlpm.dia, INDEX(Maximos!$A:$ZZ, _xlpm.fila, _xlpm.colIni+2),
    IF(OR(_xlpm.anio="",_xlpm.dia=""), "No aplica", DATE(_xlpm.anio, _xlpm.mesNum, _xlpm.dia))
  ),
"")</f>
        <v>44318</v>
      </c>
      <c r="AX220" s="72">
        <f t="shared" si="24"/>
        <v>-28</v>
      </c>
    </row>
    <row r="221" spans="1:50" ht="15" customHeight="1" x14ac:dyDescent="0.25">
      <c r="A221" s="68">
        <v>44045020</v>
      </c>
      <c r="B221" s="69" t="s">
        <v>394</v>
      </c>
      <c r="C221" s="69" t="s">
        <v>351</v>
      </c>
      <c r="D221" s="70">
        <v>-75.70447222</v>
      </c>
      <c r="E221" s="70">
        <v>1.1952499999999999</v>
      </c>
      <c r="F221" s="68">
        <v>270</v>
      </c>
      <c r="G221" s="68">
        <v>18</v>
      </c>
      <c r="H221" s="68">
        <v>18860</v>
      </c>
      <c r="I221" s="69" t="s">
        <v>391</v>
      </c>
      <c r="J221" s="69" t="s">
        <v>395</v>
      </c>
      <c r="K221" s="72">
        <v>23.5</v>
      </c>
      <c r="L221" s="72">
        <v>0</v>
      </c>
      <c r="M221" s="72">
        <v>43</v>
      </c>
      <c r="N221" s="72">
        <v>13.5</v>
      </c>
      <c r="O221" s="72">
        <v>13</v>
      </c>
      <c r="P221" s="72">
        <v>33</v>
      </c>
      <c r="Q221" s="72">
        <v>0</v>
      </c>
      <c r="R221" s="72">
        <v>0</v>
      </c>
      <c r="S221" s="72">
        <v>0.5</v>
      </c>
      <c r="T221" s="72">
        <v>36.5</v>
      </c>
      <c r="U221" s="72">
        <v>74</v>
      </c>
      <c r="V221" s="72">
        <v>1</v>
      </c>
      <c r="W221" s="72">
        <v>0</v>
      </c>
      <c r="X221" s="72">
        <v>22</v>
      </c>
      <c r="Y221" s="72">
        <v>45</v>
      </c>
      <c r="Z221" s="72">
        <v>18</v>
      </c>
      <c r="AA221" s="72">
        <v>9.3000000000000007</v>
      </c>
      <c r="AB221" s="72">
        <v>1</v>
      </c>
      <c r="AC221" s="72">
        <v>16.5</v>
      </c>
      <c r="AD221" s="72">
        <v>40.5</v>
      </c>
      <c r="AE221" s="72">
        <v>129</v>
      </c>
      <c r="AF221" s="87">
        <v>3</v>
      </c>
      <c r="AG221" s="87">
        <v>12</v>
      </c>
      <c r="AH221" s="87">
        <v>7.5</v>
      </c>
      <c r="AI221" s="87">
        <v>0</v>
      </c>
      <c r="AJ221" s="87">
        <v>6.7</v>
      </c>
      <c r="AK221" s="87">
        <v>7</v>
      </c>
      <c r="AL221" s="87">
        <v>2</v>
      </c>
      <c r="AM221" s="87">
        <v>38.5</v>
      </c>
      <c r="AN221" s="87"/>
      <c r="AO221" s="87"/>
      <c r="AP221" s="70">
        <f t="shared" si="19"/>
        <v>29</v>
      </c>
      <c r="AQ221" s="70">
        <f t="shared" si="20"/>
        <v>596</v>
      </c>
      <c r="AR221" s="70">
        <f>IFERROR(VLOOKUP(A221,Climatologia_PP!A:U,9+Precipitacion!$E$2,FALSE),"")</f>
        <v>382.81666666666672</v>
      </c>
      <c r="AS221" s="70">
        <f t="shared" si="21"/>
        <v>155.68810135399883</v>
      </c>
      <c r="AT221" s="70">
        <f t="shared" si="22"/>
        <v>166.42521179220566</v>
      </c>
      <c r="AU221" s="70">
        <f t="shared" si="23"/>
        <v>129</v>
      </c>
      <c r="AV221" s="70">
        <f>IFERROR(VLOOKUP(A221,Maximos!A:AQ,8+(Precipitacion!$E$2-1)*3,FALSE),"")</f>
        <v>118</v>
      </c>
      <c r="AW221" s="79">
        <f t="array" ref="AW2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MATCH($A221, Maximos!$A:$A, 0),
    _xlpm.anio, INDEX(Maximos!$A:$ZZ, _xlpm.fila, _xlpm.colIni+1),
    _xlpm.dia, INDEX(Maximos!$A:$ZZ, _xlpm.fila, _xlpm.colIni+2),
    IF(OR(_xlpm.anio="",_xlpm.dia=""), "No aplica", DATE(_xlpm.anio, _xlpm.mesNum, _xlpm.dia))
  ),
"")</f>
        <v>44686</v>
      </c>
      <c r="AX221" s="72">
        <f t="shared" si="24"/>
        <v>11</v>
      </c>
    </row>
    <row r="222" spans="1:50" ht="15" customHeight="1" x14ac:dyDescent="0.25">
      <c r="A222" s="68">
        <v>21030080</v>
      </c>
      <c r="B222" s="69" t="s">
        <v>396</v>
      </c>
      <c r="C222" s="69" t="s">
        <v>351</v>
      </c>
      <c r="D222" s="70">
        <v>-75.942222220000005</v>
      </c>
      <c r="E222" s="70">
        <v>1.8136111109999999</v>
      </c>
      <c r="F222" s="68">
        <v>1350</v>
      </c>
      <c r="G222" s="68">
        <v>41</v>
      </c>
      <c r="H222" s="68">
        <v>41006</v>
      </c>
      <c r="I222" s="69" t="s">
        <v>79</v>
      </c>
      <c r="J222" s="69" t="s">
        <v>396</v>
      </c>
      <c r="K222" s="72">
        <v>10</v>
      </c>
      <c r="L222" s="72">
        <v>11</v>
      </c>
      <c r="M222" s="72">
        <v>8</v>
      </c>
      <c r="N222" s="72">
        <v>7</v>
      </c>
      <c r="O222" s="72">
        <v>2</v>
      </c>
      <c r="P222" s="72">
        <v>4</v>
      </c>
      <c r="Q222" s="72">
        <v>0</v>
      </c>
      <c r="R222" s="72">
        <v>2</v>
      </c>
      <c r="S222" s="72">
        <v>3</v>
      </c>
      <c r="T222" s="72">
        <v>2</v>
      </c>
      <c r="U222" s="72">
        <v>28</v>
      </c>
      <c r="V222" s="72">
        <v>0</v>
      </c>
      <c r="W222" s="72">
        <v>0</v>
      </c>
      <c r="X222" s="72">
        <v>0</v>
      </c>
      <c r="Y222" s="72">
        <v>1</v>
      </c>
      <c r="Z222" s="72">
        <v>3</v>
      </c>
      <c r="AA222" s="72">
        <v>5</v>
      </c>
      <c r="AB222" s="72">
        <v>2</v>
      </c>
      <c r="AC222" s="72">
        <v>20</v>
      </c>
      <c r="AD222" s="72">
        <v>5</v>
      </c>
      <c r="AE222" s="72">
        <v>45</v>
      </c>
      <c r="AF222" s="87">
        <v>0</v>
      </c>
      <c r="AG222" s="87">
        <v>0</v>
      </c>
      <c r="AH222" s="87">
        <v>0</v>
      </c>
      <c r="AI222" s="87">
        <v>0</v>
      </c>
      <c r="AJ222" s="87">
        <v>0</v>
      </c>
      <c r="AK222" s="87">
        <v>0</v>
      </c>
      <c r="AL222" s="87">
        <v>0</v>
      </c>
      <c r="AM222" s="87">
        <v>0</v>
      </c>
      <c r="AN222" s="87"/>
      <c r="AO222" s="87"/>
      <c r="AP222" s="70">
        <f t="shared" si="19"/>
        <v>29</v>
      </c>
      <c r="AQ222" s="70">
        <f t="shared" si="20"/>
        <v>158</v>
      </c>
      <c r="AR222" s="70">
        <f>IFERROR(VLOOKUP(A222,Climatologia_PP!A:U,9+Precipitacion!$E$2,FALSE),"")</f>
        <v>189.34482758620689</v>
      </c>
      <c r="AS222" s="70">
        <f t="shared" si="21"/>
        <v>83.445638317246406</v>
      </c>
      <c r="AT222" s="70">
        <f t="shared" si="22"/>
        <v>89.200509925332355</v>
      </c>
      <c r="AU222" s="70">
        <f t="shared" si="23"/>
        <v>45</v>
      </c>
      <c r="AV222" s="70">
        <f>IFERROR(VLOOKUP(A222,Maximos!A:AQ,8+(Precipitacion!$E$2-1)*3,FALSE),"")</f>
        <v>106</v>
      </c>
      <c r="AW222" s="79">
        <f t="array" ref="AW2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MATCH($A222, Maximos!$A:$A, 0),
    _xlpm.anio, INDEX(Maximos!$A:$ZZ, _xlpm.fila, _xlpm.colIni+1),
    _xlpm.dia, INDEX(Maximos!$A:$ZZ, _xlpm.fila, _xlpm.colIni+2),
    IF(OR(_xlpm.anio="",_xlpm.dia=""), "No aplica", DATE(_xlpm.anio, _xlpm.mesNum, _xlpm.dia))
  ),
"")</f>
        <v>28256</v>
      </c>
      <c r="AX222" s="72">
        <f t="shared" si="24"/>
        <v>-61</v>
      </c>
    </row>
    <row r="223" spans="1:50" ht="15" customHeight="1" x14ac:dyDescent="0.25">
      <c r="A223" s="68">
        <v>21010110</v>
      </c>
      <c r="B223" s="69" t="s">
        <v>397</v>
      </c>
      <c r="C223" s="69" t="s">
        <v>351</v>
      </c>
      <c r="D223" s="70">
        <v>-76.074416670000005</v>
      </c>
      <c r="E223" s="70">
        <v>1.8449166669999999</v>
      </c>
      <c r="F223" s="68">
        <v>1265</v>
      </c>
      <c r="G223" s="68">
        <v>41</v>
      </c>
      <c r="H223" s="68">
        <v>41551</v>
      </c>
      <c r="I223" s="69" t="s">
        <v>79</v>
      </c>
      <c r="J223" s="69" t="s">
        <v>398</v>
      </c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  <c r="AA223" s="72"/>
      <c r="AB223" s="72"/>
      <c r="AC223" s="72"/>
      <c r="AD223" s="72"/>
      <c r="AE223" s="72"/>
      <c r="AF223" s="87"/>
      <c r="AG223" s="87"/>
      <c r="AH223" s="87"/>
      <c r="AI223" s="87"/>
      <c r="AJ223" s="87"/>
      <c r="AK223" s="87"/>
      <c r="AL223" s="87"/>
      <c r="AM223" s="87"/>
      <c r="AN223" s="87"/>
      <c r="AO223" s="87"/>
      <c r="AP223" s="70">
        <f t="shared" si="19"/>
        <v>0</v>
      </c>
      <c r="AQ223" s="70" t="str">
        <f t="shared" si="20"/>
        <v/>
      </c>
      <c r="AR223" s="70">
        <f>IFERROR(VLOOKUP(A223,Climatologia_PP!A:U,9+Precipitacion!$E$2,FALSE),"")</f>
        <v>148.59642857142859</v>
      </c>
      <c r="AS223" s="70" t="str">
        <f t="shared" si="21"/>
        <v/>
      </c>
      <c r="AT223" s="70" t="str">
        <f t="shared" si="22"/>
        <v/>
      </c>
      <c r="AU223" s="70" t="str">
        <f t="shared" si="23"/>
        <v/>
      </c>
      <c r="AV223" s="70">
        <f>IFERROR(VLOOKUP(A223,Maximos!A:AQ,8+(Precipitacion!$E$2-1)*3,FALSE),"")</f>
        <v>63</v>
      </c>
      <c r="AW223" s="79">
        <f t="array" ref="AW2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MATCH($A223, Maximos!$A:$A, 0),
    _xlpm.anio, INDEX(Maximos!$A:$ZZ, _xlpm.fila, _xlpm.colIni+1),
    _xlpm.dia, INDEX(Maximos!$A:$ZZ, _xlpm.fila, _xlpm.colIni+2),
    IF(OR(_xlpm.anio="",_xlpm.dia=""), "No aplica", DATE(_xlpm.anio, _xlpm.mesNum, _xlpm.dia))
  ),
"")</f>
        <v>40675</v>
      </c>
      <c r="AX223" s="72" t="str">
        <f t="shared" si="24"/>
        <v>NA</v>
      </c>
    </row>
    <row r="224" spans="1:50" ht="15" customHeight="1" x14ac:dyDescent="0.25">
      <c r="A224" s="68">
        <v>21010190</v>
      </c>
      <c r="B224" s="69" t="s">
        <v>399</v>
      </c>
      <c r="C224" s="69" t="s">
        <v>351</v>
      </c>
      <c r="D224" s="70">
        <v>-76.249722219999995</v>
      </c>
      <c r="E224" s="70">
        <v>1.848944444</v>
      </c>
      <c r="F224" s="68">
        <v>1700</v>
      </c>
      <c r="G224" s="68">
        <v>41</v>
      </c>
      <c r="H224" s="68">
        <v>41668</v>
      </c>
      <c r="I224" s="69" t="s">
        <v>79</v>
      </c>
      <c r="J224" s="69" t="s">
        <v>400</v>
      </c>
      <c r="K224" s="72">
        <v>41</v>
      </c>
      <c r="L224" s="72">
        <v>16</v>
      </c>
      <c r="M224" s="72">
        <v>27</v>
      </c>
      <c r="N224" s="72">
        <v>31</v>
      </c>
      <c r="O224" s="72">
        <v>20</v>
      </c>
      <c r="P224" s="72">
        <v>34</v>
      </c>
      <c r="Q224" s="72">
        <v>0</v>
      </c>
      <c r="R224" s="72">
        <v>12</v>
      </c>
      <c r="S224" s="72">
        <v>3</v>
      </c>
      <c r="T224" s="72">
        <v>18</v>
      </c>
      <c r="U224" s="72">
        <v>11</v>
      </c>
      <c r="V224" s="72">
        <v>32</v>
      </c>
      <c r="W224" s="72">
        <v>0</v>
      </c>
      <c r="X224" s="72">
        <v>0</v>
      </c>
      <c r="Y224" s="72">
        <v>5</v>
      </c>
      <c r="Z224" s="72">
        <v>0</v>
      </c>
      <c r="AA224" s="72">
        <v>6</v>
      </c>
      <c r="AB224" s="72">
        <v>0</v>
      </c>
      <c r="AC224" s="72">
        <v>19</v>
      </c>
      <c r="AD224" s="72">
        <v>10</v>
      </c>
      <c r="AE224" s="72">
        <v>75</v>
      </c>
      <c r="AF224" s="87">
        <v>13</v>
      </c>
      <c r="AG224" s="87">
        <v>41</v>
      </c>
      <c r="AH224" s="87">
        <v>10</v>
      </c>
      <c r="AI224" s="87">
        <v>16</v>
      </c>
      <c r="AJ224" s="87">
        <v>8</v>
      </c>
      <c r="AK224" s="87">
        <v>22</v>
      </c>
      <c r="AL224" s="87">
        <v>25</v>
      </c>
      <c r="AM224" s="87">
        <v>33</v>
      </c>
      <c r="AN224" s="87"/>
      <c r="AO224" s="87"/>
      <c r="AP224" s="70">
        <f t="shared" si="19"/>
        <v>29</v>
      </c>
      <c r="AQ224" s="70">
        <f t="shared" si="20"/>
        <v>528</v>
      </c>
      <c r="AR224" s="70">
        <f>IFERROR(VLOOKUP(A224,Climatologia_PP!A:U,9+Precipitacion!$E$2,FALSE),"")</f>
        <v>175.8</v>
      </c>
      <c r="AS224" s="70">
        <f t="shared" si="21"/>
        <v>300.34129692832761</v>
      </c>
      <c r="AT224" s="70">
        <f t="shared" si="22"/>
        <v>200</v>
      </c>
      <c r="AU224" s="70">
        <f t="shared" si="23"/>
        <v>75</v>
      </c>
      <c r="AV224" s="70">
        <f>IFERROR(VLOOKUP(A224,Maximos!A:AQ,8+(Precipitacion!$E$2-1)*3,FALSE),"")</f>
        <v>110</v>
      </c>
      <c r="AW224" s="79">
        <f t="array" ref="AW2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MATCH($A224, Maximos!$A:$A, 0),
    _xlpm.anio, INDEX(Maximos!$A:$ZZ, _xlpm.fila, _xlpm.colIni+1),
    _xlpm.dia, INDEX(Maximos!$A:$ZZ, _xlpm.fila, _xlpm.colIni+2),
    IF(OR(_xlpm.anio="",_xlpm.dia=""), "No aplica", DATE(_xlpm.anio, _xlpm.mesNum, _xlpm.dia))
  ),
"")</f>
        <v>45441</v>
      </c>
      <c r="AX224" s="72">
        <f t="shared" si="24"/>
        <v>-35</v>
      </c>
    </row>
    <row r="225" spans="1:50" ht="15" customHeight="1" x14ac:dyDescent="0.25">
      <c r="A225" s="68">
        <v>21010140</v>
      </c>
      <c r="B225" s="69" t="s">
        <v>401</v>
      </c>
      <c r="C225" s="69" t="s">
        <v>351</v>
      </c>
      <c r="D225" s="70">
        <v>-76.360833330000006</v>
      </c>
      <c r="E225" s="70">
        <v>1.864388889</v>
      </c>
      <c r="F225" s="68">
        <v>1940</v>
      </c>
      <c r="G225" s="68">
        <v>41</v>
      </c>
      <c r="H225" s="68">
        <v>41668</v>
      </c>
      <c r="I225" s="69" t="s">
        <v>79</v>
      </c>
      <c r="J225" s="69" t="s">
        <v>400</v>
      </c>
      <c r="K225" s="72">
        <v>20</v>
      </c>
      <c r="L225" s="72">
        <v>25</v>
      </c>
      <c r="M225" s="72">
        <v>8</v>
      </c>
      <c r="N225" s="72">
        <v>19</v>
      </c>
      <c r="O225" s="72">
        <v>4</v>
      </c>
      <c r="P225" s="72">
        <v>5</v>
      </c>
      <c r="Q225" s="72">
        <v>0</v>
      </c>
      <c r="R225" s="72">
        <v>2</v>
      </c>
      <c r="S225" s="72">
        <v>2</v>
      </c>
      <c r="T225" s="72">
        <v>4</v>
      </c>
      <c r="U225" s="72">
        <v>20</v>
      </c>
      <c r="V225" s="72">
        <v>19</v>
      </c>
      <c r="W225" s="72">
        <v>13</v>
      </c>
      <c r="X225" s="72">
        <v>1</v>
      </c>
      <c r="Y225" s="72">
        <v>2</v>
      </c>
      <c r="Z225" s="72">
        <v>5</v>
      </c>
      <c r="AA225" s="72">
        <v>2</v>
      </c>
      <c r="AB225" s="72">
        <v>1</v>
      </c>
      <c r="AC225" s="72">
        <v>12</v>
      </c>
      <c r="AD225" s="72">
        <v>18</v>
      </c>
      <c r="AE225" s="72">
        <v>40</v>
      </c>
      <c r="AF225" s="87">
        <v>4</v>
      </c>
      <c r="AG225" s="87">
        <v>15</v>
      </c>
      <c r="AH225" s="87">
        <v>17</v>
      </c>
      <c r="AI225" s="87">
        <v>2</v>
      </c>
      <c r="AJ225" s="87">
        <v>4</v>
      </c>
      <c r="AK225" s="87">
        <v>2</v>
      </c>
      <c r="AL225" s="87">
        <v>1</v>
      </c>
      <c r="AM225" s="87">
        <v>3</v>
      </c>
      <c r="AN225" s="87"/>
      <c r="AO225" s="87"/>
      <c r="AP225" s="70">
        <f t="shared" si="19"/>
        <v>29</v>
      </c>
      <c r="AQ225" s="70">
        <f t="shared" si="20"/>
        <v>270</v>
      </c>
      <c r="AR225" s="70">
        <f>IFERROR(VLOOKUP(A225,Climatologia_PP!A:U,9+Precipitacion!$E$2,FALSE),"")</f>
        <v>207.5733333333333</v>
      </c>
      <c r="AS225" s="70">
        <f t="shared" si="21"/>
        <v>130.07451181911617</v>
      </c>
      <c r="AT225" s="70">
        <f t="shared" si="22"/>
        <v>139.04516780664142</v>
      </c>
      <c r="AU225" s="70">
        <f t="shared" si="23"/>
        <v>40</v>
      </c>
      <c r="AV225" s="70">
        <f>IFERROR(VLOOKUP(A225,Maximos!A:AQ,8+(Precipitacion!$E$2-1)*3,FALSE),"")</f>
        <v>111</v>
      </c>
      <c r="AW225" s="79">
        <f t="array" ref="AW2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MATCH($A225, Maximos!$A:$A, 0),
    _xlpm.anio, INDEX(Maximos!$A:$ZZ, _xlpm.fila, _xlpm.colIni+1),
    _xlpm.dia, INDEX(Maximos!$A:$ZZ, _xlpm.fila, _xlpm.colIni+2),
    IF(OR(_xlpm.anio="",_xlpm.dia=""), "No aplica", DATE(_xlpm.anio, _xlpm.mesNum, _xlpm.dia))
  ),
"")</f>
        <v>41036</v>
      </c>
      <c r="AX225" s="72">
        <f t="shared" si="24"/>
        <v>-71</v>
      </c>
    </row>
    <row r="226" spans="1:50" ht="15" customHeight="1" x14ac:dyDescent="0.25">
      <c r="A226" s="68">
        <v>21010160</v>
      </c>
      <c r="B226" s="69" t="s">
        <v>402</v>
      </c>
      <c r="C226" s="69" t="s">
        <v>351</v>
      </c>
      <c r="D226" s="70">
        <v>-76.394166670000004</v>
      </c>
      <c r="E226" s="70">
        <v>1.899444444</v>
      </c>
      <c r="F226" s="68">
        <v>1724</v>
      </c>
      <c r="G226" s="68">
        <v>41</v>
      </c>
      <c r="H226" s="68">
        <v>41668</v>
      </c>
      <c r="I226" s="69" t="s">
        <v>79</v>
      </c>
      <c r="J226" s="69" t="s">
        <v>400</v>
      </c>
      <c r="K226" s="72">
        <v>9</v>
      </c>
      <c r="L226" s="72">
        <v>16</v>
      </c>
      <c r="M226" s="72">
        <v>7</v>
      </c>
      <c r="N226" s="72">
        <v>14</v>
      </c>
      <c r="O226" s="72">
        <v>1</v>
      </c>
      <c r="P226" s="72">
        <v>2</v>
      </c>
      <c r="Q226" s="72">
        <v>0</v>
      </c>
      <c r="R226" s="72">
        <v>14</v>
      </c>
      <c r="S226" s="72"/>
      <c r="T226" s="72">
        <v>1</v>
      </c>
      <c r="U226" s="72">
        <v>23</v>
      </c>
      <c r="V226" s="72">
        <v>42</v>
      </c>
      <c r="W226" s="72">
        <v>0</v>
      </c>
      <c r="X226" s="72">
        <v>0</v>
      </c>
      <c r="Y226" s="72">
        <v>3</v>
      </c>
      <c r="Z226" s="72">
        <v>13</v>
      </c>
      <c r="AA226" s="72">
        <v>1</v>
      </c>
      <c r="AB226" s="72">
        <v>0</v>
      </c>
      <c r="AC226" s="72">
        <v>8</v>
      </c>
      <c r="AD226" s="72">
        <v>9</v>
      </c>
      <c r="AE226" s="72">
        <v>64</v>
      </c>
      <c r="AF226" s="87">
        <v>4</v>
      </c>
      <c r="AG226" s="87">
        <v>13</v>
      </c>
      <c r="AH226" s="87">
        <v>3</v>
      </c>
      <c r="AI226" s="87">
        <v>3</v>
      </c>
      <c r="AJ226" s="87">
        <v>2</v>
      </c>
      <c r="AK226" s="87">
        <v>4</v>
      </c>
      <c r="AL226" s="87">
        <v>2</v>
      </c>
      <c r="AM226" s="87">
        <v>1</v>
      </c>
      <c r="AN226" s="87"/>
      <c r="AO226" s="87"/>
      <c r="AP226" s="70">
        <f t="shared" si="19"/>
        <v>28</v>
      </c>
      <c r="AQ226" s="70">
        <f t="shared" si="20"/>
        <v>259</v>
      </c>
      <c r="AR226" s="70">
        <f>IFERROR(VLOOKUP(A226,Climatologia_PP!A:U,9+Precipitacion!$E$2,FALSE),"")</f>
        <v>174.92692307692309</v>
      </c>
      <c r="AS226" s="70">
        <f t="shared" si="21"/>
        <v>148.06182801609461</v>
      </c>
      <c r="AT226" s="70">
        <f t="shared" si="22"/>
        <v>163.92559530353333</v>
      </c>
      <c r="AU226" s="70">
        <f t="shared" si="23"/>
        <v>64</v>
      </c>
      <c r="AV226" s="70">
        <f>IFERROR(VLOOKUP(A226,Maximos!A:AQ,8+(Precipitacion!$E$2-1)*3,FALSE),"")</f>
        <v>83</v>
      </c>
      <c r="AW226" s="79">
        <f t="array" ref="AW2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MATCH($A226, Maximos!$A:$A, 0),
    _xlpm.anio, INDEX(Maximos!$A:$ZZ, _xlpm.fila, _xlpm.colIni+1),
    _xlpm.dia, INDEX(Maximos!$A:$ZZ, _xlpm.fila, _xlpm.colIni+2),
    IF(OR(_xlpm.anio="",_xlpm.dia=""), "No aplica", DATE(_xlpm.anio, _xlpm.mesNum, _xlpm.dia))
  ),
"")</f>
        <v>33727</v>
      </c>
      <c r="AX226" s="72">
        <f t="shared" si="24"/>
        <v>-19</v>
      </c>
    </row>
    <row r="227" spans="1:50" ht="15" customHeight="1" x14ac:dyDescent="0.25">
      <c r="A227" s="68">
        <v>21010230</v>
      </c>
      <c r="B227" s="69" t="s">
        <v>403</v>
      </c>
      <c r="C227" s="69" t="s">
        <v>351</v>
      </c>
      <c r="D227" s="70">
        <v>-76.304249999999996</v>
      </c>
      <c r="E227" s="70">
        <v>1.905805556</v>
      </c>
      <c r="F227" s="68">
        <v>1949</v>
      </c>
      <c r="G227" s="68">
        <v>41</v>
      </c>
      <c r="H227" s="68">
        <v>41668</v>
      </c>
      <c r="I227" s="69" t="s">
        <v>79</v>
      </c>
      <c r="J227" s="69" t="s">
        <v>400</v>
      </c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  <c r="AA227" s="72"/>
      <c r="AB227" s="72"/>
      <c r="AC227" s="72"/>
      <c r="AD227" s="72"/>
      <c r="AE227" s="72"/>
      <c r="AF227" s="87"/>
      <c r="AG227" s="87"/>
      <c r="AH227" s="87"/>
      <c r="AI227" s="87"/>
      <c r="AJ227" s="87"/>
      <c r="AK227" s="87"/>
      <c r="AL227" s="87"/>
      <c r="AM227" s="87"/>
      <c r="AN227" s="87"/>
      <c r="AO227" s="87"/>
      <c r="AP227" s="70">
        <f t="shared" si="19"/>
        <v>0</v>
      </c>
      <c r="AQ227" s="70" t="str">
        <f t="shared" si="20"/>
        <v/>
      </c>
      <c r="AR227" s="70">
        <f>IFERROR(VLOOKUP(A227,Climatologia_PP!A:U,9+Precipitacion!$E$2,FALSE),"")</f>
        <v>152.94999999999999</v>
      </c>
      <c r="AS227" s="70" t="str">
        <f t="shared" si="21"/>
        <v/>
      </c>
      <c r="AT227" s="70" t="str">
        <f t="shared" si="22"/>
        <v/>
      </c>
      <c r="AU227" s="70" t="str">
        <f t="shared" si="23"/>
        <v/>
      </c>
      <c r="AV227" s="70">
        <f>IFERROR(VLOOKUP(A227,Maximos!A:AQ,8+(Precipitacion!$E$2-1)*3,FALSE),"")</f>
        <v>61.2</v>
      </c>
      <c r="AW227" s="79">
        <f t="array" ref="AW2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MATCH($A227, Maximos!$A:$A, 0),
    _xlpm.anio, INDEX(Maximos!$A:$ZZ, _xlpm.fila, _xlpm.colIni+1),
    _xlpm.dia, INDEX(Maximos!$A:$ZZ, _xlpm.fila, _xlpm.colIni+2),
    IF(OR(_xlpm.anio="",_xlpm.dia=""), "No aplica", DATE(_xlpm.anio, _xlpm.mesNum, _xlpm.dia))
  ),
"")</f>
        <v>40319</v>
      </c>
      <c r="AX227" s="72" t="str">
        <f t="shared" si="24"/>
        <v>NA</v>
      </c>
    </row>
    <row r="228" spans="1:50" ht="15" customHeight="1" x14ac:dyDescent="0.25">
      <c r="A228" s="68">
        <v>44045010</v>
      </c>
      <c r="B228" s="69" t="s">
        <v>404</v>
      </c>
      <c r="C228" s="69" t="s">
        <v>351</v>
      </c>
      <c r="D228" s="70">
        <v>-75.961500000000001</v>
      </c>
      <c r="E228" s="70">
        <v>1.325138889</v>
      </c>
      <c r="F228" s="68">
        <v>320</v>
      </c>
      <c r="G228" s="68">
        <v>18</v>
      </c>
      <c r="H228" s="68">
        <v>18610</v>
      </c>
      <c r="I228" s="69" t="s">
        <v>391</v>
      </c>
      <c r="J228" s="69" t="s">
        <v>405</v>
      </c>
      <c r="K228" s="72">
        <v>22</v>
      </c>
      <c r="L228" s="72">
        <v>9.1999999999999993</v>
      </c>
      <c r="M228" s="72">
        <v>30.8</v>
      </c>
      <c r="N228" s="72">
        <v>21.7</v>
      </c>
      <c r="O228" s="72">
        <v>13</v>
      </c>
      <c r="P228" s="72">
        <v>26.6</v>
      </c>
      <c r="Q228" s="72">
        <v>0</v>
      </c>
      <c r="R228" s="72">
        <v>0.1</v>
      </c>
      <c r="S228" s="72">
        <v>15.8</v>
      </c>
      <c r="T228" s="72">
        <v>30</v>
      </c>
      <c r="U228" s="72">
        <v>95.6</v>
      </c>
      <c r="V228" s="72">
        <v>1.1000000000000001</v>
      </c>
      <c r="W228" s="72">
        <v>1.3</v>
      </c>
      <c r="X228" s="72">
        <v>12.5</v>
      </c>
      <c r="Y228" s="72">
        <v>21.3</v>
      </c>
      <c r="Z228" s="72">
        <v>16.600000000000001</v>
      </c>
      <c r="AA228" s="72">
        <v>36.4</v>
      </c>
      <c r="AB228" s="72">
        <v>32</v>
      </c>
      <c r="AC228" s="72">
        <v>18.7</v>
      </c>
      <c r="AD228" s="72">
        <v>22.5</v>
      </c>
      <c r="AE228" s="72">
        <v>135</v>
      </c>
      <c r="AF228" s="87">
        <v>10.199999999999999</v>
      </c>
      <c r="AG228" s="87">
        <v>25.2</v>
      </c>
      <c r="AH228" s="87">
        <v>6.3</v>
      </c>
      <c r="AI228" s="87">
        <v>9</v>
      </c>
      <c r="AJ228" s="87">
        <v>32.6</v>
      </c>
      <c r="AK228" s="87">
        <v>6.8</v>
      </c>
      <c r="AL228" s="87">
        <v>4.0999999999999996</v>
      </c>
      <c r="AM228" s="87">
        <v>4.0999999999999996</v>
      </c>
      <c r="AN228" s="87"/>
      <c r="AO228" s="87"/>
      <c r="AP228" s="70">
        <f t="shared" si="19"/>
        <v>29</v>
      </c>
      <c r="AQ228" s="70">
        <f t="shared" si="20"/>
        <v>660.50000000000011</v>
      </c>
      <c r="AR228" s="70">
        <f>IFERROR(VLOOKUP(A228,Climatologia_PP!A:U,9+Precipitacion!$E$2,FALSE),"")</f>
        <v>537.27500000000009</v>
      </c>
      <c r="AS228" s="70">
        <f t="shared" si="21"/>
        <v>122.93518216928017</v>
      </c>
      <c r="AT228" s="70">
        <f t="shared" si="22"/>
        <v>131.41347059474776</v>
      </c>
      <c r="AU228" s="70">
        <f t="shared" si="23"/>
        <v>135</v>
      </c>
      <c r="AV228" s="70">
        <f>IFERROR(VLOOKUP(A228,Maximos!A:AQ,8+(Precipitacion!$E$2-1)*3,FALSE),"")</f>
        <v>142.30000000000001</v>
      </c>
      <c r="AW228" s="79">
        <f t="array" ref="AW2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MATCH($A228, Maximos!$A:$A, 0),
    _xlpm.anio, INDEX(Maximos!$A:$ZZ, _xlpm.fila, _xlpm.colIni+1),
    _xlpm.dia, INDEX(Maximos!$A:$ZZ, _xlpm.fila, _xlpm.colIni+2),
    IF(OR(_xlpm.anio="",_xlpm.dia=""), "No aplica", DATE(_xlpm.anio, _xlpm.mesNum, _xlpm.dia))
  ),
"")</f>
        <v>39227</v>
      </c>
      <c r="AX228" s="72">
        <f t="shared" si="24"/>
        <v>-7.3000000000000114</v>
      </c>
    </row>
    <row r="229" spans="1:50" ht="15" customHeight="1" x14ac:dyDescent="0.25">
      <c r="A229" s="68">
        <v>21010050</v>
      </c>
      <c r="B229" s="69" t="s">
        <v>406</v>
      </c>
      <c r="C229" s="69" t="s">
        <v>351</v>
      </c>
      <c r="D229" s="70">
        <v>-76.214916669999994</v>
      </c>
      <c r="E229" s="70">
        <v>1.9315833330000001</v>
      </c>
      <c r="F229" s="68">
        <v>1720</v>
      </c>
      <c r="G229" s="68">
        <v>41</v>
      </c>
      <c r="H229" s="68">
        <v>41359</v>
      </c>
      <c r="I229" s="69" t="s">
        <v>79</v>
      </c>
      <c r="J229" s="69" t="s">
        <v>407</v>
      </c>
      <c r="K229" s="72">
        <v>17</v>
      </c>
      <c r="L229" s="72">
        <v>4</v>
      </c>
      <c r="M229" s="72">
        <v>0</v>
      </c>
      <c r="N229" s="72">
        <v>5</v>
      </c>
      <c r="O229" s="72">
        <v>2</v>
      </c>
      <c r="P229" s="72">
        <v>7</v>
      </c>
      <c r="Q229" s="72">
        <v>1</v>
      </c>
      <c r="R229" s="72">
        <v>18</v>
      </c>
      <c r="S229" s="72">
        <v>1</v>
      </c>
      <c r="T229" s="72">
        <v>0</v>
      </c>
      <c r="U229" s="72">
        <v>25</v>
      </c>
      <c r="V229" s="72">
        <v>6</v>
      </c>
      <c r="W229" s="72">
        <v>0</v>
      </c>
      <c r="X229" s="72">
        <v>0</v>
      </c>
      <c r="Y229" s="72">
        <v>2</v>
      </c>
      <c r="Z229" s="72">
        <v>1</v>
      </c>
      <c r="AA229" s="72">
        <v>13</v>
      </c>
      <c r="AB229" s="72">
        <v>0</v>
      </c>
      <c r="AC229" s="72">
        <v>16</v>
      </c>
      <c r="AD229" s="72">
        <v>4</v>
      </c>
      <c r="AE229" s="72">
        <v>48</v>
      </c>
      <c r="AF229" s="87">
        <v>1</v>
      </c>
      <c r="AG229" s="87">
        <v>8</v>
      </c>
      <c r="AH229" s="87">
        <v>0</v>
      </c>
      <c r="AI229" s="87">
        <v>0</v>
      </c>
      <c r="AJ229" s="87">
        <v>3</v>
      </c>
      <c r="AK229" s="87">
        <v>0</v>
      </c>
      <c r="AL229" s="87">
        <v>1</v>
      </c>
      <c r="AM229" s="87">
        <v>2</v>
      </c>
      <c r="AN229" s="87"/>
      <c r="AO229" s="87"/>
      <c r="AP229" s="70">
        <f t="shared" si="19"/>
        <v>29</v>
      </c>
      <c r="AQ229" s="70">
        <f t="shared" si="20"/>
        <v>185</v>
      </c>
      <c r="AR229" s="70">
        <f>IFERROR(VLOOKUP(A229,Climatologia_PP!A:U,9+Precipitacion!$E$2,FALSE),"")</f>
        <v>145.9666666666667</v>
      </c>
      <c r="AS229" s="70">
        <f t="shared" si="21"/>
        <v>126.74126512902487</v>
      </c>
      <c r="AT229" s="70">
        <f t="shared" si="22"/>
        <v>135.48204203447483</v>
      </c>
      <c r="AU229" s="70">
        <f t="shared" si="23"/>
        <v>48</v>
      </c>
      <c r="AV229" s="70">
        <f>IFERROR(VLOOKUP(A229,Maximos!A:AQ,8+(Precipitacion!$E$2-1)*3,FALSE),"")</f>
        <v>80</v>
      </c>
      <c r="AW229" s="79">
        <f t="array" ref="AW2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MATCH($A229, Maximos!$A:$A, 0),
    _xlpm.anio, INDEX(Maximos!$A:$ZZ, _xlpm.fila, _xlpm.colIni+1),
    _xlpm.dia, INDEX(Maximos!$A:$ZZ, _xlpm.fila, _xlpm.colIni+2),
    IF(OR(_xlpm.anio="",_xlpm.dia=""), "No aplica", DATE(_xlpm.anio, _xlpm.mesNum, _xlpm.dia))
  ),
"")</f>
        <v>40319</v>
      </c>
      <c r="AX229" s="72">
        <f t="shared" si="24"/>
        <v>-32</v>
      </c>
    </row>
    <row r="230" spans="1:50" ht="15" customHeight="1" x14ac:dyDescent="0.25">
      <c r="A230" s="68">
        <v>21010040</v>
      </c>
      <c r="B230" s="69" t="s">
        <v>408</v>
      </c>
      <c r="C230" s="69" t="s">
        <v>351</v>
      </c>
      <c r="D230" s="70">
        <v>-76.085694439999997</v>
      </c>
      <c r="E230" s="70">
        <v>1.961472222</v>
      </c>
      <c r="F230" s="68">
        <v>1334</v>
      </c>
      <c r="G230" s="68">
        <v>41</v>
      </c>
      <c r="H230" s="68">
        <v>41551</v>
      </c>
      <c r="I230" s="69" t="s">
        <v>79</v>
      </c>
      <c r="J230" s="69" t="s">
        <v>398</v>
      </c>
      <c r="K230" s="72">
        <v>2</v>
      </c>
      <c r="L230" s="72">
        <v>2</v>
      </c>
      <c r="M230" s="72">
        <v>0</v>
      </c>
      <c r="N230" s="72">
        <v>2</v>
      </c>
      <c r="O230" s="72">
        <v>7</v>
      </c>
      <c r="P230" s="72">
        <v>6</v>
      </c>
      <c r="Q230" s="72">
        <v>1</v>
      </c>
      <c r="R230" s="72">
        <v>0</v>
      </c>
      <c r="S230" s="72">
        <v>0</v>
      </c>
      <c r="T230" s="72">
        <v>2</v>
      </c>
      <c r="U230" s="72">
        <v>15</v>
      </c>
      <c r="V230" s="72">
        <v>0</v>
      </c>
      <c r="W230" s="72">
        <v>0</v>
      </c>
      <c r="X230" s="72">
        <v>0</v>
      </c>
      <c r="Y230" s="72">
        <v>2</v>
      </c>
      <c r="Z230" s="72">
        <v>0</v>
      </c>
      <c r="AA230" s="72">
        <v>14</v>
      </c>
      <c r="AB230" s="72">
        <v>1</v>
      </c>
      <c r="AC230" s="72">
        <v>21</v>
      </c>
      <c r="AD230" s="72">
        <v>1</v>
      </c>
      <c r="AE230" s="72">
        <v>31</v>
      </c>
      <c r="AF230" s="87">
        <v>0</v>
      </c>
      <c r="AG230" s="87">
        <v>0</v>
      </c>
      <c r="AH230" s="87">
        <v>0</v>
      </c>
      <c r="AI230" s="87">
        <v>0</v>
      </c>
      <c r="AJ230" s="87">
        <v>1</v>
      </c>
      <c r="AK230" s="87">
        <v>0</v>
      </c>
      <c r="AL230" s="87">
        <v>0</v>
      </c>
      <c r="AM230" s="87">
        <v>1</v>
      </c>
      <c r="AN230" s="87"/>
      <c r="AO230" s="87"/>
      <c r="AP230" s="70">
        <f t="shared" si="19"/>
        <v>29</v>
      </c>
      <c r="AQ230" s="70">
        <f t="shared" si="20"/>
        <v>109</v>
      </c>
      <c r="AR230" s="70">
        <f>IFERROR(VLOOKUP(A230,Climatologia_PP!A:U,9+Precipitacion!$E$2,FALSE),"")</f>
        <v>149.4</v>
      </c>
      <c r="AS230" s="70">
        <f t="shared" si="21"/>
        <v>72.958500669344033</v>
      </c>
      <c r="AT230" s="70">
        <f t="shared" si="22"/>
        <v>77.990121405160863</v>
      </c>
      <c r="AU230" s="70">
        <f t="shared" si="23"/>
        <v>31</v>
      </c>
      <c r="AV230" s="70">
        <f>IFERROR(VLOOKUP(A230,Maximos!A:AQ,8+(Precipitacion!$E$2-1)*3,FALSE),"")</f>
        <v>36</v>
      </c>
      <c r="AW230" s="79">
        <f t="array" ref="AW2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MATCH($A230, Maximos!$A:$A, 0),
    _xlpm.anio, INDEX(Maximos!$A:$ZZ, _xlpm.fila, _xlpm.colIni+1),
    _xlpm.dia, INDEX(Maximos!$A:$ZZ, _xlpm.fila, _xlpm.colIni+2),
    IF(OR(_xlpm.anio="",_xlpm.dia=""), "No aplica", DATE(_xlpm.anio, _xlpm.mesNum, _xlpm.dia))
  ),
"")</f>
        <v>43952</v>
      </c>
      <c r="AX230" s="72">
        <f t="shared" si="24"/>
        <v>-5</v>
      </c>
    </row>
    <row r="231" spans="1:50" ht="15" customHeight="1" x14ac:dyDescent="0.25">
      <c r="A231" s="68">
        <v>21020050</v>
      </c>
      <c r="B231" s="69" t="s">
        <v>409</v>
      </c>
      <c r="C231" s="69" t="s">
        <v>351</v>
      </c>
      <c r="D231" s="70">
        <v>-76.010000000000005</v>
      </c>
      <c r="E231" s="70">
        <v>1.98</v>
      </c>
      <c r="F231" s="68">
        <v>1046</v>
      </c>
      <c r="G231" s="68">
        <v>41</v>
      </c>
      <c r="H231" s="68">
        <v>41244</v>
      </c>
      <c r="I231" s="69" t="s">
        <v>79</v>
      </c>
      <c r="J231" s="69" t="s">
        <v>410</v>
      </c>
      <c r="K231" s="72">
        <v>2</v>
      </c>
      <c r="L231" s="72">
        <v>3</v>
      </c>
      <c r="M231" s="72">
        <v>0</v>
      </c>
      <c r="N231" s="72">
        <v>0</v>
      </c>
      <c r="O231" s="72">
        <v>20</v>
      </c>
      <c r="P231" s="72">
        <v>5</v>
      </c>
      <c r="Q231" s="72">
        <v>0</v>
      </c>
      <c r="R231" s="72">
        <v>0</v>
      </c>
      <c r="S231" s="72">
        <v>0</v>
      </c>
      <c r="T231" s="72">
        <v>2</v>
      </c>
      <c r="U231" s="72">
        <v>5</v>
      </c>
      <c r="V231" s="72">
        <v>0</v>
      </c>
      <c r="W231" s="72">
        <v>0</v>
      </c>
      <c r="X231" s="72">
        <v>0</v>
      </c>
      <c r="Y231" s="72">
        <v>2</v>
      </c>
      <c r="Z231" s="72">
        <v>0</v>
      </c>
      <c r="AA231" s="72">
        <v>0</v>
      </c>
      <c r="AB231" s="72">
        <v>0</v>
      </c>
      <c r="AC231" s="72">
        <v>20</v>
      </c>
      <c r="AD231" s="72">
        <v>16</v>
      </c>
      <c r="AE231" s="72">
        <v>29</v>
      </c>
      <c r="AF231" s="87">
        <v>0</v>
      </c>
      <c r="AG231" s="87">
        <v>2</v>
      </c>
      <c r="AH231" s="87">
        <v>0</v>
      </c>
      <c r="AI231" s="87">
        <v>0</v>
      </c>
      <c r="AJ231" s="87">
        <v>1</v>
      </c>
      <c r="AK231" s="87">
        <v>0</v>
      </c>
      <c r="AL231" s="87">
        <v>0</v>
      </c>
      <c r="AM231" s="87">
        <v>2</v>
      </c>
      <c r="AN231" s="87"/>
      <c r="AO231" s="87"/>
      <c r="AP231" s="70">
        <f t="shared" si="19"/>
        <v>29</v>
      </c>
      <c r="AQ231" s="70">
        <f t="shared" si="20"/>
        <v>109</v>
      </c>
      <c r="AR231" s="70">
        <f>IFERROR(VLOOKUP(A231,Climatologia_PP!A:U,9+Precipitacion!$E$2,FALSE),"")</f>
        <v>170</v>
      </c>
      <c r="AS231" s="70">
        <f t="shared" si="21"/>
        <v>64.117647058823536</v>
      </c>
      <c r="AT231" s="70">
        <f t="shared" si="22"/>
        <v>68.539553752535497</v>
      </c>
      <c r="AU231" s="70">
        <f t="shared" si="23"/>
        <v>29</v>
      </c>
      <c r="AV231" s="70">
        <f>IFERROR(VLOOKUP(A231,Maximos!A:AQ,8+(Precipitacion!$E$2-1)*3,FALSE),"")</f>
        <v>111</v>
      </c>
      <c r="AW231" s="79">
        <f t="array" ref="AW2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MATCH($A231, Maximos!$A:$A, 0),
    _xlpm.anio, INDEX(Maximos!$A:$ZZ, _xlpm.fila, _xlpm.colIni+1),
    _xlpm.dia, INDEX(Maximos!$A:$ZZ, _xlpm.fila, _xlpm.colIni+2),
    IF(OR(_xlpm.anio="",_xlpm.dia=""), "No aplica", DATE(_xlpm.anio, _xlpm.mesNum, _xlpm.dia))
  ),
"")</f>
        <v>36670</v>
      </c>
      <c r="AX231" s="72">
        <f t="shared" si="24"/>
        <v>-82</v>
      </c>
    </row>
    <row r="232" spans="1:50" ht="15" customHeight="1" x14ac:dyDescent="0.25">
      <c r="A232" s="68">
        <v>21020040</v>
      </c>
      <c r="B232" s="69" t="s">
        <v>411</v>
      </c>
      <c r="C232" s="69" t="s">
        <v>351</v>
      </c>
      <c r="D232" s="70">
        <v>-75.91</v>
      </c>
      <c r="E232" s="70">
        <v>2.02</v>
      </c>
      <c r="F232" s="68">
        <v>1017</v>
      </c>
      <c r="G232" s="68">
        <v>41</v>
      </c>
      <c r="H232" s="68">
        <v>41244</v>
      </c>
      <c r="I232" s="69" t="s">
        <v>79</v>
      </c>
      <c r="J232" s="69" t="s">
        <v>410</v>
      </c>
      <c r="K232" s="72">
        <v>3</v>
      </c>
      <c r="L232" s="72">
        <v>6</v>
      </c>
      <c r="M232" s="72">
        <v>0</v>
      </c>
      <c r="N232" s="72">
        <v>0</v>
      </c>
      <c r="O232" s="72">
        <v>0</v>
      </c>
      <c r="P232" s="72">
        <v>5</v>
      </c>
      <c r="Q232" s="72">
        <v>0</v>
      </c>
      <c r="R232" s="72">
        <v>0</v>
      </c>
      <c r="S232" s="72">
        <v>0</v>
      </c>
      <c r="T232" s="72">
        <v>1</v>
      </c>
      <c r="U232" s="72">
        <v>13</v>
      </c>
      <c r="V232" s="72">
        <v>0</v>
      </c>
      <c r="W232" s="72">
        <v>0</v>
      </c>
      <c r="X232" s="72">
        <v>0</v>
      </c>
      <c r="Y232" s="72">
        <v>1</v>
      </c>
      <c r="Z232" s="72">
        <v>0</v>
      </c>
      <c r="AA232" s="72">
        <v>0</v>
      </c>
      <c r="AB232" s="72">
        <v>3</v>
      </c>
      <c r="AC232" s="72">
        <v>17</v>
      </c>
      <c r="AD232" s="72">
        <v>6</v>
      </c>
      <c r="AE232" s="72">
        <v>31</v>
      </c>
      <c r="AF232" s="87">
        <v>0</v>
      </c>
      <c r="AG232" s="87">
        <v>1</v>
      </c>
      <c r="AH232" s="87">
        <v>0</v>
      </c>
      <c r="AI232" s="87">
        <v>0</v>
      </c>
      <c r="AJ232" s="87">
        <v>0</v>
      </c>
      <c r="AK232" s="87">
        <v>0</v>
      </c>
      <c r="AL232" s="87">
        <v>2</v>
      </c>
      <c r="AM232" s="87">
        <v>1</v>
      </c>
      <c r="AN232" s="87"/>
      <c r="AO232" s="87"/>
      <c r="AP232" s="70">
        <f t="shared" si="19"/>
        <v>29</v>
      </c>
      <c r="AQ232" s="70">
        <f t="shared" si="20"/>
        <v>90</v>
      </c>
      <c r="AR232" s="70">
        <f>IFERROR(VLOOKUP(A232,Climatologia_PP!A:U,9+Precipitacion!$E$2,FALSE),"")</f>
        <v>131.06666666666669</v>
      </c>
      <c r="AS232" s="70">
        <f t="shared" si="21"/>
        <v>68.667344862665303</v>
      </c>
      <c r="AT232" s="70">
        <f t="shared" si="22"/>
        <v>73.403023818711191</v>
      </c>
      <c r="AU232" s="70">
        <f t="shared" si="23"/>
        <v>31</v>
      </c>
      <c r="AV232" s="70">
        <f>IFERROR(VLOOKUP(A232,Maximos!A:AQ,8+(Precipitacion!$E$2-1)*3,FALSE),"")</f>
        <v>81</v>
      </c>
      <c r="AW232" s="79">
        <f t="array" ref="AW2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MATCH($A232, Maximos!$A:$A, 0),
    _xlpm.anio, INDEX(Maximos!$A:$ZZ, _xlpm.fila, _xlpm.colIni+1),
    _xlpm.dia, INDEX(Maximos!$A:$ZZ, _xlpm.fila, _xlpm.colIni+2),
    IF(OR(_xlpm.anio="",_xlpm.dia=""), "No aplica", DATE(_xlpm.anio, _xlpm.mesNum, _xlpm.dia))
  ),
"")</f>
        <v>42867</v>
      </c>
      <c r="AX232" s="72">
        <f t="shared" si="24"/>
        <v>-50</v>
      </c>
    </row>
    <row r="233" spans="1:50" ht="15" customHeight="1" x14ac:dyDescent="0.25">
      <c r="A233" s="68">
        <v>21040030</v>
      </c>
      <c r="B233" s="69" t="s">
        <v>412</v>
      </c>
      <c r="C233" s="69" t="s">
        <v>351</v>
      </c>
      <c r="D233" s="70">
        <v>-76.100305559999995</v>
      </c>
      <c r="E233" s="70">
        <v>2.0309444440000002</v>
      </c>
      <c r="F233" s="68">
        <v>1614</v>
      </c>
      <c r="G233" s="68">
        <v>41</v>
      </c>
      <c r="H233" s="68">
        <v>41503</v>
      </c>
      <c r="I233" s="69" t="s">
        <v>79</v>
      </c>
      <c r="J233" s="69" t="s">
        <v>412</v>
      </c>
      <c r="K233" s="72">
        <v>5</v>
      </c>
      <c r="L233" s="72">
        <v>7</v>
      </c>
      <c r="M233" s="72">
        <v>8</v>
      </c>
      <c r="N233" s="72">
        <v>3</v>
      </c>
      <c r="O233" s="72">
        <v>2</v>
      </c>
      <c r="P233" s="72">
        <v>2</v>
      </c>
      <c r="Q233" s="72">
        <v>0</v>
      </c>
      <c r="R233" s="72">
        <v>0</v>
      </c>
      <c r="S233" s="72">
        <v>0</v>
      </c>
      <c r="T233" s="72">
        <v>0</v>
      </c>
      <c r="U233" s="72">
        <v>18</v>
      </c>
      <c r="V233" s="72">
        <v>2</v>
      </c>
      <c r="W233" s="72">
        <v>0</v>
      </c>
      <c r="X233" s="72">
        <v>0</v>
      </c>
      <c r="Y233" s="72">
        <v>3</v>
      </c>
      <c r="Z233" s="72">
        <v>1</v>
      </c>
      <c r="AA233" s="72">
        <v>0</v>
      </c>
      <c r="AB233" s="72">
        <v>2</v>
      </c>
      <c r="AC233" s="72">
        <v>20</v>
      </c>
      <c r="AD233" s="72">
        <v>13</v>
      </c>
      <c r="AE233" s="72">
        <v>34</v>
      </c>
      <c r="AF233" s="87">
        <v>1</v>
      </c>
      <c r="AG233" s="87">
        <v>0</v>
      </c>
      <c r="AH233" s="87">
        <v>0</v>
      </c>
      <c r="AI233" s="87">
        <v>0</v>
      </c>
      <c r="AJ233" s="87">
        <v>2</v>
      </c>
      <c r="AK233" s="87">
        <v>0</v>
      </c>
      <c r="AL233" s="87">
        <v>2</v>
      </c>
      <c r="AM233" s="87">
        <v>3</v>
      </c>
      <c r="AN233" s="87"/>
      <c r="AO233" s="87"/>
      <c r="AP233" s="70">
        <f t="shared" si="19"/>
        <v>29</v>
      </c>
      <c r="AQ233" s="70">
        <f t="shared" si="20"/>
        <v>128</v>
      </c>
      <c r="AR233" s="70">
        <f>IFERROR(VLOOKUP(A233,Climatologia_PP!A:U,9+Precipitacion!$E$2,FALSE),"")</f>
        <v>159.72413793103451</v>
      </c>
      <c r="AS233" s="70">
        <f t="shared" si="21"/>
        <v>80.138169257340223</v>
      </c>
      <c r="AT233" s="70">
        <f t="shared" si="22"/>
        <v>85.664939550949896</v>
      </c>
      <c r="AU233" s="70">
        <f t="shared" si="23"/>
        <v>34</v>
      </c>
      <c r="AV233" s="70">
        <f>IFERROR(VLOOKUP(A233,Maximos!A:AQ,8+(Precipitacion!$E$2-1)*3,FALSE),"")</f>
        <v>91</v>
      </c>
      <c r="AW233" s="79">
        <f t="array" ref="AW2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MATCH($A233, Maximos!$A:$A, 0),
    _xlpm.anio, INDEX(Maximos!$A:$ZZ, _xlpm.fila, _xlpm.colIni+1),
    _xlpm.dia, INDEX(Maximos!$A:$ZZ, _xlpm.fila, _xlpm.colIni+2),
    IF(OR(_xlpm.anio="",_xlpm.dia=""), "No aplica", DATE(_xlpm.anio, _xlpm.mesNum, _xlpm.dia))
  ),
"")</f>
        <v>40319</v>
      </c>
      <c r="AX233" s="72">
        <f t="shared" si="24"/>
        <v>-57</v>
      </c>
    </row>
    <row r="234" spans="1:50" ht="15" customHeight="1" x14ac:dyDescent="0.25">
      <c r="A234" s="68">
        <v>44040020</v>
      </c>
      <c r="B234" s="69" t="s">
        <v>413</v>
      </c>
      <c r="C234" s="69" t="s">
        <v>351</v>
      </c>
      <c r="D234" s="70">
        <v>-75.870722220000005</v>
      </c>
      <c r="E234" s="70">
        <v>1.419527778</v>
      </c>
      <c r="F234" s="68">
        <v>300</v>
      </c>
      <c r="G234" s="68">
        <v>18</v>
      </c>
      <c r="H234" s="68">
        <v>18094</v>
      </c>
      <c r="I234" s="69" t="s">
        <v>391</v>
      </c>
      <c r="J234" s="69" t="s">
        <v>414</v>
      </c>
      <c r="K234" s="72">
        <v>9</v>
      </c>
      <c r="L234" s="72">
        <v>0</v>
      </c>
      <c r="M234" s="72">
        <v>3</v>
      </c>
      <c r="N234" s="72">
        <v>45</v>
      </c>
      <c r="O234" s="72">
        <v>2</v>
      </c>
      <c r="P234" s="72">
        <v>56</v>
      </c>
      <c r="Q234" s="72">
        <v>0</v>
      </c>
      <c r="R234" s="72">
        <v>0</v>
      </c>
      <c r="S234" s="72">
        <v>1</v>
      </c>
      <c r="T234" s="72">
        <v>42</v>
      </c>
      <c r="U234" s="72">
        <v>57</v>
      </c>
      <c r="V234" s="72">
        <v>1</v>
      </c>
      <c r="W234" s="72">
        <v>0</v>
      </c>
      <c r="X234" s="72">
        <v>22</v>
      </c>
      <c r="Y234" s="72">
        <v>4</v>
      </c>
      <c r="Z234" s="72">
        <v>23</v>
      </c>
      <c r="AA234" s="72">
        <v>5</v>
      </c>
      <c r="AB234" s="72">
        <v>37</v>
      </c>
      <c r="AC234" s="72">
        <v>0</v>
      </c>
      <c r="AD234" s="72">
        <v>37</v>
      </c>
      <c r="AE234" s="72">
        <v>123</v>
      </c>
      <c r="AF234" s="87">
        <v>22</v>
      </c>
      <c r="AG234" s="87">
        <v>4</v>
      </c>
      <c r="AH234" s="87">
        <v>32</v>
      </c>
      <c r="AI234" s="87">
        <v>0</v>
      </c>
      <c r="AJ234" s="87">
        <v>25</v>
      </c>
      <c r="AK234" s="87">
        <v>16</v>
      </c>
      <c r="AL234" s="87">
        <v>10</v>
      </c>
      <c r="AM234" s="87">
        <v>4</v>
      </c>
      <c r="AN234" s="87"/>
      <c r="AO234" s="87"/>
      <c r="AP234" s="70">
        <f t="shared" si="19"/>
        <v>29</v>
      </c>
      <c r="AQ234" s="70">
        <f t="shared" si="20"/>
        <v>580</v>
      </c>
      <c r="AR234" s="70">
        <f>IFERROR(VLOOKUP(A234,Climatologia_PP!A:U,9+Precipitacion!$E$2,FALSE),"")</f>
        <v>494.04482758620679</v>
      </c>
      <c r="AS234" s="70">
        <f t="shared" si="21"/>
        <v>117.39825368352727</v>
      </c>
      <c r="AT234" s="70">
        <f t="shared" si="22"/>
        <v>125.4946849720464</v>
      </c>
      <c r="AU234" s="70">
        <f t="shared" si="23"/>
        <v>123</v>
      </c>
      <c r="AV234" s="70">
        <f>IFERROR(VLOOKUP(A234,Maximos!A:AQ,8+(Precipitacion!$E$2-1)*3,FALSE),"")</f>
        <v>125</v>
      </c>
      <c r="AW234" s="79">
        <f t="array" ref="AW2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MATCH($A234, Maximos!$A:$A, 0),
    _xlpm.anio, INDEX(Maximos!$A:$ZZ, _xlpm.fila, _xlpm.colIni+1),
    _xlpm.dia, INDEX(Maximos!$A:$ZZ, _xlpm.fila, _xlpm.colIni+2),
    IF(OR(_xlpm.anio="",_xlpm.dia=""), "No aplica", DATE(_xlpm.anio, _xlpm.mesNum, _xlpm.dia))
  ),
"")</f>
        <v>34097</v>
      </c>
      <c r="AX234" s="72">
        <f t="shared" si="24"/>
        <v>-2</v>
      </c>
    </row>
    <row r="235" spans="1:50" ht="15" customHeight="1" x14ac:dyDescent="0.25">
      <c r="A235" s="68">
        <v>44030060</v>
      </c>
      <c r="B235" s="69" t="s">
        <v>415</v>
      </c>
      <c r="C235" s="69" t="s">
        <v>351</v>
      </c>
      <c r="D235" s="70">
        <v>-75.489999999999995</v>
      </c>
      <c r="E235" s="70">
        <v>1.49</v>
      </c>
      <c r="F235" s="68">
        <v>500</v>
      </c>
      <c r="G235" s="68">
        <v>18</v>
      </c>
      <c r="H235" s="68">
        <v>18001</v>
      </c>
      <c r="I235" s="69" t="s">
        <v>391</v>
      </c>
      <c r="J235" s="69" t="s">
        <v>416</v>
      </c>
      <c r="K235" s="72">
        <v>15</v>
      </c>
      <c r="L235" s="72">
        <v>0</v>
      </c>
      <c r="M235" s="72">
        <v>15</v>
      </c>
      <c r="N235" s="72">
        <v>35</v>
      </c>
      <c r="O235" s="72">
        <v>25</v>
      </c>
      <c r="P235" s="72">
        <v>18</v>
      </c>
      <c r="Q235" s="72">
        <v>0</v>
      </c>
      <c r="R235" s="72">
        <v>0</v>
      </c>
      <c r="S235" s="72">
        <v>15</v>
      </c>
      <c r="T235" s="72">
        <v>65</v>
      </c>
      <c r="U235" s="72">
        <v>40</v>
      </c>
      <c r="V235" s="72">
        <v>25</v>
      </c>
      <c r="W235" s="72">
        <v>2</v>
      </c>
      <c r="X235" s="72">
        <v>23</v>
      </c>
      <c r="Y235" s="72">
        <v>6</v>
      </c>
      <c r="Z235" s="72">
        <v>0</v>
      </c>
      <c r="AA235" s="72">
        <v>17</v>
      </c>
      <c r="AB235" s="72">
        <v>0</v>
      </c>
      <c r="AC235" s="72">
        <v>75</v>
      </c>
      <c r="AD235" s="72">
        <v>28</v>
      </c>
      <c r="AE235" s="72">
        <v>135</v>
      </c>
      <c r="AF235" s="87">
        <v>28</v>
      </c>
      <c r="AG235" s="87">
        <v>18</v>
      </c>
      <c r="AH235" s="87">
        <v>25</v>
      </c>
      <c r="AI235" s="87">
        <v>10</v>
      </c>
      <c r="AJ235" s="87">
        <v>15</v>
      </c>
      <c r="AK235" s="87">
        <v>12</v>
      </c>
      <c r="AL235" s="87">
        <v>5</v>
      </c>
      <c r="AM235" s="87">
        <v>10</v>
      </c>
      <c r="AN235" s="87"/>
      <c r="AO235" s="87"/>
      <c r="AP235" s="70">
        <f t="shared" si="19"/>
        <v>29</v>
      </c>
      <c r="AQ235" s="70">
        <f t="shared" si="20"/>
        <v>662</v>
      </c>
      <c r="AR235" s="70">
        <f>IFERROR(VLOOKUP(A235,Climatologia_PP!A:U,9+Precipitacion!$E$2,FALSE),"")</f>
        <v>504.7037037037037</v>
      </c>
      <c r="AS235" s="70">
        <f t="shared" si="21"/>
        <v>131.16606736625818</v>
      </c>
      <c r="AT235" s="70">
        <f t="shared" si="22"/>
        <v>140.21200304668977</v>
      </c>
      <c r="AU235" s="70">
        <f t="shared" si="23"/>
        <v>135</v>
      </c>
      <c r="AV235" s="70">
        <f>IFERROR(VLOOKUP(A235,Maximos!A:AQ,8+(Precipitacion!$E$2-1)*3,FALSE),"")</f>
        <v>141</v>
      </c>
      <c r="AW235" s="79">
        <f t="array" ref="AW2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MATCH($A235, Maximos!$A:$A, 0),
    _xlpm.anio, INDEX(Maximos!$A:$ZZ, _xlpm.fila, _xlpm.colIni+1),
    _xlpm.dia, INDEX(Maximos!$A:$ZZ, _xlpm.fila, _xlpm.colIni+2),
    IF(OR(_xlpm.anio="",_xlpm.dia=""), "No aplica", DATE(_xlpm.anio, _xlpm.mesNum, _xlpm.dia))
  ),
"")</f>
        <v>40666</v>
      </c>
      <c r="AX235" s="72">
        <f t="shared" si="24"/>
        <v>-6</v>
      </c>
    </row>
    <row r="236" spans="1:50" ht="15" customHeight="1" x14ac:dyDescent="0.25">
      <c r="A236" s="68">
        <v>21050090</v>
      </c>
      <c r="B236" s="69" t="s">
        <v>417</v>
      </c>
      <c r="C236" s="69" t="s">
        <v>351</v>
      </c>
      <c r="D236" s="70">
        <v>-75.8065</v>
      </c>
      <c r="E236" s="70">
        <v>2.5514444439999999</v>
      </c>
      <c r="F236" s="68">
        <v>1545</v>
      </c>
      <c r="G236" s="68">
        <v>41</v>
      </c>
      <c r="H236" s="68">
        <v>41483</v>
      </c>
      <c r="I236" s="69" t="s">
        <v>79</v>
      </c>
      <c r="J236" s="69" t="s">
        <v>360</v>
      </c>
      <c r="K236" s="72">
        <v>0</v>
      </c>
      <c r="L236" s="72">
        <v>1</v>
      </c>
      <c r="M236" s="72">
        <v>0</v>
      </c>
      <c r="N236" s="72">
        <v>4</v>
      </c>
      <c r="O236" s="72">
        <v>0</v>
      </c>
      <c r="P236" s="72">
        <v>2</v>
      </c>
      <c r="Q236" s="72">
        <v>0</v>
      </c>
      <c r="R236" s="72">
        <v>26</v>
      </c>
      <c r="S236" s="72">
        <v>30</v>
      </c>
      <c r="T236" s="72">
        <v>0</v>
      </c>
      <c r="U236" s="72">
        <v>5</v>
      </c>
      <c r="V236" s="72">
        <v>1</v>
      </c>
      <c r="W236" s="72">
        <v>0</v>
      </c>
      <c r="X236" s="72">
        <v>0</v>
      </c>
      <c r="Y236" s="72">
        <v>0</v>
      </c>
      <c r="Z236" s="72">
        <v>0</v>
      </c>
      <c r="AA236" s="72">
        <v>0</v>
      </c>
      <c r="AB236" s="72">
        <v>0</v>
      </c>
      <c r="AC236" s="72">
        <v>0</v>
      </c>
      <c r="AD236" s="72">
        <v>4</v>
      </c>
      <c r="AE236" s="72">
        <v>12</v>
      </c>
      <c r="AF236" s="87">
        <v>0</v>
      </c>
      <c r="AG236" s="87">
        <v>0</v>
      </c>
      <c r="AH236" s="87">
        <v>0</v>
      </c>
      <c r="AI236" s="87">
        <v>10</v>
      </c>
      <c r="AJ236" s="87">
        <v>0</v>
      </c>
      <c r="AK236" s="87">
        <v>2</v>
      </c>
      <c r="AL236" s="87">
        <v>0</v>
      </c>
      <c r="AM236" s="87">
        <v>1</v>
      </c>
      <c r="AN236" s="87"/>
      <c r="AO236" s="87"/>
      <c r="AP236" s="70">
        <f t="shared" si="19"/>
        <v>29</v>
      </c>
      <c r="AQ236" s="70">
        <f t="shared" si="20"/>
        <v>98</v>
      </c>
      <c r="AR236" s="70">
        <f>IFERROR(VLOOKUP(A236,Climatologia_PP!A:U,9+Precipitacion!$E$2,FALSE),"")</f>
        <v>178.01666666666671</v>
      </c>
      <c r="AS236" s="70">
        <f t="shared" si="21"/>
        <v>55.051025184907765</v>
      </c>
      <c r="AT236" s="70">
        <f t="shared" si="22"/>
        <v>58.847647611453134</v>
      </c>
      <c r="AU236" s="70">
        <f t="shared" si="23"/>
        <v>30</v>
      </c>
      <c r="AV236" s="70">
        <f>IFERROR(VLOOKUP(A236,Maximos!A:AQ,8+(Precipitacion!$E$2-1)*3,FALSE),"")</f>
        <v>130</v>
      </c>
      <c r="AW236" s="79">
        <f t="array" ref="AW2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MATCH($A236, Maximos!$A:$A, 0),
    _xlpm.anio, INDEX(Maximos!$A:$ZZ, _xlpm.fila, _xlpm.colIni+1),
    _xlpm.dia, INDEX(Maximos!$A:$ZZ, _xlpm.fila, _xlpm.colIni+2),
    IF(OR(_xlpm.anio="",_xlpm.dia=""), "No aplica", DATE(_xlpm.anio, _xlpm.mesNum, _xlpm.dia))
  ),
"")</f>
        <v>34479</v>
      </c>
      <c r="AX236" s="72">
        <f t="shared" si="24"/>
        <v>-100</v>
      </c>
    </row>
    <row r="237" spans="1:50" ht="15" customHeight="1" x14ac:dyDescent="0.25">
      <c r="A237" s="68">
        <v>21015030</v>
      </c>
      <c r="B237" s="69" t="s">
        <v>418</v>
      </c>
      <c r="C237" s="69" t="s">
        <v>351</v>
      </c>
      <c r="D237" s="70">
        <v>-76.294972220000005</v>
      </c>
      <c r="E237" s="70">
        <v>1.8884722220000001</v>
      </c>
      <c r="F237" s="68">
        <v>1800</v>
      </c>
      <c r="G237" s="68">
        <v>41</v>
      </c>
      <c r="H237" s="68">
        <v>41668</v>
      </c>
      <c r="I237" s="69" t="s">
        <v>79</v>
      </c>
      <c r="J237" s="69" t="s">
        <v>400</v>
      </c>
      <c r="K237" s="72">
        <v>13.7</v>
      </c>
      <c r="L237" s="72">
        <v>2</v>
      </c>
      <c r="M237" s="72">
        <v>2</v>
      </c>
      <c r="N237" s="72">
        <v>4.3</v>
      </c>
      <c r="O237" s="72">
        <v>1</v>
      </c>
      <c r="P237" s="72">
        <v>2.2999999999999998</v>
      </c>
      <c r="Q237" s="72">
        <v>0.3</v>
      </c>
      <c r="R237" s="72">
        <v>3.7</v>
      </c>
      <c r="S237" s="72">
        <v>1.5</v>
      </c>
      <c r="T237" s="72">
        <v>1.5</v>
      </c>
      <c r="U237" s="72">
        <v>20.399999999999999</v>
      </c>
      <c r="V237" s="72">
        <v>1</v>
      </c>
      <c r="W237" s="72">
        <v>0.2</v>
      </c>
      <c r="X237" s="72">
        <v>1.2</v>
      </c>
      <c r="Y237" s="72">
        <v>1.5</v>
      </c>
      <c r="Z237" s="72">
        <v>0.8</v>
      </c>
      <c r="AA237" s="72">
        <v>0.6</v>
      </c>
      <c r="AB237" s="72">
        <v>0</v>
      </c>
      <c r="AC237" s="72">
        <v>13.3</v>
      </c>
      <c r="AD237" s="72">
        <v>5.8</v>
      </c>
      <c r="AE237" s="72">
        <v>53.8</v>
      </c>
      <c r="AF237" s="87">
        <v>0.9</v>
      </c>
      <c r="AG237" s="87">
        <v>6.5</v>
      </c>
      <c r="AH237" s="87">
        <v>0.5</v>
      </c>
      <c r="AI237" s="87">
        <v>1.2</v>
      </c>
      <c r="AJ237" s="87">
        <v>5.8</v>
      </c>
      <c r="AK237" s="87">
        <v>0.4</v>
      </c>
      <c r="AL237" s="87">
        <v>1</v>
      </c>
      <c r="AM237" s="87">
        <v>2.6</v>
      </c>
      <c r="AN237" s="87"/>
      <c r="AO237" s="87"/>
      <c r="AP237" s="70">
        <f t="shared" si="19"/>
        <v>29</v>
      </c>
      <c r="AQ237" s="70">
        <f t="shared" si="20"/>
        <v>149.79999999999998</v>
      </c>
      <c r="AR237" s="70">
        <f>IFERROR(VLOOKUP(A237,Climatologia_PP!A:U,9+Precipitacion!$E$2,FALSE),"")</f>
        <v>152.93333333333331</v>
      </c>
      <c r="AS237" s="70">
        <f t="shared" si="21"/>
        <v>97.951176983435047</v>
      </c>
      <c r="AT237" s="70">
        <f t="shared" si="22"/>
        <v>104.70643056849954</v>
      </c>
      <c r="AU237" s="70">
        <f t="shared" si="23"/>
        <v>53.8</v>
      </c>
      <c r="AV237" s="70">
        <f>IFERROR(VLOOKUP(A237,Maximos!A:AQ,8+(Precipitacion!$E$2-1)*3,FALSE),"")</f>
        <v>68.7</v>
      </c>
      <c r="AW237" s="79">
        <f t="array" ref="AW2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MATCH($A237, Maximos!$A:$A, 0),
    _xlpm.anio, INDEX(Maximos!$A:$ZZ, _xlpm.fila, _xlpm.colIni+1),
    _xlpm.dia, INDEX(Maximos!$A:$ZZ, _xlpm.fila, _xlpm.colIni+2),
    IF(OR(_xlpm.anio="",_xlpm.dia=""), "No aplica", DATE(_xlpm.anio, _xlpm.mesNum, _xlpm.dia))
  ),
"")</f>
        <v>42868</v>
      </c>
      <c r="AX237" s="72">
        <f t="shared" si="24"/>
        <v>-14.900000000000006</v>
      </c>
    </row>
    <row r="238" spans="1:50" ht="15" customHeight="1" x14ac:dyDescent="0.25">
      <c r="A238" s="68">
        <v>21130110</v>
      </c>
      <c r="B238" s="69" t="s">
        <v>419</v>
      </c>
      <c r="C238" s="69" t="s">
        <v>351</v>
      </c>
      <c r="D238" s="70">
        <v>-75.489999999999995</v>
      </c>
      <c r="E238" s="70">
        <v>3.27</v>
      </c>
      <c r="F238" s="68">
        <v>1085</v>
      </c>
      <c r="G238" s="68">
        <v>41</v>
      </c>
      <c r="H238" s="68">
        <v>41016</v>
      </c>
      <c r="I238" s="69" t="s">
        <v>79</v>
      </c>
      <c r="J238" s="69" t="s">
        <v>420</v>
      </c>
      <c r="K238" s="72">
        <v>0</v>
      </c>
      <c r="L238" s="72">
        <v>8.3000000000000007</v>
      </c>
      <c r="M238" s="72">
        <v>0</v>
      </c>
      <c r="N238" s="72">
        <v>0</v>
      </c>
      <c r="O238" s="72">
        <v>5.3</v>
      </c>
      <c r="P238" s="72">
        <v>0</v>
      </c>
      <c r="Q238" s="72">
        <v>0</v>
      </c>
      <c r="R238" s="72">
        <v>0</v>
      </c>
      <c r="S238" s="72">
        <v>0</v>
      </c>
      <c r="T238" s="72">
        <v>7.6</v>
      </c>
      <c r="U238" s="72">
        <v>0</v>
      </c>
      <c r="V238" s="72">
        <v>0</v>
      </c>
      <c r="W238" s="72">
        <v>0</v>
      </c>
      <c r="X238" s="72">
        <v>0</v>
      </c>
      <c r="Y238" s="72">
        <v>0</v>
      </c>
      <c r="Z238" s="72">
        <v>0</v>
      </c>
      <c r="AA238" s="72">
        <v>0</v>
      </c>
      <c r="AB238" s="72">
        <v>0</v>
      </c>
      <c r="AC238" s="72">
        <v>0</v>
      </c>
      <c r="AD238" s="72">
        <v>0</v>
      </c>
      <c r="AE238" s="72">
        <v>2.2999999999999998</v>
      </c>
      <c r="AF238" s="87">
        <v>0</v>
      </c>
      <c r="AG238" s="87">
        <v>0</v>
      </c>
      <c r="AH238" s="87">
        <v>0</v>
      </c>
      <c r="AI238" s="87">
        <v>0</v>
      </c>
      <c r="AJ238" s="87">
        <v>0</v>
      </c>
      <c r="AK238" s="87">
        <v>0.8</v>
      </c>
      <c r="AL238" s="87">
        <v>0</v>
      </c>
      <c r="AM238" s="87">
        <v>7.4</v>
      </c>
      <c r="AN238" s="87"/>
      <c r="AO238" s="87"/>
      <c r="AP238" s="70">
        <f t="shared" si="19"/>
        <v>29</v>
      </c>
      <c r="AQ238" s="70">
        <f t="shared" si="20"/>
        <v>31.700000000000003</v>
      </c>
      <c r="AR238" s="70">
        <f>IFERROR(VLOOKUP(A238,Climatologia_PP!A:U,9+Precipitacion!$E$2,FALSE),"")</f>
        <v>177.3033333333334</v>
      </c>
      <c r="AS238" s="70">
        <f t="shared" si="21"/>
        <v>17.878964486473269</v>
      </c>
      <c r="AT238" s="70">
        <f t="shared" si="22"/>
        <v>19.111996520023148</v>
      </c>
      <c r="AU238" s="70">
        <f t="shared" si="23"/>
        <v>8.3000000000000007</v>
      </c>
      <c r="AV238" s="70">
        <f>IFERROR(VLOOKUP(A238,Maximos!A:AQ,8+(Precipitacion!$E$2-1)*3,FALSE),"")</f>
        <v>108</v>
      </c>
      <c r="AW238" s="79">
        <f t="array" ref="AW2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MATCH($A238, Maximos!$A:$A, 0),
    _xlpm.anio, INDEX(Maximos!$A:$ZZ, _xlpm.fila, _xlpm.colIni+1),
    _xlpm.dia, INDEX(Maximos!$A:$ZZ, _xlpm.fila, _xlpm.colIni+2),
    IF(OR(_xlpm.anio="",_xlpm.dia=""), "No aplica", DATE(_xlpm.anio, _xlpm.mesNum, _xlpm.dia))
  ),
"")</f>
        <v>38487</v>
      </c>
      <c r="AX238" s="72">
        <f t="shared" si="24"/>
        <v>-99.7</v>
      </c>
    </row>
    <row r="239" spans="1:50" ht="15" customHeight="1" x14ac:dyDescent="0.25">
      <c r="A239" s="68">
        <v>21055030</v>
      </c>
      <c r="B239" s="69" t="s">
        <v>421</v>
      </c>
      <c r="C239" s="69" t="s">
        <v>351</v>
      </c>
      <c r="D239" s="70">
        <v>-76.16</v>
      </c>
      <c r="E239" s="70">
        <v>2.2400000000000002</v>
      </c>
      <c r="F239" s="68">
        <v>2085</v>
      </c>
      <c r="G239" s="68">
        <v>19</v>
      </c>
      <c r="H239" s="68">
        <v>19355</v>
      </c>
      <c r="I239" s="69" t="s">
        <v>422</v>
      </c>
      <c r="J239" s="69" t="s">
        <v>423</v>
      </c>
      <c r="K239" s="72">
        <v>1.6</v>
      </c>
      <c r="L239" s="72">
        <v>4.2</v>
      </c>
      <c r="M239" s="72"/>
      <c r="N239" s="72">
        <v>13.7</v>
      </c>
      <c r="O239" s="72">
        <v>0</v>
      </c>
      <c r="P239" s="72">
        <v>28.3</v>
      </c>
      <c r="Q239" s="72">
        <v>3.2</v>
      </c>
      <c r="R239" s="72">
        <v>0.4</v>
      </c>
      <c r="S239" s="72">
        <v>2.2000000000000002</v>
      </c>
      <c r="T239" s="72">
        <v>0.5</v>
      </c>
      <c r="U239" s="72">
        <v>21.6</v>
      </c>
      <c r="V239" s="72">
        <v>6.4</v>
      </c>
      <c r="W239" s="72">
        <v>0</v>
      </c>
      <c r="X239" s="72">
        <v>0</v>
      </c>
      <c r="Y239" s="72">
        <v>9.5</v>
      </c>
      <c r="Z239" s="72">
        <v>12.5</v>
      </c>
      <c r="AA239" s="72">
        <v>2.2000000000000002</v>
      </c>
      <c r="AB239" s="72">
        <v>13</v>
      </c>
      <c r="AC239" s="72">
        <v>6.4</v>
      </c>
      <c r="AD239" s="72">
        <v>11</v>
      </c>
      <c r="AE239" s="72">
        <v>38</v>
      </c>
      <c r="AF239" s="87">
        <v>13</v>
      </c>
      <c r="AG239" s="87">
        <v>2.8</v>
      </c>
      <c r="AH239" s="87">
        <v>1.2</v>
      </c>
      <c r="AI239" s="87">
        <v>0.8</v>
      </c>
      <c r="AJ239" s="87">
        <v>2.5</v>
      </c>
      <c r="AK239" s="87">
        <v>1.7</v>
      </c>
      <c r="AL239" s="87">
        <v>2.4</v>
      </c>
      <c r="AM239" s="87">
        <v>7</v>
      </c>
      <c r="AN239" s="87"/>
      <c r="AO239" s="87"/>
      <c r="AP239" s="70">
        <f t="shared" si="19"/>
        <v>28</v>
      </c>
      <c r="AQ239" s="70">
        <f t="shared" si="20"/>
        <v>206.10000000000002</v>
      </c>
      <c r="AR239" s="70">
        <f>IFERROR(VLOOKUP(A239,Climatologia_PP!A:U,9+Precipitacion!$E$2,FALSE),"")</f>
        <v>211.15172413793101</v>
      </c>
      <c r="AS239" s="70">
        <f t="shared" si="21"/>
        <v>97.607538295718086</v>
      </c>
      <c r="AT239" s="70">
        <f t="shared" si="22"/>
        <v>108.06548882740216</v>
      </c>
      <c r="AU239" s="70">
        <f t="shared" si="23"/>
        <v>38</v>
      </c>
      <c r="AV239" s="70">
        <f>IFERROR(VLOOKUP(A239,Maximos!A:AQ,8+(Precipitacion!$E$2-1)*3,FALSE),"")</f>
        <v>71.599999999999994</v>
      </c>
      <c r="AW239" s="79">
        <f t="array" ref="AW2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MATCH($A239, Maximos!$A:$A, 0),
    _xlpm.anio, INDEX(Maximos!$A:$ZZ, _xlpm.fila, _xlpm.colIni+1),
    _xlpm.dia, INDEX(Maximos!$A:$ZZ, _xlpm.fila, _xlpm.colIni+2),
    IF(OR(_xlpm.anio="",_xlpm.dia=""), "No aplica", DATE(_xlpm.anio, _xlpm.mesNum, _xlpm.dia))
  ),
"")</f>
        <v>34102</v>
      </c>
      <c r="AX239" s="72">
        <f t="shared" si="24"/>
        <v>-33.599999999999994</v>
      </c>
    </row>
    <row r="240" spans="1:50" ht="15" customHeight="1" x14ac:dyDescent="0.25">
      <c r="A240" s="68">
        <v>21140120</v>
      </c>
      <c r="B240" s="69" t="s">
        <v>424</v>
      </c>
      <c r="C240" s="69" t="s">
        <v>351</v>
      </c>
      <c r="D240" s="70">
        <v>-74.920249999999996</v>
      </c>
      <c r="E240" s="70">
        <v>3.4258611110000001</v>
      </c>
      <c r="F240" s="68">
        <v>1400</v>
      </c>
      <c r="G240" s="68">
        <v>73</v>
      </c>
      <c r="H240" s="68">
        <v>73024</v>
      </c>
      <c r="I240" s="69" t="s">
        <v>71</v>
      </c>
      <c r="J240" s="69" t="s">
        <v>425</v>
      </c>
      <c r="K240" s="72">
        <v>3</v>
      </c>
      <c r="L240" s="72">
        <v>5</v>
      </c>
      <c r="M240" s="72">
        <v>4</v>
      </c>
      <c r="N240" s="72">
        <v>0</v>
      </c>
      <c r="O240" s="72">
        <v>4</v>
      </c>
      <c r="P240" s="72">
        <v>0</v>
      </c>
      <c r="Q240" s="72">
        <v>0</v>
      </c>
      <c r="R240" s="72">
        <v>20</v>
      </c>
      <c r="S240" s="72">
        <v>0</v>
      </c>
      <c r="T240" s="72">
        <v>0</v>
      </c>
      <c r="U240" s="72">
        <v>6</v>
      </c>
      <c r="V240" s="72">
        <v>0</v>
      </c>
      <c r="W240" s="72">
        <v>0</v>
      </c>
      <c r="X240" s="72">
        <v>0</v>
      </c>
      <c r="Y240" s="72">
        <v>0</v>
      </c>
      <c r="Z240" s="72">
        <v>0</v>
      </c>
      <c r="AA240" s="72">
        <v>0</v>
      </c>
      <c r="AB240" s="72">
        <v>0</v>
      </c>
      <c r="AC240" s="72">
        <v>0</v>
      </c>
      <c r="AD240" s="72">
        <v>0</v>
      </c>
      <c r="AE240" s="72">
        <v>0</v>
      </c>
      <c r="AF240" s="87">
        <v>0</v>
      </c>
      <c r="AG240" s="87">
        <v>0</v>
      </c>
      <c r="AH240" s="87">
        <v>0</v>
      </c>
      <c r="AI240" s="87">
        <v>0</v>
      </c>
      <c r="AJ240" s="87">
        <v>0</v>
      </c>
      <c r="AK240" s="87">
        <v>0</v>
      </c>
      <c r="AL240" s="87">
        <v>0</v>
      </c>
      <c r="AM240" s="87">
        <v>5</v>
      </c>
      <c r="AN240" s="87"/>
      <c r="AO240" s="87"/>
      <c r="AP240" s="70">
        <f t="shared" si="19"/>
        <v>29</v>
      </c>
      <c r="AQ240" s="70">
        <f t="shared" si="20"/>
        <v>47</v>
      </c>
      <c r="AR240" s="70">
        <f>IFERROR(VLOOKUP(A240,Climatologia_PP!A:U,9+Precipitacion!$E$2,FALSE),"")</f>
        <v>150.91724137931041</v>
      </c>
      <c r="AS240" s="70">
        <f t="shared" si="21"/>
        <v>31.14289631220581</v>
      </c>
      <c r="AT240" s="70">
        <f t="shared" si="22"/>
        <v>33.290682264771725</v>
      </c>
      <c r="AU240" s="70">
        <f t="shared" si="23"/>
        <v>20</v>
      </c>
      <c r="AV240" s="70">
        <f>IFERROR(VLOOKUP(A240,Maximos!A:AQ,8+(Precipitacion!$E$2-1)*3,FALSE),"")</f>
        <v>125</v>
      </c>
      <c r="AW240" s="79">
        <f t="array" ref="AW2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MATCH($A240, Maximos!$A:$A, 0),
    _xlpm.anio, INDEX(Maximos!$A:$ZZ, _xlpm.fila, _xlpm.colIni+1),
    _xlpm.dia, INDEX(Maximos!$A:$ZZ, _xlpm.fila, _xlpm.colIni+2),
    IF(OR(_xlpm.anio="",_xlpm.dia=""), "No aplica", DATE(_xlpm.anio, _xlpm.mesNum, _xlpm.dia))
  ),
"")</f>
        <v>34825</v>
      </c>
      <c r="AX240" s="72">
        <f t="shared" si="24"/>
        <v>-105</v>
      </c>
    </row>
    <row r="241" spans="1:50" ht="15" customHeight="1" x14ac:dyDescent="0.25">
      <c r="A241" s="68">
        <v>21065040</v>
      </c>
      <c r="B241" s="69" t="s">
        <v>426</v>
      </c>
      <c r="C241" s="69" t="s">
        <v>351</v>
      </c>
      <c r="D241" s="70">
        <v>-75.529444440000006</v>
      </c>
      <c r="E241" s="70">
        <v>2.2524999999999999</v>
      </c>
      <c r="F241" s="68">
        <v>1270</v>
      </c>
      <c r="G241" s="68">
        <v>41</v>
      </c>
      <c r="H241" s="68">
        <v>41298</v>
      </c>
      <c r="I241" s="69" t="s">
        <v>79</v>
      </c>
      <c r="J241" s="69" t="s">
        <v>382</v>
      </c>
      <c r="K241" s="72">
        <v>0.9</v>
      </c>
      <c r="L241" s="72">
        <v>1.1000000000000001</v>
      </c>
      <c r="M241" s="72">
        <v>3.1</v>
      </c>
      <c r="N241" s="72">
        <v>2.8</v>
      </c>
      <c r="O241" s="72">
        <v>0</v>
      </c>
      <c r="P241" s="72">
        <v>9.1</v>
      </c>
      <c r="Q241" s="72">
        <v>0</v>
      </c>
      <c r="R241" s="72">
        <v>0</v>
      </c>
      <c r="S241" s="72">
        <v>0.1</v>
      </c>
      <c r="T241" s="72">
        <v>1</v>
      </c>
      <c r="U241" s="72">
        <v>3.7</v>
      </c>
      <c r="V241" s="72">
        <v>2.7</v>
      </c>
      <c r="W241" s="72">
        <v>1.5</v>
      </c>
      <c r="X241" s="72">
        <v>1</v>
      </c>
      <c r="Y241" s="72">
        <v>1.4</v>
      </c>
      <c r="Z241" s="72">
        <v>0</v>
      </c>
      <c r="AA241" s="72">
        <v>0</v>
      </c>
      <c r="AB241" s="72">
        <v>4.0999999999999996</v>
      </c>
      <c r="AC241" s="72">
        <v>0.2</v>
      </c>
      <c r="AD241" s="72">
        <v>2.2000000000000002</v>
      </c>
      <c r="AE241" s="72">
        <v>32.799999999999997</v>
      </c>
      <c r="AF241" s="87">
        <v>0</v>
      </c>
      <c r="AG241" s="87">
        <v>0</v>
      </c>
      <c r="AH241" s="87">
        <v>0.7</v>
      </c>
      <c r="AI241" s="87">
        <v>0.9</v>
      </c>
      <c r="AJ241" s="87">
        <v>0</v>
      </c>
      <c r="AK241" s="87">
        <v>0</v>
      </c>
      <c r="AL241" s="87">
        <v>3.4</v>
      </c>
      <c r="AM241" s="87">
        <v>4.4000000000000004</v>
      </c>
      <c r="AN241" s="87"/>
      <c r="AO241" s="87"/>
      <c r="AP241" s="70">
        <f t="shared" si="19"/>
        <v>29</v>
      </c>
      <c r="AQ241" s="70">
        <f t="shared" si="20"/>
        <v>77.100000000000023</v>
      </c>
      <c r="AR241" s="70">
        <f>IFERROR(VLOOKUP(A241,Climatologia_PP!A:U,9+Precipitacion!$E$2,FALSE),"")</f>
        <v>141.6103448275862</v>
      </c>
      <c r="AS241" s="70">
        <f t="shared" si="21"/>
        <v>54.445174957995491</v>
      </c>
      <c r="AT241" s="70">
        <f t="shared" si="22"/>
        <v>58.200014610271047</v>
      </c>
      <c r="AU241" s="70">
        <f t="shared" si="23"/>
        <v>32.799999999999997</v>
      </c>
      <c r="AV241" s="70">
        <f>IFERROR(VLOOKUP(A241,Maximos!A:AQ,8+(Precipitacion!$E$2-1)*3,FALSE),"")</f>
        <v>87.4</v>
      </c>
      <c r="AW241" s="79">
        <f t="array" ref="AW2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MATCH($A241, Maximos!$A:$A, 0),
    _xlpm.anio, INDEX(Maximos!$A:$ZZ, _xlpm.fila, _xlpm.colIni+1),
    _xlpm.dia, INDEX(Maximos!$A:$ZZ, _xlpm.fila, _xlpm.colIni+2),
    IF(OR(_xlpm.anio="",_xlpm.dia=""), "No aplica", DATE(_xlpm.anio, _xlpm.mesNum, _xlpm.dia))
  ),
"")</f>
        <v>30453</v>
      </c>
      <c r="AX241" s="72">
        <f t="shared" si="24"/>
        <v>-54.600000000000009</v>
      </c>
    </row>
    <row r="242" spans="1:50" ht="15" customHeight="1" x14ac:dyDescent="0.25">
      <c r="A242" s="68">
        <v>21140080</v>
      </c>
      <c r="B242" s="69" t="s">
        <v>427</v>
      </c>
      <c r="C242" s="69" t="s">
        <v>351</v>
      </c>
      <c r="D242" s="70">
        <v>-74.739999999999995</v>
      </c>
      <c r="E242" s="70">
        <v>3.48</v>
      </c>
      <c r="F242" s="68">
        <v>1049</v>
      </c>
      <c r="G242" s="68">
        <v>41</v>
      </c>
      <c r="H242" s="68">
        <v>41206</v>
      </c>
      <c r="I242" s="69" t="s">
        <v>79</v>
      </c>
      <c r="J242" s="69" t="s">
        <v>387</v>
      </c>
      <c r="K242" s="72">
        <v>1</v>
      </c>
      <c r="L242" s="72">
        <v>3</v>
      </c>
      <c r="M242" s="72">
        <v>4</v>
      </c>
      <c r="N242" s="72">
        <v>8</v>
      </c>
      <c r="O242" s="72">
        <v>10</v>
      </c>
      <c r="P242" s="72">
        <v>0</v>
      </c>
      <c r="Q242" s="72">
        <v>0</v>
      </c>
      <c r="R242" s="72">
        <v>0</v>
      </c>
      <c r="S242" s="72">
        <v>0</v>
      </c>
      <c r="T242" s="72">
        <v>2</v>
      </c>
      <c r="U242" s="72">
        <v>11</v>
      </c>
      <c r="V242" s="72">
        <v>0</v>
      </c>
      <c r="W242" s="72">
        <v>0</v>
      </c>
      <c r="X242" s="72">
        <v>1</v>
      </c>
      <c r="Y242" s="72">
        <v>0</v>
      </c>
      <c r="Z242" s="72">
        <v>7</v>
      </c>
      <c r="AA242" s="72">
        <v>2</v>
      </c>
      <c r="AB242" s="72">
        <v>3</v>
      </c>
      <c r="AC242" s="72">
        <v>0</v>
      </c>
      <c r="AD242" s="72">
        <v>0</v>
      </c>
      <c r="AE242" s="72">
        <v>10</v>
      </c>
      <c r="AF242" s="87">
        <v>0</v>
      </c>
      <c r="AG242" s="87">
        <v>0</v>
      </c>
      <c r="AH242" s="87">
        <v>0</v>
      </c>
      <c r="AI242" s="87">
        <v>0</v>
      </c>
      <c r="AJ242" s="87">
        <v>0</v>
      </c>
      <c r="AK242" s="87">
        <v>0</v>
      </c>
      <c r="AL242" s="87">
        <v>0</v>
      </c>
      <c r="AM242" s="87">
        <v>17</v>
      </c>
      <c r="AN242" s="87"/>
      <c r="AO242" s="87"/>
      <c r="AP242" s="70">
        <f t="shared" si="19"/>
        <v>29</v>
      </c>
      <c r="AQ242" s="70">
        <f t="shared" si="20"/>
        <v>79</v>
      </c>
      <c r="AR242" s="70">
        <f>IFERROR(VLOOKUP(A242,Climatologia_PP!A:U,9+Precipitacion!$E$2,FALSE),"")</f>
        <v>111.5</v>
      </c>
      <c r="AS242" s="70">
        <f t="shared" si="21"/>
        <v>70.852017937219742</v>
      </c>
      <c r="AT242" s="70">
        <f t="shared" si="22"/>
        <v>75.738364001855572</v>
      </c>
      <c r="AU242" s="70">
        <f t="shared" si="23"/>
        <v>17</v>
      </c>
      <c r="AV242" s="70">
        <f>IFERROR(VLOOKUP(A242,Maximos!A:AQ,8+(Precipitacion!$E$2-1)*3,FALSE),"")</f>
        <v>95</v>
      </c>
      <c r="AW242" s="79">
        <f t="array" ref="AW2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MATCH($A242, Maximos!$A:$A, 0),
    _xlpm.anio, INDEX(Maximos!$A:$ZZ, _xlpm.fila, _xlpm.colIni+1),
    _xlpm.dia, INDEX(Maximos!$A:$ZZ, _xlpm.fila, _xlpm.colIni+2),
    IF(OR(_xlpm.anio="",_xlpm.dia=""), "No aplica", DATE(_xlpm.anio, _xlpm.mesNum, _xlpm.dia))
  ),
"")</f>
        <v>28997</v>
      </c>
      <c r="AX242" s="72">
        <f t="shared" si="24"/>
        <v>-78</v>
      </c>
    </row>
    <row r="243" spans="1:50" ht="15" customHeight="1" x14ac:dyDescent="0.25">
      <c r="A243" s="68">
        <v>21025020</v>
      </c>
      <c r="B243" s="69" t="s">
        <v>121</v>
      </c>
      <c r="C243" s="69" t="s">
        <v>351</v>
      </c>
      <c r="D243" s="70">
        <v>-75.8</v>
      </c>
      <c r="E243" s="70">
        <v>2.0666666669999998</v>
      </c>
      <c r="F243" s="68">
        <v>1352</v>
      </c>
      <c r="G243" s="68">
        <v>41</v>
      </c>
      <c r="H243" s="68">
        <v>41026</v>
      </c>
      <c r="I243" s="69" t="s">
        <v>79</v>
      </c>
      <c r="J243" s="69" t="s">
        <v>121</v>
      </c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  <c r="AA243" s="72"/>
      <c r="AB243" s="72"/>
      <c r="AC243" s="72"/>
      <c r="AD243" s="72"/>
      <c r="AE243" s="72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70">
        <f t="shared" si="19"/>
        <v>0</v>
      </c>
      <c r="AQ243" s="70" t="str">
        <f t="shared" si="20"/>
        <v/>
      </c>
      <c r="AR243" s="70" t="str">
        <f>IFERROR(VLOOKUP(A243,Climatologia_PP!A:U,9+Precipitacion!$E$2,FALSE),"")</f>
        <v/>
      </c>
      <c r="AS243" s="70" t="str">
        <f t="shared" si="21"/>
        <v/>
      </c>
      <c r="AT243" s="70" t="str">
        <f t="shared" si="22"/>
        <v/>
      </c>
      <c r="AU243" s="70" t="str">
        <f t="shared" si="23"/>
        <v/>
      </c>
      <c r="AV243" s="70" t="str">
        <f>IFERROR(VLOOKUP(A243,Maximos!A:AQ,8+(Precipitacion!$E$2-1)*3,FALSE),"")</f>
        <v/>
      </c>
      <c r="AW243" s="79" t="str">
        <f t="array" ref="AW2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243" s="72" t="str">
        <f t="shared" si="24"/>
        <v>NA</v>
      </c>
    </row>
    <row r="244" spans="1:50" ht="15" customHeight="1" x14ac:dyDescent="0.25">
      <c r="A244" s="68">
        <v>21050150</v>
      </c>
      <c r="B244" s="69" t="s">
        <v>428</v>
      </c>
      <c r="C244" s="69" t="s">
        <v>351</v>
      </c>
      <c r="D244" s="70">
        <v>-75.760000000000005</v>
      </c>
      <c r="E244" s="70">
        <v>2.46</v>
      </c>
      <c r="F244" s="68">
        <v>788</v>
      </c>
      <c r="G244" s="68">
        <v>41</v>
      </c>
      <c r="H244" s="68">
        <v>41797</v>
      </c>
      <c r="I244" s="69" t="s">
        <v>79</v>
      </c>
      <c r="J244" s="69" t="s">
        <v>354</v>
      </c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  <c r="AA244" s="72">
        <v>0</v>
      </c>
      <c r="AB244" s="72">
        <v>0</v>
      </c>
      <c r="AC244" s="72"/>
      <c r="AD244" s="72"/>
      <c r="AE244" s="72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70">
        <f t="shared" si="19"/>
        <v>2</v>
      </c>
      <c r="AQ244" s="70">
        <f t="shared" si="20"/>
        <v>0</v>
      </c>
      <c r="AR244" s="70">
        <f>IFERROR(VLOOKUP(A244,Climatologia_PP!A:U,9+Precipitacion!$E$2,FALSE),"")</f>
        <v>123.8333333333333</v>
      </c>
      <c r="AS244" s="70">
        <f t="shared" si="21"/>
        <v>0</v>
      </c>
      <c r="AT244" s="70">
        <f t="shared" si="22"/>
        <v>73.395806451612913</v>
      </c>
      <c r="AU244" s="70">
        <f t="shared" si="23"/>
        <v>0</v>
      </c>
      <c r="AV244" s="70" t="str">
        <f>IFERROR(VLOOKUP(A244,Maximos!A:AQ,8+(Precipitacion!$E$2-1)*3,FALSE),"")</f>
        <v/>
      </c>
      <c r="AW244" s="79" t="str">
        <f t="array" ref="AW2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244" s="72" t="str">
        <f t="shared" si="24"/>
        <v>NA</v>
      </c>
    </row>
    <row r="245" spans="1:50" ht="15" customHeight="1" x14ac:dyDescent="0.25">
      <c r="A245" s="68">
        <v>25025002</v>
      </c>
      <c r="B245" s="69" t="s">
        <v>429</v>
      </c>
      <c r="C245" s="69" t="s">
        <v>430</v>
      </c>
      <c r="D245" s="70">
        <v>-74.273638890000001</v>
      </c>
      <c r="E245" s="70">
        <v>9.3040555559999998</v>
      </c>
      <c r="F245" s="68">
        <v>25</v>
      </c>
      <c r="G245" s="68">
        <v>47</v>
      </c>
      <c r="H245" s="68">
        <v>47692</v>
      </c>
      <c r="I245" s="69" t="s">
        <v>32</v>
      </c>
      <c r="J245" s="69" t="s">
        <v>431</v>
      </c>
      <c r="K245" s="72">
        <v>4</v>
      </c>
      <c r="L245" s="72">
        <v>0</v>
      </c>
      <c r="M245" s="72">
        <v>0</v>
      </c>
      <c r="N245" s="72">
        <v>0</v>
      </c>
      <c r="O245" s="72">
        <v>0</v>
      </c>
      <c r="P245" s="72">
        <v>0</v>
      </c>
      <c r="Q245" s="72">
        <v>0</v>
      </c>
      <c r="R245" s="72">
        <v>0</v>
      </c>
      <c r="S245" s="72">
        <v>0</v>
      </c>
      <c r="T245" s="72">
        <v>0</v>
      </c>
      <c r="U245" s="72">
        <v>0</v>
      </c>
      <c r="V245" s="72">
        <v>0</v>
      </c>
      <c r="W245" s="72">
        <v>0</v>
      </c>
      <c r="X245" s="72">
        <v>0</v>
      </c>
      <c r="Y245" s="72">
        <v>0</v>
      </c>
      <c r="Z245" s="72">
        <v>18</v>
      </c>
      <c r="AA245" s="72">
        <v>0</v>
      </c>
      <c r="AB245" s="72">
        <v>1</v>
      </c>
      <c r="AC245" s="72">
        <v>0</v>
      </c>
      <c r="AD245" s="72">
        <v>0</v>
      </c>
      <c r="AE245" s="72">
        <v>0</v>
      </c>
      <c r="AF245" s="87">
        <v>0</v>
      </c>
      <c r="AG245" s="87">
        <v>6</v>
      </c>
      <c r="AH245" s="87">
        <v>0</v>
      </c>
      <c r="AI245" s="87"/>
      <c r="AJ245" s="87">
        <v>0</v>
      </c>
      <c r="AK245" s="87">
        <v>0</v>
      </c>
      <c r="AL245" s="87">
        <v>21</v>
      </c>
      <c r="AM245" s="87">
        <v>4</v>
      </c>
      <c r="AN245" s="87"/>
      <c r="AO245" s="87"/>
      <c r="AP245" s="70">
        <f t="shared" si="19"/>
        <v>28</v>
      </c>
      <c r="AQ245" s="70">
        <f t="shared" si="20"/>
        <v>54</v>
      </c>
      <c r="AR245" s="70" t="str">
        <f>IFERROR(VLOOKUP(A245,Climatologia_PP!A:U,9+Precipitacion!$E$2,FALSE),"")</f>
        <v/>
      </c>
      <c r="AS245" s="70" t="str">
        <f t="shared" si="21"/>
        <v/>
      </c>
      <c r="AT245" s="70" t="str">
        <f t="shared" si="22"/>
        <v/>
      </c>
      <c r="AU245" s="70">
        <f t="shared" si="23"/>
        <v>21</v>
      </c>
      <c r="AV245" s="70">
        <f>IFERROR(VLOOKUP(A245,Maximos!A:AQ,8+(Precipitacion!$E$2-1)*3,FALSE),"")</f>
        <v>131</v>
      </c>
      <c r="AW245" s="79">
        <f t="array" ref="AW2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MATCH($A245, Maximos!$A:$A, 0),
    _xlpm.anio, INDEX(Maximos!$A:$ZZ, _xlpm.fila, _xlpm.colIni+1),
    _xlpm.dia, INDEX(Maximos!$A:$ZZ, _xlpm.fila, _xlpm.colIni+2),
    IF(OR(_xlpm.anio="",_xlpm.dia=""), "No aplica", DATE(_xlpm.anio, _xlpm.mesNum, _xlpm.dia))
  ),
"")</f>
        <v>31178</v>
      </c>
      <c r="AX245" s="72">
        <f t="shared" si="24"/>
        <v>-110</v>
      </c>
    </row>
    <row r="246" spans="1:50" ht="15" customHeight="1" x14ac:dyDescent="0.25">
      <c r="A246" s="68">
        <v>29060210</v>
      </c>
      <c r="B246" s="69" t="s">
        <v>432</v>
      </c>
      <c r="C246" s="69" t="s">
        <v>430</v>
      </c>
      <c r="D246" s="70">
        <v>-74.204694439999997</v>
      </c>
      <c r="E246" s="70">
        <v>10.96683333</v>
      </c>
      <c r="F246" s="68">
        <v>23</v>
      </c>
      <c r="G246" s="68">
        <v>47</v>
      </c>
      <c r="H246" s="68">
        <v>47189</v>
      </c>
      <c r="I246" s="69" t="s">
        <v>32</v>
      </c>
      <c r="J246" s="69" t="s">
        <v>433</v>
      </c>
      <c r="K246" s="72">
        <v>0</v>
      </c>
      <c r="L246" s="72">
        <v>0</v>
      </c>
      <c r="M246" s="72">
        <v>5.0999999999999996</v>
      </c>
      <c r="N246" s="72">
        <v>0</v>
      </c>
      <c r="O246" s="72">
        <v>0</v>
      </c>
      <c r="P246" s="72">
        <v>0</v>
      </c>
      <c r="Q246" s="72">
        <v>0</v>
      </c>
      <c r="R246" s="72">
        <v>0</v>
      </c>
      <c r="S246" s="72">
        <v>0</v>
      </c>
      <c r="T246" s="72">
        <v>0</v>
      </c>
      <c r="U246" s="72">
        <v>0</v>
      </c>
      <c r="V246" s="72">
        <v>0</v>
      </c>
      <c r="W246" s="72">
        <v>0</v>
      </c>
      <c r="X246" s="72">
        <v>0</v>
      </c>
      <c r="Y246" s="72">
        <v>0</v>
      </c>
      <c r="Z246" s="72">
        <v>0</v>
      </c>
      <c r="AA246" s="72">
        <v>6.2</v>
      </c>
      <c r="AB246" s="72">
        <v>0</v>
      </c>
      <c r="AC246" s="72">
        <v>0</v>
      </c>
      <c r="AD246" s="72">
        <v>0</v>
      </c>
      <c r="AE246" s="72">
        <v>0</v>
      </c>
      <c r="AF246" s="87">
        <v>0</v>
      </c>
      <c r="AG246" s="87">
        <v>0</v>
      </c>
      <c r="AH246" s="87">
        <v>0</v>
      </c>
      <c r="AI246" s="87">
        <v>0</v>
      </c>
      <c r="AJ246" s="87">
        <v>0</v>
      </c>
      <c r="AK246" s="87">
        <v>0</v>
      </c>
      <c r="AL246" s="87">
        <v>0</v>
      </c>
      <c r="AM246" s="87">
        <v>0</v>
      </c>
      <c r="AN246" s="87"/>
      <c r="AO246" s="87"/>
      <c r="AP246" s="70">
        <f t="shared" si="19"/>
        <v>29</v>
      </c>
      <c r="AQ246" s="70">
        <f t="shared" si="20"/>
        <v>11.3</v>
      </c>
      <c r="AR246" s="70">
        <f>IFERROR(VLOOKUP(A246,Climatologia_PP!A:U,9+Precipitacion!$E$2,FALSE),"")</f>
        <v>92.643333333333331</v>
      </c>
      <c r="AS246" s="70">
        <f t="shared" si="21"/>
        <v>12.197315870902745</v>
      </c>
      <c r="AT246" s="70">
        <f t="shared" si="22"/>
        <v>13.038510068896038</v>
      </c>
      <c r="AU246" s="70">
        <f t="shared" si="23"/>
        <v>6.2</v>
      </c>
      <c r="AV246" s="70">
        <f>IFERROR(VLOOKUP(A246,Maximos!A:AQ,8+(Precipitacion!$E$2-1)*3,FALSE),"")</f>
        <v>130</v>
      </c>
      <c r="AW246" s="79">
        <f t="array" ref="AW2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MATCH($A246, Maximos!$A:$A, 0),
    _xlpm.anio, INDEX(Maximos!$A:$ZZ, _xlpm.fila, _xlpm.colIni+1),
    _xlpm.dia, INDEX(Maximos!$A:$ZZ, _xlpm.fila, _xlpm.colIni+2),
    IF(OR(_xlpm.anio="",_xlpm.dia=""), "No aplica", DATE(_xlpm.anio, _xlpm.mesNum, _xlpm.dia))
  ),
"")</f>
        <v>28635</v>
      </c>
      <c r="AX246" s="72">
        <f t="shared" si="24"/>
        <v>-123.8</v>
      </c>
    </row>
    <row r="247" spans="1:50" ht="15" customHeight="1" x14ac:dyDescent="0.25">
      <c r="A247" s="68">
        <v>15060040</v>
      </c>
      <c r="B247" s="69" t="s">
        <v>434</v>
      </c>
      <c r="C247" s="69" t="s">
        <v>430</v>
      </c>
      <c r="D247" s="70">
        <v>-72.877527779999994</v>
      </c>
      <c r="E247" s="70">
        <v>11.034361110000001</v>
      </c>
      <c r="F247" s="68">
        <v>900</v>
      </c>
      <c r="G247" s="68">
        <v>44</v>
      </c>
      <c r="H247" s="68">
        <v>44078</v>
      </c>
      <c r="I247" s="69" t="s">
        <v>41</v>
      </c>
      <c r="J247" s="69" t="s">
        <v>435</v>
      </c>
      <c r="K247" s="72">
        <v>0</v>
      </c>
      <c r="L247" s="72">
        <v>0</v>
      </c>
      <c r="M247" s="72">
        <v>0</v>
      </c>
      <c r="N247" s="72">
        <v>0</v>
      </c>
      <c r="O247" s="72">
        <v>0</v>
      </c>
      <c r="P247" s="72">
        <v>0</v>
      </c>
      <c r="Q247" s="72">
        <v>0</v>
      </c>
      <c r="R247" s="72">
        <v>0</v>
      </c>
      <c r="S247" s="72">
        <v>0</v>
      </c>
      <c r="T247" s="72">
        <v>0</v>
      </c>
      <c r="U247" s="72">
        <v>0</v>
      </c>
      <c r="V247" s="72">
        <v>0</v>
      </c>
      <c r="W247" s="72">
        <v>0</v>
      </c>
      <c r="X247" s="72">
        <v>14</v>
      </c>
      <c r="Y247" s="72">
        <v>0</v>
      </c>
      <c r="Z247" s="72">
        <v>0</v>
      </c>
      <c r="AA247" s="72">
        <v>0</v>
      </c>
      <c r="AB247" s="72">
        <v>0</v>
      </c>
      <c r="AC247" s="72">
        <v>0</v>
      </c>
      <c r="AD247" s="72">
        <v>0</v>
      </c>
      <c r="AE247" s="72">
        <v>0</v>
      </c>
      <c r="AF247" s="87">
        <v>0</v>
      </c>
      <c r="AG247" s="87">
        <v>0</v>
      </c>
      <c r="AH247" s="87">
        <v>0</v>
      </c>
      <c r="AI247" s="87">
        <v>0</v>
      </c>
      <c r="AJ247" s="87">
        <v>0</v>
      </c>
      <c r="AK247" s="87">
        <v>0</v>
      </c>
      <c r="AL247" s="87">
        <v>0</v>
      </c>
      <c r="AM247" s="87">
        <v>0</v>
      </c>
      <c r="AN247" s="87"/>
      <c r="AO247" s="87"/>
      <c r="AP247" s="70">
        <f t="shared" si="19"/>
        <v>29</v>
      </c>
      <c r="AQ247" s="70">
        <f t="shared" si="20"/>
        <v>14</v>
      </c>
      <c r="AR247" s="70">
        <f>IFERROR(VLOOKUP(A247,Climatologia_PP!A:U,9+Precipitacion!$E$2,FALSE),"")</f>
        <v>174.9034482758621</v>
      </c>
      <c r="AS247" s="70">
        <f t="shared" si="21"/>
        <v>8.0044162296439403</v>
      </c>
      <c r="AT247" s="70">
        <f t="shared" si="22"/>
        <v>8.5564449351366267</v>
      </c>
      <c r="AU247" s="70">
        <f t="shared" si="23"/>
        <v>14</v>
      </c>
      <c r="AV247" s="70">
        <f>IFERROR(VLOOKUP(A247,Maximos!A:AQ,8+(Precipitacion!$E$2-1)*3,FALSE),"")</f>
        <v>130</v>
      </c>
      <c r="AW247" s="79">
        <f t="array" ref="AW2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MATCH($A247, Maximos!$A:$A, 0),
    _xlpm.anio, INDEX(Maximos!$A:$ZZ, _xlpm.fila, _xlpm.colIni+1),
    _xlpm.dia, INDEX(Maximos!$A:$ZZ, _xlpm.fila, _xlpm.colIni+2),
    IF(OR(_xlpm.anio="",_xlpm.dia=""), "No aplica", DATE(_xlpm.anio, _xlpm.mesNum, _xlpm.dia))
  ),
"")</f>
        <v>38868</v>
      </c>
      <c r="AX247" s="72">
        <f t="shared" si="24"/>
        <v>-116</v>
      </c>
    </row>
    <row r="248" spans="1:50" ht="15" customHeight="1" x14ac:dyDescent="0.25">
      <c r="A248" s="68">
        <v>25020250</v>
      </c>
      <c r="B248" s="69" t="s">
        <v>436</v>
      </c>
      <c r="C248" s="69" t="s">
        <v>430</v>
      </c>
      <c r="D248" s="70">
        <v>-73.541944439999995</v>
      </c>
      <c r="E248" s="70">
        <v>9.1971944440000009</v>
      </c>
      <c r="F248" s="68">
        <v>100</v>
      </c>
      <c r="G248" s="68">
        <v>20</v>
      </c>
      <c r="H248" s="68">
        <v>20228</v>
      </c>
      <c r="I248" s="69" t="s">
        <v>44</v>
      </c>
      <c r="J248" s="69" t="s">
        <v>437</v>
      </c>
      <c r="K248" s="72">
        <v>4</v>
      </c>
      <c r="L248" s="72">
        <v>0</v>
      </c>
      <c r="M248" s="72">
        <v>18</v>
      </c>
      <c r="N248" s="72">
        <v>0</v>
      </c>
      <c r="O248" s="72">
        <v>0</v>
      </c>
      <c r="P248" s="72">
        <v>0</v>
      </c>
      <c r="Q248" s="72">
        <v>0</v>
      </c>
      <c r="R248" s="72">
        <v>0</v>
      </c>
      <c r="S248" s="72">
        <v>0</v>
      </c>
      <c r="T248" s="72">
        <v>0</v>
      </c>
      <c r="U248" s="72">
        <v>0</v>
      </c>
      <c r="V248" s="72">
        <v>0</v>
      </c>
      <c r="W248" s="72">
        <v>0</v>
      </c>
      <c r="X248" s="72">
        <v>0</v>
      </c>
      <c r="Y248" s="72">
        <v>0</v>
      </c>
      <c r="Z248" s="72">
        <v>0</v>
      </c>
      <c r="AA248" s="72">
        <v>0</v>
      </c>
      <c r="AB248" s="72">
        <v>0</v>
      </c>
      <c r="AC248" s="72">
        <v>0</v>
      </c>
      <c r="AD248" s="72">
        <v>0</v>
      </c>
      <c r="AE248" s="72">
        <v>0</v>
      </c>
      <c r="AF248" s="87">
        <v>0</v>
      </c>
      <c r="AG248" s="87">
        <v>56</v>
      </c>
      <c r="AH248" s="87">
        <v>0</v>
      </c>
      <c r="AI248" s="87">
        <v>0</v>
      </c>
      <c r="AJ248" s="87">
        <v>0</v>
      </c>
      <c r="AK248" s="87">
        <v>0</v>
      </c>
      <c r="AL248" s="87">
        <v>0</v>
      </c>
      <c r="AM248" s="87"/>
      <c r="AN248" s="87"/>
      <c r="AO248" s="87"/>
      <c r="AP248" s="70">
        <f t="shared" si="19"/>
        <v>28</v>
      </c>
      <c r="AQ248" s="70">
        <f t="shared" si="20"/>
        <v>78</v>
      </c>
      <c r="AR248" s="70">
        <f>IFERROR(VLOOKUP(A248,Climatologia_PP!A:U,9+Precipitacion!$E$2,FALSE),"")</f>
        <v>223.5185185185185</v>
      </c>
      <c r="AS248" s="70">
        <f t="shared" si="21"/>
        <v>34.896437448218727</v>
      </c>
      <c r="AT248" s="70">
        <f t="shared" si="22"/>
        <v>38.635341460527876</v>
      </c>
      <c r="AU248" s="70">
        <f t="shared" si="23"/>
        <v>56</v>
      </c>
      <c r="AV248" s="70">
        <f>IFERROR(VLOOKUP(A248,Maximos!A:AQ,8+(Precipitacion!$E$2-1)*3,FALSE),"")</f>
        <v>150</v>
      </c>
      <c r="AW248" s="79">
        <f t="array" ref="AW2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MATCH($A248, Maximos!$A:$A, 0),
    _xlpm.anio, INDEX(Maximos!$A:$ZZ, _xlpm.fila, _xlpm.colIni+1),
    _xlpm.dia, INDEX(Maximos!$A:$ZZ, _xlpm.fila, _xlpm.colIni+2),
    IF(OR(_xlpm.anio="",_xlpm.dia=""), "No aplica", DATE(_xlpm.anio, _xlpm.mesNum, _xlpm.dia))
  ),
"")</f>
        <v>45066</v>
      </c>
      <c r="AX248" s="72">
        <f t="shared" si="24"/>
        <v>-94</v>
      </c>
    </row>
    <row r="249" spans="1:50" ht="15" customHeight="1" x14ac:dyDescent="0.25">
      <c r="A249" s="68">
        <v>15065501</v>
      </c>
      <c r="B249" s="69" t="s">
        <v>438</v>
      </c>
      <c r="C249" s="69" t="s">
        <v>430</v>
      </c>
      <c r="D249" s="70">
        <v>-72.615944440000007</v>
      </c>
      <c r="E249" s="70">
        <v>11.13758333</v>
      </c>
      <c r="F249" s="68">
        <v>80</v>
      </c>
      <c r="G249" s="68">
        <v>44</v>
      </c>
      <c r="H249" s="68">
        <v>44035</v>
      </c>
      <c r="I249" s="69" t="s">
        <v>41</v>
      </c>
      <c r="J249" s="69" t="s">
        <v>439</v>
      </c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  <c r="AA249" s="72"/>
      <c r="AB249" s="72"/>
      <c r="AC249" s="72"/>
      <c r="AD249" s="72"/>
      <c r="AE249" s="72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70">
        <f t="shared" si="19"/>
        <v>0</v>
      </c>
      <c r="AQ249" s="70" t="str">
        <f t="shared" si="20"/>
        <v/>
      </c>
      <c r="AR249" s="70">
        <f>IFERROR(VLOOKUP(A249,Climatologia_PP!A:U,9+Precipitacion!$E$2,FALSE),"")</f>
        <v>117.1071428571429</v>
      </c>
      <c r="AS249" s="70" t="str">
        <f t="shared" si="21"/>
        <v/>
      </c>
      <c r="AT249" s="70" t="str">
        <f t="shared" si="22"/>
        <v/>
      </c>
      <c r="AU249" s="70" t="str">
        <f t="shared" si="23"/>
        <v/>
      </c>
      <c r="AV249" s="70">
        <f>IFERROR(VLOOKUP(A249,Maximos!A:AQ,8+(Precipitacion!$E$2-1)*3,FALSE),"")</f>
        <v>157.4</v>
      </c>
      <c r="AW249" s="79">
        <f t="array" ref="AW2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MATCH($A249, Maximos!$A:$A, 0),
    _xlpm.anio, INDEX(Maximos!$A:$ZZ, _xlpm.fila, _xlpm.colIni+1),
    _xlpm.dia, INDEX(Maximos!$A:$ZZ, _xlpm.fila, _xlpm.colIni+2),
    IF(OR(_xlpm.anio="",_xlpm.dia=""), "No aplica", DATE(_xlpm.anio, _xlpm.mesNum, _xlpm.dia))
  ),
"")</f>
        <v>37402</v>
      </c>
      <c r="AX249" s="72" t="str">
        <f t="shared" si="24"/>
        <v>NA</v>
      </c>
    </row>
    <row r="250" spans="1:50" ht="15" customHeight="1" x14ac:dyDescent="0.25">
      <c r="A250" s="68">
        <v>15060180</v>
      </c>
      <c r="B250" s="69" t="s">
        <v>440</v>
      </c>
      <c r="C250" s="69" t="s">
        <v>430</v>
      </c>
      <c r="D250" s="70">
        <v>-72.711500000000001</v>
      </c>
      <c r="E250" s="70">
        <v>11.13802778</v>
      </c>
      <c r="F250" s="68">
        <v>680</v>
      </c>
      <c r="G250" s="68">
        <v>44</v>
      </c>
      <c r="H250" s="68">
        <v>44378</v>
      </c>
      <c r="I250" s="69" t="s">
        <v>41</v>
      </c>
      <c r="J250" s="69" t="s">
        <v>441</v>
      </c>
      <c r="K250" s="72">
        <v>0</v>
      </c>
      <c r="L250" s="72">
        <v>0</v>
      </c>
      <c r="M250" s="72">
        <v>0</v>
      </c>
      <c r="N250" s="72">
        <v>0</v>
      </c>
      <c r="O250" s="72">
        <v>0</v>
      </c>
      <c r="P250" s="72">
        <v>0</v>
      </c>
      <c r="Q250" s="72">
        <v>0</v>
      </c>
      <c r="R250" s="72">
        <v>0</v>
      </c>
      <c r="S250" s="72">
        <v>0</v>
      </c>
      <c r="T250" s="72">
        <v>0</v>
      </c>
      <c r="U250" s="72">
        <v>0</v>
      </c>
      <c r="V250" s="72">
        <v>0</v>
      </c>
      <c r="W250" s="72"/>
      <c r="X250" s="72">
        <v>0</v>
      </c>
      <c r="Y250" s="72">
        <v>0</v>
      </c>
      <c r="Z250" s="72">
        <v>0</v>
      </c>
      <c r="AA250" s="72">
        <v>0</v>
      </c>
      <c r="AB250" s="72">
        <v>0</v>
      </c>
      <c r="AC250" s="72">
        <v>0</v>
      </c>
      <c r="AD250" s="72">
        <v>0</v>
      </c>
      <c r="AE250" s="72">
        <v>18</v>
      </c>
      <c r="AF250" s="87">
        <v>0</v>
      </c>
      <c r="AG250" s="87">
        <v>0</v>
      </c>
      <c r="AH250" s="87">
        <v>0</v>
      </c>
      <c r="AI250" s="87">
        <v>0</v>
      </c>
      <c r="AJ250" s="87">
        <v>0</v>
      </c>
      <c r="AK250" s="87">
        <v>0</v>
      </c>
      <c r="AL250" s="87">
        <v>0</v>
      </c>
      <c r="AM250" s="87">
        <v>0</v>
      </c>
      <c r="AN250" s="87"/>
      <c r="AO250" s="87"/>
      <c r="AP250" s="70">
        <f t="shared" si="19"/>
        <v>28</v>
      </c>
      <c r="AQ250" s="70">
        <f t="shared" si="20"/>
        <v>18</v>
      </c>
      <c r="AR250" s="70">
        <f>IFERROR(VLOOKUP(A250,Climatologia_PP!A:U,9+Precipitacion!$E$2,FALSE),"")</f>
        <v>138.34482758620689</v>
      </c>
      <c r="AS250" s="70">
        <f t="shared" si="21"/>
        <v>13.010967098703889</v>
      </c>
      <c r="AT250" s="70">
        <f t="shared" si="22"/>
        <v>14.404999287850734</v>
      </c>
      <c r="AU250" s="70">
        <f t="shared" si="23"/>
        <v>18</v>
      </c>
      <c r="AV250" s="70">
        <f>IFERROR(VLOOKUP(A250,Maximos!A:AQ,8+(Precipitacion!$E$2-1)*3,FALSE),"")</f>
        <v>120</v>
      </c>
      <c r="AW250" s="79">
        <f t="array" ref="AW2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MATCH($A250, Maximos!$A:$A, 0),
    _xlpm.anio, INDEX(Maximos!$A:$ZZ, _xlpm.fila, _xlpm.colIni+1),
    _xlpm.dia, INDEX(Maximos!$A:$ZZ, _xlpm.fila, _xlpm.colIni+2),
    IF(OR(_xlpm.anio="",_xlpm.dia=""), "No aplica", DATE(_xlpm.anio, _xlpm.mesNum, _xlpm.dia))
  ),
"")</f>
        <v>37402</v>
      </c>
      <c r="AX250" s="72">
        <f t="shared" si="24"/>
        <v>-102</v>
      </c>
    </row>
    <row r="251" spans="1:50" ht="15" customHeight="1" x14ac:dyDescent="0.25">
      <c r="A251" s="68">
        <v>15010010</v>
      </c>
      <c r="B251" s="69" t="s">
        <v>442</v>
      </c>
      <c r="C251" s="69" t="s">
        <v>430</v>
      </c>
      <c r="D251" s="70">
        <v>-74.12</v>
      </c>
      <c r="E251" s="70">
        <v>11.14083333</v>
      </c>
      <c r="F251" s="68">
        <v>640</v>
      </c>
      <c r="G251" s="68">
        <v>47</v>
      </c>
      <c r="H251" s="68">
        <v>47001</v>
      </c>
      <c r="I251" s="69" t="s">
        <v>32</v>
      </c>
      <c r="J251" s="69" t="s">
        <v>33</v>
      </c>
      <c r="K251" s="72">
        <v>0</v>
      </c>
      <c r="L251" s="72">
        <v>0</v>
      </c>
      <c r="M251" s="72">
        <v>20.5</v>
      </c>
      <c r="N251" s="72">
        <v>0</v>
      </c>
      <c r="O251" s="72">
        <v>0</v>
      </c>
      <c r="P251" s="72">
        <v>0</v>
      </c>
      <c r="Q251" s="72">
        <v>0</v>
      </c>
      <c r="R251" s="72">
        <v>0</v>
      </c>
      <c r="S251" s="72">
        <v>0</v>
      </c>
      <c r="T251" s="72">
        <v>0</v>
      </c>
      <c r="U251" s="72">
        <v>0</v>
      </c>
      <c r="V251" s="72">
        <v>0</v>
      </c>
      <c r="W251" s="72">
        <v>9</v>
      </c>
      <c r="X251" s="72">
        <v>9.5</v>
      </c>
      <c r="Y251" s="72">
        <v>5.3</v>
      </c>
      <c r="Z251" s="72">
        <v>0</v>
      </c>
      <c r="AA251" s="72">
        <v>0</v>
      </c>
      <c r="AB251" s="72">
        <v>0</v>
      </c>
      <c r="AC251" s="72">
        <v>0</v>
      </c>
      <c r="AD251" s="72">
        <v>0</v>
      </c>
      <c r="AE251" s="72">
        <v>0</v>
      </c>
      <c r="AF251" s="87">
        <v>0</v>
      </c>
      <c r="AG251" s="87">
        <v>0</v>
      </c>
      <c r="AH251" s="87">
        <v>0</v>
      </c>
      <c r="AI251" s="87">
        <v>0</v>
      </c>
      <c r="AJ251" s="87">
        <v>0</v>
      </c>
      <c r="AK251" s="87">
        <v>0</v>
      </c>
      <c r="AL251" s="87">
        <v>1.5</v>
      </c>
      <c r="AM251" s="87">
        <v>0</v>
      </c>
      <c r="AN251" s="87"/>
      <c r="AO251" s="87"/>
      <c r="AP251" s="70">
        <f t="shared" si="19"/>
        <v>29</v>
      </c>
      <c r="AQ251" s="70">
        <f t="shared" si="20"/>
        <v>45.8</v>
      </c>
      <c r="AR251" s="70">
        <f>IFERROR(VLOOKUP(A251,Climatologia_PP!A:U,9+Precipitacion!$E$2,FALSE),"")</f>
        <v>267.48</v>
      </c>
      <c r="AS251" s="70">
        <f t="shared" si="21"/>
        <v>17.122775534619407</v>
      </c>
      <c r="AT251" s="70">
        <f t="shared" si="22"/>
        <v>18.303656605972474</v>
      </c>
      <c r="AU251" s="70">
        <f t="shared" si="23"/>
        <v>20.5</v>
      </c>
      <c r="AV251" s="70">
        <f>IFERROR(VLOOKUP(A251,Maximos!A:AQ,8+(Precipitacion!$E$2-1)*3,FALSE),"")</f>
        <v>140</v>
      </c>
      <c r="AW251" s="79">
        <f t="array" ref="AW2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MATCH($A251, Maximos!$A:$A, 0),
    _xlpm.anio, INDEX(Maximos!$A:$ZZ, _xlpm.fila, _xlpm.colIni+1),
    _xlpm.dia, INDEX(Maximos!$A:$ZZ, _xlpm.fila, _xlpm.colIni+2),
    IF(OR(_xlpm.anio="",_xlpm.dia=""), "No aplica", DATE(_xlpm.anio, _xlpm.mesNum, _xlpm.dia))
  ),
"")</f>
        <v>34102</v>
      </c>
      <c r="AX251" s="72">
        <f t="shared" si="24"/>
        <v>-119.5</v>
      </c>
    </row>
    <row r="252" spans="1:50" ht="15" customHeight="1" x14ac:dyDescent="0.25">
      <c r="A252" s="68">
        <v>15085030</v>
      </c>
      <c r="B252" s="69" t="s">
        <v>443</v>
      </c>
      <c r="C252" s="69" t="s">
        <v>430</v>
      </c>
      <c r="D252" s="70">
        <v>-72.359944440000007</v>
      </c>
      <c r="E252" s="70">
        <v>11.216749999999999</v>
      </c>
      <c r="F252" s="68">
        <v>118</v>
      </c>
      <c r="G252" s="68">
        <v>44</v>
      </c>
      <c r="H252" s="68">
        <v>44430</v>
      </c>
      <c r="I252" s="69" t="s">
        <v>41</v>
      </c>
      <c r="J252" s="69" t="s">
        <v>444</v>
      </c>
      <c r="K252" s="72">
        <v>0</v>
      </c>
      <c r="L252" s="72">
        <v>0</v>
      </c>
      <c r="M252" s="72">
        <v>0</v>
      </c>
      <c r="N252" s="72">
        <v>0</v>
      </c>
      <c r="O252" s="72">
        <v>0</v>
      </c>
      <c r="P252" s="72">
        <v>0.1</v>
      </c>
      <c r="Q252" s="72">
        <v>0</v>
      </c>
      <c r="R252" s="72">
        <v>0</v>
      </c>
      <c r="S252" s="72">
        <v>0</v>
      </c>
      <c r="T252" s="72">
        <v>0</v>
      </c>
      <c r="U252" s="72">
        <v>0</v>
      </c>
      <c r="V252" s="72">
        <v>0</v>
      </c>
      <c r="W252" s="72">
        <v>0</v>
      </c>
      <c r="X252" s="72">
        <v>0</v>
      </c>
      <c r="Y252" s="72">
        <v>0</v>
      </c>
      <c r="Z252" s="72">
        <v>0.3</v>
      </c>
      <c r="AA252" s="72">
        <v>0</v>
      </c>
      <c r="AB252" s="72">
        <v>0</v>
      </c>
      <c r="AC252" s="72">
        <v>0</v>
      </c>
      <c r="AD252" s="72">
        <v>0</v>
      </c>
      <c r="AE252" s="72">
        <v>0</v>
      </c>
      <c r="AF252" s="87">
        <v>0</v>
      </c>
      <c r="AG252" s="87">
        <v>0</v>
      </c>
      <c r="AH252" s="87">
        <v>0</v>
      </c>
      <c r="AI252" s="87">
        <v>0</v>
      </c>
      <c r="AJ252" s="87">
        <v>0</v>
      </c>
      <c r="AK252" s="87">
        <v>0.3</v>
      </c>
      <c r="AL252" s="87">
        <v>0</v>
      </c>
      <c r="AM252" s="87">
        <v>0</v>
      </c>
      <c r="AN252" s="87"/>
      <c r="AO252" s="87"/>
      <c r="AP252" s="70">
        <f t="shared" si="19"/>
        <v>29</v>
      </c>
      <c r="AQ252" s="70">
        <f t="shared" si="20"/>
        <v>0.7</v>
      </c>
      <c r="AR252" s="70">
        <f>IFERROR(VLOOKUP(A252,Climatologia_PP!A:U,9+Precipitacion!$E$2,FALSE),"")</f>
        <v>148.07916666666671</v>
      </c>
      <c r="AS252" s="70">
        <f t="shared" si="21"/>
        <v>0.47272011030135891</v>
      </c>
      <c r="AT252" s="70">
        <f t="shared" si="22"/>
        <v>0.50532149721869402</v>
      </c>
      <c r="AU252" s="70">
        <f t="shared" si="23"/>
        <v>0.3</v>
      </c>
      <c r="AV252" s="70">
        <f>IFERROR(VLOOKUP(A252,Maximos!A:AQ,8+(Precipitacion!$E$2-1)*3,FALSE),"")</f>
        <v>222.5</v>
      </c>
      <c r="AW252" s="79">
        <f t="array" ref="AW2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MATCH($A252, Maximos!$A:$A, 0),
    _xlpm.anio, INDEX(Maximos!$A:$ZZ, _xlpm.fila, _xlpm.colIni+1),
    _xlpm.dia, INDEX(Maximos!$A:$ZZ, _xlpm.fila, _xlpm.colIni+2),
    IF(OR(_xlpm.anio="",_xlpm.dia=""), "No aplica", DATE(_xlpm.anio, _xlpm.mesNum, _xlpm.dia))
  ),
"")</f>
        <v>30079</v>
      </c>
      <c r="AX252" s="72">
        <f t="shared" si="24"/>
        <v>-222.2</v>
      </c>
    </row>
    <row r="253" spans="1:50" ht="15" customHeight="1" x14ac:dyDescent="0.25">
      <c r="A253" s="68">
        <v>15010501</v>
      </c>
      <c r="B253" s="69" t="s">
        <v>445</v>
      </c>
      <c r="C253" s="69" t="s">
        <v>430</v>
      </c>
      <c r="D253" s="70">
        <v>-74.179916669999997</v>
      </c>
      <c r="E253" s="70">
        <v>11.222222220000001</v>
      </c>
      <c r="F253" s="68">
        <v>20</v>
      </c>
      <c r="G253" s="68">
        <v>47</v>
      </c>
      <c r="H253" s="68">
        <v>47001</v>
      </c>
      <c r="I253" s="69" t="s">
        <v>32</v>
      </c>
      <c r="J253" s="69" t="s">
        <v>33</v>
      </c>
      <c r="K253" s="72">
        <v>0</v>
      </c>
      <c r="L253" s="72">
        <v>0</v>
      </c>
      <c r="M253" s="72">
        <v>0</v>
      </c>
      <c r="N253" s="72">
        <v>0</v>
      </c>
      <c r="O253" s="72">
        <v>0</v>
      </c>
      <c r="P253" s="72">
        <v>0</v>
      </c>
      <c r="Q253" s="72">
        <v>0</v>
      </c>
      <c r="R253" s="72">
        <v>0</v>
      </c>
      <c r="S253" s="72">
        <v>0</v>
      </c>
      <c r="T253" s="72">
        <v>0</v>
      </c>
      <c r="U253" s="72">
        <v>0</v>
      </c>
      <c r="V253" s="72">
        <v>0</v>
      </c>
      <c r="W253" s="72">
        <v>0</v>
      </c>
      <c r="X253" s="72">
        <v>0</v>
      </c>
      <c r="Y253" s="72">
        <v>0</v>
      </c>
      <c r="Z253" s="72">
        <v>0</v>
      </c>
      <c r="AA253" s="72">
        <v>0</v>
      </c>
      <c r="AB253" s="72">
        <v>0</v>
      </c>
      <c r="AC253" s="72">
        <v>0</v>
      </c>
      <c r="AD253" s="72">
        <v>0</v>
      </c>
      <c r="AE253" s="72">
        <v>0</v>
      </c>
      <c r="AF253" s="87">
        <v>0</v>
      </c>
      <c r="AG253" s="87">
        <v>0</v>
      </c>
      <c r="AH253" s="87">
        <v>0</v>
      </c>
      <c r="AI253" s="87">
        <v>0</v>
      </c>
      <c r="AJ253" s="87">
        <v>0</v>
      </c>
      <c r="AK253" s="87">
        <v>0</v>
      </c>
      <c r="AL253" s="87">
        <v>0</v>
      </c>
      <c r="AM253" s="87">
        <v>0</v>
      </c>
      <c r="AN253" s="87"/>
      <c r="AO253" s="87"/>
      <c r="AP253" s="70">
        <f t="shared" si="19"/>
        <v>29</v>
      </c>
      <c r="AQ253" s="70">
        <f t="shared" si="20"/>
        <v>0</v>
      </c>
      <c r="AR253" s="70" t="str">
        <f>IFERROR(VLOOKUP(A253,Climatologia_PP!A:U,9+Precipitacion!$E$2,FALSE),"")</f>
        <v/>
      </c>
      <c r="AS253" s="70" t="str">
        <f t="shared" si="21"/>
        <v/>
      </c>
      <c r="AT253" s="70" t="str">
        <f t="shared" si="22"/>
        <v/>
      </c>
      <c r="AU253" s="70">
        <f t="shared" si="23"/>
        <v>0</v>
      </c>
      <c r="AV253" s="70">
        <f>IFERROR(VLOOKUP(A253,Maximos!A:AQ,8+(Precipitacion!$E$2-1)*3,FALSE),"")</f>
        <v>106.5</v>
      </c>
      <c r="AW253" s="79">
        <f t="array" ref="AW2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MATCH($A253, Maximos!$A:$A, 0),
    _xlpm.anio, INDEX(Maximos!$A:$ZZ, _xlpm.fila, _xlpm.colIni+1),
    _xlpm.dia, INDEX(Maximos!$A:$ZZ, _xlpm.fila, _xlpm.colIni+2),
    IF(OR(_xlpm.anio="",_xlpm.dia=""), "No aplica", DATE(_xlpm.anio, _xlpm.mesNum, _xlpm.dia))
  ),
"")</f>
        <v>42871</v>
      </c>
      <c r="AX253" s="72">
        <f t="shared" si="24"/>
        <v>-106.5</v>
      </c>
    </row>
    <row r="254" spans="1:50" ht="15" customHeight="1" x14ac:dyDescent="0.25">
      <c r="A254" s="68">
        <v>15010020</v>
      </c>
      <c r="B254" s="69" t="s">
        <v>446</v>
      </c>
      <c r="C254" s="69" t="s">
        <v>430</v>
      </c>
      <c r="D254" s="70">
        <v>-73.764750000000006</v>
      </c>
      <c r="E254" s="70">
        <v>11.250130560000001</v>
      </c>
      <c r="F254" s="68">
        <v>30</v>
      </c>
      <c r="G254" s="68">
        <v>47</v>
      </c>
      <c r="H254" s="68">
        <v>47001</v>
      </c>
      <c r="I254" s="69" t="s">
        <v>32</v>
      </c>
      <c r="J254" s="69" t="s">
        <v>33</v>
      </c>
      <c r="K254" s="72">
        <v>28</v>
      </c>
      <c r="L254" s="72">
        <v>0</v>
      </c>
      <c r="M254" s="72">
        <v>10</v>
      </c>
      <c r="N254" s="72">
        <v>0</v>
      </c>
      <c r="O254" s="72">
        <v>0</v>
      </c>
      <c r="P254" s="72">
        <v>0</v>
      </c>
      <c r="Q254" s="72">
        <v>0</v>
      </c>
      <c r="R254" s="72">
        <v>0</v>
      </c>
      <c r="S254" s="72">
        <v>0</v>
      </c>
      <c r="T254" s="72">
        <v>0</v>
      </c>
      <c r="U254" s="72">
        <v>0</v>
      </c>
      <c r="V254" s="72">
        <v>0</v>
      </c>
      <c r="W254" s="72">
        <v>0</v>
      </c>
      <c r="X254" s="72">
        <v>0</v>
      </c>
      <c r="Y254" s="72">
        <v>0</v>
      </c>
      <c r="Z254" s="72">
        <v>0</v>
      </c>
      <c r="AA254" s="72">
        <v>0</v>
      </c>
      <c r="AB254" s="72">
        <v>0</v>
      </c>
      <c r="AC254" s="72">
        <v>0</v>
      </c>
      <c r="AD254" s="72">
        <v>0</v>
      </c>
      <c r="AE254" s="72">
        <v>0</v>
      </c>
      <c r="AF254" s="87">
        <v>0</v>
      </c>
      <c r="AG254" s="87">
        <v>0</v>
      </c>
      <c r="AH254" s="87">
        <v>0</v>
      </c>
      <c r="AI254" s="87">
        <v>0</v>
      </c>
      <c r="AJ254" s="87">
        <v>0</v>
      </c>
      <c r="AK254" s="87">
        <v>0</v>
      </c>
      <c r="AL254" s="87">
        <v>0</v>
      </c>
      <c r="AM254" s="87">
        <v>0</v>
      </c>
      <c r="AN254" s="87"/>
      <c r="AO254" s="87"/>
      <c r="AP254" s="70">
        <f t="shared" si="19"/>
        <v>29</v>
      </c>
      <c r="AQ254" s="70">
        <f t="shared" si="20"/>
        <v>38</v>
      </c>
      <c r="AR254" s="70">
        <f>IFERROR(VLOOKUP(A254,Climatologia_PP!A:U,9+Precipitacion!$E$2,FALSE),"")</f>
        <v>151.84642857142859</v>
      </c>
      <c r="AS254" s="70">
        <f t="shared" si="21"/>
        <v>25.025284004045439</v>
      </c>
      <c r="AT254" s="70">
        <f t="shared" si="22"/>
        <v>26.751165659496849</v>
      </c>
      <c r="AU254" s="70">
        <f t="shared" si="23"/>
        <v>28</v>
      </c>
      <c r="AV254" s="70">
        <f>IFERROR(VLOOKUP(A254,Maximos!A:AQ,8+(Precipitacion!$E$2-1)*3,FALSE),"")</f>
        <v>143</v>
      </c>
      <c r="AW254" s="79">
        <f t="array" ref="AW2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MATCH($A254, Maximos!$A:$A, 0),
    _xlpm.anio, INDEX(Maximos!$A:$ZZ, _xlpm.fila, _xlpm.colIni+1),
    _xlpm.dia, INDEX(Maximos!$A:$ZZ, _xlpm.fila, _xlpm.colIni+2),
    IF(OR(_xlpm.anio="",_xlpm.dia=""), "No aplica", DATE(_xlpm.anio, _xlpm.mesNum, _xlpm.dia))
  ),
"")</f>
        <v>38132</v>
      </c>
      <c r="AX254" s="72">
        <f t="shared" si="24"/>
        <v>-115</v>
      </c>
    </row>
    <row r="255" spans="1:50" ht="15" customHeight="1" x14ac:dyDescent="0.25">
      <c r="A255" s="68">
        <v>15045010</v>
      </c>
      <c r="B255" s="69" t="s">
        <v>447</v>
      </c>
      <c r="C255" s="69" t="s">
        <v>430</v>
      </c>
      <c r="D255" s="70">
        <v>-73.030277780000006</v>
      </c>
      <c r="E255" s="70">
        <v>11.26388889</v>
      </c>
      <c r="F255" s="68">
        <v>20</v>
      </c>
      <c r="G255" s="68">
        <v>44</v>
      </c>
      <c r="H255" s="68">
        <v>44001</v>
      </c>
      <c r="I255" s="69" t="s">
        <v>41</v>
      </c>
      <c r="J255" s="69" t="s">
        <v>42</v>
      </c>
      <c r="K255" s="72">
        <v>0</v>
      </c>
      <c r="L255" s="72">
        <v>0</v>
      </c>
      <c r="M255" s="72">
        <v>0</v>
      </c>
      <c r="N255" s="72">
        <v>0</v>
      </c>
      <c r="O255" s="72">
        <v>0</v>
      </c>
      <c r="P255" s="72">
        <v>0</v>
      </c>
      <c r="Q255" s="72">
        <v>0</v>
      </c>
      <c r="R255" s="72">
        <v>0</v>
      </c>
      <c r="S255" s="72">
        <v>0</v>
      </c>
      <c r="T255" s="72">
        <v>0</v>
      </c>
      <c r="U255" s="72">
        <v>0</v>
      </c>
      <c r="V255" s="72">
        <v>0</v>
      </c>
      <c r="W255" s="72">
        <v>0</v>
      </c>
      <c r="X255" s="72">
        <v>0</v>
      </c>
      <c r="Y255" s="72">
        <v>0</v>
      </c>
      <c r="Z255" s="72">
        <v>0</v>
      </c>
      <c r="AA255" s="72">
        <v>0</v>
      </c>
      <c r="AB255" s="72">
        <v>0</v>
      </c>
      <c r="AC255" s="72">
        <v>0</v>
      </c>
      <c r="AD255" s="72">
        <v>0</v>
      </c>
      <c r="AE255" s="72">
        <v>0</v>
      </c>
      <c r="AF255" s="87">
        <v>0</v>
      </c>
      <c r="AG255" s="87">
        <v>0</v>
      </c>
      <c r="AH255" s="87">
        <v>0</v>
      </c>
      <c r="AI255" s="87">
        <v>0</v>
      </c>
      <c r="AJ255" s="87">
        <v>0</v>
      </c>
      <c r="AK255" s="87">
        <v>0</v>
      </c>
      <c r="AL255" s="87">
        <v>0</v>
      </c>
      <c r="AM255" s="87">
        <v>0</v>
      </c>
      <c r="AN255" s="87"/>
      <c r="AO255" s="87"/>
      <c r="AP255" s="70">
        <f t="shared" si="19"/>
        <v>29</v>
      </c>
      <c r="AQ255" s="70">
        <f t="shared" si="20"/>
        <v>0</v>
      </c>
      <c r="AR255" s="70" t="str">
        <f>IFERROR(VLOOKUP(A255,Climatologia_PP!A:U,9+Precipitacion!$E$2,FALSE),"")</f>
        <v/>
      </c>
      <c r="AS255" s="70" t="str">
        <f t="shared" si="21"/>
        <v/>
      </c>
      <c r="AT255" s="70" t="str">
        <f t="shared" si="22"/>
        <v/>
      </c>
      <c r="AU255" s="70">
        <f t="shared" si="23"/>
        <v>0</v>
      </c>
      <c r="AV255" s="70">
        <f>IFERROR(VLOOKUP(A255,Maximos!A:AQ,8+(Precipitacion!$E$2-1)*3,FALSE),"")</f>
        <v>140.80000000000001</v>
      </c>
      <c r="AW255" s="79">
        <f t="array" ref="AW2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MATCH($A255, Maximos!$A:$A, 0),
    _xlpm.anio, INDEX(Maximos!$A:$ZZ, _xlpm.fila, _xlpm.colIni+1),
    _xlpm.dia, INDEX(Maximos!$A:$ZZ, _xlpm.fila, _xlpm.colIni+2),
    IF(OR(_xlpm.anio="",_xlpm.dia=""), "No aplica", DATE(_xlpm.anio, _xlpm.mesNum, _xlpm.dia))
  ),
"")</f>
        <v>23527</v>
      </c>
      <c r="AX255" s="72">
        <f t="shared" si="24"/>
        <v>-140.80000000000001</v>
      </c>
    </row>
    <row r="256" spans="1:50" ht="15" customHeight="1" x14ac:dyDescent="0.25">
      <c r="A256" s="68">
        <v>15030010</v>
      </c>
      <c r="B256" s="69" t="s">
        <v>448</v>
      </c>
      <c r="C256" s="69" t="s">
        <v>430</v>
      </c>
      <c r="D256" s="70">
        <v>-73.312194439999999</v>
      </c>
      <c r="E256" s="70">
        <v>11.27522222</v>
      </c>
      <c r="F256" s="68">
        <v>5</v>
      </c>
      <c r="G256" s="68">
        <v>44</v>
      </c>
      <c r="H256" s="68">
        <v>44090</v>
      </c>
      <c r="I256" s="69" t="s">
        <v>41</v>
      </c>
      <c r="J256" s="69" t="s">
        <v>448</v>
      </c>
      <c r="K256" s="72">
        <v>0</v>
      </c>
      <c r="L256" s="72">
        <v>0</v>
      </c>
      <c r="M256" s="72">
        <v>0</v>
      </c>
      <c r="N256" s="72">
        <v>0</v>
      </c>
      <c r="O256" s="72">
        <v>0</v>
      </c>
      <c r="P256" s="72">
        <v>0</v>
      </c>
      <c r="Q256" s="72">
        <v>0</v>
      </c>
      <c r="R256" s="72">
        <v>0</v>
      </c>
      <c r="S256" s="72">
        <v>0</v>
      </c>
      <c r="T256" s="72">
        <v>0</v>
      </c>
      <c r="U256" s="72">
        <v>0</v>
      </c>
      <c r="V256" s="72">
        <v>0</v>
      </c>
      <c r="W256" s="72">
        <v>0</v>
      </c>
      <c r="X256" s="72">
        <v>0</v>
      </c>
      <c r="Y256" s="72">
        <v>0</v>
      </c>
      <c r="Z256" s="72">
        <v>0</v>
      </c>
      <c r="AA256" s="72">
        <v>0</v>
      </c>
      <c r="AB256" s="72">
        <v>0</v>
      </c>
      <c r="AC256" s="72">
        <v>0</v>
      </c>
      <c r="AD256" s="72">
        <v>0</v>
      </c>
      <c r="AE256" s="72">
        <v>0</v>
      </c>
      <c r="AF256" s="87">
        <v>0</v>
      </c>
      <c r="AG256" s="87">
        <v>0</v>
      </c>
      <c r="AH256" s="87">
        <v>0</v>
      </c>
      <c r="AI256" s="87">
        <v>0</v>
      </c>
      <c r="AJ256" s="87">
        <v>0</v>
      </c>
      <c r="AK256" s="87">
        <v>0</v>
      </c>
      <c r="AL256" s="87">
        <v>0</v>
      </c>
      <c r="AM256" s="87">
        <v>0</v>
      </c>
      <c r="AN256" s="87"/>
      <c r="AO256" s="87"/>
      <c r="AP256" s="70">
        <f t="shared" si="19"/>
        <v>29</v>
      </c>
      <c r="AQ256" s="70">
        <f t="shared" si="20"/>
        <v>0</v>
      </c>
      <c r="AR256" s="70">
        <f>IFERROR(VLOOKUP(A256,Climatologia_PP!A:U,9+Precipitacion!$E$2,FALSE),"")</f>
        <v>180.51379310344831</v>
      </c>
      <c r="AS256" s="70">
        <f t="shared" si="21"/>
        <v>0</v>
      </c>
      <c r="AT256" s="70">
        <f t="shared" si="22"/>
        <v>0</v>
      </c>
      <c r="AU256" s="70">
        <f t="shared" si="23"/>
        <v>0</v>
      </c>
      <c r="AV256" s="70">
        <f>IFERROR(VLOOKUP(A256,Maximos!A:AQ,8+(Precipitacion!$E$2-1)*3,FALSE),"")</f>
        <v>200</v>
      </c>
      <c r="AW256" s="79">
        <f t="array" ref="AW2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MATCH($A256, Maximos!$A:$A, 0),
    _xlpm.anio, INDEX(Maximos!$A:$ZZ, _xlpm.fila, _xlpm.colIni+1),
    _xlpm.dia, INDEX(Maximos!$A:$ZZ, _xlpm.fila, _xlpm.colIni+2),
    IF(OR(_xlpm.anio="",_xlpm.dia=""), "No aplica", DATE(_xlpm.anio, _xlpm.mesNum, _xlpm.dia))
  ),
"")</f>
        <v>42499</v>
      </c>
      <c r="AX256" s="72">
        <f t="shared" si="24"/>
        <v>-200</v>
      </c>
    </row>
    <row r="257" spans="1:50" ht="15" customHeight="1" x14ac:dyDescent="0.25">
      <c r="A257" s="68">
        <v>25021240</v>
      </c>
      <c r="B257" s="69" t="s">
        <v>449</v>
      </c>
      <c r="C257" s="69" t="s">
        <v>430</v>
      </c>
      <c r="D257" s="70">
        <v>-73.80986111</v>
      </c>
      <c r="E257" s="70">
        <v>9.2600833330000007</v>
      </c>
      <c r="F257" s="68">
        <v>138</v>
      </c>
      <c r="G257" s="68">
        <v>20</v>
      </c>
      <c r="H257" s="68">
        <v>20175</v>
      </c>
      <c r="I257" s="69" t="s">
        <v>44</v>
      </c>
      <c r="J257" s="69" t="s">
        <v>449</v>
      </c>
      <c r="K257" s="72">
        <v>50</v>
      </c>
      <c r="L257" s="72">
        <v>0</v>
      </c>
      <c r="M257" s="72">
        <v>0</v>
      </c>
      <c r="N257" s="72">
        <v>0</v>
      </c>
      <c r="O257" s="72">
        <v>0</v>
      </c>
      <c r="P257" s="72">
        <v>0</v>
      </c>
      <c r="Q257" s="72">
        <v>0</v>
      </c>
      <c r="R257" s="72">
        <v>0</v>
      </c>
      <c r="S257" s="72">
        <v>0</v>
      </c>
      <c r="T257" s="72">
        <v>0</v>
      </c>
      <c r="U257" s="72">
        <v>0</v>
      </c>
      <c r="V257" s="72">
        <v>10</v>
      </c>
      <c r="W257" s="72">
        <v>0</v>
      </c>
      <c r="X257" s="72">
        <v>0</v>
      </c>
      <c r="Y257" s="72">
        <v>0</v>
      </c>
      <c r="Z257" s="72">
        <v>5</v>
      </c>
      <c r="AA257" s="72"/>
      <c r="AB257" s="72">
        <v>0</v>
      </c>
      <c r="AC257" s="72">
        <v>0</v>
      </c>
      <c r="AD257" s="72">
        <v>0</v>
      </c>
      <c r="AE257" s="72"/>
      <c r="AF257" s="87"/>
      <c r="AG257" s="87"/>
      <c r="AH257" s="87"/>
      <c r="AI257" s="87">
        <v>0</v>
      </c>
      <c r="AJ257" s="87">
        <v>0</v>
      </c>
      <c r="AK257" s="87">
        <v>0</v>
      </c>
      <c r="AL257" s="87">
        <v>0</v>
      </c>
      <c r="AM257" s="87"/>
      <c r="AN257" s="87"/>
      <c r="AO257" s="87"/>
      <c r="AP257" s="70">
        <f t="shared" si="19"/>
        <v>23</v>
      </c>
      <c r="AQ257" s="70">
        <f t="shared" si="20"/>
        <v>65</v>
      </c>
      <c r="AR257" s="70">
        <f>IFERROR(VLOOKUP(A257,Climatologia_PP!A:U,9+Precipitacion!$E$2,FALSE),"")</f>
        <v>245.4689655172414</v>
      </c>
      <c r="AS257" s="70">
        <f t="shared" si="21"/>
        <v>26.479925828112265</v>
      </c>
      <c r="AT257" s="70">
        <f t="shared" si="22"/>
        <v>35.690334811803488</v>
      </c>
      <c r="AU257" s="70">
        <f t="shared" si="23"/>
        <v>50</v>
      </c>
      <c r="AV257" s="70">
        <f>IFERROR(VLOOKUP(A257,Maximos!A:AQ,8+(Precipitacion!$E$2-1)*3,FALSE),"")</f>
        <v>130</v>
      </c>
      <c r="AW257" s="79">
        <f t="array" ref="AW2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MATCH($A257, Maximos!$A:$A, 0),
    _xlpm.anio, INDEX(Maximos!$A:$ZZ, _xlpm.fila, _xlpm.colIni+1),
    _xlpm.dia, INDEX(Maximos!$A:$ZZ, _xlpm.fila, _xlpm.colIni+2),
    IF(OR(_xlpm.anio="",_xlpm.dia=""), "No aplica", DATE(_xlpm.anio, _xlpm.mesNum, _xlpm.dia))
  ),
"")</f>
        <v>28611</v>
      </c>
      <c r="AX257" s="72">
        <f t="shared" si="24"/>
        <v>-80</v>
      </c>
    </row>
    <row r="258" spans="1:50" ht="15" customHeight="1" x14ac:dyDescent="0.25">
      <c r="A258" s="68">
        <v>15075030</v>
      </c>
      <c r="B258" s="69" t="s">
        <v>450</v>
      </c>
      <c r="C258" s="69" t="s">
        <v>430</v>
      </c>
      <c r="D258" s="70">
        <v>-72.463499999999996</v>
      </c>
      <c r="E258" s="70">
        <v>11.78105556</v>
      </c>
      <c r="F258" s="68">
        <v>1</v>
      </c>
      <c r="G258" s="68">
        <v>44</v>
      </c>
      <c r="H258" s="68">
        <v>44560</v>
      </c>
      <c r="I258" s="69" t="s">
        <v>41</v>
      </c>
      <c r="J258" s="69" t="s">
        <v>450</v>
      </c>
      <c r="K258" s="72">
        <v>0</v>
      </c>
      <c r="L258" s="72">
        <v>0</v>
      </c>
      <c r="M258" s="72">
        <v>0</v>
      </c>
      <c r="N258" s="72">
        <v>0</v>
      </c>
      <c r="O258" s="72">
        <v>0</v>
      </c>
      <c r="P258" s="72">
        <v>0</v>
      </c>
      <c r="Q258" s="72">
        <v>0</v>
      </c>
      <c r="R258" s="72">
        <v>0</v>
      </c>
      <c r="S258" s="72"/>
      <c r="T258" s="72">
        <v>0</v>
      </c>
      <c r="U258" s="72">
        <v>0</v>
      </c>
      <c r="V258" s="72">
        <v>0</v>
      </c>
      <c r="W258" s="72">
        <v>0</v>
      </c>
      <c r="X258" s="72">
        <v>0</v>
      </c>
      <c r="Y258" s="72">
        <v>0</v>
      </c>
      <c r="Z258" s="72">
        <v>0</v>
      </c>
      <c r="AA258" s="72">
        <v>0</v>
      </c>
      <c r="AB258" s="72">
        <v>0</v>
      </c>
      <c r="AC258" s="72">
        <v>0</v>
      </c>
      <c r="AD258" s="72">
        <v>0</v>
      </c>
      <c r="AE258" s="72">
        <v>0</v>
      </c>
      <c r="AF258" s="87">
        <v>0</v>
      </c>
      <c r="AG258" s="87">
        <v>0</v>
      </c>
      <c r="AH258" s="87">
        <v>0</v>
      </c>
      <c r="AI258" s="87">
        <v>0</v>
      </c>
      <c r="AJ258" s="87">
        <v>0</v>
      </c>
      <c r="AK258" s="87">
        <v>0</v>
      </c>
      <c r="AL258" s="87">
        <v>0</v>
      </c>
      <c r="AM258" s="87">
        <v>0</v>
      </c>
      <c r="AN258" s="87"/>
      <c r="AO258" s="87"/>
      <c r="AP258" s="70">
        <f t="shared" si="19"/>
        <v>28</v>
      </c>
      <c r="AQ258" s="70">
        <f t="shared" si="20"/>
        <v>0</v>
      </c>
      <c r="AR258" s="70" t="str">
        <f>IFERROR(VLOOKUP(A258,Climatologia_PP!A:U,9+Precipitacion!$E$2,FALSE),"")</f>
        <v/>
      </c>
      <c r="AS258" s="70" t="str">
        <f t="shared" si="21"/>
        <v/>
      </c>
      <c r="AT258" s="70" t="str">
        <f t="shared" si="22"/>
        <v/>
      </c>
      <c r="AU258" s="70">
        <f t="shared" si="23"/>
        <v>0</v>
      </c>
      <c r="AV258" s="70">
        <f>IFERROR(VLOOKUP(A258,Maximos!A:AQ,8+(Precipitacion!$E$2-1)*3,FALSE),"")</f>
        <v>92.8</v>
      </c>
      <c r="AW258" s="79">
        <f t="array" ref="AW2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MATCH($A258, Maximos!$A:$A, 0),
    _xlpm.anio, INDEX(Maximos!$A:$ZZ, _xlpm.fila, _xlpm.colIni+1),
    _xlpm.dia, INDEX(Maximos!$A:$ZZ, _xlpm.fila, _xlpm.colIni+2),
    IF(OR(_xlpm.anio="",_xlpm.dia=""), "No aplica", DATE(_xlpm.anio, _xlpm.mesNum, _xlpm.dia))
  ),
"")</f>
        <v>35920</v>
      </c>
      <c r="AX258" s="72">
        <f t="shared" si="24"/>
        <v>-92.8</v>
      </c>
    </row>
    <row r="259" spans="1:50" ht="15" customHeight="1" x14ac:dyDescent="0.25">
      <c r="A259" s="68">
        <v>15080070</v>
      </c>
      <c r="B259" s="69" t="s">
        <v>451</v>
      </c>
      <c r="C259" s="69" t="s">
        <v>430</v>
      </c>
      <c r="D259" s="70">
        <v>-71.515888889999999</v>
      </c>
      <c r="E259" s="70">
        <v>11.899416670000001</v>
      </c>
      <c r="F259" s="68">
        <v>115</v>
      </c>
      <c r="G259" s="68">
        <v>44</v>
      </c>
      <c r="H259" s="68">
        <v>44847</v>
      </c>
      <c r="I259" s="69" t="s">
        <v>41</v>
      </c>
      <c r="J259" s="69" t="s">
        <v>452</v>
      </c>
      <c r="K259" s="72">
        <v>0</v>
      </c>
      <c r="L259" s="72">
        <v>0</v>
      </c>
      <c r="M259" s="72">
        <v>0</v>
      </c>
      <c r="N259" s="72">
        <v>0</v>
      </c>
      <c r="O259" s="72">
        <v>0</v>
      </c>
      <c r="P259" s="72">
        <v>0</v>
      </c>
      <c r="Q259" s="72">
        <v>0</v>
      </c>
      <c r="R259" s="72">
        <v>0</v>
      </c>
      <c r="S259" s="72">
        <v>0</v>
      </c>
      <c r="T259" s="72">
        <v>0</v>
      </c>
      <c r="U259" s="72">
        <v>0</v>
      </c>
      <c r="V259" s="72">
        <v>0</v>
      </c>
      <c r="W259" s="72">
        <v>0</v>
      </c>
      <c r="X259" s="72">
        <v>0</v>
      </c>
      <c r="Y259" s="72">
        <v>0</v>
      </c>
      <c r="Z259" s="72">
        <v>0</v>
      </c>
      <c r="AA259" s="72">
        <v>0</v>
      </c>
      <c r="AB259" s="72">
        <v>0</v>
      </c>
      <c r="AC259" s="72">
        <v>0</v>
      </c>
      <c r="AD259" s="72">
        <v>0</v>
      </c>
      <c r="AE259" s="72">
        <v>0</v>
      </c>
      <c r="AF259" s="87">
        <v>0</v>
      </c>
      <c r="AG259" s="87">
        <v>0</v>
      </c>
      <c r="AH259" s="87">
        <v>0</v>
      </c>
      <c r="AI259" s="87">
        <v>0</v>
      </c>
      <c r="AJ259" s="87">
        <v>0</v>
      </c>
      <c r="AK259" s="87">
        <v>0</v>
      </c>
      <c r="AL259" s="87">
        <v>0</v>
      </c>
      <c r="AM259" s="87">
        <v>0</v>
      </c>
      <c r="AN259" s="87"/>
      <c r="AO259" s="87"/>
      <c r="AP259" s="70">
        <f t="shared" si="19"/>
        <v>29</v>
      </c>
      <c r="AQ259" s="70">
        <f t="shared" si="20"/>
        <v>0</v>
      </c>
      <c r="AR259" s="70">
        <f>IFERROR(VLOOKUP(A259,Climatologia_PP!A:U,9+Precipitacion!$E$2,FALSE),"")</f>
        <v>19.285714285714281</v>
      </c>
      <c r="AS259" s="70">
        <f t="shared" si="21"/>
        <v>0</v>
      </c>
      <c r="AT259" s="70">
        <f t="shared" si="22"/>
        <v>39.921889400921664</v>
      </c>
      <c r="AU259" s="70">
        <f t="shared" si="23"/>
        <v>0</v>
      </c>
      <c r="AV259" s="70">
        <f>IFERROR(VLOOKUP(A259,Maximos!A:AQ,8+(Precipitacion!$E$2-1)*3,FALSE),"")</f>
        <v>87</v>
      </c>
      <c r="AW259" s="79">
        <f t="array" ref="AW2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MATCH($A259, Maximos!$A:$A, 0),
    _xlpm.anio, INDEX(Maximos!$A:$ZZ, _xlpm.fila, _xlpm.colIni+1),
    _xlpm.dia, INDEX(Maximos!$A:$ZZ, _xlpm.fila, _xlpm.colIni+2),
    IF(OR(_xlpm.anio="",_xlpm.dia=""), "No aplica", DATE(_xlpm.anio, _xlpm.mesNum, _xlpm.dia))
  ),
"")</f>
        <v>34114</v>
      </c>
      <c r="AX259" s="72">
        <f t="shared" si="24"/>
        <v>-87</v>
      </c>
    </row>
    <row r="260" spans="1:50" ht="15" customHeight="1" x14ac:dyDescent="0.25">
      <c r="A260" s="68">
        <v>15070070</v>
      </c>
      <c r="B260" s="69" t="s">
        <v>453</v>
      </c>
      <c r="C260" s="69" t="s">
        <v>430</v>
      </c>
      <c r="D260" s="70">
        <v>-71.952277780000003</v>
      </c>
      <c r="E260" s="70">
        <v>12.126361109999999</v>
      </c>
      <c r="F260" s="68">
        <v>65</v>
      </c>
      <c r="G260" s="68">
        <v>44</v>
      </c>
      <c r="H260" s="68">
        <v>44847</v>
      </c>
      <c r="I260" s="69" t="s">
        <v>41</v>
      </c>
      <c r="J260" s="69" t="s">
        <v>452</v>
      </c>
      <c r="K260" s="72">
        <v>0</v>
      </c>
      <c r="L260" s="72">
        <v>0</v>
      </c>
      <c r="M260" s="72">
        <v>0</v>
      </c>
      <c r="N260" s="72">
        <v>0</v>
      </c>
      <c r="O260" s="72">
        <v>0</v>
      </c>
      <c r="P260" s="72">
        <v>0</v>
      </c>
      <c r="Q260" s="72">
        <v>0</v>
      </c>
      <c r="R260" s="72">
        <v>0</v>
      </c>
      <c r="S260" s="72">
        <v>0</v>
      </c>
      <c r="T260" s="72">
        <v>0</v>
      </c>
      <c r="U260" s="72">
        <v>0</v>
      </c>
      <c r="V260" s="72">
        <v>0</v>
      </c>
      <c r="W260" s="72"/>
      <c r="X260" s="72">
        <v>0</v>
      </c>
      <c r="Y260" s="72">
        <v>0</v>
      </c>
      <c r="Z260" s="72">
        <v>0</v>
      </c>
      <c r="AA260" s="72">
        <v>0</v>
      </c>
      <c r="AB260" s="72">
        <v>0</v>
      </c>
      <c r="AC260" s="72">
        <v>0</v>
      </c>
      <c r="AD260" s="72">
        <v>0</v>
      </c>
      <c r="AE260" s="72">
        <v>0</v>
      </c>
      <c r="AF260" s="87">
        <v>0</v>
      </c>
      <c r="AG260" s="87">
        <v>0</v>
      </c>
      <c r="AH260" s="87">
        <v>0</v>
      </c>
      <c r="AI260" s="87">
        <v>0</v>
      </c>
      <c r="AJ260" s="87">
        <v>0</v>
      </c>
      <c r="AK260" s="87">
        <v>0</v>
      </c>
      <c r="AL260" s="87">
        <v>0</v>
      </c>
      <c r="AM260" s="87">
        <v>0</v>
      </c>
      <c r="AN260" s="87"/>
      <c r="AO260" s="87"/>
      <c r="AP260" s="70">
        <f t="shared" si="19"/>
        <v>28</v>
      </c>
      <c r="AQ260" s="70">
        <f t="shared" si="20"/>
        <v>0</v>
      </c>
      <c r="AR260" s="70">
        <f>IFERROR(VLOOKUP(A260,Climatologia_PP!A:U,9+Precipitacion!$E$2,FALSE),"")</f>
        <v>28.2</v>
      </c>
      <c r="AS260" s="70">
        <f t="shared" si="21"/>
        <v>0</v>
      </c>
      <c r="AT260" s="70">
        <f t="shared" si="22"/>
        <v>15.181677419354827</v>
      </c>
      <c r="AU260" s="70">
        <f t="shared" si="23"/>
        <v>0</v>
      </c>
      <c r="AV260" s="70">
        <f>IFERROR(VLOOKUP(A260,Maximos!A:AQ,8+(Precipitacion!$E$2-1)*3,FALSE),"")</f>
        <v>40</v>
      </c>
      <c r="AW260" s="79">
        <f t="array" ref="AW2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MATCH($A260, Maximos!$A:$A, 0),
    _xlpm.anio, INDEX(Maximos!$A:$ZZ, _xlpm.fila, _xlpm.colIni+1),
    _xlpm.dia, INDEX(Maximos!$A:$ZZ, _xlpm.fila, _xlpm.colIni+2),
    IF(OR(_xlpm.anio="",_xlpm.dia=""), "No aplica", DATE(_xlpm.anio, _xlpm.mesNum, _xlpm.dia))
  ),
"")</f>
        <v>42497</v>
      </c>
      <c r="AX260" s="72">
        <f t="shared" si="24"/>
        <v>-40</v>
      </c>
    </row>
    <row r="261" spans="1:50" ht="15" customHeight="1" x14ac:dyDescent="0.25">
      <c r="A261" s="68">
        <v>15085020</v>
      </c>
      <c r="B261" s="69" t="s">
        <v>454</v>
      </c>
      <c r="C261" s="69" t="s">
        <v>430</v>
      </c>
      <c r="D261" s="70">
        <v>-71.28388889</v>
      </c>
      <c r="E261" s="70">
        <v>12.17888889</v>
      </c>
      <c r="F261" s="68">
        <v>85</v>
      </c>
      <c r="G261" s="68">
        <v>44</v>
      </c>
      <c r="H261" s="68">
        <v>44847</v>
      </c>
      <c r="I261" s="69" t="s">
        <v>41</v>
      </c>
      <c r="J261" s="69" t="s">
        <v>452</v>
      </c>
      <c r="K261" s="72">
        <v>0</v>
      </c>
      <c r="L261" s="72">
        <v>0</v>
      </c>
      <c r="M261" s="72">
        <v>0</v>
      </c>
      <c r="N261" s="72">
        <v>0</v>
      </c>
      <c r="O261" s="72">
        <v>0</v>
      </c>
      <c r="P261" s="72">
        <v>0</v>
      </c>
      <c r="Q261" s="72">
        <v>0</v>
      </c>
      <c r="R261" s="72">
        <v>0</v>
      </c>
      <c r="S261" s="72">
        <v>0</v>
      </c>
      <c r="T261" s="72">
        <v>0</v>
      </c>
      <c r="U261" s="72">
        <v>0</v>
      </c>
      <c r="V261" s="72">
        <v>0</v>
      </c>
      <c r="W261" s="72">
        <v>0</v>
      </c>
      <c r="X261" s="72">
        <v>0</v>
      </c>
      <c r="Y261" s="72">
        <v>0</v>
      </c>
      <c r="Z261" s="72"/>
      <c r="AA261" s="72">
        <v>0</v>
      </c>
      <c r="AB261" s="72">
        <v>0</v>
      </c>
      <c r="AC261" s="72">
        <v>0</v>
      </c>
      <c r="AD261" s="72">
        <v>0</v>
      </c>
      <c r="AE261" s="72">
        <v>0</v>
      </c>
      <c r="AF261" s="87">
        <v>0</v>
      </c>
      <c r="AG261" s="87">
        <v>0</v>
      </c>
      <c r="AH261" s="87">
        <v>0</v>
      </c>
      <c r="AI261" s="87">
        <v>0</v>
      </c>
      <c r="AJ261" s="87">
        <v>0</v>
      </c>
      <c r="AK261" s="87">
        <v>0</v>
      </c>
      <c r="AL261" s="87">
        <v>0</v>
      </c>
      <c r="AM261" s="87">
        <v>0</v>
      </c>
      <c r="AN261" s="87"/>
      <c r="AO261" s="87"/>
      <c r="AP261" s="70">
        <f t="shared" ref="AP261:AP324" si="25">COUNTIF(K261:AO261,"&gt;=0")</f>
        <v>28</v>
      </c>
      <c r="AQ261" s="70">
        <f t="shared" ref="AQ261:AQ324" si="26">IF(AP261&gt;0,SUM(K261:AO261),"")</f>
        <v>0</v>
      </c>
      <c r="AR261" s="70" t="str">
        <f>IFERROR(VLOOKUP(A261,Climatologia_PP!A:U,9+Precipitacion!$E$2,FALSE),"")</f>
        <v/>
      </c>
      <c r="AS261" s="70" t="str">
        <f t="shared" ref="AS261:AS324" si="27">IFERROR((AQ261/AR261)*100,"")</f>
        <v/>
      </c>
      <c r="AT261" s="70" t="str">
        <f t="shared" ref="AT261:AT324" si="28">IFERROR(IF(AND((AQ261*$I$2*100/(AR261*AP261))&gt;100+3.33*AQ261-AR261*AP261/$I$2,AR261&lt;30),IF(100+3.33*AQ261-AR261*AP261/$I$2&gt;200,200,100+3.33*AQ261-AR261*AP261/$I$2),IF((AQ261*$I$2*100/(AR261*AP261))&lt;100+AQ261-3.33*AR261*AP261/$I$2,100+AQ261-3.33*AR261*AP261/$I$2,IF((AQ261*$I$2*100/(AR261*AP261))&gt;200,200,(AQ261*$I$2*100/(AR261*AP261))))),"")</f>
        <v/>
      </c>
      <c r="AU261" s="70">
        <f t="shared" ref="AU261:AU324" si="29">IF(AP261&gt;0,MAX(K261:AO261),"")</f>
        <v>0</v>
      </c>
      <c r="AV261" s="70">
        <f>IFERROR(VLOOKUP(A261,Maximos!A:AQ,8+(Precipitacion!$E$2-1)*3,FALSE),"")</f>
        <v>105.4</v>
      </c>
      <c r="AW261" s="79">
        <f t="array" ref="AW2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MATCH($A261, Maximos!$A:$A, 0),
    _xlpm.anio, INDEX(Maximos!$A:$ZZ, _xlpm.fila, _xlpm.colIni+1),
    _xlpm.dia, INDEX(Maximos!$A:$ZZ, _xlpm.fila, _xlpm.colIni+2),
    IF(OR(_xlpm.anio="",_xlpm.dia=""), "No aplica", DATE(_xlpm.anio, _xlpm.mesNum, _xlpm.dia))
  ),
"")</f>
        <v>40325</v>
      </c>
      <c r="AX261" s="72">
        <f t="shared" ref="AX261:AX324" si="30">IFERROR(AU261-AV261,"NA")</f>
        <v>-105.4</v>
      </c>
    </row>
    <row r="262" spans="1:50" ht="15" customHeight="1" x14ac:dyDescent="0.25">
      <c r="A262" s="68">
        <v>25020240</v>
      </c>
      <c r="B262" s="69" t="s">
        <v>455</v>
      </c>
      <c r="C262" s="69" t="s">
        <v>430</v>
      </c>
      <c r="D262" s="70">
        <v>-73.890416669999993</v>
      </c>
      <c r="E262" s="70">
        <v>9.4104722219999992</v>
      </c>
      <c r="F262" s="68">
        <v>70</v>
      </c>
      <c r="G262" s="68">
        <v>20</v>
      </c>
      <c r="H262" s="68">
        <v>20175</v>
      </c>
      <c r="I262" s="69" t="s">
        <v>44</v>
      </c>
      <c r="J262" s="69" t="s">
        <v>449</v>
      </c>
      <c r="K262" s="72">
        <v>5</v>
      </c>
      <c r="L262" s="72">
        <v>0</v>
      </c>
      <c r="M262" s="72">
        <v>0</v>
      </c>
      <c r="N262" s="72">
        <v>0</v>
      </c>
      <c r="O262" s="72">
        <v>0</v>
      </c>
      <c r="P262" s="72">
        <v>0</v>
      </c>
      <c r="Q262" s="72">
        <v>0</v>
      </c>
      <c r="R262" s="72">
        <v>0</v>
      </c>
      <c r="S262" s="72">
        <v>0</v>
      </c>
      <c r="T262" s="72">
        <v>0</v>
      </c>
      <c r="U262" s="72">
        <v>0</v>
      </c>
      <c r="V262" s="72">
        <v>0</v>
      </c>
      <c r="W262" s="72">
        <v>0</v>
      </c>
      <c r="X262" s="72">
        <v>0</v>
      </c>
      <c r="Y262" s="72">
        <v>0</v>
      </c>
      <c r="Z262" s="72">
        <v>5</v>
      </c>
      <c r="AA262" s="72">
        <v>0</v>
      </c>
      <c r="AB262" s="72">
        <v>0</v>
      </c>
      <c r="AC262" s="72">
        <v>0</v>
      </c>
      <c r="AD262" s="72">
        <v>0</v>
      </c>
      <c r="AE262" s="72">
        <v>0</v>
      </c>
      <c r="AF262" s="87">
        <v>0</v>
      </c>
      <c r="AG262" s="87">
        <v>35</v>
      </c>
      <c r="AH262" s="87">
        <v>0</v>
      </c>
      <c r="AI262" s="87">
        <v>0</v>
      </c>
      <c r="AJ262" s="87">
        <v>0</v>
      </c>
      <c r="AK262" s="87">
        <v>0</v>
      </c>
      <c r="AL262" s="87">
        <v>0</v>
      </c>
      <c r="AM262" s="87">
        <v>0</v>
      </c>
      <c r="AN262" s="87"/>
      <c r="AO262" s="87"/>
      <c r="AP262" s="70">
        <f t="shared" si="25"/>
        <v>29</v>
      </c>
      <c r="AQ262" s="70">
        <f t="shared" si="26"/>
        <v>45</v>
      </c>
      <c r="AR262" s="70">
        <f>IFERROR(VLOOKUP(A262,Climatologia_PP!A:U,9+Precipitacion!$E$2,FALSE),"")</f>
        <v>220.0333333333333</v>
      </c>
      <c r="AS262" s="70">
        <f t="shared" si="27"/>
        <v>20.451446750492352</v>
      </c>
      <c r="AT262" s="70">
        <f t="shared" si="28"/>
        <v>21.861891353974585</v>
      </c>
      <c r="AU262" s="70">
        <f t="shared" si="29"/>
        <v>35</v>
      </c>
      <c r="AV262" s="70">
        <f>IFERROR(VLOOKUP(A262,Maximos!A:AQ,8+(Precipitacion!$E$2-1)*3,FALSE),"")</f>
        <v>140</v>
      </c>
      <c r="AW262" s="79">
        <f t="array" ref="AW2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MATCH($A262, Maximos!$A:$A, 0),
    _xlpm.anio, INDEX(Maximos!$A:$ZZ, _xlpm.fila, _xlpm.colIni+1),
    _xlpm.dia, INDEX(Maximos!$A:$ZZ, _xlpm.fila, _xlpm.colIni+2),
    IF(OR(_xlpm.anio="",_xlpm.dia=""), "No aplica", DATE(_xlpm.anio, _xlpm.mesNum, _xlpm.dia))
  ),
"")</f>
        <v>32642</v>
      </c>
      <c r="AX262" s="72">
        <f t="shared" si="30"/>
        <v>-105</v>
      </c>
    </row>
    <row r="263" spans="1:50" ht="15" customHeight="1" x14ac:dyDescent="0.25">
      <c r="A263" s="68">
        <v>25020690</v>
      </c>
      <c r="B263" s="69" t="s">
        <v>456</v>
      </c>
      <c r="C263" s="69" t="s">
        <v>430</v>
      </c>
      <c r="D263" s="70">
        <v>-73.410944439999994</v>
      </c>
      <c r="E263" s="70">
        <v>9.4232777779999992</v>
      </c>
      <c r="F263" s="68">
        <v>500</v>
      </c>
      <c r="G263" s="68">
        <v>20</v>
      </c>
      <c r="H263" s="68">
        <v>20228</v>
      </c>
      <c r="I263" s="69" t="s">
        <v>44</v>
      </c>
      <c r="J263" s="69" t="s">
        <v>437</v>
      </c>
      <c r="K263" s="72">
        <v>25</v>
      </c>
      <c r="L263" s="72">
        <v>0</v>
      </c>
      <c r="M263" s="72">
        <v>10</v>
      </c>
      <c r="N263" s="72">
        <v>0</v>
      </c>
      <c r="O263" s="72">
        <v>0</v>
      </c>
      <c r="P263" s="72">
        <v>0</v>
      </c>
      <c r="Q263" s="72">
        <v>0</v>
      </c>
      <c r="R263" s="72">
        <v>0</v>
      </c>
      <c r="S263" s="72">
        <v>0</v>
      </c>
      <c r="T263" s="72">
        <v>0</v>
      </c>
      <c r="U263" s="72">
        <v>15</v>
      </c>
      <c r="V263" s="72">
        <v>0</v>
      </c>
      <c r="W263" s="72">
        <v>0</v>
      </c>
      <c r="X263" s="72">
        <v>0</v>
      </c>
      <c r="Y263" s="72">
        <v>0</v>
      </c>
      <c r="Z263" s="72"/>
      <c r="AA263" s="72">
        <v>0</v>
      </c>
      <c r="AB263" s="72">
        <v>0</v>
      </c>
      <c r="AC263" s="72">
        <v>0</v>
      </c>
      <c r="AD263" s="72">
        <v>0</v>
      </c>
      <c r="AE263" s="72">
        <v>0</v>
      </c>
      <c r="AF263" s="87">
        <v>0</v>
      </c>
      <c r="AG263" s="87">
        <v>0</v>
      </c>
      <c r="AH263" s="87">
        <v>0</v>
      </c>
      <c r="AI263" s="87">
        <v>0</v>
      </c>
      <c r="AJ263" s="87">
        <v>5</v>
      </c>
      <c r="AK263" s="87">
        <v>0</v>
      </c>
      <c r="AL263" s="87">
        <v>0</v>
      </c>
      <c r="AM263" s="87">
        <v>0</v>
      </c>
      <c r="AN263" s="87"/>
      <c r="AO263" s="87"/>
      <c r="AP263" s="70">
        <f t="shared" si="25"/>
        <v>28</v>
      </c>
      <c r="AQ263" s="70">
        <f t="shared" si="26"/>
        <v>55</v>
      </c>
      <c r="AR263" s="70">
        <f>IFERROR(VLOOKUP(A263,Climatologia_PP!A:U,9+Precipitacion!$E$2,FALSE),"")</f>
        <v>231.3066666666667</v>
      </c>
      <c r="AS263" s="70">
        <f t="shared" si="27"/>
        <v>23.777957113211894</v>
      </c>
      <c r="AT263" s="70">
        <f t="shared" si="28"/>
        <v>26.325595375341738</v>
      </c>
      <c r="AU263" s="70">
        <f t="shared" si="29"/>
        <v>25</v>
      </c>
      <c r="AV263" s="70">
        <f>IFERROR(VLOOKUP(A263,Maximos!A:AQ,8+(Precipitacion!$E$2-1)*3,FALSE),"")</f>
        <v>135</v>
      </c>
      <c r="AW263" s="79">
        <f t="array" ref="AW2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MATCH($A263, Maximos!$A:$A, 0),
    _xlpm.anio, INDEX(Maximos!$A:$ZZ, _xlpm.fila, _xlpm.colIni+1),
    _xlpm.dia, INDEX(Maximos!$A:$ZZ, _xlpm.fila, _xlpm.colIni+2),
    IF(OR(_xlpm.anio="",_xlpm.dia=""), "No aplica", DATE(_xlpm.anio, _xlpm.mesNum, _xlpm.dia))
  ),
"")</f>
        <v>37400</v>
      </c>
      <c r="AX263" s="72">
        <f t="shared" si="30"/>
        <v>-110</v>
      </c>
    </row>
    <row r="264" spans="1:50" ht="15" customHeight="1" x14ac:dyDescent="0.25">
      <c r="A264" s="68">
        <v>25021500</v>
      </c>
      <c r="B264" s="69" t="s">
        <v>457</v>
      </c>
      <c r="C264" s="69" t="s">
        <v>430</v>
      </c>
      <c r="D264" s="70">
        <v>-74.352249999999998</v>
      </c>
      <c r="E264" s="70">
        <v>9.5811666669999997</v>
      </c>
      <c r="F264" s="68">
        <v>35</v>
      </c>
      <c r="G264" s="68">
        <v>47</v>
      </c>
      <c r="H264" s="68">
        <v>47707</v>
      </c>
      <c r="I264" s="69" t="s">
        <v>32</v>
      </c>
      <c r="J264" s="69" t="s">
        <v>458</v>
      </c>
      <c r="K264" s="72">
        <v>0</v>
      </c>
      <c r="L264" s="72">
        <v>0</v>
      </c>
      <c r="M264" s="72">
        <v>3</v>
      </c>
      <c r="N264" s="72">
        <v>0</v>
      </c>
      <c r="O264" s="72">
        <v>0</v>
      </c>
      <c r="P264" s="72">
        <v>0</v>
      </c>
      <c r="Q264" s="72">
        <v>0</v>
      </c>
      <c r="R264" s="72">
        <v>0</v>
      </c>
      <c r="S264" s="72">
        <v>0</v>
      </c>
      <c r="T264" s="72">
        <v>0</v>
      </c>
      <c r="U264" s="72">
        <v>0</v>
      </c>
      <c r="V264" s="72">
        <v>0</v>
      </c>
      <c r="W264" s="72">
        <v>0</v>
      </c>
      <c r="X264" s="72">
        <v>0</v>
      </c>
      <c r="Y264" s="72">
        <v>0</v>
      </c>
      <c r="Z264" s="72"/>
      <c r="AA264" s="72">
        <v>0</v>
      </c>
      <c r="AB264" s="72">
        <v>0</v>
      </c>
      <c r="AC264" s="72">
        <v>0</v>
      </c>
      <c r="AD264" s="72">
        <v>0</v>
      </c>
      <c r="AE264" s="72">
        <v>0</v>
      </c>
      <c r="AF264" s="87">
        <v>0</v>
      </c>
      <c r="AG264" s="87">
        <v>2</v>
      </c>
      <c r="AH264" s="87">
        <v>0</v>
      </c>
      <c r="AI264" s="87">
        <v>0</v>
      </c>
      <c r="AJ264" s="87">
        <v>0</v>
      </c>
      <c r="AK264" s="87">
        <v>0</v>
      </c>
      <c r="AL264" s="87">
        <v>0</v>
      </c>
      <c r="AM264" s="87">
        <v>0</v>
      </c>
      <c r="AN264" s="87"/>
      <c r="AO264" s="87"/>
      <c r="AP264" s="70">
        <f t="shared" si="25"/>
        <v>28</v>
      </c>
      <c r="AQ264" s="70">
        <f t="shared" si="26"/>
        <v>5</v>
      </c>
      <c r="AR264" s="70">
        <f>IFERROR(VLOOKUP(A264,Climatologia_PP!A:U,9+Precipitacion!$E$2,FALSE),"")</f>
        <v>160.6166666666667</v>
      </c>
      <c r="AS264" s="70">
        <f t="shared" si="27"/>
        <v>3.1130019715679147</v>
      </c>
      <c r="AT264" s="70">
        <f t="shared" si="28"/>
        <v>3.4465378970930485</v>
      </c>
      <c r="AU264" s="70">
        <f t="shared" si="29"/>
        <v>3</v>
      </c>
      <c r="AV264" s="70">
        <f>IFERROR(VLOOKUP(A264,Maximos!A:AQ,8+(Precipitacion!$E$2-1)*3,FALSE),"")</f>
        <v>130</v>
      </c>
      <c r="AW264" s="79">
        <f t="array" ref="AW2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MATCH($A264, Maximos!$A:$A, 0),
    _xlpm.anio, INDEX(Maximos!$A:$ZZ, _xlpm.fila, _xlpm.colIni+1),
    _xlpm.dia, INDEX(Maximos!$A:$ZZ, _xlpm.fila, _xlpm.colIni+2),
    IF(OR(_xlpm.anio="",_xlpm.dia=""), "No aplica", DATE(_xlpm.anio, _xlpm.mesNum, _xlpm.dia))
  ),
"")</f>
        <v>45808</v>
      </c>
      <c r="AX264" s="72">
        <f t="shared" si="30"/>
        <v>-127</v>
      </c>
    </row>
    <row r="265" spans="1:50" ht="15" customHeight="1" x14ac:dyDescent="0.25">
      <c r="A265" s="68">
        <v>15075501</v>
      </c>
      <c r="B265" s="69" t="s">
        <v>459</v>
      </c>
      <c r="C265" s="69" t="s">
        <v>430</v>
      </c>
      <c r="D265" s="70">
        <v>-71.982888889999998</v>
      </c>
      <c r="E265" s="70">
        <v>12.224305559999999</v>
      </c>
      <c r="F265" s="68">
        <v>10</v>
      </c>
      <c r="G265" s="68">
        <v>44</v>
      </c>
      <c r="H265" s="68">
        <v>44847</v>
      </c>
      <c r="I265" s="69" t="s">
        <v>41</v>
      </c>
      <c r="J265" s="69" t="s">
        <v>452</v>
      </c>
      <c r="K265" s="72"/>
      <c r="L265" s="72"/>
      <c r="M265" s="72"/>
      <c r="N265" s="72"/>
      <c r="O265" s="72"/>
      <c r="P265" s="72"/>
      <c r="Q265" s="72"/>
      <c r="R265" s="72"/>
      <c r="S265" s="72"/>
      <c r="T265" s="72"/>
      <c r="U265" s="72"/>
      <c r="V265" s="72"/>
      <c r="W265" s="72"/>
      <c r="X265" s="72"/>
      <c r="Y265" s="72"/>
      <c r="Z265" s="72"/>
      <c r="AA265" s="72"/>
      <c r="AB265" s="72"/>
      <c r="AC265" s="72"/>
      <c r="AD265" s="72"/>
      <c r="AE265" s="72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70">
        <f t="shared" si="25"/>
        <v>0</v>
      </c>
      <c r="AQ265" s="70" t="str">
        <f t="shared" si="26"/>
        <v/>
      </c>
      <c r="AR265" s="70">
        <f>IFERROR(VLOOKUP(A265,Climatologia_PP!A:U,9+Precipitacion!$E$2,FALSE),"")</f>
        <v>28.31851851851852</v>
      </c>
      <c r="AS265" s="70" t="str">
        <f t="shared" si="27"/>
        <v/>
      </c>
      <c r="AT265" s="70" t="str">
        <f t="shared" si="28"/>
        <v/>
      </c>
      <c r="AU265" s="70" t="str">
        <f t="shared" si="29"/>
        <v/>
      </c>
      <c r="AV265" s="70">
        <f>IFERROR(VLOOKUP(A265,Maximos!A:AQ,8+(Precipitacion!$E$2-1)*3,FALSE),"")</f>
        <v>77.400000000000006</v>
      </c>
      <c r="AW265" s="79">
        <f t="array" ref="AW2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MATCH($A265, Maximos!$A:$A, 0),
    _xlpm.anio, INDEX(Maximos!$A:$ZZ, _xlpm.fila, _xlpm.colIni+1),
    _xlpm.dia, INDEX(Maximos!$A:$ZZ, _xlpm.fila, _xlpm.colIni+2),
    IF(OR(_xlpm.anio="",_xlpm.dia=""), "No aplica", DATE(_xlpm.anio, _xlpm.mesNum, _xlpm.dia))
  ),
"")</f>
        <v>41400</v>
      </c>
      <c r="AX265" s="72" t="str">
        <f t="shared" si="30"/>
        <v>NA</v>
      </c>
    </row>
    <row r="266" spans="1:50" ht="15" customHeight="1" x14ac:dyDescent="0.25">
      <c r="A266" s="68">
        <v>28040300</v>
      </c>
      <c r="B266" s="69" t="s">
        <v>460</v>
      </c>
      <c r="C266" s="69" t="s">
        <v>430</v>
      </c>
      <c r="D266" s="70">
        <v>-73.859444440000004</v>
      </c>
      <c r="E266" s="70">
        <v>9.7063055560000002</v>
      </c>
      <c r="F266" s="68">
        <v>120</v>
      </c>
      <c r="G266" s="68">
        <v>47</v>
      </c>
      <c r="H266" s="68">
        <v>47058</v>
      </c>
      <c r="I266" s="69" t="s">
        <v>32</v>
      </c>
      <c r="J266" s="69" t="s">
        <v>461</v>
      </c>
      <c r="K266" s="72">
        <v>0</v>
      </c>
      <c r="L266" s="72">
        <v>0</v>
      </c>
      <c r="M266" s="72">
        <v>19</v>
      </c>
      <c r="N266" s="72">
        <v>0</v>
      </c>
      <c r="O266" s="72">
        <v>0</v>
      </c>
      <c r="P266" s="72">
        <v>0</v>
      </c>
      <c r="Q266" s="72">
        <v>0</v>
      </c>
      <c r="R266" s="72">
        <v>0</v>
      </c>
      <c r="S266" s="72">
        <v>0</v>
      </c>
      <c r="T266" s="72">
        <v>0</v>
      </c>
      <c r="U266" s="72">
        <v>0</v>
      </c>
      <c r="V266" s="72">
        <v>10</v>
      </c>
      <c r="W266" s="72">
        <v>0</v>
      </c>
      <c r="X266" s="72">
        <v>0</v>
      </c>
      <c r="Y266" s="72">
        <v>0</v>
      </c>
      <c r="Z266" s="72">
        <v>0</v>
      </c>
      <c r="AA266" s="72">
        <v>0</v>
      </c>
      <c r="AB266" s="72">
        <v>0</v>
      </c>
      <c r="AC266" s="72">
        <v>0</v>
      </c>
      <c r="AD266" s="72">
        <v>0</v>
      </c>
      <c r="AE266" s="72">
        <v>0</v>
      </c>
      <c r="AF266" s="87">
        <v>0</v>
      </c>
      <c r="AG266" s="87">
        <v>10</v>
      </c>
      <c r="AH266" s="87"/>
      <c r="AI266" s="87">
        <v>0</v>
      </c>
      <c r="AJ266" s="87">
        <v>0</v>
      </c>
      <c r="AK266" s="87">
        <v>0</v>
      </c>
      <c r="AL266" s="87">
        <v>0</v>
      </c>
      <c r="AM266" s="87">
        <v>0</v>
      </c>
      <c r="AN266" s="87"/>
      <c r="AO266" s="87"/>
      <c r="AP266" s="70">
        <f t="shared" si="25"/>
        <v>28</v>
      </c>
      <c r="AQ266" s="70">
        <f t="shared" si="26"/>
        <v>39</v>
      </c>
      <c r="AR266" s="70">
        <f>IFERROR(VLOOKUP(A266,Climatologia_PP!A:U,9+Precipitacion!$E$2,FALSE),"")</f>
        <v>165.4034482758621</v>
      </c>
      <c r="AS266" s="70">
        <f t="shared" si="27"/>
        <v>23.578710363374817</v>
      </c>
      <c r="AT266" s="70">
        <f t="shared" si="28"/>
        <v>26.105000759450686</v>
      </c>
      <c r="AU266" s="70">
        <f t="shared" si="29"/>
        <v>19</v>
      </c>
      <c r="AV266" s="70">
        <f>IFERROR(VLOOKUP(A266,Maximos!A:AQ,8+(Precipitacion!$E$2-1)*3,FALSE),"")</f>
        <v>102</v>
      </c>
      <c r="AW266" s="79">
        <f t="array" ref="AW2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MATCH($A266, Maximos!$A:$A, 0),
    _xlpm.anio, INDEX(Maximos!$A:$ZZ, _xlpm.fila, _xlpm.colIni+1),
    _xlpm.dia, INDEX(Maximos!$A:$ZZ, _xlpm.fila, _xlpm.colIni+2),
    IF(OR(_xlpm.anio="",_xlpm.dia=""), "No aplica", DATE(_xlpm.anio, _xlpm.mesNum, _xlpm.dia))
  ),
"")</f>
        <v>36299</v>
      </c>
      <c r="AX266" s="72">
        <f t="shared" si="30"/>
        <v>-83</v>
      </c>
    </row>
    <row r="267" spans="1:50" ht="15" customHeight="1" x14ac:dyDescent="0.25">
      <c r="A267" s="68">
        <v>25021630</v>
      </c>
      <c r="B267" s="69" t="s">
        <v>462</v>
      </c>
      <c r="C267" s="69" t="s">
        <v>430</v>
      </c>
      <c r="D267" s="70">
        <v>-74.38855556</v>
      </c>
      <c r="E267" s="70">
        <v>9.8017500000000002</v>
      </c>
      <c r="F267" s="68">
        <v>110</v>
      </c>
      <c r="G267" s="68">
        <v>47</v>
      </c>
      <c r="H267" s="68">
        <v>47460</v>
      </c>
      <c r="I267" s="69" t="s">
        <v>32</v>
      </c>
      <c r="J267" s="69" t="s">
        <v>462</v>
      </c>
      <c r="K267" s="72">
        <v>0</v>
      </c>
      <c r="L267" s="72">
        <v>0</v>
      </c>
      <c r="M267" s="72">
        <v>20</v>
      </c>
      <c r="N267" s="72">
        <v>0</v>
      </c>
      <c r="O267" s="72">
        <v>0</v>
      </c>
      <c r="P267" s="72">
        <v>0</v>
      </c>
      <c r="Q267" s="72">
        <v>0</v>
      </c>
      <c r="R267" s="72">
        <v>12</v>
      </c>
      <c r="S267" s="72">
        <v>0</v>
      </c>
      <c r="T267" s="72">
        <v>0</v>
      </c>
      <c r="U267" s="72">
        <v>3</v>
      </c>
      <c r="V267" s="72">
        <v>82</v>
      </c>
      <c r="W267" s="72">
        <v>0</v>
      </c>
      <c r="X267" s="72">
        <v>0</v>
      </c>
      <c r="Y267" s="72">
        <v>11</v>
      </c>
      <c r="Z267" s="72">
        <v>0</v>
      </c>
      <c r="AA267" s="72">
        <v>0</v>
      </c>
      <c r="AB267" s="72">
        <v>0</v>
      </c>
      <c r="AC267" s="72">
        <v>0</v>
      </c>
      <c r="AD267" s="72">
        <v>0</v>
      </c>
      <c r="AE267" s="72">
        <v>0</v>
      </c>
      <c r="AF267" s="87">
        <v>0</v>
      </c>
      <c r="AG267" s="87">
        <v>44</v>
      </c>
      <c r="AH267" s="87">
        <v>0</v>
      </c>
      <c r="AI267" s="87">
        <v>35</v>
      </c>
      <c r="AJ267" s="87">
        <v>0</v>
      </c>
      <c r="AK267" s="87">
        <v>0</v>
      </c>
      <c r="AL267" s="87">
        <v>0</v>
      </c>
      <c r="AM267" s="87">
        <v>0</v>
      </c>
      <c r="AN267" s="87"/>
      <c r="AO267" s="87"/>
      <c r="AP267" s="70">
        <f t="shared" si="25"/>
        <v>29</v>
      </c>
      <c r="AQ267" s="70">
        <f t="shared" si="26"/>
        <v>207</v>
      </c>
      <c r="AR267" s="70">
        <f>IFERROR(VLOOKUP(A267,Climatologia_PP!A:U,9+Precipitacion!$E$2,FALSE),"")</f>
        <v>122.4137931034483</v>
      </c>
      <c r="AS267" s="70">
        <f t="shared" si="27"/>
        <v>169.09859154929575</v>
      </c>
      <c r="AT267" s="70">
        <f t="shared" si="28"/>
        <v>180.76056338028167</v>
      </c>
      <c r="AU267" s="70">
        <f t="shared" si="29"/>
        <v>82</v>
      </c>
      <c r="AV267" s="70">
        <f>IFERROR(VLOOKUP(A267,Maximos!A:AQ,8+(Precipitacion!$E$2-1)*3,FALSE),"")</f>
        <v>101</v>
      </c>
      <c r="AW267" s="79">
        <f t="array" ref="AW2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MATCH($A267, Maximos!$A:$A, 0),
    _xlpm.anio, INDEX(Maximos!$A:$ZZ, _xlpm.fila, _xlpm.colIni+1),
    _xlpm.dia, INDEX(Maximos!$A:$ZZ, _xlpm.fila, _xlpm.colIni+2),
    IF(OR(_xlpm.anio="",_xlpm.dia=""), "No aplica", DATE(_xlpm.anio, _xlpm.mesNum, _xlpm.dia))
  ),
"")</f>
        <v>41422</v>
      </c>
      <c r="AX267" s="72">
        <f t="shared" si="30"/>
        <v>-19</v>
      </c>
    </row>
    <row r="268" spans="1:50" ht="15" customHeight="1" x14ac:dyDescent="0.25">
      <c r="A268" s="68">
        <v>25021600</v>
      </c>
      <c r="B268" s="69" t="s">
        <v>463</v>
      </c>
      <c r="C268" s="69" t="s">
        <v>430</v>
      </c>
      <c r="D268" s="70">
        <v>-74.580388889999995</v>
      </c>
      <c r="E268" s="70">
        <v>9.8725000000000005</v>
      </c>
      <c r="F268" s="68">
        <v>85</v>
      </c>
      <c r="G268" s="68">
        <v>47</v>
      </c>
      <c r="H268" s="68">
        <v>47555</v>
      </c>
      <c r="I268" s="69" t="s">
        <v>32</v>
      </c>
      <c r="J268" s="69" t="s">
        <v>464</v>
      </c>
      <c r="K268" s="72">
        <v>0</v>
      </c>
      <c r="L268" s="72">
        <v>0</v>
      </c>
      <c r="M268" s="72">
        <v>0</v>
      </c>
      <c r="N268" s="72">
        <v>0</v>
      </c>
      <c r="O268" s="72">
        <v>0</v>
      </c>
      <c r="P268" s="72">
        <v>0</v>
      </c>
      <c r="Q268" s="72">
        <v>0</v>
      </c>
      <c r="R268" s="72">
        <v>0</v>
      </c>
      <c r="S268" s="72">
        <v>0</v>
      </c>
      <c r="T268" s="72">
        <v>0</v>
      </c>
      <c r="U268" s="72">
        <v>8</v>
      </c>
      <c r="V268" s="72">
        <v>15</v>
      </c>
      <c r="W268" s="72">
        <v>0</v>
      </c>
      <c r="X268" s="72">
        <v>0</v>
      </c>
      <c r="Y268" s="72">
        <v>0</v>
      </c>
      <c r="Z268" s="72">
        <v>0</v>
      </c>
      <c r="AA268" s="72">
        <v>0</v>
      </c>
      <c r="AB268" s="72">
        <v>0</v>
      </c>
      <c r="AC268" s="72">
        <v>0</v>
      </c>
      <c r="AD268" s="72">
        <v>0</v>
      </c>
      <c r="AE268" s="72">
        <v>0</v>
      </c>
      <c r="AF268" s="87">
        <v>0</v>
      </c>
      <c r="AG268" s="87">
        <v>17</v>
      </c>
      <c r="AH268" s="87">
        <v>0</v>
      </c>
      <c r="AI268" s="87">
        <v>5</v>
      </c>
      <c r="AJ268" s="87">
        <v>0</v>
      </c>
      <c r="AK268" s="87">
        <v>0</v>
      </c>
      <c r="AL268" s="87">
        <v>0</v>
      </c>
      <c r="AM268" s="87">
        <v>0</v>
      </c>
      <c r="AN268" s="87"/>
      <c r="AO268" s="87"/>
      <c r="AP268" s="70">
        <f t="shared" si="25"/>
        <v>29</v>
      </c>
      <c r="AQ268" s="70">
        <f t="shared" si="26"/>
        <v>45</v>
      </c>
      <c r="AR268" s="70">
        <f>IFERROR(VLOOKUP(A268,Climatologia_PP!A:U,9+Precipitacion!$E$2,FALSE),"")</f>
        <v>150.01</v>
      </c>
      <c r="AS268" s="70">
        <f t="shared" si="27"/>
        <v>29.998000133324449</v>
      </c>
      <c r="AT268" s="70">
        <f t="shared" si="28"/>
        <v>32.066827728726132</v>
      </c>
      <c r="AU268" s="70">
        <f t="shared" si="29"/>
        <v>17</v>
      </c>
      <c r="AV268" s="70">
        <f>IFERROR(VLOOKUP(A268,Maximos!A:AQ,8+(Precipitacion!$E$2-1)*3,FALSE),"")</f>
        <v>169</v>
      </c>
      <c r="AW268" s="79">
        <f t="array" ref="AW2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MATCH($A268, Maximos!$A:$A, 0),
    _xlpm.anio, INDEX(Maximos!$A:$ZZ, _xlpm.fila, _xlpm.colIni+1),
    _xlpm.dia, INDEX(Maximos!$A:$ZZ, _xlpm.fila, _xlpm.colIni+2),
    IF(OR(_xlpm.anio="",_xlpm.dia=""), "No aplica", DATE(_xlpm.anio, _xlpm.mesNum, _xlpm.dia))
  ),
"")</f>
        <v>30454</v>
      </c>
      <c r="AX268" s="72">
        <f t="shared" si="30"/>
        <v>-152</v>
      </c>
    </row>
    <row r="269" spans="1:50" ht="15" customHeight="1" x14ac:dyDescent="0.25">
      <c r="A269" s="68">
        <v>28035010</v>
      </c>
      <c r="B269" s="69" t="s">
        <v>465</v>
      </c>
      <c r="C269" s="69" t="s">
        <v>430</v>
      </c>
      <c r="D269" s="70">
        <v>-73.547388889999993</v>
      </c>
      <c r="E269" s="70">
        <v>10.190666670000001</v>
      </c>
      <c r="F269" s="68">
        <v>70</v>
      </c>
      <c r="G269" s="68">
        <v>20</v>
      </c>
      <c r="H269" s="68">
        <v>20001</v>
      </c>
      <c r="I269" s="69" t="s">
        <v>44</v>
      </c>
      <c r="J269" s="69" t="s">
        <v>45</v>
      </c>
      <c r="K269" s="72">
        <v>0</v>
      </c>
      <c r="L269" s="72">
        <v>9</v>
      </c>
      <c r="M269" s="72">
        <v>0</v>
      </c>
      <c r="N269" s="72">
        <v>0</v>
      </c>
      <c r="O269" s="72">
        <v>0</v>
      </c>
      <c r="P269" s="72">
        <v>46</v>
      </c>
      <c r="Q269" s="72">
        <v>0</v>
      </c>
      <c r="R269" s="72">
        <v>0</v>
      </c>
      <c r="S269" s="72">
        <v>0</v>
      </c>
      <c r="T269" s="72">
        <v>0</v>
      </c>
      <c r="U269" s="72">
        <v>28</v>
      </c>
      <c r="V269" s="72">
        <v>17</v>
      </c>
      <c r="W269" s="72">
        <v>0</v>
      </c>
      <c r="X269" s="72">
        <v>0</v>
      </c>
      <c r="Y269" s="72">
        <v>0</v>
      </c>
      <c r="Z269" s="72">
        <v>0</v>
      </c>
      <c r="AA269" s="72">
        <v>4</v>
      </c>
      <c r="AB269" s="72">
        <v>0</v>
      </c>
      <c r="AC269" s="72">
        <v>0</v>
      </c>
      <c r="AD269" s="72">
        <v>0</v>
      </c>
      <c r="AE269" s="72">
        <v>0</v>
      </c>
      <c r="AF269" s="87">
        <v>0</v>
      </c>
      <c r="AG269" s="87">
        <v>0</v>
      </c>
      <c r="AH269" s="87">
        <v>0</v>
      </c>
      <c r="AI269" s="87">
        <v>19</v>
      </c>
      <c r="AJ269" s="87">
        <v>0</v>
      </c>
      <c r="AK269" s="87">
        <v>0</v>
      </c>
      <c r="AL269" s="87">
        <v>0</v>
      </c>
      <c r="AM269" s="87">
        <v>0</v>
      </c>
      <c r="AN269" s="87"/>
      <c r="AO269" s="87"/>
      <c r="AP269" s="70">
        <f t="shared" si="25"/>
        <v>29</v>
      </c>
      <c r="AQ269" s="70">
        <f t="shared" si="26"/>
        <v>123</v>
      </c>
      <c r="AR269" s="70">
        <f>IFERROR(VLOOKUP(A269,Climatologia_PP!A:U,9+Precipitacion!$E$2,FALSE),"")</f>
        <v>171.56399999999999</v>
      </c>
      <c r="AS269" s="70">
        <f t="shared" si="27"/>
        <v>71.69336224382738</v>
      </c>
      <c r="AT269" s="70">
        <f t="shared" si="28"/>
        <v>76.637732053746504</v>
      </c>
      <c r="AU269" s="70">
        <f t="shared" si="29"/>
        <v>46</v>
      </c>
      <c r="AV269" s="70">
        <f>IFERROR(VLOOKUP(A269,Maximos!A:AQ,8+(Precipitacion!$E$2-1)*3,FALSE),"")</f>
        <v>143</v>
      </c>
      <c r="AW269" s="79">
        <f t="array" ref="AW2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MATCH($A269, Maximos!$A:$A, 0),
    _xlpm.anio, INDEX(Maximos!$A:$ZZ, _xlpm.fila, _xlpm.colIni+1),
    _xlpm.dia, INDEX(Maximos!$A:$ZZ, _xlpm.fila, _xlpm.colIni+2),
    IF(OR(_xlpm.anio="",_xlpm.dia=""), "No aplica", DATE(_xlpm.anio, _xlpm.mesNum, _xlpm.dia))
  ),
"")</f>
        <v>35204</v>
      </c>
      <c r="AX269" s="72">
        <f t="shared" si="30"/>
        <v>-97</v>
      </c>
    </row>
    <row r="270" spans="1:50" ht="15" customHeight="1" x14ac:dyDescent="0.25">
      <c r="A270" s="68">
        <v>29050020</v>
      </c>
      <c r="B270" s="69" t="s">
        <v>158</v>
      </c>
      <c r="C270" s="69" t="s">
        <v>430</v>
      </c>
      <c r="D270" s="70">
        <v>-74.790000000000006</v>
      </c>
      <c r="E270" s="70">
        <v>10.487527780000001</v>
      </c>
      <c r="F270" s="68">
        <v>15</v>
      </c>
      <c r="G270" s="68">
        <v>47</v>
      </c>
      <c r="H270" s="68">
        <v>47675</v>
      </c>
      <c r="I270" s="69" t="s">
        <v>32</v>
      </c>
      <c r="J270" s="69" t="s">
        <v>158</v>
      </c>
      <c r="K270" s="72">
        <v>0</v>
      </c>
      <c r="L270" s="72">
        <v>0</v>
      </c>
      <c r="M270" s="72">
        <v>0</v>
      </c>
      <c r="N270" s="72">
        <v>0</v>
      </c>
      <c r="O270" s="72">
        <v>0</v>
      </c>
      <c r="P270" s="72">
        <v>0</v>
      </c>
      <c r="Q270" s="72">
        <v>0</v>
      </c>
      <c r="R270" s="72">
        <v>0</v>
      </c>
      <c r="S270" s="72">
        <v>0</v>
      </c>
      <c r="T270" s="72">
        <v>0</v>
      </c>
      <c r="U270" s="72">
        <v>0</v>
      </c>
      <c r="V270" s="72">
        <v>0</v>
      </c>
      <c r="W270" s="72">
        <v>8.9</v>
      </c>
      <c r="X270" s="72">
        <v>8.5</v>
      </c>
      <c r="Y270" s="72">
        <v>0</v>
      </c>
      <c r="Z270" s="72">
        <v>0</v>
      </c>
      <c r="AA270" s="72">
        <v>19.5</v>
      </c>
      <c r="AB270" s="72">
        <v>0</v>
      </c>
      <c r="AC270" s="72">
        <v>0</v>
      </c>
      <c r="AD270" s="72">
        <v>0</v>
      </c>
      <c r="AE270" s="72">
        <v>0</v>
      </c>
      <c r="AF270" s="87">
        <v>0</v>
      </c>
      <c r="AG270" s="87">
        <v>0</v>
      </c>
      <c r="AH270" s="87">
        <v>0</v>
      </c>
      <c r="AI270" s="87">
        <v>0</v>
      </c>
      <c r="AJ270" s="87">
        <v>18.5</v>
      </c>
      <c r="AK270" s="87">
        <v>0</v>
      </c>
      <c r="AL270" s="87">
        <v>0</v>
      </c>
      <c r="AM270" s="87">
        <v>0</v>
      </c>
      <c r="AN270" s="87"/>
      <c r="AO270" s="87"/>
      <c r="AP270" s="70">
        <f t="shared" si="25"/>
        <v>29</v>
      </c>
      <c r="AQ270" s="70">
        <f t="shared" si="26"/>
        <v>55.4</v>
      </c>
      <c r="AR270" s="70">
        <f>IFERROR(VLOOKUP(A270,Climatologia_PP!A:U,9+Precipitacion!$E$2,FALSE),"")</f>
        <v>125.2379310344827</v>
      </c>
      <c r="AS270" s="70">
        <f t="shared" si="27"/>
        <v>44.235799443817299</v>
      </c>
      <c r="AT270" s="70">
        <f t="shared" si="28"/>
        <v>47.286544233046087</v>
      </c>
      <c r="AU270" s="70">
        <f t="shared" si="29"/>
        <v>19.5</v>
      </c>
      <c r="AV270" s="70">
        <f>IFERROR(VLOOKUP(A270,Maximos!A:AQ,8+(Precipitacion!$E$2-1)*3,FALSE),"")</f>
        <v>137.5</v>
      </c>
      <c r="AW270" s="79">
        <f t="array" ref="AW2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MATCH($A270, Maximos!$A:$A, 0),
    _xlpm.anio, INDEX(Maximos!$A:$ZZ, _xlpm.fila, _xlpm.colIni+1),
    _xlpm.dia, INDEX(Maximos!$A:$ZZ, _xlpm.fila, _xlpm.colIni+2),
    IF(OR(_xlpm.anio="",_xlpm.dia=""), "No aplica", DATE(_xlpm.anio, _xlpm.mesNum, _xlpm.dia))
  ),
"")</f>
        <v>39935</v>
      </c>
      <c r="AX270" s="72">
        <f t="shared" si="30"/>
        <v>-118</v>
      </c>
    </row>
    <row r="271" spans="1:50" ht="15" customHeight="1" x14ac:dyDescent="0.25">
      <c r="A271" s="68">
        <v>28040100</v>
      </c>
      <c r="B271" s="69" t="s">
        <v>466</v>
      </c>
      <c r="C271" s="69" t="s">
        <v>430</v>
      </c>
      <c r="D271" s="70">
        <v>-74.273250000000004</v>
      </c>
      <c r="E271" s="70">
        <v>10.233694440000001</v>
      </c>
      <c r="F271" s="68">
        <v>100</v>
      </c>
      <c r="G271" s="68">
        <v>47</v>
      </c>
      <c r="H271" s="68">
        <v>47551</v>
      </c>
      <c r="I271" s="69" t="s">
        <v>32</v>
      </c>
      <c r="J271" s="69" t="s">
        <v>467</v>
      </c>
      <c r="K271" s="72">
        <v>47</v>
      </c>
      <c r="L271" s="72">
        <v>0</v>
      </c>
      <c r="M271" s="72">
        <v>0</v>
      </c>
      <c r="N271" s="72">
        <v>0</v>
      </c>
      <c r="O271" s="72">
        <v>0</v>
      </c>
      <c r="P271" s="72">
        <v>0</v>
      </c>
      <c r="Q271" s="72">
        <v>20</v>
      </c>
      <c r="R271" s="72">
        <v>0</v>
      </c>
      <c r="S271" s="72">
        <v>0</v>
      </c>
      <c r="T271" s="72">
        <v>0</v>
      </c>
      <c r="U271" s="72">
        <v>0</v>
      </c>
      <c r="V271" s="72">
        <v>3</v>
      </c>
      <c r="W271" s="72">
        <v>0</v>
      </c>
      <c r="X271" s="72">
        <v>0</v>
      </c>
      <c r="Y271" s="72">
        <v>0</v>
      </c>
      <c r="Z271" s="72">
        <v>0</v>
      </c>
      <c r="AA271" s="72">
        <v>0</v>
      </c>
      <c r="AB271" s="72">
        <v>0</v>
      </c>
      <c r="AC271" s="72">
        <v>0</v>
      </c>
      <c r="AD271" s="72">
        <v>0</v>
      </c>
      <c r="AE271" s="72">
        <v>0</v>
      </c>
      <c r="AF271" s="87">
        <v>0</v>
      </c>
      <c r="AG271" s="87">
        <v>0</v>
      </c>
      <c r="AH271" s="87">
        <v>0</v>
      </c>
      <c r="AI271" s="87">
        <v>0</v>
      </c>
      <c r="AJ271" s="87">
        <v>0</v>
      </c>
      <c r="AK271" s="87">
        <v>0</v>
      </c>
      <c r="AL271" s="87">
        <v>0</v>
      </c>
      <c r="AM271" s="87">
        <v>0</v>
      </c>
      <c r="AN271" s="87"/>
      <c r="AO271" s="87"/>
      <c r="AP271" s="70">
        <f t="shared" si="25"/>
        <v>29</v>
      </c>
      <c r="AQ271" s="70">
        <f t="shared" si="26"/>
        <v>70</v>
      </c>
      <c r="AR271" s="70">
        <f>IFERROR(VLOOKUP(A271,Climatologia_PP!A:U,9+Precipitacion!$E$2,FALSE),"")</f>
        <v>182.10333333333341</v>
      </c>
      <c r="AS271" s="70">
        <f t="shared" si="27"/>
        <v>38.439713715655934</v>
      </c>
      <c r="AT271" s="70">
        <f t="shared" si="28"/>
        <v>41.090728454666689</v>
      </c>
      <c r="AU271" s="70">
        <f t="shared" si="29"/>
        <v>47</v>
      </c>
      <c r="AV271" s="70">
        <f>IFERROR(VLOOKUP(A271,Maximos!A:AQ,8+(Precipitacion!$E$2-1)*3,FALSE),"")</f>
        <v>127</v>
      </c>
      <c r="AW271" s="79">
        <f t="array" ref="AW2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MATCH($A271, Maximos!$A:$A, 0),
    _xlpm.anio, INDEX(Maximos!$A:$ZZ, _xlpm.fila, _xlpm.colIni+1),
    _xlpm.dia, INDEX(Maximos!$A:$ZZ, _xlpm.fila, _xlpm.colIni+2),
    IF(OR(_xlpm.anio="",_xlpm.dia=""), "No aplica", DATE(_xlpm.anio, _xlpm.mesNum, _xlpm.dia))
  ),
"")</f>
        <v>34102</v>
      </c>
      <c r="AX271" s="72">
        <f t="shared" si="30"/>
        <v>-80</v>
      </c>
    </row>
    <row r="272" spans="1:50" ht="15" customHeight="1" x14ac:dyDescent="0.25">
      <c r="A272" s="68">
        <v>29060200</v>
      </c>
      <c r="B272" s="69" t="s">
        <v>468</v>
      </c>
      <c r="C272" s="69" t="s">
        <v>430</v>
      </c>
      <c r="D272" s="70">
        <v>-74.186972220000001</v>
      </c>
      <c r="E272" s="70">
        <v>10.54066667</v>
      </c>
      <c r="F272" s="68">
        <v>30</v>
      </c>
      <c r="G272" s="68">
        <v>47</v>
      </c>
      <c r="H272" s="68">
        <v>47053</v>
      </c>
      <c r="I272" s="69" t="s">
        <v>32</v>
      </c>
      <c r="J272" s="69" t="s">
        <v>469</v>
      </c>
      <c r="K272" s="72">
        <v>0</v>
      </c>
      <c r="L272" s="72">
        <v>0</v>
      </c>
      <c r="M272" s="72">
        <v>11</v>
      </c>
      <c r="N272" s="72">
        <v>0</v>
      </c>
      <c r="O272" s="72">
        <v>0</v>
      </c>
      <c r="P272" s="72">
        <v>0</v>
      </c>
      <c r="Q272" s="72">
        <v>0</v>
      </c>
      <c r="R272" s="72">
        <v>0</v>
      </c>
      <c r="S272" s="72">
        <v>0</v>
      </c>
      <c r="T272" s="72">
        <v>0</v>
      </c>
      <c r="U272" s="72">
        <v>0</v>
      </c>
      <c r="V272" s="72">
        <v>7</v>
      </c>
      <c r="W272" s="72">
        <v>6</v>
      </c>
      <c r="X272" s="72">
        <v>0</v>
      </c>
      <c r="Y272" s="72">
        <v>0</v>
      </c>
      <c r="Z272" s="72">
        <v>0</v>
      </c>
      <c r="AA272" s="72">
        <v>0</v>
      </c>
      <c r="AB272" s="72">
        <v>0</v>
      </c>
      <c r="AC272" s="72">
        <v>0</v>
      </c>
      <c r="AD272" s="72">
        <v>0</v>
      </c>
      <c r="AE272" s="72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70">
        <f t="shared" si="25"/>
        <v>20</v>
      </c>
      <c r="AQ272" s="70">
        <f t="shared" si="26"/>
        <v>24</v>
      </c>
      <c r="AR272" s="70">
        <f>IFERROR(VLOOKUP(A272,Climatologia_PP!A:U,9+Precipitacion!$E$2,FALSE),"")</f>
        <v>193.87037037037041</v>
      </c>
      <c r="AS272" s="70">
        <f t="shared" si="27"/>
        <v>12.379405864934565</v>
      </c>
      <c r="AT272" s="70">
        <f t="shared" si="28"/>
        <v>19.188079090648579</v>
      </c>
      <c r="AU272" s="70">
        <f t="shared" si="29"/>
        <v>11</v>
      </c>
      <c r="AV272" s="70">
        <f>IFERROR(VLOOKUP(A272,Maximos!A:AQ,8+(Precipitacion!$E$2-1)*3,FALSE),"")</f>
        <v>151</v>
      </c>
      <c r="AW272" s="79">
        <f t="array" ref="AW2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MATCH($A272, Maximos!$A:$A, 0),
    _xlpm.anio, INDEX(Maximos!$A:$ZZ, _xlpm.fila, _xlpm.colIni+1),
    _xlpm.dia, INDEX(Maximos!$A:$ZZ, _xlpm.fila, _xlpm.colIni+2),
    IF(OR(_xlpm.anio="",_xlpm.dia=""), "No aplica", DATE(_xlpm.anio, _xlpm.mesNum, _xlpm.dia))
  ),
"")</f>
        <v>29004</v>
      </c>
      <c r="AX272" s="72">
        <f t="shared" si="30"/>
        <v>-140</v>
      </c>
    </row>
    <row r="273" spans="1:50" ht="15" customHeight="1" x14ac:dyDescent="0.25">
      <c r="A273" s="68">
        <v>29060090</v>
      </c>
      <c r="B273" s="69" t="s">
        <v>470</v>
      </c>
      <c r="C273" s="69" t="s">
        <v>430</v>
      </c>
      <c r="D273" s="70">
        <v>-73.603805559999998</v>
      </c>
      <c r="E273" s="70">
        <v>10.56330556</v>
      </c>
      <c r="F273" s="68">
        <v>20</v>
      </c>
      <c r="G273" s="68">
        <v>20</v>
      </c>
      <c r="H273" s="68">
        <v>20570</v>
      </c>
      <c r="I273" s="69" t="s">
        <v>44</v>
      </c>
      <c r="J273" s="69" t="s">
        <v>180</v>
      </c>
      <c r="K273" s="72">
        <v>0</v>
      </c>
      <c r="L273" s="72">
        <v>12</v>
      </c>
      <c r="M273" s="72">
        <v>1</v>
      </c>
      <c r="N273" s="72">
        <v>0</v>
      </c>
      <c r="O273" s="72">
        <v>0</v>
      </c>
      <c r="P273" s="72">
        <v>0</v>
      </c>
      <c r="Q273" s="72">
        <v>0</v>
      </c>
      <c r="R273" s="72">
        <v>0</v>
      </c>
      <c r="S273" s="72">
        <v>0</v>
      </c>
      <c r="T273" s="72">
        <v>0</v>
      </c>
      <c r="U273" s="72">
        <v>0</v>
      </c>
      <c r="V273" s="72">
        <v>11</v>
      </c>
      <c r="W273" s="72">
        <v>4</v>
      </c>
      <c r="X273" s="72">
        <v>19</v>
      </c>
      <c r="Y273" s="72">
        <v>1</v>
      </c>
      <c r="Z273" s="72">
        <v>0</v>
      </c>
      <c r="AA273" s="72">
        <v>50</v>
      </c>
      <c r="AB273" s="72">
        <v>0</v>
      </c>
      <c r="AC273" s="72">
        <v>0</v>
      </c>
      <c r="AD273" s="72">
        <v>0</v>
      </c>
      <c r="AE273" s="72">
        <v>3</v>
      </c>
      <c r="AF273" s="87">
        <v>0</v>
      </c>
      <c r="AG273" s="87">
        <v>0</v>
      </c>
      <c r="AH273" s="87">
        <v>0</v>
      </c>
      <c r="AI273" s="87">
        <v>0</v>
      </c>
      <c r="AJ273" s="87">
        <v>1</v>
      </c>
      <c r="AK273" s="87">
        <v>0</v>
      </c>
      <c r="AL273" s="87">
        <v>0</v>
      </c>
      <c r="AM273" s="87">
        <v>1</v>
      </c>
      <c r="AN273" s="87"/>
      <c r="AO273" s="87"/>
      <c r="AP273" s="70">
        <f t="shared" si="25"/>
        <v>29</v>
      </c>
      <c r="AQ273" s="70">
        <f t="shared" si="26"/>
        <v>103</v>
      </c>
      <c r="AR273" s="70">
        <f>IFERROR(VLOOKUP(A273,Climatologia_PP!A:U,9+Precipitacion!$E$2,FALSE),"")</f>
        <v>188.69310344827591</v>
      </c>
      <c r="AS273" s="70">
        <f t="shared" si="27"/>
        <v>54.58599075309295</v>
      </c>
      <c r="AT273" s="70">
        <f t="shared" si="28"/>
        <v>58.350541839513156</v>
      </c>
      <c r="AU273" s="70">
        <f t="shared" si="29"/>
        <v>50</v>
      </c>
      <c r="AV273" s="70">
        <f>IFERROR(VLOOKUP(A273,Maximos!A:AQ,8+(Precipitacion!$E$2-1)*3,FALSE),"")</f>
        <v>90</v>
      </c>
      <c r="AW273" s="79">
        <f t="array" ref="AW2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MATCH($A273, Maximos!$A:$A, 0),
    _xlpm.anio, INDEX(Maximos!$A:$ZZ, _xlpm.fila, _xlpm.colIni+1),
    _xlpm.dia, INDEX(Maximos!$A:$ZZ, _xlpm.fila, _xlpm.colIni+2),
    IF(OR(_xlpm.anio="",_xlpm.dia=""), "No aplica", DATE(_xlpm.anio, _xlpm.mesNum, _xlpm.dia))
  ),
"")</f>
        <v>35197</v>
      </c>
      <c r="AX273" s="72">
        <f t="shared" si="30"/>
        <v>-40</v>
      </c>
    </row>
    <row r="274" spans="1:50" ht="15" customHeight="1" x14ac:dyDescent="0.25">
      <c r="A274" s="68">
        <v>28015070</v>
      </c>
      <c r="B274" s="69" t="s">
        <v>471</v>
      </c>
      <c r="C274" s="69" t="s">
        <v>430</v>
      </c>
      <c r="D274" s="70">
        <v>-73.016388890000002</v>
      </c>
      <c r="E274" s="70">
        <v>10.566388890000001</v>
      </c>
      <c r="F274" s="68">
        <v>255</v>
      </c>
      <c r="G274" s="68">
        <v>44</v>
      </c>
      <c r="H274" s="68">
        <v>44855</v>
      </c>
      <c r="I274" s="69" t="s">
        <v>41</v>
      </c>
      <c r="J274" s="69" t="s">
        <v>472</v>
      </c>
      <c r="K274" s="72">
        <v>0</v>
      </c>
      <c r="L274" s="72">
        <v>12</v>
      </c>
      <c r="M274" s="72">
        <v>0</v>
      </c>
      <c r="N274" s="72">
        <v>0</v>
      </c>
      <c r="O274" s="72">
        <v>0</v>
      </c>
      <c r="P274" s="72">
        <v>0</v>
      </c>
      <c r="Q274" s="72">
        <v>0</v>
      </c>
      <c r="R274" s="72">
        <v>0</v>
      </c>
      <c r="S274" s="72">
        <v>0</v>
      </c>
      <c r="T274" s="72">
        <v>0</v>
      </c>
      <c r="U274" s="72">
        <v>0</v>
      </c>
      <c r="V274" s="72">
        <v>1</v>
      </c>
      <c r="W274" s="72">
        <v>0.9</v>
      </c>
      <c r="X274" s="72">
        <v>0</v>
      </c>
      <c r="Y274" s="72">
        <v>7.7</v>
      </c>
      <c r="Z274" s="72">
        <v>0</v>
      </c>
      <c r="AA274" s="72">
        <v>0</v>
      </c>
      <c r="AB274" s="72">
        <v>0</v>
      </c>
      <c r="AC274" s="72">
        <v>0</v>
      </c>
      <c r="AD274" s="72">
        <v>0</v>
      </c>
      <c r="AE274" s="72">
        <v>25</v>
      </c>
      <c r="AF274" s="87">
        <v>0.5</v>
      </c>
      <c r="AG274" s="87">
        <v>0</v>
      </c>
      <c r="AH274" s="87">
        <v>0</v>
      </c>
      <c r="AI274" s="87">
        <v>0</v>
      </c>
      <c r="AJ274" s="87">
        <v>0.5</v>
      </c>
      <c r="AK274" s="87">
        <v>0</v>
      </c>
      <c r="AL274" s="87">
        <v>0</v>
      </c>
      <c r="AM274" s="87">
        <v>0</v>
      </c>
      <c r="AN274" s="87"/>
      <c r="AO274" s="87"/>
      <c r="AP274" s="70">
        <f t="shared" si="25"/>
        <v>29</v>
      </c>
      <c r="AQ274" s="70">
        <f t="shared" si="26"/>
        <v>47.6</v>
      </c>
      <c r="AR274" s="70">
        <f>IFERROR(VLOOKUP(A274,Climatologia_PP!A:U,9+Precipitacion!$E$2,FALSE),"")</f>
        <v>176.66206896551731</v>
      </c>
      <c r="AS274" s="70">
        <f t="shared" si="27"/>
        <v>26.944097439100549</v>
      </c>
      <c r="AT274" s="70">
        <f t="shared" si="28"/>
        <v>28.802311055590248</v>
      </c>
      <c r="AU274" s="70">
        <f t="shared" si="29"/>
        <v>25</v>
      </c>
      <c r="AV274" s="70">
        <f>IFERROR(VLOOKUP(A274,Maximos!A:AQ,8+(Precipitacion!$E$2-1)*3,FALSE),"")</f>
        <v>137.19999999999999</v>
      </c>
      <c r="AW274" s="79">
        <f t="array" ref="AW2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MATCH($A274, Maximos!$A:$A, 0),
    _xlpm.anio, INDEX(Maximos!$A:$ZZ, _xlpm.fila, _xlpm.colIni+1),
    _xlpm.dia, INDEX(Maximos!$A:$ZZ, _xlpm.fila, _xlpm.colIni+2),
    IF(OR(_xlpm.anio="",_xlpm.dia=""), "No aplica", DATE(_xlpm.anio, _xlpm.mesNum, _xlpm.dia))
  ),
"")</f>
        <v>29708</v>
      </c>
      <c r="AX274" s="72">
        <f t="shared" si="30"/>
        <v>-112.19999999999999</v>
      </c>
    </row>
    <row r="275" spans="1:50" ht="15" customHeight="1" x14ac:dyDescent="0.25">
      <c r="A275" s="68">
        <v>28040030</v>
      </c>
      <c r="B275" s="69" t="s">
        <v>473</v>
      </c>
      <c r="C275" s="69" t="s">
        <v>430</v>
      </c>
      <c r="D275" s="70">
        <v>-73.881749999999997</v>
      </c>
      <c r="E275" s="70">
        <v>9.9757499999999997</v>
      </c>
      <c r="F275" s="68">
        <v>130</v>
      </c>
      <c r="G275" s="68">
        <v>20</v>
      </c>
      <c r="H275" s="68">
        <v>20060</v>
      </c>
      <c r="I275" s="69" t="s">
        <v>44</v>
      </c>
      <c r="J275" s="69" t="s">
        <v>473</v>
      </c>
      <c r="K275" s="72">
        <v>0</v>
      </c>
      <c r="L275" s="72">
        <v>0</v>
      </c>
      <c r="M275" s="72">
        <v>2</v>
      </c>
      <c r="N275" s="72">
        <v>0</v>
      </c>
      <c r="O275" s="72">
        <v>0</v>
      </c>
      <c r="P275" s="72">
        <v>0</v>
      </c>
      <c r="Q275" s="72">
        <v>0</v>
      </c>
      <c r="R275" s="72">
        <v>0</v>
      </c>
      <c r="S275" s="72">
        <v>0</v>
      </c>
      <c r="T275" s="72">
        <v>0</v>
      </c>
      <c r="U275" s="72">
        <v>0</v>
      </c>
      <c r="V275" s="72">
        <v>41</v>
      </c>
      <c r="W275" s="72">
        <v>0</v>
      </c>
      <c r="X275" s="72">
        <v>0</v>
      </c>
      <c r="Y275" s="72">
        <v>0</v>
      </c>
      <c r="Z275" s="72">
        <v>0</v>
      </c>
      <c r="AA275" s="72">
        <v>28</v>
      </c>
      <c r="AB275" s="72">
        <v>0</v>
      </c>
      <c r="AC275" s="72">
        <v>0</v>
      </c>
      <c r="AD275" s="72">
        <v>0</v>
      </c>
      <c r="AE275" s="72">
        <v>0</v>
      </c>
      <c r="AF275" s="87">
        <v>0</v>
      </c>
      <c r="AG275" s="87">
        <v>4</v>
      </c>
      <c r="AH275" s="87">
        <v>10</v>
      </c>
      <c r="AI275" s="87">
        <v>0</v>
      </c>
      <c r="AJ275" s="87">
        <v>0</v>
      </c>
      <c r="AK275" s="87">
        <v>0</v>
      </c>
      <c r="AL275" s="87">
        <v>0</v>
      </c>
      <c r="AM275" s="87">
        <v>0</v>
      </c>
      <c r="AN275" s="87"/>
      <c r="AO275" s="87"/>
      <c r="AP275" s="70">
        <f t="shared" si="25"/>
        <v>29</v>
      </c>
      <c r="AQ275" s="70">
        <f t="shared" si="26"/>
        <v>85</v>
      </c>
      <c r="AR275" s="70">
        <f>IFERROR(VLOOKUP(A275,Climatologia_PP!A:U,9+Precipitacion!$E$2,FALSE),"")</f>
        <v>174.55172413793099</v>
      </c>
      <c r="AS275" s="70">
        <f t="shared" si="27"/>
        <v>48.696167522718305</v>
      </c>
      <c r="AT275" s="70">
        <f t="shared" si="28"/>
        <v>52.054523903595424</v>
      </c>
      <c r="AU275" s="70">
        <f t="shared" si="29"/>
        <v>41</v>
      </c>
      <c r="AV275" s="70">
        <f>IFERROR(VLOOKUP(A275,Maximos!A:AQ,8+(Precipitacion!$E$2-1)*3,FALSE),"")</f>
        <v>115</v>
      </c>
      <c r="AW275" s="79">
        <f t="array" ref="AW2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MATCH($A275, Maximos!$A:$A, 0),
    _xlpm.anio, INDEX(Maximos!$A:$ZZ, _xlpm.fila, _xlpm.colIni+1),
    _xlpm.dia, INDEX(Maximos!$A:$ZZ, _xlpm.fila, _xlpm.colIni+2),
    IF(OR(_xlpm.anio="",_xlpm.dia=""), "No aplica", DATE(_xlpm.anio, _xlpm.mesNum, _xlpm.dia))
  ),
"")</f>
        <v>45070</v>
      </c>
      <c r="AX275" s="72">
        <f t="shared" si="30"/>
        <v>-74</v>
      </c>
    </row>
    <row r="276" spans="1:50" ht="15" customHeight="1" x14ac:dyDescent="0.25">
      <c r="A276" s="68">
        <v>28010370</v>
      </c>
      <c r="B276" s="69" t="s">
        <v>474</v>
      </c>
      <c r="C276" s="69" t="s">
        <v>430</v>
      </c>
      <c r="D276" s="70">
        <v>-73.325444439999998</v>
      </c>
      <c r="E276" s="70">
        <v>10.307083329999999</v>
      </c>
      <c r="F276" s="68">
        <v>180</v>
      </c>
      <c r="G276" s="68">
        <v>20</v>
      </c>
      <c r="H276" s="68">
        <v>20001</v>
      </c>
      <c r="I276" s="69" t="s">
        <v>44</v>
      </c>
      <c r="J276" s="69" t="s">
        <v>45</v>
      </c>
      <c r="K276" s="72">
        <v>0</v>
      </c>
      <c r="L276" s="72">
        <v>0</v>
      </c>
      <c r="M276" s="72">
        <v>15</v>
      </c>
      <c r="N276" s="72">
        <v>0</v>
      </c>
      <c r="O276" s="72">
        <v>0</v>
      </c>
      <c r="P276" s="72">
        <v>0</v>
      </c>
      <c r="Q276" s="72">
        <v>0</v>
      </c>
      <c r="R276" s="72">
        <v>0</v>
      </c>
      <c r="S276" s="72">
        <v>0</v>
      </c>
      <c r="T276" s="72">
        <v>0</v>
      </c>
      <c r="U276" s="72">
        <v>8</v>
      </c>
      <c r="V276" s="72">
        <v>10</v>
      </c>
      <c r="W276" s="72">
        <v>0</v>
      </c>
      <c r="X276" s="72">
        <v>0</v>
      </c>
      <c r="Y276" s="72">
        <v>0</v>
      </c>
      <c r="Z276" s="72">
        <v>0</v>
      </c>
      <c r="AA276" s="72">
        <v>0</v>
      </c>
      <c r="AB276" s="72">
        <v>0</v>
      </c>
      <c r="AC276" s="72">
        <v>0</v>
      </c>
      <c r="AD276" s="72">
        <v>0</v>
      </c>
      <c r="AE276" s="72">
        <v>0</v>
      </c>
      <c r="AF276" s="87">
        <v>0</v>
      </c>
      <c r="AG276" s="87">
        <v>0</v>
      </c>
      <c r="AH276" s="87">
        <v>0</v>
      </c>
      <c r="AI276" s="87">
        <v>0</v>
      </c>
      <c r="AJ276" s="87">
        <v>0</v>
      </c>
      <c r="AK276" s="87">
        <v>0</v>
      </c>
      <c r="AL276" s="87">
        <v>0</v>
      </c>
      <c r="AM276" s="87">
        <v>0</v>
      </c>
      <c r="AN276" s="87"/>
      <c r="AO276" s="87"/>
      <c r="AP276" s="70">
        <f t="shared" si="25"/>
        <v>29</v>
      </c>
      <c r="AQ276" s="70">
        <f t="shared" si="26"/>
        <v>33</v>
      </c>
      <c r="AR276" s="70">
        <f>IFERROR(VLOOKUP(A276,Climatologia_PP!A:U,9+Precipitacion!$E$2,FALSE),"")</f>
        <v>211.88888888888891</v>
      </c>
      <c r="AS276" s="70">
        <f t="shared" si="27"/>
        <v>15.574200314630307</v>
      </c>
      <c r="AT276" s="70">
        <f t="shared" si="28"/>
        <v>16.64828309494964</v>
      </c>
      <c r="AU276" s="70">
        <f t="shared" si="29"/>
        <v>15</v>
      </c>
      <c r="AV276" s="70">
        <f>IFERROR(VLOOKUP(A276,Maximos!A:AQ,8+(Precipitacion!$E$2-1)*3,FALSE),"")</f>
        <v>147</v>
      </c>
      <c r="AW276" s="79">
        <f t="array" ref="AW2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MATCH($A276, Maximos!$A:$A, 0),
    _xlpm.anio, INDEX(Maximos!$A:$ZZ, _xlpm.fila, _xlpm.colIni+1),
    _xlpm.dia, INDEX(Maximos!$A:$ZZ, _xlpm.fila, _xlpm.colIni+2),
    IF(OR(_xlpm.anio="",_xlpm.dia=""), "No aplica", DATE(_xlpm.anio, _xlpm.mesNum, _xlpm.dia))
  ),
"")</f>
        <v>40320</v>
      </c>
      <c r="AX276" s="72">
        <f t="shared" si="30"/>
        <v>-132</v>
      </c>
    </row>
    <row r="277" spans="1:50" ht="15" customHeight="1" x14ac:dyDescent="0.25">
      <c r="A277" s="68">
        <v>28040150</v>
      </c>
      <c r="B277" s="69" t="s">
        <v>475</v>
      </c>
      <c r="C277" s="69" t="s">
        <v>430</v>
      </c>
      <c r="D277" s="70">
        <v>-74.039222219999999</v>
      </c>
      <c r="E277" s="70">
        <v>10.30805556</v>
      </c>
      <c r="F277" s="68">
        <v>140</v>
      </c>
      <c r="G277" s="68">
        <v>47</v>
      </c>
      <c r="H277" s="68">
        <v>47030</v>
      </c>
      <c r="I277" s="69" t="s">
        <v>32</v>
      </c>
      <c r="J277" s="69" t="s">
        <v>476</v>
      </c>
      <c r="K277" s="72">
        <v>0</v>
      </c>
      <c r="L277" s="72">
        <v>0.7</v>
      </c>
      <c r="M277" s="72">
        <v>0</v>
      </c>
      <c r="N277" s="72">
        <v>0</v>
      </c>
      <c r="O277" s="72">
        <v>0</v>
      </c>
      <c r="P277" s="72">
        <v>0</v>
      </c>
      <c r="Q277" s="72">
        <v>0</v>
      </c>
      <c r="R277" s="72">
        <v>0</v>
      </c>
      <c r="S277" s="72">
        <v>0</v>
      </c>
      <c r="T277" s="72">
        <v>0</v>
      </c>
      <c r="U277" s="72">
        <v>0</v>
      </c>
      <c r="V277" s="72">
        <v>1.1000000000000001</v>
      </c>
      <c r="W277" s="72">
        <v>0</v>
      </c>
      <c r="X277" s="72">
        <v>0</v>
      </c>
      <c r="Y277" s="72">
        <v>4.4000000000000004</v>
      </c>
      <c r="Z277" s="72">
        <v>0</v>
      </c>
      <c r="AA277" s="72">
        <v>0</v>
      </c>
      <c r="AB277" s="72">
        <v>0</v>
      </c>
      <c r="AC277" s="72">
        <v>0</v>
      </c>
      <c r="AD277" s="72">
        <v>0</v>
      </c>
      <c r="AE277" s="72">
        <v>0</v>
      </c>
      <c r="AF277" s="87">
        <v>0</v>
      </c>
      <c r="AG277" s="87">
        <v>0</v>
      </c>
      <c r="AH277" s="87">
        <v>0</v>
      </c>
      <c r="AI277" s="87">
        <v>9.4</v>
      </c>
      <c r="AJ277" s="87">
        <v>12.2</v>
      </c>
      <c r="AK277" s="87">
        <v>0</v>
      </c>
      <c r="AL277" s="87">
        <v>0</v>
      </c>
      <c r="AM277" s="87">
        <v>0</v>
      </c>
      <c r="AN277" s="87"/>
      <c r="AO277" s="87"/>
      <c r="AP277" s="70">
        <f t="shared" si="25"/>
        <v>29</v>
      </c>
      <c r="AQ277" s="70">
        <f t="shared" si="26"/>
        <v>27.8</v>
      </c>
      <c r="AR277" s="70">
        <f>IFERROR(VLOOKUP(A277,Climatologia_PP!A:U,9+Precipitacion!$E$2,FALSE),"")</f>
        <v>178.50384615384621</v>
      </c>
      <c r="AS277" s="70">
        <f t="shared" si="27"/>
        <v>15.573894119928461</v>
      </c>
      <c r="AT277" s="70">
        <f t="shared" si="28"/>
        <v>16.647955783371803</v>
      </c>
      <c r="AU277" s="70">
        <f t="shared" si="29"/>
        <v>12.2</v>
      </c>
      <c r="AV277" s="70">
        <f>IFERROR(VLOOKUP(A277,Maximos!A:AQ,8+(Precipitacion!$E$2-1)*3,FALSE),"")</f>
        <v>130</v>
      </c>
      <c r="AW277" s="79">
        <f t="array" ref="AW2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MATCH($A277, Maximos!$A:$A, 0),
    _xlpm.anio, INDEX(Maximos!$A:$ZZ, _xlpm.fila, _xlpm.colIni+1),
    _xlpm.dia, INDEX(Maximos!$A:$ZZ, _xlpm.fila, _xlpm.colIni+2),
    IF(OR(_xlpm.anio="",_xlpm.dia=""), "No aplica", DATE(_xlpm.anio, _xlpm.mesNum, _xlpm.dia))
  ),
"")</f>
        <v>36658</v>
      </c>
      <c r="AX277" s="72">
        <f t="shared" si="30"/>
        <v>-117.8</v>
      </c>
    </row>
    <row r="278" spans="1:50" ht="15" customHeight="1" x14ac:dyDescent="0.25">
      <c r="A278" s="68">
        <v>28035020</v>
      </c>
      <c r="B278" s="69" t="s">
        <v>477</v>
      </c>
      <c r="C278" s="69" t="s">
        <v>430</v>
      </c>
      <c r="D278" s="70">
        <v>-73.319444439999998</v>
      </c>
      <c r="E278" s="70">
        <v>10.363055559999999</v>
      </c>
      <c r="F278" s="68">
        <v>110</v>
      </c>
      <c r="G278" s="68">
        <v>20</v>
      </c>
      <c r="H278" s="68">
        <v>20001</v>
      </c>
      <c r="I278" s="69" t="s">
        <v>44</v>
      </c>
      <c r="J278" s="69" t="s">
        <v>45</v>
      </c>
      <c r="K278" s="72">
        <v>0</v>
      </c>
      <c r="L278" s="72">
        <v>0</v>
      </c>
      <c r="M278" s="72">
        <v>10</v>
      </c>
      <c r="N278" s="72"/>
      <c r="O278" s="72">
        <v>0</v>
      </c>
      <c r="P278" s="72">
        <v>0</v>
      </c>
      <c r="Q278" s="72">
        <v>0</v>
      </c>
      <c r="R278" s="72">
        <v>0</v>
      </c>
      <c r="S278" s="72">
        <v>0</v>
      </c>
      <c r="T278" s="72">
        <v>0</v>
      </c>
      <c r="U278" s="72">
        <v>0</v>
      </c>
      <c r="V278" s="72">
        <v>18</v>
      </c>
      <c r="W278" s="72">
        <v>0</v>
      </c>
      <c r="X278" s="72">
        <v>0</v>
      </c>
      <c r="Y278" s="72">
        <v>0</v>
      </c>
      <c r="Z278" s="72">
        <v>0</v>
      </c>
      <c r="AA278" s="72">
        <v>0</v>
      </c>
      <c r="AB278" s="72">
        <v>0</v>
      </c>
      <c r="AC278" s="72">
        <v>0</v>
      </c>
      <c r="AD278" s="72">
        <v>0</v>
      </c>
      <c r="AE278" s="72">
        <v>5.6</v>
      </c>
      <c r="AF278" s="87">
        <v>0</v>
      </c>
      <c r="AG278" s="87">
        <v>0</v>
      </c>
      <c r="AH278" s="87">
        <v>0</v>
      </c>
      <c r="AI278" s="87">
        <v>0</v>
      </c>
      <c r="AJ278" s="87">
        <v>0</v>
      </c>
      <c r="AK278" s="87">
        <v>0</v>
      </c>
      <c r="AL278" s="87">
        <v>0</v>
      </c>
      <c r="AM278" s="87">
        <v>0</v>
      </c>
      <c r="AN278" s="87"/>
      <c r="AO278" s="87"/>
      <c r="AP278" s="70">
        <f t="shared" si="25"/>
        <v>28</v>
      </c>
      <c r="AQ278" s="70">
        <f t="shared" si="26"/>
        <v>33.6</v>
      </c>
      <c r="AR278" s="70">
        <f>IFERROR(VLOOKUP(A278,Climatologia_PP!A:U,9+Precipitacion!$E$2,FALSE),"")</f>
        <v>185.92857142857139</v>
      </c>
      <c r="AS278" s="70">
        <f t="shared" si="27"/>
        <v>18.071456012293513</v>
      </c>
      <c r="AT278" s="70">
        <f t="shared" si="28"/>
        <v>20.007683442182103</v>
      </c>
      <c r="AU278" s="70">
        <f t="shared" si="29"/>
        <v>18</v>
      </c>
      <c r="AV278" s="70">
        <f>IFERROR(VLOOKUP(A278,Maximos!A:AQ,8+(Precipitacion!$E$2-1)*3,FALSE),"")</f>
        <v>139.9</v>
      </c>
      <c r="AW278" s="79">
        <f t="array" ref="AW2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MATCH($A278, Maximos!$A:$A, 0),
    _xlpm.anio, INDEX(Maximos!$A:$ZZ, _xlpm.fila, _xlpm.colIni+1),
    _xlpm.dia, INDEX(Maximos!$A:$ZZ, _xlpm.fila, _xlpm.colIni+2),
    IF(OR(_xlpm.anio="",_xlpm.dia=""), "No aplica", DATE(_xlpm.anio, _xlpm.mesNum, _xlpm.dia))
  ),
"")</f>
        <v>29708</v>
      </c>
      <c r="AX278" s="72">
        <f t="shared" si="30"/>
        <v>-121.9</v>
      </c>
    </row>
    <row r="279" spans="1:50" ht="15" customHeight="1" x14ac:dyDescent="0.25">
      <c r="A279" s="68">
        <v>25020090</v>
      </c>
      <c r="B279" s="69" t="s">
        <v>478</v>
      </c>
      <c r="C279" s="69" t="s">
        <v>430</v>
      </c>
      <c r="D279" s="70">
        <v>-73.815444439999993</v>
      </c>
      <c r="E279" s="70">
        <v>8.8603888889999993</v>
      </c>
      <c r="F279" s="68">
        <v>20</v>
      </c>
      <c r="G279" s="68">
        <v>20</v>
      </c>
      <c r="H279" s="68">
        <v>20787</v>
      </c>
      <c r="I279" s="69" t="s">
        <v>44</v>
      </c>
      <c r="J279" s="69" t="s">
        <v>478</v>
      </c>
      <c r="K279" s="72">
        <v>0</v>
      </c>
      <c r="L279" s="72">
        <v>15</v>
      </c>
      <c r="M279" s="72">
        <v>0</v>
      </c>
      <c r="N279" s="72">
        <v>0</v>
      </c>
      <c r="O279" s="72">
        <v>0</v>
      </c>
      <c r="P279" s="72">
        <v>0</v>
      </c>
      <c r="Q279" s="72">
        <v>0</v>
      </c>
      <c r="R279" s="72">
        <v>0</v>
      </c>
      <c r="S279" s="72">
        <v>0</v>
      </c>
      <c r="T279" s="72">
        <v>0</v>
      </c>
      <c r="U279" s="72">
        <v>0</v>
      </c>
      <c r="V279" s="72">
        <v>15</v>
      </c>
      <c r="W279" s="72">
        <v>0</v>
      </c>
      <c r="X279" s="72">
        <v>0</v>
      </c>
      <c r="Y279" s="72">
        <v>0</v>
      </c>
      <c r="Z279" s="72">
        <v>0</v>
      </c>
      <c r="AA279" s="72">
        <v>0</v>
      </c>
      <c r="AB279" s="72">
        <v>0</v>
      </c>
      <c r="AC279" s="72">
        <v>0</v>
      </c>
      <c r="AD279" s="72">
        <v>0</v>
      </c>
      <c r="AE279" s="72">
        <v>0</v>
      </c>
      <c r="AF279" s="87">
        <v>0</v>
      </c>
      <c r="AG279" s="87">
        <v>25</v>
      </c>
      <c r="AH279" s="87">
        <v>0</v>
      </c>
      <c r="AI279" s="87">
        <v>0</v>
      </c>
      <c r="AJ279" s="87">
        <v>0</v>
      </c>
      <c r="AK279" s="87">
        <v>0</v>
      </c>
      <c r="AL279" s="87">
        <v>0</v>
      </c>
      <c r="AM279" s="87">
        <v>0</v>
      </c>
      <c r="AN279" s="87"/>
      <c r="AO279" s="87"/>
      <c r="AP279" s="70">
        <f t="shared" si="25"/>
        <v>29</v>
      </c>
      <c r="AQ279" s="70">
        <f t="shared" si="26"/>
        <v>55</v>
      </c>
      <c r="AR279" s="70">
        <f>IFERROR(VLOOKUP(A279,Climatologia_PP!A:U,9+Precipitacion!$E$2,FALSE),"")</f>
        <v>264.95555555555558</v>
      </c>
      <c r="AS279" s="70">
        <f t="shared" si="27"/>
        <v>20.758198439989933</v>
      </c>
      <c r="AT279" s="70">
        <f t="shared" si="28"/>
        <v>22.189798332403033</v>
      </c>
      <c r="AU279" s="70">
        <f t="shared" si="29"/>
        <v>25</v>
      </c>
      <c r="AV279" s="70">
        <f>IFERROR(VLOOKUP(A279,Maximos!A:AQ,8+(Precipitacion!$E$2-1)*3,FALSE),"")</f>
        <v>170</v>
      </c>
      <c r="AW279" s="79">
        <f t="array" ref="AW2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MATCH($A279, Maximos!$A:$A, 0),
    _xlpm.anio, INDEX(Maximos!$A:$ZZ, _xlpm.fila, _xlpm.colIni+1),
    _xlpm.dia, INDEX(Maximos!$A:$ZZ, _xlpm.fila, _xlpm.colIni+2),
    IF(OR(_xlpm.anio="",_xlpm.dia=""), "No aplica", DATE(_xlpm.anio, _xlpm.mesNum, _xlpm.dia))
  ),
"")</f>
        <v>29737</v>
      </c>
      <c r="AX279" s="72">
        <f t="shared" si="30"/>
        <v>-145</v>
      </c>
    </row>
    <row r="280" spans="1:50" ht="15" customHeight="1" x14ac:dyDescent="0.25">
      <c r="A280" s="68">
        <v>29060540</v>
      </c>
      <c r="B280" s="69" t="s">
        <v>479</v>
      </c>
      <c r="C280" s="69" t="s">
        <v>430</v>
      </c>
      <c r="D280" s="70">
        <v>-74.647000000000006</v>
      </c>
      <c r="E280" s="70">
        <v>10.590611109999999</v>
      </c>
      <c r="F280" s="68">
        <v>10</v>
      </c>
      <c r="G280" s="68">
        <v>47</v>
      </c>
      <c r="H280" s="68">
        <v>47605</v>
      </c>
      <c r="I280" s="69" t="s">
        <v>32</v>
      </c>
      <c r="J280" s="69" t="s">
        <v>480</v>
      </c>
      <c r="K280" s="72">
        <v>0</v>
      </c>
      <c r="L280" s="72">
        <v>10</v>
      </c>
      <c r="M280" s="72">
        <v>0</v>
      </c>
      <c r="N280" s="72">
        <v>0</v>
      </c>
      <c r="O280" s="72">
        <v>0</v>
      </c>
      <c r="P280" s="72">
        <v>0</v>
      </c>
      <c r="Q280" s="72">
        <v>0</v>
      </c>
      <c r="R280" s="72">
        <v>0</v>
      </c>
      <c r="S280" s="72">
        <v>0</v>
      </c>
      <c r="T280" s="72">
        <v>0</v>
      </c>
      <c r="U280" s="72">
        <v>0</v>
      </c>
      <c r="V280" s="72">
        <v>0</v>
      </c>
      <c r="W280" s="72">
        <v>0</v>
      </c>
      <c r="X280" s="72">
        <v>0</v>
      </c>
      <c r="Y280" s="72">
        <v>20</v>
      </c>
      <c r="Z280" s="72">
        <v>0</v>
      </c>
      <c r="AA280" s="72">
        <v>0</v>
      </c>
      <c r="AB280" s="72">
        <v>0</v>
      </c>
      <c r="AC280" s="72">
        <v>0</v>
      </c>
      <c r="AD280" s="72">
        <v>0</v>
      </c>
      <c r="AE280" s="72">
        <v>0</v>
      </c>
      <c r="AF280" s="87">
        <v>0</v>
      </c>
      <c r="AG280" s="87">
        <v>15</v>
      </c>
      <c r="AH280" s="87">
        <v>0</v>
      </c>
      <c r="AI280" s="87">
        <v>0</v>
      </c>
      <c r="AJ280" s="87">
        <v>0</v>
      </c>
      <c r="AK280" s="87">
        <v>0</v>
      </c>
      <c r="AL280" s="87">
        <v>0</v>
      </c>
      <c r="AM280" s="87">
        <v>20</v>
      </c>
      <c r="AN280" s="87"/>
      <c r="AO280" s="87"/>
      <c r="AP280" s="70">
        <f t="shared" si="25"/>
        <v>29</v>
      </c>
      <c r="AQ280" s="70">
        <f t="shared" si="26"/>
        <v>65</v>
      </c>
      <c r="AR280" s="70">
        <f>IFERROR(VLOOKUP(A280,Climatologia_PP!A:U,9+Precipitacion!$E$2,FALSE),"")</f>
        <v>147.66666666666671</v>
      </c>
      <c r="AS280" s="70">
        <f t="shared" si="27"/>
        <v>44.018058690744901</v>
      </c>
      <c r="AT280" s="70">
        <f t="shared" si="28"/>
        <v>47.053786876313517</v>
      </c>
      <c r="AU280" s="70">
        <f t="shared" si="29"/>
        <v>20</v>
      </c>
      <c r="AV280" s="70">
        <f>IFERROR(VLOOKUP(A280,Maximos!A:AQ,8+(Precipitacion!$E$2-1)*3,FALSE),"")</f>
        <v>102</v>
      </c>
      <c r="AW280" s="79">
        <f t="array" ref="AW2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MATCH($A280, Maximos!$A:$A, 0),
    _xlpm.anio, INDEX(Maximos!$A:$ZZ, _xlpm.fila, _xlpm.colIni+1),
    _xlpm.dia, INDEX(Maximos!$A:$ZZ, _xlpm.fila, _xlpm.colIni+2),
    IF(OR(_xlpm.anio="",_xlpm.dia=""), "No aplica", DATE(_xlpm.anio, _xlpm.mesNum, _xlpm.dia))
  ),
"")</f>
        <v>34114</v>
      </c>
      <c r="AX280" s="72">
        <f t="shared" si="30"/>
        <v>-82</v>
      </c>
    </row>
    <row r="281" spans="1:50" ht="15" customHeight="1" x14ac:dyDescent="0.25">
      <c r="A281" s="68">
        <v>28010340</v>
      </c>
      <c r="B281" s="69" t="s">
        <v>341</v>
      </c>
      <c r="C281" s="69" t="s">
        <v>430</v>
      </c>
      <c r="D281" s="70">
        <v>-72.981944440000007</v>
      </c>
      <c r="E281" s="70">
        <v>10.615833329999999</v>
      </c>
      <c r="F281" s="68">
        <v>340</v>
      </c>
      <c r="G281" s="68">
        <v>44</v>
      </c>
      <c r="H281" s="68">
        <v>44874</v>
      </c>
      <c r="I281" s="69" t="s">
        <v>41</v>
      </c>
      <c r="J281" s="69" t="s">
        <v>341</v>
      </c>
      <c r="K281" s="72">
        <v>0</v>
      </c>
      <c r="L281" s="72">
        <v>5</v>
      </c>
      <c r="M281" s="72">
        <v>0</v>
      </c>
      <c r="N281" s="72">
        <v>0</v>
      </c>
      <c r="O281" s="72">
        <v>0</v>
      </c>
      <c r="P281" s="72">
        <v>0</v>
      </c>
      <c r="Q281" s="72">
        <v>0</v>
      </c>
      <c r="R281" s="72">
        <v>0</v>
      </c>
      <c r="S281" s="72">
        <v>0</v>
      </c>
      <c r="T281" s="72">
        <v>0</v>
      </c>
      <c r="U281" s="72">
        <v>0</v>
      </c>
      <c r="V281" s="72">
        <v>19</v>
      </c>
      <c r="W281" s="72">
        <v>4</v>
      </c>
      <c r="X281" s="72">
        <v>0</v>
      </c>
      <c r="Y281" s="72">
        <v>0</v>
      </c>
      <c r="Z281" s="72">
        <v>0</v>
      </c>
      <c r="AA281" s="72">
        <v>0</v>
      </c>
      <c r="AB281" s="72">
        <v>0</v>
      </c>
      <c r="AC281" s="72">
        <v>0</v>
      </c>
      <c r="AD281" s="72">
        <v>0</v>
      </c>
      <c r="AE281" s="72">
        <v>12</v>
      </c>
      <c r="AF281" s="87">
        <v>17</v>
      </c>
      <c r="AG281" s="87">
        <v>0</v>
      </c>
      <c r="AH281" s="87">
        <v>0</v>
      </c>
      <c r="AI281" s="87">
        <v>0</v>
      </c>
      <c r="AJ281" s="87">
        <v>0</v>
      </c>
      <c r="AK281" s="87">
        <v>0</v>
      </c>
      <c r="AL281" s="87">
        <v>0</v>
      </c>
      <c r="AM281" s="87">
        <v>0</v>
      </c>
      <c r="AN281" s="87"/>
      <c r="AO281" s="87"/>
      <c r="AP281" s="70">
        <f t="shared" si="25"/>
        <v>29</v>
      </c>
      <c r="AQ281" s="70">
        <f t="shared" si="26"/>
        <v>57</v>
      </c>
      <c r="AR281" s="70">
        <f>IFERROR(VLOOKUP(A281,Climatologia_PP!A:U,9+Precipitacion!$E$2,FALSE),"")</f>
        <v>200.7413793103448</v>
      </c>
      <c r="AS281" s="70">
        <f t="shared" si="27"/>
        <v>28.394743622777639</v>
      </c>
      <c r="AT281" s="70">
        <f t="shared" si="28"/>
        <v>30.353001803658856</v>
      </c>
      <c r="AU281" s="70">
        <f t="shared" si="29"/>
        <v>19</v>
      </c>
      <c r="AV281" s="70">
        <f>IFERROR(VLOOKUP(A281,Maximos!A:AQ,8+(Precipitacion!$E$2-1)*3,FALSE),"")</f>
        <v>120</v>
      </c>
      <c r="AW281" s="79">
        <f t="array" ref="AW2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MATCH($A281, Maximos!$A:$A, 0),
    _xlpm.anio, INDEX(Maximos!$A:$ZZ, _xlpm.fila, _xlpm.colIni+1),
    _xlpm.dia, INDEX(Maximos!$A:$ZZ, _xlpm.fila, _xlpm.colIni+2),
    IF(OR(_xlpm.anio="",_xlpm.dia=""), "No aplica", DATE(_xlpm.anio, _xlpm.mesNum, _xlpm.dia))
  ),
"")</f>
        <v>42492</v>
      </c>
      <c r="AX281" s="72">
        <f t="shared" si="30"/>
        <v>-101</v>
      </c>
    </row>
    <row r="282" spans="1:50" ht="15" customHeight="1" x14ac:dyDescent="0.25">
      <c r="A282" s="68">
        <v>29060170</v>
      </c>
      <c r="B282" s="69" t="s">
        <v>481</v>
      </c>
      <c r="C282" s="69" t="s">
        <v>430</v>
      </c>
      <c r="D282" s="70">
        <v>-74.330694440000002</v>
      </c>
      <c r="E282" s="70">
        <v>10.68044444</v>
      </c>
      <c r="F282" s="68">
        <v>20</v>
      </c>
      <c r="G282" s="68">
        <v>47</v>
      </c>
      <c r="H282" s="68">
        <v>47268</v>
      </c>
      <c r="I282" s="69" t="s">
        <v>32</v>
      </c>
      <c r="J282" s="69" t="s">
        <v>482</v>
      </c>
      <c r="K282" s="72">
        <v>0</v>
      </c>
      <c r="L282" s="72">
        <v>0</v>
      </c>
      <c r="M282" s="72">
        <v>0</v>
      </c>
      <c r="N282" s="72">
        <v>0</v>
      </c>
      <c r="O282" s="72">
        <v>0</v>
      </c>
      <c r="P282" s="72">
        <v>0</v>
      </c>
      <c r="Q282" s="72">
        <v>0</v>
      </c>
      <c r="R282" s="72">
        <v>0</v>
      </c>
      <c r="S282" s="72">
        <v>0</v>
      </c>
      <c r="T282" s="72">
        <v>0</v>
      </c>
      <c r="U282" s="72">
        <v>0</v>
      </c>
      <c r="V282" s="72">
        <v>0</v>
      </c>
      <c r="W282" s="72">
        <v>0</v>
      </c>
      <c r="X282" s="72">
        <v>0</v>
      </c>
      <c r="Y282" s="72">
        <v>0</v>
      </c>
      <c r="Z282" s="72">
        <v>0</v>
      </c>
      <c r="AA282" s="72">
        <v>0</v>
      </c>
      <c r="AB282" s="72">
        <v>0</v>
      </c>
      <c r="AC282" s="72">
        <v>0</v>
      </c>
      <c r="AD282" s="72">
        <v>0</v>
      </c>
      <c r="AE282" s="72">
        <v>0</v>
      </c>
      <c r="AF282" s="87">
        <v>0</v>
      </c>
      <c r="AG282" s="87">
        <v>0</v>
      </c>
      <c r="AH282" s="87">
        <v>0</v>
      </c>
      <c r="AI282" s="87">
        <v>0</v>
      </c>
      <c r="AJ282" s="87">
        <v>0</v>
      </c>
      <c r="AK282" s="87">
        <v>0</v>
      </c>
      <c r="AL282" s="87">
        <v>0</v>
      </c>
      <c r="AM282" s="87">
        <v>53</v>
      </c>
      <c r="AN282" s="87"/>
      <c r="AO282" s="87"/>
      <c r="AP282" s="70">
        <f t="shared" si="25"/>
        <v>29</v>
      </c>
      <c r="AQ282" s="70">
        <f t="shared" si="26"/>
        <v>53</v>
      </c>
      <c r="AR282" s="70">
        <f>IFERROR(VLOOKUP(A282,Climatologia_PP!A:U,9+Precipitacion!$E$2,FALSE),"")</f>
        <v>113.15</v>
      </c>
      <c r="AS282" s="70">
        <f t="shared" si="27"/>
        <v>46.840477242598318</v>
      </c>
      <c r="AT282" s="70">
        <f t="shared" si="28"/>
        <v>50.070854983467164</v>
      </c>
      <c r="AU282" s="70">
        <f t="shared" si="29"/>
        <v>53</v>
      </c>
      <c r="AV282" s="70">
        <f>IFERROR(VLOOKUP(A282,Maximos!A:AQ,8+(Precipitacion!$E$2-1)*3,FALSE),"")</f>
        <v>116</v>
      </c>
      <c r="AW282" s="79">
        <f t="array" ref="AW2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MATCH($A282, Maximos!$A:$A, 0),
    _xlpm.anio, INDEX(Maximos!$A:$ZZ, _xlpm.fila, _xlpm.colIni+1),
    _xlpm.dia, INDEX(Maximos!$A:$ZZ, _xlpm.fila, _xlpm.colIni+2),
    IF(OR(_xlpm.anio="",_xlpm.dia=""), "No aplica", DATE(_xlpm.anio, _xlpm.mesNum, _xlpm.dia))
  ),
"")</f>
        <v>24980</v>
      </c>
      <c r="AX282" s="72">
        <f t="shared" si="30"/>
        <v>-63</v>
      </c>
    </row>
    <row r="283" spans="1:50" ht="15" customHeight="1" x14ac:dyDescent="0.25">
      <c r="A283" s="68">
        <v>28010360</v>
      </c>
      <c r="B283" s="69" t="s">
        <v>483</v>
      </c>
      <c r="C283" s="69" t="s">
        <v>430</v>
      </c>
      <c r="D283" s="70">
        <v>-73.353055560000001</v>
      </c>
      <c r="E283" s="70">
        <v>10.697333329999999</v>
      </c>
      <c r="F283" s="68">
        <v>800</v>
      </c>
      <c r="G283" s="68">
        <v>20</v>
      </c>
      <c r="H283" s="68">
        <v>20001</v>
      </c>
      <c r="I283" s="69" t="s">
        <v>44</v>
      </c>
      <c r="J283" s="69" t="s">
        <v>45</v>
      </c>
      <c r="K283" s="72">
        <v>0</v>
      </c>
      <c r="L283" s="72">
        <v>42</v>
      </c>
      <c r="M283" s="72">
        <v>0</v>
      </c>
      <c r="N283" s="72">
        <v>0</v>
      </c>
      <c r="O283" s="72">
        <v>0</v>
      </c>
      <c r="P283" s="72">
        <v>0</v>
      </c>
      <c r="Q283" s="72">
        <v>0</v>
      </c>
      <c r="R283" s="72">
        <v>0</v>
      </c>
      <c r="S283" s="72">
        <v>0</v>
      </c>
      <c r="T283" s="72">
        <v>0</v>
      </c>
      <c r="U283" s="72">
        <v>0</v>
      </c>
      <c r="V283" s="72">
        <v>0</v>
      </c>
      <c r="W283" s="72">
        <v>0</v>
      </c>
      <c r="X283" s="72">
        <v>0</v>
      </c>
      <c r="Y283" s="72">
        <v>0</v>
      </c>
      <c r="Z283" s="72">
        <v>0</v>
      </c>
      <c r="AA283" s="72">
        <v>0</v>
      </c>
      <c r="AB283" s="72">
        <v>0</v>
      </c>
      <c r="AC283" s="72">
        <v>0</v>
      </c>
      <c r="AD283" s="72">
        <v>0</v>
      </c>
      <c r="AE283" s="72">
        <v>10</v>
      </c>
      <c r="AF283" s="87">
        <v>0</v>
      </c>
      <c r="AG283" s="87">
        <v>0</v>
      </c>
      <c r="AH283" s="87">
        <v>0</v>
      </c>
      <c r="AI283" s="87">
        <v>0</v>
      </c>
      <c r="AJ283" s="87">
        <v>45</v>
      </c>
      <c r="AK283" s="87">
        <v>0</v>
      </c>
      <c r="AL283" s="87">
        <v>0</v>
      </c>
      <c r="AM283" s="87">
        <v>0</v>
      </c>
      <c r="AN283" s="87"/>
      <c r="AO283" s="87"/>
      <c r="AP283" s="70">
        <f t="shared" si="25"/>
        <v>29</v>
      </c>
      <c r="AQ283" s="70">
        <f t="shared" si="26"/>
        <v>97</v>
      </c>
      <c r="AR283" s="70">
        <f>IFERROR(VLOOKUP(A283,Climatologia_PP!A:U,9+Precipitacion!$E$2,FALSE),"")</f>
        <v>289.81481481481478</v>
      </c>
      <c r="AS283" s="70">
        <f t="shared" si="27"/>
        <v>33.469648562300321</v>
      </c>
      <c r="AT283" s="70">
        <f t="shared" si="28"/>
        <v>35.777900187286555</v>
      </c>
      <c r="AU283" s="70">
        <f t="shared" si="29"/>
        <v>45</v>
      </c>
      <c r="AV283" s="70">
        <f>IFERROR(VLOOKUP(A283,Maximos!A:AQ,8+(Precipitacion!$E$2-1)*3,FALSE),"")</f>
        <v>153</v>
      </c>
      <c r="AW283" s="79">
        <f t="array" ref="AW2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MATCH($A283, Maximos!$A:$A, 0),
    _xlpm.anio, INDEX(Maximos!$A:$ZZ, _xlpm.fila, _xlpm.colIni+1),
    _xlpm.dia, INDEX(Maximos!$A:$ZZ, _xlpm.fila, _xlpm.colIni+2),
    IF(OR(_xlpm.anio="",_xlpm.dia=""), "No aplica", DATE(_xlpm.anio, _xlpm.mesNum, _xlpm.dia))
  ),
"")</f>
        <v>29710</v>
      </c>
      <c r="AX283" s="72">
        <f t="shared" si="30"/>
        <v>-108</v>
      </c>
    </row>
    <row r="284" spans="1:50" ht="15" customHeight="1" x14ac:dyDescent="0.25">
      <c r="A284" s="68">
        <v>28010090</v>
      </c>
      <c r="B284" s="69" t="s">
        <v>484</v>
      </c>
      <c r="C284" s="69" t="s">
        <v>430</v>
      </c>
      <c r="D284" s="70">
        <v>-73.211611110000007</v>
      </c>
      <c r="E284" s="70">
        <v>10.70386111</v>
      </c>
      <c r="F284" s="68">
        <v>450</v>
      </c>
      <c r="G284" s="68">
        <v>20</v>
      </c>
      <c r="H284" s="68">
        <v>20001</v>
      </c>
      <c r="I284" s="69" t="s">
        <v>44</v>
      </c>
      <c r="J284" s="69" t="s">
        <v>45</v>
      </c>
      <c r="K284" s="72">
        <v>0</v>
      </c>
      <c r="L284" s="72">
        <v>0</v>
      </c>
      <c r="M284" s="72">
        <v>0</v>
      </c>
      <c r="N284" s="72">
        <v>0</v>
      </c>
      <c r="O284" s="72">
        <v>0</v>
      </c>
      <c r="P284" s="72">
        <v>0</v>
      </c>
      <c r="Q284" s="72">
        <v>0</v>
      </c>
      <c r="R284" s="72">
        <v>0</v>
      </c>
      <c r="S284" s="72">
        <v>0</v>
      </c>
      <c r="T284" s="72">
        <v>0</v>
      </c>
      <c r="U284" s="72">
        <v>0</v>
      </c>
      <c r="V284" s="72">
        <v>9</v>
      </c>
      <c r="W284" s="72">
        <v>0</v>
      </c>
      <c r="X284" s="72">
        <v>0</v>
      </c>
      <c r="Y284" s="72">
        <v>0</v>
      </c>
      <c r="Z284" s="72">
        <v>0</v>
      </c>
      <c r="AA284" s="72">
        <v>0</v>
      </c>
      <c r="AB284" s="72">
        <v>0</v>
      </c>
      <c r="AC284" s="72">
        <v>0</v>
      </c>
      <c r="AD284" s="72">
        <v>0</v>
      </c>
      <c r="AE284" s="72">
        <v>6.8</v>
      </c>
      <c r="AF284" s="87">
        <v>0</v>
      </c>
      <c r="AG284" s="87">
        <v>0</v>
      </c>
      <c r="AH284" s="87">
        <v>0</v>
      </c>
      <c r="AI284" s="87">
        <v>0</v>
      </c>
      <c r="AJ284" s="87">
        <v>10.5</v>
      </c>
      <c r="AK284" s="87">
        <v>0</v>
      </c>
      <c r="AL284" s="87">
        <v>0</v>
      </c>
      <c r="AM284" s="87">
        <v>2.6</v>
      </c>
      <c r="AN284" s="87"/>
      <c r="AO284" s="87"/>
      <c r="AP284" s="70">
        <f t="shared" si="25"/>
        <v>29</v>
      </c>
      <c r="AQ284" s="70">
        <f t="shared" si="26"/>
        <v>28.900000000000002</v>
      </c>
      <c r="AR284" s="70">
        <f>IFERROR(VLOOKUP(A284,Climatologia_PP!A:U,9+Precipitacion!$E$2,FALSE),"")</f>
        <v>159.33703703703699</v>
      </c>
      <c r="AS284" s="70">
        <f t="shared" si="27"/>
        <v>18.137653704005029</v>
      </c>
      <c r="AT284" s="70">
        <f t="shared" si="28"/>
        <v>19.388526373246755</v>
      </c>
      <c r="AU284" s="70">
        <f t="shared" si="29"/>
        <v>10.5</v>
      </c>
      <c r="AV284" s="70">
        <f>IFERROR(VLOOKUP(A284,Maximos!A:AQ,8+(Precipitacion!$E$2-1)*3,FALSE),"")</f>
        <v>130</v>
      </c>
      <c r="AW284" s="79">
        <f t="array" ref="AW2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MATCH($A284, Maximos!$A:$A, 0),
    _xlpm.anio, INDEX(Maximos!$A:$ZZ, _xlpm.fila, _xlpm.colIni+1),
    _xlpm.dia, INDEX(Maximos!$A:$ZZ, _xlpm.fila, _xlpm.colIni+2),
    IF(OR(_xlpm.anio="",_xlpm.dia=""), "No aplica", DATE(_xlpm.anio, _xlpm.mesNum, _xlpm.dia))
  ),
"")</f>
        <v>31557</v>
      </c>
      <c r="AX284" s="72">
        <f t="shared" si="30"/>
        <v>-119.5</v>
      </c>
    </row>
    <row r="285" spans="1:50" ht="15" customHeight="1" x14ac:dyDescent="0.25">
      <c r="A285" s="68">
        <v>28040140</v>
      </c>
      <c r="B285" s="69" t="s">
        <v>485</v>
      </c>
      <c r="C285" s="69" t="s">
        <v>430</v>
      </c>
      <c r="D285" s="70">
        <v>-74.212611109999997</v>
      </c>
      <c r="E285" s="70">
        <v>10.033055559999999</v>
      </c>
      <c r="F285" s="68">
        <v>140</v>
      </c>
      <c r="G285" s="68">
        <v>47</v>
      </c>
      <c r="H285" s="68">
        <v>47660</v>
      </c>
      <c r="I285" s="69" t="s">
        <v>32</v>
      </c>
      <c r="J285" s="69" t="s">
        <v>486</v>
      </c>
      <c r="K285" s="72">
        <v>0</v>
      </c>
      <c r="L285" s="72">
        <v>3</v>
      </c>
      <c r="M285" s="72">
        <v>0</v>
      </c>
      <c r="N285" s="72">
        <v>0</v>
      </c>
      <c r="O285" s="72">
        <v>0</v>
      </c>
      <c r="P285" s="72">
        <v>0</v>
      </c>
      <c r="Q285" s="72">
        <v>0</v>
      </c>
      <c r="R285" s="72">
        <v>0</v>
      </c>
      <c r="S285" s="72">
        <v>0</v>
      </c>
      <c r="T285" s="72">
        <v>0</v>
      </c>
      <c r="U285" s="72">
        <v>4</v>
      </c>
      <c r="V285" s="72">
        <v>20</v>
      </c>
      <c r="W285" s="72">
        <v>0</v>
      </c>
      <c r="X285" s="72">
        <v>0</v>
      </c>
      <c r="Y285" s="72">
        <v>0</v>
      </c>
      <c r="Z285" s="72">
        <v>0</v>
      </c>
      <c r="AA285" s="72">
        <v>2</v>
      </c>
      <c r="AB285" s="72">
        <v>0</v>
      </c>
      <c r="AC285" s="72">
        <v>0</v>
      </c>
      <c r="AD285" s="72">
        <v>0</v>
      </c>
      <c r="AE285" s="72">
        <v>0</v>
      </c>
      <c r="AF285" s="87">
        <v>0</v>
      </c>
      <c r="AG285" s="87">
        <v>33</v>
      </c>
      <c r="AH285" s="87">
        <v>0</v>
      </c>
      <c r="AI285" s="87">
        <v>0</v>
      </c>
      <c r="AJ285" s="87">
        <v>0</v>
      </c>
      <c r="AK285" s="87">
        <v>0</v>
      </c>
      <c r="AL285" s="87">
        <v>0</v>
      </c>
      <c r="AM285" s="87">
        <v>0</v>
      </c>
      <c r="AN285" s="87"/>
      <c r="AO285" s="87"/>
      <c r="AP285" s="70">
        <f t="shared" si="25"/>
        <v>29</v>
      </c>
      <c r="AQ285" s="70">
        <f t="shared" si="26"/>
        <v>62</v>
      </c>
      <c r="AR285" s="70">
        <f>IFERROR(VLOOKUP(A285,Climatologia_PP!A:U,9+Precipitacion!$E$2,FALSE),"")</f>
        <v>119.10689655172411</v>
      </c>
      <c r="AS285" s="70">
        <f t="shared" si="27"/>
        <v>52.054080657769042</v>
      </c>
      <c r="AT285" s="70">
        <f t="shared" si="28"/>
        <v>55.644017254856564</v>
      </c>
      <c r="AU285" s="70">
        <f t="shared" si="29"/>
        <v>33</v>
      </c>
      <c r="AV285" s="70">
        <f>IFERROR(VLOOKUP(A285,Maximos!A:AQ,8+(Precipitacion!$E$2-1)*3,FALSE),"")</f>
        <v>136</v>
      </c>
      <c r="AW285" s="79">
        <f t="array" ref="AW2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MATCH($A285, Maximos!$A:$A, 0),
    _xlpm.anio, INDEX(Maximos!$A:$ZZ, _xlpm.fila, _xlpm.colIni+1),
    _xlpm.dia, INDEX(Maximos!$A:$ZZ, _xlpm.fila, _xlpm.colIni+2),
    IF(OR(_xlpm.anio="",_xlpm.dia=""), "No aplica", DATE(_xlpm.anio, _xlpm.mesNum, _xlpm.dia))
  ),
"")</f>
        <v>34102</v>
      </c>
      <c r="AX285" s="72">
        <f t="shared" si="30"/>
        <v>-103</v>
      </c>
    </row>
    <row r="286" spans="1:50" ht="15" customHeight="1" x14ac:dyDescent="0.25">
      <c r="A286" s="68">
        <v>28010040</v>
      </c>
      <c r="B286" s="69" t="s">
        <v>450</v>
      </c>
      <c r="C286" s="69" t="s">
        <v>430</v>
      </c>
      <c r="D286" s="70">
        <v>-73.025277779999996</v>
      </c>
      <c r="E286" s="70">
        <v>10.39138889</v>
      </c>
      <c r="F286" s="68">
        <v>740</v>
      </c>
      <c r="G286" s="68">
        <v>20</v>
      </c>
      <c r="H286" s="68">
        <v>20443</v>
      </c>
      <c r="I286" s="69" t="s">
        <v>44</v>
      </c>
      <c r="J286" s="69" t="s">
        <v>487</v>
      </c>
      <c r="K286" s="72">
        <v>0</v>
      </c>
      <c r="L286" s="72">
        <v>0</v>
      </c>
      <c r="M286" s="72">
        <v>1</v>
      </c>
      <c r="N286" s="72">
        <v>0</v>
      </c>
      <c r="O286" s="72">
        <v>0</v>
      </c>
      <c r="P286" s="72">
        <v>0</v>
      </c>
      <c r="Q286" s="72">
        <v>0</v>
      </c>
      <c r="R286" s="72">
        <v>0</v>
      </c>
      <c r="S286" s="72">
        <v>0</v>
      </c>
      <c r="T286" s="72">
        <v>0</v>
      </c>
      <c r="U286" s="72">
        <v>0</v>
      </c>
      <c r="V286" s="72">
        <v>26</v>
      </c>
      <c r="W286" s="72">
        <v>0</v>
      </c>
      <c r="X286" s="72">
        <v>1</v>
      </c>
      <c r="Y286" s="72">
        <v>0</v>
      </c>
      <c r="Z286" s="72">
        <v>5</v>
      </c>
      <c r="AA286" s="72">
        <v>1</v>
      </c>
      <c r="AB286" s="72">
        <v>0</v>
      </c>
      <c r="AC286" s="72">
        <v>0</v>
      </c>
      <c r="AD286" s="72">
        <v>0</v>
      </c>
      <c r="AE286" s="72">
        <v>22</v>
      </c>
      <c r="AF286" s="87">
        <v>0</v>
      </c>
      <c r="AG286" s="87">
        <v>0</v>
      </c>
      <c r="AH286" s="87">
        <v>0</v>
      </c>
      <c r="AI286" s="87">
        <v>5</v>
      </c>
      <c r="AJ286" s="87">
        <v>5</v>
      </c>
      <c r="AK286" s="87">
        <v>0</v>
      </c>
      <c r="AL286" s="87">
        <v>0</v>
      </c>
      <c r="AM286" s="87">
        <v>0</v>
      </c>
      <c r="AN286" s="87"/>
      <c r="AO286" s="87"/>
      <c r="AP286" s="70">
        <f t="shared" si="25"/>
        <v>29</v>
      </c>
      <c r="AQ286" s="70">
        <f t="shared" si="26"/>
        <v>66</v>
      </c>
      <c r="AR286" s="70">
        <f>IFERROR(VLOOKUP(A286,Climatologia_PP!A:U,9+Precipitacion!$E$2,FALSE),"")</f>
        <v>258.70999999999998</v>
      </c>
      <c r="AS286" s="70">
        <f t="shared" si="27"/>
        <v>25.51119013567315</v>
      </c>
      <c r="AT286" s="70">
        <f t="shared" si="28"/>
        <v>27.270582558823023</v>
      </c>
      <c r="AU286" s="70">
        <f t="shared" si="29"/>
        <v>26</v>
      </c>
      <c r="AV286" s="70">
        <f>IFERROR(VLOOKUP(A286,Maximos!A:AQ,8+(Precipitacion!$E$2-1)*3,FALSE),"")</f>
        <v>106</v>
      </c>
      <c r="AW286" s="79">
        <f t="array" ref="AW2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MATCH($A286, Maximos!$A:$A, 0),
    _xlpm.anio, INDEX(Maximos!$A:$ZZ, _xlpm.fila, _xlpm.colIni+1),
    _xlpm.dia, INDEX(Maximos!$A:$ZZ, _xlpm.fila, _xlpm.colIni+2),
    IF(OR(_xlpm.anio="",_xlpm.dia=""), "No aplica", DATE(_xlpm.anio, _xlpm.mesNum, _xlpm.dia))
  ),
"")</f>
        <v>38126</v>
      </c>
      <c r="AX286" s="72">
        <f t="shared" si="30"/>
        <v>-80</v>
      </c>
    </row>
    <row r="287" spans="1:50" ht="15" customHeight="1" x14ac:dyDescent="0.25">
      <c r="A287" s="68">
        <v>29060100</v>
      </c>
      <c r="B287" s="69" t="s">
        <v>488</v>
      </c>
      <c r="C287" s="69" t="s">
        <v>430</v>
      </c>
      <c r="D287" s="70">
        <v>-74.108000000000004</v>
      </c>
      <c r="E287" s="70">
        <v>10.402749999999999</v>
      </c>
      <c r="F287" s="68">
        <v>75</v>
      </c>
      <c r="G287" s="68">
        <v>47</v>
      </c>
      <c r="H287" s="68">
        <v>47288</v>
      </c>
      <c r="I287" s="69" t="s">
        <v>32</v>
      </c>
      <c r="J287" s="69" t="s">
        <v>489</v>
      </c>
      <c r="K287" s="72">
        <v>0</v>
      </c>
      <c r="L287" s="72">
        <v>0</v>
      </c>
      <c r="M287" s="72">
        <v>0</v>
      </c>
      <c r="N287" s="72">
        <v>0</v>
      </c>
      <c r="O287" s="72">
        <v>0</v>
      </c>
      <c r="P287" s="72">
        <v>0</v>
      </c>
      <c r="Q287" s="72">
        <v>0</v>
      </c>
      <c r="R287" s="72">
        <v>0</v>
      </c>
      <c r="S287" s="72">
        <v>0</v>
      </c>
      <c r="T287" s="72">
        <v>0</v>
      </c>
      <c r="U287" s="72">
        <v>0</v>
      </c>
      <c r="V287" s="72">
        <v>0</v>
      </c>
      <c r="W287" s="72">
        <v>0</v>
      </c>
      <c r="X287" s="72">
        <v>0</v>
      </c>
      <c r="Y287" s="72">
        <v>0</v>
      </c>
      <c r="Z287" s="72">
        <v>0</v>
      </c>
      <c r="AA287" s="72">
        <v>0</v>
      </c>
      <c r="AB287" s="72">
        <v>0</v>
      </c>
      <c r="AC287" s="72">
        <v>0</v>
      </c>
      <c r="AD287" s="72">
        <v>0</v>
      </c>
      <c r="AE287" s="72">
        <v>0</v>
      </c>
      <c r="AF287" s="87">
        <v>0</v>
      </c>
      <c r="AG287" s="87">
        <v>0</v>
      </c>
      <c r="AH287" s="87">
        <v>0</v>
      </c>
      <c r="AI287" s="87">
        <v>24</v>
      </c>
      <c r="AJ287" s="87">
        <v>0</v>
      </c>
      <c r="AK287" s="87">
        <v>0</v>
      </c>
      <c r="AL287" s="87">
        <v>0</v>
      </c>
      <c r="AM287" s="87">
        <v>10</v>
      </c>
      <c r="AN287" s="87"/>
      <c r="AO287" s="87"/>
      <c r="AP287" s="70">
        <f t="shared" si="25"/>
        <v>29</v>
      </c>
      <c r="AQ287" s="70">
        <f t="shared" si="26"/>
        <v>34</v>
      </c>
      <c r="AR287" s="70">
        <f>IFERROR(VLOOKUP(A287,Climatologia_PP!A:U,9+Precipitacion!$E$2,FALSE),"")</f>
        <v>208.39285714285711</v>
      </c>
      <c r="AS287" s="70">
        <f t="shared" si="27"/>
        <v>16.315338474721511</v>
      </c>
      <c r="AT287" s="70">
        <f t="shared" si="28"/>
        <v>17.440534231598857</v>
      </c>
      <c r="AU287" s="70">
        <f t="shared" si="29"/>
        <v>24</v>
      </c>
      <c r="AV287" s="70">
        <f>IFERROR(VLOOKUP(A287,Maximos!A:AQ,8+(Precipitacion!$E$2-1)*3,FALSE),"")</f>
        <v>129</v>
      </c>
      <c r="AW287" s="79">
        <f t="array" ref="AW2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MATCH($A287, Maximos!$A:$A, 0),
    _xlpm.anio, INDEX(Maximos!$A:$ZZ, _xlpm.fila, _xlpm.colIni+1),
    _xlpm.dia, INDEX(Maximos!$A:$ZZ, _xlpm.fila, _xlpm.colIni+2),
    IF(OR(_xlpm.anio="",_xlpm.dia=""), "No aplica", DATE(_xlpm.anio, _xlpm.mesNum, _xlpm.dia))
  ),
"")</f>
        <v>39595</v>
      </c>
      <c r="AX287" s="72">
        <f t="shared" si="30"/>
        <v>-105</v>
      </c>
    </row>
    <row r="288" spans="1:50" ht="15" customHeight="1" x14ac:dyDescent="0.25">
      <c r="A288" s="68">
        <v>28040010</v>
      </c>
      <c r="B288" s="69" t="s">
        <v>180</v>
      </c>
      <c r="C288" s="69" t="s">
        <v>430</v>
      </c>
      <c r="D288" s="70">
        <v>-73.585027780000004</v>
      </c>
      <c r="E288" s="70">
        <v>10.414638890000001</v>
      </c>
      <c r="F288" s="68">
        <v>10</v>
      </c>
      <c r="G288" s="68">
        <v>20</v>
      </c>
      <c r="H288" s="68">
        <v>20570</v>
      </c>
      <c r="I288" s="69" t="s">
        <v>44</v>
      </c>
      <c r="J288" s="69" t="s">
        <v>180</v>
      </c>
      <c r="K288" s="72">
        <v>0</v>
      </c>
      <c r="L288" s="72">
        <v>7</v>
      </c>
      <c r="M288" s="72">
        <v>44</v>
      </c>
      <c r="N288" s="72">
        <v>0</v>
      </c>
      <c r="O288" s="72">
        <v>0</v>
      </c>
      <c r="P288" s="72">
        <v>0</v>
      </c>
      <c r="Q288" s="72">
        <v>0</v>
      </c>
      <c r="R288" s="72">
        <v>0</v>
      </c>
      <c r="S288" s="72">
        <v>0</v>
      </c>
      <c r="T288" s="72">
        <v>0</v>
      </c>
      <c r="U288" s="72">
        <v>0</v>
      </c>
      <c r="V288" s="72">
        <v>40</v>
      </c>
      <c r="W288" s="72">
        <v>0</v>
      </c>
      <c r="X288" s="72">
        <v>0</v>
      </c>
      <c r="Y288" s="72">
        <v>4</v>
      </c>
      <c r="Z288" s="72">
        <v>0</v>
      </c>
      <c r="AA288" s="72">
        <v>23</v>
      </c>
      <c r="AB288" s="72">
        <v>0</v>
      </c>
      <c r="AC288" s="72">
        <v>0</v>
      </c>
      <c r="AD288" s="72">
        <v>0</v>
      </c>
      <c r="AE288" s="72">
        <v>12</v>
      </c>
      <c r="AF288" s="87">
        <v>0</v>
      </c>
      <c r="AG288" s="87">
        <v>0</v>
      </c>
      <c r="AH288" s="87">
        <v>0</v>
      </c>
      <c r="AI288" s="87">
        <v>0</v>
      </c>
      <c r="AJ288" s="87">
        <v>0</v>
      </c>
      <c r="AK288" s="87">
        <v>0</v>
      </c>
      <c r="AL288" s="87">
        <v>0</v>
      </c>
      <c r="AM288" s="87">
        <v>38</v>
      </c>
      <c r="AN288" s="87"/>
      <c r="AO288" s="87"/>
      <c r="AP288" s="70">
        <f t="shared" si="25"/>
        <v>29</v>
      </c>
      <c r="AQ288" s="70">
        <f t="shared" si="26"/>
        <v>168</v>
      </c>
      <c r="AR288" s="70">
        <f>IFERROR(VLOOKUP(A288,Climatologia_PP!A:U,9+Precipitacion!$E$2,FALSE),"")</f>
        <v>286.34482758620692</v>
      </c>
      <c r="AS288" s="70">
        <f t="shared" si="27"/>
        <v>58.670520231213864</v>
      </c>
      <c r="AT288" s="70">
        <f t="shared" si="28"/>
        <v>62.716763005780344</v>
      </c>
      <c r="AU288" s="70">
        <f t="shared" si="29"/>
        <v>44</v>
      </c>
      <c r="AV288" s="70">
        <f>IFERROR(VLOOKUP(A288,Maximos!A:AQ,8+(Precipitacion!$E$2-1)*3,FALSE),"")</f>
        <v>99</v>
      </c>
      <c r="AW288" s="79">
        <f t="array" ref="AW2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MATCH($A288, Maximos!$A:$A, 0),
    _xlpm.anio, INDEX(Maximos!$A:$ZZ, _xlpm.fila, _xlpm.colIni+1),
    _xlpm.dia, INDEX(Maximos!$A:$ZZ, _xlpm.fila, _xlpm.colIni+2),
    IF(OR(_xlpm.anio="",_xlpm.dia=""), "No aplica", DATE(_xlpm.anio, _xlpm.mesNum, _xlpm.dia))
  ),
"")</f>
        <v>25697</v>
      </c>
      <c r="AX288" s="72">
        <f t="shared" si="30"/>
        <v>-55</v>
      </c>
    </row>
    <row r="289" spans="1:50" ht="15" customHeight="1" x14ac:dyDescent="0.25">
      <c r="A289" s="68">
        <v>1704500201</v>
      </c>
      <c r="B289" s="69" t="s">
        <v>490</v>
      </c>
      <c r="C289" s="69" t="s">
        <v>430</v>
      </c>
      <c r="D289" s="70">
        <v>-81.372203999999996</v>
      </c>
      <c r="E289" s="70">
        <v>13.383407999999999</v>
      </c>
      <c r="F289" s="68">
        <v>133</v>
      </c>
      <c r="G289" s="68">
        <v>88</v>
      </c>
      <c r="H289" s="68">
        <v>88564</v>
      </c>
      <c r="I289" s="69" t="s">
        <v>27</v>
      </c>
      <c r="J289" s="69" t="s">
        <v>30</v>
      </c>
      <c r="K289" s="72">
        <v>0</v>
      </c>
      <c r="L289" s="72">
        <v>0</v>
      </c>
      <c r="M289" s="72">
        <v>0</v>
      </c>
      <c r="N289" s="72">
        <v>0</v>
      </c>
      <c r="O289" s="72">
        <v>0</v>
      </c>
      <c r="P289" s="72">
        <v>0</v>
      </c>
      <c r="Q289" s="72">
        <v>0</v>
      </c>
      <c r="R289" s="72">
        <v>0</v>
      </c>
      <c r="S289" s="72">
        <v>0</v>
      </c>
      <c r="T289" s="72">
        <v>0</v>
      </c>
      <c r="U289" s="72">
        <v>0</v>
      </c>
      <c r="V289" s="72">
        <v>0</v>
      </c>
      <c r="W289" s="72">
        <v>0</v>
      </c>
      <c r="X289" s="72">
        <v>0</v>
      </c>
      <c r="Y289" s="72">
        <v>0</v>
      </c>
      <c r="Z289" s="72">
        <v>0</v>
      </c>
      <c r="AA289" s="72">
        <v>0</v>
      </c>
      <c r="AB289" s="72">
        <v>0.2</v>
      </c>
      <c r="AC289" s="72">
        <v>0</v>
      </c>
      <c r="AD289" s="72">
        <v>0</v>
      </c>
      <c r="AE289" s="72">
        <v>0</v>
      </c>
      <c r="AF289" s="87">
        <v>0</v>
      </c>
      <c r="AG289" s="87">
        <v>0.2</v>
      </c>
      <c r="AH289" s="87">
        <v>0</v>
      </c>
      <c r="AI289" s="87">
        <v>2</v>
      </c>
      <c r="AJ289" s="87">
        <v>0.5</v>
      </c>
      <c r="AK289" s="87">
        <v>0</v>
      </c>
      <c r="AL289" s="87">
        <v>0</v>
      </c>
      <c r="AM289" s="87">
        <v>1</v>
      </c>
      <c r="AN289" s="87"/>
      <c r="AO289" s="87"/>
      <c r="AP289" s="70">
        <f t="shared" si="25"/>
        <v>29</v>
      </c>
      <c r="AQ289" s="70">
        <f t="shared" si="26"/>
        <v>3.9</v>
      </c>
      <c r="AR289" s="70" t="str">
        <f>IFERROR(VLOOKUP(A289,Climatologia_PP!A:U,9+Precipitacion!$E$2,FALSE),"")</f>
        <v/>
      </c>
      <c r="AS289" s="70" t="str">
        <f t="shared" si="27"/>
        <v/>
      </c>
      <c r="AT289" s="70" t="str">
        <f t="shared" si="28"/>
        <v/>
      </c>
      <c r="AU289" s="70">
        <f t="shared" si="29"/>
        <v>2</v>
      </c>
      <c r="AV289" s="70" t="str">
        <f>IFERROR(VLOOKUP(A289,Maximos!A:AQ,8+(Precipitacion!$E$2-1)*3,FALSE),"")</f>
        <v/>
      </c>
      <c r="AW289" s="79" t="str">
        <f t="array" ref="AW2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MATCH($A289,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289" s="72" t="str">
        <f t="shared" si="30"/>
        <v>NA</v>
      </c>
    </row>
    <row r="290" spans="1:50" ht="15" customHeight="1" x14ac:dyDescent="0.25">
      <c r="A290" s="68">
        <v>17020020</v>
      </c>
      <c r="B290" s="69" t="s">
        <v>491</v>
      </c>
      <c r="C290" s="69" t="s">
        <v>430</v>
      </c>
      <c r="D290" s="70">
        <v>-81.379110832999999</v>
      </c>
      <c r="E290" s="70">
        <v>13.368611111</v>
      </c>
      <c r="F290" s="68">
        <v>2</v>
      </c>
      <c r="G290" s="68">
        <v>88</v>
      </c>
      <c r="H290" s="68">
        <v>88564</v>
      </c>
      <c r="I290" s="69" t="s">
        <v>27</v>
      </c>
      <c r="J290" s="69" t="s">
        <v>30</v>
      </c>
      <c r="K290" s="72"/>
      <c r="L290" s="72"/>
      <c r="M290" s="72"/>
      <c r="N290" s="72"/>
      <c r="O290" s="72"/>
      <c r="P290" s="72"/>
      <c r="Q290" s="72"/>
      <c r="R290" s="72"/>
      <c r="S290" s="72"/>
      <c r="T290" s="72"/>
      <c r="U290" s="72"/>
      <c r="V290" s="72"/>
      <c r="W290" s="72"/>
      <c r="X290" s="72"/>
      <c r="Y290" s="72"/>
      <c r="Z290" s="72"/>
      <c r="AA290" s="72"/>
      <c r="AB290" s="72"/>
      <c r="AC290" s="72"/>
      <c r="AD290" s="72"/>
      <c r="AE290" s="72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70">
        <f t="shared" si="25"/>
        <v>0</v>
      </c>
      <c r="AQ290" s="70" t="str">
        <f t="shared" si="26"/>
        <v/>
      </c>
      <c r="AR290" s="70" t="str">
        <f>IFERROR(VLOOKUP(A290,Climatologia_PP!A:U,9+Precipitacion!$E$2,FALSE),"")</f>
        <v/>
      </c>
      <c r="AS290" s="70" t="str">
        <f t="shared" si="27"/>
        <v/>
      </c>
      <c r="AT290" s="70" t="str">
        <f t="shared" si="28"/>
        <v/>
      </c>
      <c r="AU290" s="70" t="str">
        <f t="shared" si="29"/>
        <v/>
      </c>
      <c r="AV290" s="70">
        <f>IFERROR(VLOOKUP(A290,Maximos!A:AQ,8+(Precipitacion!$E$2-1)*3,FALSE),"")</f>
        <v>120</v>
      </c>
      <c r="AW290" s="79">
        <f t="array" ref="AW2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MATCH($A290, Maximos!$A:$A, 0),
    _xlpm.anio, INDEX(Maximos!$A:$ZZ, _xlpm.fila, _xlpm.colIni+1),
    _xlpm.dia, INDEX(Maximos!$A:$ZZ, _xlpm.fila, _xlpm.colIni+2),
    IF(OR(_xlpm.anio="",_xlpm.dia=""), "No aplica", DATE(_xlpm.anio, _xlpm.mesNum, _xlpm.dia))
  ),
"")</f>
        <v>36662</v>
      </c>
      <c r="AX290" s="72" t="str">
        <f t="shared" si="30"/>
        <v>NA</v>
      </c>
    </row>
    <row r="291" spans="1:50" ht="15" customHeight="1" x14ac:dyDescent="0.25">
      <c r="A291" s="68">
        <v>25020220</v>
      </c>
      <c r="B291" s="69" t="s">
        <v>492</v>
      </c>
      <c r="C291" s="69" t="s">
        <v>430</v>
      </c>
      <c r="D291" s="70">
        <v>-73.972888889999993</v>
      </c>
      <c r="E291" s="70">
        <v>9.4929444440000008</v>
      </c>
      <c r="F291" s="68">
        <v>50</v>
      </c>
      <c r="G291" s="68">
        <v>20</v>
      </c>
      <c r="H291" s="68">
        <v>20032</v>
      </c>
      <c r="I291" s="69" t="s">
        <v>44</v>
      </c>
      <c r="J291" s="69" t="s">
        <v>492</v>
      </c>
      <c r="K291" s="72">
        <v>0</v>
      </c>
      <c r="L291" s="72">
        <v>0</v>
      </c>
      <c r="M291" s="72">
        <v>19</v>
      </c>
      <c r="N291" s="72">
        <v>0</v>
      </c>
      <c r="O291" s="72">
        <v>0</v>
      </c>
      <c r="P291" s="72">
        <v>0</v>
      </c>
      <c r="Q291" s="72">
        <v>0</v>
      </c>
      <c r="R291" s="72">
        <v>0</v>
      </c>
      <c r="S291" s="72">
        <v>0</v>
      </c>
      <c r="T291" s="72">
        <v>0</v>
      </c>
      <c r="U291" s="72">
        <v>0</v>
      </c>
      <c r="V291" s="72">
        <v>0</v>
      </c>
      <c r="W291" s="72">
        <v>0</v>
      </c>
      <c r="X291" s="72">
        <v>0</v>
      </c>
      <c r="Y291" s="72">
        <v>0</v>
      </c>
      <c r="Z291" s="72">
        <v>0</v>
      </c>
      <c r="AA291" s="72">
        <v>0</v>
      </c>
      <c r="AB291" s="72">
        <v>0</v>
      </c>
      <c r="AC291" s="72">
        <v>0</v>
      </c>
      <c r="AD291" s="72">
        <v>0</v>
      </c>
      <c r="AE291" s="72">
        <v>0</v>
      </c>
      <c r="AF291" s="87">
        <v>0</v>
      </c>
      <c r="AG291" s="87">
        <v>51</v>
      </c>
      <c r="AH291" s="87">
        <v>0</v>
      </c>
      <c r="AI291" s="87">
        <v>0</v>
      </c>
      <c r="AJ291" s="87">
        <v>0</v>
      </c>
      <c r="AK291" s="87">
        <v>0</v>
      </c>
      <c r="AL291" s="87">
        <v>0</v>
      </c>
      <c r="AM291" s="87">
        <v>0</v>
      </c>
      <c r="AN291" s="87"/>
      <c r="AO291" s="87"/>
      <c r="AP291" s="70">
        <f t="shared" si="25"/>
        <v>29</v>
      </c>
      <c r="AQ291" s="70">
        <f t="shared" si="26"/>
        <v>70</v>
      </c>
      <c r="AR291" s="70">
        <f>IFERROR(VLOOKUP(A291,Climatologia_PP!A:U,9+Precipitacion!$E$2,FALSE),"")</f>
        <v>175.6066666666666</v>
      </c>
      <c r="AS291" s="70">
        <f t="shared" si="27"/>
        <v>39.861812383736392</v>
      </c>
      <c r="AT291" s="70">
        <f t="shared" si="28"/>
        <v>42.610902892959594</v>
      </c>
      <c r="AU291" s="70">
        <f t="shared" si="29"/>
        <v>51</v>
      </c>
      <c r="AV291" s="70">
        <f>IFERROR(VLOOKUP(A291,Maximos!A:AQ,8+(Precipitacion!$E$2-1)*3,FALSE),"")</f>
        <v>166</v>
      </c>
      <c r="AW291" s="79">
        <f t="array" ref="AW2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MATCH($A291, Maximos!$A:$A, 0),
    _xlpm.anio, INDEX(Maximos!$A:$ZZ, _xlpm.fila, _xlpm.colIni+1),
    _xlpm.dia, INDEX(Maximos!$A:$ZZ, _xlpm.fila, _xlpm.colIni+2),
    IF(OR(_xlpm.anio="",_xlpm.dia=""), "No aplica", DATE(_xlpm.anio, _xlpm.mesNum, _xlpm.dia))
  ),
"")</f>
        <v>29367</v>
      </c>
      <c r="AX291" s="72">
        <f t="shared" si="30"/>
        <v>-115</v>
      </c>
    </row>
    <row r="292" spans="1:50" ht="15" customHeight="1" x14ac:dyDescent="0.25">
      <c r="A292" s="68">
        <v>2804500195</v>
      </c>
      <c r="B292" s="69" t="s">
        <v>493</v>
      </c>
      <c r="C292" s="69" t="s">
        <v>430</v>
      </c>
      <c r="D292" s="70">
        <v>-73.972422222000006</v>
      </c>
      <c r="E292" s="70">
        <v>10.203213889000001</v>
      </c>
      <c r="F292" s="68">
        <v>125</v>
      </c>
      <c r="G292" s="68">
        <v>20</v>
      </c>
      <c r="H292" s="68">
        <v>20238</v>
      </c>
      <c r="I292" s="69" t="s">
        <v>44</v>
      </c>
      <c r="J292" s="69" t="s">
        <v>494</v>
      </c>
      <c r="K292" s="72">
        <v>0</v>
      </c>
      <c r="L292" s="72">
        <v>6.6</v>
      </c>
      <c r="M292" s="72">
        <v>0.1</v>
      </c>
      <c r="N292" s="72">
        <v>0</v>
      </c>
      <c r="O292" s="72">
        <v>0</v>
      </c>
      <c r="P292" s="72">
        <v>0.2</v>
      </c>
      <c r="Q292" s="72">
        <v>0</v>
      </c>
      <c r="R292" s="72">
        <v>0</v>
      </c>
      <c r="S292" s="72">
        <v>0</v>
      </c>
      <c r="T292" s="72">
        <v>0</v>
      </c>
      <c r="U292" s="72">
        <v>0</v>
      </c>
      <c r="V292" s="72">
        <v>6.3</v>
      </c>
      <c r="W292" s="72">
        <v>0.2</v>
      </c>
      <c r="X292" s="72">
        <v>0</v>
      </c>
      <c r="Y292" s="72">
        <v>0</v>
      </c>
      <c r="Z292" s="72">
        <v>0</v>
      </c>
      <c r="AA292" s="72">
        <v>7.8</v>
      </c>
      <c r="AB292" s="72">
        <v>6.4</v>
      </c>
      <c r="AC292" s="72">
        <v>0</v>
      </c>
      <c r="AD292" s="72">
        <v>0</v>
      </c>
      <c r="AE292" s="72">
        <v>0</v>
      </c>
      <c r="AF292" s="87">
        <v>0</v>
      </c>
      <c r="AG292" s="87">
        <v>3.2</v>
      </c>
      <c r="AH292" s="87">
        <v>0</v>
      </c>
      <c r="AI292" s="87">
        <v>1.3</v>
      </c>
      <c r="AJ292" s="87">
        <v>0</v>
      </c>
      <c r="AK292" s="87">
        <v>0</v>
      </c>
      <c r="AL292" s="87">
        <v>0</v>
      </c>
      <c r="AM292" s="87">
        <v>0</v>
      </c>
      <c r="AN292" s="87"/>
      <c r="AO292" s="87"/>
      <c r="AP292" s="70">
        <f t="shared" si="25"/>
        <v>29</v>
      </c>
      <c r="AQ292" s="70">
        <f t="shared" si="26"/>
        <v>32.1</v>
      </c>
      <c r="AR292" s="70" t="str">
        <f>IFERROR(VLOOKUP(A292,Climatologia_PP!A:U,9+Precipitacion!$E$2,FALSE),"")</f>
        <v/>
      </c>
      <c r="AS292" s="70" t="str">
        <f t="shared" si="27"/>
        <v/>
      </c>
      <c r="AT292" s="70" t="str">
        <f t="shared" si="28"/>
        <v/>
      </c>
      <c r="AU292" s="70">
        <f t="shared" si="29"/>
        <v>7.8</v>
      </c>
      <c r="AV292" s="70">
        <f>IFERROR(VLOOKUP(A292,Maximos!A:AQ,8+(Precipitacion!$E$2-1)*3,FALSE),"")</f>
        <v>94.5</v>
      </c>
      <c r="AW292" s="79">
        <f t="array" ref="AW2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MATCH($A292, Maximos!$A:$A, 0),
    _xlpm.anio, INDEX(Maximos!$A:$ZZ, _xlpm.fila, _xlpm.colIni+1),
    _xlpm.dia, INDEX(Maximos!$A:$ZZ, _xlpm.fila, _xlpm.colIni+2),
    IF(OR(_xlpm.anio="",_xlpm.dia=""), "No aplica", DATE(_xlpm.anio, _xlpm.mesNum, _xlpm.dia))
  ),
"")</f>
        <v>45421</v>
      </c>
      <c r="AX292" s="72">
        <f t="shared" si="30"/>
        <v>-86.7</v>
      </c>
    </row>
    <row r="293" spans="1:50" ht="15" customHeight="1" x14ac:dyDescent="0.25">
      <c r="A293" s="68">
        <v>17020040</v>
      </c>
      <c r="B293" s="69" t="s">
        <v>495</v>
      </c>
      <c r="C293" s="69" t="s">
        <v>430</v>
      </c>
      <c r="D293" s="70">
        <v>-81.388110832999999</v>
      </c>
      <c r="E293" s="70">
        <v>13.343777778</v>
      </c>
      <c r="F293" s="68">
        <v>95</v>
      </c>
      <c r="G293" s="68">
        <v>88</v>
      </c>
      <c r="H293" s="68">
        <v>88564</v>
      </c>
      <c r="I293" s="69" t="s">
        <v>27</v>
      </c>
      <c r="J293" s="69" t="s">
        <v>30</v>
      </c>
      <c r="K293" s="72"/>
      <c r="L293" s="72"/>
      <c r="M293" s="72"/>
      <c r="N293" s="72"/>
      <c r="O293" s="72"/>
      <c r="P293" s="72"/>
      <c r="Q293" s="72"/>
      <c r="R293" s="72"/>
      <c r="S293" s="72"/>
      <c r="T293" s="72"/>
      <c r="U293" s="72"/>
      <c r="V293" s="72"/>
      <c r="W293" s="72"/>
      <c r="X293" s="72"/>
      <c r="Y293" s="72"/>
      <c r="Z293" s="72"/>
      <c r="AA293" s="72"/>
      <c r="AB293" s="72"/>
      <c r="AC293" s="72"/>
      <c r="AD293" s="72"/>
      <c r="AE293" s="72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70">
        <f t="shared" si="25"/>
        <v>0</v>
      </c>
      <c r="AQ293" s="70" t="str">
        <f t="shared" si="26"/>
        <v/>
      </c>
      <c r="AR293" s="70">
        <f>IFERROR(VLOOKUP(A293,Climatologia_PP!A:U,9+Precipitacion!$E$2,FALSE),"")</f>
        <v>125.851724137931</v>
      </c>
      <c r="AS293" s="70" t="str">
        <f t="shared" si="27"/>
        <v/>
      </c>
      <c r="AT293" s="70" t="str">
        <f t="shared" si="28"/>
        <v/>
      </c>
      <c r="AU293" s="70" t="str">
        <f t="shared" si="29"/>
        <v/>
      </c>
      <c r="AV293" s="70">
        <f>IFERROR(VLOOKUP(A293,Maximos!A:AQ,8+(Precipitacion!$E$2-1)*3,FALSE),"")</f>
        <v>128.69999999999999</v>
      </c>
      <c r="AW293" s="79">
        <f t="array" ref="AW2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MATCH($A293, Maximos!$A:$A, 0),
    _xlpm.anio, INDEX(Maximos!$A:$ZZ, _xlpm.fila, _xlpm.colIni+1),
    _xlpm.dia, INDEX(Maximos!$A:$ZZ, _xlpm.fila, _xlpm.colIni+2),
    IF(OR(_xlpm.anio="",_xlpm.dia=""), "No aplica", DATE(_xlpm.anio, _xlpm.mesNum, _xlpm.dia))
  ),
"")</f>
        <v>36662</v>
      </c>
      <c r="AX293" s="72" t="str">
        <f t="shared" si="30"/>
        <v>NA</v>
      </c>
    </row>
    <row r="294" spans="1:50" ht="15" customHeight="1" x14ac:dyDescent="0.25">
      <c r="A294" s="68">
        <v>1501500196</v>
      </c>
      <c r="B294" s="69" t="s">
        <v>496</v>
      </c>
      <c r="C294" s="69" t="s">
        <v>430</v>
      </c>
      <c r="D294" s="70">
        <v>-74.040611111000004</v>
      </c>
      <c r="E294" s="70">
        <v>11.078688889</v>
      </c>
      <c r="F294" s="68">
        <v>1550</v>
      </c>
      <c r="G294" s="68">
        <v>47</v>
      </c>
      <c r="H294" s="68">
        <v>47001</v>
      </c>
      <c r="I294" s="69" t="s">
        <v>32</v>
      </c>
      <c r="J294" s="69" t="s">
        <v>33</v>
      </c>
      <c r="K294" s="72">
        <v>15</v>
      </c>
      <c r="L294" s="72">
        <v>7</v>
      </c>
      <c r="M294" s="72">
        <v>32</v>
      </c>
      <c r="N294" s="72">
        <v>0</v>
      </c>
      <c r="O294" s="72">
        <v>6</v>
      </c>
      <c r="P294" s="72">
        <v>0</v>
      </c>
      <c r="Q294" s="72">
        <v>0</v>
      </c>
      <c r="R294" s="72">
        <v>0</v>
      </c>
      <c r="S294" s="72">
        <v>0</v>
      </c>
      <c r="T294" s="72">
        <v>0</v>
      </c>
      <c r="U294" s="72">
        <v>0</v>
      </c>
      <c r="V294" s="72">
        <v>0</v>
      </c>
      <c r="W294" s="72">
        <v>18</v>
      </c>
      <c r="X294" s="72">
        <v>13</v>
      </c>
      <c r="Y294" s="72">
        <v>10</v>
      </c>
      <c r="Z294" s="72">
        <v>0</v>
      </c>
      <c r="AA294" s="72"/>
      <c r="AB294" s="72">
        <v>10</v>
      </c>
      <c r="AC294" s="72">
        <v>0</v>
      </c>
      <c r="AD294" s="72">
        <v>0</v>
      </c>
      <c r="AE294" s="72">
        <v>0</v>
      </c>
      <c r="AF294" s="87">
        <v>0</v>
      </c>
      <c r="AG294" s="87">
        <v>0</v>
      </c>
      <c r="AH294" s="87">
        <v>0</v>
      </c>
      <c r="AI294" s="87">
        <v>0</v>
      </c>
      <c r="AJ294" s="87">
        <v>0</v>
      </c>
      <c r="AK294" s="87">
        <v>0</v>
      </c>
      <c r="AL294" s="87">
        <v>16</v>
      </c>
      <c r="AM294" s="87">
        <v>4</v>
      </c>
      <c r="AN294" s="87"/>
      <c r="AO294" s="87"/>
      <c r="AP294" s="70">
        <f t="shared" si="25"/>
        <v>28</v>
      </c>
      <c r="AQ294" s="70">
        <f t="shared" si="26"/>
        <v>131</v>
      </c>
      <c r="AR294" s="70" t="str">
        <f>IFERROR(VLOOKUP(A294,Climatologia_PP!A:U,9+Precipitacion!$E$2,FALSE),"")</f>
        <v/>
      </c>
      <c r="AS294" s="70" t="str">
        <f t="shared" si="27"/>
        <v/>
      </c>
      <c r="AT294" s="70" t="str">
        <f t="shared" si="28"/>
        <v/>
      </c>
      <c r="AU294" s="70">
        <f t="shared" si="29"/>
        <v>32</v>
      </c>
      <c r="AV294" s="70">
        <f>IFERROR(VLOOKUP(A294,Maximos!A:AQ,8+(Precipitacion!$E$2-1)*3,FALSE),"")</f>
        <v>94.8</v>
      </c>
      <c r="AW294" s="79">
        <f t="array" ref="AW2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MATCH($A294, Maximos!$A:$A, 0),
    _xlpm.anio, INDEX(Maximos!$A:$ZZ, _xlpm.fila, _xlpm.colIni+1),
    _xlpm.dia, INDEX(Maximos!$A:$ZZ, _xlpm.fila, _xlpm.colIni+2),
    IF(OR(_xlpm.anio="",_xlpm.dia=""), "No aplica", DATE(_xlpm.anio, _xlpm.mesNum, _xlpm.dia))
  ),
"")</f>
        <v>44323</v>
      </c>
      <c r="AX294" s="72">
        <f t="shared" si="30"/>
        <v>-62.8</v>
      </c>
    </row>
    <row r="295" spans="1:50" ht="15" customHeight="1" x14ac:dyDescent="0.25">
      <c r="A295" s="68">
        <v>29060040</v>
      </c>
      <c r="B295" s="69" t="s">
        <v>497</v>
      </c>
      <c r="C295" s="69" t="s">
        <v>430</v>
      </c>
      <c r="D295" s="70">
        <v>-74.18222222</v>
      </c>
      <c r="E295" s="70">
        <v>10.524361109999999</v>
      </c>
      <c r="F295" s="68">
        <v>40</v>
      </c>
      <c r="G295" s="68">
        <v>47</v>
      </c>
      <c r="H295" s="68">
        <v>47288</v>
      </c>
      <c r="I295" s="69" t="s">
        <v>32</v>
      </c>
      <c r="J295" s="69" t="s">
        <v>489</v>
      </c>
      <c r="K295" s="72">
        <v>0</v>
      </c>
      <c r="L295" s="72">
        <v>0</v>
      </c>
      <c r="M295" s="72">
        <v>14.5</v>
      </c>
      <c r="N295" s="72">
        <v>0</v>
      </c>
      <c r="O295" s="72">
        <v>0</v>
      </c>
      <c r="P295" s="72">
        <v>0</v>
      </c>
      <c r="Q295" s="72">
        <v>0</v>
      </c>
      <c r="R295" s="72">
        <v>0</v>
      </c>
      <c r="S295" s="72">
        <v>0</v>
      </c>
      <c r="T295" s="72">
        <v>0</v>
      </c>
      <c r="U295" s="72">
        <v>0</v>
      </c>
      <c r="V295" s="72">
        <v>10.5</v>
      </c>
      <c r="W295" s="72">
        <v>15.5</v>
      </c>
      <c r="X295" s="72">
        <v>0</v>
      </c>
      <c r="Y295" s="72">
        <v>0</v>
      </c>
      <c r="Z295" s="72">
        <v>0</v>
      </c>
      <c r="AA295" s="72">
        <v>4.5</v>
      </c>
      <c r="AB295" s="72">
        <v>0</v>
      </c>
      <c r="AC295" s="72">
        <v>0</v>
      </c>
      <c r="AD295" s="72">
        <v>0</v>
      </c>
      <c r="AE295" s="72">
        <v>0</v>
      </c>
      <c r="AF295" s="87">
        <v>0</v>
      </c>
      <c r="AG295" s="87">
        <v>0</v>
      </c>
      <c r="AH295" s="87">
        <v>0</v>
      </c>
      <c r="AI295" s="87">
        <v>0</v>
      </c>
      <c r="AJ295" s="87">
        <v>0</v>
      </c>
      <c r="AK295" s="87">
        <v>0</v>
      </c>
      <c r="AL295" s="87">
        <v>0</v>
      </c>
      <c r="AM295" s="87">
        <v>57.5</v>
      </c>
      <c r="AN295" s="87"/>
      <c r="AO295" s="87"/>
      <c r="AP295" s="70">
        <f t="shared" si="25"/>
        <v>29</v>
      </c>
      <c r="AQ295" s="70">
        <f t="shared" si="26"/>
        <v>102.5</v>
      </c>
      <c r="AR295" s="70">
        <f>IFERROR(VLOOKUP(A295,Climatologia_PP!A:U,9+Precipitacion!$E$2,FALSE),"")</f>
        <v>190.58333333333329</v>
      </c>
      <c r="AS295" s="70">
        <f t="shared" si="27"/>
        <v>53.782247485789256</v>
      </c>
      <c r="AT295" s="70">
        <f t="shared" si="28"/>
        <v>57.491368002050585</v>
      </c>
      <c r="AU295" s="70">
        <f t="shared" si="29"/>
        <v>57.5</v>
      </c>
      <c r="AV295" s="70">
        <f>IFERROR(VLOOKUP(A295,Maximos!A:AQ,8+(Precipitacion!$E$2-1)*3,FALSE),"")</f>
        <v>140</v>
      </c>
      <c r="AW295" s="79">
        <f t="array" ref="AW2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MATCH($A295, Maximos!$A:$A, 0),
    _xlpm.anio, INDEX(Maximos!$A:$ZZ, _xlpm.fila, _xlpm.colIni+1),
    _xlpm.dia, INDEX(Maximos!$A:$ZZ, _xlpm.fila, _xlpm.colIni+2),
    IF(OR(_xlpm.anio="",_xlpm.dia=""), "No aplica", DATE(_xlpm.anio, _xlpm.mesNum, _xlpm.dia))
  ),
"")</f>
        <v>29364</v>
      </c>
      <c r="AX295" s="72">
        <f t="shared" si="30"/>
        <v>-82.5</v>
      </c>
    </row>
    <row r="296" spans="1:50" ht="15" customHeight="1" x14ac:dyDescent="0.25">
      <c r="A296" s="68">
        <v>15010300</v>
      </c>
      <c r="B296" s="69" t="s">
        <v>498</v>
      </c>
      <c r="C296" s="69" t="s">
        <v>430</v>
      </c>
      <c r="D296" s="70">
        <v>-73.83666667</v>
      </c>
      <c r="E296" s="70">
        <v>11.25638889</v>
      </c>
      <c r="F296" s="68">
        <v>45</v>
      </c>
      <c r="G296" s="68">
        <v>47</v>
      </c>
      <c r="H296" s="68">
        <v>47001</v>
      </c>
      <c r="I296" s="69" t="s">
        <v>32</v>
      </c>
      <c r="J296" s="69" t="s">
        <v>33</v>
      </c>
      <c r="K296" s="72">
        <v>0</v>
      </c>
      <c r="L296" s="72">
        <v>0</v>
      </c>
      <c r="M296" s="72">
        <v>19.5</v>
      </c>
      <c r="N296" s="72">
        <v>0</v>
      </c>
      <c r="O296" s="72">
        <v>0</v>
      </c>
      <c r="P296" s="72">
        <v>0</v>
      </c>
      <c r="Q296" s="72">
        <v>0</v>
      </c>
      <c r="R296" s="72">
        <v>0</v>
      </c>
      <c r="S296" s="72">
        <v>0</v>
      </c>
      <c r="T296" s="72">
        <v>0</v>
      </c>
      <c r="U296" s="72">
        <v>0</v>
      </c>
      <c r="V296" s="72">
        <v>0</v>
      </c>
      <c r="W296" s="72">
        <v>0</v>
      </c>
      <c r="X296" s="72">
        <v>0</v>
      </c>
      <c r="Y296" s="72">
        <v>0</v>
      </c>
      <c r="Z296" s="72">
        <v>0</v>
      </c>
      <c r="AA296" s="72">
        <v>0</v>
      </c>
      <c r="AB296" s="72"/>
      <c r="AC296" s="72">
        <v>0</v>
      </c>
      <c r="AD296" s="72">
        <v>0</v>
      </c>
      <c r="AE296" s="72">
        <v>0</v>
      </c>
      <c r="AF296" s="87">
        <v>0</v>
      </c>
      <c r="AG296" s="87">
        <v>0</v>
      </c>
      <c r="AH296" s="87">
        <v>0</v>
      </c>
      <c r="AI296" s="87">
        <v>0</v>
      </c>
      <c r="AJ296" s="87">
        <v>0</v>
      </c>
      <c r="AK296" s="87">
        <v>0</v>
      </c>
      <c r="AL296" s="87">
        <v>0</v>
      </c>
      <c r="AM296" s="87">
        <v>0</v>
      </c>
      <c r="AN296" s="87"/>
      <c r="AO296" s="87"/>
      <c r="AP296" s="70">
        <f t="shared" si="25"/>
        <v>28</v>
      </c>
      <c r="AQ296" s="70">
        <f t="shared" si="26"/>
        <v>19.5</v>
      </c>
      <c r="AR296" s="70">
        <f>IFERROR(VLOOKUP(A296,Climatologia_PP!A:U,9+Precipitacion!$E$2,FALSE),"")</f>
        <v>153.38275862068971</v>
      </c>
      <c r="AS296" s="70">
        <f t="shared" si="27"/>
        <v>12.713293316247382</v>
      </c>
      <c r="AT296" s="70">
        <f t="shared" si="28"/>
        <v>14.075431885845314</v>
      </c>
      <c r="AU296" s="70">
        <f t="shared" si="29"/>
        <v>19.5</v>
      </c>
      <c r="AV296" s="70">
        <f>IFERROR(VLOOKUP(A296,Maximos!A:AQ,8+(Precipitacion!$E$2-1)*3,FALSE),"")</f>
        <v>130</v>
      </c>
      <c r="AW296" s="79">
        <f t="array" ref="AW2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MATCH($A296, Maximos!$A:$A, 0),
    _xlpm.anio, INDEX(Maximos!$A:$ZZ, _xlpm.fila, _xlpm.colIni+1),
    _xlpm.dia, INDEX(Maximos!$A:$ZZ, _xlpm.fila, _xlpm.colIni+2),
    IF(OR(_xlpm.anio="",_xlpm.dia=""), "No aplica", DATE(_xlpm.anio, _xlpm.mesNum, _xlpm.dia))
  ),
"")</f>
        <v>41414</v>
      </c>
      <c r="AX296" s="72">
        <f t="shared" si="30"/>
        <v>-110.5</v>
      </c>
    </row>
    <row r="297" spans="1:50" ht="15" customHeight="1" x14ac:dyDescent="0.25">
      <c r="A297" s="68">
        <v>1506500197</v>
      </c>
      <c r="B297" s="69" t="s">
        <v>499</v>
      </c>
      <c r="C297" s="69" t="s">
        <v>430</v>
      </c>
      <c r="D297" s="70">
        <v>-72.858675000000005</v>
      </c>
      <c r="E297" s="70">
        <v>10.885186110999999</v>
      </c>
      <c r="F297" s="68">
        <v>180</v>
      </c>
      <c r="G297" s="68">
        <v>44</v>
      </c>
      <c r="H297" s="68">
        <v>44279</v>
      </c>
      <c r="I297" s="69" t="s">
        <v>41</v>
      </c>
      <c r="J297" s="69" t="s">
        <v>499</v>
      </c>
      <c r="K297" s="72">
        <v>0</v>
      </c>
      <c r="L297" s="72">
        <v>0</v>
      </c>
      <c r="M297" s="72">
        <v>0</v>
      </c>
      <c r="N297" s="72">
        <v>0</v>
      </c>
      <c r="O297" s="72">
        <v>0</v>
      </c>
      <c r="P297" s="72">
        <v>0</v>
      </c>
      <c r="Q297" s="72">
        <v>0</v>
      </c>
      <c r="R297" s="72">
        <v>0</v>
      </c>
      <c r="S297" s="72">
        <v>0</v>
      </c>
      <c r="T297" s="72">
        <v>0</v>
      </c>
      <c r="U297" s="72">
        <v>0</v>
      </c>
      <c r="V297" s="72">
        <v>0</v>
      </c>
      <c r="W297" s="72">
        <v>2.2000000000000002</v>
      </c>
      <c r="X297" s="72">
        <v>11.7</v>
      </c>
      <c r="Y297" s="72">
        <v>0</v>
      </c>
      <c r="Z297" s="72">
        <v>0</v>
      </c>
      <c r="AA297" s="72">
        <v>0</v>
      </c>
      <c r="AB297" s="72">
        <v>0</v>
      </c>
      <c r="AC297" s="72">
        <v>0</v>
      </c>
      <c r="AD297" s="72">
        <v>0</v>
      </c>
      <c r="AE297" s="72">
        <v>0</v>
      </c>
      <c r="AF297" s="87">
        <v>0</v>
      </c>
      <c r="AG297" s="87">
        <v>0</v>
      </c>
      <c r="AH297" s="87">
        <v>0</v>
      </c>
      <c r="AI297" s="87">
        <v>0</v>
      </c>
      <c r="AJ297" s="87">
        <v>0</v>
      </c>
      <c r="AK297" s="87">
        <v>0</v>
      </c>
      <c r="AL297" s="87">
        <v>0</v>
      </c>
      <c r="AM297" s="87">
        <v>0</v>
      </c>
      <c r="AN297" s="87"/>
      <c r="AO297" s="87"/>
      <c r="AP297" s="70">
        <f t="shared" si="25"/>
        <v>29</v>
      </c>
      <c r="AQ297" s="70">
        <f t="shared" si="26"/>
        <v>13.899999999999999</v>
      </c>
      <c r="AR297" s="70" t="str">
        <f>IFERROR(VLOOKUP(A297,Climatologia_PP!A:U,9+Precipitacion!$E$2,FALSE),"")</f>
        <v/>
      </c>
      <c r="AS297" s="70" t="str">
        <f t="shared" si="27"/>
        <v/>
      </c>
      <c r="AT297" s="70" t="str">
        <f t="shared" si="28"/>
        <v/>
      </c>
      <c r="AU297" s="70">
        <f t="shared" si="29"/>
        <v>11.7</v>
      </c>
      <c r="AV297" s="70">
        <f>IFERROR(VLOOKUP(A297,Maximos!A:AQ,8+(Precipitacion!$E$2-1)*3,FALSE),"")</f>
        <v>124.5</v>
      </c>
      <c r="AW297" s="79">
        <f t="array" ref="AW2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MATCH($A297, Maximos!$A:$A, 0),
    _xlpm.anio, INDEX(Maximos!$A:$ZZ, _xlpm.fila, _xlpm.colIni+1),
    _xlpm.dia, INDEX(Maximos!$A:$ZZ, _xlpm.fila, _xlpm.colIni+2),
    IF(OR(_xlpm.anio="",_xlpm.dia=""), "No aplica", DATE(_xlpm.anio, _xlpm.mesNum, _xlpm.dia))
  ),
"")</f>
        <v>45784</v>
      </c>
      <c r="AX297" s="72">
        <f t="shared" si="30"/>
        <v>-112.8</v>
      </c>
    </row>
    <row r="298" spans="1:50" ht="15" customHeight="1" x14ac:dyDescent="0.25">
      <c r="A298" s="68">
        <v>35215020</v>
      </c>
      <c r="B298" s="69" t="s">
        <v>500</v>
      </c>
      <c r="C298" s="69" t="s">
        <v>501</v>
      </c>
      <c r="D298" s="70">
        <v>-72.387500000000003</v>
      </c>
      <c r="E298" s="70">
        <v>5.3204444439999996</v>
      </c>
      <c r="F298" s="68">
        <v>325</v>
      </c>
      <c r="G298" s="68">
        <v>85</v>
      </c>
      <c r="H298" s="68">
        <v>85001</v>
      </c>
      <c r="I298" s="69" t="s">
        <v>291</v>
      </c>
      <c r="J298" s="69" t="s">
        <v>502</v>
      </c>
      <c r="K298" s="72">
        <v>27.5</v>
      </c>
      <c r="L298" s="72">
        <v>0.4</v>
      </c>
      <c r="M298" s="72">
        <v>0</v>
      </c>
      <c r="N298" s="72">
        <v>4.4000000000000004</v>
      </c>
      <c r="O298" s="72">
        <v>0</v>
      </c>
      <c r="P298" s="72">
        <v>0</v>
      </c>
      <c r="Q298" s="72">
        <v>0</v>
      </c>
      <c r="R298" s="72">
        <v>0</v>
      </c>
      <c r="S298" s="72">
        <v>0</v>
      </c>
      <c r="T298" s="72">
        <v>0</v>
      </c>
      <c r="U298" s="72">
        <v>28.2</v>
      </c>
      <c r="V298" s="72">
        <v>7.2</v>
      </c>
      <c r="W298" s="72">
        <v>16.8</v>
      </c>
      <c r="X298" s="72">
        <v>5.2</v>
      </c>
      <c r="Y298" s="72">
        <v>0</v>
      </c>
      <c r="Z298" s="72">
        <v>27.7</v>
      </c>
      <c r="AA298" s="72">
        <v>0</v>
      </c>
      <c r="AB298" s="72">
        <v>18.100000000000001</v>
      </c>
      <c r="AC298" s="72">
        <v>60.3</v>
      </c>
      <c r="AD298" s="72">
        <v>11</v>
      </c>
      <c r="AE298" s="72">
        <v>37.1</v>
      </c>
      <c r="AF298" s="87">
        <v>0</v>
      </c>
      <c r="AG298" s="87">
        <v>0.2</v>
      </c>
      <c r="AH298" s="87">
        <v>6</v>
      </c>
      <c r="AI298" s="87">
        <v>21.4</v>
      </c>
      <c r="AJ298" s="87">
        <v>24.5</v>
      </c>
      <c r="AK298" s="87">
        <v>1.5</v>
      </c>
      <c r="AL298" s="87">
        <v>22.7</v>
      </c>
      <c r="AM298" s="87">
        <v>19.7</v>
      </c>
      <c r="AN298" s="87"/>
      <c r="AO298" s="87"/>
      <c r="AP298" s="70">
        <f t="shared" si="25"/>
        <v>29</v>
      </c>
      <c r="AQ298" s="70">
        <f t="shared" si="26"/>
        <v>339.9</v>
      </c>
      <c r="AR298" s="70">
        <f>IFERROR(VLOOKUP(A298,Climatologia_PP!A:U,9+Precipitacion!$E$2,FALSE),"")</f>
        <v>377.4</v>
      </c>
      <c r="AS298" s="70">
        <f t="shared" si="27"/>
        <v>90.063593004769473</v>
      </c>
      <c r="AT298" s="70">
        <f t="shared" si="28"/>
        <v>96.274875280960487</v>
      </c>
      <c r="AU298" s="70">
        <f t="shared" si="29"/>
        <v>60.3</v>
      </c>
      <c r="AV298" s="70">
        <f>IFERROR(VLOOKUP(A298,Maximos!A:AQ,8+(Precipitacion!$E$2-1)*3,FALSE),"")</f>
        <v>274.60000000000002</v>
      </c>
      <c r="AW298" s="79">
        <f t="array" ref="AW2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MATCH($A298, Maximos!$A:$A, 0),
    _xlpm.anio, INDEX(Maximos!$A:$ZZ, _xlpm.fila, _xlpm.colIni+1),
    _xlpm.dia, INDEX(Maximos!$A:$ZZ, _xlpm.fila, _xlpm.colIni+2),
    IF(OR(_xlpm.anio="",_xlpm.dia=""), "No aplica", DATE(_xlpm.anio, _xlpm.mesNum, _xlpm.dia))
  ),
"")</f>
        <v>40665</v>
      </c>
      <c r="AX298" s="72">
        <f t="shared" si="30"/>
        <v>-214.3</v>
      </c>
    </row>
    <row r="299" spans="1:50" ht="15" customHeight="1" x14ac:dyDescent="0.25">
      <c r="A299" s="68">
        <v>24035430</v>
      </c>
      <c r="B299" s="69" t="s">
        <v>503</v>
      </c>
      <c r="C299" s="69" t="s">
        <v>501</v>
      </c>
      <c r="D299" s="70">
        <v>-73.11636</v>
      </c>
      <c r="E299" s="70">
        <v>5.7458299999999998</v>
      </c>
      <c r="F299" s="68">
        <v>2521</v>
      </c>
      <c r="G299" s="68">
        <v>15</v>
      </c>
      <c r="H299" s="68">
        <v>15516</v>
      </c>
      <c r="I299" s="69" t="s">
        <v>504</v>
      </c>
      <c r="J299" s="69" t="s">
        <v>505</v>
      </c>
      <c r="K299" s="72">
        <v>15.2</v>
      </c>
      <c r="L299" s="72">
        <v>8.6</v>
      </c>
      <c r="M299" s="72">
        <v>0</v>
      </c>
      <c r="N299" s="72">
        <v>0</v>
      </c>
      <c r="O299" s="72">
        <v>0</v>
      </c>
      <c r="P299" s="72">
        <v>0</v>
      </c>
      <c r="Q299" s="72">
        <v>3</v>
      </c>
      <c r="R299" s="72">
        <v>0</v>
      </c>
      <c r="S299" s="72">
        <v>0</v>
      </c>
      <c r="T299" s="72">
        <v>0</v>
      </c>
      <c r="U299" s="72">
        <v>0</v>
      </c>
      <c r="V299" s="72">
        <v>0</v>
      </c>
      <c r="W299" s="72">
        <v>3.8</v>
      </c>
      <c r="X299" s="72">
        <v>0</v>
      </c>
      <c r="Y299" s="72">
        <v>0</v>
      </c>
      <c r="Z299" s="72">
        <v>1</v>
      </c>
      <c r="AA299" s="72">
        <v>1</v>
      </c>
      <c r="AB299" s="72">
        <v>0.6</v>
      </c>
      <c r="AC299" s="72">
        <v>0</v>
      </c>
      <c r="AD299" s="72">
        <v>0</v>
      </c>
      <c r="AE299" s="72">
        <v>5</v>
      </c>
      <c r="AF299" s="87">
        <v>0</v>
      </c>
      <c r="AG299" s="87">
        <v>0.5</v>
      </c>
      <c r="AH299" s="87">
        <v>0</v>
      </c>
      <c r="AI299" s="87">
        <v>2.7</v>
      </c>
      <c r="AJ299" s="87">
        <v>2.4</v>
      </c>
      <c r="AK299" s="87">
        <v>1.5</v>
      </c>
      <c r="AL299" s="87">
        <v>0</v>
      </c>
      <c r="AM299" s="87">
        <v>2</v>
      </c>
      <c r="AN299" s="87"/>
      <c r="AO299" s="87"/>
      <c r="AP299" s="70">
        <f t="shared" si="25"/>
        <v>29</v>
      </c>
      <c r="AQ299" s="70">
        <f t="shared" si="26"/>
        <v>47.3</v>
      </c>
      <c r="AR299" s="70">
        <f>IFERROR(VLOOKUP(A299,Climatologia_PP!A:U,9+Precipitacion!$E$2,FALSE),"")</f>
        <v>119.6551724137931</v>
      </c>
      <c r="AS299" s="70">
        <f t="shared" si="27"/>
        <v>39.530259365994233</v>
      </c>
      <c r="AT299" s="70">
        <f t="shared" si="28"/>
        <v>42.256484149855908</v>
      </c>
      <c r="AU299" s="70">
        <f t="shared" si="29"/>
        <v>15.2</v>
      </c>
      <c r="AV299" s="70">
        <f>IFERROR(VLOOKUP(A299,Maximos!A:AQ,8+(Precipitacion!$E$2-1)*3,FALSE),"")</f>
        <v>63.5</v>
      </c>
      <c r="AW299" s="79">
        <f t="array" ref="AW2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MATCH($A299, Maximos!$A:$A, 0),
    _xlpm.anio, INDEX(Maximos!$A:$ZZ, _xlpm.fila, _xlpm.colIni+1),
    _xlpm.dia, INDEX(Maximos!$A:$ZZ, _xlpm.fila, _xlpm.colIni+2),
    IF(OR(_xlpm.anio="",_xlpm.dia=""), "No aplica", DATE(_xlpm.anio, _xlpm.mesNum, _xlpm.dia))
  ),
"")</f>
        <v>42862</v>
      </c>
      <c r="AX299" s="72">
        <f t="shared" si="30"/>
        <v>-48.3</v>
      </c>
    </row>
    <row r="300" spans="1:50" ht="15" customHeight="1" x14ac:dyDescent="0.25">
      <c r="A300" s="68">
        <v>35235050</v>
      </c>
      <c r="B300" s="69" t="s">
        <v>506</v>
      </c>
      <c r="C300" s="69" t="s">
        <v>501</v>
      </c>
      <c r="D300" s="70">
        <v>-72.166777780000004</v>
      </c>
      <c r="E300" s="70">
        <v>5.8185833330000003</v>
      </c>
      <c r="F300" s="68">
        <v>117</v>
      </c>
      <c r="G300" s="68">
        <v>85</v>
      </c>
      <c r="H300" s="68">
        <v>85400</v>
      </c>
      <c r="I300" s="69" t="s">
        <v>291</v>
      </c>
      <c r="J300" s="69" t="s">
        <v>507</v>
      </c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  <c r="V300" s="72"/>
      <c r="W300" s="72"/>
      <c r="X300" s="72"/>
      <c r="Y300" s="72"/>
      <c r="Z300" s="72"/>
      <c r="AA300" s="72"/>
      <c r="AB300" s="72"/>
      <c r="AC300" s="72"/>
      <c r="AD300" s="72"/>
      <c r="AE300" s="72"/>
      <c r="AF300" s="87"/>
      <c r="AG300" s="87"/>
      <c r="AH300" s="87"/>
      <c r="AI300" s="87"/>
      <c r="AJ300" s="87"/>
      <c r="AK300" s="87"/>
      <c r="AL300" s="87"/>
      <c r="AM300" s="87">
        <v>0</v>
      </c>
      <c r="AN300" s="87"/>
      <c r="AO300" s="87"/>
      <c r="AP300" s="70">
        <f t="shared" si="25"/>
        <v>1</v>
      </c>
      <c r="AQ300" s="70">
        <f t="shared" si="26"/>
        <v>0</v>
      </c>
      <c r="AR300" s="70" t="str">
        <f>IFERROR(VLOOKUP(A300,Climatologia_PP!A:U,9+Precipitacion!$E$2,FALSE),"")</f>
        <v/>
      </c>
      <c r="AS300" s="70" t="str">
        <f t="shared" si="27"/>
        <v/>
      </c>
      <c r="AT300" s="70" t="str">
        <f t="shared" si="28"/>
        <v/>
      </c>
      <c r="AU300" s="70">
        <f t="shared" si="29"/>
        <v>0</v>
      </c>
      <c r="AV300" s="70">
        <f>IFERROR(VLOOKUP(A300,Maximos!A:AQ,8+(Precipitacion!$E$2-1)*3,FALSE),"")</f>
        <v>138</v>
      </c>
      <c r="AW300" s="79">
        <f t="array" ref="AW3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MATCH($A300, Maximos!$A:$A, 0),
    _xlpm.anio, INDEX(Maximos!$A:$ZZ, _xlpm.fila, _xlpm.colIni+1),
    _xlpm.dia, INDEX(Maximos!$A:$ZZ, _xlpm.fila, _xlpm.colIni+2),
    IF(OR(_xlpm.anio="",_xlpm.dia=""), "No aplica", DATE(_xlpm.anio, _xlpm.mesNum, _xlpm.dia))
  ),
"")</f>
        <v>42513</v>
      </c>
      <c r="AX300" s="72">
        <f t="shared" si="30"/>
        <v>-138</v>
      </c>
    </row>
    <row r="301" spans="1:50" ht="15" customHeight="1" x14ac:dyDescent="0.25">
      <c r="A301" s="68">
        <v>35070260</v>
      </c>
      <c r="B301" s="69" t="s">
        <v>508</v>
      </c>
      <c r="C301" s="69" t="s">
        <v>501</v>
      </c>
      <c r="D301" s="70">
        <v>-73.379861109999993</v>
      </c>
      <c r="E301" s="70">
        <v>4.9708333329999999</v>
      </c>
      <c r="F301" s="68">
        <v>1954</v>
      </c>
      <c r="G301" s="68">
        <v>15</v>
      </c>
      <c r="H301" s="68">
        <v>15022</v>
      </c>
      <c r="I301" s="69" t="s">
        <v>504</v>
      </c>
      <c r="J301" s="69" t="s">
        <v>508</v>
      </c>
      <c r="K301" s="72">
        <v>13.1</v>
      </c>
      <c r="L301" s="72">
        <v>8.1999999999999993</v>
      </c>
      <c r="M301" s="72">
        <v>0</v>
      </c>
      <c r="N301" s="72">
        <v>4.2</v>
      </c>
      <c r="O301" s="72">
        <v>11.4</v>
      </c>
      <c r="P301" s="72">
        <v>0</v>
      </c>
      <c r="Q301" s="72">
        <v>0</v>
      </c>
      <c r="R301" s="72">
        <v>0</v>
      </c>
      <c r="S301" s="72">
        <v>0</v>
      </c>
      <c r="T301" s="72">
        <v>0</v>
      </c>
      <c r="U301" s="72">
        <v>19.5</v>
      </c>
      <c r="V301" s="72">
        <v>0</v>
      </c>
      <c r="W301" s="72">
        <v>14.9</v>
      </c>
      <c r="X301" s="72">
        <v>3.5</v>
      </c>
      <c r="Y301" s="72">
        <v>4.0999999999999996</v>
      </c>
      <c r="Z301" s="72">
        <v>23</v>
      </c>
      <c r="AA301" s="72">
        <v>3.5</v>
      </c>
      <c r="AB301" s="72">
        <v>35.299999999999997</v>
      </c>
      <c r="AC301" s="72">
        <v>0</v>
      </c>
      <c r="AD301" s="72">
        <v>0</v>
      </c>
      <c r="AE301" s="72">
        <v>23.3</v>
      </c>
      <c r="AF301" s="87">
        <v>5.3</v>
      </c>
      <c r="AG301" s="87">
        <v>14.1</v>
      </c>
      <c r="AH301" s="87">
        <v>16.3</v>
      </c>
      <c r="AI301" s="87">
        <v>7.8</v>
      </c>
      <c r="AJ301" s="87">
        <v>21.5</v>
      </c>
      <c r="AK301" s="87">
        <v>16.5</v>
      </c>
      <c r="AL301" s="87">
        <v>29.5</v>
      </c>
      <c r="AM301" s="87">
        <v>16.2</v>
      </c>
      <c r="AN301" s="87"/>
      <c r="AO301" s="87"/>
      <c r="AP301" s="70">
        <f t="shared" si="25"/>
        <v>29</v>
      </c>
      <c r="AQ301" s="70">
        <f t="shared" si="26"/>
        <v>291.2</v>
      </c>
      <c r="AR301" s="70">
        <f>IFERROR(VLOOKUP(A301,Climatologia_PP!A:U,9+Precipitacion!$E$2,FALSE),"")</f>
        <v>228.9346153846154</v>
      </c>
      <c r="AS301" s="70">
        <f t="shared" si="27"/>
        <v>127.19788989130252</v>
      </c>
      <c r="AT301" s="70">
        <f t="shared" si="28"/>
        <v>135.97015815966819</v>
      </c>
      <c r="AU301" s="70">
        <f t="shared" si="29"/>
        <v>35.299999999999997</v>
      </c>
      <c r="AV301" s="70">
        <f>IFERROR(VLOOKUP(A301,Maximos!A:AQ,8+(Precipitacion!$E$2-1)*3,FALSE),"")</f>
        <v>104</v>
      </c>
      <c r="AW301" s="79">
        <f t="array" ref="AW3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MATCH($A301, Maximos!$A:$A, 0),
    _xlpm.anio, INDEX(Maximos!$A:$ZZ, _xlpm.fila, _xlpm.colIni+1),
    _xlpm.dia, INDEX(Maximos!$A:$ZZ, _xlpm.fila, _xlpm.colIni+2),
    IF(OR(_xlpm.anio="",_xlpm.dia=""), "No aplica", DATE(_xlpm.anio, _xlpm.mesNum, _xlpm.dia))
  ),
"")</f>
        <v>29001</v>
      </c>
      <c r="AX301" s="72">
        <f t="shared" si="30"/>
        <v>-68.7</v>
      </c>
    </row>
    <row r="302" spans="1:50" ht="15" customHeight="1" x14ac:dyDescent="0.25">
      <c r="A302" s="68">
        <v>35075040</v>
      </c>
      <c r="B302" s="69" t="s">
        <v>509</v>
      </c>
      <c r="C302" s="69" t="s">
        <v>501</v>
      </c>
      <c r="D302" s="70">
        <v>-73.316749999999999</v>
      </c>
      <c r="E302" s="70">
        <v>4.9743611110000003</v>
      </c>
      <c r="F302" s="68">
        <v>1300</v>
      </c>
      <c r="G302" s="68">
        <v>15</v>
      </c>
      <c r="H302" s="68">
        <v>15425</v>
      </c>
      <c r="I302" s="69" t="s">
        <v>504</v>
      </c>
      <c r="J302" s="69" t="s">
        <v>510</v>
      </c>
      <c r="K302" s="72">
        <v>35.700000000000003</v>
      </c>
      <c r="L302" s="72"/>
      <c r="M302" s="72">
        <v>1.4</v>
      </c>
      <c r="N302" s="72">
        <v>6.4</v>
      </c>
      <c r="O302" s="72">
        <v>16.5</v>
      </c>
      <c r="P302" s="72"/>
      <c r="Q302" s="72">
        <v>0.5</v>
      </c>
      <c r="R302" s="72">
        <v>0</v>
      </c>
      <c r="S302" s="72">
        <v>20</v>
      </c>
      <c r="T302" s="72">
        <v>1.5</v>
      </c>
      <c r="U302" s="72">
        <v>25.3</v>
      </c>
      <c r="V302" s="72">
        <v>0</v>
      </c>
      <c r="W302" s="72">
        <v>19.8</v>
      </c>
      <c r="X302" s="72">
        <v>0.3</v>
      </c>
      <c r="Y302" s="72">
        <v>0.4</v>
      </c>
      <c r="Z302" s="72">
        <v>26</v>
      </c>
      <c r="AA302" s="72">
        <v>1.3</v>
      </c>
      <c r="AB302" s="72">
        <v>40.299999999999997</v>
      </c>
      <c r="AC302" s="72">
        <v>1.2</v>
      </c>
      <c r="AD302" s="72">
        <v>2.2000000000000002</v>
      </c>
      <c r="AE302" s="72">
        <v>30</v>
      </c>
      <c r="AF302" s="87">
        <v>14.2</v>
      </c>
      <c r="AG302" s="87">
        <v>17.899999999999999</v>
      </c>
      <c r="AH302" s="87">
        <v>39.700000000000003</v>
      </c>
      <c r="AI302" s="87">
        <v>12.3</v>
      </c>
      <c r="AJ302" s="87">
        <v>27</v>
      </c>
      <c r="AK302" s="87">
        <v>18.8</v>
      </c>
      <c r="AL302" s="87">
        <v>38.5</v>
      </c>
      <c r="AM302" s="87">
        <v>20.8</v>
      </c>
      <c r="AN302" s="87"/>
      <c r="AO302" s="87"/>
      <c r="AP302" s="70">
        <f t="shared" si="25"/>
        <v>27</v>
      </c>
      <c r="AQ302" s="70">
        <f t="shared" si="26"/>
        <v>418</v>
      </c>
      <c r="AR302" s="70">
        <f>IFERROR(VLOOKUP(A302,Climatologia_PP!A:U,9+Precipitacion!$E$2,FALSE),"")</f>
        <v>317.92500000000013</v>
      </c>
      <c r="AS302" s="70">
        <f t="shared" si="27"/>
        <v>131.47754973657305</v>
      </c>
      <c r="AT302" s="70">
        <f t="shared" si="28"/>
        <v>150.95570525310237</v>
      </c>
      <c r="AU302" s="70">
        <f t="shared" si="29"/>
        <v>40.299999999999997</v>
      </c>
      <c r="AV302" s="70">
        <f>IFERROR(VLOOKUP(A302,Maximos!A:AQ,8+(Precipitacion!$E$2-1)*3,FALSE),"")</f>
        <v>130</v>
      </c>
      <c r="AW302" s="79">
        <f t="array" ref="AW3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MATCH($A302,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302" s="72">
        <f t="shared" si="30"/>
        <v>-89.7</v>
      </c>
    </row>
    <row r="303" spans="1:50" ht="15" customHeight="1" x14ac:dyDescent="0.25">
      <c r="A303" s="68">
        <v>35070100</v>
      </c>
      <c r="B303" s="69" t="s">
        <v>511</v>
      </c>
      <c r="C303" s="69" t="s">
        <v>501</v>
      </c>
      <c r="D303" s="70">
        <v>-73.43305556</v>
      </c>
      <c r="E303" s="70">
        <v>4.9834722219999996</v>
      </c>
      <c r="F303" s="68">
        <v>1600</v>
      </c>
      <c r="G303" s="68">
        <v>15</v>
      </c>
      <c r="H303" s="68">
        <v>15761</v>
      </c>
      <c r="I303" s="69" t="s">
        <v>504</v>
      </c>
      <c r="J303" s="69" t="s">
        <v>511</v>
      </c>
      <c r="K303" s="72">
        <v>17</v>
      </c>
      <c r="L303" s="72">
        <v>6</v>
      </c>
      <c r="M303" s="72">
        <v>0</v>
      </c>
      <c r="N303" s="72">
        <v>0</v>
      </c>
      <c r="O303" s="72">
        <v>10</v>
      </c>
      <c r="P303" s="72">
        <v>2</v>
      </c>
      <c r="Q303" s="72">
        <v>0</v>
      </c>
      <c r="R303" s="72">
        <v>0</v>
      </c>
      <c r="S303" s="72">
        <v>0</v>
      </c>
      <c r="T303" s="72">
        <v>0</v>
      </c>
      <c r="U303" s="72">
        <v>13</v>
      </c>
      <c r="V303" s="72">
        <v>0</v>
      </c>
      <c r="W303" s="72">
        <v>16</v>
      </c>
      <c r="X303" s="72">
        <v>0</v>
      </c>
      <c r="Y303" s="72">
        <v>0</v>
      </c>
      <c r="Z303" s="72">
        <v>19</v>
      </c>
      <c r="AA303" s="72">
        <v>0</v>
      </c>
      <c r="AB303" s="72">
        <v>37</v>
      </c>
      <c r="AC303" s="72">
        <v>0</v>
      </c>
      <c r="AD303" s="72">
        <v>0</v>
      </c>
      <c r="AE303" s="72">
        <v>21</v>
      </c>
      <c r="AF303" s="87">
        <v>0</v>
      </c>
      <c r="AG303" s="87">
        <v>15</v>
      </c>
      <c r="AH303" s="87">
        <v>0.8</v>
      </c>
      <c r="AI303" s="87">
        <v>7</v>
      </c>
      <c r="AJ303" s="87">
        <v>15</v>
      </c>
      <c r="AK303" s="87">
        <v>12</v>
      </c>
      <c r="AL303" s="87">
        <v>29</v>
      </c>
      <c r="AM303" s="87">
        <v>10</v>
      </c>
      <c r="AN303" s="87"/>
      <c r="AO303" s="87"/>
      <c r="AP303" s="70">
        <f t="shared" si="25"/>
        <v>29</v>
      </c>
      <c r="AQ303" s="70">
        <f t="shared" si="26"/>
        <v>229.8</v>
      </c>
      <c r="AR303" s="70">
        <f>IFERROR(VLOOKUP(A303,Climatologia_PP!A:U,9+Precipitacion!$E$2,FALSE),"")</f>
        <v>182.81071428571431</v>
      </c>
      <c r="AS303" s="70">
        <f t="shared" si="27"/>
        <v>125.70379197843202</v>
      </c>
      <c r="AT303" s="70">
        <f t="shared" si="28"/>
        <v>134.37301901142732</v>
      </c>
      <c r="AU303" s="70">
        <f t="shared" si="29"/>
        <v>37</v>
      </c>
      <c r="AV303" s="70">
        <f>IFERROR(VLOOKUP(A303,Maximos!A:AQ,8+(Precipitacion!$E$2-1)*3,FALSE),"")</f>
        <v>139</v>
      </c>
      <c r="AW303" s="79">
        <f t="array" ref="AW3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MATCH($A303, Maximos!$A:$A, 0),
    _xlpm.anio, INDEX(Maximos!$A:$ZZ, _xlpm.fila, _xlpm.colIni+1),
    _xlpm.dia, INDEX(Maximos!$A:$ZZ, _xlpm.fila, _xlpm.colIni+2),
    IF(OR(_xlpm.anio="",_xlpm.dia=""), "No aplica", DATE(_xlpm.anio, _xlpm.mesNum, _xlpm.dia))
  ),
"")</f>
        <v>25718</v>
      </c>
      <c r="AX303" s="72">
        <f t="shared" si="30"/>
        <v>-102</v>
      </c>
    </row>
    <row r="304" spans="1:50" ht="15" customHeight="1" x14ac:dyDescent="0.25">
      <c r="A304" s="68">
        <v>24010810</v>
      </c>
      <c r="B304" s="69" t="s">
        <v>512</v>
      </c>
      <c r="C304" s="69" t="s">
        <v>501</v>
      </c>
      <c r="D304" s="70">
        <v>-73.548916669999997</v>
      </c>
      <c r="E304" s="70">
        <v>5.7508055560000004</v>
      </c>
      <c r="F304" s="68">
        <v>2375</v>
      </c>
      <c r="G304" s="68">
        <v>15</v>
      </c>
      <c r="H304" s="68">
        <v>15293</v>
      </c>
      <c r="I304" s="69" t="s">
        <v>504</v>
      </c>
      <c r="J304" s="69" t="s">
        <v>513</v>
      </c>
      <c r="K304" s="72">
        <v>0</v>
      </c>
      <c r="L304" s="72">
        <v>0</v>
      </c>
      <c r="M304" s="72">
        <v>0</v>
      </c>
      <c r="N304" s="72">
        <v>0</v>
      </c>
      <c r="O304" s="72">
        <v>0</v>
      </c>
      <c r="P304" s="72">
        <v>0</v>
      </c>
      <c r="Q304" s="72">
        <v>0</v>
      </c>
      <c r="R304" s="72">
        <v>6</v>
      </c>
      <c r="S304" s="72">
        <v>0</v>
      </c>
      <c r="T304" s="72">
        <v>0</v>
      </c>
      <c r="U304" s="72">
        <v>0</v>
      </c>
      <c r="V304" s="72">
        <v>0</v>
      </c>
      <c r="W304" s="72">
        <v>1</v>
      </c>
      <c r="X304" s="72">
        <v>0</v>
      </c>
      <c r="Y304" s="72">
        <v>0</v>
      </c>
      <c r="Z304" s="72">
        <v>8</v>
      </c>
      <c r="AA304" s="72">
        <v>0</v>
      </c>
      <c r="AB304" s="72">
        <v>3</v>
      </c>
      <c r="AC304" s="72">
        <v>0</v>
      </c>
      <c r="AD304" s="72">
        <v>0</v>
      </c>
      <c r="AE304" s="72">
        <v>7</v>
      </c>
      <c r="AF304" s="87">
        <v>0</v>
      </c>
      <c r="AG304" s="87">
        <v>0</v>
      </c>
      <c r="AH304" s="87">
        <v>0</v>
      </c>
      <c r="AI304" s="87">
        <v>0</v>
      </c>
      <c r="AJ304" s="87">
        <v>0</v>
      </c>
      <c r="AK304" s="87">
        <v>0</v>
      </c>
      <c r="AL304" s="87">
        <v>7</v>
      </c>
      <c r="AM304" s="87">
        <v>10</v>
      </c>
      <c r="AN304" s="87"/>
      <c r="AO304" s="87"/>
      <c r="AP304" s="70">
        <f t="shared" si="25"/>
        <v>29</v>
      </c>
      <c r="AQ304" s="70">
        <f t="shared" si="26"/>
        <v>42</v>
      </c>
      <c r="AR304" s="70">
        <f>IFERROR(VLOOKUP(A304,Climatologia_PP!A:U,9+Precipitacion!$E$2,FALSE),"")</f>
        <v>150.51</v>
      </c>
      <c r="AS304" s="70">
        <f t="shared" si="27"/>
        <v>27.905122583217061</v>
      </c>
      <c r="AT304" s="70">
        <f t="shared" si="28"/>
        <v>29.829613795852723</v>
      </c>
      <c r="AU304" s="70">
        <f t="shared" si="29"/>
        <v>10</v>
      </c>
      <c r="AV304" s="70">
        <f>IFERROR(VLOOKUP(A304,Maximos!A:AQ,8+(Precipitacion!$E$2-1)*3,FALSE),"")</f>
        <v>52.3</v>
      </c>
      <c r="AW304" s="79">
        <f t="array" ref="AW3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MATCH($A304, Maximos!$A:$A, 0),
    _xlpm.anio, INDEX(Maximos!$A:$ZZ, _xlpm.fila, _xlpm.colIni+1),
    _xlpm.dia, INDEX(Maximos!$A:$ZZ, _xlpm.fila, _xlpm.colIni+2),
    IF(OR(_xlpm.anio="",_xlpm.dia=""), "No aplica", DATE(_xlpm.anio, _xlpm.mesNum, _xlpm.dia))
  ),
"")</f>
        <v>35942</v>
      </c>
      <c r="AX304" s="72">
        <f t="shared" si="30"/>
        <v>-42.3</v>
      </c>
    </row>
    <row r="305" spans="1:50" ht="15" customHeight="1" x14ac:dyDescent="0.25">
      <c r="A305" s="68">
        <v>24010630</v>
      </c>
      <c r="B305" s="69" t="s">
        <v>514</v>
      </c>
      <c r="C305" s="69" t="s">
        <v>501</v>
      </c>
      <c r="D305" s="70">
        <v>-73.444138890000005</v>
      </c>
      <c r="E305" s="70">
        <v>5.7605833329999996</v>
      </c>
      <c r="F305" s="68">
        <v>2600</v>
      </c>
      <c r="G305" s="68">
        <v>15</v>
      </c>
      <c r="H305" s="68">
        <v>15051</v>
      </c>
      <c r="I305" s="69" t="s">
        <v>504</v>
      </c>
      <c r="J305" s="69" t="s">
        <v>514</v>
      </c>
      <c r="K305" s="72">
        <v>0.3</v>
      </c>
      <c r="L305" s="72">
        <v>0</v>
      </c>
      <c r="M305" s="72">
        <v>0</v>
      </c>
      <c r="N305" s="72">
        <v>0</v>
      </c>
      <c r="O305" s="72">
        <v>0</v>
      </c>
      <c r="P305" s="72">
        <v>0</v>
      </c>
      <c r="Q305" s="72">
        <v>4.4000000000000004</v>
      </c>
      <c r="R305" s="72">
        <v>25.1</v>
      </c>
      <c r="S305" s="72">
        <v>0</v>
      </c>
      <c r="T305" s="72">
        <v>0</v>
      </c>
      <c r="U305" s="72">
        <v>0</v>
      </c>
      <c r="V305" s="72">
        <v>0.1</v>
      </c>
      <c r="W305" s="72">
        <v>0.2</v>
      </c>
      <c r="X305" s="72">
        <v>0</v>
      </c>
      <c r="Y305" s="72">
        <v>0</v>
      </c>
      <c r="Z305" s="72">
        <v>25.9</v>
      </c>
      <c r="AA305" s="72">
        <v>0</v>
      </c>
      <c r="AB305" s="72">
        <v>0</v>
      </c>
      <c r="AC305" s="72">
        <v>0</v>
      </c>
      <c r="AD305" s="72">
        <v>0.4</v>
      </c>
      <c r="AE305" s="72">
        <v>3.1</v>
      </c>
      <c r="AF305" s="87">
        <v>0</v>
      </c>
      <c r="AG305" s="87">
        <v>0.1</v>
      </c>
      <c r="AH305" s="87">
        <v>0</v>
      </c>
      <c r="AI305" s="87">
        <v>0.4</v>
      </c>
      <c r="AJ305" s="87">
        <v>0</v>
      </c>
      <c r="AK305" s="87">
        <v>5</v>
      </c>
      <c r="AL305" s="87">
        <v>0</v>
      </c>
      <c r="AM305" s="87">
        <v>8.6</v>
      </c>
      <c r="AN305" s="87"/>
      <c r="AO305" s="87"/>
      <c r="AP305" s="70">
        <f t="shared" si="25"/>
        <v>29</v>
      </c>
      <c r="AQ305" s="70">
        <f t="shared" si="26"/>
        <v>73.599999999999994</v>
      </c>
      <c r="AR305" s="70">
        <f>IFERROR(VLOOKUP(A305,Climatologia_PP!A:U,9+Precipitacion!$E$2,FALSE),"")</f>
        <v>169.80689655172421</v>
      </c>
      <c r="AS305" s="70">
        <f t="shared" si="27"/>
        <v>43.343351474291261</v>
      </c>
      <c r="AT305" s="70">
        <f t="shared" si="28"/>
        <v>46.332548127690664</v>
      </c>
      <c r="AU305" s="70">
        <f t="shared" si="29"/>
        <v>25.9</v>
      </c>
      <c r="AV305" s="70">
        <f>IFERROR(VLOOKUP(A305,Maximos!A:AQ,8+(Precipitacion!$E$2-1)*3,FALSE),"")</f>
        <v>67</v>
      </c>
      <c r="AW305" s="79">
        <f t="array" ref="AW3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MATCH($A305, Maximos!$A:$A, 0),
    _xlpm.anio, INDEX(Maximos!$A:$ZZ, _xlpm.fila, _xlpm.colIni+1),
    _xlpm.dia, INDEX(Maximos!$A:$ZZ, _xlpm.fila, _xlpm.colIni+2),
    IF(OR(_xlpm.anio="",_xlpm.dia=""), "No aplica", DATE(_xlpm.anio, _xlpm.mesNum, _xlpm.dia))
  ),
"")</f>
        <v>29737</v>
      </c>
      <c r="AX305" s="72">
        <f t="shared" si="30"/>
        <v>-41.1</v>
      </c>
    </row>
    <row r="306" spans="1:50" ht="15" customHeight="1" x14ac:dyDescent="0.25">
      <c r="A306" s="68">
        <v>24035250</v>
      </c>
      <c r="B306" s="69" t="s">
        <v>515</v>
      </c>
      <c r="C306" s="69" t="s">
        <v>501</v>
      </c>
      <c r="D306" s="70">
        <v>-72.465559999999996</v>
      </c>
      <c r="E306" s="70">
        <v>6.1877800000000001</v>
      </c>
      <c r="F306" s="68">
        <v>2961</v>
      </c>
      <c r="G306" s="68">
        <v>15</v>
      </c>
      <c r="H306" s="68">
        <v>15183</v>
      </c>
      <c r="I306" s="69" t="s">
        <v>504</v>
      </c>
      <c r="J306" s="69" t="s">
        <v>516</v>
      </c>
      <c r="K306" s="72">
        <v>8</v>
      </c>
      <c r="L306" s="72">
        <v>0</v>
      </c>
      <c r="M306" s="72">
        <v>2.5</v>
      </c>
      <c r="N306" s="72">
        <v>0</v>
      </c>
      <c r="O306" s="72">
        <v>0</v>
      </c>
      <c r="P306" s="72">
        <v>0</v>
      </c>
      <c r="Q306" s="72">
        <v>0</v>
      </c>
      <c r="R306" s="72">
        <v>0</v>
      </c>
      <c r="S306" s="72">
        <v>0</v>
      </c>
      <c r="T306" s="72">
        <v>1.2</v>
      </c>
      <c r="U306" s="72">
        <v>0</v>
      </c>
      <c r="V306" s="72">
        <v>0</v>
      </c>
      <c r="W306" s="72">
        <v>1.3</v>
      </c>
      <c r="X306" s="72">
        <v>0</v>
      </c>
      <c r="Y306" s="72">
        <v>0</v>
      </c>
      <c r="Z306" s="72">
        <v>14</v>
      </c>
      <c r="AA306" s="72"/>
      <c r="AB306" s="72">
        <v>0</v>
      </c>
      <c r="AC306" s="72">
        <v>0</v>
      </c>
      <c r="AD306" s="72">
        <v>21.5</v>
      </c>
      <c r="AE306" s="72">
        <v>18.5</v>
      </c>
      <c r="AF306" s="87">
        <v>2.5</v>
      </c>
      <c r="AG306" s="87">
        <v>3</v>
      </c>
      <c r="AH306" s="87">
        <v>0.4</v>
      </c>
      <c r="AI306" s="87">
        <v>2.4</v>
      </c>
      <c r="AJ306" s="87">
        <v>5.4</v>
      </c>
      <c r="AK306" s="87">
        <v>1</v>
      </c>
      <c r="AL306" s="87">
        <v>1.8</v>
      </c>
      <c r="AM306" s="87">
        <v>4.9000000000000004</v>
      </c>
      <c r="AN306" s="87"/>
      <c r="AO306" s="87"/>
      <c r="AP306" s="70">
        <f t="shared" si="25"/>
        <v>28</v>
      </c>
      <c r="AQ306" s="70">
        <f t="shared" si="26"/>
        <v>88.40000000000002</v>
      </c>
      <c r="AR306" s="70">
        <f>IFERROR(VLOOKUP(A306,Climatologia_PP!A:U,9+Precipitacion!$E$2,FALSE),"")</f>
        <v>122.36071428571429</v>
      </c>
      <c r="AS306" s="70">
        <f t="shared" si="27"/>
        <v>72.245410233209782</v>
      </c>
      <c r="AT306" s="70">
        <f t="shared" si="28"/>
        <v>79.985989901053685</v>
      </c>
      <c r="AU306" s="70">
        <f t="shared" si="29"/>
        <v>21.5</v>
      </c>
      <c r="AV306" s="70" t="str">
        <f>IFERROR(VLOOKUP(A306,Maximos!A:AQ,8+(Precipitacion!$E$2-1)*3,FALSE),"")</f>
        <v/>
      </c>
      <c r="AW306" s="79" t="str">
        <f t="array" ref="AW3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306" s="72" t="str">
        <f t="shared" si="30"/>
        <v>NA</v>
      </c>
    </row>
    <row r="307" spans="1:50" ht="15" customHeight="1" x14ac:dyDescent="0.25">
      <c r="A307" s="68">
        <v>24030240</v>
      </c>
      <c r="B307" s="69" t="s">
        <v>517</v>
      </c>
      <c r="C307" s="69" t="s">
        <v>501</v>
      </c>
      <c r="D307" s="70">
        <v>-72.689333329999997</v>
      </c>
      <c r="E307" s="70">
        <v>6.2317499999999999</v>
      </c>
      <c r="F307" s="68">
        <v>2550</v>
      </c>
      <c r="G307" s="68">
        <v>15</v>
      </c>
      <c r="H307" s="68">
        <v>15774</v>
      </c>
      <c r="I307" s="69" t="s">
        <v>504</v>
      </c>
      <c r="J307" s="69" t="s">
        <v>518</v>
      </c>
      <c r="K307" s="72">
        <v>0.5</v>
      </c>
      <c r="L307" s="72">
        <v>0</v>
      </c>
      <c r="M307" s="72">
        <v>0</v>
      </c>
      <c r="N307" s="72">
        <v>0</v>
      </c>
      <c r="O307" s="72">
        <v>0</v>
      </c>
      <c r="P307" s="72">
        <v>0</v>
      </c>
      <c r="Q307" s="72">
        <v>0.5</v>
      </c>
      <c r="R307" s="72">
        <v>0</v>
      </c>
      <c r="S307" s="72">
        <v>0</v>
      </c>
      <c r="T307" s="72">
        <v>0</v>
      </c>
      <c r="U307" s="72">
        <v>0</v>
      </c>
      <c r="V307" s="72">
        <v>0</v>
      </c>
      <c r="W307" s="72">
        <v>0</v>
      </c>
      <c r="X307" s="72">
        <v>0</v>
      </c>
      <c r="Y307" s="72">
        <v>0</v>
      </c>
      <c r="Z307" s="72">
        <v>1.5</v>
      </c>
      <c r="AA307" s="72">
        <v>0</v>
      </c>
      <c r="AB307" s="72">
        <v>0</v>
      </c>
      <c r="AC307" s="72">
        <v>0</v>
      </c>
      <c r="AD307" s="72">
        <v>0</v>
      </c>
      <c r="AE307" s="72">
        <v>6.5</v>
      </c>
      <c r="AF307" s="87">
        <v>0</v>
      </c>
      <c r="AG307" s="87">
        <v>0</v>
      </c>
      <c r="AH307" s="87">
        <v>0</v>
      </c>
      <c r="AI307" s="87">
        <v>0</v>
      </c>
      <c r="AJ307" s="87">
        <v>0</v>
      </c>
      <c r="AK307" s="87">
        <v>0</v>
      </c>
      <c r="AL307" s="87">
        <v>0</v>
      </c>
      <c r="AM307" s="87">
        <v>0</v>
      </c>
      <c r="AN307" s="87"/>
      <c r="AO307" s="87"/>
      <c r="AP307" s="70">
        <f t="shared" si="25"/>
        <v>29</v>
      </c>
      <c r="AQ307" s="70">
        <f t="shared" si="26"/>
        <v>9</v>
      </c>
      <c r="AR307" s="70" t="str">
        <f>IFERROR(VLOOKUP(A307,Climatologia_PP!A:U,9+Precipitacion!$E$2,FALSE),"")</f>
        <v/>
      </c>
      <c r="AS307" s="70" t="str">
        <f t="shared" si="27"/>
        <v/>
      </c>
      <c r="AT307" s="70" t="str">
        <f t="shared" si="28"/>
        <v/>
      </c>
      <c r="AU307" s="70">
        <f t="shared" si="29"/>
        <v>6.5</v>
      </c>
      <c r="AV307" s="70">
        <f>IFERROR(VLOOKUP(A307,Maximos!A:AQ,8+(Precipitacion!$E$2-1)*3,FALSE),"")</f>
        <v>80</v>
      </c>
      <c r="AW307" s="79">
        <f t="array" ref="AW3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MATCH($A307, Maximos!$A:$A, 0),
    _xlpm.anio, INDEX(Maximos!$A:$ZZ, _xlpm.fila, _xlpm.colIni+1),
    _xlpm.dia, INDEX(Maximos!$A:$ZZ, _xlpm.fila, _xlpm.colIni+2),
    IF(OR(_xlpm.anio="",_xlpm.dia=""), "No aplica", DATE(_xlpm.anio, _xlpm.mesNum, _xlpm.dia))
  ),
"")</f>
        <v>23141</v>
      </c>
      <c r="AX307" s="72">
        <f t="shared" si="30"/>
        <v>-73.5</v>
      </c>
    </row>
    <row r="308" spans="1:50" ht="15" customHeight="1" x14ac:dyDescent="0.25">
      <c r="A308" s="68">
        <v>24035330</v>
      </c>
      <c r="B308" s="69" t="s">
        <v>519</v>
      </c>
      <c r="C308" s="69" t="s">
        <v>501</v>
      </c>
      <c r="D308" s="70">
        <v>-72.582277779999998</v>
      </c>
      <c r="E308" s="70">
        <v>6.328972222</v>
      </c>
      <c r="F308" s="68">
        <v>2150</v>
      </c>
      <c r="G308" s="68">
        <v>15</v>
      </c>
      <c r="H308" s="68">
        <v>15097</v>
      </c>
      <c r="I308" s="69" t="s">
        <v>504</v>
      </c>
      <c r="J308" s="69" t="s">
        <v>519</v>
      </c>
      <c r="K308" s="72">
        <v>4.5</v>
      </c>
      <c r="L308" s="72">
        <v>0.6</v>
      </c>
      <c r="M308" s="72">
        <v>1.5</v>
      </c>
      <c r="N308" s="72">
        <v>0</v>
      </c>
      <c r="O308" s="72">
        <v>0</v>
      </c>
      <c r="P308" s="72">
        <v>0</v>
      </c>
      <c r="Q308" s="72">
        <v>7</v>
      </c>
      <c r="R308" s="72">
        <v>0</v>
      </c>
      <c r="S308" s="72">
        <v>0</v>
      </c>
      <c r="T308" s="72">
        <v>0</v>
      </c>
      <c r="U308" s="72">
        <v>10</v>
      </c>
      <c r="V308" s="72">
        <v>4</v>
      </c>
      <c r="W308" s="72">
        <v>0</v>
      </c>
      <c r="X308" s="72">
        <v>0</v>
      </c>
      <c r="Y308" s="72">
        <v>0</v>
      </c>
      <c r="Z308" s="72">
        <v>9.5</v>
      </c>
      <c r="AA308" s="72">
        <v>2.2000000000000002</v>
      </c>
      <c r="AB308" s="72">
        <v>0</v>
      </c>
      <c r="AC308" s="72">
        <v>0</v>
      </c>
      <c r="AD308" s="72">
        <v>3</v>
      </c>
      <c r="AE308" s="72">
        <v>23</v>
      </c>
      <c r="AF308" s="87">
        <v>0</v>
      </c>
      <c r="AG308" s="87">
        <v>0</v>
      </c>
      <c r="AH308" s="87">
        <v>0</v>
      </c>
      <c r="AI308" s="87">
        <v>0</v>
      </c>
      <c r="AJ308" s="87">
        <v>0</v>
      </c>
      <c r="AK308" s="87">
        <v>0</v>
      </c>
      <c r="AL308" s="87">
        <v>0</v>
      </c>
      <c r="AM308" s="87">
        <v>3</v>
      </c>
      <c r="AN308" s="87"/>
      <c r="AO308" s="87"/>
      <c r="AP308" s="70">
        <f t="shared" si="25"/>
        <v>29</v>
      </c>
      <c r="AQ308" s="70">
        <f t="shared" si="26"/>
        <v>68.300000000000011</v>
      </c>
      <c r="AR308" s="70">
        <f>IFERROR(VLOOKUP(A308,Climatologia_PP!A:U,9+Precipitacion!$E$2,FALSE),"")</f>
        <v>144.46785714285721</v>
      </c>
      <c r="AS308" s="70">
        <f t="shared" si="27"/>
        <v>47.276952362117115</v>
      </c>
      <c r="AT308" s="70">
        <f t="shared" si="28"/>
        <v>50.537431835366576</v>
      </c>
      <c r="AU308" s="70">
        <f t="shared" si="29"/>
        <v>23</v>
      </c>
      <c r="AV308" s="70">
        <f>IFERROR(VLOOKUP(A308,Maximos!A:AQ,8+(Precipitacion!$E$2-1)*3,FALSE),"")</f>
        <v>130</v>
      </c>
      <c r="AW308" s="79">
        <f t="array" ref="AW3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MATCH($A308, Maximos!$A:$A, 0),
    _xlpm.anio, INDEX(Maximos!$A:$ZZ, _xlpm.fila, _xlpm.colIni+1),
    _xlpm.dia, INDEX(Maximos!$A:$ZZ, _xlpm.fila, _xlpm.colIni+2),
    IF(OR(_xlpm.anio="",_xlpm.dia=""), "No aplica", DATE(_xlpm.anio, _xlpm.mesNum, _xlpm.dia))
  ),
"")</f>
        <v>28991</v>
      </c>
      <c r="AX308" s="72">
        <f t="shared" si="30"/>
        <v>-107</v>
      </c>
    </row>
    <row r="309" spans="1:50" ht="15" customHeight="1" x14ac:dyDescent="0.25">
      <c r="A309" s="68">
        <v>24030260</v>
      </c>
      <c r="B309" s="69" t="s">
        <v>520</v>
      </c>
      <c r="C309" s="69" t="s">
        <v>501</v>
      </c>
      <c r="D309" s="70">
        <v>-72.445444440000003</v>
      </c>
      <c r="E309" s="70">
        <v>6.408222222</v>
      </c>
      <c r="F309" s="68">
        <v>2749</v>
      </c>
      <c r="G309" s="68">
        <v>15</v>
      </c>
      <c r="H309" s="68">
        <v>15244</v>
      </c>
      <c r="I309" s="69" t="s">
        <v>504</v>
      </c>
      <c r="J309" s="69" t="s">
        <v>521</v>
      </c>
      <c r="K309" s="72">
        <v>73</v>
      </c>
      <c r="L309" s="72">
        <v>0</v>
      </c>
      <c r="M309" s="72">
        <v>0</v>
      </c>
      <c r="N309" s="72">
        <v>0</v>
      </c>
      <c r="O309" s="72">
        <v>0</v>
      </c>
      <c r="P309" s="72">
        <v>0</v>
      </c>
      <c r="Q309" s="72">
        <v>0</v>
      </c>
      <c r="R309" s="72">
        <v>0</v>
      </c>
      <c r="S309" s="72">
        <v>0</v>
      </c>
      <c r="T309" s="72">
        <v>0</v>
      </c>
      <c r="U309" s="72">
        <v>8.1999999999999993</v>
      </c>
      <c r="V309" s="72">
        <v>2.5</v>
      </c>
      <c r="W309" s="72">
        <v>6.5</v>
      </c>
      <c r="X309" s="72">
        <v>1</v>
      </c>
      <c r="Y309" s="72">
        <v>0</v>
      </c>
      <c r="Z309" s="72">
        <v>2</v>
      </c>
      <c r="AA309" s="72">
        <v>7.6</v>
      </c>
      <c r="AB309" s="72">
        <v>0</v>
      </c>
      <c r="AC309" s="72">
        <v>0</v>
      </c>
      <c r="AD309" s="72">
        <v>6.2</v>
      </c>
      <c r="AE309" s="72">
        <v>19.2</v>
      </c>
      <c r="AF309" s="87">
        <v>0</v>
      </c>
      <c r="AG309" s="87">
        <v>3</v>
      </c>
      <c r="AH309" s="87">
        <v>1</v>
      </c>
      <c r="AI309" s="87">
        <v>0</v>
      </c>
      <c r="AJ309" s="87">
        <v>0</v>
      </c>
      <c r="AK309" s="87">
        <v>0</v>
      </c>
      <c r="AL309" s="87">
        <v>6.2</v>
      </c>
      <c r="AM309" s="87">
        <v>3</v>
      </c>
      <c r="AN309" s="87"/>
      <c r="AO309" s="87"/>
      <c r="AP309" s="70">
        <f t="shared" si="25"/>
        <v>29</v>
      </c>
      <c r="AQ309" s="70">
        <f t="shared" si="26"/>
        <v>139.39999999999998</v>
      </c>
      <c r="AR309" s="70">
        <f>IFERROR(VLOOKUP(A309,Climatologia_PP!A:U,9+Precipitacion!$E$2,FALSE),"")</f>
        <v>119.05</v>
      </c>
      <c r="AS309" s="70">
        <f t="shared" si="27"/>
        <v>117.09365812683745</v>
      </c>
      <c r="AT309" s="70">
        <f t="shared" si="28"/>
        <v>125.16908282524004</v>
      </c>
      <c r="AU309" s="70">
        <f t="shared" si="29"/>
        <v>73</v>
      </c>
      <c r="AV309" s="70">
        <f>IFERROR(VLOOKUP(A309,Maximos!A:AQ,8+(Precipitacion!$E$2-1)*3,FALSE),"")</f>
        <v>39.700000000000003</v>
      </c>
      <c r="AW309" s="79">
        <f t="array" ref="AW3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MATCH($A309, Maximos!$A:$A, 0),
    _xlpm.anio, INDEX(Maximos!$A:$ZZ, _xlpm.fila, _xlpm.colIni+1),
    _xlpm.dia, INDEX(Maximos!$A:$ZZ, _xlpm.fila, _xlpm.colIni+2),
    IF(OR(_xlpm.anio="",_xlpm.dia=""), "No aplica", DATE(_xlpm.anio, _xlpm.mesNum, _xlpm.dia))
  ),
"")</f>
        <v>40327</v>
      </c>
      <c r="AX309" s="72">
        <f t="shared" si="30"/>
        <v>33.299999999999997</v>
      </c>
    </row>
    <row r="310" spans="1:50" ht="15" customHeight="1" x14ac:dyDescent="0.25">
      <c r="A310" s="68">
        <v>36025010</v>
      </c>
      <c r="B310" s="69" t="s">
        <v>522</v>
      </c>
      <c r="C310" s="69" t="s">
        <v>501</v>
      </c>
      <c r="D310" s="70">
        <v>-71.745027780000001</v>
      </c>
      <c r="E310" s="70">
        <v>6.4561944440000003</v>
      </c>
      <c r="F310" s="68">
        <v>350</v>
      </c>
      <c r="G310" s="68">
        <v>81</v>
      </c>
      <c r="H310" s="68">
        <v>81794</v>
      </c>
      <c r="I310" s="69" t="s">
        <v>90</v>
      </c>
      <c r="J310" s="69" t="s">
        <v>522</v>
      </c>
      <c r="K310" s="72"/>
      <c r="L310" s="72"/>
      <c r="M310" s="72"/>
      <c r="N310" s="72"/>
      <c r="O310" s="72"/>
      <c r="P310" s="72"/>
      <c r="Q310" s="72"/>
      <c r="R310" s="72"/>
      <c r="S310" s="72"/>
      <c r="T310" s="72"/>
      <c r="U310" s="72"/>
      <c r="V310" s="72"/>
      <c r="W310" s="72"/>
      <c r="X310" s="72"/>
      <c r="Y310" s="72"/>
      <c r="Z310" s="72"/>
      <c r="AA310" s="72"/>
      <c r="AB310" s="72"/>
      <c r="AC310" s="72"/>
      <c r="AD310" s="72"/>
      <c r="AE310" s="72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70">
        <f t="shared" si="25"/>
        <v>0</v>
      </c>
      <c r="AQ310" s="70" t="str">
        <f t="shared" si="26"/>
        <v/>
      </c>
      <c r="AR310" s="70">
        <f>IFERROR(VLOOKUP(A310,Climatologia_PP!A:U,9+Precipitacion!$E$2,FALSE),"")</f>
        <v>307.60569132169093</v>
      </c>
      <c r="AS310" s="70" t="str">
        <f t="shared" si="27"/>
        <v/>
      </c>
      <c r="AT310" s="70" t="str">
        <f t="shared" si="28"/>
        <v/>
      </c>
      <c r="AU310" s="70" t="str">
        <f t="shared" si="29"/>
        <v/>
      </c>
      <c r="AV310" s="70">
        <f>IFERROR(VLOOKUP(A310,Maximos!A:AQ,8+(Precipitacion!$E$2-1)*3,FALSE),"")</f>
        <v>132.5</v>
      </c>
      <c r="AW310" s="79">
        <f t="array" ref="AW3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MATCH($A310, Maximos!$A:$A, 0),
    _xlpm.anio, INDEX(Maximos!$A:$ZZ, _xlpm.fila, _xlpm.colIni+1),
    _xlpm.dia, INDEX(Maximos!$A:$ZZ, _xlpm.fila, _xlpm.colIni+2),
    IF(OR(_xlpm.anio="",_xlpm.dia=""), "No aplica", DATE(_xlpm.anio, _xlpm.mesNum, _xlpm.dia))
  ),
"")</f>
        <v>36309</v>
      </c>
      <c r="AX310" s="72" t="str">
        <f t="shared" si="30"/>
        <v>NA</v>
      </c>
    </row>
    <row r="311" spans="1:50" ht="15" customHeight="1" x14ac:dyDescent="0.25">
      <c r="A311" s="68">
        <v>24035070</v>
      </c>
      <c r="B311" s="69" t="s">
        <v>523</v>
      </c>
      <c r="C311" s="69" t="s">
        <v>501</v>
      </c>
      <c r="D311" s="70">
        <v>-72.409194439999993</v>
      </c>
      <c r="E311" s="70">
        <v>6.463472222</v>
      </c>
      <c r="F311" s="68">
        <v>2963</v>
      </c>
      <c r="G311" s="68">
        <v>15</v>
      </c>
      <c r="H311" s="68">
        <v>15332</v>
      </c>
      <c r="I311" s="69" t="s">
        <v>504</v>
      </c>
      <c r="J311" s="69" t="s">
        <v>524</v>
      </c>
      <c r="K311" s="72">
        <v>7.1</v>
      </c>
      <c r="L311" s="72">
        <v>5.2</v>
      </c>
      <c r="M311" s="72">
        <v>0</v>
      </c>
      <c r="N311" s="72">
        <v>0</v>
      </c>
      <c r="O311" s="72">
        <v>0</v>
      </c>
      <c r="P311" s="72">
        <v>0</v>
      </c>
      <c r="Q311" s="72">
        <v>0</v>
      </c>
      <c r="R311" s="72">
        <v>0</v>
      </c>
      <c r="S311" s="72">
        <v>0</v>
      </c>
      <c r="T311" s="72">
        <v>2.4</v>
      </c>
      <c r="U311" s="72">
        <v>3.4</v>
      </c>
      <c r="V311" s="72">
        <v>6</v>
      </c>
      <c r="W311" s="72">
        <v>2.9</v>
      </c>
      <c r="X311" s="72">
        <v>0</v>
      </c>
      <c r="Y311" s="72">
        <v>0</v>
      </c>
      <c r="Z311" s="72">
        <v>5.5</v>
      </c>
      <c r="AA311" s="72">
        <v>1.1000000000000001</v>
      </c>
      <c r="AB311" s="72">
        <v>3</v>
      </c>
      <c r="AC311" s="72">
        <v>0</v>
      </c>
      <c r="AD311" s="72">
        <v>3.1</v>
      </c>
      <c r="AE311" s="72">
        <v>26.7</v>
      </c>
      <c r="AF311" s="87">
        <v>0</v>
      </c>
      <c r="AG311" s="87">
        <v>0</v>
      </c>
      <c r="AH311" s="87">
        <v>0</v>
      </c>
      <c r="AI311" s="87">
        <v>1</v>
      </c>
      <c r="AJ311" s="87">
        <v>0</v>
      </c>
      <c r="AK311" s="87">
        <v>0</v>
      </c>
      <c r="AL311" s="87">
        <v>0</v>
      </c>
      <c r="AM311" s="87">
        <v>5.9</v>
      </c>
      <c r="AN311" s="87"/>
      <c r="AO311" s="87"/>
      <c r="AP311" s="70">
        <f t="shared" si="25"/>
        <v>29</v>
      </c>
      <c r="AQ311" s="70">
        <f t="shared" si="26"/>
        <v>73.300000000000011</v>
      </c>
      <c r="AR311" s="70">
        <f>IFERROR(VLOOKUP(A311,Climatologia_PP!A:U,9+Precipitacion!$E$2,FALSE),"")</f>
        <v>154.84950474083331</v>
      </c>
      <c r="AS311" s="70">
        <f t="shared" si="27"/>
        <v>47.33628313676553</v>
      </c>
      <c r="AT311" s="70">
        <f t="shared" si="28"/>
        <v>50.600854387576938</v>
      </c>
      <c r="AU311" s="70">
        <f t="shared" si="29"/>
        <v>26.7</v>
      </c>
      <c r="AV311" s="70">
        <f>IFERROR(VLOOKUP(A311,Maximos!A:AQ,8+(Precipitacion!$E$2-1)*3,FALSE),"")</f>
        <v>78</v>
      </c>
      <c r="AW311" s="79">
        <f t="array" ref="AW3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MATCH($A311, Maximos!$A:$A, 0),
    _xlpm.anio, INDEX(Maximos!$A:$ZZ, _xlpm.fila, _xlpm.colIni+1),
    _xlpm.dia, INDEX(Maximos!$A:$ZZ, _xlpm.fila, _xlpm.colIni+2),
    IF(OR(_xlpm.anio="",_xlpm.dia=""), "No aplica", DATE(_xlpm.anio, _xlpm.mesNum, _xlpm.dia))
  ),
"")</f>
        <v>42856</v>
      </c>
      <c r="AX311" s="72">
        <f t="shared" si="30"/>
        <v>-51.3</v>
      </c>
    </row>
    <row r="312" spans="1:50" ht="15" customHeight="1" x14ac:dyDescent="0.25">
      <c r="A312" s="68">
        <v>24035260</v>
      </c>
      <c r="B312" s="69" t="s">
        <v>525</v>
      </c>
      <c r="C312" s="69" t="s">
        <v>501</v>
      </c>
      <c r="D312" s="70">
        <v>-72.696611110000006</v>
      </c>
      <c r="E312" s="70">
        <v>6.5207222219999998</v>
      </c>
      <c r="F312" s="68">
        <v>1160</v>
      </c>
      <c r="G312" s="68">
        <v>68</v>
      </c>
      <c r="H312" s="68">
        <v>68147</v>
      </c>
      <c r="I312" s="69" t="s">
        <v>50</v>
      </c>
      <c r="J312" s="69" t="s">
        <v>525</v>
      </c>
      <c r="K312" s="72"/>
      <c r="L312" s="72"/>
      <c r="M312" s="72"/>
      <c r="N312" s="72"/>
      <c r="O312" s="72"/>
      <c r="P312" s="72"/>
      <c r="Q312" s="72"/>
      <c r="R312" s="72"/>
      <c r="S312" s="72"/>
      <c r="T312" s="72"/>
      <c r="U312" s="72"/>
      <c r="V312" s="72"/>
      <c r="W312" s="72"/>
      <c r="X312" s="72"/>
      <c r="Y312" s="72"/>
      <c r="Z312" s="72"/>
      <c r="AA312" s="72"/>
      <c r="AB312" s="72"/>
      <c r="AC312" s="72"/>
      <c r="AD312" s="72"/>
      <c r="AE312" s="72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70">
        <f t="shared" si="25"/>
        <v>0</v>
      </c>
      <c r="AQ312" s="70" t="str">
        <f t="shared" si="26"/>
        <v/>
      </c>
      <c r="AR312" s="70">
        <f>IFERROR(VLOOKUP(A312,Climatologia_PP!A:U,9+Precipitacion!$E$2,FALSE),"")</f>
        <v>112.3074074074075</v>
      </c>
      <c r="AS312" s="70" t="str">
        <f t="shared" si="27"/>
        <v/>
      </c>
      <c r="AT312" s="70" t="str">
        <f t="shared" si="28"/>
        <v/>
      </c>
      <c r="AU312" s="70" t="str">
        <f t="shared" si="29"/>
        <v/>
      </c>
      <c r="AV312" s="70">
        <f>IFERROR(VLOOKUP(A312,Maximos!A:AQ,8+(Precipitacion!$E$2-1)*3,FALSE),"")</f>
        <v>59.5</v>
      </c>
      <c r="AW312" s="79">
        <f t="array" ref="AW3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MATCH($A312, Maximos!$A:$A, 0),
    _xlpm.anio, INDEX(Maximos!$A:$ZZ, _xlpm.fila, _xlpm.colIni+1),
    _xlpm.dia, INDEX(Maximos!$A:$ZZ, _xlpm.fila, _xlpm.colIni+2),
    IF(OR(_xlpm.anio="",_xlpm.dia=""), "No aplica", DATE(_xlpm.anio, _xlpm.mesNum, _xlpm.dia))
  ),
"")</f>
        <v>41396</v>
      </c>
      <c r="AX312" s="72" t="str">
        <f t="shared" si="30"/>
        <v>NA</v>
      </c>
    </row>
    <row r="313" spans="1:50" ht="15" customHeight="1" x14ac:dyDescent="0.25">
      <c r="A313" s="68">
        <v>24035310</v>
      </c>
      <c r="B313" s="69" t="s">
        <v>526</v>
      </c>
      <c r="C313" s="69" t="s">
        <v>501</v>
      </c>
      <c r="D313" s="70">
        <v>-72.504722220000005</v>
      </c>
      <c r="E313" s="70">
        <v>6.5495277779999999</v>
      </c>
      <c r="F313" s="68">
        <v>2350</v>
      </c>
      <c r="G313" s="68">
        <v>15</v>
      </c>
      <c r="H313" s="68">
        <v>15180</v>
      </c>
      <c r="I313" s="69" t="s">
        <v>504</v>
      </c>
      <c r="J313" s="69" t="s">
        <v>526</v>
      </c>
      <c r="K313" s="72">
        <v>10</v>
      </c>
      <c r="L313" s="72">
        <v>2</v>
      </c>
      <c r="M313" s="72">
        <v>0</v>
      </c>
      <c r="N313" s="72">
        <v>3</v>
      </c>
      <c r="O313" s="72">
        <v>0</v>
      </c>
      <c r="P313" s="72">
        <v>0</v>
      </c>
      <c r="Q313" s="72">
        <v>0</v>
      </c>
      <c r="R313" s="72">
        <v>0</v>
      </c>
      <c r="S313" s="72">
        <v>0</v>
      </c>
      <c r="T313" s="72">
        <v>9.5</v>
      </c>
      <c r="U313" s="72">
        <v>25</v>
      </c>
      <c r="V313" s="72">
        <v>10</v>
      </c>
      <c r="W313" s="72">
        <v>5.9</v>
      </c>
      <c r="X313" s="72">
        <v>4.7</v>
      </c>
      <c r="Y313" s="72">
        <v>6.5</v>
      </c>
      <c r="Z313" s="72">
        <v>0</v>
      </c>
      <c r="AA313" s="72">
        <v>4</v>
      </c>
      <c r="AB313" s="72">
        <v>10</v>
      </c>
      <c r="AC313" s="72">
        <v>0</v>
      </c>
      <c r="AD313" s="72">
        <v>20</v>
      </c>
      <c r="AE313" s="72">
        <v>20</v>
      </c>
      <c r="AF313" s="87">
        <v>0</v>
      </c>
      <c r="AG313" s="87">
        <v>0</v>
      </c>
      <c r="AH313" s="87">
        <v>0</v>
      </c>
      <c r="AI313" s="87">
        <v>0</v>
      </c>
      <c r="AJ313" s="87">
        <v>7</v>
      </c>
      <c r="AK313" s="87">
        <v>1</v>
      </c>
      <c r="AL313" s="87">
        <v>0</v>
      </c>
      <c r="AM313" s="87">
        <v>8.5</v>
      </c>
      <c r="AN313" s="87"/>
      <c r="AO313" s="87"/>
      <c r="AP313" s="70">
        <f t="shared" si="25"/>
        <v>29</v>
      </c>
      <c r="AQ313" s="70">
        <f t="shared" si="26"/>
        <v>147.10000000000002</v>
      </c>
      <c r="AR313" s="70">
        <f>IFERROR(VLOOKUP(A313,Climatologia_PP!A:U,9+Precipitacion!$E$2,FALSE),"")</f>
        <v>166.9148148148148</v>
      </c>
      <c r="AS313" s="70">
        <f t="shared" si="27"/>
        <v>88.128786029689138</v>
      </c>
      <c r="AT313" s="70">
        <f t="shared" si="28"/>
        <v>94.206633342081503</v>
      </c>
      <c r="AU313" s="70">
        <f t="shared" si="29"/>
        <v>25</v>
      </c>
      <c r="AV313" s="70">
        <f>IFERROR(VLOOKUP(A313,Maximos!A:AQ,8+(Precipitacion!$E$2-1)*3,FALSE),"")</f>
        <v>70.7</v>
      </c>
      <c r="AW313" s="79">
        <f t="array" ref="AW3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MATCH($A313, Maximos!$A:$A, 0),
    _xlpm.anio, INDEX(Maximos!$A:$ZZ, _xlpm.fila, _xlpm.colIni+1),
    _xlpm.dia, INDEX(Maximos!$A:$ZZ, _xlpm.fila, _xlpm.colIni+2),
    IF(OR(_xlpm.anio="",_xlpm.dia=""), "No aplica", DATE(_xlpm.anio, _xlpm.mesNum, _xlpm.dia))
  ),
"")</f>
        <v>38125</v>
      </c>
      <c r="AX313" s="72">
        <f t="shared" si="30"/>
        <v>-45.7</v>
      </c>
    </row>
    <row r="314" spans="1:50" ht="15" customHeight="1" x14ac:dyDescent="0.25">
      <c r="A314" s="68">
        <v>36030030</v>
      </c>
      <c r="B314" s="69" t="s">
        <v>335</v>
      </c>
      <c r="C314" s="69" t="s">
        <v>501</v>
      </c>
      <c r="D314" s="70">
        <v>-71.707638889999998</v>
      </c>
      <c r="E314" s="70">
        <v>6.5706388889999996</v>
      </c>
      <c r="F314" s="68">
        <v>300</v>
      </c>
      <c r="G314" s="68">
        <v>81</v>
      </c>
      <c r="H314" s="68">
        <v>81794</v>
      </c>
      <c r="I314" s="69" t="s">
        <v>90</v>
      </c>
      <c r="J314" s="69" t="s">
        <v>522</v>
      </c>
      <c r="K314" s="72">
        <v>35.200000000000003</v>
      </c>
      <c r="L314" s="72">
        <v>1.5</v>
      </c>
      <c r="M314" s="72">
        <v>0</v>
      </c>
      <c r="N314" s="72">
        <v>0</v>
      </c>
      <c r="O314" s="72">
        <v>0</v>
      </c>
      <c r="P314" s="72">
        <v>0</v>
      </c>
      <c r="Q314" s="72">
        <v>0</v>
      </c>
      <c r="R314" s="72">
        <v>0</v>
      </c>
      <c r="S314" s="72">
        <v>0</v>
      </c>
      <c r="T314" s="72">
        <v>0</v>
      </c>
      <c r="U314" s="72">
        <v>0</v>
      </c>
      <c r="V314" s="72">
        <v>0</v>
      </c>
      <c r="W314" s="72">
        <v>45.2</v>
      </c>
      <c r="X314" s="72">
        <v>0</v>
      </c>
      <c r="Y314" s="72">
        <v>0</v>
      </c>
      <c r="Z314" s="72">
        <v>41</v>
      </c>
      <c r="AA314" s="72">
        <v>0</v>
      </c>
      <c r="AB314" s="72">
        <v>0</v>
      </c>
      <c r="AC314" s="72">
        <v>3</v>
      </c>
      <c r="AD314" s="72">
        <v>80.5</v>
      </c>
      <c r="AE314" s="72">
        <v>29.4</v>
      </c>
      <c r="AF314" s="87">
        <v>0</v>
      </c>
      <c r="AG314" s="87">
        <v>9</v>
      </c>
      <c r="AH314" s="87">
        <v>53.3</v>
      </c>
      <c r="AI314" s="87">
        <v>67.5</v>
      </c>
      <c r="AJ314" s="87">
        <v>6.4</v>
      </c>
      <c r="AK314" s="87">
        <v>9.3000000000000007</v>
      </c>
      <c r="AL314" s="87">
        <v>1</v>
      </c>
      <c r="AM314" s="87">
        <v>77.2</v>
      </c>
      <c r="AN314" s="87"/>
      <c r="AO314" s="87"/>
      <c r="AP314" s="70">
        <f t="shared" si="25"/>
        <v>29</v>
      </c>
      <c r="AQ314" s="70">
        <f t="shared" si="26"/>
        <v>459.5</v>
      </c>
      <c r="AR314" s="70">
        <f>IFERROR(VLOOKUP(A314,Climatologia_PP!A:U,9+Precipitacion!$E$2,FALSE),"")</f>
        <v>313.31851851851849</v>
      </c>
      <c r="AS314" s="70">
        <f t="shared" si="27"/>
        <v>146.65587025391272</v>
      </c>
      <c r="AT314" s="70">
        <f t="shared" si="28"/>
        <v>156.77006820245845</v>
      </c>
      <c r="AU314" s="70">
        <f t="shared" si="29"/>
        <v>80.5</v>
      </c>
      <c r="AV314" s="70">
        <f>IFERROR(VLOOKUP(A314,Maximos!A:AQ,8+(Precipitacion!$E$2-1)*3,FALSE),"")</f>
        <v>160</v>
      </c>
      <c r="AW314" s="79">
        <f t="array" ref="AW3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MATCH($A314, Maximos!$A:$A, 0),
    _xlpm.anio, INDEX(Maximos!$A:$ZZ, _xlpm.fila, _xlpm.colIni+1),
    _xlpm.dia, INDEX(Maximos!$A:$ZZ, _xlpm.fila, _xlpm.colIni+2),
    IF(OR(_xlpm.anio="",_xlpm.dia=""), "No aplica", DATE(_xlpm.anio, _xlpm.mesNum, _xlpm.dia))
  ),
"")</f>
        <v>30466</v>
      </c>
      <c r="AX314" s="72">
        <f t="shared" si="30"/>
        <v>-79.5</v>
      </c>
    </row>
    <row r="315" spans="1:50" ht="15" customHeight="1" x14ac:dyDescent="0.25">
      <c r="A315" s="68">
        <v>24030400</v>
      </c>
      <c r="B315" s="69" t="s">
        <v>527</v>
      </c>
      <c r="C315" s="69" t="s">
        <v>501</v>
      </c>
      <c r="D315" s="70">
        <v>-72.985777780000006</v>
      </c>
      <c r="E315" s="70">
        <v>5.8687222219999997</v>
      </c>
      <c r="F315" s="68">
        <v>2690</v>
      </c>
      <c r="G315" s="68">
        <v>15</v>
      </c>
      <c r="H315" s="68">
        <v>15693</v>
      </c>
      <c r="I315" s="69" t="s">
        <v>504</v>
      </c>
      <c r="J315" s="69" t="s">
        <v>528</v>
      </c>
      <c r="K315" s="72">
        <v>20.5</v>
      </c>
      <c r="L315" s="72">
        <v>0.6</v>
      </c>
      <c r="M315" s="72">
        <v>0</v>
      </c>
      <c r="N315" s="72">
        <v>0</v>
      </c>
      <c r="O315" s="72">
        <v>0</v>
      </c>
      <c r="P315" s="72">
        <v>0</v>
      </c>
      <c r="Q315" s="72">
        <v>4.7</v>
      </c>
      <c r="R315" s="72">
        <v>0</v>
      </c>
      <c r="S315" s="72">
        <v>0</v>
      </c>
      <c r="T315" s="72">
        <v>0</v>
      </c>
      <c r="U315" s="72">
        <v>1.1000000000000001</v>
      </c>
      <c r="V315" s="72">
        <v>0.5</v>
      </c>
      <c r="W315" s="72">
        <v>0.4</v>
      </c>
      <c r="X315" s="72">
        <v>1.5</v>
      </c>
      <c r="Y315" s="72">
        <v>0</v>
      </c>
      <c r="Z315" s="72">
        <v>1</v>
      </c>
      <c r="AA315" s="72">
        <v>0</v>
      </c>
      <c r="AB315" s="72">
        <v>1.5</v>
      </c>
      <c r="AC315" s="72">
        <v>0</v>
      </c>
      <c r="AD315" s="72">
        <v>0</v>
      </c>
      <c r="AE315" s="72">
        <v>5.8</v>
      </c>
      <c r="AF315" s="87">
        <v>0</v>
      </c>
      <c r="AG315" s="87">
        <v>0.2</v>
      </c>
      <c r="AH315" s="87">
        <v>0.8</v>
      </c>
      <c r="AI315" s="87">
        <v>2.2000000000000002</v>
      </c>
      <c r="AJ315" s="87">
        <v>0.4</v>
      </c>
      <c r="AK315" s="87">
        <v>0</v>
      </c>
      <c r="AL315" s="87">
        <v>0</v>
      </c>
      <c r="AM315" s="87">
        <v>6.7</v>
      </c>
      <c r="AN315" s="87"/>
      <c r="AO315" s="87"/>
      <c r="AP315" s="70">
        <f t="shared" si="25"/>
        <v>29</v>
      </c>
      <c r="AQ315" s="70">
        <f t="shared" si="26"/>
        <v>47.900000000000006</v>
      </c>
      <c r="AR315" s="70">
        <f>IFERROR(VLOOKUP(A315,Climatologia_PP!A:U,9+Precipitacion!$E$2,FALSE),"")</f>
        <v>126.5</v>
      </c>
      <c r="AS315" s="70">
        <f t="shared" si="27"/>
        <v>37.865612648221344</v>
      </c>
      <c r="AT315" s="70">
        <f t="shared" si="28"/>
        <v>40.477034210167645</v>
      </c>
      <c r="AU315" s="70">
        <f t="shared" si="29"/>
        <v>20.5</v>
      </c>
      <c r="AV315" s="70">
        <f>IFERROR(VLOOKUP(A315,Maximos!A:AQ,8+(Precipitacion!$E$2-1)*3,FALSE),"")</f>
        <v>95.4</v>
      </c>
      <c r="AW315" s="79">
        <f t="array" ref="AW3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MATCH($A315, Maximos!$A:$A, 0),
    _xlpm.anio, INDEX(Maximos!$A:$ZZ, _xlpm.fila, _xlpm.colIni+1),
    _xlpm.dia, INDEX(Maximos!$A:$ZZ, _xlpm.fila, _xlpm.colIni+2),
    IF(OR(_xlpm.anio="",_xlpm.dia=""), "No aplica", DATE(_xlpm.anio, _xlpm.mesNum, _xlpm.dia))
  ),
"")</f>
        <v>31183</v>
      </c>
      <c r="AX315" s="72">
        <f t="shared" si="30"/>
        <v>-74.900000000000006</v>
      </c>
    </row>
    <row r="316" spans="1:50" ht="15" customHeight="1" x14ac:dyDescent="0.25">
      <c r="A316" s="68">
        <v>36015010</v>
      </c>
      <c r="B316" s="69" t="s">
        <v>529</v>
      </c>
      <c r="C316" s="69" t="s">
        <v>501</v>
      </c>
      <c r="D316" s="70">
        <v>-71.887194440000002</v>
      </c>
      <c r="E316" s="70">
        <v>5.8785277779999996</v>
      </c>
      <c r="F316" s="68">
        <v>342</v>
      </c>
      <c r="G316" s="68">
        <v>85</v>
      </c>
      <c r="H316" s="68">
        <v>85250</v>
      </c>
      <c r="I316" s="69" t="s">
        <v>291</v>
      </c>
      <c r="J316" s="69" t="s">
        <v>529</v>
      </c>
      <c r="K316" s="72">
        <v>63</v>
      </c>
      <c r="L316" s="72">
        <v>0</v>
      </c>
      <c r="M316" s="72">
        <v>0.5</v>
      </c>
      <c r="N316" s="72">
        <v>0</v>
      </c>
      <c r="O316" s="72">
        <v>0</v>
      </c>
      <c r="P316" s="72">
        <v>0</v>
      </c>
      <c r="Q316" s="72">
        <v>0</v>
      </c>
      <c r="R316" s="72">
        <v>0</v>
      </c>
      <c r="S316" s="72">
        <v>0</v>
      </c>
      <c r="T316" s="72">
        <v>0</v>
      </c>
      <c r="U316" s="72">
        <v>6</v>
      </c>
      <c r="V316" s="72">
        <v>97</v>
      </c>
      <c r="W316" s="72">
        <v>67.7</v>
      </c>
      <c r="X316" s="72"/>
      <c r="Y316" s="72">
        <v>0</v>
      </c>
      <c r="Z316" s="72"/>
      <c r="AA316" s="72"/>
      <c r="AB316" s="72">
        <v>0</v>
      </c>
      <c r="AC316" s="72">
        <v>14.7</v>
      </c>
      <c r="AD316" s="72"/>
      <c r="AE316" s="72">
        <v>39.5</v>
      </c>
      <c r="AF316" s="87">
        <v>0</v>
      </c>
      <c r="AG316" s="87">
        <v>2</v>
      </c>
      <c r="AH316" s="87"/>
      <c r="AI316" s="87"/>
      <c r="AJ316" s="87">
        <v>26.7</v>
      </c>
      <c r="AK316" s="87">
        <v>0</v>
      </c>
      <c r="AL316" s="87">
        <v>6.8</v>
      </c>
      <c r="AM316" s="87">
        <v>4.0999999999999996</v>
      </c>
      <c r="AN316" s="87"/>
      <c r="AO316" s="87"/>
      <c r="AP316" s="70">
        <f t="shared" si="25"/>
        <v>23</v>
      </c>
      <c r="AQ316" s="70">
        <f t="shared" si="26"/>
        <v>328</v>
      </c>
      <c r="AR316" s="70">
        <f>IFERROR(VLOOKUP(A316,Climatologia_PP!A:U,9+Precipitacion!$E$2,FALSE),"")</f>
        <v>302.68928571428569</v>
      </c>
      <c r="AS316" s="70">
        <f t="shared" si="27"/>
        <v>108.36194588982102</v>
      </c>
      <c r="AT316" s="70">
        <f t="shared" si="28"/>
        <v>146.05305750367179</v>
      </c>
      <c r="AU316" s="70">
        <f t="shared" si="29"/>
        <v>97</v>
      </c>
      <c r="AV316" s="70">
        <f>IFERROR(VLOOKUP(A316,Maximos!A:AQ,8+(Precipitacion!$E$2-1)*3,FALSE),"")</f>
        <v>158.80000000000001</v>
      </c>
      <c r="AW316" s="79">
        <f t="array" ref="AW3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MATCH($A316, Maximos!$A:$A, 0),
    _xlpm.anio, INDEX(Maximos!$A:$ZZ, _xlpm.fila, _xlpm.colIni+1),
    _xlpm.dia, INDEX(Maximos!$A:$ZZ, _xlpm.fila, _xlpm.colIni+2),
    IF(OR(_xlpm.anio="",_xlpm.dia=""), "No aplica", DATE(_xlpm.anio, _xlpm.mesNum, _xlpm.dia))
  ),
"")</f>
        <v>42493</v>
      </c>
      <c r="AX316" s="72">
        <f t="shared" si="30"/>
        <v>-61.800000000000011</v>
      </c>
    </row>
    <row r="317" spans="1:50" ht="15" customHeight="1" x14ac:dyDescent="0.25">
      <c r="A317" s="68">
        <v>24035420</v>
      </c>
      <c r="B317" s="69" t="s">
        <v>530</v>
      </c>
      <c r="C317" s="69" t="s">
        <v>501</v>
      </c>
      <c r="D317" s="70">
        <v>-72.938500000000005</v>
      </c>
      <c r="E317" s="70">
        <v>5.96225</v>
      </c>
      <c r="F317" s="68">
        <v>2643</v>
      </c>
      <c r="G317" s="68">
        <v>15</v>
      </c>
      <c r="H317" s="68">
        <v>15162</v>
      </c>
      <c r="I317" s="69" t="s">
        <v>504</v>
      </c>
      <c r="J317" s="69" t="s">
        <v>530</v>
      </c>
      <c r="K317" s="72"/>
      <c r="L317" s="72"/>
      <c r="M317" s="72"/>
      <c r="N317" s="72"/>
      <c r="O317" s="72"/>
      <c r="P317" s="72"/>
      <c r="Q317" s="72"/>
      <c r="R317" s="72"/>
      <c r="S317" s="72"/>
      <c r="T317" s="72"/>
      <c r="U317" s="72"/>
      <c r="V317" s="72"/>
      <c r="W317" s="72"/>
      <c r="X317" s="72"/>
      <c r="Y317" s="72"/>
      <c r="Z317" s="72"/>
      <c r="AA317" s="72"/>
      <c r="AB317" s="72"/>
      <c r="AC317" s="72"/>
      <c r="AD317" s="72"/>
      <c r="AE317" s="72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70">
        <f t="shared" si="25"/>
        <v>0</v>
      </c>
      <c r="AQ317" s="70" t="str">
        <f t="shared" si="26"/>
        <v/>
      </c>
      <c r="AR317" s="70" t="str">
        <f>IFERROR(VLOOKUP(A317,Climatologia_PP!A:U,9+Precipitacion!$E$2,FALSE),"")</f>
        <v/>
      </c>
      <c r="AS317" s="70" t="str">
        <f t="shared" si="27"/>
        <v/>
      </c>
      <c r="AT317" s="70" t="str">
        <f t="shared" si="28"/>
        <v/>
      </c>
      <c r="AU317" s="70" t="str">
        <f t="shared" si="29"/>
        <v/>
      </c>
      <c r="AV317" s="70">
        <f>IFERROR(VLOOKUP(A317,Maximos!A:AQ,8+(Precipitacion!$E$2-1)*3,FALSE),"")</f>
        <v>41</v>
      </c>
      <c r="AW317" s="79">
        <f t="array" ref="AW3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MATCH($A317, Maximos!$A:$A, 0),
    _xlpm.anio, INDEX(Maximos!$A:$ZZ, _xlpm.fila, _xlpm.colIni+1),
    _xlpm.dia, INDEX(Maximos!$A:$ZZ, _xlpm.fila, _xlpm.colIni+2),
    IF(OR(_xlpm.anio="",_xlpm.dia=""), "No aplica", DATE(_xlpm.anio, _xlpm.mesNum, _xlpm.dia))
  ),
"")</f>
        <v>40322</v>
      </c>
      <c r="AX317" s="72" t="str">
        <f t="shared" si="30"/>
        <v>NA</v>
      </c>
    </row>
    <row r="318" spans="1:50" ht="15" customHeight="1" x14ac:dyDescent="0.25">
      <c r="A318" s="68">
        <v>35080010</v>
      </c>
      <c r="B318" s="69" t="s">
        <v>531</v>
      </c>
      <c r="C318" s="69" t="s">
        <v>501</v>
      </c>
      <c r="D318" s="70">
        <v>-73.169277780000002</v>
      </c>
      <c r="E318" s="70">
        <v>5.2829722219999997</v>
      </c>
      <c r="F318" s="68">
        <v>1720</v>
      </c>
      <c r="G318" s="68">
        <v>15</v>
      </c>
      <c r="H318" s="68">
        <v>15897</v>
      </c>
      <c r="I318" s="69" t="s">
        <v>504</v>
      </c>
      <c r="J318" s="69" t="s">
        <v>531</v>
      </c>
      <c r="K318" s="72">
        <v>13.2</v>
      </c>
      <c r="L318" s="72">
        <v>0</v>
      </c>
      <c r="M318" s="72">
        <v>2.5</v>
      </c>
      <c r="N318" s="72">
        <v>5</v>
      </c>
      <c r="O318" s="72">
        <v>9</v>
      </c>
      <c r="P318" s="72">
        <v>0</v>
      </c>
      <c r="Q318" s="72">
        <v>1.5</v>
      </c>
      <c r="R318" s="72">
        <v>0</v>
      </c>
      <c r="S318" s="72">
        <v>0</v>
      </c>
      <c r="T318" s="72">
        <v>2.2000000000000002</v>
      </c>
      <c r="U318" s="72">
        <v>12.5</v>
      </c>
      <c r="V318" s="72">
        <v>2</v>
      </c>
      <c r="W318" s="72">
        <v>12.8</v>
      </c>
      <c r="X318" s="72">
        <v>2.9</v>
      </c>
      <c r="Y318" s="72">
        <v>0</v>
      </c>
      <c r="Z318" s="72">
        <v>22.5</v>
      </c>
      <c r="AA318" s="72">
        <v>9</v>
      </c>
      <c r="AB318" s="72">
        <v>23.9</v>
      </c>
      <c r="AC318" s="72">
        <v>12.5</v>
      </c>
      <c r="AD318" s="72">
        <v>8.6</v>
      </c>
      <c r="AE318" s="72">
        <v>40.5</v>
      </c>
      <c r="AF318" s="87">
        <v>3.6</v>
      </c>
      <c r="AG318" s="87">
        <v>12</v>
      </c>
      <c r="AH318" s="87">
        <v>10</v>
      </c>
      <c r="AI318" s="87">
        <v>15.5</v>
      </c>
      <c r="AJ318" s="87">
        <v>12</v>
      </c>
      <c r="AK318" s="87">
        <v>22</v>
      </c>
      <c r="AL318" s="87">
        <v>8</v>
      </c>
      <c r="AM318" s="87">
        <v>11.5</v>
      </c>
      <c r="AN318" s="87"/>
      <c r="AO318" s="87"/>
      <c r="AP318" s="70">
        <f t="shared" si="25"/>
        <v>29</v>
      </c>
      <c r="AQ318" s="70">
        <f t="shared" si="26"/>
        <v>275.2</v>
      </c>
      <c r="AR318" s="70">
        <f>IFERROR(VLOOKUP(A318,Climatologia_PP!A:U,9+Precipitacion!$E$2,FALSE),"")</f>
        <v>243.05</v>
      </c>
      <c r="AS318" s="70">
        <f t="shared" si="27"/>
        <v>113.22773091956387</v>
      </c>
      <c r="AT318" s="70">
        <f t="shared" si="28"/>
        <v>121.03653994849928</v>
      </c>
      <c r="AU318" s="70">
        <f t="shared" si="29"/>
        <v>40.5</v>
      </c>
      <c r="AV318" s="70">
        <f>IFERROR(VLOOKUP(A318,Maximos!A:AQ,8+(Precipitacion!$E$2-1)*3,FALSE),"")</f>
        <v>87</v>
      </c>
      <c r="AW318" s="79">
        <f t="array" ref="AW3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MATCH($A318, Maximos!$A:$A, 0),
    _xlpm.anio, INDEX(Maximos!$A:$ZZ, _xlpm.fila, _xlpm.colIni+1),
    _xlpm.dia, INDEX(Maximos!$A:$ZZ, _xlpm.fila, _xlpm.colIni+2),
    IF(OR(_xlpm.anio="",_xlpm.dia=""), "No aplica", DATE(_xlpm.anio, _xlpm.mesNum, _xlpm.dia))
  ),
"")</f>
        <v>21672</v>
      </c>
      <c r="AX318" s="72">
        <f t="shared" si="30"/>
        <v>-46.5</v>
      </c>
    </row>
    <row r="319" spans="1:50" ht="15" customHeight="1" x14ac:dyDescent="0.25">
      <c r="A319" s="68">
        <v>35070040</v>
      </c>
      <c r="B319" s="69" t="s">
        <v>532</v>
      </c>
      <c r="C319" s="69" t="s">
        <v>501</v>
      </c>
      <c r="D319" s="70">
        <v>-73.395944439999994</v>
      </c>
      <c r="E319" s="70">
        <v>5.3152777779999996</v>
      </c>
      <c r="F319" s="68">
        <v>2115</v>
      </c>
      <c r="G319" s="68">
        <v>15</v>
      </c>
      <c r="H319" s="68">
        <v>15804</v>
      </c>
      <c r="I319" s="69" t="s">
        <v>504</v>
      </c>
      <c r="J319" s="69" t="s">
        <v>533</v>
      </c>
      <c r="K319" s="72">
        <v>5.5</v>
      </c>
      <c r="L319" s="72">
        <v>1.7</v>
      </c>
      <c r="M319" s="72">
        <v>0</v>
      </c>
      <c r="N319" s="72">
        <v>1.6</v>
      </c>
      <c r="O319" s="72">
        <v>8</v>
      </c>
      <c r="P319" s="72">
        <v>0</v>
      </c>
      <c r="Q319" s="72">
        <v>0</v>
      </c>
      <c r="R319" s="72">
        <v>0</v>
      </c>
      <c r="S319" s="72">
        <v>0</v>
      </c>
      <c r="T319" s="72">
        <v>0.8</v>
      </c>
      <c r="U319" s="72">
        <v>6.2</v>
      </c>
      <c r="V319" s="72">
        <v>0</v>
      </c>
      <c r="W319" s="72">
        <v>4.3</v>
      </c>
      <c r="X319" s="72">
        <v>5.4</v>
      </c>
      <c r="Y319" s="72">
        <v>0</v>
      </c>
      <c r="Z319" s="72">
        <v>4.5999999999999996</v>
      </c>
      <c r="AA319" s="72">
        <v>0.5</v>
      </c>
      <c r="AB319" s="72">
        <v>6.5</v>
      </c>
      <c r="AC319" s="72">
        <v>2</v>
      </c>
      <c r="AD319" s="72">
        <v>3</v>
      </c>
      <c r="AE319" s="72">
        <v>17</v>
      </c>
      <c r="AF319" s="87">
        <v>2.8</v>
      </c>
      <c r="AG319" s="87">
        <v>5.3</v>
      </c>
      <c r="AH319" s="87">
        <v>4.5999999999999996</v>
      </c>
      <c r="AI319" s="87">
        <v>3.9</v>
      </c>
      <c r="AJ319" s="87">
        <v>5.8</v>
      </c>
      <c r="AK319" s="87">
        <v>8.6999999999999993</v>
      </c>
      <c r="AL319" s="87">
        <v>6</v>
      </c>
      <c r="AM319" s="87">
        <v>5.3</v>
      </c>
      <c r="AN319" s="87"/>
      <c r="AO319" s="87"/>
      <c r="AP319" s="70">
        <f t="shared" si="25"/>
        <v>29</v>
      </c>
      <c r="AQ319" s="70">
        <f t="shared" si="26"/>
        <v>109.49999999999999</v>
      </c>
      <c r="AR319" s="70">
        <f>IFERROR(VLOOKUP(A319,Climatologia_PP!A:U,9+Precipitacion!$E$2,FALSE),"")</f>
        <v>182.62413793103451</v>
      </c>
      <c r="AS319" s="70">
        <f t="shared" si="27"/>
        <v>59.959215271614937</v>
      </c>
      <c r="AT319" s="70">
        <f t="shared" si="28"/>
        <v>64.094333566209087</v>
      </c>
      <c r="AU319" s="70">
        <f t="shared" si="29"/>
        <v>17</v>
      </c>
      <c r="AV319" s="70">
        <f>IFERROR(VLOOKUP(A319,Maximos!A:AQ,8+(Precipitacion!$E$2-1)*3,FALSE),"")</f>
        <v>56.5</v>
      </c>
      <c r="AW319" s="79">
        <f t="array" ref="AW3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MATCH($A319, Maximos!$A:$A, 0),
    _xlpm.anio, INDEX(Maximos!$A:$ZZ, _xlpm.fila, _xlpm.colIni+1),
    _xlpm.dia, INDEX(Maximos!$A:$ZZ, _xlpm.fila, _xlpm.colIni+2),
    IF(OR(_xlpm.anio="",_xlpm.dia=""), "No aplica", DATE(_xlpm.anio, _xlpm.mesNum, _xlpm.dia))
  ),
"")</f>
        <v>34100</v>
      </c>
      <c r="AX319" s="72">
        <f t="shared" si="30"/>
        <v>-39.5</v>
      </c>
    </row>
    <row r="320" spans="1:50" ht="15" customHeight="1" x14ac:dyDescent="0.25">
      <c r="A320" s="68">
        <v>35075010</v>
      </c>
      <c r="B320" s="69" t="s">
        <v>534</v>
      </c>
      <c r="C320" s="69" t="s">
        <v>501</v>
      </c>
      <c r="D320" s="70">
        <v>-73.453777779999996</v>
      </c>
      <c r="E320" s="70">
        <v>5.3526944439999999</v>
      </c>
      <c r="F320" s="68">
        <v>2438</v>
      </c>
      <c r="G320" s="68">
        <v>15</v>
      </c>
      <c r="H320" s="68">
        <v>15494</v>
      </c>
      <c r="I320" s="69" t="s">
        <v>504</v>
      </c>
      <c r="J320" s="69" t="s">
        <v>535</v>
      </c>
      <c r="K320" s="72">
        <v>3.5</v>
      </c>
      <c r="L320" s="72">
        <v>1.5</v>
      </c>
      <c r="M320" s="72">
        <v>1</v>
      </c>
      <c r="N320" s="72">
        <v>1.5</v>
      </c>
      <c r="O320" s="72">
        <v>3</v>
      </c>
      <c r="P320" s="72">
        <v>0</v>
      </c>
      <c r="Q320" s="72">
        <v>0</v>
      </c>
      <c r="R320" s="72">
        <v>0</v>
      </c>
      <c r="S320" s="72">
        <v>0</v>
      </c>
      <c r="T320" s="72">
        <v>0</v>
      </c>
      <c r="U320" s="72">
        <v>9.5</v>
      </c>
      <c r="V320" s="72">
        <v>0</v>
      </c>
      <c r="W320" s="72">
        <v>4.5</v>
      </c>
      <c r="X320" s="72">
        <v>5</v>
      </c>
      <c r="Y320" s="72">
        <v>0</v>
      </c>
      <c r="Z320" s="72">
        <v>4</v>
      </c>
      <c r="AA320" s="72">
        <v>0</v>
      </c>
      <c r="AB320" s="72">
        <v>8</v>
      </c>
      <c r="AC320" s="72">
        <v>1</v>
      </c>
      <c r="AD320" s="72">
        <v>2.5</v>
      </c>
      <c r="AE320" s="72">
        <v>19</v>
      </c>
      <c r="AF320" s="87">
        <v>3.7</v>
      </c>
      <c r="AG320" s="87">
        <v>2</v>
      </c>
      <c r="AH320" s="87">
        <v>3.5</v>
      </c>
      <c r="AI320" s="87">
        <v>2</v>
      </c>
      <c r="AJ320" s="87">
        <v>12</v>
      </c>
      <c r="AK320" s="87">
        <v>16</v>
      </c>
      <c r="AL320" s="87">
        <v>2</v>
      </c>
      <c r="AM320" s="87">
        <v>8</v>
      </c>
      <c r="AN320" s="87"/>
      <c r="AO320" s="87"/>
      <c r="AP320" s="70">
        <f t="shared" si="25"/>
        <v>29</v>
      </c>
      <c r="AQ320" s="70">
        <f t="shared" si="26"/>
        <v>113.2</v>
      </c>
      <c r="AR320" s="70">
        <f>IFERROR(VLOOKUP(A320,Climatologia_PP!A:U,9+Precipitacion!$E$2,FALSE),"")</f>
        <v>111.0230769230769</v>
      </c>
      <c r="AS320" s="70">
        <f t="shared" si="27"/>
        <v>101.96078431372551</v>
      </c>
      <c r="AT320" s="70">
        <f t="shared" si="28"/>
        <v>108.9925625422583</v>
      </c>
      <c r="AU320" s="70">
        <f t="shared" si="29"/>
        <v>19</v>
      </c>
      <c r="AV320" s="70">
        <f>IFERROR(VLOOKUP(A320,Maximos!A:AQ,8+(Precipitacion!$E$2-1)*3,FALSE),"")</f>
        <v>53</v>
      </c>
      <c r="AW320" s="79">
        <f t="array" ref="AW3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MATCH($A320, Maximos!$A:$A, 0),
    _xlpm.anio, INDEX(Maximos!$A:$ZZ, _xlpm.fila, _xlpm.colIni+1),
    _xlpm.dia, INDEX(Maximos!$A:$ZZ, _xlpm.fila, _xlpm.colIni+2),
    IF(OR(_xlpm.anio="",_xlpm.dia=""), "No aplica", DATE(_xlpm.anio, _xlpm.mesNum, _xlpm.dia))
  ),
"")</f>
        <v>45068</v>
      </c>
      <c r="AX320" s="72">
        <f t="shared" si="30"/>
        <v>-34</v>
      </c>
    </row>
    <row r="321" spans="1:50" ht="15" customHeight="1" x14ac:dyDescent="0.25">
      <c r="A321" s="68">
        <v>35085020</v>
      </c>
      <c r="B321" s="69" t="s">
        <v>536</v>
      </c>
      <c r="C321" s="69" t="s">
        <v>501</v>
      </c>
      <c r="D321" s="70">
        <v>-73.203611109999997</v>
      </c>
      <c r="E321" s="70">
        <v>5.3584166670000002</v>
      </c>
      <c r="F321" s="68">
        <v>2120</v>
      </c>
      <c r="G321" s="68">
        <v>15</v>
      </c>
      <c r="H321" s="68">
        <v>15621</v>
      </c>
      <c r="I321" s="69" t="s">
        <v>504</v>
      </c>
      <c r="J321" s="69" t="s">
        <v>537</v>
      </c>
      <c r="K321" s="72">
        <v>11.5</v>
      </c>
      <c r="L321" s="72">
        <v>0</v>
      </c>
      <c r="M321" s="72">
        <v>2.6</v>
      </c>
      <c r="N321" s="72">
        <v>9.1999999999999993</v>
      </c>
      <c r="O321" s="72">
        <v>1.4</v>
      </c>
      <c r="P321" s="72">
        <v>0</v>
      </c>
      <c r="Q321" s="72">
        <v>3.7</v>
      </c>
      <c r="R321" s="72">
        <v>0.9</v>
      </c>
      <c r="S321" s="72">
        <v>0</v>
      </c>
      <c r="T321" s="72">
        <v>1.1000000000000001</v>
      </c>
      <c r="U321" s="72">
        <v>12.2</v>
      </c>
      <c r="V321" s="72">
        <v>3.5</v>
      </c>
      <c r="W321" s="72">
        <v>9.1</v>
      </c>
      <c r="X321" s="72">
        <v>3.6</v>
      </c>
      <c r="Y321" s="72">
        <v>0</v>
      </c>
      <c r="Z321" s="72">
        <v>12.1</v>
      </c>
      <c r="AA321" s="72">
        <v>6.3</v>
      </c>
      <c r="AB321" s="72">
        <v>20.100000000000001</v>
      </c>
      <c r="AC321" s="72">
        <v>7.2</v>
      </c>
      <c r="AD321" s="72">
        <v>10.6</v>
      </c>
      <c r="AE321" s="72">
        <v>29.7</v>
      </c>
      <c r="AF321" s="87">
        <v>7.5</v>
      </c>
      <c r="AG321" s="87">
        <v>11.2</v>
      </c>
      <c r="AH321" s="87">
        <v>13.2</v>
      </c>
      <c r="AI321" s="87">
        <v>9.6999999999999993</v>
      </c>
      <c r="AJ321" s="87">
        <v>19.3</v>
      </c>
      <c r="AK321" s="87">
        <v>13.1</v>
      </c>
      <c r="AL321" s="87">
        <v>7.5</v>
      </c>
      <c r="AM321" s="87">
        <v>27.5</v>
      </c>
      <c r="AN321" s="87"/>
      <c r="AO321" s="87"/>
      <c r="AP321" s="70">
        <f t="shared" si="25"/>
        <v>29</v>
      </c>
      <c r="AQ321" s="70">
        <f t="shared" si="26"/>
        <v>253.79999999999995</v>
      </c>
      <c r="AR321" s="70">
        <f>IFERROR(VLOOKUP(A321,Climatologia_PP!A:U,9+Precipitacion!$E$2,FALSE),"")</f>
        <v>259.78571428571422</v>
      </c>
      <c r="AS321" s="70">
        <f t="shared" si="27"/>
        <v>97.69590321693704</v>
      </c>
      <c r="AT321" s="70">
        <f t="shared" si="28"/>
        <v>104.43355171465684</v>
      </c>
      <c r="AU321" s="70">
        <f t="shared" si="29"/>
        <v>29.7</v>
      </c>
      <c r="AV321" s="70">
        <f>IFERROR(VLOOKUP(A321,Maximos!A:AQ,8+(Precipitacion!$E$2-1)*3,FALSE),"")</f>
        <v>116.8</v>
      </c>
      <c r="AW321" s="79">
        <f t="array" ref="AW3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MATCH($A321, Maximos!$A:$A, 0),
    _xlpm.anio, INDEX(Maximos!$A:$ZZ, _xlpm.fila, _xlpm.colIni+1),
    _xlpm.dia, INDEX(Maximos!$A:$ZZ, _xlpm.fila, _xlpm.colIni+2),
    IF(OR(_xlpm.anio="",_xlpm.dia=""), "No aplica", DATE(_xlpm.anio, _xlpm.mesNum, _xlpm.dia))
  ),
"")</f>
        <v>43227</v>
      </c>
      <c r="AX321" s="72">
        <f t="shared" si="30"/>
        <v>-87.1</v>
      </c>
    </row>
    <row r="322" spans="1:50" ht="15" customHeight="1" x14ac:dyDescent="0.25">
      <c r="A322" s="68">
        <v>35070020</v>
      </c>
      <c r="B322" s="69" t="s">
        <v>538</v>
      </c>
      <c r="C322" s="69" t="s">
        <v>501</v>
      </c>
      <c r="D322" s="70">
        <v>-73.602888890000003</v>
      </c>
      <c r="E322" s="70">
        <v>5.3830555560000004</v>
      </c>
      <c r="F322" s="68">
        <v>2630</v>
      </c>
      <c r="G322" s="68">
        <v>15</v>
      </c>
      <c r="H322" s="68">
        <v>15861</v>
      </c>
      <c r="I322" s="69" t="s">
        <v>504</v>
      </c>
      <c r="J322" s="69" t="s">
        <v>538</v>
      </c>
      <c r="K322" s="72">
        <v>0.5</v>
      </c>
      <c r="L322" s="72">
        <v>1.7</v>
      </c>
      <c r="M322" s="72">
        <v>0</v>
      </c>
      <c r="N322" s="72">
        <v>0</v>
      </c>
      <c r="O322" s="72">
        <v>5</v>
      </c>
      <c r="P322" s="72">
        <v>0</v>
      </c>
      <c r="Q322" s="72">
        <v>0</v>
      </c>
      <c r="R322" s="72">
        <v>0</v>
      </c>
      <c r="S322" s="72">
        <v>0</v>
      </c>
      <c r="T322" s="72">
        <v>6</v>
      </c>
      <c r="U322" s="72">
        <v>10</v>
      </c>
      <c r="V322" s="72">
        <v>0.5</v>
      </c>
      <c r="W322" s="72">
        <v>11.4</v>
      </c>
      <c r="X322" s="72">
        <v>1.4</v>
      </c>
      <c r="Y322" s="72">
        <v>0</v>
      </c>
      <c r="Z322" s="72">
        <v>1.5</v>
      </c>
      <c r="AA322" s="72">
        <v>10</v>
      </c>
      <c r="AB322" s="72">
        <v>15.5</v>
      </c>
      <c r="AC322" s="72">
        <v>4.5</v>
      </c>
      <c r="AD322" s="72">
        <v>6.7</v>
      </c>
      <c r="AE322" s="72">
        <v>0</v>
      </c>
      <c r="AF322" s="87">
        <v>0.5</v>
      </c>
      <c r="AG322" s="87">
        <v>2.7</v>
      </c>
      <c r="AH322" s="87">
        <v>5.7</v>
      </c>
      <c r="AI322" s="87">
        <v>5</v>
      </c>
      <c r="AJ322" s="87">
        <v>16</v>
      </c>
      <c r="AK322" s="87">
        <v>22</v>
      </c>
      <c r="AL322" s="87">
        <v>4</v>
      </c>
      <c r="AM322" s="87">
        <v>3.8</v>
      </c>
      <c r="AN322" s="87"/>
      <c r="AO322" s="87"/>
      <c r="AP322" s="70">
        <f t="shared" si="25"/>
        <v>29</v>
      </c>
      <c r="AQ322" s="70">
        <f t="shared" si="26"/>
        <v>134.40000000000003</v>
      </c>
      <c r="AR322" s="70">
        <f>IFERROR(VLOOKUP(A322,Climatologia_PP!A:U,9+Precipitacion!$E$2,FALSE),"")</f>
        <v>104.5620689655172</v>
      </c>
      <c r="AS322" s="70">
        <f t="shared" si="27"/>
        <v>128.53609471358382</v>
      </c>
      <c r="AT322" s="70">
        <f t="shared" si="28"/>
        <v>137.40065296969306</v>
      </c>
      <c r="AU322" s="70">
        <f t="shared" si="29"/>
        <v>22</v>
      </c>
      <c r="AV322" s="70">
        <f>IFERROR(VLOOKUP(A322,Maximos!A:AQ,8+(Precipitacion!$E$2-1)*3,FALSE),"")</f>
        <v>58.1</v>
      </c>
      <c r="AW322" s="79">
        <f t="array" ref="AW3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MATCH($A322,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322" s="72">
        <f t="shared" si="30"/>
        <v>-36.1</v>
      </c>
    </row>
    <row r="323" spans="1:50" ht="15" customHeight="1" x14ac:dyDescent="0.25">
      <c r="A323" s="68">
        <v>35070010</v>
      </c>
      <c r="B323" s="69" t="s">
        <v>539</v>
      </c>
      <c r="C323" s="69" t="s">
        <v>501</v>
      </c>
      <c r="D323" s="70">
        <v>-73.332972220000002</v>
      </c>
      <c r="E323" s="70">
        <v>5.3995277780000004</v>
      </c>
      <c r="F323" s="68">
        <v>2360</v>
      </c>
      <c r="G323" s="68">
        <v>15</v>
      </c>
      <c r="H323" s="68">
        <v>15599</v>
      </c>
      <c r="I323" s="69" t="s">
        <v>504</v>
      </c>
      <c r="J323" s="69" t="s">
        <v>540</v>
      </c>
      <c r="K323" s="72">
        <v>1.1000000000000001</v>
      </c>
      <c r="L323" s="72">
        <v>4.2</v>
      </c>
      <c r="M323" s="72">
        <v>0.7</v>
      </c>
      <c r="N323" s="72">
        <v>3.1</v>
      </c>
      <c r="O323" s="72">
        <v>0</v>
      </c>
      <c r="P323" s="72">
        <v>0</v>
      </c>
      <c r="Q323" s="72">
        <v>0</v>
      </c>
      <c r="R323" s="72">
        <v>0</v>
      </c>
      <c r="S323" s="72">
        <v>0</v>
      </c>
      <c r="T323" s="72">
        <v>0</v>
      </c>
      <c r="U323" s="72">
        <v>1.6</v>
      </c>
      <c r="V323" s="72">
        <v>0</v>
      </c>
      <c r="W323" s="72">
        <v>8.1999999999999993</v>
      </c>
      <c r="X323" s="72">
        <v>1</v>
      </c>
      <c r="Y323" s="72">
        <v>0</v>
      </c>
      <c r="Z323" s="72">
        <v>2.1</v>
      </c>
      <c r="AA323" s="72">
        <v>3.2</v>
      </c>
      <c r="AB323" s="72">
        <v>19.600000000000001</v>
      </c>
      <c r="AC323" s="72">
        <v>4.5999999999999996</v>
      </c>
      <c r="AD323" s="72">
        <v>2.7</v>
      </c>
      <c r="AE323" s="72">
        <v>12.6</v>
      </c>
      <c r="AF323" s="87">
        <v>2.7</v>
      </c>
      <c r="AG323" s="87">
        <v>2.1</v>
      </c>
      <c r="AH323" s="87">
        <v>4.7</v>
      </c>
      <c r="AI323" s="87">
        <v>6.7</v>
      </c>
      <c r="AJ323" s="87">
        <v>8.6999999999999993</v>
      </c>
      <c r="AK323" s="87">
        <v>3.6</v>
      </c>
      <c r="AL323" s="87">
        <v>4.0999999999999996</v>
      </c>
      <c r="AM323" s="87">
        <v>4.7</v>
      </c>
      <c r="AN323" s="87"/>
      <c r="AO323" s="87"/>
      <c r="AP323" s="70">
        <f t="shared" si="25"/>
        <v>29</v>
      </c>
      <c r="AQ323" s="70">
        <f t="shared" si="26"/>
        <v>102</v>
      </c>
      <c r="AR323" s="70">
        <f>IFERROR(VLOOKUP(A323,Climatologia_PP!A:U,9+Precipitacion!$E$2,FALSE),"")</f>
        <v>152.73448275862069</v>
      </c>
      <c r="AS323" s="70">
        <f t="shared" si="27"/>
        <v>66.782561578579021</v>
      </c>
      <c r="AT323" s="70">
        <f t="shared" si="28"/>
        <v>71.388255480549972</v>
      </c>
      <c r="AU323" s="70">
        <f t="shared" si="29"/>
        <v>19.600000000000001</v>
      </c>
      <c r="AV323" s="70">
        <f>IFERROR(VLOOKUP(A323,Maximos!A:AQ,8+(Precipitacion!$E$2-1)*3,FALSE),"")</f>
        <v>60.6</v>
      </c>
      <c r="AW323" s="79">
        <f t="array" ref="AW3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MATCH($A323, Maximos!$A:$A, 0),
    _xlpm.anio, INDEX(Maximos!$A:$ZZ, _xlpm.fila, _xlpm.colIni+1),
    _xlpm.dia, INDEX(Maximos!$A:$ZZ, _xlpm.fila, _xlpm.colIni+2),
    IF(OR(_xlpm.anio="",_xlpm.dia=""), "No aplica", DATE(_xlpm.anio, _xlpm.mesNum, _xlpm.dia))
  ),
"")</f>
        <v>45068</v>
      </c>
      <c r="AX323" s="72">
        <f t="shared" si="30"/>
        <v>-41</v>
      </c>
    </row>
    <row r="324" spans="1:50" ht="15" customHeight="1" x14ac:dyDescent="0.25">
      <c r="A324" s="68">
        <v>35075030</v>
      </c>
      <c r="B324" s="69" t="s">
        <v>541</v>
      </c>
      <c r="C324" s="69" t="s">
        <v>501</v>
      </c>
      <c r="D324" s="70">
        <v>-73.349416669999997</v>
      </c>
      <c r="E324" s="70">
        <v>5.4222222220000003</v>
      </c>
      <c r="F324" s="68">
        <v>2200</v>
      </c>
      <c r="G324" s="68">
        <v>15</v>
      </c>
      <c r="H324" s="68">
        <v>15599</v>
      </c>
      <c r="I324" s="69" t="s">
        <v>504</v>
      </c>
      <c r="J324" s="69" t="s">
        <v>540</v>
      </c>
      <c r="K324" s="72">
        <v>4</v>
      </c>
      <c r="L324" s="72">
        <v>2</v>
      </c>
      <c r="M324" s="72">
        <v>0</v>
      </c>
      <c r="N324" s="72">
        <v>2.6</v>
      </c>
      <c r="O324" s="72">
        <v>1.5</v>
      </c>
      <c r="P324" s="72">
        <v>0</v>
      </c>
      <c r="Q324" s="72">
        <v>0</v>
      </c>
      <c r="R324" s="72">
        <v>0</v>
      </c>
      <c r="S324" s="72">
        <v>0</v>
      </c>
      <c r="T324" s="72">
        <v>0</v>
      </c>
      <c r="U324" s="72">
        <v>3.5</v>
      </c>
      <c r="V324" s="72">
        <v>0</v>
      </c>
      <c r="W324" s="72">
        <v>4.0999999999999996</v>
      </c>
      <c r="X324" s="72">
        <v>0.3</v>
      </c>
      <c r="Y324" s="72">
        <v>0</v>
      </c>
      <c r="Z324" s="72">
        <v>1.4</v>
      </c>
      <c r="AA324" s="72">
        <v>8.8000000000000007</v>
      </c>
      <c r="AB324" s="72">
        <v>16.600000000000001</v>
      </c>
      <c r="AC324" s="72">
        <v>4</v>
      </c>
      <c r="AD324" s="72">
        <v>0.7</v>
      </c>
      <c r="AE324" s="72">
        <v>21.6</v>
      </c>
      <c r="AF324" s="87">
        <v>2.4</v>
      </c>
      <c r="AG324" s="87">
        <v>2.2000000000000002</v>
      </c>
      <c r="AH324" s="87">
        <v>1.7</v>
      </c>
      <c r="AI324" s="87">
        <v>3.4</v>
      </c>
      <c r="AJ324" s="87">
        <v>2.5</v>
      </c>
      <c r="AK324" s="87">
        <v>6.1</v>
      </c>
      <c r="AL324" s="87">
        <v>1</v>
      </c>
      <c r="AM324" s="87">
        <v>10.6</v>
      </c>
      <c r="AN324" s="87"/>
      <c r="AO324" s="87"/>
      <c r="AP324" s="70">
        <f t="shared" si="25"/>
        <v>29</v>
      </c>
      <c r="AQ324" s="70">
        <f t="shared" si="26"/>
        <v>101</v>
      </c>
      <c r="AR324" s="70">
        <f>IFERROR(VLOOKUP(A324,Climatologia_PP!A:U,9+Precipitacion!$E$2,FALSE),"")</f>
        <v>128.3428571428571</v>
      </c>
      <c r="AS324" s="70">
        <f t="shared" si="27"/>
        <v>78.69545859305434</v>
      </c>
      <c r="AT324" s="70">
        <f t="shared" si="28"/>
        <v>84.122731599471891</v>
      </c>
      <c r="AU324" s="70">
        <f t="shared" si="29"/>
        <v>21.6</v>
      </c>
      <c r="AV324" s="70">
        <f>IFERROR(VLOOKUP(A324,Maximos!A:AQ,8+(Precipitacion!$E$2-1)*3,FALSE),"")</f>
        <v>54</v>
      </c>
      <c r="AW324" s="79">
        <f t="array" ref="AW3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MATCH($A324,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324" s="72">
        <f t="shared" si="30"/>
        <v>-32.4</v>
      </c>
    </row>
    <row r="325" spans="1:50" ht="15" customHeight="1" x14ac:dyDescent="0.25">
      <c r="A325" s="68">
        <v>35210010</v>
      </c>
      <c r="B325" s="69" t="s">
        <v>542</v>
      </c>
      <c r="C325" s="69" t="s">
        <v>501</v>
      </c>
      <c r="D325" s="70">
        <v>-72.456249999999997</v>
      </c>
      <c r="E325" s="70">
        <v>5.4530555559999998</v>
      </c>
      <c r="F325" s="68">
        <v>656</v>
      </c>
      <c r="G325" s="68">
        <v>85</v>
      </c>
      <c r="H325" s="68">
        <v>85001</v>
      </c>
      <c r="I325" s="69" t="s">
        <v>291</v>
      </c>
      <c r="J325" s="69" t="s">
        <v>502</v>
      </c>
      <c r="K325" s="72">
        <v>102.5</v>
      </c>
      <c r="L325" s="72">
        <v>0</v>
      </c>
      <c r="M325" s="72">
        <v>6.6</v>
      </c>
      <c r="N325" s="72">
        <v>22</v>
      </c>
      <c r="O325" s="72">
        <v>43.4</v>
      </c>
      <c r="P325" s="72">
        <v>3</v>
      </c>
      <c r="Q325" s="72">
        <v>3.9</v>
      </c>
      <c r="R325" s="72">
        <v>0</v>
      </c>
      <c r="S325" s="72">
        <v>0</v>
      </c>
      <c r="T325" s="72">
        <v>0</v>
      </c>
      <c r="U325" s="72">
        <v>130</v>
      </c>
      <c r="V325" s="72">
        <v>8.3000000000000007</v>
      </c>
      <c r="W325" s="72">
        <v>3.4</v>
      </c>
      <c r="X325" s="72">
        <v>6.7</v>
      </c>
      <c r="Y325" s="72">
        <v>0</v>
      </c>
      <c r="Z325" s="72">
        <v>34</v>
      </c>
      <c r="AA325" s="72">
        <v>3.1</v>
      </c>
      <c r="AB325" s="72">
        <v>0</v>
      </c>
      <c r="AC325" s="72">
        <v>11</v>
      </c>
      <c r="AD325" s="72">
        <v>111</v>
      </c>
      <c r="AE325" s="72">
        <v>32.9</v>
      </c>
      <c r="AF325" s="87">
        <v>0</v>
      </c>
      <c r="AG325" s="87">
        <v>68</v>
      </c>
      <c r="AH325" s="87">
        <v>18</v>
      </c>
      <c r="AI325" s="87">
        <v>33.1</v>
      </c>
      <c r="AJ325" s="87">
        <v>35</v>
      </c>
      <c r="AK325" s="87">
        <v>1.5</v>
      </c>
      <c r="AL325" s="87">
        <v>24.8</v>
      </c>
      <c r="AM325" s="87">
        <v>11.5</v>
      </c>
      <c r="AN325" s="87"/>
      <c r="AO325" s="87"/>
      <c r="AP325" s="70">
        <f t="shared" ref="AP325:AP388" si="31">COUNTIF(K325:AO325,"&gt;=0")</f>
        <v>29</v>
      </c>
      <c r="AQ325" s="70">
        <f t="shared" ref="AQ325:AQ388" si="32">IF(AP325&gt;0,SUM(K325:AO325),"")</f>
        <v>713.69999999999993</v>
      </c>
      <c r="AR325" s="70">
        <f>IFERROR(VLOOKUP(A325,Climatologia_PP!A:U,9+Precipitacion!$E$2,FALSE),"")</f>
        <v>527.82333333333327</v>
      </c>
      <c r="AS325" s="70">
        <f t="shared" ref="AS325:AS388" si="33">IFERROR((AQ325/AR325)*100,"")</f>
        <v>135.21569717140204</v>
      </c>
      <c r="AT325" s="70">
        <f t="shared" ref="AT325:AT388" si="34">IFERROR(IF(AND((AQ325*$I$2*100/(AR325*AP325))&gt;100+3.33*AQ325-AR325*AP325/$I$2,AR325&lt;30),IF(100+3.33*AQ325-AR325*AP325/$I$2&gt;200,200,100+3.33*AQ325-AR325*AP325/$I$2),IF((AQ325*$I$2*100/(AR325*AP325))&lt;100+AQ325-3.33*AR325*AP325/$I$2,100+AQ325-3.33*AR325*AP325/$I$2,IF((AQ325*$I$2*100/(AR325*AP325))&gt;200,200,(AQ325*$I$2*100/(AR325*AP325))))),"")</f>
        <v>144.54091766598148</v>
      </c>
      <c r="AU325" s="70">
        <f t="shared" ref="AU325:AU388" si="35">IF(AP325&gt;0,MAX(K325:AO325),"")</f>
        <v>130</v>
      </c>
      <c r="AV325" s="70">
        <f>IFERROR(VLOOKUP(A325,Maximos!A:AQ,8+(Precipitacion!$E$2-1)*3,FALSE),"")</f>
        <v>160</v>
      </c>
      <c r="AW325" s="79">
        <f t="array" ref="AW3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MATCH($A325, Maximos!$A:$A, 0),
    _xlpm.anio, INDEX(Maximos!$A:$ZZ, _xlpm.fila, _xlpm.colIni+1),
    _xlpm.dia, INDEX(Maximos!$A:$ZZ, _xlpm.fila, _xlpm.colIni+2),
    IF(OR(_xlpm.anio="",_xlpm.dia=""), "No aplica", DATE(_xlpm.anio, _xlpm.mesNum, _xlpm.dia))
  ),
"")</f>
        <v>27904</v>
      </c>
      <c r="AX325" s="72">
        <f t="shared" ref="AX325:AX388" si="36">IFERROR(AU325-AV325,"NA")</f>
        <v>-30</v>
      </c>
    </row>
    <row r="326" spans="1:50" ht="15" customHeight="1" x14ac:dyDescent="0.25">
      <c r="A326" s="68">
        <v>35080070</v>
      </c>
      <c r="B326" s="69" t="s">
        <v>543</v>
      </c>
      <c r="C326" s="69" t="s">
        <v>501</v>
      </c>
      <c r="D326" s="70">
        <v>-73.169861109999999</v>
      </c>
      <c r="E326" s="70">
        <v>4.8197777779999997</v>
      </c>
      <c r="F326" s="68">
        <v>400</v>
      </c>
      <c r="G326" s="68">
        <v>15</v>
      </c>
      <c r="H326" s="68">
        <v>15667</v>
      </c>
      <c r="I326" s="69" t="s">
        <v>504</v>
      </c>
      <c r="J326" s="69" t="s">
        <v>543</v>
      </c>
      <c r="K326" s="72">
        <v>28.5</v>
      </c>
      <c r="L326" s="72">
        <v>18.2</v>
      </c>
      <c r="M326" s="72">
        <v>7.6</v>
      </c>
      <c r="N326" s="72">
        <v>39.200000000000003</v>
      </c>
      <c r="O326" s="72">
        <v>60.3</v>
      </c>
      <c r="P326" s="72">
        <v>13.4</v>
      </c>
      <c r="Q326" s="72">
        <v>13.5</v>
      </c>
      <c r="R326" s="72">
        <v>0</v>
      </c>
      <c r="S326" s="72"/>
      <c r="T326" s="72">
        <v>18.5</v>
      </c>
      <c r="U326" s="72">
        <v>47.3</v>
      </c>
      <c r="V326" s="72">
        <v>8.1999999999999993</v>
      </c>
      <c r="W326" s="72">
        <v>14.3</v>
      </c>
      <c r="X326" s="72">
        <v>0</v>
      </c>
      <c r="Y326" s="72">
        <v>136.4</v>
      </c>
      <c r="Z326" s="72">
        <v>36.799999999999997</v>
      </c>
      <c r="AA326" s="72">
        <v>0</v>
      </c>
      <c r="AB326" s="72">
        <v>93.1</v>
      </c>
      <c r="AC326" s="72">
        <v>4.2</v>
      </c>
      <c r="AD326" s="72">
        <v>13.7</v>
      </c>
      <c r="AE326" s="72">
        <v>24.5</v>
      </c>
      <c r="AF326" s="87">
        <v>8.9</v>
      </c>
      <c r="AG326" s="87">
        <v>18.899999999999999</v>
      </c>
      <c r="AH326" s="87">
        <v>9.8000000000000007</v>
      </c>
      <c r="AI326" s="87">
        <v>24.9</v>
      </c>
      <c r="AJ326" s="87">
        <v>26.1</v>
      </c>
      <c r="AK326" s="87">
        <v>58.4</v>
      </c>
      <c r="AL326" s="87">
        <v>69.3</v>
      </c>
      <c r="AM326" s="87">
        <v>38</v>
      </c>
      <c r="AN326" s="87"/>
      <c r="AO326" s="87"/>
      <c r="AP326" s="70">
        <f t="shared" si="31"/>
        <v>28</v>
      </c>
      <c r="AQ326" s="70">
        <f t="shared" si="32"/>
        <v>831.99999999999989</v>
      </c>
      <c r="AR326" s="70">
        <f>IFERROR(VLOOKUP(A326,Climatologia_PP!A:U,9+Precipitacion!$E$2,FALSE),"")</f>
        <v>579.3266666666666</v>
      </c>
      <c r="AS326" s="70">
        <f t="shared" si="33"/>
        <v>143.61500132337542</v>
      </c>
      <c r="AT326" s="70">
        <f t="shared" si="34"/>
        <v>159.00232289373707</v>
      </c>
      <c r="AU326" s="70">
        <f t="shared" si="35"/>
        <v>136.4</v>
      </c>
      <c r="AV326" s="70">
        <f>IFERROR(VLOOKUP(A326,Maximos!A:AQ,8+(Precipitacion!$E$2-1)*3,FALSE),"")</f>
        <v>155.5</v>
      </c>
      <c r="AW326" s="79">
        <f t="array" ref="AW3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MATCH($A326, Maximos!$A:$A, 0),
    _xlpm.anio, INDEX(Maximos!$A:$ZZ, _xlpm.fila, _xlpm.colIni+1),
    _xlpm.dia, INDEX(Maximos!$A:$ZZ, _xlpm.fila, _xlpm.colIni+2),
    IF(OR(_xlpm.anio="",_xlpm.dia=""), "No aplica", DATE(_xlpm.anio, _xlpm.mesNum, _xlpm.dia))
  ),
"")</f>
        <v>45779</v>
      </c>
      <c r="AX326" s="72">
        <f t="shared" si="36"/>
        <v>-19.099999999999994</v>
      </c>
    </row>
    <row r="327" spans="1:50" ht="15" customHeight="1" x14ac:dyDescent="0.25">
      <c r="A327" s="68">
        <v>24015090</v>
      </c>
      <c r="B327" s="69" t="s">
        <v>544</v>
      </c>
      <c r="C327" s="69" t="s">
        <v>501</v>
      </c>
      <c r="D327" s="70">
        <v>-73.602277779999994</v>
      </c>
      <c r="E327" s="70">
        <v>5.7106666669999999</v>
      </c>
      <c r="F327" s="68">
        <v>2300</v>
      </c>
      <c r="G327" s="68">
        <v>15</v>
      </c>
      <c r="H327" s="68">
        <v>15696</v>
      </c>
      <c r="I327" s="69" t="s">
        <v>504</v>
      </c>
      <c r="J327" s="69" t="s">
        <v>545</v>
      </c>
      <c r="K327" s="72">
        <v>0</v>
      </c>
      <c r="L327" s="72">
        <v>0</v>
      </c>
      <c r="M327" s="72"/>
      <c r="N327" s="72">
        <v>0</v>
      </c>
      <c r="O327" s="72">
        <v>0</v>
      </c>
      <c r="P327" s="72">
        <v>0</v>
      </c>
      <c r="Q327" s="72">
        <v>6.8</v>
      </c>
      <c r="R327" s="72">
        <v>0</v>
      </c>
      <c r="S327" s="72">
        <v>0</v>
      </c>
      <c r="T327" s="72">
        <v>0</v>
      </c>
      <c r="U327" s="72">
        <v>0</v>
      </c>
      <c r="V327" s="72">
        <v>0</v>
      </c>
      <c r="W327" s="72">
        <v>0</v>
      </c>
      <c r="X327" s="72">
        <v>0</v>
      </c>
      <c r="Y327" s="72"/>
      <c r="Z327" s="72">
        <v>32.799999999999997</v>
      </c>
      <c r="AA327" s="72">
        <v>0</v>
      </c>
      <c r="AB327" s="72">
        <v>0</v>
      </c>
      <c r="AC327" s="72">
        <v>0</v>
      </c>
      <c r="AD327" s="72">
        <v>0</v>
      </c>
      <c r="AE327" s="72">
        <v>4.5</v>
      </c>
      <c r="AF327" s="87">
        <v>0</v>
      </c>
      <c r="AG327" s="87">
        <v>0</v>
      </c>
      <c r="AH327" s="87">
        <v>0</v>
      </c>
      <c r="AI327" s="87">
        <v>0</v>
      </c>
      <c r="AJ327" s="87">
        <v>0</v>
      </c>
      <c r="AK327" s="87">
        <v>0</v>
      </c>
      <c r="AL327" s="87">
        <v>0</v>
      </c>
      <c r="AM327" s="87">
        <v>15.4</v>
      </c>
      <c r="AN327" s="87"/>
      <c r="AO327" s="87"/>
      <c r="AP327" s="70">
        <f t="shared" si="31"/>
        <v>27</v>
      </c>
      <c r="AQ327" s="70">
        <f t="shared" si="32"/>
        <v>59.499999999999993</v>
      </c>
      <c r="AR327" s="70">
        <f>IFERROR(VLOOKUP(A327,Climatologia_PP!A:U,9+Precipitacion!$E$2,FALSE),"")</f>
        <v>121.37307692307699</v>
      </c>
      <c r="AS327" s="70">
        <f t="shared" si="33"/>
        <v>49.022403904046612</v>
      </c>
      <c r="AT327" s="70">
        <f t="shared" si="34"/>
        <v>56.284982260201659</v>
      </c>
      <c r="AU327" s="70">
        <f t="shared" si="35"/>
        <v>32.799999999999997</v>
      </c>
      <c r="AV327" s="70">
        <f>IFERROR(VLOOKUP(A327,Maximos!A:AQ,8+(Precipitacion!$E$2-1)*3,FALSE),"")</f>
        <v>56.8</v>
      </c>
      <c r="AW327" s="79">
        <f t="array" ref="AW3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MATCH($A327,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327" s="72">
        <f t="shared" si="36"/>
        <v>-24</v>
      </c>
    </row>
    <row r="328" spans="1:50" ht="15" customHeight="1" x14ac:dyDescent="0.25">
      <c r="A328" s="68">
        <v>35210050</v>
      </c>
      <c r="B328" s="69" t="s">
        <v>546</v>
      </c>
      <c r="C328" s="69" t="s">
        <v>501</v>
      </c>
      <c r="D328" s="70">
        <v>-72.229361109999999</v>
      </c>
      <c r="E328" s="70">
        <v>5.4918888890000002</v>
      </c>
      <c r="F328" s="68">
        <v>395</v>
      </c>
      <c r="G328" s="68">
        <v>85</v>
      </c>
      <c r="H328" s="68">
        <v>85001</v>
      </c>
      <c r="I328" s="69" t="s">
        <v>291</v>
      </c>
      <c r="J328" s="69" t="s">
        <v>502</v>
      </c>
      <c r="K328" s="72">
        <v>18</v>
      </c>
      <c r="L328" s="72">
        <v>0</v>
      </c>
      <c r="M328" s="72">
        <v>78</v>
      </c>
      <c r="N328" s="72">
        <v>54</v>
      </c>
      <c r="O328" s="72">
        <v>0</v>
      </c>
      <c r="P328" s="72">
        <v>0</v>
      </c>
      <c r="Q328" s="72">
        <v>0</v>
      </c>
      <c r="R328" s="72">
        <v>0</v>
      </c>
      <c r="S328" s="72">
        <v>0</v>
      </c>
      <c r="T328" s="72">
        <v>0</v>
      </c>
      <c r="U328" s="72">
        <v>17.5</v>
      </c>
      <c r="V328" s="72">
        <v>20.5</v>
      </c>
      <c r="W328" s="72">
        <v>16.5</v>
      </c>
      <c r="X328" s="72">
        <v>0</v>
      </c>
      <c r="Y328" s="72">
        <v>0</v>
      </c>
      <c r="Z328" s="72">
        <v>0</v>
      </c>
      <c r="AA328" s="72">
        <v>10</v>
      </c>
      <c r="AB328" s="72">
        <v>7</v>
      </c>
      <c r="AC328" s="72">
        <v>47</v>
      </c>
      <c r="AD328" s="72">
        <v>87</v>
      </c>
      <c r="AE328" s="72">
        <v>0</v>
      </c>
      <c r="AF328" s="87">
        <v>0</v>
      </c>
      <c r="AG328" s="87">
        <v>0</v>
      </c>
      <c r="AH328" s="87">
        <v>0</v>
      </c>
      <c r="AI328" s="87">
        <v>110</v>
      </c>
      <c r="AJ328" s="87">
        <v>30</v>
      </c>
      <c r="AK328" s="87">
        <v>0</v>
      </c>
      <c r="AL328" s="87">
        <v>19</v>
      </c>
      <c r="AM328" s="87">
        <v>0</v>
      </c>
      <c r="AN328" s="87"/>
      <c r="AO328" s="87"/>
      <c r="AP328" s="70">
        <f t="shared" si="31"/>
        <v>29</v>
      </c>
      <c r="AQ328" s="70">
        <f t="shared" si="32"/>
        <v>514.5</v>
      </c>
      <c r="AR328" s="70" t="str">
        <f>IFERROR(VLOOKUP(A328,Climatologia_PP!A:U,9+Precipitacion!$E$2,FALSE),"")</f>
        <v/>
      </c>
      <c r="AS328" s="70" t="str">
        <f t="shared" si="33"/>
        <v/>
      </c>
      <c r="AT328" s="70" t="str">
        <f t="shared" si="34"/>
        <v/>
      </c>
      <c r="AU328" s="70">
        <f t="shared" si="35"/>
        <v>110</v>
      </c>
      <c r="AV328" s="70">
        <f>IFERROR(VLOOKUP(A328,Maximos!A:AQ,8+(Precipitacion!$E$2-1)*3,FALSE),"")</f>
        <v>145</v>
      </c>
      <c r="AW328" s="79">
        <f t="array" ref="AW3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MATCH($A328, Maximos!$A:$A, 0),
    _xlpm.anio, INDEX(Maximos!$A:$ZZ, _xlpm.fila, _xlpm.colIni+1),
    _xlpm.dia, INDEX(Maximos!$A:$ZZ, _xlpm.fila, _xlpm.colIni+2),
    IF(OR(_xlpm.anio="",_xlpm.dia=""), "No aplica", DATE(_xlpm.anio, _xlpm.mesNum, _xlpm.dia))
  ),
"")</f>
        <v>42514</v>
      </c>
      <c r="AX328" s="72">
        <f t="shared" si="36"/>
        <v>-35</v>
      </c>
    </row>
    <row r="329" spans="1:50" ht="15" customHeight="1" x14ac:dyDescent="0.25">
      <c r="A329" s="68">
        <v>24015220</v>
      </c>
      <c r="B329" s="69" t="s">
        <v>547</v>
      </c>
      <c r="C329" s="69" t="s">
        <v>501</v>
      </c>
      <c r="D329" s="70">
        <v>-73.495777779999997</v>
      </c>
      <c r="E329" s="70">
        <v>5.5093888890000002</v>
      </c>
      <c r="F329" s="68">
        <v>2600</v>
      </c>
      <c r="G329" s="68">
        <v>15</v>
      </c>
      <c r="H329" s="68">
        <v>15646</v>
      </c>
      <c r="I329" s="69" t="s">
        <v>504</v>
      </c>
      <c r="J329" s="69" t="s">
        <v>548</v>
      </c>
      <c r="K329" s="72">
        <v>0</v>
      </c>
      <c r="L329" s="72">
        <v>0</v>
      </c>
      <c r="M329" s="72">
        <v>0</v>
      </c>
      <c r="N329" s="72">
        <v>0</v>
      </c>
      <c r="O329" s="72">
        <v>0</v>
      </c>
      <c r="P329" s="72">
        <v>0</v>
      </c>
      <c r="Q329" s="72">
        <v>0</v>
      </c>
      <c r="R329" s="72">
        <v>0</v>
      </c>
      <c r="S329" s="72">
        <v>0</v>
      </c>
      <c r="T329" s="72">
        <v>0</v>
      </c>
      <c r="U329" s="72">
        <v>3</v>
      </c>
      <c r="V329" s="72">
        <v>0</v>
      </c>
      <c r="W329" s="72">
        <v>0</v>
      </c>
      <c r="X329" s="72">
        <v>0</v>
      </c>
      <c r="Y329" s="72">
        <v>0</v>
      </c>
      <c r="Z329" s="72">
        <v>0</v>
      </c>
      <c r="AA329" s="72">
        <v>0</v>
      </c>
      <c r="AB329" s="72">
        <v>6.2</v>
      </c>
      <c r="AC329" s="72">
        <v>0</v>
      </c>
      <c r="AD329" s="72">
        <v>0</v>
      </c>
      <c r="AE329" s="72">
        <v>5.2</v>
      </c>
      <c r="AF329" s="87">
        <v>0</v>
      </c>
      <c r="AG329" s="87">
        <v>0.5</v>
      </c>
      <c r="AH329" s="87">
        <v>0</v>
      </c>
      <c r="AI329" s="87">
        <v>0</v>
      </c>
      <c r="AJ329" s="87">
        <v>0</v>
      </c>
      <c r="AK329" s="87">
        <v>1.5</v>
      </c>
      <c r="AL329" s="87"/>
      <c r="AM329" s="87"/>
      <c r="AN329" s="87"/>
      <c r="AO329" s="87"/>
      <c r="AP329" s="70">
        <f t="shared" si="31"/>
        <v>27</v>
      </c>
      <c r="AQ329" s="70">
        <f t="shared" si="32"/>
        <v>16.399999999999999</v>
      </c>
      <c r="AR329" s="70">
        <f>IFERROR(VLOOKUP(A329,Climatologia_PP!A:U,9+Precipitacion!$E$2,FALSE),"")</f>
        <v>76.810344827586206</v>
      </c>
      <c r="AS329" s="70">
        <f t="shared" si="33"/>
        <v>21.351290684624015</v>
      </c>
      <c r="AT329" s="70">
        <f t="shared" si="34"/>
        <v>24.514444860123874</v>
      </c>
      <c r="AU329" s="70">
        <f t="shared" si="35"/>
        <v>6.2</v>
      </c>
      <c r="AV329" s="70">
        <f>IFERROR(VLOOKUP(A329,Maximos!A:AQ,8+(Precipitacion!$E$2-1)*3,FALSE),"")</f>
        <v>67</v>
      </c>
      <c r="AW329" s="79">
        <f t="array" ref="AW3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MATCH($A329, Maximos!$A:$A, 0),
    _xlpm.anio, INDEX(Maximos!$A:$ZZ, _xlpm.fila, _xlpm.colIni+1),
    _xlpm.dia, INDEX(Maximos!$A:$ZZ, _xlpm.fila, _xlpm.colIni+2),
    IF(OR(_xlpm.anio="",_xlpm.dia=""), "No aplica", DATE(_xlpm.anio, _xlpm.mesNum, _xlpm.dia))
  ),
"")</f>
        <v>42498</v>
      </c>
      <c r="AX329" s="72">
        <f t="shared" si="36"/>
        <v>-60.8</v>
      </c>
    </row>
    <row r="330" spans="1:50" ht="15" customHeight="1" x14ac:dyDescent="0.25">
      <c r="A330" s="68">
        <v>23125140</v>
      </c>
      <c r="B330" s="69" t="s">
        <v>549</v>
      </c>
      <c r="C330" s="69" t="s">
        <v>501</v>
      </c>
      <c r="D330" s="70">
        <v>-74.182416669999995</v>
      </c>
      <c r="E330" s="70">
        <v>5.5208333329999997</v>
      </c>
      <c r="F330" s="68">
        <v>1250</v>
      </c>
      <c r="G330" s="68">
        <v>15</v>
      </c>
      <c r="H330" s="68">
        <v>15580</v>
      </c>
      <c r="I330" s="69" t="s">
        <v>504</v>
      </c>
      <c r="J330" s="69" t="s">
        <v>550</v>
      </c>
      <c r="K330" s="72">
        <v>6.5</v>
      </c>
      <c r="L330" s="72">
        <v>30.5</v>
      </c>
      <c r="M330" s="72">
        <v>0</v>
      </c>
      <c r="N330" s="72">
        <v>21.2</v>
      </c>
      <c r="O330" s="72">
        <v>5.5</v>
      </c>
      <c r="P330" s="72">
        <v>0</v>
      </c>
      <c r="Q330" s="72">
        <v>14.2</v>
      </c>
      <c r="R330" s="72">
        <v>1.7</v>
      </c>
      <c r="S330" s="72">
        <v>0</v>
      </c>
      <c r="T330" s="72">
        <v>11.5</v>
      </c>
      <c r="U330" s="72">
        <v>35.700000000000003</v>
      </c>
      <c r="V330" s="72">
        <v>0</v>
      </c>
      <c r="W330" s="72">
        <v>80.400000000000006</v>
      </c>
      <c r="X330" s="72">
        <v>0</v>
      </c>
      <c r="Y330" s="72">
        <v>0.4</v>
      </c>
      <c r="Z330" s="72">
        <v>8.4</v>
      </c>
      <c r="AA330" s="72">
        <v>3.4</v>
      </c>
      <c r="AB330" s="72">
        <v>8.5</v>
      </c>
      <c r="AC330" s="72">
        <v>0</v>
      </c>
      <c r="AD330" s="72">
        <v>10.4</v>
      </c>
      <c r="AE330" s="72">
        <v>40.200000000000003</v>
      </c>
      <c r="AF330" s="87">
        <v>3.5</v>
      </c>
      <c r="AG330" s="87">
        <v>8.6999999999999993</v>
      </c>
      <c r="AH330" s="87">
        <v>1.2</v>
      </c>
      <c r="AI330" s="87">
        <v>0.5</v>
      </c>
      <c r="AJ330" s="87">
        <v>0</v>
      </c>
      <c r="AK330" s="87">
        <v>0</v>
      </c>
      <c r="AL330" s="87">
        <v>2.7</v>
      </c>
      <c r="AM330" s="87">
        <v>2.2000000000000002</v>
      </c>
      <c r="AN330" s="87"/>
      <c r="AO330" s="87"/>
      <c r="AP330" s="70">
        <f t="shared" si="31"/>
        <v>29</v>
      </c>
      <c r="AQ330" s="70">
        <f t="shared" si="32"/>
        <v>297.3</v>
      </c>
      <c r="AR330" s="70">
        <f>IFERROR(VLOOKUP(A330,Climatologia_PP!A:U,9+Precipitacion!$E$2,FALSE),"")</f>
        <v>344.02800000000002</v>
      </c>
      <c r="AS330" s="70">
        <f t="shared" si="33"/>
        <v>86.417384631483486</v>
      </c>
      <c r="AT330" s="70">
        <f t="shared" si="34"/>
        <v>92.377204261240976</v>
      </c>
      <c r="AU330" s="70">
        <f t="shared" si="35"/>
        <v>80.400000000000006</v>
      </c>
      <c r="AV330" s="70">
        <f>IFERROR(VLOOKUP(A330,Maximos!A:AQ,8+(Precipitacion!$E$2-1)*3,FALSE),"")</f>
        <v>117.3</v>
      </c>
      <c r="AW330" s="79">
        <f t="array" ref="AW3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MATCH($A330, Maximos!$A:$A, 0),
    _xlpm.anio, INDEX(Maximos!$A:$ZZ, _xlpm.fila, _xlpm.colIni+1),
    _xlpm.dia, INDEX(Maximos!$A:$ZZ, _xlpm.fila, _xlpm.colIni+2),
    IF(OR(_xlpm.anio="",_xlpm.dia=""), "No aplica", DATE(_xlpm.anio, _xlpm.mesNum, _xlpm.dia))
  ),
"")</f>
        <v>38838</v>
      </c>
      <c r="AX330" s="72">
        <f t="shared" si="36"/>
        <v>-36.899999999999991</v>
      </c>
    </row>
    <row r="331" spans="1:50" ht="15" customHeight="1" x14ac:dyDescent="0.25">
      <c r="A331" s="68">
        <v>35070180</v>
      </c>
      <c r="B331" s="69" t="s">
        <v>551</v>
      </c>
      <c r="C331" s="69" t="s">
        <v>501</v>
      </c>
      <c r="D331" s="70">
        <v>-73.256749999999997</v>
      </c>
      <c r="E331" s="70">
        <v>4.8607777780000001</v>
      </c>
      <c r="F331" s="68">
        <v>850</v>
      </c>
      <c r="G331" s="68">
        <v>15</v>
      </c>
      <c r="H331" s="68">
        <v>15690</v>
      </c>
      <c r="I331" s="69" t="s">
        <v>504</v>
      </c>
      <c r="J331" s="69" t="s">
        <v>552</v>
      </c>
      <c r="K331" s="72">
        <v>21.5</v>
      </c>
      <c r="L331" s="72">
        <v>21</v>
      </c>
      <c r="M331" s="72">
        <v>14</v>
      </c>
      <c r="N331" s="72">
        <v>47</v>
      </c>
      <c r="O331" s="72">
        <v>37.799999999999997</v>
      </c>
      <c r="P331" s="72">
        <v>23</v>
      </c>
      <c r="Q331" s="72">
        <v>3</v>
      </c>
      <c r="R331" s="72">
        <v>1.5</v>
      </c>
      <c r="S331" s="72">
        <v>0</v>
      </c>
      <c r="T331" s="72">
        <v>12.5</v>
      </c>
      <c r="U331" s="72">
        <v>78.5</v>
      </c>
      <c r="V331" s="72">
        <v>10</v>
      </c>
      <c r="W331" s="72">
        <v>24</v>
      </c>
      <c r="X331" s="72">
        <v>1.5</v>
      </c>
      <c r="Y331" s="72">
        <v>39.5</v>
      </c>
      <c r="Z331" s="72">
        <v>37</v>
      </c>
      <c r="AA331" s="72">
        <v>7.5</v>
      </c>
      <c r="AB331" s="72">
        <v>101</v>
      </c>
      <c r="AC331" s="72">
        <v>2.5</v>
      </c>
      <c r="AD331" s="72">
        <v>3.5</v>
      </c>
      <c r="AE331" s="72">
        <v>45</v>
      </c>
      <c r="AF331" s="87">
        <v>3.5</v>
      </c>
      <c r="AG331" s="87">
        <v>43.5</v>
      </c>
      <c r="AH331" s="87">
        <v>77.5</v>
      </c>
      <c r="AI331" s="87">
        <v>17</v>
      </c>
      <c r="AJ331" s="87">
        <v>42.5</v>
      </c>
      <c r="AK331" s="87">
        <v>47.5</v>
      </c>
      <c r="AL331" s="87">
        <v>89.5</v>
      </c>
      <c r="AM331" s="87">
        <v>37.799999999999997</v>
      </c>
      <c r="AN331" s="87"/>
      <c r="AO331" s="87"/>
      <c r="AP331" s="70">
        <f t="shared" si="31"/>
        <v>29</v>
      </c>
      <c r="AQ331" s="70">
        <f t="shared" si="32"/>
        <v>890.09999999999991</v>
      </c>
      <c r="AR331" s="70">
        <f>IFERROR(VLOOKUP(A331,Climatologia_PP!A:U,9+Precipitacion!$E$2,FALSE),"")</f>
        <v>647.5333333333333</v>
      </c>
      <c r="AS331" s="70">
        <f t="shared" si="33"/>
        <v>137.4601050138989</v>
      </c>
      <c r="AT331" s="70">
        <f t="shared" si="34"/>
        <v>146.94011225623674</v>
      </c>
      <c r="AU331" s="70">
        <f t="shared" si="35"/>
        <v>101</v>
      </c>
      <c r="AV331" s="70">
        <f>IFERROR(VLOOKUP(A331,Maximos!A:AQ,8+(Precipitacion!$E$2-1)*3,FALSE),"")</f>
        <v>249</v>
      </c>
      <c r="AW331" s="79">
        <f t="array" ref="AW3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MATCH($A331,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331" s="72">
        <f t="shared" si="36"/>
        <v>-148</v>
      </c>
    </row>
    <row r="332" spans="1:50" ht="15" customHeight="1" x14ac:dyDescent="0.25">
      <c r="A332" s="68">
        <v>24030230</v>
      </c>
      <c r="B332" s="69" t="s">
        <v>553</v>
      </c>
      <c r="C332" s="69" t="s">
        <v>501</v>
      </c>
      <c r="D332" s="70">
        <v>-72.976277780000004</v>
      </c>
      <c r="E332" s="70">
        <v>5.6154999999999999</v>
      </c>
      <c r="F332" s="68">
        <v>2470</v>
      </c>
      <c r="G332" s="68">
        <v>15</v>
      </c>
      <c r="H332" s="68">
        <v>15362</v>
      </c>
      <c r="I332" s="69" t="s">
        <v>504</v>
      </c>
      <c r="J332" s="69" t="s">
        <v>553</v>
      </c>
      <c r="K332" s="72">
        <v>34.200000000000003</v>
      </c>
      <c r="L332" s="72">
        <v>1.2</v>
      </c>
      <c r="M332" s="72">
        <v>0</v>
      </c>
      <c r="N332" s="72">
        <v>1.2</v>
      </c>
      <c r="O332" s="72">
        <v>0</v>
      </c>
      <c r="P332" s="72">
        <v>0</v>
      </c>
      <c r="Q332" s="72">
        <v>0</v>
      </c>
      <c r="R332" s="72">
        <v>0</v>
      </c>
      <c r="S332" s="72">
        <v>0</v>
      </c>
      <c r="T332" s="72">
        <v>0</v>
      </c>
      <c r="U332" s="72">
        <v>0</v>
      </c>
      <c r="V332" s="72">
        <v>0</v>
      </c>
      <c r="W332" s="72">
        <v>0</v>
      </c>
      <c r="X332" s="72">
        <v>0</v>
      </c>
      <c r="Y332" s="72">
        <v>0</v>
      </c>
      <c r="Z332" s="72">
        <v>6.5</v>
      </c>
      <c r="AA332" s="72">
        <v>0</v>
      </c>
      <c r="AB332" s="72">
        <v>1</v>
      </c>
      <c r="AC332" s="72">
        <v>0</v>
      </c>
      <c r="AD332" s="72">
        <v>0.7</v>
      </c>
      <c r="AE332" s="72">
        <v>9</v>
      </c>
      <c r="AF332" s="87">
        <v>0</v>
      </c>
      <c r="AG332" s="87">
        <v>6</v>
      </c>
      <c r="AH332" s="87">
        <v>0</v>
      </c>
      <c r="AI332" s="87">
        <v>0</v>
      </c>
      <c r="AJ332" s="87">
        <v>2</v>
      </c>
      <c r="AK332" s="87">
        <v>0</v>
      </c>
      <c r="AL332" s="87">
        <v>1.2</v>
      </c>
      <c r="AM332" s="87">
        <v>1.7</v>
      </c>
      <c r="AN332" s="87"/>
      <c r="AO332" s="87"/>
      <c r="AP332" s="70">
        <f t="shared" si="31"/>
        <v>29</v>
      </c>
      <c r="AQ332" s="70">
        <f t="shared" si="32"/>
        <v>64.700000000000017</v>
      </c>
      <c r="AR332" s="70">
        <f>IFERROR(VLOOKUP(A332,Climatologia_PP!A:U,9+Precipitacion!$E$2,FALSE),"")</f>
        <v>84.039285714285697</v>
      </c>
      <c r="AS332" s="70">
        <f t="shared" si="33"/>
        <v>76.987803323275713</v>
      </c>
      <c r="AT332" s="70">
        <f t="shared" si="34"/>
        <v>82.297307000743018</v>
      </c>
      <c r="AU332" s="70">
        <f t="shared" si="35"/>
        <v>34.200000000000003</v>
      </c>
      <c r="AV332" s="70">
        <f>IFERROR(VLOOKUP(A332,Maximos!A:AQ,8+(Precipitacion!$E$2-1)*3,FALSE),"")</f>
        <v>77</v>
      </c>
      <c r="AW332" s="79">
        <f t="array" ref="AW3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MATCH($A332, Maximos!$A:$A, 0),
    _xlpm.anio, INDEX(Maximos!$A:$ZZ, _xlpm.fila, _xlpm.colIni+1),
    _xlpm.dia, INDEX(Maximos!$A:$ZZ, _xlpm.fila, _xlpm.colIni+2),
    IF(OR(_xlpm.anio="",_xlpm.dia=""), "No aplica", DATE(_xlpm.anio, _xlpm.mesNum, _xlpm.dia))
  ),
"")</f>
        <v>25705</v>
      </c>
      <c r="AX332" s="72">
        <f t="shared" si="36"/>
        <v>-42.8</v>
      </c>
    </row>
    <row r="333" spans="1:50" ht="15" customHeight="1" x14ac:dyDescent="0.25">
      <c r="A333" s="68">
        <v>24030310</v>
      </c>
      <c r="B333" s="69" t="s">
        <v>554</v>
      </c>
      <c r="C333" s="69" t="s">
        <v>501</v>
      </c>
      <c r="D333" s="70">
        <v>-73.323999999999998</v>
      </c>
      <c r="E333" s="70">
        <v>5.6289166670000004</v>
      </c>
      <c r="F333" s="68">
        <v>2820</v>
      </c>
      <c r="G333" s="68">
        <v>15</v>
      </c>
      <c r="H333" s="68">
        <v>15204</v>
      </c>
      <c r="I333" s="69" t="s">
        <v>504</v>
      </c>
      <c r="J333" s="69" t="s">
        <v>555</v>
      </c>
      <c r="K333" s="72">
        <v>1.5</v>
      </c>
      <c r="L333" s="72">
        <v>0</v>
      </c>
      <c r="M333" s="72">
        <v>0</v>
      </c>
      <c r="N333" s="72">
        <v>0</v>
      </c>
      <c r="O333" s="72">
        <v>0</v>
      </c>
      <c r="P333" s="72">
        <v>0</v>
      </c>
      <c r="Q333" s="72">
        <v>0</v>
      </c>
      <c r="R333" s="72">
        <v>0</v>
      </c>
      <c r="S333" s="72">
        <v>0</v>
      </c>
      <c r="T333" s="72">
        <v>0</v>
      </c>
      <c r="U333" s="72">
        <v>0</v>
      </c>
      <c r="V333" s="72">
        <v>0</v>
      </c>
      <c r="W333" s="72">
        <v>0</v>
      </c>
      <c r="X333" s="72">
        <v>0</v>
      </c>
      <c r="Y333" s="72">
        <v>0</v>
      </c>
      <c r="Z333" s="72">
        <v>0.8</v>
      </c>
      <c r="AA333" s="72">
        <v>3.5</v>
      </c>
      <c r="AB333" s="72">
        <v>1.1000000000000001</v>
      </c>
      <c r="AC333" s="72">
        <v>0</v>
      </c>
      <c r="AD333" s="72">
        <v>3.7</v>
      </c>
      <c r="AE333" s="72">
        <v>4.2</v>
      </c>
      <c r="AF333" s="87">
        <v>0</v>
      </c>
      <c r="AG333" s="87">
        <v>2.2000000000000002</v>
      </c>
      <c r="AH333" s="87">
        <v>0</v>
      </c>
      <c r="AI333" s="87">
        <v>5</v>
      </c>
      <c r="AJ333" s="87">
        <v>0.5</v>
      </c>
      <c r="AK333" s="87">
        <v>0.3</v>
      </c>
      <c r="AL333" s="87">
        <v>0</v>
      </c>
      <c r="AM333" s="87">
        <v>2.2999999999999998</v>
      </c>
      <c r="AN333" s="87"/>
      <c r="AO333" s="87"/>
      <c r="AP333" s="70">
        <f t="shared" si="31"/>
        <v>29</v>
      </c>
      <c r="AQ333" s="70">
        <f t="shared" si="32"/>
        <v>25.1</v>
      </c>
      <c r="AR333" s="70">
        <f>IFERROR(VLOOKUP(A333,Climatologia_PP!A:U,9+Precipitacion!$E$2,FALSE),"")</f>
        <v>102.73333333333341</v>
      </c>
      <c r="AS333" s="70">
        <f t="shared" si="33"/>
        <v>24.432186891628795</v>
      </c>
      <c r="AT333" s="70">
        <f t="shared" si="34"/>
        <v>26.117165297948024</v>
      </c>
      <c r="AU333" s="70">
        <f t="shared" si="35"/>
        <v>5</v>
      </c>
      <c r="AV333" s="70">
        <f>IFERROR(VLOOKUP(A333,Maximos!A:AQ,8+(Precipitacion!$E$2-1)*3,FALSE),"")</f>
        <v>53</v>
      </c>
      <c r="AW333" s="79">
        <f t="array" ref="AW3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MATCH($A333, Maximos!$A:$A, 0),
    _xlpm.anio, INDEX(Maximos!$A:$ZZ, _xlpm.fila, _xlpm.colIni+1),
    _xlpm.dia, INDEX(Maximos!$A:$ZZ, _xlpm.fila, _xlpm.colIni+2),
    IF(OR(_xlpm.anio="",_xlpm.dia=""), "No aplica", DATE(_xlpm.anio, _xlpm.mesNum, _xlpm.dia))
  ),
"")</f>
        <v>30091</v>
      </c>
      <c r="AX333" s="72">
        <f t="shared" si="36"/>
        <v>-48</v>
      </c>
    </row>
    <row r="334" spans="1:50" ht="15" customHeight="1" x14ac:dyDescent="0.25">
      <c r="A334" s="68">
        <v>35230040</v>
      </c>
      <c r="B334" s="69" t="s">
        <v>556</v>
      </c>
      <c r="C334" s="69" t="s">
        <v>501</v>
      </c>
      <c r="D334" s="70">
        <v>-72.00263889</v>
      </c>
      <c r="E334" s="70">
        <v>5.6343888890000002</v>
      </c>
      <c r="F334" s="68">
        <v>320</v>
      </c>
      <c r="G334" s="68">
        <v>85</v>
      </c>
      <c r="H334" s="68">
        <v>85263</v>
      </c>
      <c r="I334" s="69" t="s">
        <v>291</v>
      </c>
      <c r="J334" s="69" t="s">
        <v>557</v>
      </c>
      <c r="K334" s="72">
        <v>23</v>
      </c>
      <c r="L334" s="72">
        <v>0</v>
      </c>
      <c r="M334" s="72">
        <v>6</v>
      </c>
      <c r="N334" s="72">
        <v>12.5</v>
      </c>
      <c r="O334" s="72">
        <v>0</v>
      </c>
      <c r="P334" s="72">
        <v>0</v>
      </c>
      <c r="Q334" s="72">
        <v>0.2</v>
      </c>
      <c r="R334" s="72">
        <v>0</v>
      </c>
      <c r="S334" s="72">
        <v>0</v>
      </c>
      <c r="T334" s="72">
        <v>0</v>
      </c>
      <c r="U334" s="72">
        <v>7.2</v>
      </c>
      <c r="V334" s="72">
        <v>45.2</v>
      </c>
      <c r="W334" s="72">
        <v>10.199999999999999</v>
      </c>
      <c r="X334" s="72">
        <v>0</v>
      </c>
      <c r="Y334" s="72">
        <v>0</v>
      </c>
      <c r="Z334" s="72">
        <v>10.6</v>
      </c>
      <c r="AA334" s="72">
        <v>0</v>
      </c>
      <c r="AB334" s="72">
        <v>1</v>
      </c>
      <c r="AC334" s="72">
        <v>8</v>
      </c>
      <c r="AD334" s="72">
        <v>35</v>
      </c>
      <c r="AE334" s="72">
        <v>9.3000000000000007</v>
      </c>
      <c r="AF334" s="87">
        <v>0</v>
      </c>
      <c r="AG334" s="87">
        <v>0</v>
      </c>
      <c r="AH334" s="87">
        <v>37.299999999999997</v>
      </c>
      <c r="AI334" s="87">
        <v>35.9</v>
      </c>
      <c r="AJ334" s="87">
        <v>55.2</v>
      </c>
      <c r="AK334" s="87">
        <v>0</v>
      </c>
      <c r="AL334" s="87"/>
      <c r="AM334" s="87"/>
      <c r="AN334" s="87"/>
      <c r="AO334" s="87"/>
      <c r="AP334" s="70">
        <f t="shared" si="31"/>
        <v>27</v>
      </c>
      <c r="AQ334" s="70">
        <f t="shared" si="32"/>
        <v>296.60000000000002</v>
      </c>
      <c r="AR334" s="70" t="str">
        <f>IFERROR(VLOOKUP(A334,Climatologia_PP!A:U,9+Precipitacion!$E$2,FALSE),"")</f>
        <v/>
      </c>
      <c r="AS334" s="70" t="str">
        <f t="shared" si="33"/>
        <v/>
      </c>
      <c r="AT334" s="70" t="str">
        <f t="shared" si="34"/>
        <v/>
      </c>
      <c r="AU334" s="70">
        <f t="shared" si="35"/>
        <v>55.2</v>
      </c>
      <c r="AV334" s="70">
        <f>IFERROR(VLOOKUP(A334,Maximos!A:AQ,8+(Precipitacion!$E$2-1)*3,FALSE),"")</f>
        <v>129.5</v>
      </c>
      <c r="AW334" s="79">
        <f t="array" ref="AW3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MATCH($A334,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334" s="72">
        <f t="shared" si="36"/>
        <v>-74.3</v>
      </c>
    </row>
    <row r="335" spans="1:50" ht="15" customHeight="1" x14ac:dyDescent="0.25">
      <c r="A335" s="68">
        <v>24010830</v>
      </c>
      <c r="B335" s="69" t="s">
        <v>558</v>
      </c>
      <c r="C335" s="69" t="s">
        <v>501</v>
      </c>
      <c r="D335" s="70">
        <v>-73.450444439999998</v>
      </c>
      <c r="E335" s="70">
        <v>5.64</v>
      </c>
      <c r="F335" s="68">
        <v>2985</v>
      </c>
      <c r="G335" s="68">
        <v>15</v>
      </c>
      <c r="H335" s="68">
        <v>15232</v>
      </c>
      <c r="I335" s="69" t="s">
        <v>504</v>
      </c>
      <c r="J335" s="69" t="s">
        <v>559</v>
      </c>
      <c r="K335" s="72">
        <v>0</v>
      </c>
      <c r="L335" s="72">
        <v>0</v>
      </c>
      <c r="M335" s="72">
        <v>0</v>
      </c>
      <c r="N335" s="72">
        <v>0</v>
      </c>
      <c r="O335" s="72">
        <v>0</v>
      </c>
      <c r="P335" s="72">
        <v>0</v>
      </c>
      <c r="Q335" s="72">
        <v>3</v>
      </c>
      <c r="R335" s="72">
        <v>0</v>
      </c>
      <c r="S335" s="72">
        <v>0</v>
      </c>
      <c r="T335" s="72">
        <v>0</v>
      </c>
      <c r="U335" s="72">
        <v>0</v>
      </c>
      <c r="V335" s="72">
        <v>0</v>
      </c>
      <c r="W335" s="72">
        <v>0</v>
      </c>
      <c r="X335" s="72">
        <v>0</v>
      </c>
      <c r="Y335" s="72">
        <v>0</v>
      </c>
      <c r="Z335" s="72">
        <v>2.5</v>
      </c>
      <c r="AA335" s="72">
        <v>0</v>
      </c>
      <c r="AB335" s="72">
        <v>0</v>
      </c>
      <c r="AC335" s="72">
        <v>0</v>
      </c>
      <c r="AD335" s="72">
        <v>1</v>
      </c>
      <c r="AE335" s="72">
        <v>9.5</v>
      </c>
      <c r="AF335" s="87">
        <v>0</v>
      </c>
      <c r="AG335" s="87">
        <v>0</v>
      </c>
      <c r="AH335" s="87">
        <v>0</v>
      </c>
      <c r="AI335" s="87">
        <v>3</v>
      </c>
      <c r="AJ335" s="87">
        <v>4</v>
      </c>
      <c r="AK335" s="87">
        <v>0</v>
      </c>
      <c r="AL335" s="87">
        <v>0</v>
      </c>
      <c r="AM335" s="87">
        <v>2</v>
      </c>
      <c r="AN335" s="87"/>
      <c r="AO335" s="87"/>
      <c r="AP335" s="70">
        <f t="shared" si="31"/>
        <v>29</v>
      </c>
      <c r="AQ335" s="70">
        <f t="shared" si="32"/>
        <v>25</v>
      </c>
      <c r="AR335" s="70">
        <f>IFERROR(VLOOKUP(A335,Climatologia_PP!A:U,9+Precipitacion!$E$2,FALSE),"")</f>
        <v>96.225000000000009</v>
      </c>
      <c r="AS335" s="70">
        <f t="shared" si="33"/>
        <v>25.980774227071961</v>
      </c>
      <c r="AT335" s="70">
        <f t="shared" si="34"/>
        <v>27.772551759973481</v>
      </c>
      <c r="AU335" s="70">
        <f t="shared" si="35"/>
        <v>9.5</v>
      </c>
      <c r="AV335" s="70">
        <f>IFERROR(VLOOKUP(A335,Maximos!A:AQ,8+(Precipitacion!$E$2-1)*3,FALSE),"")</f>
        <v>60</v>
      </c>
      <c r="AW335" s="79">
        <f t="array" ref="AW3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MATCH($A335, Maximos!$A:$A, 0),
    _xlpm.anio, INDEX(Maximos!$A:$ZZ, _xlpm.fila, _xlpm.colIni+1),
    _xlpm.dia, INDEX(Maximos!$A:$ZZ, _xlpm.fila, _xlpm.colIni+2),
    IF(OR(_xlpm.anio="",_xlpm.dia=""), "No aplica", DATE(_xlpm.anio, _xlpm.mesNum, _xlpm.dia))
  ),
"")</f>
        <v>29711</v>
      </c>
      <c r="AX335" s="72">
        <f t="shared" si="36"/>
        <v>-50.5</v>
      </c>
    </row>
    <row r="336" spans="1:50" ht="15" customHeight="1" x14ac:dyDescent="0.25">
      <c r="A336" s="68">
        <v>23125090</v>
      </c>
      <c r="B336" s="69" t="s">
        <v>560</v>
      </c>
      <c r="C336" s="69" t="s">
        <v>501</v>
      </c>
      <c r="D336" s="70">
        <v>-73.981027780000005</v>
      </c>
      <c r="E336" s="70">
        <v>5.649472222</v>
      </c>
      <c r="F336" s="68">
        <v>1225</v>
      </c>
      <c r="G336" s="68">
        <v>15</v>
      </c>
      <c r="H336" s="68">
        <v>15531</v>
      </c>
      <c r="I336" s="69" t="s">
        <v>504</v>
      </c>
      <c r="J336" s="69" t="s">
        <v>560</v>
      </c>
      <c r="K336" s="72">
        <v>1.8</v>
      </c>
      <c r="L336" s="72">
        <v>0.2</v>
      </c>
      <c r="M336" s="72">
        <v>1</v>
      </c>
      <c r="N336" s="72">
        <v>11.3</v>
      </c>
      <c r="O336" s="72">
        <v>0</v>
      </c>
      <c r="P336" s="72">
        <v>0</v>
      </c>
      <c r="Q336" s="72">
        <v>16.8</v>
      </c>
      <c r="R336" s="72">
        <v>0</v>
      </c>
      <c r="S336" s="72">
        <v>0</v>
      </c>
      <c r="T336" s="72">
        <v>0.5</v>
      </c>
      <c r="U336" s="72">
        <v>0.5</v>
      </c>
      <c r="V336" s="72">
        <v>2.2000000000000002</v>
      </c>
      <c r="W336" s="72">
        <v>16.899999999999999</v>
      </c>
      <c r="X336" s="72">
        <v>0</v>
      </c>
      <c r="Y336" s="72">
        <v>0</v>
      </c>
      <c r="Z336" s="72">
        <v>29.6</v>
      </c>
      <c r="AA336" s="72">
        <v>0.5</v>
      </c>
      <c r="AB336" s="72">
        <v>1.8</v>
      </c>
      <c r="AC336" s="72">
        <v>0.6</v>
      </c>
      <c r="AD336" s="72">
        <v>0</v>
      </c>
      <c r="AE336" s="72">
        <v>8.6</v>
      </c>
      <c r="AF336" s="87">
        <v>0</v>
      </c>
      <c r="AG336" s="87">
        <v>2.6</v>
      </c>
      <c r="AH336" s="87">
        <v>7</v>
      </c>
      <c r="AI336" s="87">
        <v>0</v>
      </c>
      <c r="AJ336" s="87">
        <v>0</v>
      </c>
      <c r="AK336" s="87">
        <v>0.4</v>
      </c>
      <c r="AL336" s="87">
        <v>0.4</v>
      </c>
      <c r="AM336" s="87">
        <v>6.8</v>
      </c>
      <c r="AN336" s="87"/>
      <c r="AO336" s="87"/>
      <c r="AP336" s="70">
        <f t="shared" si="31"/>
        <v>29</v>
      </c>
      <c r="AQ336" s="70">
        <f t="shared" si="32"/>
        <v>109.5</v>
      </c>
      <c r="AR336" s="70">
        <f>IFERROR(VLOOKUP(A336,Climatologia_PP!A:U,9+Precipitacion!$E$2,FALSE),"")</f>
        <v>227.61071428571429</v>
      </c>
      <c r="AS336" s="70">
        <f t="shared" si="33"/>
        <v>48.108455853509277</v>
      </c>
      <c r="AT336" s="70">
        <f t="shared" si="34"/>
        <v>51.426280395130604</v>
      </c>
      <c r="AU336" s="70">
        <f t="shared" si="35"/>
        <v>29.6</v>
      </c>
      <c r="AV336" s="70">
        <f>IFERROR(VLOOKUP(A336,Maximos!A:AQ,8+(Precipitacion!$E$2-1)*3,FALSE),"")</f>
        <v>73.5</v>
      </c>
      <c r="AW336" s="79">
        <f t="array" ref="AW3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MATCH($A336, Maximos!$A:$A, 0),
    _xlpm.anio, INDEX(Maximos!$A:$ZZ, _xlpm.fila, _xlpm.colIni+1),
    _xlpm.dia, INDEX(Maximos!$A:$ZZ, _xlpm.fila, _xlpm.colIni+2),
    IF(OR(_xlpm.anio="",_xlpm.dia=""), "No aplica", DATE(_xlpm.anio, _xlpm.mesNum, _xlpm.dia))
  ),
"")</f>
        <v>37396</v>
      </c>
      <c r="AX336" s="72">
        <f t="shared" si="36"/>
        <v>-43.9</v>
      </c>
    </row>
    <row r="337" spans="1:50" ht="15" customHeight="1" x14ac:dyDescent="0.25">
      <c r="A337" s="68">
        <v>23120250</v>
      </c>
      <c r="B337" s="69" t="s">
        <v>561</v>
      </c>
      <c r="C337" s="69" t="s">
        <v>501</v>
      </c>
      <c r="D337" s="70">
        <v>-74.068722219999998</v>
      </c>
      <c r="E337" s="70">
        <v>5.6496388890000002</v>
      </c>
      <c r="F337" s="68">
        <v>681</v>
      </c>
      <c r="G337" s="68">
        <v>15</v>
      </c>
      <c r="H337" s="68">
        <v>15681</v>
      </c>
      <c r="I337" s="69" t="s">
        <v>504</v>
      </c>
      <c r="J337" s="69" t="s">
        <v>562</v>
      </c>
      <c r="K337" s="72">
        <v>9.9</v>
      </c>
      <c r="L337" s="72">
        <v>6.9</v>
      </c>
      <c r="M337" s="72">
        <v>0</v>
      </c>
      <c r="N337" s="72">
        <v>0</v>
      </c>
      <c r="O337" s="72">
        <v>9.8000000000000007</v>
      </c>
      <c r="P337" s="72">
        <v>0</v>
      </c>
      <c r="Q337" s="72">
        <v>10.9</v>
      </c>
      <c r="R337" s="72">
        <v>0</v>
      </c>
      <c r="S337" s="72">
        <v>0</v>
      </c>
      <c r="T337" s="72">
        <v>0</v>
      </c>
      <c r="U337" s="72">
        <v>9.5</v>
      </c>
      <c r="V337" s="72">
        <v>23.4</v>
      </c>
      <c r="W337" s="72">
        <v>3.4</v>
      </c>
      <c r="X337" s="72">
        <v>115.6</v>
      </c>
      <c r="Y337" s="72">
        <v>0</v>
      </c>
      <c r="Z337" s="72">
        <v>4.5</v>
      </c>
      <c r="AA337" s="72">
        <v>26.7</v>
      </c>
      <c r="AB337" s="72">
        <v>6.7</v>
      </c>
      <c r="AC337" s="72">
        <v>4.5</v>
      </c>
      <c r="AD337" s="72">
        <v>0</v>
      </c>
      <c r="AE337" s="72">
        <v>2.2999999999999998</v>
      </c>
      <c r="AF337" s="87">
        <v>6.7</v>
      </c>
      <c r="AG337" s="87">
        <v>24.5</v>
      </c>
      <c r="AH337" s="87">
        <v>1</v>
      </c>
      <c r="AI337" s="87">
        <v>5.4</v>
      </c>
      <c r="AJ337" s="87">
        <v>0</v>
      </c>
      <c r="AK337" s="87">
        <v>0</v>
      </c>
      <c r="AL337" s="87">
        <v>0</v>
      </c>
      <c r="AM337" s="87">
        <v>11</v>
      </c>
      <c r="AN337" s="87"/>
      <c r="AO337" s="87"/>
      <c r="AP337" s="70">
        <f t="shared" si="31"/>
        <v>29</v>
      </c>
      <c r="AQ337" s="70">
        <f t="shared" si="32"/>
        <v>282.69999999999993</v>
      </c>
      <c r="AR337" s="70">
        <f>IFERROR(VLOOKUP(A337,Climatologia_PP!A:U,9+Precipitacion!$E$2,FALSE),"")</f>
        <v>268.84827586206887</v>
      </c>
      <c r="AS337" s="70">
        <f t="shared" si="33"/>
        <v>105.15224585075546</v>
      </c>
      <c r="AT337" s="70">
        <f t="shared" si="34"/>
        <v>112.4041248749455</v>
      </c>
      <c r="AU337" s="70">
        <f t="shared" si="35"/>
        <v>115.6</v>
      </c>
      <c r="AV337" s="70">
        <f>IFERROR(VLOOKUP(A337,Maximos!A:AQ,8+(Precipitacion!$E$2-1)*3,FALSE),"")</f>
        <v>131</v>
      </c>
      <c r="AW337" s="79">
        <f t="array" ref="AW3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MATCH($A337, Maximos!$A:$A, 0),
    _xlpm.anio, INDEX(Maximos!$A:$ZZ, _xlpm.fila, _xlpm.colIni+1),
    _xlpm.dia, INDEX(Maximos!$A:$ZZ, _xlpm.fila, _xlpm.colIni+2),
    IF(OR(_xlpm.anio="",_xlpm.dia=""), "No aplica", DATE(_xlpm.anio, _xlpm.mesNum, _xlpm.dia))
  ),
"")</f>
        <v>42865</v>
      </c>
      <c r="AX337" s="72">
        <f t="shared" si="36"/>
        <v>-15.400000000000006</v>
      </c>
    </row>
    <row r="338" spans="1:50" ht="15" customHeight="1" x14ac:dyDescent="0.25">
      <c r="A338" s="68">
        <v>24030800</v>
      </c>
      <c r="B338" s="69" t="s">
        <v>563</v>
      </c>
      <c r="C338" s="69" t="s">
        <v>501</v>
      </c>
      <c r="D338" s="70">
        <v>-73.163499999999999</v>
      </c>
      <c r="E338" s="70">
        <v>5.5338055559999999</v>
      </c>
      <c r="F338" s="68">
        <v>3200</v>
      </c>
      <c r="G338" s="68">
        <v>15</v>
      </c>
      <c r="H338" s="68">
        <v>15814</v>
      </c>
      <c r="I338" s="69" t="s">
        <v>504</v>
      </c>
      <c r="J338" s="69" t="s">
        <v>564</v>
      </c>
      <c r="K338" s="72">
        <v>12</v>
      </c>
      <c r="L338" s="72">
        <v>2.5</v>
      </c>
      <c r="M338" s="72">
        <v>1</v>
      </c>
      <c r="N338" s="72">
        <v>0</v>
      </c>
      <c r="O338" s="72">
        <v>0</v>
      </c>
      <c r="P338" s="72">
        <v>0</v>
      </c>
      <c r="Q338" s="72">
        <v>0</v>
      </c>
      <c r="R338" s="72">
        <v>0</v>
      </c>
      <c r="S338" s="72">
        <v>0</v>
      </c>
      <c r="T338" s="72">
        <v>0</v>
      </c>
      <c r="U338" s="72">
        <v>1.5</v>
      </c>
      <c r="V338" s="72">
        <v>0</v>
      </c>
      <c r="W338" s="72">
        <v>0</v>
      </c>
      <c r="X338" s="72">
        <v>0</v>
      </c>
      <c r="Y338" s="72">
        <v>0</v>
      </c>
      <c r="Z338" s="72">
        <v>0</v>
      </c>
      <c r="AA338" s="72">
        <v>0</v>
      </c>
      <c r="AB338" s="72">
        <v>0.7</v>
      </c>
      <c r="AC338" s="72">
        <v>0</v>
      </c>
      <c r="AD338" s="72">
        <v>0.3</v>
      </c>
      <c r="AE338" s="72">
        <v>17.2</v>
      </c>
      <c r="AF338" s="87">
        <v>0</v>
      </c>
      <c r="AG338" s="87">
        <v>1.7</v>
      </c>
      <c r="AH338" s="87">
        <v>9.1</v>
      </c>
      <c r="AI338" s="87">
        <v>1.7</v>
      </c>
      <c r="AJ338" s="87">
        <v>5.7</v>
      </c>
      <c r="AK338" s="87">
        <v>2.2999999999999998</v>
      </c>
      <c r="AL338" s="87">
        <v>0</v>
      </c>
      <c r="AM338" s="87">
        <v>1.4</v>
      </c>
      <c r="AN338" s="87"/>
      <c r="AO338" s="87"/>
      <c r="AP338" s="70">
        <f t="shared" si="31"/>
        <v>29</v>
      </c>
      <c r="AQ338" s="70">
        <f t="shared" si="32"/>
        <v>57.100000000000009</v>
      </c>
      <c r="AR338" s="70">
        <f>IFERROR(VLOOKUP(A338,Climatologia_PP!A:U,9+Precipitacion!$E$2,FALSE),"")</f>
        <v>94.655172413793082</v>
      </c>
      <c r="AS338" s="70">
        <f t="shared" si="33"/>
        <v>60.324225865209492</v>
      </c>
      <c r="AT338" s="70">
        <f t="shared" si="34"/>
        <v>64.484517304189453</v>
      </c>
      <c r="AU338" s="70">
        <f t="shared" si="35"/>
        <v>17.2</v>
      </c>
      <c r="AV338" s="70">
        <f>IFERROR(VLOOKUP(A338,Maximos!A:AQ,8+(Precipitacion!$E$2-1)*3,FALSE),"")</f>
        <v>50</v>
      </c>
      <c r="AW338" s="79">
        <f t="array" ref="AW3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MATCH($A338, Maximos!$A:$A, 0),
    _xlpm.anio, INDEX(Maximos!$A:$ZZ, _xlpm.fila, _xlpm.colIni+1),
    _xlpm.dia, INDEX(Maximos!$A:$ZZ, _xlpm.fila, _xlpm.colIni+2),
    IF(OR(_xlpm.anio="",_xlpm.dia=""), "No aplica", DATE(_xlpm.anio, _xlpm.mesNum, _xlpm.dia))
  ),
"")</f>
        <v>29708</v>
      </c>
      <c r="AX338" s="72">
        <f t="shared" si="36"/>
        <v>-32.799999999999997</v>
      </c>
    </row>
    <row r="339" spans="1:50" ht="15" customHeight="1" x14ac:dyDescent="0.25">
      <c r="A339" s="68">
        <v>23120050</v>
      </c>
      <c r="B339" s="69" t="s">
        <v>565</v>
      </c>
      <c r="C339" s="69" t="s">
        <v>501</v>
      </c>
      <c r="D339" s="70">
        <v>-74.101222219999997</v>
      </c>
      <c r="E339" s="70">
        <v>5.5348055560000002</v>
      </c>
      <c r="F339" s="68">
        <v>850</v>
      </c>
      <c r="G339" s="68">
        <v>15</v>
      </c>
      <c r="H339" s="68">
        <v>15480</v>
      </c>
      <c r="I339" s="69" t="s">
        <v>504</v>
      </c>
      <c r="J339" s="69" t="s">
        <v>565</v>
      </c>
      <c r="K339" s="72"/>
      <c r="L339" s="72"/>
      <c r="M339" s="72">
        <v>0</v>
      </c>
      <c r="N339" s="72"/>
      <c r="O339" s="72"/>
      <c r="P339" s="72"/>
      <c r="Q339" s="72"/>
      <c r="R339" s="72"/>
      <c r="S339" s="72"/>
      <c r="T339" s="72"/>
      <c r="U339" s="72"/>
      <c r="V339" s="72">
        <v>0</v>
      </c>
      <c r="W339" s="72"/>
      <c r="X339" s="72"/>
      <c r="Y339" s="72">
        <v>0</v>
      </c>
      <c r="Z339" s="72"/>
      <c r="AA339" s="72"/>
      <c r="AB339" s="72"/>
      <c r="AC339" s="72">
        <v>0</v>
      </c>
      <c r="AD339" s="72">
        <v>0</v>
      </c>
      <c r="AE339" s="72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70">
        <f t="shared" si="31"/>
        <v>5</v>
      </c>
      <c r="AQ339" s="70">
        <f t="shared" si="32"/>
        <v>0</v>
      </c>
      <c r="AR339" s="70">
        <f>IFERROR(VLOOKUP(A339,Climatologia_PP!A:U,9+Precipitacion!$E$2,FALSE),"")</f>
        <v>294.17931034482763</v>
      </c>
      <c r="AS339" s="70">
        <f t="shared" si="33"/>
        <v>0</v>
      </c>
      <c r="AT339" s="70">
        <f t="shared" si="34"/>
        <v>0</v>
      </c>
      <c r="AU339" s="70">
        <f t="shared" si="35"/>
        <v>0</v>
      </c>
      <c r="AV339" s="70">
        <f>IFERROR(VLOOKUP(A339,Maximos!A:AQ,8+(Precipitacion!$E$2-1)*3,FALSE),"")</f>
        <v>135</v>
      </c>
      <c r="AW339" s="79">
        <f t="array" ref="AW3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MATCH($A339, Maximos!$A:$A, 0),
    _xlpm.anio, INDEX(Maximos!$A:$ZZ, _xlpm.fila, _xlpm.colIni+1),
    _xlpm.dia, INDEX(Maximos!$A:$ZZ, _xlpm.fila, _xlpm.colIni+2),
    IF(OR(_xlpm.anio="",_xlpm.dia=""), "No aplica", DATE(_xlpm.anio, _xlpm.mesNum, _xlpm.dia))
  ),
"")</f>
        <v>28977</v>
      </c>
      <c r="AX339" s="72">
        <f t="shared" si="36"/>
        <v>-135</v>
      </c>
    </row>
    <row r="340" spans="1:50" ht="15" customHeight="1" x14ac:dyDescent="0.25">
      <c r="A340" s="68">
        <v>24010180</v>
      </c>
      <c r="B340" s="69" t="s">
        <v>566</v>
      </c>
      <c r="C340" s="69" t="s">
        <v>501</v>
      </c>
      <c r="D340" s="70">
        <v>-73.63136111</v>
      </c>
      <c r="E340" s="70">
        <v>5.538777778</v>
      </c>
      <c r="F340" s="68">
        <v>2290</v>
      </c>
      <c r="G340" s="68">
        <v>15</v>
      </c>
      <c r="H340" s="68">
        <v>15600</v>
      </c>
      <c r="I340" s="69" t="s">
        <v>504</v>
      </c>
      <c r="J340" s="69" t="s">
        <v>567</v>
      </c>
      <c r="K340" s="72">
        <v>0</v>
      </c>
      <c r="L340" s="72">
        <v>0</v>
      </c>
      <c r="M340" s="72">
        <v>0</v>
      </c>
      <c r="N340" s="72">
        <v>0</v>
      </c>
      <c r="O340" s="72">
        <v>0</v>
      </c>
      <c r="P340" s="72">
        <v>0</v>
      </c>
      <c r="Q340" s="72">
        <v>0.8</v>
      </c>
      <c r="R340" s="72">
        <v>0</v>
      </c>
      <c r="S340" s="72">
        <v>0</v>
      </c>
      <c r="T340" s="72">
        <v>0</v>
      </c>
      <c r="U340" s="72">
        <v>0.7</v>
      </c>
      <c r="V340" s="72">
        <v>0</v>
      </c>
      <c r="W340" s="72">
        <v>0.4</v>
      </c>
      <c r="X340" s="72">
        <v>0</v>
      </c>
      <c r="Y340" s="72">
        <v>0</v>
      </c>
      <c r="Z340" s="72">
        <v>2.5</v>
      </c>
      <c r="AA340" s="72">
        <v>0</v>
      </c>
      <c r="AB340" s="72">
        <v>2.7</v>
      </c>
      <c r="AC340" s="72">
        <v>0</v>
      </c>
      <c r="AD340" s="72">
        <v>0</v>
      </c>
      <c r="AE340" s="72">
        <v>1.8</v>
      </c>
      <c r="AF340" s="87">
        <v>0</v>
      </c>
      <c r="AG340" s="87">
        <v>0</v>
      </c>
      <c r="AH340" s="87">
        <v>0</v>
      </c>
      <c r="AI340" s="87">
        <v>0</v>
      </c>
      <c r="AJ340" s="87">
        <v>0.3</v>
      </c>
      <c r="AK340" s="87">
        <v>0</v>
      </c>
      <c r="AL340" s="87">
        <v>0</v>
      </c>
      <c r="AM340" s="87">
        <v>4.4000000000000004</v>
      </c>
      <c r="AN340" s="87"/>
      <c r="AO340" s="87"/>
      <c r="AP340" s="70">
        <f t="shared" si="31"/>
        <v>29</v>
      </c>
      <c r="AQ340" s="70">
        <f t="shared" si="32"/>
        <v>13.600000000000001</v>
      </c>
      <c r="AR340" s="70">
        <f>IFERROR(VLOOKUP(A340,Climatologia_PP!A:U,9+Precipitacion!$E$2,FALSE),"")</f>
        <v>98.163333333333355</v>
      </c>
      <c r="AS340" s="70">
        <f t="shared" si="33"/>
        <v>13.854460253319296</v>
      </c>
      <c r="AT340" s="70">
        <f t="shared" si="34"/>
        <v>14.809940270789591</v>
      </c>
      <c r="AU340" s="70">
        <f t="shared" si="35"/>
        <v>4.4000000000000004</v>
      </c>
      <c r="AV340" s="70">
        <f>IFERROR(VLOOKUP(A340,Maximos!A:AQ,8+(Precipitacion!$E$2-1)*3,FALSE),"")</f>
        <v>91.8</v>
      </c>
      <c r="AW340" s="79">
        <f t="array" ref="AW3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MATCH($A340, Maximos!$A:$A, 0),
    _xlpm.anio, INDEX(Maximos!$A:$ZZ, _xlpm.fila, _xlpm.colIni+1),
    _xlpm.dia, INDEX(Maximos!$A:$ZZ, _xlpm.fila, _xlpm.colIni+2),
    IF(OR(_xlpm.anio="",_xlpm.dia=""), "No aplica", DATE(_xlpm.anio, _xlpm.mesNum, _xlpm.dia))
  ),
"")</f>
        <v>42498</v>
      </c>
      <c r="AX340" s="72">
        <f t="shared" si="36"/>
        <v>-87.399999999999991</v>
      </c>
    </row>
    <row r="341" spans="1:50" ht="15" customHeight="1" x14ac:dyDescent="0.25">
      <c r="A341" s="68">
        <v>24035340</v>
      </c>
      <c r="B341" s="69" t="s">
        <v>568</v>
      </c>
      <c r="C341" s="69" t="s">
        <v>501</v>
      </c>
      <c r="D341" s="70">
        <v>-72.967916669999994</v>
      </c>
      <c r="E341" s="70">
        <v>5.6769444440000001</v>
      </c>
      <c r="F341" s="68">
        <v>2500</v>
      </c>
      <c r="G341" s="68">
        <v>15</v>
      </c>
      <c r="H341" s="68">
        <v>15759</v>
      </c>
      <c r="I341" s="69" t="s">
        <v>504</v>
      </c>
      <c r="J341" s="69" t="s">
        <v>569</v>
      </c>
      <c r="K341" s="72"/>
      <c r="L341" s="72"/>
      <c r="M341" s="72"/>
      <c r="N341" s="72"/>
      <c r="O341" s="72"/>
      <c r="P341" s="72"/>
      <c r="Q341" s="72"/>
      <c r="R341" s="72"/>
      <c r="S341" s="72"/>
      <c r="T341" s="72"/>
      <c r="U341" s="72"/>
      <c r="V341" s="72"/>
      <c r="W341" s="72"/>
      <c r="X341" s="72"/>
      <c r="Y341" s="72"/>
      <c r="Z341" s="72"/>
      <c r="AA341" s="72"/>
      <c r="AB341" s="72"/>
      <c r="AC341" s="72"/>
      <c r="AD341" s="72"/>
      <c r="AE341" s="72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70">
        <f t="shared" si="31"/>
        <v>0</v>
      </c>
      <c r="AQ341" s="70" t="str">
        <f t="shared" si="32"/>
        <v/>
      </c>
      <c r="AR341" s="70">
        <f>IFERROR(VLOOKUP(A341,Climatologia_PP!A:U,9+Precipitacion!$E$2,FALSE),"")</f>
        <v>94.438461538461581</v>
      </c>
      <c r="AS341" s="70" t="str">
        <f t="shared" si="33"/>
        <v/>
      </c>
      <c r="AT341" s="70" t="str">
        <f t="shared" si="34"/>
        <v/>
      </c>
      <c r="AU341" s="70" t="str">
        <f t="shared" si="35"/>
        <v/>
      </c>
      <c r="AV341" s="70">
        <f>IFERROR(VLOOKUP(A341,Maximos!A:AQ,8+(Precipitacion!$E$2-1)*3,FALSE),"")</f>
        <v>41.8</v>
      </c>
      <c r="AW341" s="79">
        <f t="array" ref="AW3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MATCH($A341, Maximos!$A:$A, 0),
    _xlpm.anio, INDEX(Maximos!$A:$ZZ, _xlpm.fila, _xlpm.colIni+1),
    _xlpm.dia, INDEX(Maximos!$A:$ZZ, _xlpm.fila, _xlpm.colIni+2),
    IF(OR(_xlpm.anio="",_xlpm.dia=""), "No aplica", DATE(_xlpm.anio, _xlpm.mesNum, _xlpm.dia))
  ),
"")</f>
        <v>38841</v>
      </c>
      <c r="AX341" s="72" t="str">
        <f t="shared" si="36"/>
        <v>NA</v>
      </c>
    </row>
    <row r="342" spans="1:50" ht="15" customHeight="1" x14ac:dyDescent="0.25">
      <c r="A342" s="68">
        <v>35085050</v>
      </c>
      <c r="B342" s="69" t="s">
        <v>570</v>
      </c>
      <c r="C342" s="69" t="s">
        <v>501</v>
      </c>
      <c r="D342" s="70">
        <v>-73.103666669999996</v>
      </c>
      <c r="E342" s="70">
        <v>5.0345000000000004</v>
      </c>
      <c r="F342" s="68">
        <v>1300</v>
      </c>
      <c r="G342" s="68">
        <v>15</v>
      </c>
      <c r="H342" s="68">
        <v>15135</v>
      </c>
      <c r="I342" s="69" t="s">
        <v>504</v>
      </c>
      <c r="J342" s="69" t="s">
        <v>570</v>
      </c>
      <c r="K342" s="72">
        <v>43</v>
      </c>
      <c r="L342" s="72">
        <v>8</v>
      </c>
      <c r="M342" s="72">
        <v>1.7</v>
      </c>
      <c r="N342" s="72">
        <v>4</v>
      </c>
      <c r="O342" s="72">
        <v>29.1</v>
      </c>
      <c r="P342" s="72">
        <v>2.4</v>
      </c>
      <c r="Q342" s="72">
        <v>5.6</v>
      </c>
      <c r="R342" s="72">
        <v>0.3</v>
      </c>
      <c r="S342" s="72">
        <v>0.9</v>
      </c>
      <c r="T342" s="72">
        <v>11</v>
      </c>
      <c r="U342" s="72">
        <v>35</v>
      </c>
      <c r="V342" s="72">
        <v>4.0999999999999996</v>
      </c>
      <c r="W342" s="72">
        <v>14.7</v>
      </c>
      <c r="X342" s="72">
        <v>7.7</v>
      </c>
      <c r="Y342" s="72">
        <v>4.8</v>
      </c>
      <c r="Z342" s="72">
        <v>25.6</v>
      </c>
      <c r="AA342" s="72">
        <v>1</v>
      </c>
      <c r="AB342" s="72">
        <v>27.4</v>
      </c>
      <c r="AC342" s="72">
        <v>27.5</v>
      </c>
      <c r="AD342" s="72">
        <v>7.2</v>
      </c>
      <c r="AE342" s="72">
        <v>36.4</v>
      </c>
      <c r="AF342" s="87"/>
      <c r="AG342" s="87">
        <v>53.4</v>
      </c>
      <c r="AH342" s="87">
        <v>39</v>
      </c>
      <c r="AI342" s="87">
        <v>12.8</v>
      </c>
      <c r="AJ342" s="87">
        <v>6.7</v>
      </c>
      <c r="AK342" s="87">
        <v>22</v>
      </c>
      <c r="AL342" s="87">
        <v>18.399999999999999</v>
      </c>
      <c r="AM342" s="87">
        <v>14.3</v>
      </c>
      <c r="AN342" s="87"/>
      <c r="AO342" s="87"/>
      <c r="AP342" s="70">
        <f t="shared" si="31"/>
        <v>28</v>
      </c>
      <c r="AQ342" s="70">
        <f t="shared" si="32"/>
        <v>463.99999999999994</v>
      </c>
      <c r="AR342" s="70">
        <f>IFERROR(VLOOKUP(A342,Climatologia_PP!A:U,9+Precipitacion!$E$2,FALSE),"")</f>
        <v>432.35172413793111</v>
      </c>
      <c r="AS342" s="70">
        <f t="shared" si="33"/>
        <v>107.32002998835554</v>
      </c>
      <c r="AT342" s="70">
        <f t="shared" si="34"/>
        <v>118.81860462996508</v>
      </c>
      <c r="AU342" s="70">
        <f t="shared" si="35"/>
        <v>53.4</v>
      </c>
      <c r="AV342" s="70">
        <f>IFERROR(VLOOKUP(A342,Maximos!A:AQ,8+(Precipitacion!$E$2-1)*3,FALSE),"")</f>
        <v>134</v>
      </c>
      <c r="AW342" s="79">
        <f t="array" ref="AW3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MATCH($A342,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342" s="72">
        <f t="shared" si="36"/>
        <v>-80.599999999999994</v>
      </c>
    </row>
    <row r="343" spans="1:50" ht="15" customHeight="1" x14ac:dyDescent="0.25">
      <c r="A343" s="68">
        <v>35070080</v>
      </c>
      <c r="B343" s="69" t="s">
        <v>571</v>
      </c>
      <c r="C343" s="69" t="s">
        <v>501</v>
      </c>
      <c r="D343" s="70">
        <v>-73.368527779999994</v>
      </c>
      <c r="E343" s="70">
        <v>5.0788611110000002</v>
      </c>
      <c r="F343" s="68">
        <v>1700</v>
      </c>
      <c r="G343" s="68">
        <v>15</v>
      </c>
      <c r="H343" s="68">
        <v>15299</v>
      </c>
      <c r="I343" s="69" t="s">
        <v>504</v>
      </c>
      <c r="J343" s="69" t="s">
        <v>571</v>
      </c>
      <c r="K343" s="72">
        <v>14.4</v>
      </c>
      <c r="L343" s="72">
        <v>7.5</v>
      </c>
      <c r="M343" s="72">
        <v>2</v>
      </c>
      <c r="N343" s="72">
        <v>0</v>
      </c>
      <c r="O343" s="72">
        <v>6.9</v>
      </c>
      <c r="P343" s="72">
        <v>0</v>
      </c>
      <c r="Q343" s="72">
        <v>2.1</v>
      </c>
      <c r="R343" s="72">
        <v>0</v>
      </c>
      <c r="S343" s="72">
        <v>0</v>
      </c>
      <c r="T343" s="72">
        <v>4.3</v>
      </c>
      <c r="U343" s="72">
        <v>12.6</v>
      </c>
      <c r="V343" s="72">
        <v>0.4</v>
      </c>
      <c r="W343" s="72">
        <v>13.1</v>
      </c>
      <c r="X343" s="72">
        <v>0</v>
      </c>
      <c r="Y343" s="72">
        <v>0.5</v>
      </c>
      <c r="Z343" s="72">
        <v>8.5</v>
      </c>
      <c r="AA343" s="72">
        <v>2.5</v>
      </c>
      <c r="AB343" s="72">
        <v>31.4</v>
      </c>
      <c r="AC343" s="72">
        <v>0.2</v>
      </c>
      <c r="AD343" s="72">
        <v>0.7</v>
      </c>
      <c r="AE343" s="72">
        <v>22.7</v>
      </c>
      <c r="AF343" s="87">
        <v>5.4</v>
      </c>
      <c r="AG343" s="87">
        <v>8.6</v>
      </c>
      <c r="AH343" s="87">
        <v>11.1</v>
      </c>
      <c r="AI343" s="87">
        <v>2.6</v>
      </c>
      <c r="AJ343" s="87">
        <v>7.8</v>
      </c>
      <c r="AK343" s="87">
        <v>5.4</v>
      </c>
      <c r="AL343" s="87">
        <v>22.8</v>
      </c>
      <c r="AM343" s="87">
        <v>11.3</v>
      </c>
      <c r="AN343" s="87"/>
      <c r="AO343" s="87"/>
      <c r="AP343" s="70">
        <f t="shared" si="31"/>
        <v>29</v>
      </c>
      <c r="AQ343" s="70">
        <f t="shared" si="32"/>
        <v>204.8</v>
      </c>
      <c r="AR343" s="70">
        <f>IFERROR(VLOOKUP(A343,Climatologia_PP!A:U,9+Precipitacion!$E$2,FALSE),"")</f>
        <v>185.6793103448276</v>
      </c>
      <c r="AS343" s="70">
        <f t="shared" si="33"/>
        <v>110.29769532193066</v>
      </c>
      <c r="AT343" s="70">
        <f t="shared" si="34"/>
        <v>117.90443293033965</v>
      </c>
      <c r="AU343" s="70">
        <f t="shared" si="35"/>
        <v>31.4</v>
      </c>
      <c r="AV343" s="70">
        <f>IFERROR(VLOOKUP(A343,Maximos!A:AQ,8+(Precipitacion!$E$2-1)*3,FALSE),"")</f>
        <v>120</v>
      </c>
      <c r="AW343" s="79">
        <f t="array" ref="AW3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MATCH($A343, Maximos!$A:$A, 0),
    _xlpm.anio, INDEX(Maximos!$A:$ZZ, _xlpm.fila, _xlpm.colIni+1),
    _xlpm.dia, INDEX(Maximos!$A:$ZZ, _xlpm.fila, _xlpm.colIni+2),
    IF(OR(_xlpm.anio="",_xlpm.dia=""), "No aplica", DATE(_xlpm.anio, _xlpm.mesNum, _xlpm.dia))
  ),
"")</f>
        <v>26798</v>
      </c>
      <c r="AX343" s="72">
        <f t="shared" si="36"/>
        <v>-88.6</v>
      </c>
    </row>
    <row r="344" spans="1:50" ht="15" customHeight="1" x14ac:dyDescent="0.25">
      <c r="A344" s="68">
        <v>35085040</v>
      </c>
      <c r="B344" s="69" t="s">
        <v>572</v>
      </c>
      <c r="C344" s="69" t="s">
        <v>501</v>
      </c>
      <c r="D344" s="70">
        <v>-73.144777779999998</v>
      </c>
      <c r="E344" s="70">
        <v>5.1925555560000003</v>
      </c>
      <c r="F344" s="68">
        <v>1640</v>
      </c>
      <c r="G344" s="68">
        <v>15</v>
      </c>
      <c r="H344" s="68">
        <v>15455</v>
      </c>
      <c r="I344" s="69" t="s">
        <v>504</v>
      </c>
      <c r="J344" s="69" t="s">
        <v>427</v>
      </c>
      <c r="K344" s="72">
        <v>15.6</v>
      </c>
      <c r="L344" s="72">
        <v>4.5</v>
      </c>
      <c r="M344" s="72">
        <v>0</v>
      </c>
      <c r="N344" s="72">
        <v>5.0999999999999996</v>
      </c>
      <c r="O344" s="72">
        <v>12.7</v>
      </c>
      <c r="P344" s="72">
        <v>0</v>
      </c>
      <c r="Q344" s="72">
        <v>0.3</v>
      </c>
      <c r="R344" s="72">
        <v>0</v>
      </c>
      <c r="S344" s="72">
        <v>1.4</v>
      </c>
      <c r="T344" s="72">
        <v>3.3</v>
      </c>
      <c r="U344" s="72">
        <v>19</v>
      </c>
      <c r="V344" s="72">
        <v>0.6</v>
      </c>
      <c r="W344" s="72">
        <v>3.1</v>
      </c>
      <c r="X344" s="72">
        <v>3.7</v>
      </c>
      <c r="Y344" s="72">
        <v>0</v>
      </c>
      <c r="Z344" s="72">
        <v>17.5</v>
      </c>
      <c r="AA344" s="72">
        <v>3.1</v>
      </c>
      <c r="AB344" s="72">
        <v>29.9</v>
      </c>
      <c r="AC344" s="72">
        <v>13</v>
      </c>
      <c r="AD344" s="72">
        <v>5</v>
      </c>
      <c r="AE344" s="72">
        <v>58.1</v>
      </c>
      <c r="AF344" s="87">
        <v>3.8</v>
      </c>
      <c r="AG344" s="87">
        <v>13.2</v>
      </c>
      <c r="AH344" s="87">
        <v>9.6999999999999993</v>
      </c>
      <c r="AI344" s="87">
        <v>7.3</v>
      </c>
      <c r="AJ344" s="87">
        <v>13.9</v>
      </c>
      <c r="AK344" s="87">
        <v>14.5</v>
      </c>
      <c r="AL344" s="87">
        <v>14.9</v>
      </c>
      <c r="AM344" s="87">
        <v>8.6999999999999993</v>
      </c>
      <c r="AN344" s="87"/>
      <c r="AO344" s="87"/>
      <c r="AP344" s="70">
        <f t="shared" si="31"/>
        <v>29</v>
      </c>
      <c r="AQ344" s="70">
        <f t="shared" si="32"/>
        <v>281.89999999999992</v>
      </c>
      <c r="AR344" s="70">
        <f>IFERROR(VLOOKUP(A344,Climatologia_PP!A:U,9+Precipitacion!$E$2,FALSE),"")</f>
        <v>224.1103448275862</v>
      </c>
      <c r="AS344" s="70">
        <f t="shared" si="33"/>
        <v>125.78625061546033</v>
      </c>
      <c r="AT344" s="70">
        <f t="shared" si="34"/>
        <v>134.46116445100932</v>
      </c>
      <c r="AU344" s="70">
        <f t="shared" si="35"/>
        <v>58.1</v>
      </c>
      <c r="AV344" s="70">
        <f>IFERROR(VLOOKUP(A344,Maximos!A:AQ,8+(Precipitacion!$E$2-1)*3,FALSE),"")</f>
        <v>65.400000000000006</v>
      </c>
      <c r="AW344" s="79">
        <f t="array" ref="AW3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MATCH($A344, Maximos!$A:$A, 0),
    _xlpm.anio, INDEX(Maximos!$A:$ZZ, _xlpm.fila, _xlpm.colIni+1),
    _xlpm.dia, INDEX(Maximos!$A:$ZZ, _xlpm.fila, _xlpm.colIni+2),
    IF(OR(_xlpm.anio="",_xlpm.dia=""), "No aplica", DATE(_xlpm.anio, _xlpm.mesNum, _xlpm.dia))
  ),
"")</f>
        <v>39953</v>
      </c>
      <c r="AX344" s="72">
        <f t="shared" si="36"/>
        <v>-7.3000000000000043</v>
      </c>
    </row>
    <row r="345" spans="1:50" ht="15" customHeight="1" x14ac:dyDescent="0.25">
      <c r="A345" s="68">
        <v>35090050</v>
      </c>
      <c r="B345" s="69" t="s">
        <v>573</v>
      </c>
      <c r="C345" s="69" t="s">
        <v>501</v>
      </c>
      <c r="D345" s="70">
        <v>-73.049722220000007</v>
      </c>
      <c r="E345" s="70">
        <v>5.0034999999999998</v>
      </c>
      <c r="F345" s="68">
        <v>1200</v>
      </c>
      <c r="G345" s="68">
        <v>15</v>
      </c>
      <c r="H345" s="68">
        <v>15135</v>
      </c>
      <c r="I345" s="69" t="s">
        <v>504</v>
      </c>
      <c r="J345" s="69" t="s">
        <v>570</v>
      </c>
      <c r="K345" s="72">
        <v>31.6</v>
      </c>
      <c r="L345" s="72">
        <v>8.1</v>
      </c>
      <c r="M345" s="72">
        <v>2.4</v>
      </c>
      <c r="N345" s="72">
        <v>11.5</v>
      </c>
      <c r="O345" s="72">
        <v>17.100000000000001</v>
      </c>
      <c r="P345" s="72">
        <v>13.6</v>
      </c>
      <c r="Q345" s="72">
        <v>0.8</v>
      </c>
      <c r="R345" s="72">
        <v>0</v>
      </c>
      <c r="S345" s="72">
        <v>0</v>
      </c>
      <c r="T345" s="72">
        <v>6</v>
      </c>
      <c r="U345" s="72">
        <v>41.8</v>
      </c>
      <c r="V345" s="72">
        <v>9.1</v>
      </c>
      <c r="W345" s="72">
        <v>21</v>
      </c>
      <c r="X345" s="72">
        <v>9.1999999999999993</v>
      </c>
      <c r="Y345" s="72">
        <v>6.7</v>
      </c>
      <c r="Z345" s="72">
        <v>33.700000000000003</v>
      </c>
      <c r="AA345" s="72">
        <v>0.7</v>
      </c>
      <c r="AB345" s="72">
        <v>35.799999999999997</v>
      </c>
      <c r="AC345" s="72">
        <v>16.8</v>
      </c>
      <c r="AD345" s="72">
        <v>19</v>
      </c>
      <c r="AE345" s="72">
        <v>43.1</v>
      </c>
      <c r="AF345" s="87">
        <v>27.6</v>
      </c>
      <c r="AG345" s="87">
        <v>121.5</v>
      </c>
      <c r="AH345" s="87">
        <v>65.099999999999994</v>
      </c>
      <c r="AI345" s="87">
        <v>14.2</v>
      </c>
      <c r="AJ345" s="87">
        <v>7.7</v>
      </c>
      <c r="AK345" s="87">
        <v>32.6</v>
      </c>
      <c r="AL345" s="87">
        <v>27.4</v>
      </c>
      <c r="AM345" s="87">
        <v>23.6</v>
      </c>
      <c r="AN345" s="87"/>
      <c r="AO345" s="87"/>
      <c r="AP345" s="70">
        <f t="shared" si="31"/>
        <v>29</v>
      </c>
      <c r="AQ345" s="70">
        <f t="shared" si="32"/>
        <v>647.70000000000016</v>
      </c>
      <c r="AR345" s="70">
        <f>IFERROR(VLOOKUP(A345,Climatologia_PP!A:U,9+Precipitacion!$E$2,FALSE),"")</f>
        <v>489.0423076923077</v>
      </c>
      <c r="AS345" s="70">
        <f t="shared" si="33"/>
        <v>132.44252896162834</v>
      </c>
      <c r="AT345" s="70">
        <f t="shared" si="34"/>
        <v>141.57649647622338</v>
      </c>
      <c r="AU345" s="70">
        <f t="shared" si="35"/>
        <v>121.5</v>
      </c>
      <c r="AV345" s="70">
        <f>IFERROR(VLOOKUP(A345,Maximos!A:AQ,8+(Precipitacion!$E$2-1)*3,FALSE),"")</f>
        <v>138</v>
      </c>
      <c r="AW345" s="79">
        <f t="array" ref="AW3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MATCH($A345,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345" s="72">
        <f t="shared" si="36"/>
        <v>-16.5</v>
      </c>
    </row>
    <row r="346" spans="1:50" ht="15" customHeight="1" x14ac:dyDescent="0.25">
      <c r="A346" s="68">
        <v>35080060</v>
      </c>
      <c r="B346" s="69" t="s">
        <v>574</v>
      </c>
      <c r="C346" s="69" t="s">
        <v>501</v>
      </c>
      <c r="D346" s="70">
        <v>-73.203444439999998</v>
      </c>
      <c r="E346" s="70">
        <v>5.0136111110000003</v>
      </c>
      <c r="F346" s="68">
        <v>1600</v>
      </c>
      <c r="G346" s="68">
        <v>15</v>
      </c>
      <c r="H346" s="68">
        <v>15135</v>
      </c>
      <c r="I346" s="69" t="s">
        <v>504</v>
      </c>
      <c r="J346" s="69" t="s">
        <v>570</v>
      </c>
      <c r="K346" s="72">
        <v>49.5</v>
      </c>
      <c r="L346" s="72">
        <v>12.4</v>
      </c>
      <c r="M346" s="72">
        <v>0.9</v>
      </c>
      <c r="N346" s="72">
        <v>1.2</v>
      </c>
      <c r="O346" s="72">
        <v>20.399999999999999</v>
      </c>
      <c r="P346" s="72">
        <v>12.8</v>
      </c>
      <c r="Q346" s="72">
        <v>14.3</v>
      </c>
      <c r="R346" s="72">
        <v>0</v>
      </c>
      <c r="S346" s="72">
        <v>0</v>
      </c>
      <c r="T346" s="72">
        <v>18.7</v>
      </c>
      <c r="U346" s="72">
        <v>38.5</v>
      </c>
      <c r="V346" s="72">
        <v>4.9000000000000004</v>
      </c>
      <c r="W346" s="72">
        <v>28.4</v>
      </c>
      <c r="X346" s="72">
        <v>5.2</v>
      </c>
      <c r="Y346" s="72">
        <v>0.3</v>
      </c>
      <c r="Z346" s="72">
        <v>38.200000000000003</v>
      </c>
      <c r="AA346" s="72">
        <v>0</v>
      </c>
      <c r="AB346" s="72">
        <v>35.299999999999997</v>
      </c>
      <c r="AC346" s="72">
        <v>5.7</v>
      </c>
      <c r="AD346" s="72">
        <v>13.3</v>
      </c>
      <c r="AE346" s="72">
        <v>22.3</v>
      </c>
      <c r="AF346" s="87">
        <v>25.4</v>
      </c>
      <c r="AG346" s="87">
        <v>21.3</v>
      </c>
      <c r="AH346" s="87">
        <v>50.3</v>
      </c>
      <c r="AI346" s="87">
        <v>9.6</v>
      </c>
      <c r="AJ346" s="87">
        <v>32.1</v>
      </c>
      <c r="AK346" s="87">
        <v>28.9</v>
      </c>
      <c r="AL346" s="87">
        <v>54.8</v>
      </c>
      <c r="AM346" s="87">
        <v>17.7</v>
      </c>
      <c r="AN346" s="87"/>
      <c r="AO346" s="87"/>
      <c r="AP346" s="70">
        <f t="shared" si="31"/>
        <v>29</v>
      </c>
      <c r="AQ346" s="70">
        <f t="shared" si="32"/>
        <v>562.40000000000009</v>
      </c>
      <c r="AR346" s="70">
        <f>IFERROR(VLOOKUP(A346,Climatologia_PP!A:U,9+Precipitacion!$E$2,FALSE),"")</f>
        <v>423.86896551724141</v>
      </c>
      <c r="AS346" s="70">
        <f t="shared" si="33"/>
        <v>132.68251411464183</v>
      </c>
      <c r="AT346" s="70">
        <f t="shared" si="34"/>
        <v>141.83303232944471</v>
      </c>
      <c r="AU346" s="70">
        <f t="shared" si="35"/>
        <v>54.8</v>
      </c>
      <c r="AV346" s="70">
        <f>IFERROR(VLOOKUP(A346,Maximos!A:AQ,8+(Precipitacion!$E$2-1)*3,FALSE),"")</f>
        <v>130.5</v>
      </c>
      <c r="AW346" s="79">
        <f t="array" ref="AW3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MATCH($A346,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346" s="72">
        <f t="shared" si="36"/>
        <v>-75.7</v>
      </c>
    </row>
    <row r="347" spans="1:50" ht="15" customHeight="1" x14ac:dyDescent="0.25">
      <c r="A347" s="68">
        <v>35075020</v>
      </c>
      <c r="B347" s="69" t="s">
        <v>575</v>
      </c>
      <c r="C347" s="69" t="s">
        <v>501</v>
      </c>
      <c r="D347" s="70">
        <v>-73.449166669999997</v>
      </c>
      <c r="E347" s="70">
        <v>5.0222777780000003</v>
      </c>
      <c r="F347" s="68">
        <v>1930</v>
      </c>
      <c r="G347" s="68">
        <v>15</v>
      </c>
      <c r="H347" s="68">
        <v>15778</v>
      </c>
      <c r="I347" s="69" t="s">
        <v>504</v>
      </c>
      <c r="J347" s="69" t="s">
        <v>575</v>
      </c>
      <c r="K347" s="72">
        <v>15.5</v>
      </c>
      <c r="L347" s="72">
        <v>5</v>
      </c>
      <c r="M347" s="72">
        <v>0</v>
      </c>
      <c r="N347" s="72">
        <v>1.3</v>
      </c>
      <c r="O347" s="72">
        <v>3.5</v>
      </c>
      <c r="P347" s="72">
        <v>1.8</v>
      </c>
      <c r="Q347" s="72">
        <v>0</v>
      </c>
      <c r="R347" s="72">
        <v>0</v>
      </c>
      <c r="S347" s="72">
        <v>0</v>
      </c>
      <c r="T347" s="72">
        <v>0.8</v>
      </c>
      <c r="U347" s="72">
        <v>8.1999999999999993</v>
      </c>
      <c r="V347" s="72">
        <v>0.5</v>
      </c>
      <c r="W347" s="72">
        <v>8.8000000000000007</v>
      </c>
      <c r="X347" s="72">
        <v>0</v>
      </c>
      <c r="Y347" s="72">
        <v>0</v>
      </c>
      <c r="Z347" s="72">
        <v>13.6</v>
      </c>
      <c r="AA347" s="72"/>
      <c r="AB347" s="72">
        <v>38.200000000000003</v>
      </c>
      <c r="AC347" s="72">
        <v>0.8</v>
      </c>
      <c r="AD347" s="72">
        <v>0.5</v>
      </c>
      <c r="AE347" s="72">
        <v>16.600000000000001</v>
      </c>
      <c r="AF347" s="87">
        <v>3</v>
      </c>
      <c r="AG347" s="87">
        <v>10.7</v>
      </c>
      <c r="AH347" s="87">
        <v>15.5</v>
      </c>
      <c r="AI347" s="87">
        <v>3.2</v>
      </c>
      <c r="AJ347" s="87">
        <v>11.8</v>
      </c>
      <c r="AK347" s="87">
        <v>5.2</v>
      </c>
      <c r="AL347" s="87">
        <v>15.7</v>
      </c>
      <c r="AM347" s="87">
        <v>12</v>
      </c>
      <c r="AN347" s="87"/>
      <c r="AO347" s="87"/>
      <c r="AP347" s="70">
        <f t="shared" si="31"/>
        <v>28</v>
      </c>
      <c r="AQ347" s="70">
        <f t="shared" si="32"/>
        <v>192.2</v>
      </c>
      <c r="AR347" s="70">
        <f>IFERROR(VLOOKUP(A347,Climatologia_PP!A:U,9+Precipitacion!$E$2,FALSE),"")</f>
        <v>170.72</v>
      </c>
      <c r="AS347" s="70">
        <f t="shared" si="33"/>
        <v>112.58200562324272</v>
      </c>
      <c r="AT347" s="70">
        <f t="shared" si="34"/>
        <v>124.64436336859018</v>
      </c>
      <c r="AU347" s="70">
        <f t="shared" si="35"/>
        <v>38.200000000000003</v>
      </c>
      <c r="AV347" s="70">
        <f>IFERROR(VLOOKUP(A347,Maximos!A:AQ,8+(Precipitacion!$E$2-1)*3,FALSE),"")</f>
        <v>64.8</v>
      </c>
      <c r="AW347" s="79">
        <f t="array" ref="AW3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MATCH($A347, Maximos!$A:$A, 0),
    _xlpm.anio, INDEX(Maximos!$A:$ZZ, _xlpm.fila, _xlpm.colIni+1),
    _xlpm.dia, INDEX(Maximos!$A:$ZZ, _xlpm.fila, _xlpm.colIni+2),
    IF(OR(_xlpm.anio="",_xlpm.dia=""), "No aplica", DATE(_xlpm.anio, _xlpm.mesNum, _xlpm.dia))
  ),
"")</f>
        <v>26798</v>
      </c>
      <c r="AX347" s="72">
        <f t="shared" si="36"/>
        <v>-26.599999999999994</v>
      </c>
    </row>
    <row r="348" spans="1:50" ht="15" customHeight="1" x14ac:dyDescent="0.25">
      <c r="A348" s="68">
        <v>35190030</v>
      </c>
      <c r="B348" s="69" t="s">
        <v>576</v>
      </c>
      <c r="C348" s="69" t="s">
        <v>501</v>
      </c>
      <c r="D348" s="70">
        <v>-72.90288889</v>
      </c>
      <c r="E348" s="70">
        <v>5.2043888889999996</v>
      </c>
      <c r="F348" s="68">
        <v>180</v>
      </c>
      <c r="G348" s="68">
        <v>85</v>
      </c>
      <c r="H348" s="68">
        <v>85015</v>
      </c>
      <c r="I348" s="69" t="s">
        <v>291</v>
      </c>
      <c r="J348" s="69" t="s">
        <v>577</v>
      </c>
      <c r="K348" s="72">
        <v>17.899999999999999</v>
      </c>
      <c r="L348" s="72">
        <v>2.2999999999999998</v>
      </c>
      <c r="M348" s="72">
        <v>8.6</v>
      </c>
      <c r="N348" s="72">
        <v>8.6999999999999993</v>
      </c>
      <c r="O348" s="72">
        <v>7.9</v>
      </c>
      <c r="P348" s="72">
        <v>2.9</v>
      </c>
      <c r="Q348" s="72">
        <v>2.7</v>
      </c>
      <c r="R348" s="72">
        <v>1.1000000000000001</v>
      </c>
      <c r="S348" s="72">
        <v>0</v>
      </c>
      <c r="T348" s="72">
        <v>1.9</v>
      </c>
      <c r="U348" s="72">
        <v>3.3</v>
      </c>
      <c r="V348" s="72">
        <v>8.1999999999999993</v>
      </c>
      <c r="W348" s="72">
        <v>11.5</v>
      </c>
      <c r="X348" s="72">
        <v>13.6</v>
      </c>
      <c r="Y348" s="72">
        <v>4.3</v>
      </c>
      <c r="Z348" s="72">
        <v>23.6</v>
      </c>
      <c r="AA348" s="72">
        <v>8.6</v>
      </c>
      <c r="AB348" s="72">
        <v>18.7</v>
      </c>
      <c r="AC348" s="72">
        <v>11.3</v>
      </c>
      <c r="AD348" s="72">
        <v>24.8</v>
      </c>
      <c r="AE348" s="72">
        <v>23.3</v>
      </c>
      <c r="AF348" s="87">
        <v>14.9</v>
      </c>
      <c r="AG348" s="87">
        <v>7.7</v>
      </c>
      <c r="AH348" s="87">
        <v>7.9</v>
      </c>
      <c r="AI348" s="87">
        <v>7.9</v>
      </c>
      <c r="AJ348" s="87">
        <v>13.9</v>
      </c>
      <c r="AK348" s="87">
        <v>20.7</v>
      </c>
      <c r="AL348" s="87">
        <v>16.3</v>
      </c>
      <c r="AM348" s="87">
        <v>13.7</v>
      </c>
      <c r="AN348" s="87"/>
      <c r="AO348" s="87"/>
      <c r="AP348" s="70">
        <f t="shared" si="31"/>
        <v>29</v>
      </c>
      <c r="AQ348" s="70">
        <f t="shared" si="32"/>
        <v>308.2</v>
      </c>
      <c r="AR348" s="70">
        <f>IFERROR(VLOOKUP(A348,Climatologia_PP!A:U,9+Precipitacion!$E$2,FALSE),"")</f>
        <v>542.45769230769235</v>
      </c>
      <c r="AS348" s="70">
        <f t="shared" si="33"/>
        <v>56.815490750785237</v>
      </c>
      <c r="AT348" s="70">
        <f t="shared" si="34"/>
        <v>60.733800457735938</v>
      </c>
      <c r="AU348" s="70">
        <f t="shared" si="35"/>
        <v>24.8</v>
      </c>
      <c r="AV348" s="70">
        <f>IFERROR(VLOOKUP(A348,Maximos!A:AQ,8+(Precipitacion!$E$2-1)*3,FALSE),"")</f>
        <v>206</v>
      </c>
      <c r="AW348" s="79">
        <f t="array" ref="AW3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MATCH($A348, Maximos!$A:$A, 0),
    _xlpm.anio, INDEX(Maximos!$A:$ZZ, _xlpm.fila, _xlpm.colIni+1),
    _xlpm.dia, INDEX(Maximos!$A:$ZZ, _xlpm.fila, _xlpm.colIni+2),
    IF(OR(_xlpm.anio="",_xlpm.dia=""), "No aplica", DATE(_xlpm.anio, _xlpm.mesNum, _xlpm.dia))
  ),
"")</f>
        <v>30440</v>
      </c>
      <c r="AX348" s="72">
        <f t="shared" si="36"/>
        <v>-181.2</v>
      </c>
    </row>
    <row r="349" spans="1:50" ht="15" customHeight="1" x14ac:dyDescent="0.25">
      <c r="A349" s="68">
        <v>24035120</v>
      </c>
      <c r="B349" s="69" t="s">
        <v>578</v>
      </c>
      <c r="C349" s="69" t="s">
        <v>501</v>
      </c>
      <c r="D349" s="70">
        <v>-73.074472220000004</v>
      </c>
      <c r="E349" s="70">
        <v>5.8024444439999998</v>
      </c>
      <c r="F349" s="68">
        <v>2485</v>
      </c>
      <c r="G349" s="68">
        <v>15</v>
      </c>
      <c r="H349" s="68">
        <v>15238</v>
      </c>
      <c r="I349" s="69" t="s">
        <v>504</v>
      </c>
      <c r="J349" s="69" t="s">
        <v>579</v>
      </c>
      <c r="K349" s="72">
        <v>15.6</v>
      </c>
      <c r="L349" s="72"/>
      <c r="M349" s="72"/>
      <c r="N349" s="72"/>
      <c r="O349" s="72">
        <v>7.3</v>
      </c>
      <c r="P349" s="72">
        <v>0</v>
      </c>
      <c r="Q349" s="72">
        <v>2.7</v>
      </c>
      <c r="R349" s="72">
        <v>0</v>
      </c>
      <c r="S349" s="72">
        <v>0</v>
      </c>
      <c r="T349" s="72">
        <v>0</v>
      </c>
      <c r="U349" s="72">
        <v>0</v>
      </c>
      <c r="V349" s="72">
        <v>0</v>
      </c>
      <c r="W349" s="72">
        <v>0.2</v>
      </c>
      <c r="X349" s="72">
        <v>6.8</v>
      </c>
      <c r="Y349" s="72">
        <v>0</v>
      </c>
      <c r="Z349" s="72">
        <v>0.4</v>
      </c>
      <c r="AA349" s="72">
        <v>0</v>
      </c>
      <c r="AB349" s="72">
        <v>0.4</v>
      </c>
      <c r="AC349" s="72">
        <v>0.4</v>
      </c>
      <c r="AD349" s="72">
        <v>0</v>
      </c>
      <c r="AE349" s="72">
        <v>5.5</v>
      </c>
      <c r="AF349" s="87">
        <v>0</v>
      </c>
      <c r="AG349" s="87">
        <v>0.2</v>
      </c>
      <c r="AH349" s="87">
        <v>8</v>
      </c>
      <c r="AI349" s="87">
        <v>9</v>
      </c>
      <c r="AJ349" s="87">
        <v>1.5</v>
      </c>
      <c r="AK349" s="87">
        <v>0</v>
      </c>
      <c r="AL349" s="87">
        <v>0</v>
      </c>
      <c r="AM349" s="87">
        <v>7.6</v>
      </c>
      <c r="AN349" s="87"/>
      <c r="AO349" s="87"/>
      <c r="AP349" s="70">
        <f t="shared" si="31"/>
        <v>26</v>
      </c>
      <c r="AQ349" s="70">
        <f t="shared" si="32"/>
        <v>65.599999999999994</v>
      </c>
      <c r="AR349" s="70">
        <f>IFERROR(VLOOKUP(A349,Climatologia_PP!A:U,9+Precipitacion!$E$2,FALSE),"")</f>
        <v>116.18333333333329</v>
      </c>
      <c r="AS349" s="70">
        <f t="shared" si="33"/>
        <v>56.462487447998868</v>
      </c>
      <c r="AT349" s="70">
        <f t="shared" si="34"/>
        <v>67.320658111075574</v>
      </c>
      <c r="AU349" s="70">
        <f t="shared" si="35"/>
        <v>15.6</v>
      </c>
      <c r="AV349" s="70">
        <f>IFERROR(VLOOKUP(A349,Maximos!A:AQ,8+(Precipitacion!$E$2-1)*3,FALSE),"")</f>
        <v>66.2</v>
      </c>
      <c r="AW349" s="79">
        <f t="array" ref="AW3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MATCH($A349, Maximos!$A:$A, 0),
    _xlpm.anio, INDEX(Maximos!$A:$ZZ, _xlpm.fila, _xlpm.colIni+1),
    _xlpm.dia, INDEX(Maximos!$A:$ZZ, _xlpm.fila, _xlpm.colIni+2),
    IF(OR(_xlpm.anio="",_xlpm.dia=""), "No aplica", DATE(_xlpm.anio, _xlpm.mesNum, _xlpm.dia))
  ),
"")</f>
        <v>28635</v>
      </c>
      <c r="AX349" s="72">
        <f t="shared" si="36"/>
        <v>-50.6</v>
      </c>
    </row>
    <row r="350" spans="1:50" ht="15" customHeight="1" x14ac:dyDescent="0.25">
      <c r="A350" s="68">
        <v>24030350</v>
      </c>
      <c r="B350" s="69" t="s">
        <v>579</v>
      </c>
      <c r="C350" s="69" t="s">
        <v>501</v>
      </c>
      <c r="D350" s="70">
        <v>-73.044611110000005</v>
      </c>
      <c r="E350" s="70">
        <v>5.8300833330000001</v>
      </c>
      <c r="F350" s="68">
        <v>2540</v>
      </c>
      <c r="G350" s="68">
        <v>15</v>
      </c>
      <c r="H350" s="68">
        <v>15238</v>
      </c>
      <c r="I350" s="69" t="s">
        <v>504</v>
      </c>
      <c r="J350" s="69" t="s">
        <v>579</v>
      </c>
      <c r="K350" s="72">
        <v>19.3</v>
      </c>
      <c r="L350" s="72">
        <v>5.5</v>
      </c>
      <c r="M350" s="72">
        <v>0</v>
      </c>
      <c r="N350" s="72">
        <v>0</v>
      </c>
      <c r="O350" s="72">
        <v>0</v>
      </c>
      <c r="P350" s="72">
        <v>0</v>
      </c>
      <c r="Q350" s="72">
        <v>2.1</v>
      </c>
      <c r="R350" s="72">
        <v>0</v>
      </c>
      <c r="S350" s="72"/>
      <c r="T350" s="72">
        <v>0</v>
      </c>
      <c r="U350" s="72">
        <v>0</v>
      </c>
      <c r="V350" s="72">
        <v>2.6</v>
      </c>
      <c r="W350" s="72">
        <v>1</v>
      </c>
      <c r="X350" s="72">
        <v>4.8</v>
      </c>
      <c r="Y350" s="72">
        <v>0</v>
      </c>
      <c r="Z350" s="72">
        <v>0.5</v>
      </c>
      <c r="AA350" s="72">
        <v>0</v>
      </c>
      <c r="AB350" s="72">
        <v>0.7</v>
      </c>
      <c r="AC350" s="72">
        <v>0</v>
      </c>
      <c r="AD350" s="72">
        <v>0.4</v>
      </c>
      <c r="AE350" s="72">
        <v>5.4</v>
      </c>
      <c r="AF350" s="87">
        <v>0</v>
      </c>
      <c r="AG350" s="87">
        <v>0</v>
      </c>
      <c r="AH350" s="87">
        <v>1.8</v>
      </c>
      <c r="AI350" s="87">
        <v>3.8</v>
      </c>
      <c r="AJ350" s="87">
        <v>1.8</v>
      </c>
      <c r="AK350" s="87">
        <v>0</v>
      </c>
      <c r="AL350" s="87">
        <v>0</v>
      </c>
      <c r="AM350" s="87">
        <v>20</v>
      </c>
      <c r="AN350" s="87"/>
      <c r="AO350" s="87"/>
      <c r="AP350" s="70">
        <f t="shared" si="31"/>
        <v>28</v>
      </c>
      <c r="AQ350" s="70">
        <f t="shared" si="32"/>
        <v>69.699999999999989</v>
      </c>
      <c r="AR350" s="70">
        <f>IFERROR(VLOOKUP(A350,Climatologia_PP!A:U,9+Precipitacion!$E$2,FALSE),"")</f>
        <v>121.9071428571429</v>
      </c>
      <c r="AS350" s="70">
        <f t="shared" si="33"/>
        <v>57.174664557332832</v>
      </c>
      <c r="AT350" s="70">
        <f t="shared" si="34"/>
        <v>63.300521474189921</v>
      </c>
      <c r="AU350" s="70">
        <f t="shared" si="35"/>
        <v>20</v>
      </c>
      <c r="AV350" s="70">
        <f>IFERROR(VLOOKUP(A350,Maximos!A:AQ,8+(Precipitacion!$E$2-1)*3,FALSE),"")</f>
        <v>81</v>
      </c>
      <c r="AW350" s="79">
        <f t="array" ref="AW3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MATCH($A350, Maximos!$A:$A, 0),
    _xlpm.anio, INDEX(Maximos!$A:$ZZ, _xlpm.fila, _xlpm.colIni+1),
    _xlpm.dia, INDEX(Maximos!$A:$ZZ, _xlpm.fila, _xlpm.colIni+2),
    IF(OR(_xlpm.anio="",_xlpm.dia=""), "No aplica", DATE(_xlpm.anio, _xlpm.mesNum, _xlpm.dia))
  ),
"")</f>
        <v>26422</v>
      </c>
      <c r="AX350" s="72">
        <f t="shared" si="36"/>
        <v>-61</v>
      </c>
    </row>
    <row r="351" spans="1:50" ht="15" customHeight="1" x14ac:dyDescent="0.25">
      <c r="A351" s="68">
        <v>35070210</v>
      </c>
      <c r="B351" s="69" t="s">
        <v>580</v>
      </c>
      <c r="C351" s="69" t="s">
        <v>501</v>
      </c>
      <c r="D351" s="70">
        <v>-73.395638890000001</v>
      </c>
      <c r="E351" s="70">
        <v>5.1392499999999997</v>
      </c>
      <c r="F351" s="68">
        <v>2160</v>
      </c>
      <c r="G351" s="68">
        <v>15</v>
      </c>
      <c r="H351" s="68">
        <v>15511</v>
      </c>
      <c r="I351" s="69" t="s">
        <v>504</v>
      </c>
      <c r="J351" s="69" t="s">
        <v>580</v>
      </c>
      <c r="K351" s="72">
        <v>21.5</v>
      </c>
      <c r="L351" s="72">
        <v>5.3</v>
      </c>
      <c r="M351" s="72">
        <v>3.7</v>
      </c>
      <c r="N351" s="72">
        <v>0</v>
      </c>
      <c r="O351" s="72">
        <v>11.4</v>
      </c>
      <c r="P351" s="72">
        <v>0</v>
      </c>
      <c r="Q351" s="72">
        <v>0</v>
      </c>
      <c r="R351" s="72">
        <v>0</v>
      </c>
      <c r="S351" s="72">
        <v>0.8</v>
      </c>
      <c r="T351" s="72">
        <v>3.2</v>
      </c>
      <c r="U351" s="72">
        <v>13.6</v>
      </c>
      <c r="V351" s="72">
        <v>0.5</v>
      </c>
      <c r="W351" s="72">
        <v>4</v>
      </c>
      <c r="X351" s="72">
        <v>0.9</v>
      </c>
      <c r="Y351" s="72">
        <v>0</v>
      </c>
      <c r="Z351" s="72">
        <v>6.7</v>
      </c>
      <c r="AA351" s="72">
        <v>1.5</v>
      </c>
      <c r="AB351" s="72">
        <v>25.7</v>
      </c>
      <c r="AC351" s="72">
        <v>0.5</v>
      </c>
      <c r="AD351" s="72">
        <v>7.8</v>
      </c>
      <c r="AE351" s="72">
        <v>24</v>
      </c>
      <c r="AF351" s="87">
        <v>5</v>
      </c>
      <c r="AG351" s="87">
        <v>5.3</v>
      </c>
      <c r="AH351" s="87">
        <v>13.5</v>
      </c>
      <c r="AI351" s="87">
        <v>3.9</v>
      </c>
      <c r="AJ351" s="87">
        <v>11</v>
      </c>
      <c r="AK351" s="87">
        <v>4.2</v>
      </c>
      <c r="AL351" s="87">
        <v>8.8000000000000007</v>
      </c>
      <c r="AM351" s="87">
        <v>13.5</v>
      </c>
      <c r="AN351" s="87"/>
      <c r="AO351" s="87"/>
      <c r="AP351" s="70">
        <f t="shared" si="31"/>
        <v>29</v>
      </c>
      <c r="AQ351" s="70">
        <f t="shared" si="32"/>
        <v>196.30000000000004</v>
      </c>
      <c r="AR351" s="70">
        <f>IFERROR(VLOOKUP(A351,Climatologia_PP!A:U,9+Precipitacion!$E$2,FALSE),"")</f>
        <v>176.59642857142859</v>
      </c>
      <c r="AS351" s="70">
        <f t="shared" si="33"/>
        <v>111.15740085343904</v>
      </c>
      <c r="AT351" s="70">
        <f t="shared" si="34"/>
        <v>118.82342849850382</v>
      </c>
      <c r="AU351" s="70">
        <f t="shared" si="35"/>
        <v>25.7</v>
      </c>
      <c r="AV351" s="70">
        <f>IFERROR(VLOOKUP(A351,Maximos!A:AQ,8+(Precipitacion!$E$2-1)*3,FALSE),"")</f>
        <v>78</v>
      </c>
      <c r="AW351" s="79">
        <f t="array" ref="AW3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MATCH($A351, Maximos!$A:$A, 0),
    _xlpm.anio, INDEX(Maximos!$A:$ZZ, _xlpm.fila, _xlpm.colIni+1),
    _xlpm.dia, INDEX(Maximos!$A:$ZZ, _xlpm.fila, _xlpm.colIni+2),
    IF(OR(_xlpm.anio="",_xlpm.dia=""), "No aplica", DATE(_xlpm.anio, _xlpm.mesNum, _xlpm.dia))
  ),
"")</f>
        <v>27904</v>
      </c>
      <c r="AX351" s="72">
        <f t="shared" si="36"/>
        <v>-52.3</v>
      </c>
    </row>
    <row r="352" spans="1:50" ht="15" customHeight="1" x14ac:dyDescent="0.25">
      <c r="A352" s="68">
        <v>35070070</v>
      </c>
      <c r="B352" s="69" t="s">
        <v>581</v>
      </c>
      <c r="C352" s="69" t="s">
        <v>501</v>
      </c>
      <c r="D352" s="70">
        <v>-73.364249999999998</v>
      </c>
      <c r="E352" s="70">
        <v>5.1648611109999996</v>
      </c>
      <c r="F352" s="68">
        <v>1900</v>
      </c>
      <c r="G352" s="68">
        <v>15</v>
      </c>
      <c r="H352" s="68">
        <v>15172</v>
      </c>
      <c r="I352" s="69" t="s">
        <v>504</v>
      </c>
      <c r="J352" s="69" t="s">
        <v>581</v>
      </c>
      <c r="K352" s="72">
        <v>10.5</v>
      </c>
      <c r="L352" s="72">
        <v>4.5</v>
      </c>
      <c r="M352" s="72">
        <v>0.2</v>
      </c>
      <c r="N352" s="72">
        <v>1.5</v>
      </c>
      <c r="O352" s="72">
        <v>13.1</v>
      </c>
      <c r="P352" s="72">
        <v>0</v>
      </c>
      <c r="Q352" s="72">
        <v>0</v>
      </c>
      <c r="R352" s="72">
        <v>0</v>
      </c>
      <c r="S352" s="72">
        <v>0</v>
      </c>
      <c r="T352" s="72">
        <v>1.2</v>
      </c>
      <c r="U352" s="72">
        <v>8.1999999999999993</v>
      </c>
      <c r="V352" s="72">
        <v>0.8</v>
      </c>
      <c r="W352" s="72">
        <v>4.8</v>
      </c>
      <c r="X352" s="72">
        <v>1.5</v>
      </c>
      <c r="Y352" s="72">
        <v>0.8</v>
      </c>
      <c r="Z352" s="72">
        <v>9.5</v>
      </c>
      <c r="AA352" s="72">
        <v>0.5</v>
      </c>
      <c r="AB352" s="72">
        <v>25.6</v>
      </c>
      <c r="AC352" s="72">
        <v>1.1000000000000001</v>
      </c>
      <c r="AD352" s="72">
        <v>0.8</v>
      </c>
      <c r="AE352" s="72">
        <v>21.3</v>
      </c>
      <c r="AF352" s="87">
        <v>5.8</v>
      </c>
      <c r="AG352" s="87">
        <v>3.4</v>
      </c>
      <c r="AH352" s="87">
        <v>7.4</v>
      </c>
      <c r="AI352" s="87">
        <v>8.4</v>
      </c>
      <c r="AJ352" s="87">
        <v>5.5</v>
      </c>
      <c r="AK352" s="87">
        <v>7.5</v>
      </c>
      <c r="AL352" s="87">
        <v>12</v>
      </c>
      <c r="AM352" s="87">
        <v>15.2</v>
      </c>
      <c r="AN352" s="87"/>
      <c r="AO352" s="87"/>
      <c r="AP352" s="70">
        <f t="shared" si="31"/>
        <v>29</v>
      </c>
      <c r="AQ352" s="70">
        <f t="shared" si="32"/>
        <v>171.09999999999997</v>
      </c>
      <c r="AR352" s="70">
        <f>IFERROR(VLOOKUP(A352,Climatologia_PP!A:U,9+Precipitacion!$E$2,FALSE),"")</f>
        <v>195.4344827586207</v>
      </c>
      <c r="AS352" s="70">
        <f t="shared" si="33"/>
        <v>87.548521420001393</v>
      </c>
      <c r="AT352" s="70">
        <f t="shared" si="34"/>
        <v>93.586350483449763</v>
      </c>
      <c r="AU352" s="70">
        <f t="shared" si="35"/>
        <v>25.6</v>
      </c>
      <c r="AV352" s="70">
        <f>IFERROR(VLOOKUP(A352,Maximos!A:AQ,8+(Precipitacion!$E$2-1)*3,FALSE),"")</f>
        <v>190.8</v>
      </c>
      <c r="AW352" s="79">
        <f t="array" ref="AW3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MATCH($A352, Maximos!$A:$A, 0),
    _xlpm.anio, INDEX(Maximos!$A:$ZZ, _xlpm.fila, _xlpm.colIni+1),
    _xlpm.dia, INDEX(Maximos!$A:$ZZ, _xlpm.fila, _xlpm.colIni+2),
    IF(OR(_xlpm.anio="",_xlpm.dia=""), "No aplica", DATE(_xlpm.anio, _xlpm.mesNum, _xlpm.dia))
  ),
"")</f>
        <v>39588</v>
      </c>
      <c r="AX352" s="72">
        <f t="shared" si="36"/>
        <v>-165.20000000000002</v>
      </c>
    </row>
    <row r="353" spans="1:50" ht="15" customHeight="1" x14ac:dyDescent="0.25">
      <c r="A353" s="68">
        <v>35195030</v>
      </c>
      <c r="B353" s="69" t="s">
        <v>582</v>
      </c>
      <c r="C353" s="69" t="s">
        <v>501</v>
      </c>
      <c r="D353" s="70">
        <v>-72.547388889999993</v>
      </c>
      <c r="E353" s="70">
        <v>5.1770833329999997</v>
      </c>
      <c r="F353" s="68">
        <v>380</v>
      </c>
      <c r="G353" s="68">
        <v>85</v>
      </c>
      <c r="H353" s="68">
        <v>85010</v>
      </c>
      <c r="I353" s="69" t="s">
        <v>291</v>
      </c>
      <c r="J353" s="69" t="s">
        <v>582</v>
      </c>
      <c r="K353" s="72">
        <v>35.700000000000003</v>
      </c>
      <c r="L353" s="72">
        <v>0</v>
      </c>
      <c r="M353" s="72">
        <v>1.4</v>
      </c>
      <c r="N353" s="72">
        <v>10.5</v>
      </c>
      <c r="O353" s="72">
        <v>7.5</v>
      </c>
      <c r="P353" s="72">
        <v>1.7</v>
      </c>
      <c r="Q353" s="72">
        <v>4.3</v>
      </c>
      <c r="R353" s="72">
        <v>0</v>
      </c>
      <c r="S353" s="72">
        <v>0</v>
      </c>
      <c r="T353" s="72">
        <v>7.3</v>
      </c>
      <c r="U353" s="72">
        <v>7.5</v>
      </c>
      <c r="V353" s="72">
        <v>7.5</v>
      </c>
      <c r="W353" s="72">
        <v>8.9</v>
      </c>
      <c r="X353" s="72">
        <v>3</v>
      </c>
      <c r="Y353" s="72">
        <v>0</v>
      </c>
      <c r="Z353" s="72">
        <v>29.5</v>
      </c>
      <c r="AA353" s="72">
        <v>1.5</v>
      </c>
      <c r="AB353" s="72">
        <v>17.3</v>
      </c>
      <c r="AC353" s="72">
        <v>60</v>
      </c>
      <c r="AD353" s="72">
        <v>20.3</v>
      </c>
      <c r="AE353" s="72">
        <v>41.5</v>
      </c>
      <c r="AF353" s="87">
        <v>0</v>
      </c>
      <c r="AG353" s="87">
        <v>0</v>
      </c>
      <c r="AH353" s="87">
        <v>0</v>
      </c>
      <c r="AI353" s="87">
        <v>29.5</v>
      </c>
      <c r="AJ353" s="87">
        <v>7.4</v>
      </c>
      <c r="AK353" s="87">
        <v>13.9</v>
      </c>
      <c r="AL353" s="87">
        <v>39.799999999999997</v>
      </c>
      <c r="AM353" s="87">
        <v>13.3</v>
      </c>
      <c r="AN353" s="87"/>
      <c r="AO353" s="87"/>
      <c r="AP353" s="70">
        <f t="shared" si="31"/>
        <v>29</v>
      </c>
      <c r="AQ353" s="70">
        <f t="shared" si="32"/>
        <v>369.3</v>
      </c>
      <c r="AR353" s="70">
        <f>IFERROR(VLOOKUP(A353,Climatologia_PP!A:U,9+Precipitacion!$E$2,FALSE),"")</f>
        <v>421.61300055185961</v>
      </c>
      <c r="AS353" s="70">
        <f t="shared" si="33"/>
        <v>87.592175648429759</v>
      </c>
      <c r="AT353" s="70">
        <f t="shared" si="34"/>
        <v>93.633015348321464</v>
      </c>
      <c r="AU353" s="70">
        <f t="shared" si="35"/>
        <v>60</v>
      </c>
      <c r="AV353" s="70">
        <f>IFERROR(VLOOKUP(A353,Maximos!A:AQ,8+(Precipitacion!$E$2-1)*3,FALSE),"")</f>
        <v>154.19999999999999</v>
      </c>
      <c r="AW353" s="79">
        <f t="array" ref="AW3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MATCH($A353, Maximos!$A:$A, 0),
    _xlpm.anio, INDEX(Maximos!$A:$ZZ, _xlpm.fila, _xlpm.colIni+1),
    _xlpm.dia, INDEX(Maximos!$A:$ZZ, _xlpm.fila, _xlpm.colIni+2),
    IF(OR(_xlpm.anio="",_xlpm.dia=""), "No aplica", DATE(_xlpm.anio, _xlpm.mesNum, _xlpm.dia))
  ),
"")</f>
        <v>31169</v>
      </c>
      <c r="AX353" s="72">
        <f t="shared" si="36"/>
        <v>-94.199999999999989</v>
      </c>
    </row>
    <row r="354" spans="1:50" ht="15" customHeight="1" x14ac:dyDescent="0.25">
      <c r="A354" s="68">
        <v>24030840</v>
      </c>
      <c r="B354" s="69" t="s">
        <v>583</v>
      </c>
      <c r="C354" s="69" t="s">
        <v>501</v>
      </c>
      <c r="D354" s="70">
        <v>-73.082388890000004</v>
      </c>
      <c r="E354" s="70">
        <v>5.8916388890000002</v>
      </c>
      <c r="F354" s="68">
        <v>3650</v>
      </c>
      <c r="G354" s="68">
        <v>15</v>
      </c>
      <c r="H354" s="68">
        <v>15238</v>
      </c>
      <c r="I354" s="69" t="s">
        <v>504</v>
      </c>
      <c r="J354" s="69" t="s">
        <v>579</v>
      </c>
      <c r="K354" s="72">
        <v>11.4</v>
      </c>
      <c r="L354" s="72">
        <v>2.2000000000000002</v>
      </c>
      <c r="M354" s="72">
        <v>0</v>
      </c>
      <c r="N354" s="72">
        <v>0</v>
      </c>
      <c r="O354" s="72">
        <v>0</v>
      </c>
      <c r="P354" s="72">
        <v>0</v>
      </c>
      <c r="Q354" s="72">
        <v>21.2</v>
      </c>
      <c r="R354" s="72">
        <v>0</v>
      </c>
      <c r="S354" s="72">
        <v>0</v>
      </c>
      <c r="T354" s="72">
        <v>0</v>
      </c>
      <c r="U354" s="72">
        <v>0.9</v>
      </c>
      <c r="V354" s="72">
        <v>1.8</v>
      </c>
      <c r="W354" s="72">
        <v>1.1000000000000001</v>
      </c>
      <c r="X354" s="72">
        <v>2.8</v>
      </c>
      <c r="Y354" s="72">
        <v>0</v>
      </c>
      <c r="Z354" s="72">
        <v>17.600000000000001</v>
      </c>
      <c r="AA354" s="72">
        <v>0</v>
      </c>
      <c r="AB354" s="72">
        <v>1.1000000000000001</v>
      </c>
      <c r="AC354" s="72">
        <v>0.5</v>
      </c>
      <c r="AD354" s="72">
        <v>0</v>
      </c>
      <c r="AE354" s="72">
        <v>7</v>
      </c>
      <c r="AF354" s="87">
        <v>0</v>
      </c>
      <c r="AG354" s="87">
        <v>0.5</v>
      </c>
      <c r="AH354" s="87">
        <v>0.4</v>
      </c>
      <c r="AI354" s="87">
        <v>4.9000000000000004</v>
      </c>
      <c r="AJ354" s="87">
        <v>4.4000000000000004</v>
      </c>
      <c r="AK354" s="87">
        <v>0.3</v>
      </c>
      <c r="AL354" s="87">
        <v>0.2</v>
      </c>
      <c r="AM354" s="87">
        <v>7.6</v>
      </c>
      <c r="AN354" s="87"/>
      <c r="AO354" s="87"/>
      <c r="AP354" s="70">
        <f t="shared" si="31"/>
        <v>29</v>
      </c>
      <c r="AQ354" s="70">
        <f t="shared" si="32"/>
        <v>85.9</v>
      </c>
      <c r="AR354" s="70">
        <f>IFERROR(VLOOKUP(A354,Climatologia_PP!A:U,9+Precipitacion!$E$2,FALSE),"")</f>
        <v>134.9733333333333</v>
      </c>
      <c r="AS354" s="70">
        <f t="shared" si="33"/>
        <v>63.642200928578504</v>
      </c>
      <c r="AT354" s="70">
        <f t="shared" si="34"/>
        <v>68.031318233997709</v>
      </c>
      <c r="AU354" s="70">
        <f t="shared" si="35"/>
        <v>21.2</v>
      </c>
      <c r="AV354" s="70">
        <f>IFERROR(VLOOKUP(A354,Maximos!A:AQ,8+(Precipitacion!$E$2-1)*3,FALSE),"")</f>
        <v>57.8</v>
      </c>
      <c r="AW354" s="79">
        <f t="array" ref="AW3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MATCH($A354, Maximos!$A:$A, 0),
    _xlpm.anio, INDEX(Maximos!$A:$ZZ, _xlpm.fila, _xlpm.colIni+1),
    _xlpm.dia, INDEX(Maximos!$A:$ZZ, _xlpm.fila, _xlpm.colIni+2),
    IF(OR(_xlpm.anio="",_xlpm.dia=""), "No aplica", DATE(_xlpm.anio, _xlpm.mesNum, _xlpm.dia))
  ),
"")</f>
        <v>42859</v>
      </c>
      <c r="AX354" s="72">
        <f t="shared" si="36"/>
        <v>-36.599999999999994</v>
      </c>
    </row>
    <row r="355" spans="1:50" ht="15" customHeight="1" x14ac:dyDescent="0.25">
      <c r="A355" s="68">
        <v>24015300</v>
      </c>
      <c r="B355" s="69" t="s">
        <v>584</v>
      </c>
      <c r="C355" s="69" t="s">
        <v>501</v>
      </c>
      <c r="D355" s="70">
        <v>-73.517740000000003</v>
      </c>
      <c r="E355" s="70">
        <v>5.6432599999999997</v>
      </c>
      <c r="F355" s="68">
        <v>2174</v>
      </c>
      <c r="G355" s="68">
        <v>15</v>
      </c>
      <c r="H355" s="68">
        <v>15407</v>
      </c>
      <c r="I355" s="69" t="s">
        <v>504</v>
      </c>
      <c r="J355" s="69" t="s">
        <v>585</v>
      </c>
      <c r="K355" s="72">
        <v>0</v>
      </c>
      <c r="L355" s="72">
        <v>0</v>
      </c>
      <c r="M355" s="72">
        <v>0</v>
      </c>
      <c r="N355" s="72">
        <v>0.3</v>
      </c>
      <c r="O355" s="72">
        <v>0</v>
      </c>
      <c r="P355" s="72">
        <v>0</v>
      </c>
      <c r="Q355" s="72">
        <v>1.7</v>
      </c>
      <c r="R355" s="72">
        <v>0.3</v>
      </c>
      <c r="S355" s="72">
        <v>0</v>
      </c>
      <c r="T355" s="72">
        <v>0</v>
      </c>
      <c r="U355" s="72">
        <v>0.2</v>
      </c>
      <c r="V355" s="72">
        <v>0</v>
      </c>
      <c r="W355" s="72">
        <v>0</v>
      </c>
      <c r="X355" s="72">
        <v>0</v>
      </c>
      <c r="Y355" s="72"/>
      <c r="Z355" s="72"/>
      <c r="AA355" s="72"/>
      <c r="AB355" s="72"/>
      <c r="AC355" s="72"/>
      <c r="AD355" s="72"/>
      <c r="AE355" s="72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70">
        <f t="shared" si="31"/>
        <v>14</v>
      </c>
      <c r="AQ355" s="70">
        <f t="shared" si="32"/>
        <v>2.5</v>
      </c>
      <c r="AR355" s="70">
        <f>IFERROR(VLOOKUP(A355,Climatologia_PP!A:U,9+Precipitacion!$E$2,FALSE),"")</f>
        <v>108.0241379310345</v>
      </c>
      <c r="AS355" s="70">
        <f t="shared" si="33"/>
        <v>2.314297570785584</v>
      </c>
      <c r="AT355" s="70">
        <f t="shared" si="34"/>
        <v>5.1245160495966502</v>
      </c>
      <c r="AU355" s="70">
        <f t="shared" si="35"/>
        <v>1.7</v>
      </c>
      <c r="AV355" s="70" t="str">
        <f>IFERROR(VLOOKUP(A355,Maximos!A:AQ,8+(Precipitacion!$E$2-1)*3,FALSE),"")</f>
        <v/>
      </c>
      <c r="AW355" s="79" t="str">
        <f t="array" ref="AW3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355" s="72" t="str">
        <f t="shared" si="36"/>
        <v>NA</v>
      </c>
    </row>
    <row r="356" spans="1:50" ht="15" customHeight="1" x14ac:dyDescent="0.25">
      <c r="A356" s="68">
        <v>24035040</v>
      </c>
      <c r="B356" s="69" t="s">
        <v>586</v>
      </c>
      <c r="C356" s="69" t="s">
        <v>501</v>
      </c>
      <c r="D356" s="70">
        <v>-73.208777777999998</v>
      </c>
      <c r="E356" s="70">
        <v>5.5791944439999996</v>
      </c>
      <c r="F356" s="68">
        <v>2700</v>
      </c>
      <c r="G356" s="68">
        <v>15</v>
      </c>
      <c r="H356" s="68">
        <v>15814</v>
      </c>
      <c r="I356" s="69" t="s">
        <v>504</v>
      </c>
      <c r="J356" s="69" t="s">
        <v>564</v>
      </c>
      <c r="K356" s="72">
        <v>12</v>
      </c>
      <c r="L356" s="72">
        <v>0.8</v>
      </c>
      <c r="M356" s="72">
        <v>0</v>
      </c>
      <c r="N356" s="72">
        <v>0</v>
      </c>
      <c r="O356" s="72">
        <v>0</v>
      </c>
      <c r="P356" s="72">
        <v>0</v>
      </c>
      <c r="Q356" s="72">
        <v>0</v>
      </c>
      <c r="R356" s="72">
        <v>0</v>
      </c>
      <c r="S356" s="72">
        <v>0</v>
      </c>
      <c r="T356" s="72">
        <v>0</v>
      </c>
      <c r="U356" s="72">
        <v>0.8</v>
      </c>
      <c r="V356" s="72">
        <v>0</v>
      </c>
      <c r="W356" s="72">
        <v>9.5</v>
      </c>
      <c r="X356" s="72">
        <v>0.8</v>
      </c>
      <c r="Y356" s="72">
        <v>0</v>
      </c>
      <c r="Z356" s="72">
        <v>1</v>
      </c>
      <c r="AA356" s="72">
        <v>2.2000000000000002</v>
      </c>
      <c r="AB356" s="72">
        <v>6.4</v>
      </c>
      <c r="AC356" s="72">
        <v>0</v>
      </c>
      <c r="AD356" s="72">
        <v>2</v>
      </c>
      <c r="AE356" s="72">
        <v>13.5</v>
      </c>
      <c r="AF356" s="87">
        <v>0</v>
      </c>
      <c r="AG356" s="87">
        <v>5.5</v>
      </c>
      <c r="AH356" s="87">
        <v>1.5</v>
      </c>
      <c r="AI356" s="87">
        <v>4.8</v>
      </c>
      <c r="AJ356" s="87">
        <v>0.7</v>
      </c>
      <c r="AK356" s="87">
        <v>2.2000000000000002</v>
      </c>
      <c r="AL356" s="87">
        <v>0</v>
      </c>
      <c r="AM356" s="87">
        <v>3</v>
      </c>
      <c r="AN356" s="87"/>
      <c r="AO356" s="87"/>
      <c r="AP356" s="70">
        <f t="shared" si="31"/>
        <v>29</v>
      </c>
      <c r="AQ356" s="70">
        <f t="shared" si="32"/>
        <v>66.7</v>
      </c>
      <c r="AR356" s="70">
        <f>IFERROR(VLOOKUP(A356,Climatologia_PP!A:U,9+Precipitacion!$E$2,FALSE),"")</f>
        <v>99.16153846153847</v>
      </c>
      <c r="AS356" s="70">
        <f t="shared" si="33"/>
        <v>67.263982623535796</v>
      </c>
      <c r="AT356" s="70">
        <f t="shared" si="34"/>
        <v>71.902877976883104</v>
      </c>
      <c r="AU356" s="70">
        <f t="shared" si="35"/>
        <v>13.5</v>
      </c>
      <c r="AV356" s="70">
        <f>IFERROR(VLOOKUP(A356,Maximos!A:AQ,8+(Precipitacion!$E$2-1)*3,FALSE),"")</f>
        <v>40.700000000000003</v>
      </c>
      <c r="AW356" s="79">
        <f t="array" ref="AW3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MATCH($A356,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356" s="72">
        <f t="shared" si="36"/>
        <v>-27.200000000000003</v>
      </c>
    </row>
    <row r="357" spans="1:50" ht="15" customHeight="1" x14ac:dyDescent="0.25">
      <c r="A357" s="68">
        <v>23125100</v>
      </c>
      <c r="B357" s="69" t="s">
        <v>295</v>
      </c>
      <c r="C357" s="69" t="s">
        <v>501</v>
      </c>
      <c r="D357" s="70">
        <v>-73.943111110000004</v>
      </c>
      <c r="E357" s="70">
        <v>5.5149166669999996</v>
      </c>
      <c r="F357" s="68">
        <v>2200</v>
      </c>
      <c r="G357" s="68">
        <v>15</v>
      </c>
      <c r="H357" s="68">
        <v>15109</v>
      </c>
      <c r="I357" s="69" t="s">
        <v>504</v>
      </c>
      <c r="J357" s="69" t="s">
        <v>295</v>
      </c>
      <c r="K357" s="72">
        <v>0.5</v>
      </c>
      <c r="L357" s="72">
        <v>0</v>
      </c>
      <c r="M357" s="72">
        <v>0</v>
      </c>
      <c r="N357" s="72">
        <v>16</v>
      </c>
      <c r="O357" s="72">
        <v>0</v>
      </c>
      <c r="P357" s="72">
        <v>0</v>
      </c>
      <c r="Q357" s="72">
        <v>3</v>
      </c>
      <c r="R357" s="72">
        <v>22</v>
      </c>
      <c r="S357" s="72">
        <v>0</v>
      </c>
      <c r="T357" s="72">
        <v>2</v>
      </c>
      <c r="U357" s="72">
        <v>0</v>
      </c>
      <c r="V357" s="72">
        <v>0</v>
      </c>
      <c r="W357" s="72">
        <v>1.5</v>
      </c>
      <c r="X357" s="72">
        <v>0</v>
      </c>
      <c r="Y357" s="72">
        <v>0</v>
      </c>
      <c r="Z357" s="72">
        <v>19</v>
      </c>
      <c r="AA357" s="72">
        <v>0</v>
      </c>
      <c r="AB357" s="72">
        <v>1.5</v>
      </c>
      <c r="AC357" s="72">
        <v>0</v>
      </c>
      <c r="AD357" s="72">
        <v>0</v>
      </c>
      <c r="AE357" s="72">
        <v>1.3</v>
      </c>
      <c r="AF357" s="87">
        <v>0</v>
      </c>
      <c r="AG357" s="87">
        <v>0</v>
      </c>
      <c r="AH357" s="87">
        <v>0</v>
      </c>
      <c r="AI357" s="87">
        <v>0</v>
      </c>
      <c r="AJ357" s="87">
        <v>0.5</v>
      </c>
      <c r="AK357" s="87">
        <v>0</v>
      </c>
      <c r="AL357" s="87">
        <v>0</v>
      </c>
      <c r="AM357" s="87">
        <v>9</v>
      </c>
      <c r="AN357" s="87"/>
      <c r="AO357" s="87"/>
      <c r="AP357" s="70">
        <f t="shared" si="31"/>
        <v>29</v>
      </c>
      <c r="AQ357" s="70">
        <f t="shared" si="32"/>
        <v>76.3</v>
      </c>
      <c r="AR357" s="70" t="str">
        <f>IFERROR(VLOOKUP(A357,Climatologia_PP!A:U,9+Precipitacion!$E$2,FALSE),"")</f>
        <v/>
      </c>
      <c r="AS357" s="70" t="str">
        <f t="shared" si="33"/>
        <v/>
      </c>
      <c r="AT357" s="70" t="str">
        <f t="shared" si="34"/>
        <v/>
      </c>
      <c r="AU357" s="70">
        <f t="shared" si="35"/>
        <v>22</v>
      </c>
      <c r="AV357" s="70">
        <f>IFERROR(VLOOKUP(A357,Maximos!A:AQ,8+(Precipitacion!$E$2-1)*3,FALSE),"")</f>
        <v>101</v>
      </c>
      <c r="AW357" s="79">
        <f t="array" ref="AW3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MATCH($A357, Maximos!$A:$A, 0),
    _xlpm.anio, INDEX(Maximos!$A:$ZZ, _xlpm.fila, _xlpm.colIni+1),
    _xlpm.dia, INDEX(Maximos!$A:$ZZ, _xlpm.fila, _xlpm.colIni+2),
    IF(OR(_xlpm.anio="",_xlpm.dia=""), "No aplica", DATE(_xlpm.anio, _xlpm.mesNum, _xlpm.dia))
  ),
"")</f>
        <v>28977</v>
      </c>
      <c r="AX357" s="72">
        <f t="shared" si="36"/>
        <v>-79</v>
      </c>
    </row>
    <row r="358" spans="1:50" ht="15" customHeight="1" x14ac:dyDescent="0.25">
      <c r="A358" s="68">
        <v>35190070</v>
      </c>
      <c r="B358" s="69" t="s">
        <v>587</v>
      </c>
      <c r="C358" s="69" t="s">
        <v>501</v>
      </c>
      <c r="D358" s="70">
        <v>-72.458583329999996</v>
      </c>
      <c r="E358" s="70">
        <v>5.0919166669999996</v>
      </c>
      <c r="F358" s="68">
        <v>190</v>
      </c>
      <c r="G358" s="68">
        <v>85</v>
      </c>
      <c r="H358" s="68">
        <v>85010</v>
      </c>
      <c r="I358" s="69" t="s">
        <v>291</v>
      </c>
      <c r="J358" s="69" t="s">
        <v>582</v>
      </c>
      <c r="K358" s="72">
        <v>37</v>
      </c>
      <c r="L358" s="72">
        <v>0</v>
      </c>
      <c r="M358" s="72">
        <v>1.9</v>
      </c>
      <c r="N358" s="72">
        <v>0</v>
      </c>
      <c r="O358" s="72">
        <v>0</v>
      </c>
      <c r="P358" s="72">
        <v>0</v>
      </c>
      <c r="Q358" s="72">
        <v>0</v>
      </c>
      <c r="R358" s="72">
        <v>0</v>
      </c>
      <c r="S358" s="72">
        <v>0</v>
      </c>
      <c r="T358" s="72">
        <v>1</v>
      </c>
      <c r="U358" s="72">
        <v>39</v>
      </c>
      <c r="V358" s="72">
        <v>0.9</v>
      </c>
      <c r="W358" s="72">
        <v>46</v>
      </c>
      <c r="X358" s="72">
        <v>0</v>
      </c>
      <c r="Y358" s="72">
        <v>0</v>
      </c>
      <c r="Z358" s="72">
        <v>19</v>
      </c>
      <c r="AA358" s="72">
        <v>0</v>
      </c>
      <c r="AB358" s="72">
        <v>11.9</v>
      </c>
      <c r="AC358" s="72">
        <v>39.299999999999997</v>
      </c>
      <c r="AD358" s="72">
        <v>1.1000000000000001</v>
      </c>
      <c r="AE358" s="72">
        <v>38</v>
      </c>
      <c r="AF358" s="87">
        <v>0</v>
      </c>
      <c r="AG358" s="87">
        <v>0</v>
      </c>
      <c r="AH358" s="87">
        <v>0</v>
      </c>
      <c r="AI358" s="87">
        <v>11.1</v>
      </c>
      <c r="AJ358" s="87">
        <v>19</v>
      </c>
      <c r="AK358" s="87">
        <v>17.5</v>
      </c>
      <c r="AL358" s="87">
        <v>1</v>
      </c>
      <c r="AM358" s="87">
        <v>19</v>
      </c>
      <c r="AN358" s="87"/>
      <c r="AO358" s="87"/>
      <c r="AP358" s="70">
        <f t="shared" si="31"/>
        <v>29</v>
      </c>
      <c r="AQ358" s="70">
        <f t="shared" si="32"/>
        <v>302.7</v>
      </c>
      <c r="AR358" s="70">
        <f>IFERROR(VLOOKUP(A358,Climatologia_PP!A:U,9+Precipitacion!$E$2,FALSE),"")</f>
        <v>266.67931034482763</v>
      </c>
      <c r="AS358" s="70">
        <f t="shared" si="33"/>
        <v>113.50711819698202</v>
      </c>
      <c r="AT358" s="70">
        <f t="shared" si="34"/>
        <v>121.33519531401525</v>
      </c>
      <c r="AU358" s="70">
        <f t="shared" si="35"/>
        <v>46</v>
      </c>
      <c r="AV358" s="70">
        <f>IFERROR(VLOOKUP(A358,Maximos!A:AQ,8+(Precipitacion!$E$2-1)*3,FALSE),"")</f>
        <v>158</v>
      </c>
      <c r="AW358" s="79">
        <f t="array" ref="AW3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MATCH($A358, Maximos!$A:$A, 0),
    _xlpm.anio, INDEX(Maximos!$A:$ZZ, _xlpm.fila, _xlpm.colIni+1),
    _xlpm.dia, INDEX(Maximos!$A:$ZZ, _xlpm.fila, _xlpm.colIni+2),
    IF(OR(_xlpm.anio="",_xlpm.dia=""), "No aplica", DATE(_xlpm.anio, _xlpm.mesNum, _xlpm.dia))
  ),
"")</f>
        <v>28267</v>
      </c>
      <c r="AX358" s="72">
        <f t="shared" si="36"/>
        <v>-112</v>
      </c>
    </row>
    <row r="359" spans="1:50" ht="15" customHeight="1" x14ac:dyDescent="0.25">
      <c r="A359" s="68">
        <v>35195050</v>
      </c>
      <c r="B359" s="69" t="s">
        <v>588</v>
      </c>
      <c r="C359" s="69" t="s">
        <v>501</v>
      </c>
      <c r="D359" s="70">
        <v>-72.717222219999996</v>
      </c>
      <c r="E359" s="70">
        <v>5.4072777780000001</v>
      </c>
      <c r="F359" s="68">
        <v>1550</v>
      </c>
      <c r="G359" s="68">
        <v>15</v>
      </c>
      <c r="H359" s="68">
        <v>15518</v>
      </c>
      <c r="I359" s="69" t="s">
        <v>504</v>
      </c>
      <c r="J359" s="69" t="s">
        <v>589</v>
      </c>
      <c r="K359" s="72">
        <v>48</v>
      </c>
      <c r="L359" s="72">
        <v>5.4</v>
      </c>
      <c r="M359" s="72">
        <v>3.7</v>
      </c>
      <c r="N359" s="72">
        <v>6.3</v>
      </c>
      <c r="O359" s="72">
        <v>3.6</v>
      </c>
      <c r="P359" s="72">
        <v>0</v>
      </c>
      <c r="Q359" s="72">
        <v>15.3</v>
      </c>
      <c r="R359" s="72">
        <v>1</v>
      </c>
      <c r="S359" s="72">
        <v>0</v>
      </c>
      <c r="T359" s="72">
        <v>7.3</v>
      </c>
      <c r="U359" s="72">
        <v>55.5</v>
      </c>
      <c r="V359" s="72">
        <v>9.5</v>
      </c>
      <c r="W359" s="72">
        <v>29</v>
      </c>
      <c r="X359" s="72">
        <v>21</v>
      </c>
      <c r="Y359" s="72">
        <v>0</v>
      </c>
      <c r="Z359" s="72">
        <v>35.700000000000003</v>
      </c>
      <c r="AA359" s="72">
        <v>6.2</v>
      </c>
      <c r="AB359" s="72">
        <v>9.3000000000000007</v>
      </c>
      <c r="AC359" s="72">
        <v>13.5</v>
      </c>
      <c r="AD359" s="72">
        <v>27.5</v>
      </c>
      <c r="AE359" s="72">
        <v>33</v>
      </c>
      <c r="AF359" s="87">
        <v>9.5</v>
      </c>
      <c r="AG359" s="87">
        <v>23</v>
      </c>
      <c r="AH359" s="87">
        <v>31.6</v>
      </c>
      <c r="AI359" s="87">
        <v>37</v>
      </c>
      <c r="AJ359" s="87">
        <v>21.7</v>
      </c>
      <c r="AK359" s="87">
        <v>15.2</v>
      </c>
      <c r="AL359" s="87">
        <v>9.3000000000000007</v>
      </c>
      <c r="AM359" s="87">
        <v>25.3</v>
      </c>
      <c r="AN359" s="87"/>
      <c r="AO359" s="87"/>
      <c r="AP359" s="70">
        <f t="shared" si="31"/>
        <v>29</v>
      </c>
      <c r="AQ359" s="70">
        <f t="shared" si="32"/>
        <v>503.40000000000003</v>
      </c>
      <c r="AR359" s="70">
        <f>IFERROR(VLOOKUP(A359,Climatologia_PP!A:U,9+Precipitacion!$E$2,FALSE),"")</f>
        <v>398.84482758620692</v>
      </c>
      <c r="AS359" s="70">
        <f t="shared" si="33"/>
        <v>126.21449876799377</v>
      </c>
      <c r="AT359" s="70">
        <f t="shared" si="34"/>
        <v>134.9189469588899</v>
      </c>
      <c r="AU359" s="70">
        <f t="shared" si="35"/>
        <v>55.5</v>
      </c>
      <c r="AV359" s="70">
        <f>IFERROR(VLOOKUP(A359,Maximos!A:AQ,8+(Precipitacion!$E$2-1)*3,FALSE),"")</f>
        <v>108.7</v>
      </c>
      <c r="AW359" s="79">
        <f t="array" ref="AW3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MATCH($A359, Maximos!$A:$A, 0),
    _xlpm.anio, INDEX(Maximos!$A:$ZZ, _xlpm.fila, _xlpm.colIni+1),
    _xlpm.dia, INDEX(Maximos!$A:$ZZ, _xlpm.fila, _xlpm.colIni+2),
    IF(OR(_xlpm.anio="",_xlpm.dia=""), "No aplica", DATE(_xlpm.anio, _xlpm.mesNum, _xlpm.dia))
  ),
"")</f>
        <v>32650</v>
      </c>
      <c r="AX359" s="72">
        <f t="shared" si="36"/>
        <v>-53.2</v>
      </c>
    </row>
    <row r="360" spans="1:50" ht="15" customHeight="1" x14ac:dyDescent="0.25">
      <c r="A360" s="68">
        <v>24035020</v>
      </c>
      <c r="B360" s="69" t="s">
        <v>590</v>
      </c>
      <c r="C360" s="69" t="s">
        <v>501</v>
      </c>
      <c r="D360" s="70">
        <v>-72.810611109999996</v>
      </c>
      <c r="E360" s="70">
        <v>5.9072777780000001</v>
      </c>
      <c r="F360" s="68">
        <v>2575</v>
      </c>
      <c r="G360" s="68">
        <v>15</v>
      </c>
      <c r="H360" s="68">
        <v>15092</v>
      </c>
      <c r="I360" s="69" t="s">
        <v>504</v>
      </c>
      <c r="J360" s="69" t="s">
        <v>591</v>
      </c>
      <c r="K360" s="72">
        <v>19.600000000000001</v>
      </c>
      <c r="L360" s="72">
        <v>0</v>
      </c>
      <c r="M360" s="72">
        <v>0</v>
      </c>
      <c r="N360" s="72">
        <v>0</v>
      </c>
      <c r="O360" s="72">
        <v>0</v>
      </c>
      <c r="P360" s="72">
        <v>0</v>
      </c>
      <c r="Q360" s="72">
        <v>0</v>
      </c>
      <c r="R360" s="72">
        <v>0</v>
      </c>
      <c r="S360" s="72">
        <v>0</v>
      </c>
      <c r="T360" s="72">
        <v>0</v>
      </c>
      <c r="U360" s="72">
        <v>0</v>
      </c>
      <c r="V360" s="72">
        <v>0</v>
      </c>
      <c r="W360" s="72">
        <v>1.1000000000000001</v>
      </c>
      <c r="X360" s="72">
        <v>0</v>
      </c>
      <c r="Y360" s="72">
        <v>0</v>
      </c>
      <c r="Z360" s="72">
        <v>2.1</v>
      </c>
      <c r="AA360" s="72">
        <v>0</v>
      </c>
      <c r="AB360" s="72">
        <v>0</v>
      </c>
      <c r="AC360" s="72">
        <v>0</v>
      </c>
      <c r="AD360" s="72">
        <v>0</v>
      </c>
      <c r="AE360" s="72">
        <v>14.1</v>
      </c>
      <c r="AF360" s="87">
        <v>0</v>
      </c>
      <c r="AG360" s="87">
        <v>1</v>
      </c>
      <c r="AH360" s="87">
        <v>0</v>
      </c>
      <c r="AI360" s="87">
        <v>0</v>
      </c>
      <c r="AJ360" s="87">
        <v>0</v>
      </c>
      <c r="AK360" s="87">
        <v>0</v>
      </c>
      <c r="AL360" s="87">
        <v>0</v>
      </c>
      <c r="AM360" s="87">
        <v>2.7</v>
      </c>
      <c r="AN360" s="87"/>
      <c r="AO360" s="87"/>
      <c r="AP360" s="70">
        <f t="shared" si="31"/>
        <v>29</v>
      </c>
      <c r="AQ360" s="70">
        <f t="shared" si="32"/>
        <v>40.600000000000009</v>
      </c>
      <c r="AR360" s="70" t="str">
        <f>IFERROR(VLOOKUP(A360,Climatologia_PP!A:U,9+Precipitacion!$E$2,FALSE),"")</f>
        <v/>
      </c>
      <c r="AS360" s="70" t="str">
        <f t="shared" si="33"/>
        <v/>
      </c>
      <c r="AT360" s="70" t="str">
        <f t="shared" si="34"/>
        <v/>
      </c>
      <c r="AU360" s="70">
        <f t="shared" si="35"/>
        <v>19.600000000000001</v>
      </c>
      <c r="AV360" s="70">
        <f>IFERROR(VLOOKUP(A360,Maximos!A:AQ,8+(Precipitacion!$E$2-1)*3,FALSE),"")</f>
        <v>45.8</v>
      </c>
      <c r="AW360" s="79">
        <f t="array" ref="AW3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MATCH($A360, Maximos!$A:$A, 0),
    _xlpm.anio, INDEX(Maximos!$A:$ZZ, _xlpm.fila, _xlpm.colIni+1),
    _xlpm.dia, INDEX(Maximos!$A:$ZZ, _xlpm.fila, _xlpm.colIni+2),
    IF(OR(_xlpm.anio="",_xlpm.dia=""), "No aplica", DATE(_xlpm.anio, _xlpm.mesNum, _xlpm.dia))
  ),
"")</f>
        <v>37019</v>
      </c>
      <c r="AX360" s="72">
        <f t="shared" si="36"/>
        <v>-26.199999999999996</v>
      </c>
    </row>
    <row r="361" spans="1:50" ht="15" customHeight="1" x14ac:dyDescent="0.25">
      <c r="A361" s="68">
        <v>35235040</v>
      </c>
      <c r="B361" s="69" t="s">
        <v>592</v>
      </c>
      <c r="C361" s="69" t="s">
        <v>501</v>
      </c>
      <c r="D361" s="70">
        <v>-71.666166669999996</v>
      </c>
      <c r="E361" s="70">
        <v>5.4190277780000002</v>
      </c>
      <c r="F361" s="68">
        <v>265</v>
      </c>
      <c r="G361" s="68">
        <v>85</v>
      </c>
      <c r="H361" s="68">
        <v>85430</v>
      </c>
      <c r="I361" s="69" t="s">
        <v>291</v>
      </c>
      <c r="J361" s="69" t="s">
        <v>593</v>
      </c>
      <c r="K361" s="72">
        <v>31</v>
      </c>
      <c r="L361" s="72">
        <v>0</v>
      </c>
      <c r="M361" s="72">
        <v>0</v>
      </c>
      <c r="N361" s="72">
        <v>0</v>
      </c>
      <c r="O361" s="72">
        <v>0</v>
      </c>
      <c r="P361" s="72">
        <v>3.5</v>
      </c>
      <c r="Q361" s="72">
        <v>0</v>
      </c>
      <c r="R361" s="72">
        <v>0</v>
      </c>
      <c r="S361" s="72">
        <v>0</v>
      </c>
      <c r="T361" s="72">
        <v>0</v>
      </c>
      <c r="U361" s="72">
        <v>21</v>
      </c>
      <c r="V361" s="72">
        <v>42</v>
      </c>
      <c r="W361" s="72">
        <v>8</v>
      </c>
      <c r="X361" s="72">
        <v>0.7</v>
      </c>
      <c r="Y361" s="72">
        <v>0</v>
      </c>
      <c r="Z361" s="72">
        <v>23</v>
      </c>
      <c r="AA361" s="72">
        <v>0</v>
      </c>
      <c r="AB361" s="72">
        <v>0</v>
      </c>
      <c r="AC361" s="72">
        <v>0</v>
      </c>
      <c r="AD361" s="72">
        <v>17</v>
      </c>
      <c r="AE361" s="72">
        <v>31.4</v>
      </c>
      <c r="AF361" s="87">
        <v>0</v>
      </c>
      <c r="AG361" s="87">
        <v>0</v>
      </c>
      <c r="AH361" s="87">
        <v>31</v>
      </c>
      <c r="AI361" s="87">
        <v>19</v>
      </c>
      <c r="AJ361" s="87">
        <v>5.5</v>
      </c>
      <c r="AK361" s="87">
        <v>0</v>
      </c>
      <c r="AL361" s="87">
        <v>4</v>
      </c>
      <c r="AM361" s="87">
        <v>30.5</v>
      </c>
      <c r="AN361" s="87"/>
      <c r="AO361" s="87"/>
      <c r="AP361" s="70">
        <f t="shared" si="31"/>
        <v>29</v>
      </c>
      <c r="AQ361" s="70">
        <f t="shared" si="32"/>
        <v>267.60000000000002</v>
      </c>
      <c r="AR361" s="70" t="str">
        <f>IFERROR(VLOOKUP(A361,Climatologia_PP!A:U,9+Precipitacion!$E$2,FALSE),"")</f>
        <v/>
      </c>
      <c r="AS361" s="70" t="str">
        <f t="shared" si="33"/>
        <v/>
      </c>
      <c r="AT361" s="70" t="str">
        <f t="shared" si="34"/>
        <v/>
      </c>
      <c r="AU361" s="70">
        <f t="shared" si="35"/>
        <v>42</v>
      </c>
      <c r="AV361" s="70" t="str">
        <f>IFERROR(VLOOKUP(A361,Maximos!A:AQ,8+(Precipitacion!$E$2-1)*3,FALSE),"")</f>
        <v/>
      </c>
      <c r="AW361" s="79" t="str">
        <f t="array" ref="AW3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361" s="72" t="str">
        <f t="shared" si="36"/>
        <v>NA</v>
      </c>
    </row>
    <row r="362" spans="1:50" ht="15" customHeight="1" x14ac:dyDescent="0.25">
      <c r="A362" s="68">
        <v>24037390</v>
      </c>
      <c r="B362" s="69" t="s">
        <v>525</v>
      </c>
      <c r="C362" s="69" t="s">
        <v>501</v>
      </c>
      <c r="D362" s="70">
        <v>-72.692761110999996</v>
      </c>
      <c r="E362" s="70">
        <v>6.5124028000000003</v>
      </c>
      <c r="F362" s="68">
        <v>1192</v>
      </c>
      <c r="G362" s="68">
        <v>15</v>
      </c>
      <c r="H362" s="68">
        <v>15218</v>
      </c>
      <c r="I362" s="69" t="s">
        <v>504</v>
      </c>
      <c r="J362" s="69" t="s">
        <v>594</v>
      </c>
      <c r="K362" s="72"/>
      <c r="L362" s="72"/>
      <c r="M362" s="72"/>
      <c r="N362" s="72"/>
      <c r="O362" s="72"/>
      <c r="P362" s="72"/>
      <c r="Q362" s="72"/>
      <c r="R362" s="72"/>
      <c r="S362" s="72"/>
      <c r="T362" s="72"/>
      <c r="U362" s="72"/>
      <c r="V362" s="72"/>
      <c r="W362" s="72"/>
      <c r="X362" s="72"/>
      <c r="Y362" s="72"/>
      <c r="Z362" s="72"/>
      <c r="AA362" s="72"/>
      <c r="AB362" s="72"/>
      <c r="AC362" s="72"/>
      <c r="AD362" s="72"/>
      <c r="AE362" s="72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70">
        <f t="shared" si="31"/>
        <v>0</v>
      </c>
      <c r="AQ362" s="70" t="str">
        <f t="shared" si="32"/>
        <v/>
      </c>
      <c r="AR362" s="70" t="str">
        <f>IFERROR(VLOOKUP(A362,Climatologia_PP!A:U,9+Precipitacion!$E$2,FALSE),"")</f>
        <v/>
      </c>
      <c r="AS362" s="70" t="str">
        <f t="shared" si="33"/>
        <v/>
      </c>
      <c r="AT362" s="70" t="str">
        <f t="shared" si="34"/>
        <v/>
      </c>
      <c r="AU362" s="70" t="str">
        <f t="shared" si="35"/>
        <v/>
      </c>
      <c r="AV362" s="70">
        <f>IFERROR(VLOOKUP(A362,Maximos!A:AQ,8+(Precipitacion!$E$2-1)*3,FALSE),"")</f>
        <v>36</v>
      </c>
      <c r="AW362" s="79">
        <f t="array" ref="AW3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MATCH($A362, Maximos!$A:$A, 0),
    _xlpm.anio, INDEX(Maximos!$A:$ZZ, _xlpm.fila, _xlpm.colIni+1),
    _xlpm.dia, INDEX(Maximos!$A:$ZZ, _xlpm.fila, _xlpm.colIni+2),
    IF(OR(_xlpm.anio="",_xlpm.dia=""), "No aplica", DATE(_xlpm.anio, _xlpm.mesNum, _xlpm.dia))
  ),
"")</f>
        <v>23501</v>
      </c>
      <c r="AX362" s="72" t="str">
        <f t="shared" si="36"/>
        <v>NA</v>
      </c>
    </row>
    <row r="363" spans="1:50" ht="15" customHeight="1" x14ac:dyDescent="0.25">
      <c r="A363" s="68">
        <v>24037020</v>
      </c>
      <c r="B363" s="69" t="s">
        <v>595</v>
      </c>
      <c r="C363" s="69" t="s">
        <v>501</v>
      </c>
      <c r="D363" s="70">
        <v>-73.208777780000005</v>
      </c>
      <c r="E363" s="70">
        <v>5.5791944439999996</v>
      </c>
      <c r="F363" s="68">
        <v>2700</v>
      </c>
      <c r="G363" s="68">
        <v>15</v>
      </c>
      <c r="H363" s="68">
        <v>15814</v>
      </c>
      <c r="I363" s="69" t="s">
        <v>504</v>
      </c>
      <c r="J363" s="69" t="s">
        <v>564</v>
      </c>
      <c r="K363" s="72"/>
      <c r="L363" s="72"/>
      <c r="M363" s="72"/>
      <c r="N363" s="72"/>
      <c r="O363" s="72"/>
      <c r="P363" s="72"/>
      <c r="Q363" s="72"/>
      <c r="R363" s="72"/>
      <c r="S363" s="72"/>
      <c r="T363" s="72"/>
      <c r="U363" s="72"/>
      <c r="V363" s="72"/>
      <c r="W363" s="72"/>
      <c r="X363" s="72"/>
      <c r="Y363" s="72"/>
      <c r="Z363" s="72"/>
      <c r="AA363" s="72"/>
      <c r="AB363" s="72"/>
      <c r="AC363" s="72"/>
      <c r="AD363" s="72"/>
      <c r="AE363" s="72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70">
        <f t="shared" si="31"/>
        <v>0</v>
      </c>
      <c r="AQ363" s="70" t="str">
        <f t="shared" si="32"/>
        <v/>
      </c>
      <c r="AR363" s="70" t="str">
        <f>IFERROR(VLOOKUP(A363,Climatologia_PP!A:U,9+Precipitacion!$E$2,FALSE),"")</f>
        <v/>
      </c>
      <c r="AS363" s="70" t="str">
        <f t="shared" si="33"/>
        <v/>
      </c>
      <c r="AT363" s="70" t="str">
        <f t="shared" si="34"/>
        <v/>
      </c>
      <c r="AU363" s="70" t="str">
        <f t="shared" si="35"/>
        <v/>
      </c>
      <c r="AV363" s="70" t="str">
        <f>IFERROR(VLOOKUP(A363,Maximos!A:AQ,8+(Precipitacion!$E$2-1)*3,FALSE),"")</f>
        <v/>
      </c>
      <c r="AW363" s="79" t="str">
        <f t="array" ref="AW3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363" s="72" t="str">
        <f t="shared" si="36"/>
        <v>NA</v>
      </c>
    </row>
    <row r="364" spans="1:50" ht="15" customHeight="1" x14ac:dyDescent="0.25">
      <c r="A364" s="68">
        <v>24035130</v>
      </c>
      <c r="B364" s="69" t="s">
        <v>596</v>
      </c>
      <c r="C364" s="69" t="s">
        <v>501</v>
      </c>
      <c r="D364" s="70">
        <v>-73.360813059999998</v>
      </c>
      <c r="E364" s="70">
        <v>5.5430774999999999</v>
      </c>
      <c r="F364" s="68">
        <v>2690</v>
      </c>
      <c r="G364" s="68">
        <v>15</v>
      </c>
      <c r="H364" s="68">
        <v>15001</v>
      </c>
      <c r="I364" s="69" t="s">
        <v>504</v>
      </c>
      <c r="J364" s="69" t="s">
        <v>597</v>
      </c>
      <c r="K364" s="72">
        <v>3.5</v>
      </c>
      <c r="L364" s="72">
        <v>0.6</v>
      </c>
      <c r="M364" s="72">
        <v>0</v>
      </c>
      <c r="N364" s="72">
        <v>0.4</v>
      </c>
      <c r="O364" s="72">
        <v>0</v>
      </c>
      <c r="P364" s="72">
        <v>0</v>
      </c>
      <c r="Q364" s="72">
        <v>0</v>
      </c>
      <c r="R364" s="72">
        <v>0</v>
      </c>
      <c r="S364" s="72">
        <v>0</v>
      </c>
      <c r="T364" s="72">
        <v>0.2</v>
      </c>
      <c r="U364" s="72">
        <v>0.6</v>
      </c>
      <c r="V364" s="72">
        <v>0</v>
      </c>
      <c r="W364" s="72">
        <v>3.6</v>
      </c>
      <c r="X364" s="72">
        <v>0</v>
      </c>
      <c r="Y364" s="72">
        <v>0</v>
      </c>
      <c r="Z364" s="72">
        <v>1.5</v>
      </c>
      <c r="AA364" s="72">
        <v>0</v>
      </c>
      <c r="AB364" s="72">
        <v>0.7</v>
      </c>
      <c r="AC364" s="72">
        <v>0.1</v>
      </c>
      <c r="AD364" s="72">
        <v>0.4</v>
      </c>
      <c r="AE364" s="72">
        <v>17</v>
      </c>
      <c r="AF364" s="87">
        <v>0.4</v>
      </c>
      <c r="AG364" s="87">
        <v>2.4</v>
      </c>
      <c r="AH364" s="87"/>
      <c r="AI364" s="87">
        <v>0</v>
      </c>
      <c r="AJ364" s="87">
        <v>0.8</v>
      </c>
      <c r="AK364" s="87">
        <v>0.9</v>
      </c>
      <c r="AL364" s="87">
        <v>0</v>
      </c>
      <c r="AM364" s="87">
        <v>1.9</v>
      </c>
      <c r="AN364" s="87"/>
      <c r="AO364" s="87"/>
      <c r="AP364" s="70">
        <f t="shared" si="31"/>
        <v>28</v>
      </c>
      <c r="AQ364" s="70">
        <f t="shared" si="32"/>
        <v>34.999999999999993</v>
      </c>
      <c r="AR364" s="70">
        <f>IFERROR(VLOOKUP(A364,Climatologia_PP!A:U,9+Precipitacion!$E$2,FALSE),"")</f>
        <v>82.565517241379297</v>
      </c>
      <c r="AS364" s="70">
        <f t="shared" si="33"/>
        <v>42.390578015369194</v>
      </c>
      <c r="AT364" s="70">
        <f t="shared" si="34"/>
        <v>46.932425659873033</v>
      </c>
      <c r="AU364" s="70">
        <f t="shared" si="35"/>
        <v>17</v>
      </c>
      <c r="AV364" s="70">
        <f>IFERROR(VLOOKUP(A364,Maximos!A:AQ,8+(Precipitacion!$E$2-1)*3,FALSE),"")</f>
        <v>41.5</v>
      </c>
      <c r="AW364" s="79">
        <f t="array" ref="AW3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MATCH($A364, Maximos!$A:$A, 0),
    _xlpm.anio, INDEX(Maximos!$A:$ZZ, _xlpm.fila, _xlpm.colIni+1),
    _xlpm.dia, INDEX(Maximos!$A:$ZZ, _xlpm.fila, _xlpm.colIni+2),
    IF(OR(_xlpm.anio="",_xlpm.dia=""), "No aplica", DATE(_xlpm.anio, _xlpm.mesNum, _xlpm.dia))
  ),
"")</f>
        <v>37404</v>
      </c>
      <c r="AX364" s="72">
        <f t="shared" si="36"/>
        <v>-24.5</v>
      </c>
    </row>
    <row r="365" spans="1:50" ht="15" customHeight="1" x14ac:dyDescent="0.25">
      <c r="A365" s="68">
        <v>24015360</v>
      </c>
      <c r="B365" s="69" t="s">
        <v>598</v>
      </c>
      <c r="C365" s="69" t="s">
        <v>501</v>
      </c>
      <c r="D365" s="70">
        <v>-73.759</v>
      </c>
      <c r="E365" s="70">
        <v>5.6962222220000003</v>
      </c>
      <c r="F365" s="68">
        <v>2550</v>
      </c>
      <c r="G365" s="68">
        <v>15</v>
      </c>
      <c r="H365" s="68">
        <v>15632</v>
      </c>
      <c r="I365" s="69" t="s">
        <v>504</v>
      </c>
      <c r="J365" s="69" t="s">
        <v>599</v>
      </c>
      <c r="K365" s="72"/>
      <c r="L365" s="72"/>
      <c r="M365" s="72"/>
      <c r="N365" s="72"/>
      <c r="O365" s="72"/>
      <c r="P365" s="72"/>
      <c r="Q365" s="72"/>
      <c r="R365" s="72"/>
      <c r="S365" s="72"/>
      <c r="T365" s="72"/>
      <c r="U365" s="72"/>
      <c r="V365" s="72"/>
      <c r="W365" s="72"/>
      <c r="X365" s="72"/>
      <c r="Y365" s="72"/>
      <c r="Z365" s="72"/>
      <c r="AA365" s="72"/>
      <c r="AB365" s="72"/>
      <c r="AC365" s="72"/>
      <c r="AD365" s="72"/>
      <c r="AE365" s="72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70">
        <f t="shared" si="31"/>
        <v>0</v>
      </c>
      <c r="AQ365" s="70" t="str">
        <f t="shared" si="32"/>
        <v/>
      </c>
      <c r="AR365" s="70">
        <f>IFERROR(VLOOKUP(A365,Climatologia_PP!A:U,9+Precipitacion!$E$2,FALSE),"")</f>
        <v>118.6965517241379</v>
      </c>
      <c r="AS365" s="70" t="str">
        <f t="shared" si="33"/>
        <v/>
      </c>
      <c r="AT365" s="70" t="str">
        <f t="shared" si="34"/>
        <v/>
      </c>
      <c r="AU365" s="70" t="str">
        <f t="shared" si="35"/>
        <v/>
      </c>
      <c r="AV365" s="70">
        <f>IFERROR(VLOOKUP(A365,Maximos!A:AQ,8+(Precipitacion!$E$2-1)*3,FALSE),"")</f>
        <v>52.5</v>
      </c>
      <c r="AW365" s="79">
        <f t="array" ref="AW3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MATCH($A365, Maximos!$A:$A, 0),
    _xlpm.anio, INDEX(Maximos!$A:$ZZ, _xlpm.fila, _xlpm.colIni+1),
    _xlpm.dia, INDEX(Maximos!$A:$ZZ, _xlpm.fila, _xlpm.colIni+2),
    IF(OR(_xlpm.anio="",_xlpm.dia=""), "No aplica", DATE(_xlpm.anio, _xlpm.mesNum, _xlpm.dia))
  ),
"")</f>
        <v>38845</v>
      </c>
      <c r="AX365" s="72" t="str">
        <f t="shared" si="36"/>
        <v>NA</v>
      </c>
    </row>
    <row r="366" spans="1:50" ht="15" customHeight="1" x14ac:dyDescent="0.25">
      <c r="A366" s="68">
        <v>35195020</v>
      </c>
      <c r="B366" s="69" t="s">
        <v>600</v>
      </c>
      <c r="C366" s="69" t="s">
        <v>501</v>
      </c>
      <c r="D366" s="70">
        <v>-72.869841667000003</v>
      </c>
      <c r="E366" s="70">
        <v>5.0272577780000001</v>
      </c>
      <c r="F366" s="68">
        <v>460</v>
      </c>
      <c r="G366" s="68">
        <v>85</v>
      </c>
      <c r="H366" s="68">
        <v>85410</v>
      </c>
      <c r="I366" s="69" t="s">
        <v>291</v>
      </c>
      <c r="J366" s="69" t="s">
        <v>600</v>
      </c>
      <c r="K366" s="72"/>
      <c r="L366" s="72"/>
      <c r="M366" s="72"/>
      <c r="N366" s="72"/>
      <c r="O366" s="72"/>
      <c r="P366" s="72"/>
      <c r="Q366" s="72"/>
      <c r="R366" s="72"/>
      <c r="S366" s="72"/>
      <c r="T366" s="72"/>
      <c r="U366" s="72"/>
      <c r="V366" s="72"/>
      <c r="W366" s="72"/>
      <c r="X366" s="72"/>
      <c r="Y366" s="72"/>
      <c r="Z366" s="72"/>
      <c r="AA366" s="72"/>
      <c r="AB366" s="72"/>
      <c r="AC366" s="72"/>
      <c r="AD366" s="72"/>
      <c r="AE366" s="72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70">
        <f t="shared" si="31"/>
        <v>0</v>
      </c>
      <c r="AQ366" s="70" t="str">
        <f t="shared" si="32"/>
        <v/>
      </c>
      <c r="AR366" s="70" t="str">
        <f>IFERROR(VLOOKUP(A366,Climatologia_PP!A:U,9+Precipitacion!$E$2,FALSE),"")</f>
        <v/>
      </c>
      <c r="AS366" s="70" t="str">
        <f t="shared" si="33"/>
        <v/>
      </c>
      <c r="AT366" s="70" t="str">
        <f t="shared" si="34"/>
        <v/>
      </c>
      <c r="AU366" s="70" t="str">
        <f t="shared" si="35"/>
        <v/>
      </c>
      <c r="AV366" s="70">
        <f>IFERROR(VLOOKUP(A366,Maximos!A:AQ,8+(Precipitacion!$E$2-1)*3,FALSE),"")</f>
        <v>199.5</v>
      </c>
      <c r="AW366" s="79">
        <f t="array" ref="AW3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MATCH($A366, Maximos!$A:$A, 0),
    _xlpm.anio, INDEX(Maximos!$A:$ZZ, _xlpm.fila, _xlpm.colIni+1),
    _xlpm.dia, INDEX(Maximos!$A:$ZZ, _xlpm.fila, _xlpm.colIni+2),
    IF(OR(_xlpm.anio="",_xlpm.dia=""), "No aplica", DATE(_xlpm.anio, _xlpm.mesNum, _xlpm.dia))
  ),
"")</f>
        <v>40324</v>
      </c>
      <c r="AX366" s="72" t="str">
        <f t="shared" si="36"/>
        <v>NA</v>
      </c>
    </row>
    <row r="367" spans="1:50" ht="15" customHeight="1" x14ac:dyDescent="0.25">
      <c r="A367" s="68">
        <v>51025090</v>
      </c>
      <c r="B367" s="69" t="s">
        <v>601</v>
      </c>
      <c r="C367" s="69" t="s">
        <v>602</v>
      </c>
      <c r="D367" s="70">
        <v>-78.695583330000005</v>
      </c>
      <c r="E367" s="70">
        <v>1.5501944439999999</v>
      </c>
      <c r="F367" s="68">
        <v>16</v>
      </c>
      <c r="G367" s="68">
        <v>52</v>
      </c>
      <c r="H367" s="68">
        <v>52835</v>
      </c>
      <c r="I367" s="69" t="s">
        <v>82</v>
      </c>
      <c r="J367" s="69" t="s">
        <v>603</v>
      </c>
      <c r="K367" s="72"/>
      <c r="L367" s="72"/>
      <c r="M367" s="72"/>
      <c r="N367" s="72"/>
      <c r="O367" s="72"/>
      <c r="P367" s="72"/>
      <c r="Q367" s="72"/>
      <c r="R367" s="72"/>
      <c r="S367" s="72"/>
      <c r="T367" s="72"/>
      <c r="U367" s="72"/>
      <c r="V367" s="72"/>
      <c r="W367" s="72"/>
      <c r="X367" s="72"/>
      <c r="Y367" s="72"/>
      <c r="Z367" s="72"/>
      <c r="AA367" s="72"/>
      <c r="AB367" s="72"/>
      <c r="AC367" s="72"/>
      <c r="AD367" s="72"/>
      <c r="AE367" s="72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70">
        <f t="shared" si="31"/>
        <v>0</v>
      </c>
      <c r="AQ367" s="70" t="str">
        <f t="shared" si="32"/>
        <v/>
      </c>
      <c r="AR367" s="70">
        <f>IFERROR(VLOOKUP(A367,Climatologia_PP!A:U,9+Precipitacion!$E$2,FALSE),"")</f>
        <v>466.71600000000012</v>
      </c>
      <c r="AS367" s="70" t="str">
        <f t="shared" si="33"/>
        <v/>
      </c>
      <c r="AT367" s="70" t="str">
        <f t="shared" si="34"/>
        <v/>
      </c>
      <c r="AU367" s="70" t="str">
        <f t="shared" si="35"/>
        <v/>
      </c>
      <c r="AV367" s="70" t="str">
        <f>IFERROR(VLOOKUP(A367,Maximos!A:AQ,8+(Precipitacion!$E$2-1)*3,FALSE),"")</f>
        <v/>
      </c>
      <c r="AW367" s="79" t="str">
        <f t="array" ref="AW3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367" s="72" t="str">
        <f t="shared" si="36"/>
        <v>NA</v>
      </c>
    </row>
    <row r="368" spans="1:50" ht="15" customHeight="1" x14ac:dyDescent="0.25">
      <c r="A368" s="68">
        <v>52035040</v>
      </c>
      <c r="B368" s="69" t="s">
        <v>604</v>
      </c>
      <c r="C368" s="69" t="s">
        <v>602</v>
      </c>
      <c r="D368" s="70">
        <v>-77.34</v>
      </c>
      <c r="E368" s="70">
        <v>1.62</v>
      </c>
      <c r="F368" s="68">
        <v>1400</v>
      </c>
      <c r="G368" s="68">
        <v>52</v>
      </c>
      <c r="H368" s="68">
        <v>52786</v>
      </c>
      <c r="I368" s="69" t="s">
        <v>82</v>
      </c>
      <c r="J368" s="69" t="s">
        <v>605</v>
      </c>
      <c r="K368" s="72">
        <v>0.5</v>
      </c>
      <c r="L368" s="72">
        <v>1.4</v>
      </c>
      <c r="M368" s="72">
        <v>2.5</v>
      </c>
      <c r="N368" s="72">
        <v>0.1</v>
      </c>
      <c r="O368" s="72">
        <v>0.5</v>
      </c>
      <c r="P368" s="72">
        <v>0</v>
      </c>
      <c r="Q368" s="72">
        <v>0</v>
      </c>
      <c r="R368" s="72">
        <v>0</v>
      </c>
      <c r="S368" s="72">
        <v>0</v>
      </c>
      <c r="T368" s="72">
        <v>0</v>
      </c>
      <c r="U368" s="72">
        <v>1</v>
      </c>
      <c r="V368" s="72">
        <v>0</v>
      </c>
      <c r="W368" s="72">
        <v>0</v>
      </c>
      <c r="X368" s="72">
        <v>0</v>
      </c>
      <c r="Y368" s="72">
        <v>0</v>
      </c>
      <c r="Z368" s="72">
        <v>0</v>
      </c>
      <c r="AA368" s="72">
        <v>0</v>
      </c>
      <c r="AB368" s="72">
        <v>0</v>
      </c>
      <c r="AC368" s="72">
        <v>0</v>
      </c>
      <c r="AD368" s="72">
        <v>0</v>
      </c>
      <c r="AE368" s="72">
        <v>0.4</v>
      </c>
      <c r="AF368" s="87">
        <v>0</v>
      </c>
      <c r="AG368" s="87">
        <v>0</v>
      </c>
      <c r="AH368" s="87">
        <v>0</v>
      </c>
      <c r="AI368" s="87">
        <v>0</v>
      </c>
      <c r="AJ368" s="87">
        <v>0</v>
      </c>
      <c r="AK368" s="87">
        <v>0</v>
      </c>
      <c r="AL368" s="87">
        <v>0</v>
      </c>
      <c r="AM368" s="87">
        <v>0.5</v>
      </c>
      <c r="AN368" s="87"/>
      <c r="AO368" s="87"/>
      <c r="AP368" s="70">
        <f t="shared" si="31"/>
        <v>29</v>
      </c>
      <c r="AQ368" s="70">
        <f t="shared" si="32"/>
        <v>6.9</v>
      </c>
      <c r="AR368" s="70">
        <f>IFERROR(VLOOKUP(A368,Climatologia_PP!A:U,9+Precipitacion!$E$2,FALSE),"")</f>
        <v>81.329629629629636</v>
      </c>
      <c r="AS368" s="70">
        <f t="shared" si="33"/>
        <v>8.48399289585136</v>
      </c>
      <c r="AT368" s="70">
        <f t="shared" si="34"/>
        <v>9.0690958541859352</v>
      </c>
      <c r="AU368" s="70">
        <f t="shared" si="35"/>
        <v>2.5</v>
      </c>
      <c r="AV368" s="70">
        <f>IFERROR(VLOOKUP(A368,Maximos!A:AQ,8+(Precipitacion!$E$2-1)*3,FALSE),"")</f>
        <v>76.7</v>
      </c>
      <c r="AW368" s="79">
        <f t="array" ref="AW3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MATCH($A368, Maximos!$A:$A, 0),
    _xlpm.anio, INDEX(Maximos!$A:$ZZ, _xlpm.fila, _xlpm.colIni+1),
    _xlpm.dia, INDEX(Maximos!$A:$ZZ, _xlpm.fila, _xlpm.colIni+2),
    IF(OR(_xlpm.anio="",_xlpm.dia=""), "No aplica", DATE(_xlpm.anio, _xlpm.mesNum, _xlpm.dia))
  ),
"")</f>
        <v>35922</v>
      </c>
      <c r="AX368" s="72">
        <f t="shared" si="36"/>
        <v>-74.2</v>
      </c>
    </row>
    <row r="369" spans="1:50" ht="15" customHeight="1" x14ac:dyDescent="0.25">
      <c r="A369" s="68">
        <v>52055210</v>
      </c>
      <c r="B369" s="69" t="s">
        <v>606</v>
      </c>
      <c r="C369" s="69" t="s">
        <v>602</v>
      </c>
      <c r="D369" s="70">
        <v>-77.278805559999995</v>
      </c>
      <c r="E369" s="70">
        <v>1.1599999999999999</v>
      </c>
      <c r="F369" s="68">
        <v>2820</v>
      </c>
      <c r="G369" s="68">
        <v>52</v>
      </c>
      <c r="H369" s="68">
        <v>52001</v>
      </c>
      <c r="I369" s="69" t="s">
        <v>82</v>
      </c>
      <c r="J369" s="69" t="s">
        <v>607</v>
      </c>
      <c r="K369" s="72">
        <v>6.5</v>
      </c>
      <c r="L369" s="72">
        <v>1.4</v>
      </c>
      <c r="M369" s="72">
        <v>1.5</v>
      </c>
      <c r="N369" s="72">
        <v>0.2</v>
      </c>
      <c r="O369" s="72">
        <v>0.1</v>
      </c>
      <c r="P369" s="72">
        <v>0.4</v>
      </c>
      <c r="Q369" s="72">
        <v>0</v>
      </c>
      <c r="R369" s="72">
        <v>0</v>
      </c>
      <c r="S369" s="72">
        <v>1.2</v>
      </c>
      <c r="T369" s="72">
        <v>3.5</v>
      </c>
      <c r="U369" s="72">
        <v>3.5</v>
      </c>
      <c r="V369" s="72">
        <v>0</v>
      </c>
      <c r="W369" s="72">
        <v>0</v>
      </c>
      <c r="X369" s="72">
        <v>0</v>
      </c>
      <c r="Y369" s="72">
        <v>0.5</v>
      </c>
      <c r="Z369" s="72">
        <v>0</v>
      </c>
      <c r="AA369" s="72">
        <v>0</v>
      </c>
      <c r="AB369" s="72">
        <v>1</v>
      </c>
      <c r="AC369" s="72">
        <v>0</v>
      </c>
      <c r="AD369" s="72">
        <v>7.7</v>
      </c>
      <c r="AE369" s="72">
        <v>1.2</v>
      </c>
      <c r="AF369" s="87">
        <v>0</v>
      </c>
      <c r="AG369" s="87">
        <v>0</v>
      </c>
      <c r="AH369" s="87">
        <v>0</v>
      </c>
      <c r="AI369" s="87">
        <v>0</v>
      </c>
      <c r="AJ369" s="87">
        <v>0</v>
      </c>
      <c r="AK369" s="87">
        <v>0</v>
      </c>
      <c r="AL369" s="87">
        <v>0</v>
      </c>
      <c r="AM369" s="87">
        <v>0.2</v>
      </c>
      <c r="AN369" s="87"/>
      <c r="AO369" s="87"/>
      <c r="AP369" s="70">
        <f t="shared" si="31"/>
        <v>29</v>
      </c>
      <c r="AQ369" s="70">
        <f t="shared" si="32"/>
        <v>28.899999999999995</v>
      </c>
      <c r="AR369" s="70">
        <f>IFERROR(VLOOKUP(A369,Climatologia_PP!A:U,9+Precipitacion!$E$2,FALSE),"")</f>
        <v>90.982758620689651</v>
      </c>
      <c r="AS369" s="70">
        <f t="shared" si="33"/>
        <v>31.764259996209965</v>
      </c>
      <c r="AT369" s="70">
        <f t="shared" si="34"/>
        <v>33.954898616638239</v>
      </c>
      <c r="AU369" s="70">
        <f t="shared" si="35"/>
        <v>7.7</v>
      </c>
      <c r="AV369" s="70">
        <f>IFERROR(VLOOKUP(A369,Maximos!A:AQ,8+(Precipitacion!$E$2-1)*3,FALSE),"")</f>
        <v>38.4</v>
      </c>
      <c r="AW369" s="79">
        <f t="array" ref="AW3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MATCH($A369, Maximos!$A:$A, 0),
    _xlpm.anio, INDEX(Maximos!$A:$ZZ, _xlpm.fila, _xlpm.colIni+1),
    _xlpm.dia, INDEX(Maximos!$A:$ZZ, _xlpm.fila, _xlpm.colIni+2),
    IF(OR(_xlpm.anio="",_xlpm.dia=""), "No aplica", DATE(_xlpm.anio, _xlpm.mesNum, _xlpm.dia))
  ),
"")</f>
        <v>34479</v>
      </c>
      <c r="AX369" s="72">
        <f t="shared" si="36"/>
        <v>-30.7</v>
      </c>
    </row>
    <row r="370" spans="1:50" ht="15" customHeight="1" x14ac:dyDescent="0.25">
      <c r="A370" s="68">
        <v>52025080</v>
      </c>
      <c r="B370" s="69" t="s">
        <v>608</v>
      </c>
      <c r="C370" s="69" t="s">
        <v>602</v>
      </c>
      <c r="D370" s="70">
        <v>-77.12</v>
      </c>
      <c r="E370" s="70">
        <v>1.96</v>
      </c>
      <c r="F370" s="68">
        <v>720</v>
      </c>
      <c r="G370" s="68">
        <v>19</v>
      </c>
      <c r="H370" s="68">
        <v>19532</v>
      </c>
      <c r="I370" s="69" t="s">
        <v>422</v>
      </c>
      <c r="J370" s="69" t="s">
        <v>609</v>
      </c>
      <c r="K370" s="72">
        <v>0</v>
      </c>
      <c r="L370" s="72">
        <v>0</v>
      </c>
      <c r="M370" s="72">
        <v>1</v>
      </c>
      <c r="N370" s="72">
        <v>0</v>
      </c>
      <c r="O370" s="72">
        <v>2</v>
      </c>
      <c r="P370" s="72">
        <v>0</v>
      </c>
      <c r="Q370" s="72">
        <v>0</v>
      </c>
      <c r="R370" s="72">
        <v>0</v>
      </c>
      <c r="S370" s="72">
        <v>1</v>
      </c>
      <c r="T370" s="72">
        <v>4</v>
      </c>
      <c r="U370" s="72">
        <v>0</v>
      </c>
      <c r="V370" s="72">
        <v>15.2</v>
      </c>
      <c r="W370" s="72">
        <v>0</v>
      </c>
      <c r="X370" s="72">
        <v>0</v>
      </c>
      <c r="Y370" s="72">
        <v>0</v>
      </c>
      <c r="Z370" s="72">
        <v>0</v>
      </c>
      <c r="AA370" s="72">
        <v>0</v>
      </c>
      <c r="AB370" s="72">
        <v>0</v>
      </c>
      <c r="AC370" s="72">
        <v>0</v>
      </c>
      <c r="AD370" s="72">
        <v>0</v>
      </c>
      <c r="AE370" s="72">
        <v>7.4</v>
      </c>
      <c r="AF370" s="87">
        <v>0</v>
      </c>
      <c r="AG370" s="87">
        <v>0</v>
      </c>
      <c r="AH370" s="87">
        <v>0</v>
      </c>
      <c r="AI370" s="87">
        <v>0</v>
      </c>
      <c r="AJ370" s="87">
        <v>0</v>
      </c>
      <c r="AK370" s="87">
        <v>0</v>
      </c>
      <c r="AL370" s="87">
        <v>0</v>
      </c>
      <c r="AM370" s="87">
        <v>0</v>
      </c>
      <c r="AN370" s="87"/>
      <c r="AO370" s="87"/>
      <c r="AP370" s="70">
        <f t="shared" si="31"/>
        <v>29</v>
      </c>
      <c r="AQ370" s="70">
        <f t="shared" si="32"/>
        <v>30.6</v>
      </c>
      <c r="AR370" s="70">
        <f>IFERROR(VLOOKUP(A370,Climatologia_PP!A:U,9+Precipitacion!$E$2,FALSE),"")</f>
        <v>121</v>
      </c>
      <c r="AS370" s="70">
        <f t="shared" si="33"/>
        <v>25.289256198347111</v>
      </c>
      <c r="AT370" s="70">
        <f t="shared" si="34"/>
        <v>27.033342832715874</v>
      </c>
      <c r="AU370" s="70">
        <f t="shared" si="35"/>
        <v>15.2</v>
      </c>
      <c r="AV370" s="70">
        <f>IFERROR(VLOOKUP(A370,Maximos!A:AQ,8+(Precipitacion!$E$2-1)*3,FALSE),"")</f>
        <v>84.2</v>
      </c>
      <c r="AW370" s="79">
        <f t="array" ref="AW3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MATCH($A370, Maximos!$A:$A, 0),
    _xlpm.anio, INDEX(Maximos!$A:$ZZ, _xlpm.fila, _xlpm.colIni+1),
    _xlpm.dia, INDEX(Maximos!$A:$ZZ, _xlpm.fila, _xlpm.colIni+2),
    IF(OR(_xlpm.anio="",_xlpm.dia=""), "No aplica", DATE(_xlpm.anio, _xlpm.mesNum, _xlpm.dia))
  ),
"")</f>
        <v>41395</v>
      </c>
      <c r="AX370" s="72">
        <f t="shared" si="36"/>
        <v>-69</v>
      </c>
    </row>
    <row r="371" spans="1:50" ht="15" customHeight="1" x14ac:dyDescent="0.25">
      <c r="A371" s="68">
        <v>53045040</v>
      </c>
      <c r="B371" s="69" t="s">
        <v>610</v>
      </c>
      <c r="C371" s="69" t="s">
        <v>602</v>
      </c>
      <c r="D371" s="70">
        <v>-77.894750000000002</v>
      </c>
      <c r="E371" s="70">
        <v>2.5744166669999999</v>
      </c>
      <c r="F371" s="68">
        <v>42</v>
      </c>
      <c r="G371" s="68">
        <v>19</v>
      </c>
      <c r="H371" s="68">
        <v>19318</v>
      </c>
      <c r="I371" s="69" t="s">
        <v>422</v>
      </c>
      <c r="J371" s="69" t="s">
        <v>611</v>
      </c>
      <c r="K371" s="72">
        <v>59.4</v>
      </c>
      <c r="L371" s="72">
        <v>98.5</v>
      </c>
      <c r="M371" s="72">
        <v>57.5</v>
      </c>
      <c r="N371" s="72">
        <v>1.3</v>
      </c>
      <c r="O371" s="72">
        <v>55.2</v>
      </c>
      <c r="P371" s="72">
        <v>104.5</v>
      </c>
      <c r="Q371" s="72">
        <v>12.9</v>
      </c>
      <c r="R371" s="72">
        <v>0</v>
      </c>
      <c r="S371" s="72">
        <v>0</v>
      </c>
      <c r="T371" s="72">
        <v>54</v>
      </c>
      <c r="U371" s="72">
        <v>62</v>
      </c>
      <c r="V371" s="72">
        <v>0</v>
      </c>
      <c r="W371" s="72">
        <v>1</v>
      </c>
      <c r="X371" s="72">
        <v>4</v>
      </c>
      <c r="Y371" s="72">
        <v>60</v>
      </c>
      <c r="Z371" s="72">
        <v>1</v>
      </c>
      <c r="AA371" s="72">
        <v>9</v>
      </c>
      <c r="AB371" s="72">
        <v>2</v>
      </c>
      <c r="AC371" s="72">
        <v>1</v>
      </c>
      <c r="AD371" s="72">
        <v>19</v>
      </c>
      <c r="AE371" s="72">
        <v>28</v>
      </c>
      <c r="AF371" s="87">
        <v>62</v>
      </c>
      <c r="AG371" s="87">
        <v>0</v>
      </c>
      <c r="AH371" s="87">
        <v>0</v>
      </c>
      <c r="AI371" s="87">
        <v>6</v>
      </c>
      <c r="AJ371" s="87">
        <v>0</v>
      </c>
      <c r="AK371" s="87">
        <v>18</v>
      </c>
      <c r="AL371" s="87">
        <v>101</v>
      </c>
      <c r="AM371" s="87">
        <v>26</v>
      </c>
      <c r="AN371" s="87"/>
      <c r="AO371" s="87"/>
      <c r="AP371" s="70">
        <f t="shared" si="31"/>
        <v>29</v>
      </c>
      <c r="AQ371" s="70">
        <f t="shared" si="32"/>
        <v>843.3</v>
      </c>
      <c r="AR371" s="70" t="str">
        <f>IFERROR(VLOOKUP(A371,Climatologia_PP!A:U,9+Precipitacion!$E$2,FALSE),"")</f>
        <v/>
      </c>
      <c r="AS371" s="70" t="str">
        <f t="shared" si="33"/>
        <v/>
      </c>
      <c r="AT371" s="70" t="str">
        <f t="shared" si="34"/>
        <v/>
      </c>
      <c r="AU371" s="70">
        <f t="shared" si="35"/>
        <v>104.5</v>
      </c>
      <c r="AV371" s="70" t="str">
        <f>IFERROR(VLOOKUP(A371,Maximos!A:AQ,8+(Precipitacion!$E$2-1)*3,FALSE),"")</f>
        <v/>
      </c>
      <c r="AW371" s="79" t="str">
        <f t="array" ref="AW3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371" s="72" t="str">
        <f t="shared" si="36"/>
        <v>NA</v>
      </c>
    </row>
    <row r="372" spans="1:50" ht="15" customHeight="1" x14ac:dyDescent="0.25">
      <c r="A372" s="68">
        <v>53020010</v>
      </c>
      <c r="B372" s="69" t="s">
        <v>612</v>
      </c>
      <c r="C372" s="69" t="s">
        <v>602</v>
      </c>
      <c r="D372" s="70">
        <v>-78.091333329999998</v>
      </c>
      <c r="E372" s="70">
        <v>2.4418888889999999</v>
      </c>
      <c r="F372" s="68">
        <v>50</v>
      </c>
      <c r="G372" s="68">
        <v>52</v>
      </c>
      <c r="H372" s="68">
        <v>52250</v>
      </c>
      <c r="I372" s="69" t="s">
        <v>82</v>
      </c>
      <c r="J372" s="69" t="s">
        <v>613</v>
      </c>
      <c r="K372" s="72">
        <v>23</v>
      </c>
      <c r="L372" s="72">
        <v>8</v>
      </c>
      <c r="M372" s="72">
        <v>23</v>
      </c>
      <c r="N372" s="72">
        <v>0</v>
      </c>
      <c r="O372" s="72">
        <v>62</v>
      </c>
      <c r="P372" s="72">
        <v>2</v>
      </c>
      <c r="Q372" s="72">
        <v>0</v>
      </c>
      <c r="R372" s="72">
        <v>0</v>
      </c>
      <c r="S372" s="72">
        <v>0</v>
      </c>
      <c r="T372" s="72">
        <v>72</v>
      </c>
      <c r="U372" s="72">
        <v>43</v>
      </c>
      <c r="V372" s="72">
        <v>0</v>
      </c>
      <c r="W372" s="72">
        <v>0</v>
      </c>
      <c r="X372" s="72">
        <v>0</v>
      </c>
      <c r="Y372" s="72">
        <v>27</v>
      </c>
      <c r="Z372" s="72">
        <v>0</v>
      </c>
      <c r="AA372" s="72">
        <v>10</v>
      </c>
      <c r="AB372" s="72">
        <v>0</v>
      </c>
      <c r="AC372" s="72">
        <v>0</v>
      </c>
      <c r="AD372" s="72">
        <v>8</v>
      </c>
      <c r="AE372" s="72">
        <v>6</v>
      </c>
      <c r="AF372" s="87">
        <v>69</v>
      </c>
      <c r="AG372" s="87">
        <v>10</v>
      </c>
      <c r="AH372" s="87">
        <v>0</v>
      </c>
      <c r="AI372" s="87">
        <v>30</v>
      </c>
      <c r="AJ372" s="87">
        <v>0</v>
      </c>
      <c r="AK372" s="87">
        <v>18</v>
      </c>
      <c r="AL372" s="87">
        <v>7</v>
      </c>
      <c r="AM372" s="87">
        <v>31</v>
      </c>
      <c r="AN372" s="87"/>
      <c r="AO372" s="87"/>
      <c r="AP372" s="70">
        <f t="shared" si="31"/>
        <v>29</v>
      </c>
      <c r="AQ372" s="70">
        <f t="shared" si="32"/>
        <v>449</v>
      </c>
      <c r="AR372" s="70">
        <f>IFERROR(VLOOKUP(A372,Climatologia_PP!A:U,9+Precipitacion!$E$2,FALSE),"")</f>
        <v>453.6</v>
      </c>
      <c r="AS372" s="70">
        <f t="shared" si="33"/>
        <v>98.985890652557316</v>
      </c>
      <c r="AT372" s="70">
        <f t="shared" si="34"/>
        <v>105.81250380100954</v>
      </c>
      <c r="AU372" s="70">
        <f t="shared" si="35"/>
        <v>72</v>
      </c>
      <c r="AV372" s="70">
        <f>IFERROR(VLOOKUP(A372,Maximos!A:AQ,8+(Precipitacion!$E$2-1)*3,FALSE),"")</f>
        <v>140</v>
      </c>
      <c r="AW372" s="79">
        <f t="array" ref="AW3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MATCH($A372, Maximos!$A:$A, 0),
    _xlpm.anio, INDEX(Maximos!$A:$ZZ, _xlpm.fila, _xlpm.colIni+1),
    _xlpm.dia, INDEX(Maximos!$A:$ZZ, _xlpm.fila, _xlpm.colIni+2),
    IF(OR(_xlpm.anio="",_xlpm.dia=""), "No aplica", DATE(_xlpm.anio, _xlpm.mesNum, _xlpm.dia))
  ),
"")</f>
        <v>43233</v>
      </c>
      <c r="AX372" s="72">
        <f t="shared" si="36"/>
        <v>-68</v>
      </c>
    </row>
    <row r="373" spans="1:50" ht="15" customHeight="1" x14ac:dyDescent="0.25">
      <c r="A373" s="68">
        <v>53010020</v>
      </c>
      <c r="B373" s="69" t="s">
        <v>614</v>
      </c>
      <c r="C373" s="69" t="s">
        <v>602</v>
      </c>
      <c r="D373" s="70">
        <v>-78.454527780000006</v>
      </c>
      <c r="E373" s="70">
        <v>2.505083333</v>
      </c>
      <c r="F373" s="68">
        <v>10</v>
      </c>
      <c r="G373" s="68">
        <v>52</v>
      </c>
      <c r="H373" s="68">
        <v>52473</v>
      </c>
      <c r="I373" s="69" t="s">
        <v>82</v>
      </c>
      <c r="J373" s="69" t="s">
        <v>614</v>
      </c>
      <c r="K373" s="72">
        <v>1</v>
      </c>
      <c r="L373" s="72">
        <v>0</v>
      </c>
      <c r="M373" s="72">
        <v>8</v>
      </c>
      <c r="N373" s="72">
        <v>0</v>
      </c>
      <c r="O373" s="72">
        <v>5</v>
      </c>
      <c r="P373" s="72">
        <v>0</v>
      </c>
      <c r="Q373" s="72">
        <v>0</v>
      </c>
      <c r="R373" s="72">
        <v>0</v>
      </c>
      <c r="S373" s="72">
        <v>0</v>
      </c>
      <c r="T373" s="72">
        <v>11</v>
      </c>
      <c r="U373" s="72">
        <v>21</v>
      </c>
      <c r="V373" s="72">
        <v>0</v>
      </c>
      <c r="W373" s="72">
        <v>0</v>
      </c>
      <c r="X373" s="72">
        <v>0</v>
      </c>
      <c r="Y373" s="72">
        <v>1</v>
      </c>
      <c r="Z373" s="72">
        <v>0</v>
      </c>
      <c r="AA373" s="72">
        <v>5</v>
      </c>
      <c r="AB373" s="72">
        <v>0</v>
      </c>
      <c r="AC373" s="72">
        <v>1</v>
      </c>
      <c r="AD373" s="72">
        <v>0</v>
      </c>
      <c r="AE373" s="72">
        <v>0</v>
      </c>
      <c r="AF373" s="87">
        <v>7</v>
      </c>
      <c r="AG373" s="87">
        <v>0</v>
      </c>
      <c r="AH373" s="87">
        <v>0</v>
      </c>
      <c r="AI373" s="87">
        <v>0</v>
      </c>
      <c r="AJ373" s="87">
        <v>0</v>
      </c>
      <c r="AK373" s="87">
        <v>0</v>
      </c>
      <c r="AL373" s="87">
        <v>0</v>
      </c>
      <c r="AM373" s="87">
        <v>9</v>
      </c>
      <c r="AN373" s="87"/>
      <c r="AO373" s="87"/>
      <c r="AP373" s="70">
        <f t="shared" si="31"/>
        <v>29</v>
      </c>
      <c r="AQ373" s="70">
        <f t="shared" si="32"/>
        <v>69</v>
      </c>
      <c r="AR373" s="70">
        <f>IFERROR(VLOOKUP(A373,Climatologia_PP!A:U,9+Precipitacion!$E$2,FALSE),"")</f>
        <v>488.62400000000002</v>
      </c>
      <c r="AS373" s="70">
        <f t="shared" si="33"/>
        <v>14.121287533972952</v>
      </c>
      <c r="AT373" s="70">
        <f t="shared" si="34"/>
        <v>15.095169432867637</v>
      </c>
      <c r="AU373" s="70">
        <f t="shared" si="35"/>
        <v>21</v>
      </c>
      <c r="AV373" s="70">
        <f>IFERROR(VLOOKUP(A373,Maximos!A:AQ,8+(Precipitacion!$E$2-1)*3,FALSE),"")</f>
        <v>252</v>
      </c>
      <c r="AW373" s="79">
        <f t="array" ref="AW3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MATCH($A373, Maximos!$A:$A, 0),
    _xlpm.anio, INDEX(Maximos!$A:$ZZ, _xlpm.fila, _xlpm.colIni+1),
    _xlpm.dia, INDEX(Maximos!$A:$ZZ, _xlpm.fila, _xlpm.colIni+2),
    IF(OR(_xlpm.anio="",_xlpm.dia=""), "No aplica", DATE(_xlpm.anio, _xlpm.mesNum, _xlpm.dia))
  ),
"")</f>
        <v>43246</v>
      </c>
      <c r="AX373" s="72">
        <f t="shared" si="36"/>
        <v>-231</v>
      </c>
    </row>
    <row r="374" spans="1:50" ht="15" customHeight="1" x14ac:dyDescent="0.25">
      <c r="A374" s="68">
        <v>53050020</v>
      </c>
      <c r="B374" s="69" t="s">
        <v>615</v>
      </c>
      <c r="C374" s="69" t="s">
        <v>602</v>
      </c>
      <c r="D374" s="70">
        <v>-77.663611110000005</v>
      </c>
      <c r="E374" s="70">
        <v>2.7736111110000001</v>
      </c>
      <c r="F374" s="68">
        <v>30</v>
      </c>
      <c r="G374" s="68">
        <v>19</v>
      </c>
      <c r="H374" s="68">
        <v>19809</v>
      </c>
      <c r="I374" s="69" t="s">
        <v>422</v>
      </c>
      <c r="J374" s="69" t="s">
        <v>616</v>
      </c>
      <c r="K374" s="72">
        <v>3</v>
      </c>
      <c r="L374" s="72">
        <v>51</v>
      </c>
      <c r="M374" s="72">
        <v>52</v>
      </c>
      <c r="N374" s="72">
        <v>0</v>
      </c>
      <c r="O374" s="72">
        <v>19</v>
      </c>
      <c r="P374" s="72">
        <v>3</v>
      </c>
      <c r="Q374" s="72">
        <v>118</v>
      </c>
      <c r="R374" s="72">
        <v>0</v>
      </c>
      <c r="S374" s="72">
        <v>0</v>
      </c>
      <c r="T374" s="72">
        <v>0</v>
      </c>
      <c r="U374" s="72">
        <v>0</v>
      </c>
      <c r="V374" s="72">
        <v>55</v>
      </c>
      <c r="W374" s="72">
        <v>2</v>
      </c>
      <c r="X374" s="72">
        <v>28</v>
      </c>
      <c r="Y374" s="72">
        <v>107</v>
      </c>
      <c r="Z374" s="72">
        <v>6</v>
      </c>
      <c r="AA374" s="72">
        <v>8</v>
      </c>
      <c r="AB374" s="72">
        <v>3</v>
      </c>
      <c r="AC374" s="72">
        <v>7</v>
      </c>
      <c r="AD374" s="72">
        <v>12</v>
      </c>
      <c r="AE374" s="72">
        <v>11</v>
      </c>
      <c r="AF374" s="87">
        <v>44</v>
      </c>
      <c r="AG374" s="87">
        <v>3</v>
      </c>
      <c r="AH374" s="87">
        <v>48</v>
      </c>
      <c r="AI374" s="87">
        <v>19</v>
      </c>
      <c r="AJ374" s="87">
        <v>2</v>
      </c>
      <c r="AK374" s="87">
        <v>4</v>
      </c>
      <c r="AL374" s="87">
        <v>35</v>
      </c>
      <c r="AM374" s="87"/>
      <c r="AN374" s="87"/>
      <c r="AO374" s="87"/>
      <c r="AP374" s="70">
        <f t="shared" si="31"/>
        <v>28</v>
      </c>
      <c r="AQ374" s="70">
        <f t="shared" si="32"/>
        <v>640</v>
      </c>
      <c r="AR374" s="70">
        <f>IFERROR(VLOOKUP(A374,Climatologia_PP!A:U,9+Precipitacion!$E$2,FALSE),"")</f>
        <v>828.22142857142865</v>
      </c>
      <c r="AS374" s="70">
        <f t="shared" si="33"/>
        <v>77.274020922631109</v>
      </c>
      <c r="AT374" s="70">
        <f t="shared" si="34"/>
        <v>85.553380307198722</v>
      </c>
      <c r="AU374" s="70">
        <f t="shared" si="35"/>
        <v>118</v>
      </c>
      <c r="AV374" s="70">
        <f>IFERROR(VLOOKUP(A374,Maximos!A:AQ,8+(Precipitacion!$E$2-1)*3,FALSE),"")</f>
        <v>345</v>
      </c>
      <c r="AW374" s="79">
        <f t="array" ref="AW3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MATCH($A374, Maximos!$A:$A, 0),
    _xlpm.anio, INDEX(Maximos!$A:$ZZ, _xlpm.fila, _xlpm.colIni+1),
    _xlpm.dia, INDEX(Maximos!$A:$ZZ, _xlpm.fila, _xlpm.colIni+2),
    IF(OR(_xlpm.anio="",_xlpm.dia=""), "No aplica", DATE(_xlpm.anio, _xlpm.mesNum, _xlpm.dia))
  ),
"")</f>
        <v>43225</v>
      </c>
      <c r="AX374" s="72">
        <f t="shared" si="36"/>
        <v>-227</v>
      </c>
    </row>
    <row r="375" spans="1:50" ht="15" customHeight="1" x14ac:dyDescent="0.25">
      <c r="A375" s="68">
        <v>53070030</v>
      </c>
      <c r="B375" s="69" t="s">
        <v>316</v>
      </c>
      <c r="C375" s="69" t="s">
        <v>602</v>
      </c>
      <c r="D375" s="70">
        <v>-77.248972219999999</v>
      </c>
      <c r="E375" s="70">
        <v>2.8452777779999998</v>
      </c>
      <c r="F375" s="68">
        <v>80</v>
      </c>
      <c r="G375" s="68">
        <v>19</v>
      </c>
      <c r="H375" s="68">
        <v>19418</v>
      </c>
      <c r="I375" s="69" t="s">
        <v>422</v>
      </c>
      <c r="J375" s="69" t="s">
        <v>617</v>
      </c>
      <c r="K375" s="72">
        <v>92</v>
      </c>
      <c r="L375" s="72">
        <v>78</v>
      </c>
      <c r="M375" s="72">
        <v>101</v>
      </c>
      <c r="N375" s="72">
        <v>6</v>
      </c>
      <c r="O375" s="72">
        <v>101</v>
      </c>
      <c r="P375" s="72">
        <v>0</v>
      </c>
      <c r="Q375" s="72">
        <v>62</v>
      </c>
      <c r="R375" s="72">
        <v>21</v>
      </c>
      <c r="S375" s="72">
        <v>27</v>
      </c>
      <c r="T375" s="72">
        <v>41</v>
      </c>
      <c r="U375" s="72">
        <v>111</v>
      </c>
      <c r="V375" s="72">
        <v>4</v>
      </c>
      <c r="W375" s="72">
        <v>0</v>
      </c>
      <c r="X375" s="72">
        <v>45</v>
      </c>
      <c r="Y375" s="72">
        <v>30</v>
      </c>
      <c r="Z375" s="72">
        <v>7</v>
      </c>
      <c r="AA375" s="72">
        <v>2</v>
      </c>
      <c r="AB375" s="72">
        <v>39</v>
      </c>
      <c r="AC375" s="72">
        <v>12</v>
      </c>
      <c r="AD375" s="72">
        <v>27</v>
      </c>
      <c r="AE375" s="72">
        <v>10</v>
      </c>
      <c r="AF375" s="87">
        <v>32</v>
      </c>
      <c r="AG375" s="87">
        <v>29</v>
      </c>
      <c r="AH375" s="87">
        <v>21</v>
      </c>
      <c r="AI375" s="87">
        <v>10</v>
      </c>
      <c r="AJ375" s="87">
        <v>35</v>
      </c>
      <c r="AK375" s="87">
        <v>0</v>
      </c>
      <c r="AL375" s="87">
        <v>130</v>
      </c>
      <c r="AM375" s="87">
        <v>85</v>
      </c>
      <c r="AN375" s="87"/>
      <c r="AO375" s="87"/>
      <c r="AP375" s="70">
        <f t="shared" si="31"/>
        <v>29</v>
      </c>
      <c r="AQ375" s="70">
        <f t="shared" si="32"/>
        <v>1158</v>
      </c>
      <c r="AR375" s="70">
        <f>IFERROR(VLOOKUP(A375,Climatologia_PP!A:U,9+Precipitacion!$E$2,FALSE),"")</f>
        <v>1106.781481481481</v>
      </c>
      <c r="AS375" s="70">
        <f t="shared" si="33"/>
        <v>104.62769926814826</v>
      </c>
      <c r="AT375" s="70">
        <f t="shared" si="34"/>
        <v>111.84340266595159</v>
      </c>
      <c r="AU375" s="70">
        <f t="shared" si="35"/>
        <v>130</v>
      </c>
      <c r="AV375" s="70">
        <f>IFERROR(VLOOKUP(A375,Maximos!A:AQ,8+(Precipitacion!$E$2-1)*3,FALSE),"")</f>
        <v>240</v>
      </c>
      <c r="AW375" s="79">
        <f t="array" ref="AW3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MATCH($A375, Maximos!$A:$A, 0),
    _xlpm.anio, INDEX(Maximos!$A:$ZZ, _xlpm.fila, _xlpm.colIni+1),
    _xlpm.dia, INDEX(Maximos!$A:$ZZ, _xlpm.fila, _xlpm.colIni+2),
    IF(OR(_xlpm.anio="",_xlpm.dia=""), "No aplica", DATE(_xlpm.anio, _xlpm.mesNum, _xlpm.dia))
  ),
"")</f>
        <v>30814</v>
      </c>
      <c r="AX375" s="72">
        <f t="shared" si="36"/>
        <v>-110</v>
      </c>
    </row>
    <row r="376" spans="1:50" ht="15" customHeight="1" x14ac:dyDescent="0.25">
      <c r="A376" s="68">
        <v>53070050</v>
      </c>
      <c r="B376" s="69" t="s">
        <v>618</v>
      </c>
      <c r="C376" s="69" t="s">
        <v>602</v>
      </c>
      <c r="D376" s="70">
        <v>-77.536055559999994</v>
      </c>
      <c r="E376" s="70">
        <v>3.077138889</v>
      </c>
      <c r="F376" s="68">
        <v>100</v>
      </c>
      <c r="G376" s="68">
        <v>19</v>
      </c>
      <c r="H376" s="68">
        <v>19418</v>
      </c>
      <c r="I376" s="69" t="s">
        <v>422</v>
      </c>
      <c r="J376" s="69" t="s">
        <v>617</v>
      </c>
      <c r="K376" s="72">
        <v>28</v>
      </c>
      <c r="L376" s="72">
        <v>35</v>
      </c>
      <c r="M376" s="72">
        <v>10</v>
      </c>
      <c r="N376" s="72">
        <v>0</v>
      </c>
      <c r="O376" s="72">
        <v>16</v>
      </c>
      <c r="P376" s="72">
        <v>0</v>
      </c>
      <c r="Q376" s="72">
        <v>110</v>
      </c>
      <c r="R376" s="72">
        <v>0</v>
      </c>
      <c r="S376" s="72">
        <v>0</v>
      </c>
      <c r="T376" s="72">
        <v>100</v>
      </c>
      <c r="U376" s="72">
        <v>5</v>
      </c>
      <c r="V376" s="72">
        <v>0</v>
      </c>
      <c r="W376" s="72">
        <v>8</v>
      </c>
      <c r="X376" s="72">
        <v>0</v>
      </c>
      <c r="Y376" s="72">
        <v>92</v>
      </c>
      <c r="Z376" s="72">
        <v>0</v>
      </c>
      <c r="AA376" s="72">
        <v>41</v>
      </c>
      <c r="AB376" s="72">
        <v>0</v>
      </c>
      <c r="AC376" s="72">
        <v>0</v>
      </c>
      <c r="AD376" s="72">
        <v>9</v>
      </c>
      <c r="AE376" s="72">
        <v>12</v>
      </c>
      <c r="AF376" s="87">
        <v>46</v>
      </c>
      <c r="AG376" s="87">
        <v>0</v>
      </c>
      <c r="AH376" s="87">
        <v>16</v>
      </c>
      <c r="AI376" s="87">
        <v>5</v>
      </c>
      <c r="AJ376" s="87">
        <v>0</v>
      </c>
      <c r="AK376" s="87">
        <v>0</v>
      </c>
      <c r="AL376" s="87">
        <v>70</v>
      </c>
      <c r="AM376" s="87"/>
      <c r="AN376" s="87"/>
      <c r="AO376" s="87"/>
      <c r="AP376" s="70">
        <f t="shared" si="31"/>
        <v>28</v>
      </c>
      <c r="AQ376" s="70">
        <f t="shared" si="32"/>
        <v>603</v>
      </c>
      <c r="AR376" s="70">
        <f>IFERROR(VLOOKUP(A376,Climatologia_PP!A:U,9+Precipitacion!$E$2,FALSE),"")</f>
        <v>836.14137931034475</v>
      </c>
      <c r="AS376" s="70">
        <f t="shared" si="33"/>
        <v>72.116990609573534</v>
      </c>
      <c r="AT376" s="70">
        <f t="shared" si="34"/>
        <v>79.843811032027844</v>
      </c>
      <c r="AU376" s="70">
        <f t="shared" si="35"/>
        <v>110</v>
      </c>
      <c r="AV376" s="70">
        <f>IFERROR(VLOOKUP(A376,Maximos!A:AQ,8+(Precipitacion!$E$2-1)*3,FALSE),"")</f>
        <v>190.8</v>
      </c>
      <c r="AW376" s="79">
        <f t="array" ref="AW3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MATCH($A376, Maximos!$A:$A, 0),
    _xlpm.anio, INDEX(Maximos!$A:$ZZ, _xlpm.fila, _xlpm.colIni+1),
    _xlpm.dia, INDEX(Maximos!$A:$ZZ, _xlpm.fila, _xlpm.colIni+2),
    IF(OR(_xlpm.anio="",_xlpm.dia=""), "No aplica", DATE(_xlpm.anio, _xlpm.mesNum, _xlpm.dia))
  ),
"")</f>
        <v>38485</v>
      </c>
      <c r="AX376" s="72">
        <f t="shared" si="36"/>
        <v>-80.800000000000011</v>
      </c>
    </row>
    <row r="377" spans="1:50" ht="15" customHeight="1" x14ac:dyDescent="0.25">
      <c r="A377" s="68">
        <v>52010040</v>
      </c>
      <c r="B377" s="69" t="s">
        <v>619</v>
      </c>
      <c r="C377" s="69" t="s">
        <v>602</v>
      </c>
      <c r="D377" s="70">
        <v>-76.737750000000005</v>
      </c>
      <c r="E377" s="70">
        <v>2.2623888889999999</v>
      </c>
      <c r="F377" s="68">
        <v>1750</v>
      </c>
      <c r="G377" s="68">
        <v>19</v>
      </c>
      <c r="H377" s="68">
        <v>19622</v>
      </c>
      <c r="I377" s="69" t="s">
        <v>422</v>
      </c>
      <c r="J377" s="69" t="s">
        <v>619</v>
      </c>
      <c r="K377" s="72">
        <v>0</v>
      </c>
      <c r="L377" s="72">
        <v>0.6</v>
      </c>
      <c r="M377" s="72">
        <v>4.5</v>
      </c>
      <c r="N377" s="72">
        <v>4</v>
      </c>
      <c r="O377" s="72">
        <v>1</v>
      </c>
      <c r="P377" s="72">
        <v>0</v>
      </c>
      <c r="Q377" s="72">
        <v>0</v>
      </c>
      <c r="R377" s="72">
        <v>15</v>
      </c>
      <c r="S377" s="72">
        <v>0</v>
      </c>
      <c r="T377" s="72">
        <v>0</v>
      </c>
      <c r="U377" s="72">
        <v>1.2</v>
      </c>
      <c r="V377" s="72">
        <v>0.6</v>
      </c>
      <c r="W377" s="72">
        <v>0</v>
      </c>
      <c r="X377" s="72">
        <v>0</v>
      </c>
      <c r="Y377" s="72">
        <v>0</v>
      </c>
      <c r="Z377" s="72">
        <v>0</v>
      </c>
      <c r="AA377" s="72">
        <v>0</v>
      </c>
      <c r="AB377" s="72">
        <v>0</v>
      </c>
      <c r="AC377" s="72">
        <v>0</v>
      </c>
      <c r="AD377" s="72">
        <v>0</v>
      </c>
      <c r="AE377" s="72">
        <v>5.6</v>
      </c>
      <c r="AF377" s="87">
        <v>0</v>
      </c>
      <c r="AG377" s="87">
        <v>0.3</v>
      </c>
      <c r="AH377" s="87">
        <v>0</v>
      </c>
      <c r="AI377" s="87">
        <v>0</v>
      </c>
      <c r="AJ377" s="87">
        <v>0</v>
      </c>
      <c r="AK377" s="87">
        <v>0</v>
      </c>
      <c r="AL377" s="87">
        <v>0</v>
      </c>
      <c r="AM377" s="87">
        <v>2.5</v>
      </c>
      <c r="AN377" s="87"/>
      <c r="AO377" s="87"/>
      <c r="AP377" s="70">
        <f t="shared" si="31"/>
        <v>29</v>
      </c>
      <c r="AQ377" s="70">
        <f t="shared" si="32"/>
        <v>35.299999999999997</v>
      </c>
      <c r="AR377" s="70">
        <f>IFERROR(VLOOKUP(A377,Climatologia_PP!A:U,9+Precipitacion!$E$2,FALSE),"")</f>
        <v>188.3310344827587</v>
      </c>
      <c r="AS377" s="70">
        <f t="shared" si="33"/>
        <v>18.743591621502848</v>
      </c>
      <c r="AT377" s="70">
        <f t="shared" si="34"/>
        <v>20.036253112640978</v>
      </c>
      <c r="AU377" s="70">
        <f t="shared" si="35"/>
        <v>15</v>
      </c>
      <c r="AV377" s="70">
        <f>IFERROR(VLOOKUP(A377,Maximos!A:AQ,8+(Precipitacion!$E$2-1)*3,FALSE),"")</f>
        <v>104</v>
      </c>
      <c r="AW377" s="79">
        <f t="array" ref="AW3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MATCH($A377, Maximos!$A:$A, 0),
    _xlpm.anio, INDEX(Maximos!$A:$ZZ, _xlpm.fila, _xlpm.colIni+1),
    _xlpm.dia, INDEX(Maximos!$A:$ZZ, _xlpm.fila, _xlpm.colIni+2),
    IF(OR(_xlpm.anio="",_xlpm.dia=""), "No aplica", DATE(_xlpm.anio, _xlpm.mesNum, _xlpm.dia))
  ),
"")</f>
        <v>45067</v>
      </c>
      <c r="AX377" s="72">
        <f t="shared" si="36"/>
        <v>-89</v>
      </c>
    </row>
    <row r="378" spans="1:50" ht="15" customHeight="1" x14ac:dyDescent="0.25">
      <c r="A378" s="68">
        <v>52010050</v>
      </c>
      <c r="B378" s="69" t="s">
        <v>620</v>
      </c>
      <c r="C378" s="69" t="s">
        <v>602</v>
      </c>
      <c r="D378" s="70">
        <v>-76.787861109999994</v>
      </c>
      <c r="E378" s="70">
        <v>2.2322500000000001</v>
      </c>
      <c r="F378" s="68">
        <v>1500</v>
      </c>
      <c r="G378" s="68">
        <v>19</v>
      </c>
      <c r="H378" s="68">
        <v>19622</v>
      </c>
      <c r="I378" s="69" t="s">
        <v>422</v>
      </c>
      <c r="J378" s="69" t="s">
        <v>619</v>
      </c>
      <c r="K378" s="72">
        <v>0</v>
      </c>
      <c r="L378" s="72">
        <v>0</v>
      </c>
      <c r="M378" s="72">
        <v>2.7</v>
      </c>
      <c r="N378" s="72">
        <v>0.6</v>
      </c>
      <c r="O378" s="72">
        <v>0</v>
      </c>
      <c r="P378" s="72">
        <v>0</v>
      </c>
      <c r="Q378" s="72">
        <v>0</v>
      </c>
      <c r="R378" s="72">
        <v>0</v>
      </c>
      <c r="S378" s="72">
        <v>0</v>
      </c>
      <c r="T378" s="72">
        <v>0</v>
      </c>
      <c r="U378" s="72">
        <v>0</v>
      </c>
      <c r="V378" s="72">
        <v>0</v>
      </c>
      <c r="W378" s="72">
        <v>0</v>
      </c>
      <c r="X378" s="72">
        <v>0</v>
      </c>
      <c r="Y378" s="72">
        <v>0</v>
      </c>
      <c r="Z378" s="72">
        <v>0</v>
      </c>
      <c r="AA378" s="72">
        <v>0</v>
      </c>
      <c r="AB378" s="72">
        <v>0</v>
      </c>
      <c r="AC378" s="72">
        <v>0</v>
      </c>
      <c r="AD378" s="72">
        <v>0</v>
      </c>
      <c r="AE378" s="72">
        <v>1.4</v>
      </c>
      <c r="AF378" s="87">
        <v>0</v>
      </c>
      <c r="AG378" s="87">
        <v>0</v>
      </c>
      <c r="AH378" s="87">
        <v>0</v>
      </c>
      <c r="AI378" s="87">
        <v>0</v>
      </c>
      <c r="AJ378" s="87">
        <v>0</v>
      </c>
      <c r="AK378" s="87">
        <v>0</v>
      </c>
      <c r="AL378" s="87">
        <v>0</v>
      </c>
      <c r="AM378" s="87">
        <v>8.6</v>
      </c>
      <c r="AN378" s="87"/>
      <c r="AO378" s="87"/>
      <c r="AP378" s="70">
        <f t="shared" si="31"/>
        <v>29</v>
      </c>
      <c r="AQ378" s="70">
        <f t="shared" si="32"/>
        <v>13.3</v>
      </c>
      <c r="AR378" s="70">
        <f>IFERROR(VLOOKUP(A378,Climatologia_PP!A:U,9+Precipitacion!$E$2,FALSE),"")</f>
        <v>195.94333333333341</v>
      </c>
      <c r="AS378" s="70">
        <f t="shared" si="33"/>
        <v>6.7876767092526729</v>
      </c>
      <c r="AT378" s="70">
        <f t="shared" si="34"/>
        <v>7.2557923443735461</v>
      </c>
      <c r="AU378" s="70">
        <f t="shared" si="35"/>
        <v>8.6</v>
      </c>
      <c r="AV378" s="70">
        <f>IFERROR(VLOOKUP(A378,Maximos!A:AQ,8+(Precipitacion!$E$2-1)*3,FALSE),"")</f>
        <v>115.6</v>
      </c>
      <c r="AW378" s="79">
        <f t="array" ref="AW3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MATCH($A378, Maximos!$A:$A, 0),
    _xlpm.anio, INDEX(Maximos!$A:$ZZ, _xlpm.fila, _xlpm.colIni+1),
    _xlpm.dia, INDEX(Maximos!$A:$ZZ, _xlpm.fila, _xlpm.colIni+2),
    IF(OR(_xlpm.anio="",_xlpm.dia=""), "No aplica", DATE(_xlpm.anio, _xlpm.mesNum, _xlpm.dia))
  ),
"")</f>
        <v>42496</v>
      </c>
      <c r="AX378" s="72">
        <f t="shared" si="36"/>
        <v>-107</v>
      </c>
    </row>
    <row r="379" spans="1:50" ht="15" customHeight="1" x14ac:dyDescent="0.25">
      <c r="A379" s="68">
        <v>52015010</v>
      </c>
      <c r="B379" s="69" t="s">
        <v>621</v>
      </c>
      <c r="C379" s="69" t="s">
        <v>602</v>
      </c>
      <c r="D379" s="70">
        <v>-76.611944440000002</v>
      </c>
      <c r="E379" s="70">
        <v>2.2497222219999999</v>
      </c>
      <c r="F379" s="68">
        <v>2450</v>
      </c>
      <c r="G379" s="68">
        <v>19</v>
      </c>
      <c r="H379" s="68">
        <v>19760</v>
      </c>
      <c r="I379" s="69" t="s">
        <v>422</v>
      </c>
      <c r="J379" s="69" t="s">
        <v>622</v>
      </c>
      <c r="K379" s="72">
        <v>0</v>
      </c>
      <c r="L379" s="72">
        <v>0</v>
      </c>
      <c r="M379" s="72">
        <v>0</v>
      </c>
      <c r="N379" s="72">
        <v>0</v>
      </c>
      <c r="O379" s="72">
        <v>0</v>
      </c>
      <c r="P379" s="72">
        <v>0</v>
      </c>
      <c r="Q379" s="72">
        <v>0</v>
      </c>
      <c r="R379" s="72">
        <v>0</v>
      </c>
      <c r="S379" s="72">
        <v>0</v>
      </c>
      <c r="T379" s="72">
        <v>0</v>
      </c>
      <c r="U379" s="72">
        <v>0</v>
      </c>
      <c r="V379" s="72">
        <v>0</v>
      </c>
      <c r="W379" s="72">
        <v>0</v>
      </c>
      <c r="X379" s="72">
        <v>0</v>
      </c>
      <c r="Y379" s="72">
        <v>0</v>
      </c>
      <c r="Z379" s="72">
        <v>0</v>
      </c>
      <c r="AA379" s="72">
        <v>0</v>
      </c>
      <c r="AB379" s="72">
        <v>0</v>
      </c>
      <c r="AC379" s="72">
        <v>0</v>
      </c>
      <c r="AD379" s="72">
        <v>0</v>
      </c>
      <c r="AE379" s="72">
        <v>3.1</v>
      </c>
      <c r="AF379" s="87">
        <v>0</v>
      </c>
      <c r="AG379" s="87">
        <v>0</v>
      </c>
      <c r="AH379" s="87">
        <v>0</v>
      </c>
      <c r="AI379" s="87">
        <v>0</v>
      </c>
      <c r="AJ379" s="87">
        <v>0</v>
      </c>
      <c r="AK379" s="87">
        <v>0</v>
      </c>
      <c r="AL379" s="87">
        <v>0.4</v>
      </c>
      <c r="AM379" s="87"/>
      <c r="AN379" s="87"/>
      <c r="AO379" s="87"/>
      <c r="AP379" s="70">
        <f t="shared" si="31"/>
        <v>28</v>
      </c>
      <c r="AQ379" s="70">
        <f t="shared" si="32"/>
        <v>3.5</v>
      </c>
      <c r="AR379" s="70">
        <f>IFERROR(VLOOKUP(A379,Climatologia_PP!A:U,9+Precipitacion!$E$2,FALSE),"")</f>
        <v>127.1958333333333</v>
      </c>
      <c r="AS379" s="70">
        <f t="shared" si="33"/>
        <v>2.7516624627379049</v>
      </c>
      <c r="AT379" s="70">
        <f t="shared" si="34"/>
        <v>3.046483440888395</v>
      </c>
      <c r="AU379" s="70">
        <f t="shared" si="35"/>
        <v>3.1</v>
      </c>
      <c r="AV379" s="70">
        <f>IFERROR(VLOOKUP(A379,Maximos!A:AQ,8+(Precipitacion!$E$2-1)*3,FALSE),"")</f>
        <v>71.7</v>
      </c>
      <c r="AW379" s="79">
        <f t="array" ref="AW3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MATCH($A379, Maximos!$A:$A, 0),
    _xlpm.anio, INDEX(Maximos!$A:$ZZ, _xlpm.fila, _xlpm.colIni+1),
    _xlpm.dia, INDEX(Maximos!$A:$ZZ, _xlpm.fila, _xlpm.colIni+2),
    IF(OR(_xlpm.anio="",_xlpm.dia=""), "No aplica", DATE(_xlpm.anio, _xlpm.mesNum, _xlpm.dia))
  ),
"")</f>
        <v>40677</v>
      </c>
      <c r="AX379" s="72">
        <f t="shared" si="36"/>
        <v>-68.600000000000009</v>
      </c>
    </row>
    <row r="380" spans="1:50" ht="15" customHeight="1" x14ac:dyDescent="0.25">
      <c r="A380" s="68">
        <v>52010160</v>
      </c>
      <c r="B380" s="69" t="s">
        <v>623</v>
      </c>
      <c r="C380" s="69" t="s">
        <v>602</v>
      </c>
      <c r="D380" s="70">
        <v>-77.119555559999995</v>
      </c>
      <c r="E380" s="70">
        <v>2.2616388889999999</v>
      </c>
      <c r="F380" s="68">
        <v>580</v>
      </c>
      <c r="G380" s="68">
        <v>19</v>
      </c>
      <c r="H380" s="68">
        <v>19532</v>
      </c>
      <c r="I380" s="69" t="s">
        <v>422</v>
      </c>
      <c r="J380" s="69" t="s">
        <v>609</v>
      </c>
      <c r="K380" s="72">
        <v>0</v>
      </c>
      <c r="L380" s="72">
        <v>36.299999999999997</v>
      </c>
      <c r="M380" s="72">
        <v>0</v>
      </c>
      <c r="N380" s="72">
        <v>1.4</v>
      </c>
      <c r="O380" s="72">
        <v>6.1</v>
      </c>
      <c r="P380" s="72">
        <v>0.3</v>
      </c>
      <c r="Q380" s="72">
        <v>0</v>
      </c>
      <c r="R380" s="72">
        <v>1.4</v>
      </c>
      <c r="S380" s="72">
        <v>0</v>
      </c>
      <c r="T380" s="72">
        <v>1</v>
      </c>
      <c r="U380" s="72">
        <v>6.2</v>
      </c>
      <c r="V380" s="72">
        <v>0</v>
      </c>
      <c r="W380" s="72">
        <v>0</v>
      </c>
      <c r="X380" s="72">
        <v>0</v>
      </c>
      <c r="Y380" s="72">
        <v>0</v>
      </c>
      <c r="Z380" s="72">
        <v>0</v>
      </c>
      <c r="AA380" s="72">
        <v>0</v>
      </c>
      <c r="AB380" s="72">
        <v>0</v>
      </c>
      <c r="AC380" s="72">
        <v>0</v>
      </c>
      <c r="AD380" s="72">
        <v>0</v>
      </c>
      <c r="AE380" s="72">
        <v>3.3</v>
      </c>
      <c r="AF380" s="87">
        <v>0</v>
      </c>
      <c r="AG380" s="87">
        <v>0.1</v>
      </c>
      <c r="AH380" s="87">
        <v>0</v>
      </c>
      <c r="AI380" s="87">
        <v>0</v>
      </c>
      <c r="AJ380" s="87">
        <v>0</v>
      </c>
      <c r="AK380" s="87">
        <v>0</v>
      </c>
      <c r="AL380" s="87">
        <v>0</v>
      </c>
      <c r="AM380" s="87">
        <v>1</v>
      </c>
      <c r="AN380" s="87"/>
      <c r="AO380" s="87"/>
      <c r="AP380" s="70">
        <f t="shared" si="31"/>
        <v>29</v>
      </c>
      <c r="AQ380" s="70">
        <f t="shared" si="32"/>
        <v>57.099999999999994</v>
      </c>
      <c r="AR380" s="70">
        <f>IFERROR(VLOOKUP(A380,Climatologia_PP!A:U,9+Precipitacion!$E$2,FALSE),"")</f>
        <v>223.85925925925929</v>
      </c>
      <c r="AS380" s="70">
        <f t="shared" si="33"/>
        <v>25.507097713510468</v>
      </c>
      <c r="AT380" s="70">
        <f t="shared" si="34"/>
        <v>27.266207900649121</v>
      </c>
      <c r="AU380" s="70">
        <f t="shared" si="35"/>
        <v>36.299999999999997</v>
      </c>
      <c r="AV380" s="70">
        <f>IFERROR(VLOOKUP(A380,Maximos!A:AQ,8+(Precipitacion!$E$2-1)*3,FALSE),"")</f>
        <v>113.9</v>
      </c>
      <c r="AW380" s="79">
        <f t="array" ref="AW3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MATCH($A380, Maximos!$A:$A, 0),
    _xlpm.anio, INDEX(Maximos!$A:$ZZ, _xlpm.fila, _xlpm.colIni+1),
    _xlpm.dia, INDEX(Maximos!$A:$ZZ, _xlpm.fila, _xlpm.colIni+2),
    IF(OR(_xlpm.anio="",_xlpm.dia=""), "No aplica", DATE(_xlpm.anio, _xlpm.mesNum, _xlpm.dia))
  ),
"")</f>
        <v>45419</v>
      </c>
      <c r="AX380" s="72">
        <f t="shared" si="36"/>
        <v>-77.600000000000009</v>
      </c>
    </row>
    <row r="381" spans="1:50" ht="15" customHeight="1" x14ac:dyDescent="0.25">
      <c r="A381" s="68">
        <v>47010050</v>
      </c>
      <c r="B381" s="69" t="s">
        <v>624</v>
      </c>
      <c r="C381" s="69" t="s">
        <v>602</v>
      </c>
      <c r="D381" s="70">
        <v>-76.930250000000001</v>
      </c>
      <c r="E381" s="70">
        <v>1.1340555560000001</v>
      </c>
      <c r="F381" s="68">
        <v>2100</v>
      </c>
      <c r="G381" s="68">
        <v>86</v>
      </c>
      <c r="H381" s="68">
        <v>86755</v>
      </c>
      <c r="I381" s="69" t="s">
        <v>625</v>
      </c>
      <c r="J381" s="69" t="s">
        <v>154</v>
      </c>
      <c r="K381" s="72">
        <v>26.4</v>
      </c>
      <c r="L381" s="72">
        <v>7.9</v>
      </c>
      <c r="M381" s="72">
        <v>17.5</v>
      </c>
      <c r="N381" s="72">
        <v>1.6</v>
      </c>
      <c r="O381" s="72">
        <v>7.9</v>
      </c>
      <c r="P381" s="72">
        <v>8.3000000000000007</v>
      </c>
      <c r="Q381" s="72">
        <v>1.8</v>
      </c>
      <c r="R381" s="72">
        <v>1.4</v>
      </c>
      <c r="S381" s="72">
        <v>10.4</v>
      </c>
      <c r="T381" s="72">
        <v>21.6</v>
      </c>
      <c r="U381" s="72">
        <v>40.6</v>
      </c>
      <c r="V381" s="72">
        <v>5.8</v>
      </c>
      <c r="W381" s="72">
        <v>0.3</v>
      </c>
      <c r="X381" s="72">
        <v>1.6</v>
      </c>
      <c r="Y381" s="72">
        <v>4.7</v>
      </c>
      <c r="Z381" s="72">
        <v>9.5</v>
      </c>
      <c r="AA381" s="72">
        <v>7.1</v>
      </c>
      <c r="AB381" s="72">
        <v>17.899999999999999</v>
      </c>
      <c r="AC381" s="72">
        <v>21.9</v>
      </c>
      <c r="AD381" s="72">
        <v>42.2</v>
      </c>
      <c r="AE381" s="72">
        <v>65.2</v>
      </c>
      <c r="AF381" s="87">
        <v>32</v>
      </c>
      <c r="AG381" s="87">
        <v>12.5</v>
      </c>
      <c r="AH381" s="87">
        <v>9.1999999999999993</v>
      </c>
      <c r="AI381" s="87">
        <v>21.9</v>
      </c>
      <c r="AJ381" s="87">
        <v>22.4</v>
      </c>
      <c r="AK381" s="87">
        <v>11.4</v>
      </c>
      <c r="AL381" s="87">
        <v>27.2</v>
      </c>
      <c r="AM381" s="87">
        <v>0.7</v>
      </c>
      <c r="AN381" s="87"/>
      <c r="AO381" s="87"/>
      <c r="AP381" s="70">
        <f t="shared" si="31"/>
        <v>29</v>
      </c>
      <c r="AQ381" s="70">
        <f t="shared" si="32"/>
        <v>458.89999999999992</v>
      </c>
      <c r="AR381" s="70">
        <f>IFERROR(VLOOKUP(A381,Climatologia_PP!A:U,9+Precipitacion!$E$2,FALSE),"")</f>
        <v>300.74</v>
      </c>
      <c r="AS381" s="70">
        <f t="shared" si="33"/>
        <v>152.59027731595395</v>
      </c>
      <c r="AT381" s="70">
        <f t="shared" si="34"/>
        <v>163.1137447170542</v>
      </c>
      <c r="AU381" s="70">
        <f t="shared" si="35"/>
        <v>65.2</v>
      </c>
      <c r="AV381" s="70">
        <f>IFERROR(VLOOKUP(A381,Maximos!A:AQ,8+(Precipitacion!$E$2-1)*3,FALSE),"")</f>
        <v>89</v>
      </c>
      <c r="AW381" s="79">
        <f t="array" ref="AW3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MATCH($A381, Maximos!$A:$A, 0),
    _xlpm.anio, INDEX(Maximos!$A:$ZZ, _xlpm.fila, _xlpm.colIni+1),
    _xlpm.dia, INDEX(Maximos!$A:$ZZ, _xlpm.fila, _xlpm.colIni+2),
    IF(OR(_xlpm.anio="",_xlpm.dia=""), "No aplica", DATE(_xlpm.anio, _xlpm.mesNum, _xlpm.dia))
  ),
"")</f>
        <v>26060</v>
      </c>
      <c r="AX381" s="72">
        <f t="shared" si="36"/>
        <v>-23.799999999999997</v>
      </c>
    </row>
    <row r="382" spans="1:50" ht="15" customHeight="1" x14ac:dyDescent="0.25">
      <c r="A382" s="68">
        <v>47010150</v>
      </c>
      <c r="B382" s="69" t="s">
        <v>626</v>
      </c>
      <c r="C382" s="69" t="s">
        <v>602</v>
      </c>
      <c r="D382" s="70">
        <v>-77.037305559999993</v>
      </c>
      <c r="E382" s="70">
        <v>1.1367499999999999</v>
      </c>
      <c r="F382" s="68">
        <v>2300</v>
      </c>
      <c r="G382" s="68">
        <v>86</v>
      </c>
      <c r="H382" s="68">
        <v>86760</v>
      </c>
      <c r="I382" s="69" t="s">
        <v>625</v>
      </c>
      <c r="J382" s="69" t="s">
        <v>627</v>
      </c>
      <c r="K382" s="72">
        <v>15</v>
      </c>
      <c r="L382" s="72">
        <v>3</v>
      </c>
      <c r="M382" s="72">
        <v>6</v>
      </c>
      <c r="N382" s="72">
        <v>4</v>
      </c>
      <c r="O382" s="72">
        <v>3</v>
      </c>
      <c r="P382" s="72">
        <v>7</v>
      </c>
      <c r="Q382" s="72">
        <v>0</v>
      </c>
      <c r="R382" s="72">
        <v>1</v>
      </c>
      <c r="S382" s="72">
        <v>5</v>
      </c>
      <c r="T382" s="72">
        <v>24</v>
      </c>
      <c r="U382" s="72">
        <v>24</v>
      </c>
      <c r="V382" s="72">
        <v>1</v>
      </c>
      <c r="W382" s="72">
        <v>0</v>
      </c>
      <c r="X382" s="72">
        <v>0</v>
      </c>
      <c r="Y382" s="72">
        <v>6</v>
      </c>
      <c r="Z382" s="72">
        <v>22</v>
      </c>
      <c r="AA382" s="72">
        <v>7</v>
      </c>
      <c r="AB382" s="72">
        <v>15</v>
      </c>
      <c r="AC382" s="72">
        <v>1</v>
      </c>
      <c r="AD382" s="72">
        <v>25</v>
      </c>
      <c r="AE382" s="72">
        <v>16</v>
      </c>
      <c r="AF382" s="87">
        <v>4</v>
      </c>
      <c r="AG382" s="87">
        <v>4</v>
      </c>
      <c r="AH382" s="87">
        <v>1</v>
      </c>
      <c r="AI382" s="87">
        <v>1</v>
      </c>
      <c r="AJ382" s="87">
        <v>1</v>
      </c>
      <c r="AK382" s="87">
        <v>6</v>
      </c>
      <c r="AL382" s="87">
        <v>6</v>
      </c>
      <c r="AM382" s="87">
        <v>1</v>
      </c>
      <c r="AN382" s="87"/>
      <c r="AO382" s="87"/>
      <c r="AP382" s="70">
        <f t="shared" si="31"/>
        <v>29</v>
      </c>
      <c r="AQ382" s="70">
        <f t="shared" si="32"/>
        <v>209</v>
      </c>
      <c r="AR382" s="70">
        <f>IFERROR(VLOOKUP(A382,Climatologia_PP!A:U,9+Precipitacion!$E$2,FALSE),"")</f>
        <v>321.7896551724138</v>
      </c>
      <c r="AS382" s="70">
        <f t="shared" si="33"/>
        <v>64.949260064938542</v>
      </c>
      <c r="AT382" s="70">
        <f t="shared" si="34"/>
        <v>69.428519379761894</v>
      </c>
      <c r="AU382" s="70">
        <f t="shared" si="35"/>
        <v>25</v>
      </c>
      <c r="AV382" s="70">
        <f>IFERROR(VLOOKUP(A382,Maximos!A:AQ,8+(Precipitacion!$E$2-1)*3,FALSE),"")</f>
        <v>130</v>
      </c>
      <c r="AW382" s="79">
        <f t="array" ref="AW3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MATCH($A382, Maximos!$A:$A, 0),
    _xlpm.anio, INDEX(Maximos!$A:$ZZ, _xlpm.fila, _xlpm.colIni+1),
    _xlpm.dia, INDEX(Maximos!$A:$ZZ, _xlpm.fila, _xlpm.colIni+2),
    IF(OR(_xlpm.anio="",_xlpm.dia=""), "No aplica", DATE(_xlpm.anio, _xlpm.mesNum, _xlpm.dia))
  ),
"")</f>
        <v>34824</v>
      </c>
      <c r="AX382" s="72">
        <f t="shared" si="36"/>
        <v>-105</v>
      </c>
    </row>
    <row r="383" spans="1:50" ht="15" customHeight="1" x14ac:dyDescent="0.25">
      <c r="A383" s="68">
        <v>52030030</v>
      </c>
      <c r="B383" s="69" t="s">
        <v>628</v>
      </c>
      <c r="C383" s="69" t="s">
        <v>602</v>
      </c>
      <c r="D383" s="70">
        <v>-77.132666670000006</v>
      </c>
      <c r="E383" s="70">
        <v>1.5830555559999999</v>
      </c>
      <c r="F383" s="68">
        <v>1745</v>
      </c>
      <c r="G383" s="68">
        <v>52</v>
      </c>
      <c r="H383" s="68">
        <v>52399</v>
      </c>
      <c r="I383" s="69" t="s">
        <v>82</v>
      </c>
      <c r="J383" s="69" t="s">
        <v>192</v>
      </c>
      <c r="K383" s="72">
        <v>0</v>
      </c>
      <c r="L383" s="72">
        <v>1.3</v>
      </c>
      <c r="M383" s="72">
        <v>0</v>
      </c>
      <c r="N383" s="72">
        <v>1.3</v>
      </c>
      <c r="O383" s="72">
        <v>0</v>
      </c>
      <c r="P383" s="72">
        <v>0</v>
      </c>
      <c r="Q383" s="72">
        <v>0</v>
      </c>
      <c r="R383" s="72">
        <v>15.4</v>
      </c>
      <c r="S383" s="72">
        <v>0</v>
      </c>
      <c r="T383" s="72">
        <v>0</v>
      </c>
      <c r="U383" s="72">
        <v>1.1000000000000001</v>
      </c>
      <c r="V383" s="72">
        <v>0</v>
      </c>
      <c r="W383" s="72">
        <v>0</v>
      </c>
      <c r="X383" s="72">
        <v>0</v>
      </c>
      <c r="Y383" s="72">
        <v>0</v>
      </c>
      <c r="Z383" s="72">
        <v>0</v>
      </c>
      <c r="AA383" s="72">
        <v>0</v>
      </c>
      <c r="AB383" s="72">
        <v>0</v>
      </c>
      <c r="AC383" s="72">
        <v>0</v>
      </c>
      <c r="AD383" s="72">
        <v>0</v>
      </c>
      <c r="AE383" s="72">
        <v>0</v>
      </c>
      <c r="AF383" s="87">
        <v>0</v>
      </c>
      <c r="AG383" s="87">
        <v>0</v>
      </c>
      <c r="AH383" s="87">
        <v>0</v>
      </c>
      <c r="AI383" s="87">
        <v>0</v>
      </c>
      <c r="AJ383" s="87">
        <v>0</v>
      </c>
      <c r="AK383" s="87">
        <v>0</v>
      </c>
      <c r="AL383" s="87">
        <v>0</v>
      </c>
      <c r="AM383" s="87">
        <v>0</v>
      </c>
      <c r="AN383" s="87"/>
      <c r="AO383" s="87"/>
      <c r="AP383" s="70">
        <f t="shared" si="31"/>
        <v>29</v>
      </c>
      <c r="AQ383" s="70">
        <f t="shared" si="32"/>
        <v>19.100000000000001</v>
      </c>
      <c r="AR383" s="70">
        <f>IFERROR(VLOOKUP(A383,Climatologia_PP!A:U,9+Precipitacion!$E$2,FALSE),"")</f>
        <v>176.08275862068959</v>
      </c>
      <c r="AS383" s="70">
        <f t="shared" si="33"/>
        <v>10.847172176092752</v>
      </c>
      <c r="AT383" s="70">
        <f t="shared" si="34"/>
        <v>11.595253015823285</v>
      </c>
      <c r="AU383" s="70">
        <f t="shared" si="35"/>
        <v>15.4</v>
      </c>
      <c r="AV383" s="70">
        <f>IFERROR(VLOOKUP(A383,Maximos!A:AQ,8+(Precipitacion!$E$2-1)*3,FALSE),"")</f>
        <v>106</v>
      </c>
      <c r="AW383" s="79">
        <f t="array" ref="AW3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MATCH($A383, Maximos!$A:$A, 0),
    _xlpm.anio, INDEX(Maximos!$A:$ZZ, _xlpm.fila, _xlpm.colIni+1),
    _xlpm.dia, INDEX(Maximos!$A:$ZZ, _xlpm.fila, _xlpm.colIni+2),
    IF(OR(_xlpm.anio="",_xlpm.dia=""), "No aplica", DATE(_xlpm.anio, _xlpm.mesNum, _xlpm.dia))
  ),
"")</f>
        <v>22793</v>
      </c>
      <c r="AX383" s="72">
        <f t="shared" si="36"/>
        <v>-90.6</v>
      </c>
    </row>
    <row r="384" spans="1:50" ht="15" customHeight="1" x14ac:dyDescent="0.25">
      <c r="A384" s="68">
        <v>52010140</v>
      </c>
      <c r="B384" s="69" t="s">
        <v>629</v>
      </c>
      <c r="C384" s="69" t="s">
        <v>602</v>
      </c>
      <c r="D384" s="70">
        <v>-77.429444439999997</v>
      </c>
      <c r="E384" s="70">
        <v>1.5944444440000001</v>
      </c>
      <c r="F384" s="68">
        <v>500</v>
      </c>
      <c r="G384" s="68">
        <v>52</v>
      </c>
      <c r="H384" s="68">
        <v>52540</v>
      </c>
      <c r="I384" s="69" t="s">
        <v>82</v>
      </c>
      <c r="J384" s="69" t="s">
        <v>630</v>
      </c>
      <c r="K384" s="72">
        <v>0</v>
      </c>
      <c r="L384" s="72">
        <v>0</v>
      </c>
      <c r="M384" s="72">
        <v>0</v>
      </c>
      <c r="N384" s="72">
        <v>0</v>
      </c>
      <c r="O384" s="72">
        <v>0</v>
      </c>
      <c r="P384" s="72">
        <v>0</v>
      </c>
      <c r="Q384" s="72">
        <v>0</v>
      </c>
      <c r="R384" s="72">
        <v>0</v>
      </c>
      <c r="S384" s="72">
        <v>0</v>
      </c>
      <c r="T384" s="72">
        <v>0</v>
      </c>
      <c r="U384" s="72">
        <v>0</v>
      </c>
      <c r="V384" s="72">
        <v>0</v>
      </c>
      <c r="W384" s="72">
        <v>0</v>
      </c>
      <c r="X384" s="72">
        <v>0</v>
      </c>
      <c r="Y384" s="72">
        <v>0</v>
      </c>
      <c r="Z384" s="72">
        <v>0</v>
      </c>
      <c r="AA384" s="72">
        <v>0</v>
      </c>
      <c r="AB384" s="72">
        <v>0</v>
      </c>
      <c r="AC384" s="72">
        <v>0</v>
      </c>
      <c r="AD384" s="72">
        <v>0</v>
      </c>
      <c r="AE384" s="72">
        <v>0</v>
      </c>
      <c r="AF384" s="87">
        <v>0</v>
      </c>
      <c r="AG384" s="87">
        <v>0</v>
      </c>
      <c r="AH384" s="87">
        <v>0</v>
      </c>
      <c r="AI384" s="87">
        <v>0</v>
      </c>
      <c r="AJ384" s="87">
        <v>0</v>
      </c>
      <c r="AK384" s="87">
        <v>0</v>
      </c>
      <c r="AL384" s="87">
        <v>0</v>
      </c>
      <c r="AM384" s="87">
        <v>0</v>
      </c>
      <c r="AN384" s="87"/>
      <c r="AO384" s="87"/>
      <c r="AP384" s="70">
        <f t="shared" si="31"/>
        <v>29</v>
      </c>
      <c r="AQ384" s="70">
        <f t="shared" si="32"/>
        <v>0</v>
      </c>
      <c r="AR384" s="70">
        <f>IFERROR(VLOOKUP(A384,Climatologia_PP!A:U,9+Precipitacion!$E$2,FALSE),"")</f>
        <v>51.539285714285711</v>
      </c>
      <c r="AS384" s="70">
        <f t="shared" si="33"/>
        <v>0</v>
      </c>
      <c r="AT384" s="70">
        <f t="shared" si="34"/>
        <v>0</v>
      </c>
      <c r="AU384" s="70">
        <f t="shared" si="35"/>
        <v>0</v>
      </c>
      <c r="AV384" s="70">
        <f>IFERROR(VLOOKUP(A384,Maximos!A:AQ,8+(Precipitacion!$E$2-1)*3,FALSE),"")</f>
        <v>60.7</v>
      </c>
      <c r="AW384" s="79">
        <f t="array" ref="AW3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MATCH($A384, Maximos!$A:$A, 0),
    _xlpm.anio, INDEX(Maximos!$A:$ZZ, _xlpm.fila, _xlpm.colIni+1),
    _xlpm.dia, INDEX(Maximos!$A:$ZZ, _xlpm.fila, _xlpm.colIni+2),
    IF(OR(_xlpm.anio="",_xlpm.dia=""), "No aplica", DATE(_xlpm.anio, _xlpm.mesNum, _xlpm.dia))
  ),
"")</f>
        <v>32292</v>
      </c>
      <c r="AX384" s="72">
        <f t="shared" si="36"/>
        <v>-60.7</v>
      </c>
    </row>
    <row r="385" spans="1:50" ht="15" customHeight="1" x14ac:dyDescent="0.25">
      <c r="A385" s="68">
        <v>52030090</v>
      </c>
      <c r="B385" s="69" t="s">
        <v>631</v>
      </c>
      <c r="C385" s="69" t="s">
        <v>602</v>
      </c>
      <c r="D385" s="70">
        <v>-76.834166670000002</v>
      </c>
      <c r="E385" s="70">
        <v>1.595277778</v>
      </c>
      <c r="F385" s="68">
        <v>2248</v>
      </c>
      <c r="G385" s="68">
        <v>52</v>
      </c>
      <c r="H385" s="68">
        <v>52378</v>
      </c>
      <c r="I385" s="69" t="s">
        <v>82</v>
      </c>
      <c r="J385" s="69" t="s">
        <v>632</v>
      </c>
      <c r="K385" s="72">
        <v>2</v>
      </c>
      <c r="L385" s="72">
        <v>0</v>
      </c>
      <c r="M385" s="72">
        <v>0</v>
      </c>
      <c r="N385" s="72">
        <v>2</v>
      </c>
      <c r="O385" s="72">
        <v>0</v>
      </c>
      <c r="P385" s="72">
        <v>0</v>
      </c>
      <c r="Q385" s="72">
        <v>0</v>
      </c>
      <c r="R385" s="72">
        <v>3</v>
      </c>
      <c r="S385" s="72">
        <v>0</v>
      </c>
      <c r="T385" s="72">
        <v>0</v>
      </c>
      <c r="U385" s="72">
        <v>0</v>
      </c>
      <c r="V385" s="72">
        <v>0</v>
      </c>
      <c r="W385" s="72">
        <v>0</v>
      </c>
      <c r="X385" s="72">
        <v>0</v>
      </c>
      <c r="Y385" s="72">
        <v>0</v>
      </c>
      <c r="Z385" s="72">
        <v>0</v>
      </c>
      <c r="AA385" s="72">
        <v>0</v>
      </c>
      <c r="AB385" s="72">
        <v>0</v>
      </c>
      <c r="AC385" s="72">
        <v>0</v>
      </c>
      <c r="AD385" s="72">
        <v>0</v>
      </c>
      <c r="AE385" s="72">
        <v>0</v>
      </c>
      <c r="AF385" s="87">
        <v>0</v>
      </c>
      <c r="AG385" s="87">
        <v>0</v>
      </c>
      <c r="AH385" s="87">
        <v>0</v>
      </c>
      <c r="AI385" s="87">
        <v>0</v>
      </c>
      <c r="AJ385" s="87">
        <v>0</v>
      </c>
      <c r="AK385" s="87">
        <v>0</v>
      </c>
      <c r="AL385" s="87">
        <v>0</v>
      </c>
      <c r="AM385" s="87">
        <v>0</v>
      </c>
      <c r="AN385" s="87"/>
      <c r="AO385" s="87"/>
      <c r="AP385" s="70">
        <f t="shared" si="31"/>
        <v>29</v>
      </c>
      <c r="AQ385" s="70">
        <f t="shared" si="32"/>
        <v>7</v>
      </c>
      <c r="AR385" s="70">
        <f>IFERROR(VLOOKUP(A385,Climatologia_PP!A:U,9+Precipitacion!$E$2,FALSE),"")</f>
        <v>97.303333333333327</v>
      </c>
      <c r="AS385" s="70">
        <f t="shared" si="33"/>
        <v>7.1939981501147621</v>
      </c>
      <c r="AT385" s="70">
        <f t="shared" si="34"/>
        <v>7.6901359535709517</v>
      </c>
      <c r="AU385" s="70">
        <f t="shared" si="35"/>
        <v>3</v>
      </c>
      <c r="AV385" s="70">
        <f>IFERROR(VLOOKUP(A385,Maximos!A:AQ,8+(Precipitacion!$E$2-1)*3,FALSE),"")</f>
        <v>62</v>
      </c>
      <c r="AW385" s="79">
        <f t="array" ref="AW3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MATCH($A385, Maximos!$A:$A, 0),
    _xlpm.anio, INDEX(Maximos!$A:$ZZ, _xlpm.fila, _xlpm.colIni+1),
    _xlpm.dia, INDEX(Maximos!$A:$ZZ, _xlpm.fila, _xlpm.colIni+2),
    IF(OR(_xlpm.anio="",_xlpm.dia=""), "No aplica", DATE(_xlpm.anio, _xlpm.mesNum, _xlpm.dia))
  ),
"")</f>
        <v>23526</v>
      </c>
      <c r="AX385" s="72">
        <f t="shared" si="36"/>
        <v>-59</v>
      </c>
    </row>
    <row r="386" spans="1:50" ht="15" customHeight="1" x14ac:dyDescent="0.25">
      <c r="A386" s="68">
        <v>52080010</v>
      </c>
      <c r="B386" s="69" t="s">
        <v>633</v>
      </c>
      <c r="C386" s="69" t="s">
        <v>602</v>
      </c>
      <c r="D386" s="70">
        <v>-77.505555560000005</v>
      </c>
      <c r="E386" s="70">
        <v>1.6513888889999999</v>
      </c>
      <c r="F386" s="68">
        <v>350</v>
      </c>
      <c r="G386" s="68">
        <v>52</v>
      </c>
      <c r="H386" s="68">
        <v>52233</v>
      </c>
      <c r="I386" s="69" t="s">
        <v>82</v>
      </c>
      <c r="J386" s="69" t="s">
        <v>634</v>
      </c>
      <c r="K386" s="72">
        <v>0</v>
      </c>
      <c r="L386" s="72">
        <v>0</v>
      </c>
      <c r="M386" s="72">
        <v>3.3</v>
      </c>
      <c r="N386" s="72">
        <v>0</v>
      </c>
      <c r="O386" s="72">
        <v>0</v>
      </c>
      <c r="P386" s="72">
        <v>0</v>
      </c>
      <c r="Q386" s="72">
        <v>0</v>
      </c>
      <c r="R386" s="72">
        <v>0</v>
      </c>
      <c r="S386" s="72">
        <v>0</v>
      </c>
      <c r="T386" s="72">
        <v>0</v>
      </c>
      <c r="U386" s="72">
        <v>0</v>
      </c>
      <c r="V386" s="72">
        <v>0</v>
      </c>
      <c r="W386" s="72">
        <v>0</v>
      </c>
      <c r="X386" s="72">
        <v>0</v>
      </c>
      <c r="Y386" s="72">
        <v>0</v>
      </c>
      <c r="Z386" s="72">
        <v>0</v>
      </c>
      <c r="AA386" s="72">
        <v>0</v>
      </c>
      <c r="AB386" s="72">
        <v>0</v>
      </c>
      <c r="AC386" s="72">
        <v>0</v>
      </c>
      <c r="AD386" s="72">
        <v>0</v>
      </c>
      <c r="AE386" s="72">
        <v>0</v>
      </c>
      <c r="AF386" s="87">
        <v>0</v>
      </c>
      <c r="AG386" s="87">
        <v>0</v>
      </c>
      <c r="AH386" s="87">
        <v>0</v>
      </c>
      <c r="AI386" s="87">
        <v>0</v>
      </c>
      <c r="AJ386" s="87">
        <v>0</v>
      </c>
      <c r="AK386" s="87">
        <v>0</v>
      </c>
      <c r="AL386" s="87">
        <v>0</v>
      </c>
      <c r="AM386" s="87">
        <v>0</v>
      </c>
      <c r="AN386" s="87"/>
      <c r="AO386" s="87"/>
      <c r="AP386" s="70">
        <f t="shared" si="31"/>
        <v>29</v>
      </c>
      <c r="AQ386" s="70">
        <f t="shared" si="32"/>
        <v>3.3</v>
      </c>
      <c r="AR386" s="70">
        <f>IFERROR(VLOOKUP(A386,Climatologia_PP!A:U,9+Precipitacion!$E$2,FALSE),"")</f>
        <v>92.250000000000014</v>
      </c>
      <c r="AS386" s="70">
        <f t="shared" si="33"/>
        <v>3.5772357723577231</v>
      </c>
      <c r="AT386" s="70">
        <f t="shared" si="34"/>
        <v>3.8239416876927383</v>
      </c>
      <c r="AU386" s="70">
        <f t="shared" si="35"/>
        <v>3.3</v>
      </c>
      <c r="AV386" s="70">
        <f>IFERROR(VLOOKUP(A386,Maximos!A:AQ,8+(Precipitacion!$E$2-1)*3,FALSE),"")</f>
        <v>56.5</v>
      </c>
      <c r="AW386" s="79">
        <f t="array" ref="AW3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MATCH($A386, Maximos!$A:$A, 0),
    _xlpm.anio, INDEX(Maximos!$A:$ZZ, _xlpm.fila, _xlpm.colIni+1),
    _xlpm.dia, INDEX(Maximos!$A:$ZZ, _xlpm.fila, _xlpm.colIni+2),
    IF(OR(_xlpm.anio="",_xlpm.dia=""), "No aplica", DATE(_xlpm.anio, _xlpm.mesNum, _xlpm.dia))
  ),
"")</f>
        <v>44703</v>
      </c>
      <c r="AX386" s="72">
        <f t="shared" si="36"/>
        <v>-53.2</v>
      </c>
    </row>
    <row r="387" spans="1:50" ht="15" customHeight="1" x14ac:dyDescent="0.25">
      <c r="A387" s="68">
        <v>52030060</v>
      </c>
      <c r="B387" s="69" t="s">
        <v>635</v>
      </c>
      <c r="C387" s="69" t="s">
        <v>602</v>
      </c>
      <c r="D387" s="70">
        <v>-77.014972220000004</v>
      </c>
      <c r="E387" s="70">
        <v>1.665638889</v>
      </c>
      <c r="F387" s="68">
        <v>1820</v>
      </c>
      <c r="G387" s="68">
        <v>52</v>
      </c>
      <c r="H387" s="68">
        <v>52693</v>
      </c>
      <c r="I387" s="69" t="s">
        <v>82</v>
      </c>
      <c r="J387" s="69" t="s">
        <v>243</v>
      </c>
      <c r="K387" s="72">
        <v>0</v>
      </c>
      <c r="L387" s="72">
        <v>0</v>
      </c>
      <c r="M387" s="72">
        <v>0</v>
      </c>
      <c r="N387" s="72">
        <v>0.4</v>
      </c>
      <c r="O387" s="72">
        <v>0</v>
      </c>
      <c r="P387" s="72">
        <v>0</v>
      </c>
      <c r="Q387" s="72">
        <v>0</v>
      </c>
      <c r="R387" s="72">
        <v>1.2</v>
      </c>
      <c r="S387" s="72">
        <v>0</v>
      </c>
      <c r="T387" s="72">
        <v>0.8</v>
      </c>
      <c r="U387" s="72">
        <v>0.6</v>
      </c>
      <c r="V387" s="72">
        <v>0</v>
      </c>
      <c r="W387" s="72">
        <v>0</v>
      </c>
      <c r="X387" s="72">
        <v>0</v>
      </c>
      <c r="Y387" s="72">
        <v>0</v>
      </c>
      <c r="Z387" s="72">
        <v>0</v>
      </c>
      <c r="AA387" s="72">
        <v>0</v>
      </c>
      <c r="AB387" s="72">
        <v>0</v>
      </c>
      <c r="AC387" s="72">
        <v>0</v>
      </c>
      <c r="AD387" s="72">
        <v>0</v>
      </c>
      <c r="AE387" s="72">
        <v>0.8</v>
      </c>
      <c r="AF387" s="87">
        <v>0</v>
      </c>
      <c r="AG387" s="87">
        <v>0</v>
      </c>
      <c r="AH387" s="87">
        <v>0</v>
      </c>
      <c r="AI387" s="87">
        <v>0</v>
      </c>
      <c r="AJ387" s="87">
        <v>0</v>
      </c>
      <c r="AK387" s="87">
        <v>0</v>
      </c>
      <c r="AL387" s="87">
        <v>0</v>
      </c>
      <c r="AM387" s="87">
        <v>0</v>
      </c>
      <c r="AN387" s="87"/>
      <c r="AO387" s="87"/>
      <c r="AP387" s="70">
        <f t="shared" si="31"/>
        <v>29</v>
      </c>
      <c r="AQ387" s="70">
        <f t="shared" si="32"/>
        <v>3.8000000000000007</v>
      </c>
      <c r="AR387" s="70">
        <f>IFERROR(VLOOKUP(A387,Climatologia_PP!A:U,9+Precipitacion!$E$2,FALSE),"")</f>
        <v>100.4766666666667</v>
      </c>
      <c r="AS387" s="70">
        <f t="shared" si="33"/>
        <v>3.7819725972862686</v>
      </c>
      <c r="AT387" s="70">
        <f t="shared" si="34"/>
        <v>4.0427982936508382</v>
      </c>
      <c r="AU387" s="70">
        <f t="shared" si="35"/>
        <v>1.2</v>
      </c>
      <c r="AV387" s="70">
        <f>IFERROR(VLOOKUP(A387,Maximos!A:AQ,8+(Precipitacion!$E$2-1)*3,FALSE),"")</f>
        <v>80.7</v>
      </c>
      <c r="AW387" s="79">
        <f t="array" ref="AW3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MATCH($A387, Maximos!$A:$A, 0),
    _xlpm.anio, INDEX(Maximos!$A:$ZZ, _xlpm.fila, _xlpm.colIni+1),
    _xlpm.dia, INDEX(Maximos!$A:$ZZ, _xlpm.fila, _xlpm.colIni+2),
    IF(OR(_xlpm.anio="",_xlpm.dia=""), "No aplica", DATE(_xlpm.anio, _xlpm.mesNum, _xlpm.dia))
  ),
"")</f>
        <v>40675</v>
      </c>
      <c r="AX387" s="72">
        <f t="shared" si="36"/>
        <v>-79.5</v>
      </c>
    </row>
    <row r="388" spans="1:50" ht="15" customHeight="1" x14ac:dyDescent="0.25">
      <c r="A388" s="68">
        <v>44010100</v>
      </c>
      <c r="B388" s="69" t="s">
        <v>636</v>
      </c>
      <c r="C388" s="69" t="s">
        <v>602</v>
      </c>
      <c r="D388" s="70">
        <v>-76.571222219999996</v>
      </c>
      <c r="E388" s="70">
        <v>1.6948333330000001</v>
      </c>
      <c r="F388" s="68">
        <v>1510</v>
      </c>
      <c r="G388" s="68">
        <v>19</v>
      </c>
      <c r="H388" s="68">
        <v>19701</v>
      </c>
      <c r="I388" s="69" t="s">
        <v>422</v>
      </c>
      <c r="J388" s="69" t="s">
        <v>636</v>
      </c>
      <c r="K388" s="72">
        <v>13.1</v>
      </c>
      <c r="L388" s="72">
        <v>8.4</v>
      </c>
      <c r="M388" s="72">
        <v>3.6</v>
      </c>
      <c r="N388" s="72">
        <v>6.3</v>
      </c>
      <c r="O388" s="72">
        <v>3</v>
      </c>
      <c r="P388" s="72">
        <v>4.5</v>
      </c>
      <c r="Q388" s="72">
        <v>0.6</v>
      </c>
      <c r="R388" s="72">
        <v>1.8</v>
      </c>
      <c r="S388" s="72">
        <v>1</v>
      </c>
      <c r="T388" s="72">
        <v>9.1999999999999993</v>
      </c>
      <c r="U388" s="72">
        <v>16</v>
      </c>
      <c r="V388" s="72">
        <v>4.2</v>
      </c>
      <c r="W388" s="72">
        <v>2.1</v>
      </c>
      <c r="X388" s="72">
        <v>7.6</v>
      </c>
      <c r="Y388" s="72">
        <v>2.5</v>
      </c>
      <c r="Z388" s="72">
        <v>0.6</v>
      </c>
      <c r="AA388" s="72">
        <v>3.6</v>
      </c>
      <c r="AB388" s="72">
        <v>6.4</v>
      </c>
      <c r="AC388" s="72">
        <v>10.4</v>
      </c>
      <c r="AD388" s="72">
        <v>8.6999999999999993</v>
      </c>
      <c r="AE388" s="72">
        <v>59.2</v>
      </c>
      <c r="AF388" s="87">
        <v>14.9</v>
      </c>
      <c r="AG388" s="87">
        <v>10.9</v>
      </c>
      <c r="AH388" s="87">
        <v>5.0999999999999996</v>
      </c>
      <c r="AI388" s="87">
        <v>7.1</v>
      </c>
      <c r="AJ388" s="87">
        <v>15.7</v>
      </c>
      <c r="AK388" s="87">
        <v>12.1</v>
      </c>
      <c r="AL388" s="87">
        <v>4</v>
      </c>
      <c r="AM388" s="87">
        <v>4.4000000000000004</v>
      </c>
      <c r="AN388" s="87"/>
      <c r="AO388" s="87"/>
      <c r="AP388" s="70">
        <f t="shared" si="31"/>
        <v>29</v>
      </c>
      <c r="AQ388" s="70">
        <f t="shared" si="32"/>
        <v>247</v>
      </c>
      <c r="AR388" s="70">
        <f>IFERROR(VLOOKUP(A388,Climatologia_PP!A:U,9+Precipitacion!$E$2,FALSE),"")</f>
        <v>262.48965517241379</v>
      </c>
      <c r="AS388" s="70">
        <f t="shared" si="33"/>
        <v>94.098946428102266</v>
      </c>
      <c r="AT388" s="70">
        <f t="shared" si="34"/>
        <v>100.58852894038517</v>
      </c>
      <c r="AU388" s="70">
        <f t="shared" si="35"/>
        <v>59.2</v>
      </c>
      <c r="AV388" s="70">
        <f>IFERROR(VLOOKUP(A388,Maximos!A:AQ,8+(Precipitacion!$E$2-1)*3,FALSE),"")</f>
        <v>68.7</v>
      </c>
      <c r="AW388" s="79">
        <f t="array" ref="AW3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MATCH($A388, Maximos!$A:$A, 0),
    _xlpm.anio, INDEX(Maximos!$A:$ZZ, _xlpm.fila, _xlpm.colIni+1),
    _xlpm.dia, INDEX(Maximos!$A:$ZZ, _xlpm.fila, _xlpm.colIni+2),
    IF(OR(_xlpm.anio="",_xlpm.dia=""), "No aplica", DATE(_xlpm.anio, _xlpm.mesNum, _xlpm.dia))
  ),
"")</f>
        <v>43976</v>
      </c>
      <c r="AX388" s="72">
        <f t="shared" si="36"/>
        <v>-9.5</v>
      </c>
    </row>
    <row r="389" spans="1:50" ht="15" customHeight="1" x14ac:dyDescent="0.25">
      <c r="A389" s="68">
        <v>47045010</v>
      </c>
      <c r="B389" s="69" t="s">
        <v>637</v>
      </c>
      <c r="C389" s="69" t="s">
        <v>602</v>
      </c>
      <c r="D389" s="70">
        <v>-74.776277780000001</v>
      </c>
      <c r="E389" s="70">
        <v>-0.18061111099999999</v>
      </c>
      <c r="F389" s="68">
        <v>147</v>
      </c>
      <c r="G389" s="68">
        <v>86</v>
      </c>
      <c r="H389" s="68">
        <v>86573</v>
      </c>
      <c r="I389" s="69" t="s">
        <v>625</v>
      </c>
      <c r="J389" s="69" t="s">
        <v>638</v>
      </c>
      <c r="K389" s="72">
        <v>21.8</v>
      </c>
      <c r="L389" s="72">
        <v>0</v>
      </c>
      <c r="M389" s="72">
        <v>12.5</v>
      </c>
      <c r="N389" s="72">
        <v>0</v>
      </c>
      <c r="O389" s="72">
        <v>7.8</v>
      </c>
      <c r="P389" s="72">
        <v>31.6</v>
      </c>
      <c r="Q389" s="72">
        <v>0</v>
      </c>
      <c r="R389" s="72">
        <v>0</v>
      </c>
      <c r="S389" s="72">
        <v>0</v>
      </c>
      <c r="T389" s="72">
        <v>31.4</v>
      </c>
      <c r="U389" s="72">
        <v>4.7</v>
      </c>
      <c r="V389" s="72">
        <v>0</v>
      </c>
      <c r="W389" s="72">
        <v>0</v>
      </c>
      <c r="X389" s="72">
        <v>0</v>
      </c>
      <c r="Y389" s="72">
        <v>27.3</v>
      </c>
      <c r="Z389" s="72">
        <v>0</v>
      </c>
      <c r="AA389" s="72">
        <v>0</v>
      </c>
      <c r="AB389" s="72">
        <v>14.7</v>
      </c>
      <c r="AC389" s="72">
        <v>1.5</v>
      </c>
      <c r="AD389" s="72">
        <v>20</v>
      </c>
      <c r="AE389" s="72">
        <v>0</v>
      </c>
      <c r="AF389" s="87">
        <v>0</v>
      </c>
      <c r="AG389" s="87">
        <v>0</v>
      </c>
      <c r="AH389" s="87">
        <v>0</v>
      </c>
      <c r="AI389" s="87">
        <v>0</v>
      </c>
      <c r="AJ389" s="87">
        <v>35.799999999999997</v>
      </c>
      <c r="AK389" s="87">
        <v>52</v>
      </c>
      <c r="AL389" s="87">
        <v>10.6</v>
      </c>
      <c r="AM389" s="87">
        <v>0</v>
      </c>
      <c r="AN389" s="87"/>
      <c r="AO389" s="87"/>
      <c r="AP389" s="70">
        <f t="shared" ref="AP389:AP452" si="37">COUNTIF(K389:AO389,"&gt;=0")</f>
        <v>29</v>
      </c>
      <c r="AQ389" s="70">
        <f t="shared" ref="AQ389:AQ452" si="38">IF(AP389&gt;0,SUM(K389:AO389),"")</f>
        <v>271.7</v>
      </c>
      <c r="AR389" s="70">
        <f>IFERROR(VLOOKUP(A389,Climatologia_PP!A:U,9+Precipitacion!$E$2,FALSE),"")</f>
        <v>357.86582476298008</v>
      </c>
      <c r="AS389" s="70">
        <f t="shared" ref="AS389:AS452" si="39">IFERROR((AQ389/AR389)*100,"")</f>
        <v>75.922309759516992</v>
      </c>
      <c r="AT389" s="70">
        <f t="shared" ref="AT389:AT452" si="40">IFERROR(IF(AND((AQ389*$I$2*100/(AR389*AP389))&gt;100+3.33*AQ389-AR389*AP389/$I$2,AR389&lt;30),IF(100+3.33*AQ389-AR389*AP389/$I$2&gt;200,200,100+3.33*AQ389-AR389*AP389/$I$2),IF((AQ389*$I$2*100/(AR389*AP389))&lt;100+AQ389-3.33*AR389*AP389/$I$2,100+AQ389-3.33*AR389*AP389/$I$2,IF((AQ389*$I$2*100/(AR389*AP389))&gt;200,200,(AQ389*$I$2*100/(AR389*AP389))))),"")</f>
        <v>81.158331122242302</v>
      </c>
      <c r="AU389" s="70">
        <f t="shared" ref="AU389:AU452" si="41">IF(AP389&gt;0,MAX(K389:AO389),"")</f>
        <v>52</v>
      </c>
      <c r="AV389" s="70">
        <f>IFERROR(VLOOKUP(A389,Maximos!A:AQ,8+(Precipitacion!$E$2-1)*3,FALSE),"")</f>
        <v>119.5</v>
      </c>
      <c r="AW389" s="79">
        <f t="array" ref="AW3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MATCH($A389, Maximos!$A:$A, 0),
    _xlpm.anio, INDEX(Maximos!$A:$ZZ, _xlpm.fila, _xlpm.colIni+1),
    _xlpm.dia, INDEX(Maximos!$A:$ZZ, _xlpm.fila, _xlpm.colIni+2),
    IF(OR(_xlpm.anio="",_xlpm.dia=""), "No aplica", DATE(_xlpm.anio, _xlpm.mesNum, _xlpm.dia))
  ),
"")</f>
        <v>44323</v>
      </c>
      <c r="AX389" s="72">
        <f t="shared" ref="AX389:AX452" si="42">IFERROR(AU389-AV389,"NA")</f>
        <v>-67.5</v>
      </c>
    </row>
    <row r="390" spans="1:50" ht="15" customHeight="1" x14ac:dyDescent="0.25">
      <c r="A390" s="68">
        <v>47020010</v>
      </c>
      <c r="B390" s="69" t="s">
        <v>639</v>
      </c>
      <c r="C390" s="69" t="s">
        <v>602</v>
      </c>
      <c r="D390" s="70">
        <v>-76.927250000000001</v>
      </c>
      <c r="E390" s="70">
        <v>0.27927777799999998</v>
      </c>
      <c r="F390" s="68">
        <v>500</v>
      </c>
      <c r="G390" s="68">
        <v>86</v>
      </c>
      <c r="H390" s="68">
        <v>86757</v>
      </c>
      <c r="I390" s="69" t="s">
        <v>625</v>
      </c>
      <c r="J390" s="69" t="s">
        <v>639</v>
      </c>
      <c r="K390" s="72">
        <v>33</v>
      </c>
      <c r="L390" s="72">
        <v>7</v>
      </c>
      <c r="M390" s="72">
        <v>25</v>
      </c>
      <c r="N390" s="72">
        <v>0</v>
      </c>
      <c r="O390" s="72">
        <v>67</v>
      </c>
      <c r="P390" s="72">
        <v>53</v>
      </c>
      <c r="Q390" s="72">
        <v>0</v>
      </c>
      <c r="R390" s="72">
        <v>22</v>
      </c>
      <c r="S390" s="72">
        <v>0</v>
      </c>
      <c r="T390" s="72">
        <v>9</v>
      </c>
      <c r="U390" s="72">
        <v>97</v>
      </c>
      <c r="V390" s="72">
        <v>15</v>
      </c>
      <c r="W390" s="72">
        <v>7</v>
      </c>
      <c r="X390" s="72">
        <v>0</v>
      </c>
      <c r="Y390" s="72">
        <v>5</v>
      </c>
      <c r="Z390" s="72">
        <v>0</v>
      </c>
      <c r="AA390" s="72">
        <v>8</v>
      </c>
      <c r="AB390" s="72">
        <v>25</v>
      </c>
      <c r="AC390" s="72">
        <v>22</v>
      </c>
      <c r="AD390" s="72">
        <v>9</v>
      </c>
      <c r="AE390" s="72">
        <v>35</v>
      </c>
      <c r="AF390" s="87">
        <v>58</v>
      </c>
      <c r="AG390" s="87">
        <v>75</v>
      </c>
      <c r="AH390" s="87">
        <v>0</v>
      </c>
      <c r="AI390" s="87">
        <v>13</v>
      </c>
      <c r="AJ390" s="87">
        <v>0</v>
      </c>
      <c r="AK390" s="87">
        <v>5</v>
      </c>
      <c r="AL390" s="87">
        <v>3</v>
      </c>
      <c r="AM390" s="87">
        <v>6</v>
      </c>
      <c r="AN390" s="87"/>
      <c r="AO390" s="87"/>
      <c r="AP390" s="70">
        <f t="shared" si="37"/>
        <v>29</v>
      </c>
      <c r="AQ390" s="70">
        <f t="shared" si="38"/>
        <v>599</v>
      </c>
      <c r="AR390" s="70">
        <f>IFERROR(VLOOKUP(A390,Climatologia_PP!A:U,9+Precipitacion!$E$2,FALSE),"")</f>
        <v>356.63995969295507</v>
      </c>
      <c r="AS390" s="70">
        <f t="shared" si="39"/>
        <v>167.9565017099323</v>
      </c>
      <c r="AT390" s="70">
        <f t="shared" si="40"/>
        <v>179.53970872441039</v>
      </c>
      <c r="AU390" s="70">
        <f t="shared" si="41"/>
        <v>97</v>
      </c>
      <c r="AV390" s="70">
        <f>IFERROR(VLOOKUP(A390,Maximos!A:AQ,8+(Precipitacion!$E$2-1)*3,FALSE),"")</f>
        <v>171.5</v>
      </c>
      <c r="AW390" s="79">
        <f t="array" ref="AW3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MATCH($A390, Maximos!$A:$A, 0),
    _xlpm.anio, INDEX(Maximos!$A:$ZZ, _xlpm.fila, _xlpm.colIni+1),
    _xlpm.dia, INDEX(Maximos!$A:$ZZ, _xlpm.fila, _xlpm.colIni+2),
    IF(OR(_xlpm.anio="",_xlpm.dia=""), "No aplica", DATE(_xlpm.anio, _xlpm.mesNum, _xlpm.dia))
  ),
"")</f>
        <v>43962</v>
      </c>
      <c r="AX390" s="72">
        <f t="shared" si="42"/>
        <v>-74.5</v>
      </c>
    </row>
    <row r="391" spans="1:50" ht="15" customHeight="1" x14ac:dyDescent="0.25">
      <c r="A391" s="68">
        <v>47010030</v>
      </c>
      <c r="B391" s="69" t="s">
        <v>640</v>
      </c>
      <c r="C391" s="69" t="s">
        <v>602</v>
      </c>
      <c r="D391" s="70">
        <v>-76.480222220000002</v>
      </c>
      <c r="E391" s="70">
        <v>0.47361111099999997</v>
      </c>
      <c r="F391" s="68">
        <v>260</v>
      </c>
      <c r="G391" s="68">
        <v>86</v>
      </c>
      <c r="H391" s="68">
        <v>86568</v>
      </c>
      <c r="I391" s="69" t="s">
        <v>625</v>
      </c>
      <c r="J391" s="69" t="s">
        <v>641</v>
      </c>
      <c r="K391" s="72">
        <v>30</v>
      </c>
      <c r="L391" s="72">
        <v>0</v>
      </c>
      <c r="M391" s="72">
        <v>68</v>
      </c>
      <c r="N391" s="72">
        <v>20</v>
      </c>
      <c r="O391" s="72">
        <v>25</v>
      </c>
      <c r="P391" s="72">
        <v>28</v>
      </c>
      <c r="Q391" s="72">
        <v>0</v>
      </c>
      <c r="R391" s="72">
        <v>7</v>
      </c>
      <c r="S391" s="72">
        <v>40</v>
      </c>
      <c r="T391" s="72">
        <v>57</v>
      </c>
      <c r="U391" s="72">
        <v>32</v>
      </c>
      <c r="V391" s="72">
        <v>6</v>
      </c>
      <c r="W391" s="72">
        <v>3</v>
      </c>
      <c r="X391" s="72">
        <v>0</v>
      </c>
      <c r="Y391" s="72">
        <v>27</v>
      </c>
      <c r="Z391" s="72">
        <v>20</v>
      </c>
      <c r="AA391" s="72">
        <v>5</v>
      </c>
      <c r="AB391" s="72">
        <v>58</v>
      </c>
      <c r="AC391" s="72">
        <v>0</v>
      </c>
      <c r="AD391" s="72">
        <v>11</v>
      </c>
      <c r="AE391" s="72">
        <v>62</v>
      </c>
      <c r="AF391" s="87">
        <v>80</v>
      </c>
      <c r="AG391" s="87">
        <v>49</v>
      </c>
      <c r="AH391" s="87">
        <v>13</v>
      </c>
      <c r="AI391" s="87">
        <v>11</v>
      </c>
      <c r="AJ391" s="87">
        <v>14</v>
      </c>
      <c r="AK391" s="87">
        <v>17</v>
      </c>
      <c r="AL391" s="87">
        <v>30</v>
      </c>
      <c r="AM391" s="87">
        <v>0</v>
      </c>
      <c r="AN391" s="87"/>
      <c r="AO391" s="87"/>
      <c r="AP391" s="70">
        <f t="shared" si="37"/>
        <v>29</v>
      </c>
      <c r="AQ391" s="70">
        <f t="shared" si="38"/>
        <v>713</v>
      </c>
      <c r="AR391" s="70">
        <f>IFERROR(VLOOKUP(A391,Climatologia_PP!A:U,9+Precipitacion!$E$2,FALSE),"")</f>
        <v>411.35517241379313</v>
      </c>
      <c r="AS391" s="70">
        <f t="shared" si="39"/>
        <v>173.32953316623772</v>
      </c>
      <c r="AT391" s="70">
        <f t="shared" si="40"/>
        <v>185.28329407425414</v>
      </c>
      <c r="AU391" s="70">
        <f t="shared" si="41"/>
        <v>80</v>
      </c>
      <c r="AV391" s="70">
        <f>IFERROR(VLOOKUP(A391,Maximos!A:AQ,8+(Precipitacion!$E$2-1)*3,FALSE),"")</f>
        <v>157</v>
      </c>
      <c r="AW391" s="79">
        <f t="array" ref="AW3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MATCH($A391, Maximos!$A:$A, 0),
    _xlpm.anio, INDEX(Maximos!$A:$ZZ, _xlpm.fila, _xlpm.colIni+1),
    _xlpm.dia, INDEX(Maximos!$A:$ZZ, _xlpm.fila, _xlpm.colIni+2),
    IF(OR(_xlpm.anio="",_xlpm.dia=""), "No aplica", DATE(_xlpm.anio, _xlpm.mesNum, _xlpm.dia))
  ),
"")</f>
        <v>45796</v>
      </c>
      <c r="AX391" s="72">
        <f t="shared" si="42"/>
        <v>-77</v>
      </c>
    </row>
    <row r="392" spans="1:50" ht="15" customHeight="1" x14ac:dyDescent="0.25">
      <c r="A392" s="68">
        <v>47020020</v>
      </c>
      <c r="B392" s="69" t="s">
        <v>642</v>
      </c>
      <c r="C392" s="69" t="s">
        <v>602</v>
      </c>
      <c r="D392" s="70">
        <v>-77.099722220000004</v>
      </c>
      <c r="E392" s="70">
        <v>0.476972222</v>
      </c>
      <c r="F392" s="68">
        <v>500</v>
      </c>
      <c r="G392" s="68">
        <v>86</v>
      </c>
      <c r="H392" s="68">
        <v>86320</v>
      </c>
      <c r="I392" s="69" t="s">
        <v>625</v>
      </c>
      <c r="J392" s="69" t="s">
        <v>643</v>
      </c>
      <c r="K392" s="72">
        <v>25</v>
      </c>
      <c r="L392" s="72">
        <v>16</v>
      </c>
      <c r="M392" s="72">
        <v>15</v>
      </c>
      <c r="N392" s="72">
        <v>0</v>
      </c>
      <c r="O392" s="72">
        <v>12</v>
      </c>
      <c r="P392" s="72">
        <v>0</v>
      </c>
      <c r="Q392" s="72">
        <v>20</v>
      </c>
      <c r="R392" s="72">
        <v>0</v>
      </c>
      <c r="S392" s="72"/>
      <c r="T392" s="72"/>
      <c r="U392" s="72">
        <v>51</v>
      </c>
      <c r="V392" s="72">
        <v>3</v>
      </c>
      <c r="W392" s="72">
        <v>0</v>
      </c>
      <c r="X392" s="72">
        <v>0</v>
      </c>
      <c r="Y392" s="72">
        <v>0</v>
      </c>
      <c r="Z392" s="72">
        <v>0</v>
      </c>
      <c r="AA392" s="72">
        <v>0</v>
      </c>
      <c r="AB392" s="72">
        <v>45</v>
      </c>
      <c r="AC392" s="72">
        <v>17</v>
      </c>
      <c r="AD392" s="72">
        <v>15</v>
      </c>
      <c r="AE392" s="72">
        <v>20</v>
      </c>
      <c r="AF392" s="87">
        <v>25</v>
      </c>
      <c r="AG392" s="87"/>
      <c r="AH392" s="87"/>
      <c r="AI392" s="87">
        <v>0</v>
      </c>
      <c r="AJ392" s="87">
        <v>0</v>
      </c>
      <c r="AK392" s="87"/>
      <c r="AL392" s="87">
        <v>0</v>
      </c>
      <c r="AM392" s="87"/>
      <c r="AN392" s="87"/>
      <c r="AO392" s="87"/>
      <c r="AP392" s="70">
        <f t="shared" si="37"/>
        <v>23</v>
      </c>
      <c r="AQ392" s="70">
        <f t="shared" si="38"/>
        <v>264</v>
      </c>
      <c r="AR392" s="70">
        <f>IFERROR(VLOOKUP(A392,Climatologia_PP!A:U,9+Precipitacion!$E$2,FALSE),"")</f>
        <v>613.35</v>
      </c>
      <c r="AS392" s="70">
        <f t="shared" si="39"/>
        <v>43.042308632917582</v>
      </c>
      <c r="AT392" s="70">
        <f t="shared" si="40"/>
        <v>58.013546418280214</v>
      </c>
      <c r="AU392" s="70">
        <f t="shared" si="41"/>
        <v>51</v>
      </c>
      <c r="AV392" s="70">
        <f>IFERROR(VLOOKUP(A392,Maximos!A:AQ,8+(Precipitacion!$E$2-1)*3,FALSE),"")</f>
        <v>170</v>
      </c>
      <c r="AW392" s="79">
        <f t="array" ref="AW3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MATCH($A392, Maximos!$A:$A, 0),
    _xlpm.anio, INDEX(Maximos!$A:$ZZ, _xlpm.fila, _xlpm.colIni+1),
    _xlpm.dia, INDEX(Maximos!$A:$ZZ, _xlpm.fila, _xlpm.colIni+2),
    IF(OR(_xlpm.anio="",_xlpm.dia=""), "No aplica", DATE(_xlpm.anio, _xlpm.mesNum, _xlpm.dia))
  ),
"")</f>
        <v>42126</v>
      </c>
      <c r="AX392" s="72">
        <f t="shared" si="42"/>
        <v>-119</v>
      </c>
    </row>
    <row r="393" spans="1:50" ht="15" customHeight="1" x14ac:dyDescent="0.25">
      <c r="A393" s="68">
        <v>47010110</v>
      </c>
      <c r="B393" s="69" t="s">
        <v>644</v>
      </c>
      <c r="C393" s="69" t="s">
        <v>602</v>
      </c>
      <c r="D393" s="70">
        <v>-76.605166670000003</v>
      </c>
      <c r="E393" s="70">
        <v>0.68591666699999998</v>
      </c>
      <c r="F393" s="68">
        <v>300</v>
      </c>
      <c r="G393" s="68">
        <v>86</v>
      </c>
      <c r="H393" s="68">
        <v>86569</v>
      </c>
      <c r="I393" s="69" t="s">
        <v>625</v>
      </c>
      <c r="J393" s="69" t="s">
        <v>644</v>
      </c>
      <c r="K393" s="72">
        <v>0</v>
      </c>
      <c r="L393" s="72">
        <v>5</v>
      </c>
      <c r="M393" s="72">
        <v>34</v>
      </c>
      <c r="N393" s="72">
        <v>10</v>
      </c>
      <c r="O393" s="72">
        <v>5</v>
      </c>
      <c r="P393" s="72">
        <v>65</v>
      </c>
      <c r="Q393" s="72">
        <v>9</v>
      </c>
      <c r="R393" s="72">
        <v>6</v>
      </c>
      <c r="S393" s="72">
        <v>45</v>
      </c>
      <c r="T393" s="72">
        <v>26</v>
      </c>
      <c r="U393" s="72">
        <v>69</v>
      </c>
      <c r="V393" s="72">
        <v>2</v>
      </c>
      <c r="W393" s="72">
        <v>0</v>
      </c>
      <c r="X393" s="72">
        <v>0</v>
      </c>
      <c r="Y393" s="72">
        <v>0</v>
      </c>
      <c r="Z393" s="72">
        <v>10</v>
      </c>
      <c r="AA393" s="72">
        <v>9</v>
      </c>
      <c r="AB393" s="72">
        <v>52</v>
      </c>
      <c r="AC393" s="72">
        <v>3</v>
      </c>
      <c r="AD393" s="72">
        <v>31</v>
      </c>
      <c r="AE393" s="72">
        <v>40</v>
      </c>
      <c r="AF393" s="87">
        <v>12</v>
      </c>
      <c r="AG393" s="87">
        <v>49</v>
      </c>
      <c r="AH393" s="87">
        <v>25</v>
      </c>
      <c r="AI393" s="87">
        <v>0</v>
      </c>
      <c r="AJ393" s="87">
        <v>12</v>
      </c>
      <c r="AK393" s="87">
        <v>0</v>
      </c>
      <c r="AL393" s="87">
        <v>2</v>
      </c>
      <c r="AM393" s="87">
        <v>0</v>
      </c>
      <c r="AN393" s="87"/>
      <c r="AO393" s="87"/>
      <c r="AP393" s="70">
        <f t="shared" si="37"/>
        <v>29</v>
      </c>
      <c r="AQ393" s="70">
        <f t="shared" si="38"/>
        <v>521</v>
      </c>
      <c r="AR393" s="70">
        <f>IFERROR(VLOOKUP(A393,Climatologia_PP!A:U,9+Precipitacion!$E$2,FALSE),"")</f>
        <v>462.2</v>
      </c>
      <c r="AS393" s="70">
        <f t="shared" si="39"/>
        <v>112.72176546949373</v>
      </c>
      <c r="AT393" s="70">
        <f t="shared" si="40"/>
        <v>120.49568032945882</v>
      </c>
      <c r="AU393" s="70">
        <f t="shared" si="41"/>
        <v>69</v>
      </c>
      <c r="AV393" s="70">
        <f>IFERROR(VLOOKUP(A393,Maximos!A:AQ,8+(Precipitacion!$E$2-1)*3,FALSE),"")</f>
        <v>139</v>
      </c>
      <c r="AW393" s="79">
        <f t="array" ref="AW3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MATCH($A393, Maximos!$A:$A, 0),
    _xlpm.anio, INDEX(Maximos!$A:$ZZ, _xlpm.fila, _xlpm.colIni+1),
    _xlpm.dia, INDEX(Maximos!$A:$ZZ, _xlpm.fila, _xlpm.colIni+2),
    IF(OR(_xlpm.anio="",_xlpm.dia=""), "No aplica", DATE(_xlpm.anio, _xlpm.mesNum, _xlpm.dia))
  ),
"")</f>
        <v>43239</v>
      </c>
      <c r="AX393" s="72">
        <f t="shared" si="42"/>
        <v>-70</v>
      </c>
    </row>
    <row r="394" spans="1:50" ht="15" customHeight="1" x14ac:dyDescent="0.25">
      <c r="A394" s="68">
        <v>47015080</v>
      </c>
      <c r="B394" s="69" t="s">
        <v>645</v>
      </c>
      <c r="C394" s="69" t="s">
        <v>602</v>
      </c>
      <c r="D394" s="70">
        <v>-77.303611110000006</v>
      </c>
      <c r="E394" s="70">
        <v>0.80491666699999997</v>
      </c>
      <c r="F394" s="68">
        <v>1776</v>
      </c>
      <c r="G394" s="68">
        <v>52</v>
      </c>
      <c r="H394" s="68">
        <v>52573</v>
      </c>
      <c r="I394" s="69" t="s">
        <v>82</v>
      </c>
      <c r="J394" s="69" t="s">
        <v>646</v>
      </c>
      <c r="K394" s="72"/>
      <c r="L394" s="72"/>
      <c r="M394" s="72"/>
      <c r="N394" s="72"/>
      <c r="O394" s="72"/>
      <c r="P394" s="72"/>
      <c r="Q394" s="72"/>
      <c r="R394" s="72"/>
      <c r="S394" s="72"/>
      <c r="T394" s="72"/>
      <c r="U394" s="72"/>
      <c r="V394" s="72"/>
      <c r="W394" s="72"/>
      <c r="X394" s="72"/>
      <c r="Y394" s="72"/>
      <c r="Z394" s="72"/>
      <c r="AA394" s="72"/>
      <c r="AB394" s="72"/>
      <c r="AC394" s="72"/>
      <c r="AD394" s="72"/>
      <c r="AE394" s="72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70">
        <f t="shared" si="37"/>
        <v>0</v>
      </c>
      <c r="AQ394" s="70" t="str">
        <f t="shared" si="38"/>
        <v/>
      </c>
      <c r="AR394" s="70">
        <f>IFERROR(VLOOKUP(A394,Climatologia_PP!A:U,9+Precipitacion!$E$2,FALSE),"")</f>
        <v>335.63749999999999</v>
      </c>
      <c r="AS394" s="70" t="str">
        <f t="shared" si="39"/>
        <v/>
      </c>
      <c r="AT394" s="70" t="str">
        <f t="shared" si="40"/>
        <v/>
      </c>
      <c r="AU394" s="70" t="str">
        <f t="shared" si="41"/>
        <v/>
      </c>
      <c r="AV394" s="70">
        <f>IFERROR(VLOOKUP(A394,Maximos!A:AQ,8+(Precipitacion!$E$2-1)*3,FALSE),"")</f>
        <v>100.6</v>
      </c>
      <c r="AW394" s="79">
        <f t="array" ref="AW3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MATCH($A394, Maximos!$A:$A, 0),
    _xlpm.anio, INDEX(Maximos!$A:$ZZ, _xlpm.fila, _xlpm.colIni+1),
    _xlpm.dia, INDEX(Maximos!$A:$ZZ, _xlpm.fila, _xlpm.colIni+2),
    IF(OR(_xlpm.anio="",_xlpm.dia=""), "No aplica", DATE(_xlpm.anio, _xlpm.mesNum, _xlpm.dia))
  ),
"")</f>
        <v>32271</v>
      </c>
      <c r="AX394" s="72" t="str">
        <f t="shared" si="42"/>
        <v>NA</v>
      </c>
    </row>
    <row r="395" spans="1:50" ht="15" customHeight="1" x14ac:dyDescent="0.25">
      <c r="A395" s="68">
        <v>52050130</v>
      </c>
      <c r="B395" s="69" t="s">
        <v>647</v>
      </c>
      <c r="C395" s="69" t="s">
        <v>602</v>
      </c>
      <c r="D395" s="70">
        <v>-77.848333330000003</v>
      </c>
      <c r="E395" s="70">
        <v>0.81166666700000001</v>
      </c>
      <c r="F395" s="68">
        <v>3100</v>
      </c>
      <c r="G395" s="68">
        <v>52</v>
      </c>
      <c r="H395" s="68">
        <v>52227</v>
      </c>
      <c r="I395" s="69" t="s">
        <v>82</v>
      </c>
      <c r="J395" s="69" t="s">
        <v>648</v>
      </c>
      <c r="K395" s="72">
        <v>4</v>
      </c>
      <c r="L395" s="72">
        <v>1.5</v>
      </c>
      <c r="M395" s="72">
        <v>3</v>
      </c>
      <c r="N395" s="72">
        <v>2.6</v>
      </c>
      <c r="O395" s="72">
        <v>0</v>
      </c>
      <c r="P395" s="72">
        <v>0.5</v>
      </c>
      <c r="Q395" s="72">
        <v>0</v>
      </c>
      <c r="R395" s="72">
        <v>0</v>
      </c>
      <c r="S395" s="72">
        <v>0.4</v>
      </c>
      <c r="T395" s="72">
        <v>5</v>
      </c>
      <c r="U395" s="72">
        <v>10.8</v>
      </c>
      <c r="V395" s="72">
        <v>4.7</v>
      </c>
      <c r="W395" s="72">
        <v>0</v>
      </c>
      <c r="X395" s="72">
        <v>0</v>
      </c>
      <c r="Y395" s="72">
        <v>1.5</v>
      </c>
      <c r="Z395" s="72">
        <v>1.7</v>
      </c>
      <c r="AA395" s="72">
        <v>0</v>
      </c>
      <c r="AB395" s="72">
        <v>1</v>
      </c>
      <c r="AC395" s="72">
        <v>0</v>
      </c>
      <c r="AD395" s="72">
        <v>2.1</v>
      </c>
      <c r="AE395" s="72">
        <v>2</v>
      </c>
      <c r="AF395" s="87">
        <v>2.2000000000000002</v>
      </c>
      <c r="AG395" s="87">
        <v>0.7</v>
      </c>
      <c r="AH395" s="87">
        <v>0</v>
      </c>
      <c r="AI395" s="87">
        <v>0</v>
      </c>
      <c r="AJ395" s="87">
        <v>0</v>
      </c>
      <c r="AK395" s="87">
        <v>1</v>
      </c>
      <c r="AL395" s="87">
        <v>0</v>
      </c>
      <c r="AM395" s="87">
        <v>0</v>
      </c>
      <c r="AN395" s="87"/>
      <c r="AO395" s="87"/>
      <c r="AP395" s="70">
        <f t="shared" si="37"/>
        <v>29</v>
      </c>
      <c r="AQ395" s="70">
        <f t="shared" si="38"/>
        <v>44.70000000000001</v>
      </c>
      <c r="AR395" s="70">
        <f>IFERROR(VLOOKUP(A395,Climatologia_PP!A:U,9+Precipitacion!$E$2,FALSE),"")</f>
        <v>125.0259259259259</v>
      </c>
      <c r="AS395" s="70">
        <f t="shared" si="39"/>
        <v>35.752584649109828</v>
      </c>
      <c r="AT395" s="70">
        <f t="shared" si="40"/>
        <v>38.218280142151883</v>
      </c>
      <c r="AU395" s="70">
        <f t="shared" si="41"/>
        <v>10.8</v>
      </c>
      <c r="AV395" s="70">
        <f>IFERROR(VLOOKUP(A395,Maximos!A:AQ,8+(Precipitacion!$E$2-1)*3,FALSE),"")</f>
        <v>66.7</v>
      </c>
      <c r="AW395" s="79">
        <f t="array" ref="AW3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MATCH($A395, Maximos!$A:$A, 0),
    _xlpm.anio, INDEX(Maximos!$A:$ZZ, _xlpm.fila, _xlpm.colIni+1),
    _xlpm.dia, INDEX(Maximos!$A:$ZZ, _xlpm.fila, _xlpm.colIni+2),
    IF(OR(_xlpm.anio="",_xlpm.dia=""), "No aplica", DATE(_xlpm.anio, _xlpm.mesNum, _xlpm.dia))
  ),
"")</f>
        <v>32997</v>
      </c>
      <c r="AX395" s="72">
        <f t="shared" si="42"/>
        <v>-55.900000000000006</v>
      </c>
    </row>
    <row r="396" spans="1:50" ht="15" customHeight="1" x14ac:dyDescent="0.25">
      <c r="A396" s="68">
        <v>52050190</v>
      </c>
      <c r="B396" s="69" t="s">
        <v>649</v>
      </c>
      <c r="C396" s="69" t="s">
        <v>602</v>
      </c>
      <c r="D396" s="70">
        <v>-77.568527779999997</v>
      </c>
      <c r="E396" s="70">
        <v>0.81625000000000003</v>
      </c>
      <c r="F396" s="68">
        <v>2746</v>
      </c>
      <c r="G396" s="68">
        <v>52</v>
      </c>
      <c r="H396" s="68">
        <v>52560</v>
      </c>
      <c r="I396" s="69" t="s">
        <v>82</v>
      </c>
      <c r="J396" s="69" t="s">
        <v>650</v>
      </c>
      <c r="K396" s="72">
        <v>7.1</v>
      </c>
      <c r="L396" s="72">
        <v>0</v>
      </c>
      <c r="M396" s="72">
        <v>0</v>
      </c>
      <c r="N396" s="72">
        <v>0</v>
      </c>
      <c r="O396" s="72">
        <v>0</v>
      </c>
      <c r="P396" s="72">
        <v>0</v>
      </c>
      <c r="Q396" s="72">
        <v>0</v>
      </c>
      <c r="R396" s="72">
        <v>0</v>
      </c>
      <c r="S396" s="72">
        <v>4.3</v>
      </c>
      <c r="T396" s="72">
        <v>2.5</v>
      </c>
      <c r="U396" s="72">
        <v>1</v>
      </c>
      <c r="V396" s="72">
        <v>0</v>
      </c>
      <c r="W396" s="72">
        <v>0</v>
      </c>
      <c r="X396" s="72">
        <v>1</v>
      </c>
      <c r="Y396" s="72">
        <v>0</v>
      </c>
      <c r="Z396" s="72">
        <v>0</v>
      </c>
      <c r="AA396" s="72">
        <v>0</v>
      </c>
      <c r="AB396" s="72">
        <v>3.4</v>
      </c>
      <c r="AC396" s="72">
        <v>3.7</v>
      </c>
      <c r="AD396" s="72">
        <v>12.3</v>
      </c>
      <c r="AE396" s="72">
        <v>3.4</v>
      </c>
      <c r="AF396" s="87">
        <v>0</v>
      </c>
      <c r="AG396" s="87">
        <v>0</v>
      </c>
      <c r="AH396" s="87">
        <v>0</v>
      </c>
      <c r="AI396" s="87">
        <v>0</v>
      </c>
      <c r="AJ396" s="87">
        <v>0</v>
      </c>
      <c r="AK396" s="87">
        <v>0</v>
      </c>
      <c r="AL396" s="87">
        <v>0</v>
      </c>
      <c r="AM396" s="87">
        <v>0</v>
      </c>
      <c r="AN396" s="87"/>
      <c r="AO396" s="87"/>
      <c r="AP396" s="70">
        <f t="shared" si="37"/>
        <v>29</v>
      </c>
      <c r="AQ396" s="70">
        <f t="shared" si="38"/>
        <v>38.699999999999996</v>
      </c>
      <c r="AR396" s="70">
        <f>IFERROR(VLOOKUP(A396,Climatologia_PP!A:U,9+Precipitacion!$E$2,FALSE),"")</f>
        <v>106.7375</v>
      </c>
      <c r="AS396" s="70">
        <f t="shared" si="39"/>
        <v>36.257172971073892</v>
      </c>
      <c r="AT396" s="70">
        <f t="shared" si="40"/>
        <v>38.757667658734164</v>
      </c>
      <c r="AU396" s="70">
        <f t="shared" si="41"/>
        <v>12.3</v>
      </c>
      <c r="AV396" s="70">
        <f>IFERROR(VLOOKUP(A396,Maximos!A:AQ,8+(Precipitacion!$E$2-1)*3,FALSE),"")</f>
        <v>65</v>
      </c>
      <c r="AW396" s="79">
        <f t="array" ref="AW3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MATCH($A396,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396" s="72">
        <f t="shared" si="42"/>
        <v>-52.7</v>
      </c>
    </row>
    <row r="397" spans="1:50" ht="15" customHeight="1" x14ac:dyDescent="0.25">
      <c r="A397" s="68">
        <v>47015070</v>
      </c>
      <c r="B397" s="69" t="s">
        <v>651</v>
      </c>
      <c r="C397" s="69" t="s">
        <v>602</v>
      </c>
      <c r="D397" s="70">
        <v>-76.570444440000003</v>
      </c>
      <c r="E397" s="70">
        <v>0.83897222199999999</v>
      </c>
      <c r="F397" s="68">
        <v>362</v>
      </c>
      <c r="G397" s="68">
        <v>86</v>
      </c>
      <c r="H397" s="68">
        <v>86885</v>
      </c>
      <c r="I397" s="69" t="s">
        <v>625</v>
      </c>
      <c r="J397" s="69" t="s">
        <v>652</v>
      </c>
      <c r="K397" s="72">
        <v>43.2</v>
      </c>
      <c r="L397" s="72">
        <v>7.1</v>
      </c>
      <c r="M397" s="72">
        <v>49.9</v>
      </c>
      <c r="N397" s="72">
        <v>2</v>
      </c>
      <c r="O397" s="72">
        <v>15</v>
      </c>
      <c r="P397" s="72">
        <v>45.2</v>
      </c>
      <c r="Q397" s="72">
        <v>0</v>
      </c>
      <c r="R397" s="72">
        <v>15.2</v>
      </c>
      <c r="S397" s="72">
        <v>24.4</v>
      </c>
      <c r="T397" s="72">
        <v>34.5</v>
      </c>
      <c r="U397" s="72">
        <v>33.9</v>
      </c>
      <c r="V397" s="72">
        <v>3.2</v>
      </c>
      <c r="W397" s="72">
        <v>0</v>
      </c>
      <c r="X397" s="72">
        <v>7</v>
      </c>
      <c r="Y397" s="72">
        <v>11.5</v>
      </c>
      <c r="Z397" s="72">
        <v>8.5</v>
      </c>
      <c r="AA397" s="72">
        <v>22.7</v>
      </c>
      <c r="AB397" s="72">
        <v>45.2</v>
      </c>
      <c r="AC397" s="72">
        <v>16</v>
      </c>
      <c r="AD397" s="72">
        <v>53.7</v>
      </c>
      <c r="AE397" s="72">
        <v>45</v>
      </c>
      <c r="AF397" s="87">
        <v>19.100000000000001</v>
      </c>
      <c r="AG397" s="87">
        <v>36</v>
      </c>
      <c r="AH397" s="87">
        <v>11.7</v>
      </c>
      <c r="AI397" s="87">
        <v>0.3</v>
      </c>
      <c r="AJ397" s="87">
        <v>5</v>
      </c>
      <c r="AK397" s="87">
        <v>9</v>
      </c>
      <c r="AL397" s="87">
        <v>1.9</v>
      </c>
      <c r="AM397" s="87">
        <v>6.6</v>
      </c>
      <c r="AN397" s="87"/>
      <c r="AO397" s="87"/>
      <c r="AP397" s="70">
        <f t="shared" si="37"/>
        <v>29</v>
      </c>
      <c r="AQ397" s="70">
        <f t="shared" si="38"/>
        <v>572.79999999999995</v>
      </c>
      <c r="AR397" s="70" t="str">
        <f>IFERROR(VLOOKUP(A397,Climatologia_PP!A:U,9+Precipitacion!$E$2,FALSE),"")</f>
        <v/>
      </c>
      <c r="AS397" s="70" t="str">
        <f t="shared" si="39"/>
        <v/>
      </c>
      <c r="AT397" s="70" t="str">
        <f t="shared" si="40"/>
        <v/>
      </c>
      <c r="AU397" s="70">
        <f t="shared" si="41"/>
        <v>53.7</v>
      </c>
      <c r="AV397" s="70">
        <f>IFERROR(VLOOKUP(A397,Maximos!A:AQ,8+(Precipitacion!$E$2-1)*3,FALSE),"")</f>
        <v>130.1</v>
      </c>
      <c r="AW397" s="79">
        <f t="array" ref="AW3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MATCH($A397, Maximos!$A:$A, 0),
    _xlpm.anio, INDEX(Maximos!$A:$ZZ, _xlpm.fila, _xlpm.colIni+1),
    _xlpm.dia, INDEX(Maximos!$A:$ZZ, _xlpm.fila, _xlpm.colIni+2),
    IF(OR(_xlpm.anio="",_xlpm.dia=""), "No aplica", DATE(_xlpm.anio, _xlpm.mesNum, _xlpm.dia))
  ),
"")</f>
        <v>37019</v>
      </c>
      <c r="AX397" s="72">
        <f t="shared" si="42"/>
        <v>-76.399999999999991</v>
      </c>
    </row>
    <row r="398" spans="1:50" ht="15" customHeight="1" x14ac:dyDescent="0.25">
      <c r="A398" s="68">
        <v>52050120</v>
      </c>
      <c r="B398" s="69" t="s">
        <v>646</v>
      </c>
      <c r="C398" s="69" t="s">
        <v>602</v>
      </c>
      <c r="D398" s="70">
        <v>-77.502916670000005</v>
      </c>
      <c r="E398" s="70">
        <v>0.88824999999999998</v>
      </c>
      <c r="F398" s="68">
        <v>2817</v>
      </c>
      <c r="G398" s="68">
        <v>52</v>
      </c>
      <c r="H398" s="68">
        <v>52573</v>
      </c>
      <c r="I398" s="69" t="s">
        <v>82</v>
      </c>
      <c r="J398" s="69" t="s">
        <v>646</v>
      </c>
      <c r="K398" s="72">
        <v>4.3</v>
      </c>
      <c r="L398" s="72">
        <v>0</v>
      </c>
      <c r="M398" s="72">
        <v>0</v>
      </c>
      <c r="N398" s="72">
        <v>1.2</v>
      </c>
      <c r="O398" s="72">
        <v>0</v>
      </c>
      <c r="P398" s="72">
        <v>1.3</v>
      </c>
      <c r="Q398" s="72">
        <v>0</v>
      </c>
      <c r="R398" s="72">
        <v>0</v>
      </c>
      <c r="S398" s="72">
        <v>3.3</v>
      </c>
      <c r="T398" s="72">
        <v>4.7</v>
      </c>
      <c r="U398" s="72">
        <v>0.3</v>
      </c>
      <c r="V398" s="72">
        <v>0</v>
      </c>
      <c r="W398" s="72">
        <v>0</v>
      </c>
      <c r="X398" s="72">
        <v>1.4</v>
      </c>
      <c r="Y398" s="72">
        <v>1.1000000000000001</v>
      </c>
      <c r="Z398" s="72">
        <v>0</v>
      </c>
      <c r="AA398" s="72">
        <v>0.5</v>
      </c>
      <c r="AB398" s="72">
        <v>2.1</v>
      </c>
      <c r="AC398" s="72">
        <v>0</v>
      </c>
      <c r="AD398" s="72">
        <v>8.9</v>
      </c>
      <c r="AE398" s="72">
        <v>3.7</v>
      </c>
      <c r="AF398" s="87">
        <v>0.7</v>
      </c>
      <c r="AG398" s="87">
        <v>0</v>
      </c>
      <c r="AH398" s="87">
        <v>0</v>
      </c>
      <c r="AI398" s="87">
        <v>0</v>
      </c>
      <c r="AJ398" s="87">
        <v>0</v>
      </c>
      <c r="AK398" s="87">
        <v>0</v>
      </c>
      <c r="AL398" s="87">
        <v>0</v>
      </c>
      <c r="AM398" s="87">
        <v>0</v>
      </c>
      <c r="AN398" s="87"/>
      <c r="AO398" s="87"/>
      <c r="AP398" s="70">
        <f t="shared" si="37"/>
        <v>29</v>
      </c>
      <c r="AQ398" s="70">
        <f t="shared" si="38"/>
        <v>33.500000000000007</v>
      </c>
      <c r="AR398" s="70">
        <f>IFERROR(VLOOKUP(A398,Climatologia_PP!A:U,9+Precipitacion!$E$2,FALSE),"")</f>
        <v>103.5821428571429</v>
      </c>
      <c r="AS398" s="70">
        <f t="shared" si="39"/>
        <v>32.341481915663891</v>
      </c>
      <c r="AT398" s="70">
        <f t="shared" si="40"/>
        <v>34.571928944330367</v>
      </c>
      <c r="AU398" s="70">
        <f t="shared" si="41"/>
        <v>8.9</v>
      </c>
      <c r="AV398" s="70">
        <f>IFERROR(VLOOKUP(A398,Maximos!A:AQ,8+(Precipitacion!$E$2-1)*3,FALSE),"")</f>
        <v>60</v>
      </c>
      <c r="AW398" s="79">
        <f t="array" ref="AW3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MATCH($A398, Maximos!$A:$A, 0),
    _xlpm.anio, INDEX(Maximos!$A:$ZZ, _xlpm.fila, _xlpm.colIni+1),
    _xlpm.dia, INDEX(Maximos!$A:$ZZ, _xlpm.fila, _xlpm.colIni+2),
    IF(OR(_xlpm.anio="",_xlpm.dia=""), "No aplica", DATE(_xlpm.anio, _xlpm.mesNum, _xlpm.dia))
  ),
"")</f>
        <v>30091</v>
      </c>
      <c r="AX398" s="72">
        <f t="shared" si="42"/>
        <v>-51.1</v>
      </c>
    </row>
    <row r="399" spans="1:50" ht="15" customHeight="1" x14ac:dyDescent="0.25">
      <c r="A399" s="68">
        <v>52050100</v>
      </c>
      <c r="B399" s="69" t="s">
        <v>653</v>
      </c>
      <c r="C399" s="69" t="s">
        <v>602</v>
      </c>
      <c r="D399" s="70">
        <v>-77.581388889999999</v>
      </c>
      <c r="E399" s="70">
        <v>0.90666666699999998</v>
      </c>
      <c r="F399" s="68">
        <v>2830</v>
      </c>
      <c r="G399" s="68">
        <v>52</v>
      </c>
      <c r="H399" s="68">
        <v>52323</v>
      </c>
      <c r="I399" s="69" t="s">
        <v>82</v>
      </c>
      <c r="J399" s="69" t="s">
        <v>654</v>
      </c>
      <c r="K399" s="72">
        <v>5</v>
      </c>
      <c r="L399" s="72">
        <v>0.7</v>
      </c>
      <c r="M399" s="72">
        <v>0.9</v>
      </c>
      <c r="N399" s="72">
        <v>0.5</v>
      </c>
      <c r="O399" s="72">
        <v>0</v>
      </c>
      <c r="P399" s="72">
        <v>1</v>
      </c>
      <c r="Q399" s="72">
        <v>0</v>
      </c>
      <c r="R399" s="72">
        <v>0</v>
      </c>
      <c r="S399" s="72">
        <v>2.4</v>
      </c>
      <c r="T399" s="72">
        <v>5.6</v>
      </c>
      <c r="U399" s="72">
        <v>0.9</v>
      </c>
      <c r="V399" s="72">
        <v>1.3</v>
      </c>
      <c r="W399" s="72">
        <v>0</v>
      </c>
      <c r="X399" s="72">
        <v>0.7</v>
      </c>
      <c r="Y399" s="72">
        <v>1</v>
      </c>
      <c r="Z399" s="72">
        <v>0</v>
      </c>
      <c r="AA399" s="72">
        <v>0</v>
      </c>
      <c r="AB399" s="72">
        <v>1.9</v>
      </c>
      <c r="AC399" s="72">
        <v>1.2</v>
      </c>
      <c r="AD399" s="72">
        <v>4</v>
      </c>
      <c r="AE399" s="72">
        <v>7.5</v>
      </c>
      <c r="AF399" s="87">
        <v>0.5</v>
      </c>
      <c r="AG399" s="87">
        <v>3</v>
      </c>
      <c r="AH399" s="87">
        <v>0.3</v>
      </c>
      <c r="AI399" s="87">
        <v>0</v>
      </c>
      <c r="AJ399" s="87">
        <v>0</v>
      </c>
      <c r="AK399" s="87">
        <v>0</v>
      </c>
      <c r="AL399" s="87">
        <v>0</v>
      </c>
      <c r="AM399" s="87">
        <v>0</v>
      </c>
      <c r="AN399" s="87"/>
      <c r="AO399" s="87"/>
      <c r="AP399" s="70">
        <f t="shared" si="37"/>
        <v>29</v>
      </c>
      <c r="AQ399" s="70">
        <f t="shared" si="38"/>
        <v>38.399999999999991</v>
      </c>
      <c r="AR399" s="70">
        <f>IFERROR(VLOOKUP(A399,Climatologia_PP!A:U,9+Precipitacion!$E$2,FALSE),"")</f>
        <v>102.448275862069</v>
      </c>
      <c r="AS399" s="70">
        <f t="shared" si="39"/>
        <v>37.482329182093551</v>
      </c>
      <c r="AT399" s="70">
        <f t="shared" si="40"/>
        <v>40.06731740154828</v>
      </c>
      <c r="AU399" s="70">
        <f t="shared" si="41"/>
        <v>7.5</v>
      </c>
      <c r="AV399" s="70">
        <f>IFERROR(VLOOKUP(A399,Maximos!A:AQ,8+(Precipitacion!$E$2-1)*3,FALSE),"")</f>
        <v>90.7</v>
      </c>
      <c r="AW399" s="79">
        <f t="array" ref="AW3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MATCH($A399, Maximos!$A:$A, 0),
    _xlpm.anio, INDEX(Maximos!$A:$ZZ, _xlpm.fila, _xlpm.colIni+1),
    _xlpm.dia, INDEX(Maximos!$A:$ZZ, _xlpm.fila, _xlpm.colIni+2),
    IF(OR(_xlpm.anio="",_xlpm.dia=""), "No aplica", DATE(_xlpm.anio, _xlpm.mesNum, _xlpm.dia))
  ),
"")</f>
        <v>36648</v>
      </c>
      <c r="AX399" s="72">
        <f t="shared" si="42"/>
        <v>-83.2</v>
      </c>
    </row>
    <row r="400" spans="1:50" ht="15" customHeight="1" x14ac:dyDescent="0.25">
      <c r="A400" s="68">
        <v>47010180</v>
      </c>
      <c r="B400" s="69" t="s">
        <v>655</v>
      </c>
      <c r="C400" s="69" t="s">
        <v>602</v>
      </c>
      <c r="D400" s="70">
        <v>-76.844999999999999</v>
      </c>
      <c r="E400" s="70">
        <v>1.1454166670000001</v>
      </c>
      <c r="F400" s="68">
        <v>3000</v>
      </c>
      <c r="G400" s="68">
        <v>86</v>
      </c>
      <c r="H400" s="68">
        <v>86755</v>
      </c>
      <c r="I400" s="69" t="s">
        <v>625</v>
      </c>
      <c r="J400" s="69" t="s">
        <v>154</v>
      </c>
      <c r="K400" s="72">
        <v>20.100000000000001</v>
      </c>
      <c r="L400" s="72">
        <v>10.199999999999999</v>
      </c>
      <c r="M400" s="72">
        <v>23.2</v>
      </c>
      <c r="N400" s="72">
        <v>16.5</v>
      </c>
      <c r="O400" s="72">
        <v>16.8</v>
      </c>
      <c r="P400" s="72">
        <v>9.3000000000000007</v>
      </c>
      <c r="Q400" s="72">
        <v>0</v>
      </c>
      <c r="R400" s="72">
        <v>5.2</v>
      </c>
      <c r="S400" s="72">
        <v>21.5</v>
      </c>
      <c r="T400" s="72">
        <v>32.799999999999997</v>
      </c>
      <c r="U400" s="72">
        <v>63.4</v>
      </c>
      <c r="V400" s="72">
        <v>14.1</v>
      </c>
      <c r="W400" s="72">
        <v>1.6</v>
      </c>
      <c r="X400" s="72">
        <v>4.2</v>
      </c>
      <c r="Y400" s="72">
        <v>21.9</v>
      </c>
      <c r="Z400" s="72">
        <v>16.399999999999999</v>
      </c>
      <c r="AA400" s="72">
        <v>6.9</v>
      </c>
      <c r="AB400" s="72">
        <v>30.1</v>
      </c>
      <c r="AC400" s="72">
        <v>24.3</v>
      </c>
      <c r="AD400" s="72">
        <v>72.3</v>
      </c>
      <c r="AE400" s="72">
        <v>51.2</v>
      </c>
      <c r="AF400" s="87">
        <v>85.8</v>
      </c>
      <c r="AG400" s="87">
        <v>28.7</v>
      </c>
      <c r="AH400" s="87">
        <v>9.8000000000000007</v>
      </c>
      <c r="AI400" s="87">
        <v>21.4</v>
      </c>
      <c r="AJ400" s="87">
        <v>37.799999999999997</v>
      </c>
      <c r="AK400" s="87">
        <v>19.5</v>
      </c>
      <c r="AL400" s="87">
        <v>35.700000000000003</v>
      </c>
      <c r="AM400" s="87">
        <v>4.9000000000000004</v>
      </c>
      <c r="AN400" s="87"/>
      <c r="AO400" s="87"/>
      <c r="AP400" s="70">
        <f t="shared" si="37"/>
        <v>29</v>
      </c>
      <c r="AQ400" s="70">
        <f t="shared" si="38"/>
        <v>705.59999999999991</v>
      </c>
      <c r="AR400" s="70">
        <f>IFERROR(VLOOKUP(A400,Climatologia_PP!A:U,9+Precipitacion!$E$2,FALSE),"")</f>
        <v>484.80344827586202</v>
      </c>
      <c r="AS400" s="70">
        <f t="shared" si="39"/>
        <v>145.54351923637734</v>
      </c>
      <c r="AT400" s="70">
        <f t="shared" si="40"/>
        <v>155.58100332164474</v>
      </c>
      <c r="AU400" s="70">
        <f t="shared" si="41"/>
        <v>85.8</v>
      </c>
      <c r="AV400" s="70">
        <f>IFERROR(VLOOKUP(A400,Maximos!A:AQ,8+(Precipitacion!$E$2-1)*3,FALSE),"")</f>
        <v>152.80000000000001</v>
      </c>
      <c r="AW400" s="79">
        <f t="array" ref="AW4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MATCH($A400, Maximos!$A:$A, 0),
    _xlpm.anio, INDEX(Maximos!$A:$ZZ, _xlpm.fila, _xlpm.colIni+1),
    _xlpm.dia, INDEX(Maximos!$A:$ZZ, _xlpm.fila, _xlpm.colIni+2),
    IF(OR(_xlpm.anio="",_xlpm.dia=""), "No aplica", DATE(_xlpm.anio, _xlpm.mesNum, _xlpm.dia))
  ),
"")</f>
        <v>33015</v>
      </c>
      <c r="AX400" s="72">
        <f t="shared" si="42"/>
        <v>-67.000000000000014</v>
      </c>
    </row>
    <row r="401" spans="1:50" ht="15" customHeight="1" x14ac:dyDescent="0.25">
      <c r="A401" s="68">
        <v>47015100</v>
      </c>
      <c r="B401" s="69" t="s">
        <v>656</v>
      </c>
      <c r="C401" s="69" t="s">
        <v>602</v>
      </c>
      <c r="D401" s="70">
        <v>-77.161472219999993</v>
      </c>
      <c r="E401" s="70">
        <v>1.159944444</v>
      </c>
      <c r="F401" s="68">
        <v>2830</v>
      </c>
      <c r="G401" s="68">
        <v>52</v>
      </c>
      <c r="H401" s="68">
        <v>52001</v>
      </c>
      <c r="I401" s="69" t="s">
        <v>82</v>
      </c>
      <c r="J401" s="69" t="s">
        <v>607</v>
      </c>
      <c r="K401" s="72">
        <v>7.5</v>
      </c>
      <c r="L401" s="72">
        <v>5.9</v>
      </c>
      <c r="M401" s="72">
        <v>4.5</v>
      </c>
      <c r="N401" s="72">
        <v>6.8</v>
      </c>
      <c r="O401" s="72">
        <v>2.2000000000000002</v>
      </c>
      <c r="P401" s="72">
        <v>1.8</v>
      </c>
      <c r="Q401" s="72">
        <v>0</v>
      </c>
      <c r="R401" s="72">
        <v>1</v>
      </c>
      <c r="S401" s="72">
        <v>5.6</v>
      </c>
      <c r="T401" s="72">
        <v>6.4</v>
      </c>
      <c r="U401" s="72">
        <v>4.5</v>
      </c>
      <c r="V401" s="72">
        <v>14.4</v>
      </c>
      <c r="W401" s="72">
        <v>0.8</v>
      </c>
      <c r="X401" s="72">
        <v>1.4</v>
      </c>
      <c r="Y401" s="72">
        <v>3.2</v>
      </c>
      <c r="Z401" s="72">
        <v>2.6</v>
      </c>
      <c r="AA401" s="72">
        <v>3.6</v>
      </c>
      <c r="AB401" s="72">
        <v>3</v>
      </c>
      <c r="AC401" s="72">
        <v>1.3</v>
      </c>
      <c r="AD401" s="72">
        <v>12.5</v>
      </c>
      <c r="AE401" s="72">
        <v>19.5</v>
      </c>
      <c r="AF401" s="87">
        <v>3.9</v>
      </c>
      <c r="AG401" s="87">
        <v>3.4</v>
      </c>
      <c r="AH401" s="87">
        <v>2</v>
      </c>
      <c r="AI401" s="87">
        <v>5.2</v>
      </c>
      <c r="AJ401" s="87">
        <v>0</v>
      </c>
      <c r="AK401" s="87">
        <v>1</v>
      </c>
      <c r="AL401" s="87">
        <v>4.0999999999999996</v>
      </c>
      <c r="AM401" s="87">
        <v>1</v>
      </c>
      <c r="AN401" s="87"/>
      <c r="AO401" s="87"/>
      <c r="AP401" s="70">
        <f t="shared" si="37"/>
        <v>29</v>
      </c>
      <c r="AQ401" s="70">
        <f t="shared" si="38"/>
        <v>129.1</v>
      </c>
      <c r="AR401" s="70">
        <f>IFERROR(VLOOKUP(A401,Climatologia_PP!A:U,9+Precipitacion!$E$2,FALSE),"")</f>
        <v>163.7592592592593</v>
      </c>
      <c r="AS401" s="70">
        <f t="shared" si="39"/>
        <v>78.835236910550705</v>
      </c>
      <c r="AT401" s="70">
        <f t="shared" si="40"/>
        <v>84.272149800933519</v>
      </c>
      <c r="AU401" s="70">
        <f t="shared" si="41"/>
        <v>19.5</v>
      </c>
      <c r="AV401" s="70">
        <f>IFERROR(VLOOKUP(A401,Maximos!A:AQ,8+(Precipitacion!$E$2-1)*3,FALSE),"")</f>
        <v>44.1</v>
      </c>
      <c r="AW401" s="79">
        <f t="array" ref="AW4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MATCH($A401,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401" s="72">
        <f t="shared" si="42"/>
        <v>-24.6</v>
      </c>
    </row>
    <row r="402" spans="1:50" ht="15" customHeight="1" x14ac:dyDescent="0.25">
      <c r="A402" s="68">
        <v>47010090</v>
      </c>
      <c r="B402" s="69" t="s">
        <v>154</v>
      </c>
      <c r="C402" s="69" t="s">
        <v>602</v>
      </c>
      <c r="D402" s="70">
        <v>-76.883388890000006</v>
      </c>
      <c r="E402" s="70">
        <v>1.1789444440000001</v>
      </c>
      <c r="F402" s="68">
        <v>2140</v>
      </c>
      <c r="G402" s="68">
        <v>86</v>
      </c>
      <c r="H402" s="68">
        <v>86755</v>
      </c>
      <c r="I402" s="69" t="s">
        <v>625</v>
      </c>
      <c r="J402" s="69" t="s">
        <v>154</v>
      </c>
      <c r="K402" s="72">
        <v>9</v>
      </c>
      <c r="L402" s="72">
        <v>3</v>
      </c>
      <c r="M402" s="72">
        <v>12</v>
      </c>
      <c r="N402" s="72">
        <v>5</v>
      </c>
      <c r="O402" s="72">
        <v>35</v>
      </c>
      <c r="P402" s="72">
        <v>5</v>
      </c>
      <c r="Q402" s="72">
        <v>0</v>
      </c>
      <c r="R402" s="72">
        <v>2</v>
      </c>
      <c r="S402" s="72">
        <v>9</v>
      </c>
      <c r="T402" s="72">
        <v>16</v>
      </c>
      <c r="U402" s="72">
        <v>28</v>
      </c>
      <c r="V402" s="72">
        <v>0</v>
      </c>
      <c r="W402" s="72">
        <v>0</v>
      </c>
      <c r="X402" s="72">
        <v>4</v>
      </c>
      <c r="Y402" s="72">
        <v>6</v>
      </c>
      <c r="Z402" s="72">
        <v>11</v>
      </c>
      <c r="AA402" s="72">
        <v>2</v>
      </c>
      <c r="AB402" s="72">
        <v>19</v>
      </c>
      <c r="AC402" s="72">
        <v>4</v>
      </c>
      <c r="AD402" s="72">
        <v>27</v>
      </c>
      <c r="AE402" s="72">
        <v>24</v>
      </c>
      <c r="AF402" s="87">
        <v>7</v>
      </c>
      <c r="AG402" s="87">
        <v>8</v>
      </c>
      <c r="AH402" s="87">
        <v>2</v>
      </c>
      <c r="AI402" s="87">
        <v>0</v>
      </c>
      <c r="AJ402" s="87">
        <v>6</v>
      </c>
      <c r="AK402" s="87">
        <v>4</v>
      </c>
      <c r="AL402" s="87">
        <v>1</v>
      </c>
      <c r="AM402" s="87">
        <v>5</v>
      </c>
      <c r="AN402" s="87"/>
      <c r="AO402" s="87"/>
      <c r="AP402" s="70">
        <f t="shared" si="37"/>
        <v>29</v>
      </c>
      <c r="AQ402" s="70">
        <f t="shared" si="38"/>
        <v>254</v>
      </c>
      <c r="AR402" s="70">
        <f>IFERROR(VLOOKUP(A402,Climatologia_PP!A:U,9+Precipitacion!$E$2,FALSE),"")</f>
        <v>243.15862068965521</v>
      </c>
      <c r="AS402" s="70">
        <f t="shared" si="39"/>
        <v>104.45856259572295</v>
      </c>
      <c r="AT402" s="70">
        <f t="shared" si="40"/>
        <v>111.66260139542797</v>
      </c>
      <c r="AU402" s="70">
        <f t="shared" si="41"/>
        <v>35</v>
      </c>
      <c r="AV402" s="70">
        <f>IFERROR(VLOOKUP(A402,Maximos!A:AQ,8+(Precipitacion!$E$2-1)*3,FALSE),"")</f>
        <v>90</v>
      </c>
      <c r="AW402" s="79">
        <f t="array" ref="AW4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MATCH($A402, Maximos!$A:$A, 0),
    _xlpm.anio, INDEX(Maximos!$A:$ZZ, _xlpm.fila, _xlpm.colIni+1),
    _xlpm.dia, INDEX(Maximos!$A:$ZZ, _xlpm.fila, _xlpm.colIni+2),
    IF(OR(_xlpm.anio="",_xlpm.dia=""), "No aplica", DATE(_xlpm.anio, _xlpm.mesNum, _xlpm.dia))
  ),
"")</f>
        <v>28255</v>
      </c>
      <c r="AX402" s="72">
        <f t="shared" si="42"/>
        <v>-55</v>
      </c>
    </row>
    <row r="403" spans="1:50" ht="15" customHeight="1" x14ac:dyDescent="0.25">
      <c r="A403" s="68">
        <v>52055030</v>
      </c>
      <c r="B403" s="69" t="s">
        <v>657</v>
      </c>
      <c r="C403" s="69" t="s">
        <v>602</v>
      </c>
      <c r="D403" s="70">
        <v>-77.465111109999995</v>
      </c>
      <c r="E403" s="70">
        <v>1.1843611110000001</v>
      </c>
      <c r="F403" s="68">
        <v>1493</v>
      </c>
      <c r="G403" s="68">
        <v>52</v>
      </c>
      <c r="H403" s="68">
        <v>52207</v>
      </c>
      <c r="I403" s="69" t="s">
        <v>82</v>
      </c>
      <c r="J403" s="69" t="s">
        <v>658</v>
      </c>
      <c r="K403" s="72"/>
      <c r="L403" s="72"/>
      <c r="M403" s="72"/>
      <c r="N403" s="72"/>
      <c r="O403" s="72"/>
      <c r="P403" s="72"/>
      <c r="Q403" s="72"/>
      <c r="R403" s="72"/>
      <c r="S403" s="72"/>
      <c r="T403" s="72"/>
      <c r="U403" s="72"/>
      <c r="V403" s="72"/>
      <c r="W403" s="72"/>
      <c r="X403" s="72"/>
      <c r="Y403" s="72"/>
      <c r="Z403" s="72"/>
      <c r="AA403" s="72"/>
      <c r="AB403" s="72"/>
      <c r="AC403" s="72"/>
      <c r="AD403" s="72"/>
      <c r="AE403" s="72"/>
      <c r="AF403" s="87"/>
      <c r="AG403" s="87"/>
      <c r="AH403" s="87"/>
      <c r="AI403" s="87"/>
      <c r="AJ403" s="87"/>
      <c r="AK403" s="87"/>
      <c r="AL403" s="87"/>
      <c r="AM403" s="87"/>
      <c r="AN403" s="87"/>
      <c r="AO403" s="87"/>
      <c r="AP403" s="70">
        <f t="shared" si="37"/>
        <v>0</v>
      </c>
      <c r="AQ403" s="70" t="str">
        <f t="shared" si="38"/>
        <v/>
      </c>
      <c r="AR403" s="70">
        <f>IFERROR(VLOOKUP(A403,Climatologia_PP!A:U,9+Precipitacion!$E$2,FALSE),"")</f>
        <v>96.170370370370364</v>
      </c>
      <c r="AS403" s="70" t="str">
        <f t="shared" si="39"/>
        <v/>
      </c>
      <c r="AT403" s="70" t="str">
        <f t="shared" si="40"/>
        <v/>
      </c>
      <c r="AU403" s="70" t="str">
        <f t="shared" si="41"/>
        <v/>
      </c>
      <c r="AV403" s="70">
        <f>IFERROR(VLOOKUP(A403,Maximos!A:AQ,8+(Precipitacion!$E$2-1)*3,FALSE),"")</f>
        <v>52.5</v>
      </c>
      <c r="AW403" s="79">
        <f t="array" ref="AW4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MATCH($A403, Maximos!$A:$A, 0),
    _xlpm.anio, INDEX(Maximos!$A:$ZZ, _xlpm.fila, _xlpm.colIni+1),
    _xlpm.dia, INDEX(Maximos!$A:$ZZ, _xlpm.fila, _xlpm.colIni+2),
    IF(OR(_xlpm.anio="",_xlpm.dia=""), "No aplica", DATE(_xlpm.anio, _xlpm.mesNum, _xlpm.dia))
  ),
"")</f>
        <v>38123</v>
      </c>
      <c r="AX403" s="72" t="str">
        <f t="shared" si="42"/>
        <v>NA</v>
      </c>
    </row>
    <row r="404" spans="1:50" ht="15" customHeight="1" x14ac:dyDescent="0.25">
      <c r="A404" s="68">
        <v>52045070</v>
      </c>
      <c r="B404" s="69" t="s">
        <v>659</v>
      </c>
      <c r="C404" s="69" t="s">
        <v>602</v>
      </c>
      <c r="D404" s="70">
        <v>-77.19</v>
      </c>
      <c r="E404" s="70">
        <v>1.1999983329999999</v>
      </c>
      <c r="F404" s="68">
        <v>2850</v>
      </c>
      <c r="G404" s="68">
        <v>52</v>
      </c>
      <c r="H404" s="68">
        <v>52001</v>
      </c>
      <c r="I404" s="69" t="s">
        <v>82</v>
      </c>
      <c r="J404" s="69" t="s">
        <v>607</v>
      </c>
      <c r="K404" s="72">
        <v>5.6</v>
      </c>
      <c r="L404" s="72">
        <v>9.9</v>
      </c>
      <c r="M404" s="72">
        <v>2.7</v>
      </c>
      <c r="N404" s="72">
        <v>4</v>
      </c>
      <c r="O404" s="72">
        <v>1.8</v>
      </c>
      <c r="P404" s="72">
        <v>2.2999999999999998</v>
      </c>
      <c r="Q404" s="72">
        <v>0.2</v>
      </c>
      <c r="R404" s="72">
        <v>0.3</v>
      </c>
      <c r="S404" s="72">
        <v>5.2</v>
      </c>
      <c r="T404" s="72">
        <v>7.6</v>
      </c>
      <c r="U404" s="72">
        <v>6.6</v>
      </c>
      <c r="V404" s="72">
        <v>8</v>
      </c>
      <c r="W404" s="72">
        <v>0.3</v>
      </c>
      <c r="X404" s="72">
        <v>2.2999999999999998</v>
      </c>
      <c r="Y404" s="72">
        <v>2.7</v>
      </c>
      <c r="Z404" s="72">
        <v>2.8</v>
      </c>
      <c r="AA404" s="72">
        <v>4.4000000000000004</v>
      </c>
      <c r="AB404" s="72">
        <v>1.8</v>
      </c>
      <c r="AC404" s="72">
        <v>1.2</v>
      </c>
      <c r="AD404" s="72">
        <v>7.9</v>
      </c>
      <c r="AE404" s="72">
        <v>15.7</v>
      </c>
      <c r="AF404" s="87">
        <v>3.8</v>
      </c>
      <c r="AG404" s="87">
        <v>5</v>
      </c>
      <c r="AH404" s="87">
        <v>1.2</v>
      </c>
      <c r="AI404" s="87">
        <v>5.9</v>
      </c>
      <c r="AJ404" s="87">
        <v>0.4</v>
      </c>
      <c r="AK404" s="87">
        <v>2.8</v>
      </c>
      <c r="AL404" s="87">
        <v>1</v>
      </c>
      <c r="AM404" s="87">
        <v>0.2</v>
      </c>
      <c r="AN404" s="87"/>
      <c r="AO404" s="87"/>
      <c r="AP404" s="70">
        <f t="shared" si="37"/>
        <v>29</v>
      </c>
      <c r="AQ404" s="70">
        <f t="shared" si="38"/>
        <v>113.60000000000002</v>
      </c>
      <c r="AR404" s="70">
        <f>IFERROR(VLOOKUP(A404,Climatologia_PP!A:U,9+Precipitacion!$E$2,FALSE),"")</f>
        <v>137.72592592592591</v>
      </c>
      <c r="AS404" s="70">
        <f t="shared" si="39"/>
        <v>82.482654762545067</v>
      </c>
      <c r="AT404" s="70">
        <f t="shared" si="40"/>
        <v>88.171113711686118</v>
      </c>
      <c r="AU404" s="70">
        <f t="shared" si="41"/>
        <v>15.7</v>
      </c>
      <c r="AV404" s="70">
        <f>IFERROR(VLOOKUP(A404,Maximos!A:AQ,8+(Precipitacion!$E$2-1)*3,FALSE),"")</f>
        <v>49</v>
      </c>
      <c r="AW404" s="79">
        <f t="array" ref="AW4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MATCH($A404, Maximos!$A:$A, 0),
    _xlpm.anio, INDEX(Maximos!$A:$ZZ, _xlpm.fila, _xlpm.colIni+1),
    _xlpm.dia, INDEX(Maximos!$A:$ZZ, _xlpm.fila, _xlpm.colIni+2),
    IF(OR(_xlpm.anio="",_xlpm.dia=""), "No aplica", DATE(_xlpm.anio, _xlpm.mesNum, _xlpm.dia))
  ),
"")</f>
        <v>34479</v>
      </c>
      <c r="AX404" s="72">
        <f t="shared" si="42"/>
        <v>-33.299999999999997</v>
      </c>
    </row>
    <row r="405" spans="1:50" ht="15" customHeight="1" x14ac:dyDescent="0.25">
      <c r="A405" s="68">
        <v>52045010</v>
      </c>
      <c r="B405" s="69" t="s">
        <v>660</v>
      </c>
      <c r="C405" s="69" t="s">
        <v>602</v>
      </c>
      <c r="D405" s="70">
        <v>-77.303083330000007</v>
      </c>
      <c r="E405" s="70">
        <v>1.1982222220000001</v>
      </c>
      <c r="F405" s="68">
        <v>2710</v>
      </c>
      <c r="G405" s="68">
        <v>52</v>
      </c>
      <c r="H405" s="68">
        <v>52001</v>
      </c>
      <c r="I405" s="69" t="s">
        <v>82</v>
      </c>
      <c r="J405" s="69" t="s">
        <v>607</v>
      </c>
      <c r="K405" s="72">
        <v>2.7</v>
      </c>
      <c r="L405" s="72">
        <v>0.2</v>
      </c>
      <c r="M405" s="72">
        <v>0.8</v>
      </c>
      <c r="N405" s="72">
        <v>0.8</v>
      </c>
      <c r="O405" s="72">
        <v>0.4</v>
      </c>
      <c r="P405" s="72">
        <v>1.4</v>
      </c>
      <c r="Q405" s="72">
        <v>0</v>
      </c>
      <c r="R405" s="72">
        <v>0</v>
      </c>
      <c r="S405" s="72">
        <v>0.2</v>
      </c>
      <c r="T405" s="72">
        <v>1.5</v>
      </c>
      <c r="U405" s="72">
        <v>2.8</v>
      </c>
      <c r="V405" s="72">
        <v>0</v>
      </c>
      <c r="W405" s="72">
        <v>0</v>
      </c>
      <c r="X405" s="72">
        <v>0</v>
      </c>
      <c r="Y405" s="72">
        <v>0</v>
      </c>
      <c r="Z405" s="72">
        <v>0</v>
      </c>
      <c r="AA405" s="72">
        <v>0</v>
      </c>
      <c r="AB405" s="72">
        <v>0.8</v>
      </c>
      <c r="AC405" s="72">
        <v>0</v>
      </c>
      <c r="AD405" s="72">
        <v>4.2</v>
      </c>
      <c r="AE405" s="72">
        <v>0.2</v>
      </c>
      <c r="AF405" s="87">
        <v>0</v>
      </c>
      <c r="AG405" s="87">
        <v>0</v>
      </c>
      <c r="AH405" s="87">
        <v>0</v>
      </c>
      <c r="AI405" s="87">
        <v>0</v>
      </c>
      <c r="AJ405" s="87">
        <v>0</v>
      </c>
      <c r="AK405" s="87">
        <v>0</v>
      </c>
      <c r="AL405" s="87">
        <v>0</v>
      </c>
      <c r="AM405" s="87">
        <v>0</v>
      </c>
      <c r="AN405" s="87"/>
      <c r="AO405" s="87"/>
      <c r="AP405" s="70">
        <f t="shared" si="37"/>
        <v>29</v>
      </c>
      <c r="AQ405" s="70">
        <f t="shared" si="38"/>
        <v>16</v>
      </c>
      <c r="AR405" s="70">
        <f>IFERROR(VLOOKUP(A405,Climatologia_PP!A:U,9+Precipitacion!$E$2,FALSE),"")</f>
        <v>85.912500000000009</v>
      </c>
      <c r="AS405" s="70">
        <f t="shared" si="39"/>
        <v>18.623599592608759</v>
      </c>
      <c r="AT405" s="70">
        <f t="shared" si="40"/>
        <v>19.907985771409361</v>
      </c>
      <c r="AU405" s="70">
        <f t="shared" si="41"/>
        <v>4.2</v>
      </c>
      <c r="AV405" s="70">
        <f>IFERROR(VLOOKUP(A405,Maximos!A:AQ,8+(Precipitacion!$E$2-1)*3,FALSE),"")</f>
        <v>45</v>
      </c>
      <c r="AW405" s="79">
        <f t="array" ref="AW4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MATCH($A405, Maximos!$A:$A, 0),
    _xlpm.anio, INDEX(Maximos!$A:$ZZ, _xlpm.fila, _xlpm.colIni+1),
    _xlpm.dia, INDEX(Maximos!$A:$ZZ, _xlpm.fila, _xlpm.colIni+2),
    IF(OR(_xlpm.anio="",_xlpm.dia=""), "No aplica", DATE(_xlpm.anio, _xlpm.mesNum, _xlpm.dia))
  ),
"")</f>
        <v>19498</v>
      </c>
      <c r="AX405" s="72">
        <f t="shared" si="42"/>
        <v>-40.799999999999997</v>
      </c>
    </row>
    <row r="406" spans="1:50" ht="15" customHeight="1" x14ac:dyDescent="0.25">
      <c r="A406" s="68">
        <v>47015040</v>
      </c>
      <c r="B406" s="69" t="s">
        <v>661</v>
      </c>
      <c r="C406" s="69" t="s">
        <v>602</v>
      </c>
      <c r="D406" s="70">
        <v>-76.960972220000002</v>
      </c>
      <c r="E406" s="70">
        <v>1.198277778</v>
      </c>
      <c r="F406" s="68">
        <v>2100</v>
      </c>
      <c r="G406" s="68">
        <v>86</v>
      </c>
      <c r="H406" s="68">
        <v>86219</v>
      </c>
      <c r="I406" s="69" t="s">
        <v>625</v>
      </c>
      <c r="J406" s="69" t="s">
        <v>662</v>
      </c>
      <c r="K406" s="72">
        <v>9.1999999999999993</v>
      </c>
      <c r="L406" s="72">
        <v>3.3</v>
      </c>
      <c r="M406" s="72">
        <v>2.7</v>
      </c>
      <c r="N406" s="72">
        <v>1.6</v>
      </c>
      <c r="O406" s="72">
        <v>5.9</v>
      </c>
      <c r="P406" s="72">
        <v>9.6999999999999993</v>
      </c>
      <c r="Q406" s="72">
        <v>1.9</v>
      </c>
      <c r="R406" s="72">
        <v>0.2</v>
      </c>
      <c r="S406" s="72">
        <v>7.1</v>
      </c>
      <c r="T406" s="72">
        <v>14.8</v>
      </c>
      <c r="U406" s="72">
        <v>21.2</v>
      </c>
      <c r="V406" s="72">
        <v>1.1000000000000001</v>
      </c>
      <c r="W406" s="72">
        <v>0</v>
      </c>
      <c r="X406" s="72">
        <v>1.2</v>
      </c>
      <c r="Y406" s="72">
        <v>2.7</v>
      </c>
      <c r="Z406" s="72">
        <v>3.5</v>
      </c>
      <c r="AA406" s="72"/>
      <c r="AB406" s="72">
        <v>16.899999999999999</v>
      </c>
      <c r="AC406" s="72">
        <v>0</v>
      </c>
      <c r="AD406" s="72">
        <v>20</v>
      </c>
      <c r="AE406" s="72">
        <v>11.3</v>
      </c>
      <c r="AF406" s="87">
        <v>3.1</v>
      </c>
      <c r="AG406" s="87">
        <v>2.4</v>
      </c>
      <c r="AH406" s="87">
        <v>1.7</v>
      </c>
      <c r="AI406" s="87">
        <v>1.8</v>
      </c>
      <c r="AJ406" s="87">
        <v>2.4</v>
      </c>
      <c r="AK406" s="87">
        <v>2.6</v>
      </c>
      <c r="AL406" s="87">
        <v>2</v>
      </c>
      <c r="AM406" s="87">
        <v>2.7</v>
      </c>
      <c r="AN406" s="87"/>
      <c r="AO406" s="87"/>
      <c r="AP406" s="70">
        <f t="shared" si="37"/>
        <v>28</v>
      </c>
      <c r="AQ406" s="70">
        <f t="shared" si="38"/>
        <v>153</v>
      </c>
      <c r="AR406" s="70">
        <f>IFERROR(VLOOKUP(A406,Climatologia_PP!A:U,9+Precipitacion!$E$2,FALSE),"")</f>
        <v>187.9115384615385</v>
      </c>
      <c r="AS406" s="70">
        <f t="shared" si="39"/>
        <v>81.421290705528364</v>
      </c>
      <c r="AT406" s="70">
        <f t="shared" si="40"/>
        <v>90.14500042397782</v>
      </c>
      <c r="AU406" s="70">
        <f t="shared" si="41"/>
        <v>21.2</v>
      </c>
      <c r="AV406" s="70">
        <f>IFERROR(VLOOKUP(A406,Maximos!A:AQ,8+(Precipitacion!$E$2-1)*3,FALSE),"")</f>
        <v>64</v>
      </c>
      <c r="AW406" s="79">
        <f t="array" ref="AW4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MATCH($A406,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406" s="72">
        <f t="shared" si="42"/>
        <v>-42.8</v>
      </c>
    </row>
    <row r="407" spans="1:50" ht="15" customHeight="1" x14ac:dyDescent="0.25">
      <c r="A407" s="68">
        <v>52010030</v>
      </c>
      <c r="B407" s="69" t="s">
        <v>663</v>
      </c>
      <c r="C407" s="69" t="s">
        <v>602</v>
      </c>
      <c r="D407" s="70">
        <v>-77.337500000000006</v>
      </c>
      <c r="E407" s="70">
        <v>1.7394444440000001</v>
      </c>
      <c r="F407" s="68">
        <v>1700</v>
      </c>
      <c r="G407" s="68">
        <v>52</v>
      </c>
      <c r="H407" s="68">
        <v>52256</v>
      </c>
      <c r="I407" s="69" t="s">
        <v>82</v>
      </c>
      <c r="J407" s="69" t="s">
        <v>664</v>
      </c>
      <c r="K407" s="72">
        <v>0</v>
      </c>
      <c r="L407" s="72">
        <v>0</v>
      </c>
      <c r="M407" s="72">
        <v>2.2000000000000002</v>
      </c>
      <c r="N407" s="72">
        <v>0.5</v>
      </c>
      <c r="O407" s="72">
        <v>0</v>
      </c>
      <c r="P407" s="72">
        <v>0</v>
      </c>
      <c r="Q407" s="72">
        <v>0</v>
      </c>
      <c r="R407" s="72">
        <v>0</v>
      </c>
      <c r="S407" s="72">
        <v>0</v>
      </c>
      <c r="T407" s="72">
        <v>1.5</v>
      </c>
      <c r="U407" s="72">
        <v>1</v>
      </c>
      <c r="V407" s="72">
        <v>3.7</v>
      </c>
      <c r="W407" s="72">
        <v>0</v>
      </c>
      <c r="X407" s="72">
        <v>0</v>
      </c>
      <c r="Y407" s="72">
        <v>0</v>
      </c>
      <c r="Z407" s="72">
        <v>0</v>
      </c>
      <c r="AA407" s="72">
        <v>3.2</v>
      </c>
      <c r="AB407" s="72">
        <v>0</v>
      </c>
      <c r="AC407" s="72">
        <v>0</v>
      </c>
      <c r="AD407" s="72">
        <v>0</v>
      </c>
      <c r="AE407" s="72">
        <v>3.7</v>
      </c>
      <c r="AF407" s="87">
        <v>0</v>
      </c>
      <c r="AG407" s="87">
        <v>0</v>
      </c>
      <c r="AH407" s="87">
        <v>0</v>
      </c>
      <c r="AI407" s="87">
        <v>0</v>
      </c>
      <c r="AJ407" s="87">
        <v>0</v>
      </c>
      <c r="AK407" s="87">
        <v>0</v>
      </c>
      <c r="AL407" s="87">
        <v>0</v>
      </c>
      <c r="AM407" s="87">
        <v>0</v>
      </c>
      <c r="AN407" s="87"/>
      <c r="AO407" s="87"/>
      <c r="AP407" s="70">
        <f t="shared" si="37"/>
        <v>29</v>
      </c>
      <c r="AQ407" s="70">
        <f t="shared" si="38"/>
        <v>15.8</v>
      </c>
      <c r="AR407" s="70">
        <f>IFERROR(VLOOKUP(A407,Climatologia_PP!A:U,9+Precipitacion!$E$2,FALSE),"")</f>
        <v>100.63928571428571</v>
      </c>
      <c r="AS407" s="70">
        <f t="shared" si="39"/>
        <v>15.699634479576993</v>
      </c>
      <c r="AT407" s="70">
        <f t="shared" si="40"/>
        <v>16.782367891961609</v>
      </c>
      <c r="AU407" s="70">
        <f t="shared" si="41"/>
        <v>3.7</v>
      </c>
      <c r="AV407" s="70">
        <f>IFERROR(VLOOKUP(A407,Maximos!A:AQ,8+(Precipitacion!$E$2-1)*3,FALSE),"")</f>
        <v>69.2</v>
      </c>
      <c r="AW407" s="79">
        <f t="array" ref="AW4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MATCH($A407, Maximos!$A:$A, 0),
    _xlpm.anio, INDEX(Maximos!$A:$ZZ, _xlpm.fila, _xlpm.colIni+1),
    _xlpm.dia, INDEX(Maximos!$A:$ZZ, _xlpm.fila, _xlpm.colIni+2),
    IF(OR(_xlpm.anio="",_xlpm.dia=""), "No aplica", DATE(_xlpm.anio, _xlpm.mesNum, _xlpm.dia))
  ),
"")</f>
        <v>34824</v>
      </c>
      <c r="AX407" s="72">
        <f t="shared" si="42"/>
        <v>-65.5</v>
      </c>
    </row>
    <row r="408" spans="1:50" ht="15" customHeight="1" x14ac:dyDescent="0.25">
      <c r="A408" s="68">
        <v>52070030</v>
      </c>
      <c r="B408" s="69" t="s">
        <v>665</v>
      </c>
      <c r="C408" s="69" t="s">
        <v>602</v>
      </c>
      <c r="D408" s="70">
        <v>-77.527777779999994</v>
      </c>
      <c r="E408" s="70">
        <v>1.7397222219999999</v>
      </c>
      <c r="F408" s="68">
        <v>340</v>
      </c>
      <c r="G408" s="68">
        <v>52</v>
      </c>
      <c r="H408" s="68">
        <v>52540</v>
      </c>
      <c r="I408" s="69" t="s">
        <v>82</v>
      </c>
      <c r="J408" s="69" t="s">
        <v>630</v>
      </c>
      <c r="K408" s="72">
        <v>15</v>
      </c>
      <c r="L408" s="72">
        <v>7</v>
      </c>
      <c r="M408" s="72">
        <v>2</v>
      </c>
      <c r="N408" s="72">
        <v>5</v>
      </c>
      <c r="O408" s="72">
        <v>0</v>
      </c>
      <c r="P408" s="72">
        <v>0</v>
      </c>
      <c r="Q408" s="72">
        <v>0</v>
      </c>
      <c r="R408" s="72">
        <v>5</v>
      </c>
      <c r="S408" s="72">
        <v>0</v>
      </c>
      <c r="T408" s="72">
        <v>0</v>
      </c>
      <c r="U408" s="72">
        <v>0</v>
      </c>
      <c r="V408" s="72">
        <v>0</v>
      </c>
      <c r="W408" s="72">
        <v>0</v>
      </c>
      <c r="X408" s="72">
        <v>0</v>
      </c>
      <c r="Y408" s="72">
        <v>0</v>
      </c>
      <c r="Z408" s="72">
        <v>1</v>
      </c>
      <c r="AA408" s="72">
        <v>9</v>
      </c>
      <c r="AB408" s="72">
        <v>1</v>
      </c>
      <c r="AC408" s="72">
        <v>0</v>
      </c>
      <c r="AD408" s="72">
        <v>0</v>
      </c>
      <c r="AE408" s="72">
        <v>0</v>
      </c>
      <c r="AF408" s="87">
        <v>0</v>
      </c>
      <c r="AG408" s="87">
        <v>0</v>
      </c>
      <c r="AH408" s="87">
        <v>0</v>
      </c>
      <c r="AI408" s="87">
        <v>0</v>
      </c>
      <c r="AJ408" s="87">
        <v>0</v>
      </c>
      <c r="AK408" s="87">
        <v>1</v>
      </c>
      <c r="AL408" s="87">
        <v>0</v>
      </c>
      <c r="AM408" s="87">
        <v>15</v>
      </c>
      <c r="AN408" s="87"/>
      <c r="AO408" s="87"/>
      <c r="AP408" s="70">
        <f t="shared" si="37"/>
        <v>29</v>
      </c>
      <c r="AQ408" s="70">
        <f t="shared" si="38"/>
        <v>61</v>
      </c>
      <c r="AR408" s="70">
        <f>IFERROR(VLOOKUP(A408,Climatologia_PP!A:U,9+Precipitacion!$E$2,FALSE),"")</f>
        <v>149.85185185185179</v>
      </c>
      <c r="AS408" s="70">
        <f t="shared" si="39"/>
        <v>40.706870983687608</v>
      </c>
      <c r="AT408" s="70">
        <f t="shared" si="40"/>
        <v>43.514241396355722</v>
      </c>
      <c r="AU408" s="70">
        <f t="shared" si="41"/>
        <v>15</v>
      </c>
      <c r="AV408" s="70">
        <f>IFERROR(VLOOKUP(A408,Maximos!A:AQ,8+(Precipitacion!$E$2-1)*3,FALSE),"")</f>
        <v>110</v>
      </c>
      <c r="AW408" s="79">
        <f t="array" ref="AW4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MATCH($A408, Maximos!$A:$A, 0),
    _xlpm.anio, INDEX(Maximos!$A:$ZZ, _xlpm.fila, _xlpm.colIni+1),
    _xlpm.dia, INDEX(Maximos!$A:$ZZ, _xlpm.fila, _xlpm.colIni+2),
    IF(OR(_xlpm.anio="",_xlpm.dia=""), "No aplica", DATE(_xlpm.anio, _xlpm.mesNum, _xlpm.dia))
  ),
"")</f>
        <v>34824</v>
      </c>
      <c r="AX408" s="72">
        <f t="shared" si="42"/>
        <v>-95</v>
      </c>
    </row>
    <row r="409" spans="1:50" ht="15" customHeight="1" x14ac:dyDescent="0.25">
      <c r="A409" s="68">
        <v>52025020</v>
      </c>
      <c r="B409" s="69" t="s">
        <v>666</v>
      </c>
      <c r="C409" s="69" t="s">
        <v>602</v>
      </c>
      <c r="D409" s="70">
        <v>-76.891666670000006</v>
      </c>
      <c r="E409" s="70">
        <v>1.753333333</v>
      </c>
      <c r="F409" s="68">
        <v>2300</v>
      </c>
      <c r="G409" s="68">
        <v>19</v>
      </c>
      <c r="H409" s="68">
        <v>19100</v>
      </c>
      <c r="I409" s="69" t="s">
        <v>422</v>
      </c>
      <c r="J409" s="69" t="s">
        <v>35</v>
      </c>
      <c r="K409" s="72">
        <v>0</v>
      </c>
      <c r="L409" s="72">
        <v>0</v>
      </c>
      <c r="M409" s="72">
        <v>0</v>
      </c>
      <c r="N409" s="72">
        <v>1.2</v>
      </c>
      <c r="O409" s="72">
        <v>0</v>
      </c>
      <c r="P409" s="72">
        <v>0</v>
      </c>
      <c r="Q409" s="72">
        <v>0</v>
      </c>
      <c r="R409" s="72">
        <v>0</v>
      </c>
      <c r="S409" s="72">
        <v>0</v>
      </c>
      <c r="T409" s="72">
        <v>3.2</v>
      </c>
      <c r="U409" s="72">
        <v>1.6</v>
      </c>
      <c r="V409" s="72">
        <v>0</v>
      </c>
      <c r="W409" s="72">
        <v>0</v>
      </c>
      <c r="X409" s="72">
        <v>0</v>
      </c>
      <c r="Y409" s="72">
        <v>0</v>
      </c>
      <c r="Z409" s="72">
        <v>0</v>
      </c>
      <c r="AA409" s="72">
        <v>0</v>
      </c>
      <c r="AB409" s="72">
        <v>0</v>
      </c>
      <c r="AC409" s="72">
        <v>0</v>
      </c>
      <c r="AD409" s="72">
        <v>0.6</v>
      </c>
      <c r="AE409" s="72">
        <v>0</v>
      </c>
      <c r="AF409" s="87">
        <v>0</v>
      </c>
      <c r="AG409" s="87">
        <v>0</v>
      </c>
      <c r="AH409" s="87">
        <v>0</v>
      </c>
      <c r="AI409" s="87">
        <v>0</v>
      </c>
      <c r="AJ409" s="87">
        <v>0</v>
      </c>
      <c r="AK409" s="87">
        <v>0</v>
      </c>
      <c r="AL409" s="87">
        <v>0</v>
      </c>
      <c r="AM409" s="87">
        <v>0.3</v>
      </c>
      <c r="AN409" s="87"/>
      <c r="AO409" s="87"/>
      <c r="AP409" s="70">
        <f t="shared" si="37"/>
        <v>29</v>
      </c>
      <c r="AQ409" s="70">
        <f t="shared" si="38"/>
        <v>6.8999999999999995</v>
      </c>
      <c r="AR409" s="70">
        <f>IFERROR(VLOOKUP(A409,Climatologia_PP!A:U,9+Precipitacion!$E$2,FALSE),"")</f>
        <v>118.78571428571421</v>
      </c>
      <c r="AS409" s="70">
        <f t="shared" si="39"/>
        <v>5.8087793144918853</v>
      </c>
      <c r="AT409" s="70">
        <f t="shared" si="40"/>
        <v>6.2093847844568426</v>
      </c>
      <c r="AU409" s="70">
        <f t="shared" si="41"/>
        <v>3.2</v>
      </c>
      <c r="AV409" s="70">
        <f>IFERROR(VLOOKUP(A409,Maximos!A:AQ,8+(Precipitacion!$E$2-1)*3,FALSE),"")</f>
        <v>58.5</v>
      </c>
      <c r="AW409" s="79">
        <f t="array" ref="AW4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MATCH($A409, Maximos!$A:$A, 0),
    _xlpm.anio, INDEX(Maximos!$A:$ZZ, _xlpm.fila, _xlpm.colIni+1),
    _xlpm.dia, INDEX(Maximos!$A:$ZZ, _xlpm.fila, _xlpm.colIni+2),
    IF(OR(_xlpm.anio="",_xlpm.dia=""), "No aplica", DATE(_xlpm.anio, _xlpm.mesNum, _xlpm.dia))
  ),
"")</f>
        <v>34824</v>
      </c>
      <c r="AX409" s="72">
        <f t="shared" si="42"/>
        <v>-55.3</v>
      </c>
    </row>
    <row r="410" spans="1:50" ht="15" customHeight="1" x14ac:dyDescent="0.25">
      <c r="A410" s="68">
        <v>52070010</v>
      </c>
      <c r="B410" s="69" t="s">
        <v>667</v>
      </c>
      <c r="C410" s="69" t="s">
        <v>602</v>
      </c>
      <c r="D410" s="70">
        <v>-78.183888890000006</v>
      </c>
      <c r="E410" s="70">
        <v>1.7649999999999999</v>
      </c>
      <c r="F410" s="68">
        <v>100</v>
      </c>
      <c r="G410" s="68">
        <v>52</v>
      </c>
      <c r="H410" s="68">
        <v>52427</v>
      </c>
      <c r="I410" s="69" t="s">
        <v>82</v>
      </c>
      <c r="J410" s="69" t="s">
        <v>668</v>
      </c>
      <c r="K410" s="72">
        <v>2</v>
      </c>
      <c r="L410" s="72">
        <v>13</v>
      </c>
      <c r="M410" s="72">
        <v>26</v>
      </c>
      <c r="N410" s="72">
        <v>54</v>
      </c>
      <c r="O410" s="72">
        <v>0</v>
      </c>
      <c r="P410" s="72">
        <v>43</v>
      </c>
      <c r="Q410" s="72">
        <v>9</v>
      </c>
      <c r="R410" s="72">
        <v>19</v>
      </c>
      <c r="S410" s="72">
        <v>3</v>
      </c>
      <c r="T410" s="72">
        <v>0</v>
      </c>
      <c r="U410" s="72">
        <v>98</v>
      </c>
      <c r="V410" s="72">
        <v>73</v>
      </c>
      <c r="W410" s="72">
        <v>0</v>
      </c>
      <c r="X410" s="72">
        <v>0</v>
      </c>
      <c r="Y410" s="72">
        <v>1</v>
      </c>
      <c r="Z410" s="72">
        <v>38</v>
      </c>
      <c r="AA410" s="72">
        <v>11</v>
      </c>
      <c r="AB410" s="72">
        <v>3</v>
      </c>
      <c r="AC410" s="72">
        <v>0</v>
      </c>
      <c r="AD410" s="72">
        <v>0</v>
      </c>
      <c r="AE410" s="72">
        <v>10</v>
      </c>
      <c r="AF410" s="87">
        <v>93</v>
      </c>
      <c r="AG410" s="87">
        <v>9</v>
      </c>
      <c r="AH410" s="87">
        <v>5</v>
      </c>
      <c r="AI410" s="87">
        <v>0</v>
      </c>
      <c r="AJ410" s="87">
        <v>4</v>
      </c>
      <c r="AK410" s="87">
        <v>8</v>
      </c>
      <c r="AL410" s="87">
        <v>6</v>
      </c>
      <c r="AM410" s="87">
        <v>18</v>
      </c>
      <c r="AN410" s="87"/>
      <c r="AO410" s="87"/>
      <c r="AP410" s="70">
        <f t="shared" si="37"/>
        <v>29</v>
      </c>
      <c r="AQ410" s="70">
        <f t="shared" si="38"/>
        <v>546</v>
      </c>
      <c r="AR410" s="70">
        <f>IFERROR(VLOOKUP(A410,Climatologia_PP!A:U,9+Precipitacion!$E$2,FALSE),"")</f>
        <v>615.69874731699622</v>
      </c>
      <c r="AS410" s="70">
        <f t="shared" si="39"/>
        <v>88.679732154609795</v>
      </c>
      <c r="AT410" s="70">
        <f t="shared" si="40"/>
        <v>94.795575751479433</v>
      </c>
      <c r="AU410" s="70">
        <f t="shared" si="41"/>
        <v>98</v>
      </c>
      <c r="AV410" s="70">
        <f>IFERROR(VLOOKUP(A410,Maximos!A:AQ,8+(Precipitacion!$E$2-1)*3,FALSE),"")</f>
        <v>170</v>
      </c>
      <c r="AW410" s="79">
        <f t="array" ref="AW4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MATCH($A410, Maximos!$A:$A, 0),
    _xlpm.anio, INDEX(Maximos!$A:$ZZ, _xlpm.fila, _xlpm.colIni+1),
    _xlpm.dia, INDEX(Maximos!$A:$ZZ, _xlpm.fila, _xlpm.colIni+2),
    IF(OR(_xlpm.anio="",_xlpm.dia=""), "No aplica", DATE(_xlpm.anio, _xlpm.mesNum, _xlpm.dia))
  ),
"")</f>
        <v>41790</v>
      </c>
      <c r="AX410" s="72">
        <f t="shared" si="42"/>
        <v>-72</v>
      </c>
    </row>
    <row r="411" spans="1:50" ht="15" customHeight="1" x14ac:dyDescent="0.25">
      <c r="A411" s="68">
        <v>52025010</v>
      </c>
      <c r="B411" s="69" t="s">
        <v>35</v>
      </c>
      <c r="C411" s="69" t="s">
        <v>602</v>
      </c>
      <c r="D411" s="70">
        <v>-77.004027780000001</v>
      </c>
      <c r="E411" s="70">
        <v>1.8299444439999999</v>
      </c>
      <c r="F411" s="68">
        <v>1510</v>
      </c>
      <c r="G411" s="68">
        <v>19</v>
      </c>
      <c r="H411" s="68">
        <v>19100</v>
      </c>
      <c r="I411" s="69" t="s">
        <v>422</v>
      </c>
      <c r="J411" s="69" t="s">
        <v>35</v>
      </c>
      <c r="K411" s="72">
        <v>0</v>
      </c>
      <c r="L411" s="72">
        <v>0</v>
      </c>
      <c r="M411" s="72">
        <v>0</v>
      </c>
      <c r="N411" s="72">
        <v>1</v>
      </c>
      <c r="O411" s="72">
        <v>0</v>
      </c>
      <c r="P411" s="72">
        <v>0</v>
      </c>
      <c r="Q411" s="72">
        <v>0</v>
      </c>
      <c r="R411" s="72">
        <v>0</v>
      </c>
      <c r="S411" s="72">
        <v>0</v>
      </c>
      <c r="T411" s="72">
        <v>0</v>
      </c>
      <c r="U411" s="72">
        <v>0</v>
      </c>
      <c r="V411" s="72">
        <v>0</v>
      </c>
      <c r="W411" s="72">
        <v>0</v>
      </c>
      <c r="X411" s="72">
        <v>0</v>
      </c>
      <c r="Y411" s="72">
        <v>0</v>
      </c>
      <c r="Z411" s="72">
        <v>0</v>
      </c>
      <c r="AA411" s="72">
        <v>0</v>
      </c>
      <c r="AB411" s="72">
        <v>0</v>
      </c>
      <c r="AC411" s="72">
        <v>0</v>
      </c>
      <c r="AD411" s="72">
        <v>0</v>
      </c>
      <c r="AE411" s="72">
        <v>4</v>
      </c>
      <c r="AF411" s="87">
        <v>0</v>
      </c>
      <c r="AG411" s="87">
        <v>0</v>
      </c>
      <c r="AH411" s="87">
        <v>0</v>
      </c>
      <c r="AI411" s="87">
        <v>0</v>
      </c>
      <c r="AJ411" s="87">
        <v>0</v>
      </c>
      <c r="AK411" s="87">
        <v>0</v>
      </c>
      <c r="AL411" s="87">
        <v>0</v>
      </c>
      <c r="AM411" s="87">
        <v>0</v>
      </c>
      <c r="AN411" s="87"/>
      <c r="AO411" s="87"/>
      <c r="AP411" s="70">
        <f t="shared" si="37"/>
        <v>29</v>
      </c>
      <c r="AQ411" s="70">
        <f t="shared" si="38"/>
        <v>5</v>
      </c>
      <c r="AR411" s="70">
        <f>IFERROR(VLOOKUP(A411,Climatologia_PP!A:U,9+Precipitacion!$E$2,FALSE),"")</f>
        <v>125.63448275862071</v>
      </c>
      <c r="AS411" s="70">
        <f t="shared" si="39"/>
        <v>3.9797990887632424</v>
      </c>
      <c r="AT411" s="70">
        <f t="shared" si="40"/>
        <v>4.2542679914365698</v>
      </c>
      <c r="AU411" s="70">
        <f t="shared" si="41"/>
        <v>4</v>
      </c>
      <c r="AV411" s="70" t="str">
        <f>IFERROR(VLOOKUP(A411,Maximos!A:AQ,8+(Precipitacion!$E$2-1)*3,FALSE),"")</f>
        <v/>
      </c>
      <c r="AW411" s="79" t="str">
        <f t="array" ref="AW4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411" s="72" t="str">
        <f t="shared" si="42"/>
        <v>NA</v>
      </c>
    </row>
    <row r="412" spans="1:50" ht="15" customHeight="1" x14ac:dyDescent="0.25">
      <c r="A412" s="68">
        <v>44010040</v>
      </c>
      <c r="B412" s="69" t="s">
        <v>669</v>
      </c>
      <c r="C412" s="69" t="s">
        <v>602</v>
      </c>
      <c r="D412" s="70">
        <v>-76.817083330000003</v>
      </c>
      <c r="E412" s="70">
        <v>1.202111111</v>
      </c>
      <c r="F412" s="68">
        <v>2300</v>
      </c>
      <c r="G412" s="68">
        <v>86</v>
      </c>
      <c r="H412" s="68">
        <v>86755</v>
      </c>
      <c r="I412" s="69" t="s">
        <v>625</v>
      </c>
      <c r="J412" s="69" t="s">
        <v>154</v>
      </c>
      <c r="K412" s="72">
        <v>9.1999999999999993</v>
      </c>
      <c r="L412" s="72">
        <v>3.4</v>
      </c>
      <c r="M412" s="72">
        <v>16.399999999999999</v>
      </c>
      <c r="N412" s="72">
        <v>21</v>
      </c>
      <c r="O412" s="72">
        <v>12.4</v>
      </c>
      <c r="P412" s="72">
        <v>17.100000000000001</v>
      </c>
      <c r="Q412" s="72">
        <v>3.7</v>
      </c>
      <c r="R412" s="72">
        <v>1</v>
      </c>
      <c r="S412" s="72">
        <v>28.3</v>
      </c>
      <c r="T412" s="72">
        <v>40</v>
      </c>
      <c r="U412" s="72">
        <v>57.1</v>
      </c>
      <c r="V412" s="72">
        <v>28.2</v>
      </c>
      <c r="W412" s="72">
        <v>9.6</v>
      </c>
      <c r="X412" s="72">
        <v>2.7</v>
      </c>
      <c r="Y412" s="72">
        <v>11</v>
      </c>
      <c r="Z412" s="72">
        <v>11.2</v>
      </c>
      <c r="AA412" s="72">
        <v>8</v>
      </c>
      <c r="AB412" s="72">
        <v>43</v>
      </c>
      <c r="AC412" s="72">
        <v>10</v>
      </c>
      <c r="AD412" s="72">
        <v>28.5</v>
      </c>
      <c r="AE412" s="72">
        <v>54.4</v>
      </c>
      <c r="AF412" s="87"/>
      <c r="AG412" s="87"/>
      <c r="AH412" s="87"/>
      <c r="AI412" s="87"/>
      <c r="AJ412" s="87"/>
      <c r="AK412" s="87"/>
      <c r="AL412" s="87"/>
      <c r="AM412" s="87"/>
      <c r="AN412" s="87"/>
      <c r="AO412" s="87"/>
      <c r="AP412" s="70">
        <f t="shared" si="37"/>
        <v>21</v>
      </c>
      <c r="AQ412" s="70">
        <f t="shared" si="38"/>
        <v>416.19999999999993</v>
      </c>
      <c r="AR412" s="70">
        <f>IFERROR(VLOOKUP(A412,Climatologia_PP!A:U,9+Precipitacion!$E$2,FALSE),"")</f>
        <v>400.9357142857142</v>
      </c>
      <c r="AS412" s="70">
        <f t="shared" si="39"/>
        <v>103.80716538098378</v>
      </c>
      <c r="AT412" s="70">
        <f t="shared" si="40"/>
        <v>153.23914889573797</v>
      </c>
      <c r="AU412" s="70">
        <f t="shared" si="41"/>
        <v>57.1</v>
      </c>
      <c r="AV412" s="70">
        <f>IFERROR(VLOOKUP(A412,Maximos!A:AQ,8+(Precipitacion!$E$2-1)*3,FALSE),"")</f>
        <v>96.8</v>
      </c>
      <c r="AW412" s="79">
        <f t="array" ref="AW4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MATCH($A412, Maximos!$A:$A, 0),
    _xlpm.anio, INDEX(Maximos!$A:$ZZ, _xlpm.fila, _xlpm.colIni+1),
    _xlpm.dia, INDEX(Maximos!$A:$ZZ, _xlpm.fila, _xlpm.colIni+2),
    IF(OR(_xlpm.anio="",_xlpm.dia=""), "No aplica", DATE(_xlpm.anio, _xlpm.mesNum, _xlpm.dia))
  ),
"")</f>
        <v>40685</v>
      </c>
      <c r="AX412" s="72">
        <f t="shared" si="42"/>
        <v>-39.699999999999996</v>
      </c>
    </row>
    <row r="413" spans="1:50" ht="15" customHeight="1" x14ac:dyDescent="0.25">
      <c r="A413" s="68">
        <v>44010030</v>
      </c>
      <c r="B413" s="69" t="s">
        <v>670</v>
      </c>
      <c r="C413" s="69" t="s">
        <v>602</v>
      </c>
      <c r="D413" s="70">
        <v>-76.680833329999999</v>
      </c>
      <c r="E413" s="70">
        <v>1.2024999999999999</v>
      </c>
      <c r="F413" s="68">
        <v>1400</v>
      </c>
      <c r="G413" s="68">
        <v>86</v>
      </c>
      <c r="H413" s="68">
        <v>86001</v>
      </c>
      <c r="I413" s="69" t="s">
        <v>625</v>
      </c>
      <c r="J413" s="69" t="s">
        <v>671</v>
      </c>
      <c r="K413" s="72">
        <v>2.9</v>
      </c>
      <c r="L413" s="72">
        <v>5</v>
      </c>
      <c r="M413" s="72">
        <v>23.4</v>
      </c>
      <c r="N413" s="72">
        <v>22.5</v>
      </c>
      <c r="O413" s="72">
        <v>5.9</v>
      </c>
      <c r="P413" s="72">
        <v>19.3</v>
      </c>
      <c r="Q413" s="72">
        <v>2.4</v>
      </c>
      <c r="R413" s="72">
        <v>15.2</v>
      </c>
      <c r="S413" s="72">
        <v>40</v>
      </c>
      <c r="T413" s="72">
        <v>31.3</v>
      </c>
      <c r="U413" s="72">
        <v>91.5</v>
      </c>
      <c r="V413" s="72">
        <v>19</v>
      </c>
      <c r="W413" s="72">
        <v>2.4</v>
      </c>
      <c r="X413" s="72">
        <v>1</v>
      </c>
      <c r="Y413" s="72">
        <v>15.3</v>
      </c>
      <c r="Z413" s="72">
        <v>8.1</v>
      </c>
      <c r="AA413" s="72">
        <v>2</v>
      </c>
      <c r="AB413" s="72">
        <v>32.6</v>
      </c>
      <c r="AC413" s="72">
        <v>13.4</v>
      </c>
      <c r="AD413" s="72">
        <v>21.1</v>
      </c>
      <c r="AE413" s="72">
        <v>117.3</v>
      </c>
      <c r="AF413" s="87">
        <v>61.2</v>
      </c>
      <c r="AG413" s="87">
        <v>64.599999999999994</v>
      </c>
      <c r="AH413" s="87">
        <v>38.4</v>
      </c>
      <c r="AI413" s="87">
        <v>26.8</v>
      </c>
      <c r="AJ413" s="87">
        <v>29.5</v>
      </c>
      <c r="AK413" s="87">
        <v>50</v>
      </c>
      <c r="AL413" s="87">
        <v>24.5</v>
      </c>
      <c r="AM413" s="87">
        <v>0.7</v>
      </c>
      <c r="AN413" s="87"/>
      <c r="AO413" s="87"/>
      <c r="AP413" s="70">
        <f t="shared" si="37"/>
        <v>29</v>
      </c>
      <c r="AQ413" s="70">
        <f t="shared" si="38"/>
        <v>787.30000000000007</v>
      </c>
      <c r="AR413" s="70">
        <f>IFERROR(VLOOKUP(A413,Climatologia_PP!A:U,9+Precipitacion!$E$2,FALSE),"")</f>
        <v>485.01666666666659</v>
      </c>
      <c r="AS413" s="70">
        <f t="shared" si="39"/>
        <v>162.32431875193296</v>
      </c>
      <c r="AT413" s="70">
        <f t="shared" si="40"/>
        <v>173.51909935551456</v>
      </c>
      <c r="AU413" s="70">
        <f t="shared" si="41"/>
        <v>117.3</v>
      </c>
      <c r="AV413" s="70">
        <f>IFERROR(VLOOKUP(A413,Maximos!A:AQ,8+(Precipitacion!$E$2-1)*3,FALSE),"")</f>
        <v>130.69999999999999</v>
      </c>
      <c r="AW413" s="79">
        <f t="array" ref="AW4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MATCH($A413, Maximos!$A:$A, 0),
    _xlpm.anio, INDEX(Maximos!$A:$ZZ, _xlpm.fila, _xlpm.colIni+1),
    _xlpm.dia, INDEX(Maximos!$A:$ZZ, _xlpm.fila, _xlpm.colIni+2),
    IF(OR(_xlpm.anio="",_xlpm.dia=""), "No aplica", DATE(_xlpm.anio, _xlpm.mesNum, _xlpm.dia))
  ),
"")</f>
        <v>39584</v>
      </c>
      <c r="AX413" s="72">
        <f t="shared" si="42"/>
        <v>-13.399999999999991</v>
      </c>
    </row>
    <row r="414" spans="1:50" ht="15" customHeight="1" x14ac:dyDescent="0.25">
      <c r="A414" s="68">
        <v>52050050</v>
      </c>
      <c r="B414" s="69" t="s">
        <v>672</v>
      </c>
      <c r="C414" s="69" t="s">
        <v>602</v>
      </c>
      <c r="D414" s="70">
        <v>-77.679666670000003</v>
      </c>
      <c r="E414" s="70">
        <v>1.2206388889999999</v>
      </c>
      <c r="F414" s="68">
        <v>2834</v>
      </c>
      <c r="G414" s="68">
        <v>52</v>
      </c>
      <c r="H414" s="68">
        <v>52699</v>
      </c>
      <c r="I414" s="69" t="s">
        <v>82</v>
      </c>
      <c r="J414" s="69" t="s">
        <v>673</v>
      </c>
      <c r="K414" s="72">
        <v>0.7</v>
      </c>
      <c r="L414" s="72">
        <v>0.3</v>
      </c>
      <c r="M414" s="72">
        <v>0.4</v>
      </c>
      <c r="N414" s="72">
        <v>0.8</v>
      </c>
      <c r="O414" s="72">
        <v>0.7</v>
      </c>
      <c r="P414" s="72">
        <v>0.7</v>
      </c>
      <c r="Q414" s="72">
        <v>0.3</v>
      </c>
      <c r="R414" s="72">
        <v>1.1000000000000001</v>
      </c>
      <c r="S414" s="72">
        <v>0</v>
      </c>
      <c r="T414" s="72">
        <v>4.8</v>
      </c>
      <c r="U414" s="72">
        <v>15.3</v>
      </c>
      <c r="V414" s="72">
        <v>0.2</v>
      </c>
      <c r="W414" s="72">
        <v>0</v>
      </c>
      <c r="X414" s="72">
        <v>0</v>
      </c>
      <c r="Y414" s="72">
        <v>0</v>
      </c>
      <c r="Z414" s="72">
        <v>0.9</v>
      </c>
      <c r="AA414" s="72">
        <v>0.8</v>
      </c>
      <c r="AB414" s="72">
        <v>1</v>
      </c>
      <c r="AC414" s="72">
        <v>0</v>
      </c>
      <c r="AD414" s="72">
        <v>1.1000000000000001</v>
      </c>
      <c r="AE414" s="72">
        <v>1.3</v>
      </c>
      <c r="AF414" s="87">
        <v>0</v>
      </c>
      <c r="AG414" s="87">
        <v>0</v>
      </c>
      <c r="AH414" s="87">
        <v>0</v>
      </c>
      <c r="AI414" s="87">
        <v>0</v>
      </c>
      <c r="AJ414" s="87">
        <v>0</v>
      </c>
      <c r="AK414" s="87">
        <v>0</v>
      </c>
      <c r="AL414" s="87">
        <v>0</v>
      </c>
      <c r="AM414" s="87">
        <v>18.3</v>
      </c>
      <c r="AN414" s="87"/>
      <c r="AO414" s="87"/>
      <c r="AP414" s="70">
        <f t="shared" si="37"/>
        <v>29</v>
      </c>
      <c r="AQ414" s="70">
        <f t="shared" si="38"/>
        <v>48.7</v>
      </c>
      <c r="AR414" s="70">
        <f>IFERROR(VLOOKUP(A414,Climatologia_PP!A:U,9+Precipitacion!$E$2,FALSE),"")</f>
        <v>151.77000000000001</v>
      </c>
      <c r="AS414" s="70">
        <f t="shared" si="39"/>
        <v>32.088027937009947</v>
      </c>
      <c r="AT414" s="70">
        <f t="shared" si="40"/>
        <v>34.300995380941671</v>
      </c>
      <c r="AU414" s="70">
        <f t="shared" si="41"/>
        <v>18.3</v>
      </c>
      <c r="AV414" s="70">
        <f>IFERROR(VLOOKUP(A414,Maximos!A:AQ,8+(Precipitacion!$E$2-1)*3,FALSE),"")</f>
        <v>99.8</v>
      </c>
      <c r="AW414" s="79">
        <f t="array" ref="AW4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MATCH($A414, Maximos!$A:$A, 0),
    _xlpm.anio, INDEX(Maximos!$A:$ZZ, _xlpm.fila, _xlpm.colIni+1),
    _xlpm.dia, INDEX(Maximos!$A:$ZZ, _xlpm.fila, _xlpm.colIni+2),
    IF(OR(_xlpm.anio="",_xlpm.dia=""), "No aplica", DATE(_xlpm.anio, _xlpm.mesNum, _xlpm.dia))
  ),
"")</f>
        <v>44347</v>
      </c>
      <c r="AX414" s="72">
        <f t="shared" si="42"/>
        <v>-81.5</v>
      </c>
    </row>
    <row r="415" spans="1:50" ht="15" customHeight="1" x14ac:dyDescent="0.25">
      <c r="A415" s="68">
        <v>44010090</v>
      </c>
      <c r="B415" s="69" t="s">
        <v>674</v>
      </c>
      <c r="C415" s="69" t="s">
        <v>602</v>
      </c>
      <c r="D415" s="70">
        <v>-76.584194440000005</v>
      </c>
      <c r="E415" s="70">
        <v>1.2805</v>
      </c>
      <c r="F415" s="68">
        <v>500</v>
      </c>
      <c r="G415" s="68">
        <v>86</v>
      </c>
      <c r="H415" s="68">
        <v>86001</v>
      </c>
      <c r="I415" s="69" t="s">
        <v>625</v>
      </c>
      <c r="J415" s="69" t="s">
        <v>671</v>
      </c>
      <c r="K415" s="72">
        <v>7</v>
      </c>
      <c r="L415" s="72">
        <v>4</v>
      </c>
      <c r="M415" s="72">
        <v>15</v>
      </c>
      <c r="N415" s="72">
        <v>20</v>
      </c>
      <c r="O415" s="72">
        <v>3</v>
      </c>
      <c r="P415" s="72">
        <v>9</v>
      </c>
      <c r="Q415" s="72">
        <v>2</v>
      </c>
      <c r="R415" s="72">
        <v>32</v>
      </c>
      <c r="S415" s="72">
        <v>28</v>
      </c>
      <c r="T415" s="72">
        <v>21</v>
      </c>
      <c r="U415" s="72">
        <v>55</v>
      </c>
      <c r="V415" s="72">
        <v>1</v>
      </c>
      <c r="W415" s="72">
        <v>0</v>
      </c>
      <c r="X415" s="72">
        <v>0</v>
      </c>
      <c r="Y415" s="72">
        <v>23</v>
      </c>
      <c r="Z415" s="72">
        <v>1</v>
      </c>
      <c r="AA415" s="72">
        <v>19</v>
      </c>
      <c r="AB415" s="72">
        <v>19</v>
      </c>
      <c r="AC415" s="72">
        <v>8</v>
      </c>
      <c r="AD415" s="72">
        <v>15</v>
      </c>
      <c r="AE415" s="72">
        <v>49</v>
      </c>
      <c r="AF415" s="87">
        <v>12</v>
      </c>
      <c r="AG415" s="87">
        <v>22</v>
      </c>
      <c r="AH415" s="87">
        <v>6</v>
      </c>
      <c r="AI415" s="87">
        <v>4</v>
      </c>
      <c r="AJ415" s="87">
        <v>11</v>
      </c>
      <c r="AK415" s="87">
        <v>19</v>
      </c>
      <c r="AL415" s="87">
        <v>5</v>
      </c>
      <c r="AM415" s="87">
        <v>2</v>
      </c>
      <c r="AN415" s="87"/>
      <c r="AO415" s="87"/>
      <c r="AP415" s="70">
        <f t="shared" si="37"/>
        <v>29</v>
      </c>
      <c r="AQ415" s="70">
        <f t="shared" si="38"/>
        <v>412</v>
      </c>
      <c r="AR415" s="70">
        <f>IFERROR(VLOOKUP(A415,Climatologia_PP!A:U,9+Precipitacion!$E$2,FALSE),"")</f>
        <v>382.6</v>
      </c>
      <c r="AS415" s="70">
        <f t="shared" si="39"/>
        <v>107.6842655514898</v>
      </c>
      <c r="AT415" s="70">
        <f t="shared" si="40"/>
        <v>115.11076662400633</v>
      </c>
      <c r="AU415" s="70">
        <f t="shared" si="41"/>
        <v>55</v>
      </c>
      <c r="AV415" s="70">
        <f>IFERROR(VLOOKUP(A415,Maximos!A:AQ,8+(Precipitacion!$E$2-1)*3,FALSE),"")</f>
        <v>86</v>
      </c>
      <c r="AW415" s="79">
        <f t="array" ref="AW4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MATCH($A415, Maximos!$A:$A, 0),
    _xlpm.anio, INDEX(Maximos!$A:$ZZ, _xlpm.fila, _xlpm.colIni+1),
    _xlpm.dia, INDEX(Maximos!$A:$ZZ, _xlpm.fila, _xlpm.colIni+2),
    IF(OR(_xlpm.anio="",_xlpm.dia=""), "No aplica", DATE(_xlpm.anio, _xlpm.mesNum, _xlpm.dia))
  ),
"")</f>
        <v>43598</v>
      </c>
      <c r="AX415" s="72">
        <f t="shared" si="42"/>
        <v>-31</v>
      </c>
    </row>
    <row r="416" spans="1:50" ht="15" customHeight="1" x14ac:dyDescent="0.25">
      <c r="A416" s="68">
        <v>52040070</v>
      </c>
      <c r="B416" s="69" t="s">
        <v>675</v>
      </c>
      <c r="C416" s="69" t="s">
        <v>602</v>
      </c>
      <c r="D416" s="70">
        <v>-77.355000000000004</v>
      </c>
      <c r="E416" s="70">
        <v>1.282777778</v>
      </c>
      <c r="F416" s="68">
        <v>2590</v>
      </c>
      <c r="G416" s="68">
        <v>52</v>
      </c>
      <c r="H416" s="68">
        <v>52480</v>
      </c>
      <c r="I416" s="69" t="s">
        <v>82</v>
      </c>
      <c r="J416" s="69" t="s">
        <v>82</v>
      </c>
      <c r="K416" s="72">
        <v>0</v>
      </c>
      <c r="L416" s="72">
        <v>0</v>
      </c>
      <c r="M416" s="72">
        <v>0.1</v>
      </c>
      <c r="N416" s="72">
        <v>3.3</v>
      </c>
      <c r="O416" s="72">
        <v>0</v>
      </c>
      <c r="P416" s="72">
        <v>0</v>
      </c>
      <c r="Q416" s="72">
        <v>0</v>
      </c>
      <c r="R416" s="72">
        <v>0</v>
      </c>
      <c r="S416" s="72">
        <v>0</v>
      </c>
      <c r="T416" s="72">
        <v>0</v>
      </c>
      <c r="U416" s="72">
        <v>0</v>
      </c>
      <c r="V416" s="72">
        <v>0</v>
      </c>
      <c r="W416" s="72">
        <v>0</v>
      </c>
      <c r="X416" s="72">
        <v>0</v>
      </c>
      <c r="Y416" s="72">
        <v>0</v>
      </c>
      <c r="Z416" s="72">
        <v>0</v>
      </c>
      <c r="AA416" s="72">
        <v>0</v>
      </c>
      <c r="AB416" s="72">
        <v>0</v>
      </c>
      <c r="AC416" s="72">
        <v>0</v>
      </c>
      <c r="AD416" s="72">
        <v>0.1</v>
      </c>
      <c r="AE416" s="72">
        <v>0</v>
      </c>
      <c r="AF416" s="87">
        <v>0</v>
      </c>
      <c r="AG416" s="87">
        <v>0</v>
      </c>
      <c r="AH416" s="87">
        <v>0</v>
      </c>
      <c r="AI416" s="87">
        <v>0</v>
      </c>
      <c r="AJ416" s="87">
        <v>0</v>
      </c>
      <c r="AK416" s="87">
        <v>0</v>
      </c>
      <c r="AL416" s="87">
        <v>0</v>
      </c>
      <c r="AM416" s="87">
        <v>0</v>
      </c>
      <c r="AN416" s="87"/>
      <c r="AO416" s="87"/>
      <c r="AP416" s="70">
        <f t="shared" si="37"/>
        <v>29</v>
      </c>
      <c r="AQ416" s="70">
        <f t="shared" si="38"/>
        <v>3.5</v>
      </c>
      <c r="AR416" s="70">
        <f>IFERROR(VLOOKUP(A416,Climatologia_PP!A:U,9+Precipitacion!$E$2,FALSE),"")</f>
        <v>152.48275862068971</v>
      </c>
      <c r="AS416" s="70">
        <f t="shared" si="39"/>
        <v>2.2953414744459515</v>
      </c>
      <c r="AT416" s="70">
        <f t="shared" si="40"/>
        <v>2.4536408864767063</v>
      </c>
      <c r="AU416" s="70">
        <f t="shared" si="41"/>
        <v>3.3</v>
      </c>
      <c r="AV416" s="70">
        <f>IFERROR(VLOOKUP(A416,Maximos!A:AQ,8+(Precipitacion!$E$2-1)*3,FALSE),"")</f>
        <v>170</v>
      </c>
      <c r="AW416" s="79">
        <f t="array" ref="AW4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MATCH($A416, Maximos!$A:$A, 0),
    _xlpm.anio, INDEX(Maximos!$A:$ZZ, _xlpm.fila, _xlpm.colIni+1),
    _xlpm.dia, INDEX(Maximos!$A:$ZZ, _xlpm.fila, _xlpm.colIni+2),
    IF(OR(_xlpm.anio="",_xlpm.dia=""), "No aplica", DATE(_xlpm.anio, _xlpm.mesNum, _xlpm.dia))
  ),
"")</f>
        <v>26440</v>
      </c>
      <c r="AX416" s="72">
        <f t="shared" si="42"/>
        <v>-166.7</v>
      </c>
    </row>
    <row r="417" spans="1:50" ht="15" customHeight="1" x14ac:dyDescent="0.25">
      <c r="A417" s="68">
        <v>52040060</v>
      </c>
      <c r="B417" s="69" t="s">
        <v>676</v>
      </c>
      <c r="C417" s="69" t="s">
        <v>602</v>
      </c>
      <c r="D417" s="70">
        <v>-77.174055559999999</v>
      </c>
      <c r="E417" s="70">
        <v>1.287305556</v>
      </c>
      <c r="F417" s="68">
        <v>2568</v>
      </c>
      <c r="G417" s="68">
        <v>52</v>
      </c>
      <c r="H417" s="68">
        <v>52110</v>
      </c>
      <c r="I417" s="69" t="s">
        <v>82</v>
      </c>
      <c r="J417" s="69" t="s">
        <v>677</v>
      </c>
      <c r="K417" s="72">
        <v>0</v>
      </c>
      <c r="L417" s="72">
        <v>0</v>
      </c>
      <c r="M417" s="72">
        <v>0</v>
      </c>
      <c r="N417" s="72">
        <v>0</v>
      </c>
      <c r="O417" s="72">
        <v>0</v>
      </c>
      <c r="P417" s="72">
        <v>0</v>
      </c>
      <c r="Q417" s="72">
        <v>0</v>
      </c>
      <c r="R417" s="72">
        <v>0</v>
      </c>
      <c r="S417" s="72">
        <v>0</v>
      </c>
      <c r="T417" s="72">
        <v>0</v>
      </c>
      <c r="U417" s="72">
        <v>0</v>
      </c>
      <c r="V417" s="72">
        <v>0</v>
      </c>
      <c r="W417" s="72">
        <v>0</v>
      </c>
      <c r="X417" s="72">
        <v>0</v>
      </c>
      <c r="Y417" s="72">
        <v>0</v>
      </c>
      <c r="Z417" s="72">
        <v>0</v>
      </c>
      <c r="AA417" s="72">
        <v>0</v>
      </c>
      <c r="AB417" s="72">
        <v>0</v>
      </c>
      <c r="AC417" s="72">
        <v>0</v>
      </c>
      <c r="AD417" s="72">
        <v>0</v>
      </c>
      <c r="AE417" s="72">
        <v>0</v>
      </c>
      <c r="AF417" s="87">
        <v>0</v>
      </c>
      <c r="AG417" s="87">
        <v>0</v>
      </c>
      <c r="AH417" s="87">
        <v>0</v>
      </c>
      <c r="AI417" s="87">
        <v>0</v>
      </c>
      <c r="AJ417" s="87">
        <v>0</v>
      </c>
      <c r="AK417" s="87">
        <v>0</v>
      </c>
      <c r="AL417" s="87">
        <v>0</v>
      </c>
      <c r="AM417" s="87">
        <v>0</v>
      </c>
      <c r="AN417" s="87"/>
      <c r="AO417" s="87"/>
      <c r="AP417" s="70">
        <f t="shared" si="37"/>
        <v>29</v>
      </c>
      <c r="AQ417" s="70">
        <f t="shared" si="38"/>
        <v>0</v>
      </c>
      <c r="AR417" s="70">
        <f>IFERROR(VLOOKUP(A417,Climatologia_PP!A:U,9+Precipitacion!$E$2,FALSE),"")</f>
        <v>114.57586206896551</v>
      </c>
      <c r="AS417" s="70">
        <f t="shared" si="39"/>
        <v>0</v>
      </c>
      <c r="AT417" s="70">
        <f t="shared" si="40"/>
        <v>0</v>
      </c>
      <c r="AU417" s="70">
        <f t="shared" si="41"/>
        <v>0</v>
      </c>
      <c r="AV417" s="70">
        <f>IFERROR(VLOOKUP(A417,Maximos!A:AQ,8+(Precipitacion!$E$2-1)*3,FALSE),"")</f>
        <v>64.2</v>
      </c>
      <c r="AW417" s="79">
        <f t="array" ref="AW4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MATCH($A417,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417" s="72">
        <f t="shared" si="42"/>
        <v>-64.2</v>
      </c>
    </row>
    <row r="418" spans="1:50" ht="15" customHeight="1" x14ac:dyDescent="0.25">
      <c r="A418" s="68">
        <v>52020050</v>
      </c>
      <c r="B418" s="69" t="s">
        <v>678</v>
      </c>
      <c r="C418" s="69" t="s">
        <v>602</v>
      </c>
      <c r="D418" s="70">
        <v>-76.991611109999994</v>
      </c>
      <c r="E418" s="70">
        <v>1.8801666669999999</v>
      </c>
      <c r="F418" s="68">
        <v>1400</v>
      </c>
      <c r="G418" s="68">
        <v>19</v>
      </c>
      <c r="H418" s="68">
        <v>19100</v>
      </c>
      <c r="I418" s="69" t="s">
        <v>422</v>
      </c>
      <c r="J418" s="69" t="s">
        <v>35</v>
      </c>
      <c r="K418" s="72">
        <v>0</v>
      </c>
      <c r="L418" s="72">
        <v>0</v>
      </c>
      <c r="M418" s="72">
        <v>0</v>
      </c>
      <c r="N418" s="72">
        <v>10.3</v>
      </c>
      <c r="O418" s="72">
        <v>0</v>
      </c>
      <c r="P418" s="72">
        <v>0</v>
      </c>
      <c r="Q418" s="72">
        <v>0</v>
      </c>
      <c r="R418" s="72">
        <v>0</v>
      </c>
      <c r="S418" s="72">
        <v>0</v>
      </c>
      <c r="T418" s="72">
        <v>0</v>
      </c>
      <c r="U418" s="72">
        <v>0</v>
      </c>
      <c r="V418" s="72">
        <v>0</v>
      </c>
      <c r="W418" s="72">
        <v>0</v>
      </c>
      <c r="X418" s="72">
        <v>0</v>
      </c>
      <c r="Y418" s="72">
        <v>0</v>
      </c>
      <c r="Z418" s="72">
        <v>0</v>
      </c>
      <c r="AA418" s="72">
        <v>0</v>
      </c>
      <c r="AB418" s="72">
        <v>0</v>
      </c>
      <c r="AC418" s="72">
        <v>0</v>
      </c>
      <c r="AD418" s="72">
        <v>0</v>
      </c>
      <c r="AE418" s="72">
        <v>1.7</v>
      </c>
      <c r="AF418" s="87">
        <v>0</v>
      </c>
      <c r="AG418" s="87">
        <v>0</v>
      </c>
      <c r="AH418" s="87">
        <v>0</v>
      </c>
      <c r="AI418" s="87">
        <v>0</v>
      </c>
      <c r="AJ418" s="87">
        <v>0</v>
      </c>
      <c r="AK418" s="87">
        <v>0</v>
      </c>
      <c r="AL418" s="87">
        <v>0</v>
      </c>
      <c r="AM418" s="87">
        <v>0</v>
      </c>
      <c r="AN418" s="87"/>
      <c r="AO418" s="87"/>
      <c r="AP418" s="70">
        <f t="shared" si="37"/>
        <v>29</v>
      </c>
      <c r="AQ418" s="70">
        <f t="shared" si="38"/>
        <v>12</v>
      </c>
      <c r="AR418" s="70">
        <f>IFERROR(VLOOKUP(A418,Climatologia_PP!A:U,9+Precipitacion!$E$2,FALSE),"")</f>
        <v>137.84137931034479</v>
      </c>
      <c r="AS418" s="70">
        <f t="shared" si="39"/>
        <v>8.7056586781407947</v>
      </c>
      <c r="AT418" s="70">
        <f t="shared" si="40"/>
        <v>9.3060489318056767</v>
      </c>
      <c r="AU418" s="70">
        <f t="shared" si="41"/>
        <v>10.3</v>
      </c>
      <c r="AV418" s="70">
        <f>IFERROR(VLOOKUP(A418,Maximos!A:AQ,8+(Precipitacion!$E$2-1)*3,FALSE),"")</f>
        <v>121</v>
      </c>
      <c r="AW418" s="79">
        <f t="array" ref="AW4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MATCH($A418, Maximos!$A:$A, 0),
    _xlpm.anio, INDEX(Maximos!$A:$ZZ, _xlpm.fila, _xlpm.colIni+1),
    _xlpm.dia, INDEX(Maximos!$A:$ZZ, _xlpm.fila, _xlpm.colIni+2),
    IF(OR(_xlpm.anio="",_xlpm.dia=""), "No aplica", DATE(_xlpm.anio, _xlpm.mesNum, _xlpm.dia))
  ),
"")</f>
        <v>34091</v>
      </c>
      <c r="AX418" s="72">
        <f t="shared" si="42"/>
        <v>-110.7</v>
      </c>
    </row>
    <row r="419" spans="1:50" ht="15" customHeight="1" x14ac:dyDescent="0.25">
      <c r="A419" s="68">
        <v>44015030</v>
      </c>
      <c r="B419" s="69" t="s">
        <v>679</v>
      </c>
      <c r="C419" s="69" t="s">
        <v>602</v>
      </c>
      <c r="D419" s="70">
        <v>-76.668750000000003</v>
      </c>
      <c r="E419" s="70">
        <v>1.900416667</v>
      </c>
      <c r="F419" s="68">
        <v>2900</v>
      </c>
      <c r="G419" s="68">
        <v>19</v>
      </c>
      <c r="H419" s="68">
        <v>19693</v>
      </c>
      <c r="I419" s="69" t="s">
        <v>422</v>
      </c>
      <c r="J419" s="69" t="s">
        <v>680</v>
      </c>
      <c r="K419" s="72">
        <v>1.3</v>
      </c>
      <c r="L419" s="72">
        <v>5.5</v>
      </c>
      <c r="M419" s="72">
        <v>5.2</v>
      </c>
      <c r="N419" s="72">
        <v>5.3</v>
      </c>
      <c r="O419" s="72">
        <v>1</v>
      </c>
      <c r="P419" s="72">
        <v>0.7</v>
      </c>
      <c r="Q419" s="72">
        <v>0</v>
      </c>
      <c r="R419" s="72">
        <v>0</v>
      </c>
      <c r="S419" s="72">
        <v>0</v>
      </c>
      <c r="T419" s="72">
        <v>0.5</v>
      </c>
      <c r="U419" s="72">
        <v>3</v>
      </c>
      <c r="V419" s="72">
        <v>0</v>
      </c>
      <c r="W419" s="72">
        <v>0</v>
      </c>
      <c r="X419" s="72">
        <v>0</v>
      </c>
      <c r="Y419" s="72">
        <v>0</v>
      </c>
      <c r="Z419" s="72">
        <v>0</v>
      </c>
      <c r="AA419" s="72">
        <v>0.8</v>
      </c>
      <c r="AB419" s="72">
        <v>0</v>
      </c>
      <c r="AC419" s="72">
        <v>1.3</v>
      </c>
      <c r="AD419" s="72">
        <v>2.2000000000000002</v>
      </c>
      <c r="AE419" s="72">
        <v>6.7</v>
      </c>
      <c r="AF419" s="87">
        <v>0.5</v>
      </c>
      <c r="AG419" s="87">
        <v>0.3</v>
      </c>
      <c r="AH419" s="87">
        <v>0.2</v>
      </c>
      <c r="AI419" s="87">
        <v>0.7</v>
      </c>
      <c r="AJ419" s="87">
        <v>4.5</v>
      </c>
      <c r="AK419" s="87">
        <v>2.2999999999999998</v>
      </c>
      <c r="AL419" s="87">
        <v>0</v>
      </c>
      <c r="AM419" s="87">
        <v>3</v>
      </c>
      <c r="AN419" s="87"/>
      <c r="AO419" s="87"/>
      <c r="AP419" s="70">
        <f t="shared" si="37"/>
        <v>29</v>
      </c>
      <c r="AQ419" s="70">
        <f t="shared" si="38"/>
        <v>45</v>
      </c>
      <c r="AR419" s="70">
        <f>IFERROR(VLOOKUP(A419,Climatologia_PP!A:U,9+Precipitacion!$E$2,FALSE),"")</f>
        <v>95.933333333333323</v>
      </c>
      <c r="AS419" s="70">
        <f t="shared" si="39"/>
        <v>46.907574704656021</v>
      </c>
      <c r="AT419" s="70">
        <f t="shared" si="40"/>
        <v>50.142579856701261</v>
      </c>
      <c r="AU419" s="70">
        <f t="shared" si="41"/>
        <v>6.7</v>
      </c>
      <c r="AV419" s="70">
        <f>IFERROR(VLOOKUP(A419,Maximos!A:AQ,8+(Precipitacion!$E$2-1)*3,FALSE),"")</f>
        <v>41</v>
      </c>
      <c r="AW419" s="79">
        <f t="array" ref="AW4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MATCH($A419, Maximos!$A:$A, 0),
    _xlpm.anio, INDEX(Maximos!$A:$ZZ, _xlpm.fila, _xlpm.colIni+1),
    _xlpm.dia, INDEX(Maximos!$A:$ZZ, _xlpm.fila, _xlpm.colIni+2),
    IF(OR(_xlpm.anio="",_xlpm.dia=""), "No aplica", DATE(_xlpm.anio, _xlpm.mesNum, _xlpm.dia))
  ),
"")</f>
        <v>35943</v>
      </c>
      <c r="AX419" s="72">
        <f t="shared" si="42"/>
        <v>-34.299999999999997</v>
      </c>
    </row>
    <row r="420" spans="1:50" ht="15" customHeight="1" x14ac:dyDescent="0.25">
      <c r="A420" s="68">
        <v>52025060</v>
      </c>
      <c r="B420" s="69" t="s">
        <v>681</v>
      </c>
      <c r="C420" s="69" t="s">
        <v>602</v>
      </c>
      <c r="D420" s="70">
        <v>-77.19</v>
      </c>
      <c r="E420" s="70">
        <v>1.91</v>
      </c>
      <c r="F420" s="68">
        <v>580</v>
      </c>
      <c r="G420" s="68">
        <v>19</v>
      </c>
      <c r="H420" s="68">
        <v>19450</v>
      </c>
      <c r="I420" s="69" t="s">
        <v>422</v>
      </c>
      <c r="J420" s="69" t="s">
        <v>682</v>
      </c>
      <c r="K420" s="72">
        <v>0</v>
      </c>
      <c r="L420" s="72">
        <v>0</v>
      </c>
      <c r="M420" s="72">
        <v>0</v>
      </c>
      <c r="N420" s="72">
        <v>0</v>
      </c>
      <c r="O420" s="72">
        <v>0</v>
      </c>
      <c r="P420" s="72">
        <v>0</v>
      </c>
      <c r="Q420" s="72">
        <v>0</v>
      </c>
      <c r="R420" s="72">
        <v>0</v>
      </c>
      <c r="S420" s="72">
        <v>0</v>
      </c>
      <c r="T420" s="72">
        <v>0</v>
      </c>
      <c r="U420" s="72">
        <v>3</v>
      </c>
      <c r="V420" s="72">
        <v>7</v>
      </c>
      <c r="W420" s="72">
        <v>0</v>
      </c>
      <c r="X420" s="72">
        <v>0</v>
      </c>
      <c r="Y420" s="72">
        <v>0</v>
      </c>
      <c r="Z420" s="72">
        <v>0</v>
      </c>
      <c r="AA420" s="72">
        <v>0</v>
      </c>
      <c r="AB420" s="72">
        <v>0</v>
      </c>
      <c r="AC420" s="72">
        <v>0</v>
      </c>
      <c r="AD420" s="72">
        <v>0</v>
      </c>
      <c r="AE420" s="72">
        <v>0</v>
      </c>
      <c r="AF420" s="87">
        <v>0</v>
      </c>
      <c r="AG420" s="87">
        <v>0</v>
      </c>
      <c r="AH420" s="87">
        <v>0</v>
      </c>
      <c r="AI420" s="87">
        <v>0</v>
      </c>
      <c r="AJ420" s="87">
        <v>0</v>
      </c>
      <c r="AK420" s="87">
        <v>0</v>
      </c>
      <c r="AL420" s="87">
        <v>0</v>
      </c>
      <c r="AM420" s="87">
        <v>0</v>
      </c>
      <c r="AN420" s="87"/>
      <c r="AO420" s="87"/>
      <c r="AP420" s="70">
        <f t="shared" si="37"/>
        <v>29</v>
      </c>
      <c r="AQ420" s="70">
        <f t="shared" si="38"/>
        <v>10</v>
      </c>
      <c r="AR420" s="70" t="str">
        <f>IFERROR(VLOOKUP(A420,Climatologia_PP!A:U,9+Precipitacion!$E$2,FALSE),"")</f>
        <v/>
      </c>
      <c r="AS420" s="70" t="str">
        <f t="shared" si="39"/>
        <v/>
      </c>
      <c r="AT420" s="70" t="str">
        <f t="shared" si="40"/>
        <v/>
      </c>
      <c r="AU420" s="70">
        <f t="shared" si="41"/>
        <v>7</v>
      </c>
      <c r="AV420" s="70" t="str">
        <f>IFERROR(VLOOKUP(A420,Maximos!A:AQ,8+(Precipitacion!$E$2-1)*3,FALSE),"")</f>
        <v/>
      </c>
      <c r="AW420" s="79" t="str">
        <f t="array" ref="AW4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420" s="72" t="str">
        <f t="shared" si="42"/>
        <v>NA</v>
      </c>
    </row>
    <row r="421" spans="1:50" ht="15" customHeight="1" x14ac:dyDescent="0.25">
      <c r="A421" s="68">
        <v>52050110</v>
      </c>
      <c r="B421" s="69" t="s">
        <v>648</v>
      </c>
      <c r="C421" s="69" t="s">
        <v>602</v>
      </c>
      <c r="D421" s="70">
        <v>-77.787111109999998</v>
      </c>
      <c r="E421" s="70">
        <v>0.90800000000000003</v>
      </c>
      <c r="F421" s="68">
        <v>3115</v>
      </c>
      <c r="G421" s="68">
        <v>52</v>
      </c>
      <c r="H421" s="68">
        <v>52227</v>
      </c>
      <c r="I421" s="69" t="s">
        <v>82</v>
      </c>
      <c r="J421" s="69" t="s">
        <v>648</v>
      </c>
      <c r="K421" s="72">
        <v>5.3</v>
      </c>
      <c r="L421" s="72">
        <v>1.2</v>
      </c>
      <c r="M421" s="72">
        <v>2.5</v>
      </c>
      <c r="N421" s="72">
        <v>0</v>
      </c>
      <c r="O421" s="72">
        <v>0</v>
      </c>
      <c r="P421" s="72">
        <v>2.2000000000000002</v>
      </c>
      <c r="Q421" s="72">
        <v>0</v>
      </c>
      <c r="R421" s="72">
        <v>5</v>
      </c>
      <c r="S421" s="72">
        <v>1.5</v>
      </c>
      <c r="T421" s="72">
        <v>4.5</v>
      </c>
      <c r="U421" s="72">
        <v>5.4</v>
      </c>
      <c r="V421" s="72">
        <v>1.8</v>
      </c>
      <c r="W421" s="72">
        <v>0</v>
      </c>
      <c r="X421" s="72">
        <v>0</v>
      </c>
      <c r="Y421" s="72">
        <v>2</v>
      </c>
      <c r="Z421" s="72">
        <v>0</v>
      </c>
      <c r="AA421" s="72">
        <v>2.6</v>
      </c>
      <c r="AB421" s="72">
        <v>3.2</v>
      </c>
      <c r="AC421" s="72">
        <v>2.1</v>
      </c>
      <c r="AD421" s="72">
        <v>6</v>
      </c>
      <c r="AE421" s="72">
        <v>1.2</v>
      </c>
      <c r="AF421" s="87">
        <v>2.8</v>
      </c>
      <c r="AG421" s="87">
        <v>0</v>
      </c>
      <c r="AH421" s="87">
        <v>0</v>
      </c>
      <c r="AI421" s="87">
        <v>5</v>
      </c>
      <c r="AJ421" s="87">
        <v>0</v>
      </c>
      <c r="AK421" s="87">
        <v>0</v>
      </c>
      <c r="AL421" s="87">
        <v>0</v>
      </c>
      <c r="AM421" s="87">
        <v>0</v>
      </c>
      <c r="AN421" s="87"/>
      <c r="AO421" s="87"/>
      <c r="AP421" s="70">
        <f t="shared" si="37"/>
        <v>29</v>
      </c>
      <c r="AQ421" s="70">
        <f t="shared" si="38"/>
        <v>54.300000000000004</v>
      </c>
      <c r="AR421" s="70">
        <f>IFERROR(VLOOKUP(A421,Climatologia_PP!A:U,9+Precipitacion!$E$2,FALSE),"")</f>
        <v>91.566666666666634</v>
      </c>
      <c r="AS421" s="70">
        <f t="shared" si="39"/>
        <v>59.301055697124163</v>
      </c>
      <c r="AT421" s="70">
        <f t="shared" si="40"/>
        <v>63.390783676236175</v>
      </c>
      <c r="AU421" s="70">
        <f t="shared" si="41"/>
        <v>6</v>
      </c>
      <c r="AV421" s="70">
        <f>IFERROR(VLOOKUP(A421,Maximos!A:AQ,8+(Precipitacion!$E$2-1)*3,FALSE),"")</f>
        <v>74</v>
      </c>
      <c r="AW421" s="79">
        <f t="array" ref="AW4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MATCH($A421, Maximos!$A:$A, 0),
    _xlpm.anio, INDEX(Maximos!$A:$ZZ, _xlpm.fila, _xlpm.colIni+1),
    _xlpm.dia, INDEX(Maximos!$A:$ZZ, _xlpm.fila, _xlpm.colIni+2),
    IF(OR(_xlpm.anio="",_xlpm.dia=""), "No aplica", DATE(_xlpm.anio, _xlpm.mesNum, _xlpm.dia))
  ),
"")</f>
        <v>33003</v>
      </c>
      <c r="AX421" s="72">
        <f t="shared" si="42"/>
        <v>-68</v>
      </c>
    </row>
    <row r="422" spans="1:50" ht="15" customHeight="1" x14ac:dyDescent="0.25">
      <c r="A422" s="68">
        <v>52045090</v>
      </c>
      <c r="B422" s="69" t="s">
        <v>683</v>
      </c>
      <c r="C422" s="69" t="s">
        <v>602</v>
      </c>
      <c r="D422" s="70">
        <v>-77.629583330000003</v>
      </c>
      <c r="E422" s="70">
        <v>0.93263888900000003</v>
      </c>
      <c r="F422" s="68">
        <v>3141</v>
      </c>
      <c r="G422" s="68">
        <v>52</v>
      </c>
      <c r="H422" s="68">
        <v>52585</v>
      </c>
      <c r="I422" s="69" t="s">
        <v>82</v>
      </c>
      <c r="J422" s="69" t="s">
        <v>684</v>
      </c>
      <c r="K422" s="72">
        <v>4</v>
      </c>
      <c r="L422" s="72">
        <v>2.4</v>
      </c>
      <c r="M422" s="72">
        <v>1.4</v>
      </c>
      <c r="N422" s="72">
        <v>0.4</v>
      </c>
      <c r="O422" s="72">
        <v>0</v>
      </c>
      <c r="P422" s="72">
        <v>0</v>
      </c>
      <c r="Q422" s="72">
        <v>0</v>
      </c>
      <c r="R422" s="72">
        <v>0.6</v>
      </c>
      <c r="S422" s="72">
        <v>30</v>
      </c>
      <c r="T422" s="72">
        <v>5</v>
      </c>
      <c r="U422" s="72">
        <v>1.4</v>
      </c>
      <c r="V422" s="72">
        <v>2</v>
      </c>
      <c r="W422" s="72">
        <v>0</v>
      </c>
      <c r="X422" s="72">
        <v>2</v>
      </c>
      <c r="Y422" s="72">
        <v>1.2</v>
      </c>
      <c r="Z422" s="72">
        <v>0.1</v>
      </c>
      <c r="AA422" s="72">
        <v>0</v>
      </c>
      <c r="AB422" s="72">
        <v>1.4</v>
      </c>
      <c r="AC422" s="72">
        <v>8</v>
      </c>
      <c r="AD422" s="72">
        <v>14.8</v>
      </c>
      <c r="AE422" s="72">
        <v>14</v>
      </c>
      <c r="AF422" s="87">
        <v>0</v>
      </c>
      <c r="AG422" s="87">
        <v>3.8</v>
      </c>
      <c r="AH422" s="87">
        <v>0.4</v>
      </c>
      <c r="AI422" s="87">
        <v>0</v>
      </c>
      <c r="AJ422" s="87">
        <v>0</v>
      </c>
      <c r="AK422" s="87">
        <v>0</v>
      </c>
      <c r="AL422" s="87">
        <v>0</v>
      </c>
      <c r="AM422" s="87"/>
      <c r="AN422" s="87"/>
      <c r="AO422" s="87"/>
      <c r="AP422" s="70">
        <f t="shared" si="37"/>
        <v>28</v>
      </c>
      <c r="AQ422" s="70">
        <f t="shared" si="38"/>
        <v>92.9</v>
      </c>
      <c r="AR422" s="70" t="str">
        <f>IFERROR(VLOOKUP(A422,Climatologia_PP!A:U,9+Precipitacion!$E$2,FALSE),"")</f>
        <v/>
      </c>
      <c r="AS422" s="70" t="str">
        <f t="shared" si="39"/>
        <v/>
      </c>
      <c r="AT422" s="70" t="str">
        <f t="shared" si="40"/>
        <v/>
      </c>
      <c r="AU422" s="70">
        <f t="shared" si="41"/>
        <v>30</v>
      </c>
      <c r="AV422" s="70">
        <f>IFERROR(VLOOKUP(A422,Maximos!A:AQ,8+(Precipitacion!$E$2-1)*3,FALSE),"")</f>
        <v>38.700000000000003</v>
      </c>
      <c r="AW422" s="79">
        <f t="array" ref="AW4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MATCH($A422,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422" s="72">
        <f t="shared" si="42"/>
        <v>-8.7000000000000028</v>
      </c>
    </row>
    <row r="423" spans="1:50" ht="15" customHeight="1" x14ac:dyDescent="0.25">
      <c r="A423" s="68">
        <v>44010080</v>
      </c>
      <c r="B423" s="69" t="s">
        <v>685</v>
      </c>
      <c r="C423" s="69" t="s">
        <v>602</v>
      </c>
      <c r="D423" s="70">
        <v>-76.441361110000003</v>
      </c>
      <c r="E423" s="70">
        <v>0.96155555599999998</v>
      </c>
      <c r="F423" s="68">
        <v>500</v>
      </c>
      <c r="G423" s="68">
        <v>86</v>
      </c>
      <c r="H423" s="68">
        <v>86571</v>
      </c>
      <c r="I423" s="69" t="s">
        <v>625</v>
      </c>
      <c r="J423" s="69" t="s">
        <v>686</v>
      </c>
      <c r="K423" s="72">
        <v>30.7</v>
      </c>
      <c r="L423" s="72"/>
      <c r="M423" s="72">
        <v>20.9</v>
      </c>
      <c r="N423" s="72">
        <v>10.9</v>
      </c>
      <c r="O423" s="72">
        <v>20.9</v>
      </c>
      <c r="P423" s="72">
        <v>9.1999999999999993</v>
      </c>
      <c r="Q423" s="72">
        <v>0</v>
      </c>
      <c r="R423" s="72">
        <v>0</v>
      </c>
      <c r="S423" s="72">
        <v>8.6999999999999993</v>
      </c>
      <c r="T423" s="72"/>
      <c r="U423" s="72"/>
      <c r="V423" s="72">
        <v>10.199999999999999</v>
      </c>
      <c r="W423" s="72">
        <v>20.399999999999999</v>
      </c>
      <c r="X423" s="72">
        <v>0</v>
      </c>
      <c r="Y423" s="72">
        <v>0</v>
      </c>
      <c r="Z423" s="72">
        <v>0</v>
      </c>
      <c r="AA423" s="72"/>
      <c r="AB423" s="72"/>
      <c r="AC423" s="72">
        <v>10.4</v>
      </c>
      <c r="AD423" s="72"/>
      <c r="AE423" s="72"/>
      <c r="AF423" s="87">
        <v>40.4</v>
      </c>
      <c r="AG423" s="87"/>
      <c r="AH423" s="87"/>
      <c r="AI423" s="87"/>
      <c r="AJ423" s="87"/>
      <c r="AK423" s="87">
        <v>20.5</v>
      </c>
      <c r="AL423" s="87">
        <v>30.5</v>
      </c>
      <c r="AM423" s="87"/>
      <c r="AN423" s="87"/>
      <c r="AO423" s="87"/>
      <c r="AP423" s="70">
        <f t="shared" si="37"/>
        <v>17</v>
      </c>
      <c r="AQ423" s="70">
        <f t="shared" si="38"/>
        <v>233.70000000000002</v>
      </c>
      <c r="AR423" s="70">
        <f>IFERROR(VLOOKUP(A423,Climatologia_PP!A:U,9+Precipitacion!$E$2,FALSE),"")</f>
        <v>518.78214285714284</v>
      </c>
      <c r="AS423" s="70">
        <f t="shared" si="39"/>
        <v>45.047811151116285</v>
      </c>
      <c r="AT423" s="70">
        <f t="shared" si="40"/>
        <v>82.14600856968265</v>
      </c>
      <c r="AU423" s="70">
        <f t="shared" si="41"/>
        <v>40.4</v>
      </c>
      <c r="AV423" s="70">
        <f>IFERROR(VLOOKUP(A423,Maximos!A:AQ,8+(Precipitacion!$E$2-1)*3,FALSE),"")</f>
        <v>150</v>
      </c>
      <c r="AW423" s="79">
        <f t="array" ref="AW4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MATCH($A423,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423" s="72">
        <f t="shared" si="42"/>
        <v>-109.6</v>
      </c>
    </row>
    <row r="424" spans="1:50" ht="15" customHeight="1" x14ac:dyDescent="0.25">
      <c r="A424" s="68">
        <v>52050040</v>
      </c>
      <c r="B424" s="69" t="s">
        <v>687</v>
      </c>
      <c r="C424" s="69" t="s">
        <v>602</v>
      </c>
      <c r="D424" s="70">
        <v>-77.479194440000001</v>
      </c>
      <c r="E424" s="70">
        <v>1.3222499999999999</v>
      </c>
      <c r="F424" s="68">
        <v>20</v>
      </c>
      <c r="G424" s="68">
        <v>52</v>
      </c>
      <c r="H424" s="68">
        <v>52683</v>
      </c>
      <c r="I424" s="69" t="s">
        <v>82</v>
      </c>
      <c r="J424" s="69" t="s">
        <v>688</v>
      </c>
      <c r="K424" s="72">
        <v>2</v>
      </c>
      <c r="L424" s="72">
        <v>0</v>
      </c>
      <c r="M424" s="72">
        <v>2</v>
      </c>
      <c r="N424" s="72">
        <v>2</v>
      </c>
      <c r="O424" s="72">
        <v>0</v>
      </c>
      <c r="P424" s="72">
        <v>0</v>
      </c>
      <c r="Q424" s="72">
        <v>0</v>
      </c>
      <c r="R424" s="72">
        <v>2</v>
      </c>
      <c r="S424" s="72">
        <v>0</v>
      </c>
      <c r="T424" s="72">
        <v>1</v>
      </c>
      <c r="U424" s="72">
        <v>9</v>
      </c>
      <c r="V424" s="72">
        <v>0</v>
      </c>
      <c r="W424" s="72">
        <v>0</v>
      </c>
      <c r="X424" s="72">
        <v>0</v>
      </c>
      <c r="Y424" s="72">
        <v>0</v>
      </c>
      <c r="Z424" s="72">
        <v>0</v>
      </c>
      <c r="AA424" s="72">
        <v>1</v>
      </c>
      <c r="AB424" s="72">
        <v>0</v>
      </c>
      <c r="AC424" s="72">
        <v>0</v>
      </c>
      <c r="AD424" s="72">
        <v>1</v>
      </c>
      <c r="AE424" s="72">
        <v>2</v>
      </c>
      <c r="AF424" s="87">
        <v>0</v>
      </c>
      <c r="AG424" s="87">
        <v>0</v>
      </c>
      <c r="AH424" s="87">
        <v>0</v>
      </c>
      <c r="AI424" s="87">
        <v>0</v>
      </c>
      <c r="AJ424" s="87">
        <v>0</v>
      </c>
      <c r="AK424" s="87">
        <v>0</v>
      </c>
      <c r="AL424" s="87">
        <v>0</v>
      </c>
      <c r="AM424" s="87">
        <v>4</v>
      </c>
      <c r="AN424" s="87"/>
      <c r="AO424" s="87"/>
      <c r="AP424" s="70">
        <f t="shared" si="37"/>
        <v>29</v>
      </c>
      <c r="AQ424" s="70">
        <f t="shared" si="38"/>
        <v>26</v>
      </c>
      <c r="AR424" s="70">
        <f>IFERROR(VLOOKUP(A424,Climatologia_PP!A:U,9+Precipitacion!$E$2,FALSE),"")</f>
        <v>150.84137931034479</v>
      </c>
      <c r="AS424" s="70">
        <f t="shared" si="39"/>
        <v>17.236649597659113</v>
      </c>
      <c r="AT424" s="70">
        <f t="shared" si="40"/>
        <v>18.425384052670086</v>
      </c>
      <c r="AU424" s="70">
        <f t="shared" si="41"/>
        <v>9</v>
      </c>
      <c r="AV424" s="70">
        <f>IFERROR(VLOOKUP(A424,Maximos!A:AQ,8+(Precipitacion!$E$2-1)*3,FALSE),"")</f>
        <v>160.6</v>
      </c>
      <c r="AW424" s="79">
        <f t="array" ref="AW4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MATCH($A424, Maximos!$A:$A, 0),
    _xlpm.anio, INDEX(Maximos!$A:$ZZ, _xlpm.fila, _xlpm.colIni+1),
    _xlpm.dia, INDEX(Maximos!$A:$ZZ, _xlpm.fila, _xlpm.colIni+2),
    IF(OR(_xlpm.anio="",_xlpm.dia=""), "No aplica", DATE(_xlpm.anio, _xlpm.mesNum, _xlpm.dia))
  ),
"")</f>
        <v>31558</v>
      </c>
      <c r="AX424" s="72">
        <f t="shared" si="42"/>
        <v>-151.6</v>
      </c>
    </row>
    <row r="425" spans="1:50" ht="15" customHeight="1" x14ac:dyDescent="0.25">
      <c r="A425" s="68">
        <v>52050020</v>
      </c>
      <c r="B425" s="69" t="s">
        <v>689</v>
      </c>
      <c r="C425" s="69" t="s">
        <v>602</v>
      </c>
      <c r="D425" s="70">
        <v>-77.591416670000001</v>
      </c>
      <c r="E425" s="70">
        <v>1.341444444</v>
      </c>
      <c r="F425" s="68">
        <v>1700</v>
      </c>
      <c r="G425" s="68">
        <v>52</v>
      </c>
      <c r="H425" s="68">
        <v>52678</v>
      </c>
      <c r="I425" s="69" t="s">
        <v>82</v>
      </c>
      <c r="J425" s="69" t="s">
        <v>689</v>
      </c>
      <c r="K425" s="72">
        <v>1.3</v>
      </c>
      <c r="L425" s="72">
        <v>0</v>
      </c>
      <c r="M425" s="72">
        <v>1.1000000000000001</v>
      </c>
      <c r="N425" s="72">
        <v>0</v>
      </c>
      <c r="O425" s="72">
        <v>0</v>
      </c>
      <c r="P425" s="72">
        <v>0</v>
      </c>
      <c r="Q425" s="72">
        <v>0</v>
      </c>
      <c r="R425" s="72">
        <v>0</v>
      </c>
      <c r="S425" s="72">
        <v>0</v>
      </c>
      <c r="T425" s="72">
        <v>1.7</v>
      </c>
      <c r="U425" s="72">
        <v>4.7</v>
      </c>
      <c r="V425" s="72">
        <v>0</v>
      </c>
      <c r="W425" s="72">
        <v>0</v>
      </c>
      <c r="X425" s="72">
        <v>0</v>
      </c>
      <c r="Y425" s="72">
        <v>0</v>
      </c>
      <c r="Z425" s="72">
        <v>0.2</v>
      </c>
      <c r="AA425" s="72">
        <v>1.8</v>
      </c>
      <c r="AB425" s="72">
        <v>0</v>
      </c>
      <c r="AC425" s="72">
        <v>0</v>
      </c>
      <c r="AD425" s="72">
        <v>0</v>
      </c>
      <c r="AE425" s="72">
        <v>0.7</v>
      </c>
      <c r="AF425" s="87">
        <v>0</v>
      </c>
      <c r="AG425" s="87">
        <v>0</v>
      </c>
      <c r="AH425" s="87">
        <v>0</v>
      </c>
      <c r="AI425" s="87">
        <v>0</v>
      </c>
      <c r="AJ425" s="87">
        <v>0</v>
      </c>
      <c r="AK425" s="87">
        <v>0</v>
      </c>
      <c r="AL425" s="87">
        <v>0.5</v>
      </c>
      <c r="AM425" s="87">
        <v>11.4</v>
      </c>
      <c r="AN425" s="87"/>
      <c r="AO425" s="87"/>
      <c r="AP425" s="70">
        <f t="shared" si="37"/>
        <v>29</v>
      </c>
      <c r="AQ425" s="70">
        <f t="shared" si="38"/>
        <v>23.4</v>
      </c>
      <c r="AR425" s="70">
        <f>IFERROR(VLOOKUP(A425,Climatologia_PP!A:U,9+Precipitacion!$E$2,FALSE),"")</f>
        <v>161.78275862068969</v>
      </c>
      <c r="AS425" s="70">
        <f t="shared" si="39"/>
        <v>14.463840399002489</v>
      </c>
      <c r="AT425" s="70">
        <f t="shared" si="40"/>
        <v>15.461346633416456</v>
      </c>
      <c r="AU425" s="70">
        <f t="shared" si="41"/>
        <v>11.4</v>
      </c>
      <c r="AV425" s="70">
        <f>IFERROR(VLOOKUP(A425,Maximos!A:AQ,8+(Precipitacion!$E$2-1)*3,FALSE),"")</f>
        <v>138.80000000000001</v>
      </c>
      <c r="AW425" s="79">
        <f t="array" ref="AW4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MATCH($A425, Maximos!$A:$A, 0),
    _xlpm.anio, INDEX(Maximos!$A:$ZZ, _xlpm.fila, _xlpm.colIni+1),
    _xlpm.dia, INDEX(Maximos!$A:$ZZ, _xlpm.fila, _xlpm.colIni+2),
    IF(OR(_xlpm.anio="",_xlpm.dia=""), "No aplica", DATE(_xlpm.anio, _xlpm.mesNum, _xlpm.dia))
  ),
"")</f>
        <v>31536</v>
      </c>
      <c r="AX425" s="72">
        <f t="shared" si="42"/>
        <v>-127.4</v>
      </c>
    </row>
    <row r="426" spans="1:50" ht="15" customHeight="1" x14ac:dyDescent="0.25">
      <c r="A426" s="68">
        <v>52050140</v>
      </c>
      <c r="B426" s="69" t="s">
        <v>690</v>
      </c>
      <c r="C426" s="69" t="s">
        <v>602</v>
      </c>
      <c r="D426" s="70">
        <v>-77.526111110000002</v>
      </c>
      <c r="E426" s="70">
        <v>1.348055556</v>
      </c>
      <c r="F426" s="68">
        <v>1480</v>
      </c>
      <c r="G426" s="68">
        <v>52</v>
      </c>
      <c r="H426" s="68">
        <v>52411</v>
      </c>
      <c r="I426" s="69" t="s">
        <v>82</v>
      </c>
      <c r="J426" s="69" t="s">
        <v>691</v>
      </c>
      <c r="K426" s="72">
        <v>0</v>
      </c>
      <c r="L426" s="72">
        <v>0</v>
      </c>
      <c r="M426" s="72">
        <v>0</v>
      </c>
      <c r="N426" s="72">
        <v>0</v>
      </c>
      <c r="O426" s="72">
        <v>1.5</v>
      </c>
      <c r="P426" s="72">
        <v>0</v>
      </c>
      <c r="Q426" s="72">
        <v>0</v>
      </c>
      <c r="R426" s="72">
        <v>0</v>
      </c>
      <c r="S426" s="72">
        <v>0</v>
      </c>
      <c r="T426" s="72">
        <v>0</v>
      </c>
      <c r="U426" s="72">
        <v>4.2</v>
      </c>
      <c r="V426" s="72">
        <v>0</v>
      </c>
      <c r="W426" s="72">
        <v>0</v>
      </c>
      <c r="X426" s="72">
        <v>0</v>
      </c>
      <c r="Y426" s="72">
        <v>0</v>
      </c>
      <c r="Z426" s="72">
        <v>0</v>
      </c>
      <c r="AA426" s="72">
        <v>0</v>
      </c>
      <c r="AB426" s="72">
        <v>0</v>
      </c>
      <c r="AC426" s="72">
        <v>0</v>
      </c>
      <c r="AD426" s="72">
        <v>0</v>
      </c>
      <c r="AE426" s="72">
        <v>0</v>
      </c>
      <c r="AF426" s="87">
        <v>0</v>
      </c>
      <c r="AG426" s="87">
        <v>0</v>
      </c>
      <c r="AH426" s="87">
        <v>0</v>
      </c>
      <c r="AI426" s="87">
        <v>0</v>
      </c>
      <c r="AJ426" s="87">
        <v>0</v>
      </c>
      <c r="AK426" s="87">
        <v>0</v>
      </c>
      <c r="AL426" s="87">
        <v>0</v>
      </c>
      <c r="AM426" s="87">
        <v>4.9000000000000004</v>
      </c>
      <c r="AN426" s="87"/>
      <c r="AO426" s="87"/>
      <c r="AP426" s="70">
        <f t="shared" si="37"/>
        <v>29</v>
      </c>
      <c r="AQ426" s="70">
        <f t="shared" si="38"/>
        <v>10.600000000000001</v>
      </c>
      <c r="AR426" s="70">
        <f>IFERROR(VLOOKUP(A426,Climatologia_PP!A:U,9+Precipitacion!$E$2,FALSE),"")</f>
        <v>119.9142857142857</v>
      </c>
      <c r="AS426" s="70">
        <f t="shared" si="39"/>
        <v>8.8396473671670268</v>
      </c>
      <c r="AT426" s="70">
        <f t="shared" si="40"/>
        <v>9.4492782200750973</v>
      </c>
      <c r="AU426" s="70">
        <f t="shared" si="41"/>
        <v>4.9000000000000004</v>
      </c>
      <c r="AV426" s="70">
        <f>IFERROR(VLOOKUP(A426,Maximos!A:AQ,8+(Precipitacion!$E$2-1)*3,FALSE),"")</f>
        <v>91</v>
      </c>
      <c r="AW426" s="79">
        <f t="array" ref="AW4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MATCH($A426, Maximos!$A:$A, 0),
    _xlpm.anio, INDEX(Maximos!$A:$ZZ, _xlpm.fila, _xlpm.colIni+1),
    _xlpm.dia, INDEX(Maximos!$A:$ZZ, _xlpm.fila, _xlpm.colIni+2),
    IF(OR(_xlpm.anio="",_xlpm.dia=""), "No aplica", DATE(_xlpm.anio, _xlpm.mesNum, _xlpm.dia))
  ),
"")</f>
        <v>44347</v>
      </c>
      <c r="AX426" s="72">
        <f t="shared" si="42"/>
        <v>-86.1</v>
      </c>
    </row>
    <row r="427" spans="1:50" ht="15" customHeight="1" x14ac:dyDescent="0.25">
      <c r="A427" s="68">
        <v>51020040</v>
      </c>
      <c r="B427" s="69" t="s">
        <v>692</v>
      </c>
      <c r="C427" s="69" t="s">
        <v>602</v>
      </c>
      <c r="D427" s="70">
        <v>-78.715916669999999</v>
      </c>
      <c r="E427" s="70">
        <v>1.3621666670000001</v>
      </c>
      <c r="F427" s="68">
        <v>100</v>
      </c>
      <c r="G427" s="68">
        <v>52</v>
      </c>
      <c r="H427" s="68">
        <v>52835</v>
      </c>
      <c r="I427" s="69" t="s">
        <v>82</v>
      </c>
      <c r="J427" s="69" t="s">
        <v>603</v>
      </c>
      <c r="K427" s="72">
        <v>23</v>
      </c>
      <c r="L427" s="72">
        <v>1</v>
      </c>
      <c r="M427" s="72">
        <v>0</v>
      </c>
      <c r="N427" s="72">
        <v>1</v>
      </c>
      <c r="O427" s="72">
        <v>6</v>
      </c>
      <c r="P427" s="72">
        <v>16</v>
      </c>
      <c r="Q427" s="72">
        <v>3</v>
      </c>
      <c r="R427" s="72">
        <v>0</v>
      </c>
      <c r="S427" s="72">
        <v>0</v>
      </c>
      <c r="T427" s="72">
        <v>7</v>
      </c>
      <c r="U427" s="72">
        <v>4</v>
      </c>
      <c r="V427" s="72">
        <v>0</v>
      </c>
      <c r="W427" s="72">
        <v>0</v>
      </c>
      <c r="X427" s="72">
        <v>0</v>
      </c>
      <c r="Y427" s="72">
        <v>0</v>
      </c>
      <c r="Z427" s="72">
        <v>0</v>
      </c>
      <c r="AA427" s="72">
        <v>0</v>
      </c>
      <c r="AB427" s="72">
        <v>1</v>
      </c>
      <c r="AC427" s="72">
        <v>1</v>
      </c>
      <c r="AD427" s="72">
        <v>0</v>
      </c>
      <c r="AE427" s="72">
        <v>1</v>
      </c>
      <c r="AF427" s="87">
        <v>1</v>
      </c>
      <c r="AG427" s="87">
        <v>0</v>
      </c>
      <c r="AH427" s="87">
        <v>5</v>
      </c>
      <c r="AI427" s="87">
        <v>5</v>
      </c>
      <c r="AJ427" s="87">
        <v>9</v>
      </c>
      <c r="AK427" s="87">
        <v>6</v>
      </c>
      <c r="AL427" s="87">
        <v>2</v>
      </c>
      <c r="AM427" s="87">
        <v>8</v>
      </c>
      <c r="AN427" s="87"/>
      <c r="AO427" s="87"/>
      <c r="AP427" s="70">
        <f t="shared" si="37"/>
        <v>29</v>
      </c>
      <c r="AQ427" s="70">
        <f t="shared" si="38"/>
        <v>100</v>
      </c>
      <c r="AR427" s="70" t="str">
        <f>IFERROR(VLOOKUP(A427,Climatologia_PP!A:U,9+Precipitacion!$E$2,FALSE),"")</f>
        <v/>
      </c>
      <c r="AS427" s="70" t="str">
        <f t="shared" si="39"/>
        <v/>
      </c>
      <c r="AT427" s="70" t="str">
        <f t="shared" si="40"/>
        <v/>
      </c>
      <c r="AU427" s="70">
        <f t="shared" si="41"/>
        <v>23</v>
      </c>
      <c r="AV427" s="70">
        <f>IFERROR(VLOOKUP(A427,Maximos!A:AQ,8+(Precipitacion!$E$2-1)*3,FALSE),"")</f>
        <v>154</v>
      </c>
      <c r="AW427" s="79">
        <f t="array" ref="AW4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MATCH($A427, Maximos!$A:$A, 0),
    _xlpm.anio, INDEX(Maximos!$A:$ZZ, _xlpm.fila, _xlpm.colIni+1),
    _xlpm.dia, INDEX(Maximos!$A:$ZZ, _xlpm.fila, _xlpm.colIni+2),
    IF(OR(_xlpm.anio="",_xlpm.dia=""), "No aplica", DATE(_xlpm.anio, _xlpm.mesNum, _xlpm.dia))
  ),
"")</f>
        <v>45435</v>
      </c>
      <c r="AX427" s="72">
        <f t="shared" si="42"/>
        <v>-131</v>
      </c>
    </row>
    <row r="428" spans="1:50" ht="15" customHeight="1" x14ac:dyDescent="0.25">
      <c r="A428" s="68">
        <v>52055060</v>
      </c>
      <c r="B428" s="69" t="s">
        <v>693</v>
      </c>
      <c r="C428" s="69" t="s">
        <v>602</v>
      </c>
      <c r="D428" s="70">
        <v>-77.583055560000005</v>
      </c>
      <c r="E428" s="70">
        <v>1.3735555559999999</v>
      </c>
      <c r="F428" s="68">
        <v>1500</v>
      </c>
      <c r="G428" s="68">
        <v>52</v>
      </c>
      <c r="H428" s="68">
        <v>52678</v>
      </c>
      <c r="I428" s="69" t="s">
        <v>82</v>
      </c>
      <c r="J428" s="69" t="s">
        <v>689</v>
      </c>
      <c r="K428" s="72">
        <v>0.9</v>
      </c>
      <c r="L428" s="72">
        <v>0</v>
      </c>
      <c r="M428" s="72">
        <v>0</v>
      </c>
      <c r="N428" s="72">
        <v>0</v>
      </c>
      <c r="O428" s="72">
        <v>0</v>
      </c>
      <c r="P428" s="72">
        <v>0</v>
      </c>
      <c r="Q428" s="72">
        <v>0</v>
      </c>
      <c r="R428" s="72">
        <v>0</v>
      </c>
      <c r="S428" s="72">
        <v>0</v>
      </c>
      <c r="T428" s="72">
        <v>0.2</v>
      </c>
      <c r="U428" s="72">
        <v>4.2</v>
      </c>
      <c r="V428" s="72">
        <v>0</v>
      </c>
      <c r="W428" s="72">
        <v>0</v>
      </c>
      <c r="X428" s="72">
        <v>0</v>
      </c>
      <c r="Y428" s="72">
        <v>0</v>
      </c>
      <c r="Z428" s="72">
        <v>0</v>
      </c>
      <c r="AA428" s="72">
        <v>2.8</v>
      </c>
      <c r="AB428" s="72">
        <v>0</v>
      </c>
      <c r="AC428" s="72">
        <v>0</v>
      </c>
      <c r="AD428" s="72">
        <v>0</v>
      </c>
      <c r="AE428" s="72">
        <v>0</v>
      </c>
      <c r="AF428" s="87">
        <v>0</v>
      </c>
      <c r="AG428" s="87">
        <v>0</v>
      </c>
      <c r="AH428" s="87">
        <v>0</v>
      </c>
      <c r="AI428" s="87">
        <v>0</v>
      </c>
      <c r="AJ428" s="87">
        <v>0</v>
      </c>
      <c r="AK428" s="87">
        <v>0</v>
      </c>
      <c r="AL428" s="87">
        <v>0</v>
      </c>
      <c r="AM428" s="87">
        <v>19.399999999999999</v>
      </c>
      <c r="AN428" s="87"/>
      <c r="AO428" s="87"/>
      <c r="AP428" s="70">
        <f t="shared" si="37"/>
        <v>29</v>
      </c>
      <c r="AQ428" s="70">
        <f t="shared" si="38"/>
        <v>27.5</v>
      </c>
      <c r="AR428" s="70">
        <f>IFERROR(VLOOKUP(A428,Climatologia_PP!A:U,9+Precipitacion!$E$2,FALSE),"")</f>
        <v>129.80000000000001</v>
      </c>
      <c r="AS428" s="70">
        <f t="shared" si="39"/>
        <v>21.1864406779661</v>
      </c>
      <c r="AT428" s="70">
        <f t="shared" si="40"/>
        <v>22.647574517825831</v>
      </c>
      <c r="AU428" s="70">
        <f t="shared" si="41"/>
        <v>19.399999999999999</v>
      </c>
      <c r="AV428" s="70">
        <f>IFERROR(VLOOKUP(A428,Maximos!A:AQ,8+(Precipitacion!$E$2-1)*3,FALSE),"")</f>
        <v>75.2</v>
      </c>
      <c r="AW428" s="79">
        <f t="array" ref="AW4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MATCH($A428, Maximos!$A:$A, 0),
    _xlpm.anio, INDEX(Maximos!$A:$ZZ, _xlpm.fila, _xlpm.colIni+1),
    _xlpm.dia, INDEX(Maximos!$A:$ZZ, _xlpm.fila, _xlpm.colIni+2),
    IF(OR(_xlpm.anio="",_xlpm.dia=""), "No aplica", DATE(_xlpm.anio, _xlpm.mesNum, _xlpm.dia))
  ),
"")</f>
        <v>31536</v>
      </c>
      <c r="AX428" s="72">
        <f t="shared" si="42"/>
        <v>-55.800000000000004</v>
      </c>
    </row>
    <row r="429" spans="1:50" ht="15" customHeight="1" x14ac:dyDescent="0.25">
      <c r="A429" s="68">
        <v>52040050</v>
      </c>
      <c r="B429" s="69" t="s">
        <v>694</v>
      </c>
      <c r="C429" s="69" t="s">
        <v>602</v>
      </c>
      <c r="D429" s="70">
        <v>-77.03052778</v>
      </c>
      <c r="E429" s="70">
        <v>1.397333333</v>
      </c>
      <c r="F429" s="68">
        <v>1800</v>
      </c>
      <c r="G429" s="68">
        <v>52</v>
      </c>
      <c r="H429" s="68">
        <v>52258</v>
      </c>
      <c r="I429" s="69" t="s">
        <v>82</v>
      </c>
      <c r="J429" s="69" t="s">
        <v>695</v>
      </c>
      <c r="K429" s="72">
        <v>0</v>
      </c>
      <c r="L429" s="72">
        <v>0.3</v>
      </c>
      <c r="M429" s="72">
        <v>1</v>
      </c>
      <c r="N429" s="72">
        <v>0.1</v>
      </c>
      <c r="O429" s="72">
        <v>0</v>
      </c>
      <c r="P429" s="72">
        <v>0</v>
      </c>
      <c r="Q429" s="72">
        <v>0.2</v>
      </c>
      <c r="R429" s="72">
        <v>0</v>
      </c>
      <c r="S429" s="72">
        <v>0</v>
      </c>
      <c r="T429" s="72">
        <v>0.2</v>
      </c>
      <c r="U429" s="72">
        <v>0.7</v>
      </c>
      <c r="V429" s="72">
        <v>0</v>
      </c>
      <c r="W429" s="72">
        <v>0</v>
      </c>
      <c r="X429" s="72">
        <v>0</v>
      </c>
      <c r="Y429" s="72">
        <v>0</v>
      </c>
      <c r="Z429" s="72">
        <v>0</v>
      </c>
      <c r="AA429" s="72">
        <v>0</v>
      </c>
      <c r="AB429" s="72">
        <v>0</v>
      </c>
      <c r="AC429" s="72">
        <v>0</v>
      </c>
      <c r="AD429" s="72">
        <v>0.3</v>
      </c>
      <c r="AE429" s="72">
        <v>0.9</v>
      </c>
      <c r="AF429" s="87">
        <v>0</v>
      </c>
      <c r="AG429" s="87">
        <v>0</v>
      </c>
      <c r="AH429" s="87">
        <v>0</v>
      </c>
      <c r="AI429" s="87">
        <v>0</v>
      </c>
      <c r="AJ429" s="87">
        <v>0</v>
      </c>
      <c r="AK429" s="87">
        <v>0</v>
      </c>
      <c r="AL429" s="87">
        <v>0</v>
      </c>
      <c r="AM429" s="87">
        <v>0</v>
      </c>
      <c r="AN429" s="87"/>
      <c r="AO429" s="87"/>
      <c r="AP429" s="70">
        <f t="shared" si="37"/>
        <v>29</v>
      </c>
      <c r="AQ429" s="70">
        <f t="shared" si="38"/>
        <v>3.6999999999999997</v>
      </c>
      <c r="AR429" s="70">
        <f>IFERROR(VLOOKUP(A429,Climatologia_PP!A:U,9+Precipitacion!$E$2,FALSE),"")</f>
        <v>116.0125</v>
      </c>
      <c r="AS429" s="70">
        <f t="shared" si="39"/>
        <v>3.1893114966059692</v>
      </c>
      <c r="AT429" s="70">
        <f t="shared" si="40"/>
        <v>3.4092640136132766</v>
      </c>
      <c r="AU429" s="70">
        <f t="shared" si="41"/>
        <v>1</v>
      </c>
      <c r="AV429" s="70">
        <f>IFERROR(VLOOKUP(A429,Maximos!A:AQ,8+(Precipitacion!$E$2-1)*3,FALSE),"")</f>
        <v>120</v>
      </c>
      <c r="AW429" s="79">
        <f t="array" ref="AW4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MATCH($A429, Maximos!$A:$A, 0),
    _xlpm.anio, INDEX(Maximos!$A:$ZZ, _xlpm.fila, _xlpm.colIni+1),
    _xlpm.dia, INDEX(Maximos!$A:$ZZ, _xlpm.fila, _xlpm.colIni+2),
    IF(OR(_xlpm.anio="",_xlpm.dia=""), "No aplica", DATE(_xlpm.anio, _xlpm.mesNum, _xlpm.dia))
  ),
"")</f>
        <v>34825</v>
      </c>
      <c r="AX429" s="72">
        <f t="shared" si="42"/>
        <v>-119</v>
      </c>
    </row>
    <row r="430" spans="1:50" ht="15" customHeight="1" x14ac:dyDescent="0.25">
      <c r="A430" s="68">
        <v>52040040</v>
      </c>
      <c r="B430" s="69" t="s">
        <v>677</v>
      </c>
      <c r="C430" s="69" t="s">
        <v>602</v>
      </c>
      <c r="D430" s="70">
        <v>-77.149722220000001</v>
      </c>
      <c r="E430" s="70">
        <v>1.4041666669999999</v>
      </c>
      <c r="F430" s="68">
        <v>220</v>
      </c>
      <c r="G430" s="68">
        <v>52</v>
      </c>
      <c r="H430" s="68">
        <v>52110</v>
      </c>
      <c r="I430" s="69" t="s">
        <v>82</v>
      </c>
      <c r="J430" s="69" t="s">
        <v>677</v>
      </c>
      <c r="K430" s="72">
        <v>0.3</v>
      </c>
      <c r="L430" s="72">
        <v>0</v>
      </c>
      <c r="M430" s="72">
        <v>3.7</v>
      </c>
      <c r="N430" s="72">
        <v>0</v>
      </c>
      <c r="O430" s="72">
        <v>0</v>
      </c>
      <c r="P430" s="72">
        <v>0</v>
      </c>
      <c r="Q430" s="72">
        <v>0</v>
      </c>
      <c r="R430" s="72">
        <v>0</v>
      </c>
      <c r="S430" s="72">
        <v>0</v>
      </c>
      <c r="T430" s="72">
        <v>0</v>
      </c>
      <c r="U430" s="72">
        <v>1.5</v>
      </c>
      <c r="V430" s="72">
        <v>0</v>
      </c>
      <c r="W430" s="72">
        <v>0</v>
      </c>
      <c r="X430" s="72">
        <v>0</v>
      </c>
      <c r="Y430" s="72">
        <v>0</v>
      </c>
      <c r="Z430" s="72">
        <v>0</v>
      </c>
      <c r="AA430" s="72">
        <v>0</v>
      </c>
      <c r="AB430" s="72">
        <v>0</v>
      </c>
      <c r="AC430" s="72">
        <v>0</v>
      </c>
      <c r="AD430" s="72">
        <v>0</v>
      </c>
      <c r="AE430" s="72">
        <v>0</v>
      </c>
      <c r="AF430" s="87">
        <v>0</v>
      </c>
      <c r="AG430" s="87">
        <v>0</v>
      </c>
      <c r="AH430" s="87">
        <v>0</v>
      </c>
      <c r="AI430" s="87">
        <v>0</v>
      </c>
      <c r="AJ430" s="87">
        <v>0</v>
      </c>
      <c r="AK430" s="87">
        <v>0</v>
      </c>
      <c r="AL430" s="87">
        <v>0</v>
      </c>
      <c r="AM430" s="87">
        <v>0</v>
      </c>
      <c r="AN430" s="87"/>
      <c r="AO430" s="87"/>
      <c r="AP430" s="70">
        <f t="shared" si="37"/>
        <v>29</v>
      </c>
      <c r="AQ430" s="70">
        <f t="shared" si="38"/>
        <v>5.5</v>
      </c>
      <c r="AR430" s="70">
        <f>IFERROR(VLOOKUP(A430,Climatologia_PP!A:U,9+Precipitacion!$E$2,FALSE),"")</f>
        <v>131.78888888888889</v>
      </c>
      <c r="AS430" s="70">
        <f t="shared" si="39"/>
        <v>4.1733412022595058</v>
      </c>
      <c r="AT430" s="70">
        <f t="shared" si="40"/>
        <v>4.4611578368980922</v>
      </c>
      <c r="AU430" s="70">
        <f t="shared" si="41"/>
        <v>3.7</v>
      </c>
      <c r="AV430" s="70">
        <f>IFERROR(VLOOKUP(A430,Maximos!A:AQ,8+(Precipitacion!$E$2-1)*3,FALSE),"")</f>
        <v>120.7</v>
      </c>
      <c r="AW430" s="79">
        <f t="array" ref="AW4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MATCH($A430, Maximos!$A:$A, 0),
    _xlpm.anio, INDEX(Maximos!$A:$ZZ, _xlpm.fila, _xlpm.colIni+1),
    _xlpm.dia, INDEX(Maximos!$A:$ZZ, _xlpm.fila, _xlpm.colIni+2),
    IF(OR(_xlpm.anio="",_xlpm.dia=""), "No aplica", DATE(_xlpm.anio, _xlpm.mesNum, _xlpm.dia))
  ),
"")</f>
        <v>31913</v>
      </c>
      <c r="AX430" s="72">
        <f t="shared" si="42"/>
        <v>-117</v>
      </c>
    </row>
    <row r="431" spans="1:50" ht="15" customHeight="1" x14ac:dyDescent="0.25">
      <c r="A431" s="68">
        <v>52010060</v>
      </c>
      <c r="B431" s="69" t="s">
        <v>696</v>
      </c>
      <c r="C431" s="69" t="s">
        <v>602</v>
      </c>
      <c r="D431" s="70">
        <v>-77.216388890000005</v>
      </c>
      <c r="E431" s="70">
        <v>1.9546388889999999</v>
      </c>
      <c r="F431" s="68">
        <v>650</v>
      </c>
      <c r="G431" s="68">
        <v>52</v>
      </c>
      <c r="H431" s="68">
        <v>52405</v>
      </c>
      <c r="I431" s="69" t="s">
        <v>82</v>
      </c>
      <c r="J431" s="69" t="s">
        <v>697</v>
      </c>
      <c r="K431" s="72"/>
      <c r="L431" s="72"/>
      <c r="M431" s="72"/>
      <c r="N431" s="72"/>
      <c r="O431" s="72"/>
      <c r="P431" s="72"/>
      <c r="Q431" s="72"/>
      <c r="R431" s="72"/>
      <c r="S431" s="72"/>
      <c r="T431" s="72"/>
      <c r="U431" s="72"/>
      <c r="V431" s="72"/>
      <c r="W431" s="72"/>
      <c r="X431" s="72"/>
      <c r="Y431" s="72"/>
      <c r="Z431" s="72"/>
      <c r="AA431" s="72"/>
      <c r="AB431" s="72"/>
      <c r="AC431" s="72"/>
      <c r="AD431" s="72"/>
      <c r="AE431" s="72"/>
      <c r="AF431" s="87"/>
      <c r="AG431" s="87"/>
      <c r="AH431" s="87"/>
      <c r="AI431" s="87"/>
      <c r="AJ431" s="87"/>
      <c r="AK431" s="87"/>
      <c r="AL431" s="87"/>
      <c r="AM431" s="87"/>
      <c r="AN431" s="87"/>
      <c r="AO431" s="87"/>
      <c r="AP431" s="70">
        <f t="shared" si="37"/>
        <v>0</v>
      </c>
      <c r="AQ431" s="70" t="str">
        <f t="shared" si="38"/>
        <v/>
      </c>
      <c r="AR431" s="70">
        <f>IFERROR(VLOOKUP(A431,Climatologia_PP!A:U,9+Precipitacion!$E$2,FALSE),"")</f>
        <v>123.57599999999999</v>
      </c>
      <c r="AS431" s="70" t="str">
        <f t="shared" si="39"/>
        <v/>
      </c>
      <c r="AT431" s="70" t="str">
        <f t="shared" si="40"/>
        <v/>
      </c>
      <c r="AU431" s="70" t="str">
        <f t="shared" si="41"/>
        <v/>
      </c>
      <c r="AV431" s="70">
        <f>IFERROR(VLOOKUP(A431,Maximos!A:AQ,8+(Precipitacion!$E$2-1)*3,FALSE),"")</f>
        <v>80</v>
      </c>
      <c r="AW431" s="79">
        <f t="array" ref="AW4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MATCH($A431, Maximos!$A:$A, 0),
    _xlpm.anio, INDEX(Maximos!$A:$ZZ, _xlpm.fila, _xlpm.colIni+1),
    _xlpm.dia, INDEX(Maximos!$A:$ZZ, _xlpm.fila, _xlpm.colIni+2),
    IF(OR(_xlpm.anio="",_xlpm.dia=""), "No aplica", DATE(_xlpm.anio, _xlpm.mesNum, _xlpm.dia))
  ),
"")</f>
        <v>28997</v>
      </c>
      <c r="AX431" s="72" t="str">
        <f t="shared" si="42"/>
        <v>NA</v>
      </c>
    </row>
    <row r="432" spans="1:50" ht="15" customHeight="1" x14ac:dyDescent="0.25">
      <c r="A432" s="68">
        <v>52020020</v>
      </c>
      <c r="B432" s="69" t="s">
        <v>698</v>
      </c>
      <c r="C432" s="69" t="s">
        <v>602</v>
      </c>
      <c r="D432" s="70">
        <v>-76.781666670000007</v>
      </c>
      <c r="E432" s="70">
        <v>2.0049999999999999</v>
      </c>
      <c r="F432" s="68">
        <v>2272</v>
      </c>
      <c r="G432" s="68">
        <v>19</v>
      </c>
      <c r="H432" s="68">
        <v>19397</v>
      </c>
      <c r="I432" s="69" t="s">
        <v>422</v>
      </c>
      <c r="J432" s="69" t="s">
        <v>699</v>
      </c>
      <c r="K432" s="72">
        <v>0</v>
      </c>
      <c r="L432" s="72">
        <v>0</v>
      </c>
      <c r="M432" s="72">
        <v>0</v>
      </c>
      <c r="N432" s="72">
        <v>0</v>
      </c>
      <c r="O432" s="72">
        <v>0</v>
      </c>
      <c r="P432" s="72">
        <v>0</v>
      </c>
      <c r="Q432" s="72">
        <v>0</v>
      </c>
      <c r="R432" s="72">
        <v>0</v>
      </c>
      <c r="S432" s="72">
        <v>0</v>
      </c>
      <c r="T432" s="72">
        <v>0</v>
      </c>
      <c r="U432" s="72">
        <v>0</v>
      </c>
      <c r="V432" s="72">
        <v>0</v>
      </c>
      <c r="W432" s="72">
        <v>0</v>
      </c>
      <c r="X432" s="72">
        <v>0</v>
      </c>
      <c r="Y432" s="72">
        <v>0</v>
      </c>
      <c r="Z432" s="72">
        <v>0</v>
      </c>
      <c r="AA432" s="72">
        <v>0</v>
      </c>
      <c r="AB432" s="72">
        <v>0</v>
      </c>
      <c r="AC432" s="72">
        <v>0</v>
      </c>
      <c r="AD432" s="72">
        <v>0</v>
      </c>
      <c r="AE432" s="72">
        <v>0</v>
      </c>
      <c r="AF432" s="87">
        <v>0</v>
      </c>
      <c r="AG432" s="87">
        <v>0</v>
      </c>
      <c r="AH432" s="87">
        <v>0</v>
      </c>
      <c r="AI432" s="87">
        <v>0</v>
      </c>
      <c r="AJ432" s="87">
        <v>0</v>
      </c>
      <c r="AK432" s="87">
        <v>0</v>
      </c>
      <c r="AL432" s="87">
        <v>0</v>
      </c>
      <c r="AM432" s="87">
        <v>0</v>
      </c>
      <c r="AN432" s="87"/>
      <c r="AO432" s="87"/>
      <c r="AP432" s="70">
        <f t="shared" si="37"/>
        <v>29</v>
      </c>
      <c r="AQ432" s="70">
        <f t="shared" si="38"/>
        <v>0</v>
      </c>
      <c r="AR432" s="70">
        <f>IFERROR(VLOOKUP(A432,Climatologia_PP!A:U,9+Precipitacion!$E$2,FALSE),"")</f>
        <v>78.633333333333326</v>
      </c>
      <c r="AS432" s="70">
        <f t="shared" si="39"/>
        <v>0</v>
      </c>
      <c r="AT432" s="70">
        <f t="shared" si="40"/>
        <v>0</v>
      </c>
      <c r="AU432" s="70">
        <f t="shared" si="41"/>
        <v>0</v>
      </c>
      <c r="AV432" s="70">
        <f>IFERROR(VLOOKUP(A432,Maximos!A:AQ,8+(Precipitacion!$E$2-1)*3,FALSE),"")</f>
        <v>111</v>
      </c>
      <c r="AW432" s="79">
        <f t="array" ref="AW4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MATCH($A432, Maximos!$A:$A, 0),
    _xlpm.anio, INDEX(Maximos!$A:$ZZ, _xlpm.fila, _xlpm.colIni+1),
    _xlpm.dia, INDEX(Maximos!$A:$ZZ, _xlpm.fila, _xlpm.colIni+2),
    IF(OR(_xlpm.anio="",_xlpm.dia=""), "No aplica", DATE(_xlpm.anio, _xlpm.mesNum, _xlpm.dia))
  ),
"")</f>
        <v>26804</v>
      </c>
      <c r="AX432" s="72">
        <f t="shared" si="42"/>
        <v>-111</v>
      </c>
    </row>
    <row r="433" spans="1:50" ht="15" customHeight="1" x14ac:dyDescent="0.25">
      <c r="A433" s="68">
        <v>52020190</v>
      </c>
      <c r="B433" s="69" t="s">
        <v>700</v>
      </c>
      <c r="C433" s="69" t="s">
        <v>602</v>
      </c>
      <c r="D433" s="70">
        <v>-76.673416669999995</v>
      </c>
      <c r="E433" s="70">
        <v>2.0299999999999998</v>
      </c>
      <c r="F433" s="68">
        <v>2760</v>
      </c>
      <c r="G433" s="68">
        <v>19</v>
      </c>
      <c r="H433" s="68">
        <v>19397</v>
      </c>
      <c r="I433" s="69" t="s">
        <v>422</v>
      </c>
      <c r="J433" s="69" t="s">
        <v>699</v>
      </c>
      <c r="K433" s="72">
        <v>0</v>
      </c>
      <c r="L433" s="72">
        <v>0</v>
      </c>
      <c r="M433" s="72">
        <v>0</v>
      </c>
      <c r="N433" s="72">
        <v>0</v>
      </c>
      <c r="O433" s="72">
        <v>0</v>
      </c>
      <c r="P433" s="72">
        <v>0</v>
      </c>
      <c r="Q433" s="72">
        <v>0</v>
      </c>
      <c r="R433" s="72">
        <v>0</v>
      </c>
      <c r="S433" s="72">
        <v>0</v>
      </c>
      <c r="T433" s="72">
        <v>1</v>
      </c>
      <c r="U433" s="72">
        <v>0</v>
      </c>
      <c r="V433" s="72">
        <v>0</v>
      </c>
      <c r="W433" s="72">
        <v>0</v>
      </c>
      <c r="X433" s="72">
        <v>0</v>
      </c>
      <c r="Y433" s="72">
        <v>0</v>
      </c>
      <c r="Z433" s="72">
        <v>0</v>
      </c>
      <c r="AA433" s="72">
        <v>1</v>
      </c>
      <c r="AB433" s="72">
        <v>0</v>
      </c>
      <c r="AC433" s="72">
        <v>0</v>
      </c>
      <c r="AD433" s="72">
        <v>4</v>
      </c>
      <c r="AE433" s="72">
        <v>0</v>
      </c>
      <c r="AF433" s="87">
        <v>0</v>
      </c>
      <c r="AG433" s="87">
        <v>3</v>
      </c>
      <c r="AH433" s="87">
        <v>0</v>
      </c>
      <c r="AI433" s="87">
        <v>2</v>
      </c>
      <c r="AJ433" s="87">
        <v>0</v>
      </c>
      <c r="AK433" s="87">
        <v>1</v>
      </c>
      <c r="AL433" s="87">
        <v>2</v>
      </c>
      <c r="AM433" s="87">
        <v>1</v>
      </c>
      <c r="AN433" s="87"/>
      <c r="AO433" s="87"/>
      <c r="AP433" s="70">
        <f t="shared" si="37"/>
        <v>29</v>
      </c>
      <c r="AQ433" s="70">
        <f t="shared" si="38"/>
        <v>15</v>
      </c>
      <c r="AR433" s="70" t="str">
        <f>IFERROR(VLOOKUP(A433,Climatologia_PP!A:U,9+Precipitacion!$E$2,FALSE),"")</f>
        <v/>
      </c>
      <c r="AS433" s="70" t="str">
        <f t="shared" si="39"/>
        <v/>
      </c>
      <c r="AT433" s="70" t="str">
        <f t="shared" si="40"/>
        <v/>
      </c>
      <c r="AU433" s="70">
        <f t="shared" si="41"/>
        <v>4</v>
      </c>
      <c r="AV433" s="70">
        <f>IFERROR(VLOOKUP(A433,Maximos!A:AQ,8+(Precipitacion!$E$2-1)*3,FALSE),"")</f>
        <v>55.2</v>
      </c>
      <c r="AW433" s="79">
        <f t="array" ref="AW4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MATCH($A433, Maximos!$A:$A, 0),
    _xlpm.anio, INDEX(Maximos!$A:$ZZ, _xlpm.fila, _xlpm.colIni+1),
    _xlpm.dia, INDEX(Maximos!$A:$ZZ, _xlpm.fila, _xlpm.colIni+2),
    IF(OR(_xlpm.anio="",_xlpm.dia=""), "No aplica", DATE(_xlpm.anio, _xlpm.mesNum, _xlpm.dia))
  ),
"")</f>
        <v>45803</v>
      </c>
      <c r="AX433" s="72">
        <f t="shared" si="42"/>
        <v>-51.2</v>
      </c>
    </row>
    <row r="434" spans="1:50" ht="15" customHeight="1" x14ac:dyDescent="0.25">
      <c r="A434" s="68">
        <v>52010020</v>
      </c>
      <c r="B434" s="69" t="s">
        <v>701</v>
      </c>
      <c r="C434" s="69" t="s">
        <v>602</v>
      </c>
      <c r="D434" s="70">
        <v>-77.221694439999993</v>
      </c>
      <c r="E434" s="70">
        <v>2.032805556</v>
      </c>
      <c r="F434" s="68">
        <v>1700</v>
      </c>
      <c r="G434" s="68">
        <v>19</v>
      </c>
      <c r="H434" s="68">
        <v>19075</v>
      </c>
      <c r="I434" s="69" t="s">
        <v>422</v>
      </c>
      <c r="J434" s="69" t="s">
        <v>701</v>
      </c>
      <c r="K434" s="72">
        <v>0</v>
      </c>
      <c r="L434" s="72">
        <v>0</v>
      </c>
      <c r="M434" s="72">
        <v>0</v>
      </c>
      <c r="N434" s="72">
        <v>0</v>
      </c>
      <c r="O434" s="72">
        <v>0</v>
      </c>
      <c r="P434" s="72">
        <v>0</v>
      </c>
      <c r="Q434" s="72">
        <v>0</v>
      </c>
      <c r="R434" s="72">
        <v>0</v>
      </c>
      <c r="S434" s="72">
        <v>0</v>
      </c>
      <c r="T434" s="72">
        <v>0</v>
      </c>
      <c r="U434" s="72">
        <v>0</v>
      </c>
      <c r="V434" s="72">
        <v>0</v>
      </c>
      <c r="W434" s="72">
        <v>0</v>
      </c>
      <c r="X434" s="72">
        <v>0</v>
      </c>
      <c r="Y434" s="72">
        <v>0</v>
      </c>
      <c r="Z434" s="72">
        <v>0</v>
      </c>
      <c r="AA434" s="72">
        <v>0</v>
      </c>
      <c r="AB434" s="72">
        <v>0</v>
      </c>
      <c r="AC434" s="72">
        <v>0</v>
      </c>
      <c r="AD434" s="72">
        <v>0</v>
      </c>
      <c r="AE434" s="72">
        <v>5</v>
      </c>
      <c r="AF434" s="87">
        <v>0</v>
      </c>
      <c r="AG434" s="87">
        <v>0</v>
      </c>
      <c r="AH434" s="87">
        <v>0</v>
      </c>
      <c r="AI434" s="87">
        <v>0</v>
      </c>
      <c r="AJ434" s="87">
        <v>0</v>
      </c>
      <c r="AK434" s="87">
        <v>0</v>
      </c>
      <c r="AL434" s="87">
        <v>0</v>
      </c>
      <c r="AM434" s="87">
        <v>1</v>
      </c>
      <c r="AN434" s="87"/>
      <c r="AO434" s="87"/>
      <c r="AP434" s="70">
        <f t="shared" si="37"/>
        <v>29</v>
      </c>
      <c r="AQ434" s="70">
        <f t="shared" si="38"/>
        <v>6</v>
      </c>
      <c r="AR434" s="70">
        <f>IFERROR(VLOOKUP(A434,Climatologia_PP!A:U,9+Precipitacion!$E$2,FALSE),"")</f>
        <v>215.584</v>
      </c>
      <c r="AS434" s="70">
        <f t="shared" si="39"/>
        <v>2.7831378952055807</v>
      </c>
      <c r="AT434" s="70">
        <f t="shared" si="40"/>
        <v>2.9750784397025178</v>
      </c>
      <c r="AU434" s="70">
        <f t="shared" si="41"/>
        <v>5</v>
      </c>
      <c r="AV434" s="70">
        <f>IFERROR(VLOOKUP(A434,Maximos!A:AQ,8+(Precipitacion!$E$2-1)*3,FALSE),"")</f>
        <v>107</v>
      </c>
      <c r="AW434" s="79">
        <f t="array" ref="AW4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MATCH($A434, Maximos!$A:$A, 0),
    _xlpm.anio, INDEX(Maximos!$A:$ZZ, _xlpm.fila, _xlpm.colIni+1),
    _xlpm.dia, INDEX(Maximos!$A:$ZZ, _xlpm.fila, _xlpm.colIni+2),
    IF(OR(_xlpm.anio="",_xlpm.dia=""), "No aplica", DATE(_xlpm.anio, _xlpm.mesNum, _xlpm.dia))
  ),
"")</f>
        <v>26054</v>
      </c>
      <c r="AX434" s="72">
        <f t="shared" si="42"/>
        <v>-102</v>
      </c>
    </row>
    <row r="435" spans="1:50" ht="15" customHeight="1" x14ac:dyDescent="0.25">
      <c r="A435" s="68">
        <v>52090010</v>
      </c>
      <c r="B435" s="69" t="s">
        <v>702</v>
      </c>
      <c r="C435" s="69" t="s">
        <v>602</v>
      </c>
      <c r="D435" s="70">
        <v>-78.658333330000005</v>
      </c>
      <c r="E435" s="70">
        <v>2.0388888889999999</v>
      </c>
      <c r="F435" s="68">
        <v>3</v>
      </c>
      <c r="G435" s="68">
        <v>52</v>
      </c>
      <c r="H435" s="68">
        <v>52520</v>
      </c>
      <c r="I435" s="69" t="s">
        <v>82</v>
      </c>
      <c r="J435" s="69" t="s">
        <v>703</v>
      </c>
      <c r="K435" s="72"/>
      <c r="L435" s="72">
        <v>11</v>
      </c>
      <c r="M435" s="72">
        <v>0</v>
      </c>
      <c r="N435" s="72">
        <v>16</v>
      </c>
      <c r="O435" s="72">
        <v>81</v>
      </c>
      <c r="P435" s="72">
        <v>4</v>
      </c>
      <c r="Q435" s="72">
        <v>0</v>
      </c>
      <c r="R435" s="72">
        <v>0</v>
      </c>
      <c r="S435" s="72">
        <v>0</v>
      </c>
      <c r="T435" s="72">
        <v>12</v>
      </c>
      <c r="U435" s="72">
        <v>25</v>
      </c>
      <c r="V435" s="72">
        <v>0</v>
      </c>
      <c r="W435" s="72">
        <v>0</v>
      </c>
      <c r="X435" s="72">
        <v>0</v>
      </c>
      <c r="Y435" s="72">
        <v>0</v>
      </c>
      <c r="Z435" s="72">
        <v>0</v>
      </c>
      <c r="AA435" s="72">
        <v>0</v>
      </c>
      <c r="AB435" s="72">
        <v>20</v>
      </c>
      <c r="AC435" s="72">
        <v>4</v>
      </c>
      <c r="AD435" s="72">
        <v>3</v>
      </c>
      <c r="AE435" s="72">
        <v>20</v>
      </c>
      <c r="AF435" s="87">
        <v>30</v>
      </c>
      <c r="AG435" s="87">
        <v>0</v>
      </c>
      <c r="AH435" s="87">
        <v>0</v>
      </c>
      <c r="AI435" s="87">
        <v>0</v>
      </c>
      <c r="AJ435" s="87">
        <v>0</v>
      </c>
      <c r="AK435" s="87">
        <v>61</v>
      </c>
      <c r="AL435" s="87">
        <v>9</v>
      </c>
      <c r="AM435" s="87">
        <v>3</v>
      </c>
      <c r="AN435" s="87"/>
      <c r="AO435" s="87"/>
      <c r="AP435" s="70">
        <f t="shared" si="37"/>
        <v>28</v>
      </c>
      <c r="AQ435" s="70">
        <f t="shared" si="38"/>
        <v>299</v>
      </c>
      <c r="AR435" s="70">
        <f>IFERROR(VLOOKUP(A435,Climatologia_PP!A:U,9+Precipitacion!$E$2,FALSE),"")</f>
        <v>683.13703703703709</v>
      </c>
      <c r="AS435" s="70">
        <f t="shared" si="39"/>
        <v>43.768670675044859</v>
      </c>
      <c r="AT435" s="70">
        <f t="shared" si="40"/>
        <v>48.458171104513951</v>
      </c>
      <c r="AU435" s="70">
        <f t="shared" si="41"/>
        <v>81</v>
      </c>
      <c r="AV435" s="70">
        <f>IFERROR(VLOOKUP(A435,Maximos!A:AQ,8+(Precipitacion!$E$2-1)*3,FALSE),"")</f>
        <v>176.1</v>
      </c>
      <c r="AW435" s="79">
        <f t="array" ref="AW4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MATCH($A435, Maximos!$A:$A, 0),
    _xlpm.anio, INDEX(Maximos!$A:$ZZ, _xlpm.fila, _xlpm.colIni+1),
    _xlpm.dia, INDEX(Maximos!$A:$ZZ, _xlpm.fila, _xlpm.colIni+2),
    IF(OR(_xlpm.anio="",_xlpm.dia=""), "No aplica", DATE(_xlpm.anio, _xlpm.mesNum, _xlpm.dia))
  ),
"")</f>
        <v>32636</v>
      </c>
      <c r="AX435" s="72">
        <f t="shared" si="42"/>
        <v>-95.1</v>
      </c>
    </row>
    <row r="436" spans="1:50" ht="15" customHeight="1" x14ac:dyDescent="0.25">
      <c r="A436" s="68">
        <v>47010230</v>
      </c>
      <c r="B436" s="69" t="s">
        <v>704</v>
      </c>
      <c r="C436" s="69" t="s">
        <v>602</v>
      </c>
      <c r="D436" s="70">
        <v>-77.157361109999997</v>
      </c>
      <c r="E436" s="70">
        <v>0.990166667</v>
      </c>
      <c r="F436" s="68">
        <v>2719</v>
      </c>
      <c r="G436" s="68">
        <v>52</v>
      </c>
      <c r="H436" s="68">
        <v>52001</v>
      </c>
      <c r="I436" s="69" t="s">
        <v>82</v>
      </c>
      <c r="J436" s="69" t="s">
        <v>607</v>
      </c>
      <c r="K436" s="72">
        <v>14</v>
      </c>
      <c r="L436" s="72">
        <v>3.8</v>
      </c>
      <c r="M436" s="72">
        <v>4.3</v>
      </c>
      <c r="N436" s="72">
        <v>2.5</v>
      </c>
      <c r="O436" s="72">
        <v>7.4</v>
      </c>
      <c r="P436" s="72">
        <v>7.8</v>
      </c>
      <c r="Q436" s="72">
        <v>0.8</v>
      </c>
      <c r="R436" s="72">
        <v>0</v>
      </c>
      <c r="S436" s="72">
        <v>4.5</v>
      </c>
      <c r="T436" s="72">
        <v>12.6</v>
      </c>
      <c r="U436" s="72">
        <v>11.6</v>
      </c>
      <c r="V436" s="72">
        <v>0.5</v>
      </c>
      <c r="W436" s="72">
        <v>0</v>
      </c>
      <c r="X436" s="72">
        <v>0.6</v>
      </c>
      <c r="Y436" s="72">
        <v>3.2</v>
      </c>
      <c r="Z436" s="72">
        <v>0.9</v>
      </c>
      <c r="AA436" s="72">
        <v>0.5</v>
      </c>
      <c r="AB436" s="72">
        <v>8</v>
      </c>
      <c r="AC436" s="72">
        <v>29.3</v>
      </c>
      <c r="AD436" s="72">
        <v>12.3</v>
      </c>
      <c r="AE436" s="72">
        <v>17.3</v>
      </c>
      <c r="AF436" s="87">
        <v>5</v>
      </c>
      <c r="AG436" s="87">
        <v>1.2</v>
      </c>
      <c r="AH436" s="87">
        <v>2.5</v>
      </c>
      <c r="AI436" s="87">
        <v>3.6</v>
      </c>
      <c r="AJ436" s="87">
        <v>6.4</v>
      </c>
      <c r="AK436" s="87">
        <v>2.8</v>
      </c>
      <c r="AL436" s="87">
        <v>1.5</v>
      </c>
      <c r="AM436" s="87"/>
      <c r="AN436" s="87"/>
      <c r="AO436" s="87"/>
      <c r="AP436" s="70">
        <f t="shared" si="37"/>
        <v>28</v>
      </c>
      <c r="AQ436" s="70">
        <f t="shared" si="38"/>
        <v>164.9</v>
      </c>
      <c r="AR436" s="70">
        <f>IFERROR(VLOOKUP(A436,Climatologia_PP!A:U,9+Precipitacion!$E$2,FALSE),"")</f>
        <v>208.52737347284949</v>
      </c>
      <c r="AS436" s="70">
        <f t="shared" si="39"/>
        <v>79.078347007267212</v>
      </c>
      <c r="AT436" s="70">
        <f t="shared" si="40"/>
        <v>87.551027043760129</v>
      </c>
      <c r="AU436" s="70">
        <f t="shared" si="41"/>
        <v>29.3</v>
      </c>
      <c r="AV436" s="70">
        <f>IFERROR(VLOOKUP(A436,Maximos!A:AQ,8+(Precipitacion!$E$2-1)*3,FALSE),"")</f>
        <v>69.2</v>
      </c>
      <c r="AW436" s="79">
        <f t="array" ref="AW4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MATCH($A436,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436" s="72">
        <f t="shared" si="42"/>
        <v>-39.900000000000006</v>
      </c>
    </row>
    <row r="437" spans="1:50" ht="15" customHeight="1" x14ac:dyDescent="0.25">
      <c r="A437" s="68">
        <v>52055200</v>
      </c>
      <c r="B437" s="69" t="s">
        <v>705</v>
      </c>
      <c r="C437" s="69" t="s">
        <v>602</v>
      </c>
      <c r="D437" s="70">
        <v>-77.445805559999997</v>
      </c>
      <c r="E437" s="70">
        <v>1.0042222220000001</v>
      </c>
      <c r="F437" s="68">
        <v>2181</v>
      </c>
      <c r="G437" s="68">
        <v>52</v>
      </c>
      <c r="H437" s="68">
        <v>52287</v>
      </c>
      <c r="I437" s="69" t="s">
        <v>82</v>
      </c>
      <c r="J437" s="69" t="s">
        <v>705</v>
      </c>
      <c r="K437" s="72">
        <v>2.2000000000000002</v>
      </c>
      <c r="L437" s="72">
        <v>0</v>
      </c>
      <c r="M437" s="72">
        <v>1.1000000000000001</v>
      </c>
      <c r="N437" s="72">
        <v>0</v>
      </c>
      <c r="O437" s="72">
        <v>0</v>
      </c>
      <c r="P437" s="72">
        <v>0</v>
      </c>
      <c r="Q437" s="72">
        <v>0</v>
      </c>
      <c r="R437" s="72">
        <v>5.5</v>
      </c>
      <c r="S437" s="72">
        <v>0</v>
      </c>
      <c r="T437" s="72">
        <v>0</v>
      </c>
      <c r="U437" s="72">
        <v>0</v>
      </c>
      <c r="V437" s="72">
        <v>0</v>
      </c>
      <c r="W437" s="72">
        <v>0</v>
      </c>
      <c r="X437" s="72">
        <v>0</v>
      </c>
      <c r="Y437" s="72">
        <v>0</v>
      </c>
      <c r="Z437" s="72">
        <v>0</v>
      </c>
      <c r="AA437" s="72">
        <v>0</v>
      </c>
      <c r="AB437" s="72">
        <v>0</v>
      </c>
      <c r="AC437" s="72">
        <v>0</v>
      </c>
      <c r="AD437" s="72">
        <v>2.5</v>
      </c>
      <c r="AE437" s="72">
        <v>2.6</v>
      </c>
      <c r="AF437" s="87">
        <v>0</v>
      </c>
      <c r="AG437" s="87">
        <v>0</v>
      </c>
      <c r="AH437" s="87">
        <v>0</v>
      </c>
      <c r="AI437" s="87">
        <v>0</v>
      </c>
      <c r="AJ437" s="87">
        <v>0</v>
      </c>
      <c r="AK437" s="87">
        <v>0</v>
      </c>
      <c r="AL437" s="87">
        <v>0</v>
      </c>
      <c r="AM437" s="87">
        <v>0</v>
      </c>
      <c r="AN437" s="87"/>
      <c r="AO437" s="87"/>
      <c r="AP437" s="70">
        <f t="shared" si="37"/>
        <v>29</v>
      </c>
      <c r="AQ437" s="70">
        <f t="shared" si="38"/>
        <v>13.9</v>
      </c>
      <c r="AR437" s="70" t="str">
        <f>IFERROR(VLOOKUP(A437,Climatologia_PP!A:U,9+Precipitacion!$E$2,FALSE),"")</f>
        <v/>
      </c>
      <c r="AS437" s="70" t="str">
        <f t="shared" si="39"/>
        <v/>
      </c>
      <c r="AT437" s="70" t="str">
        <f t="shared" si="40"/>
        <v/>
      </c>
      <c r="AU437" s="70">
        <f t="shared" si="41"/>
        <v>5.5</v>
      </c>
      <c r="AV437" s="70">
        <f>IFERROR(VLOOKUP(A437,Maximos!A:AQ,8+(Precipitacion!$E$2-1)*3,FALSE),"")</f>
        <v>78.5</v>
      </c>
      <c r="AW437" s="79">
        <f t="array" ref="AW4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MATCH($A437, Maximos!$A:$A, 0),
    _xlpm.anio, INDEX(Maximos!$A:$ZZ, _xlpm.fila, _xlpm.colIni+1),
    _xlpm.dia, INDEX(Maximos!$A:$ZZ, _xlpm.fila, _xlpm.colIni+2),
    IF(OR(_xlpm.anio="",_xlpm.dia=""), "No aplica", DATE(_xlpm.anio, _xlpm.mesNum, _xlpm.dia))
  ),
"")</f>
        <v>42499</v>
      </c>
      <c r="AX437" s="72">
        <f t="shared" si="42"/>
        <v>-73</v>
      </c>
    </row>
    <row r="438" spans="1:50" ht="15" customHeight="1" x14ac:dyDescent="0.25">
      <c r="A438" s="68">
        <v>44010110</v>
      </c>
      <c r="B438" s="69" t="s">
        <v>706</v>
      </c>
      <c r="C438" s="69" t="s">
        <v>602</v>
      </c>
      <c r="D438" s="70">
        <v>-76.541527779999996</v>
      </c>
      <c r="E438" s="70">
        <v>1.026805556</v>
      </c>
      <c r="F438" s="68">
        <v>430</v>
      </c>
      <c r="G438" s="68">
        <v>86</v>
      </c>
      <c r="H438" s="68">
        <v>86001</v>
      </c>
      <c r="I438" s="69" t="s">
        <v>625</v>
      </c>
      <c r="J438" s="69" t="s">
        <v>671</v>
      </c>
      <c r="K438" s="72">
        <v>6.4</v>
      </c>
      <c r="L438" s="72">
        <v>0</v>
      </c>
      <c r="M438" s="72">
        <v>54.2</v>
      </c>
      <c r="N438" s="72">
        <v>6.3</v>
      </c>
      <c r="O438" s="72">
        <v>6.3</v>
      </c>
      <c r="P438" s="72">
        <v>74.099999999999994</v>
      </c>
      <c r="Q438" s="72">
        <v>0</v>
      </c>
      <c r="R438" s="72">
        <v>59.6</v>
      </c>
      <c r="S438" s="72">
        <v>19.2</v>
      </c>
      <c r="T438" s="72">
        <v>8.1</v>
      </c>
      <c r="U438" s="72">
        <v>81.3</v>
      </c>
      <c r="V438" s="72">
        <v>14</v>
      </c>
      <c r="W438" s="72">
        <v>4.2</v>
      </c>
      <c r="X438" s="72">
        <v>14.3</v>
      </c>
      <c r="Y438" s="72">
        <v>4.4000000000000004</v>
      </c>
      <c r="Z438" s="72">
        <v>13.9</v>
      </c>
      <c r="AA438" s="72">
        <v>48.9</v>
      </c>
      <c r="AB438" s="72">
        <v>66.400000000000006</v>
      </c>
      <c r="AC438" s="72">
        <v>8.1</v>
      </c>
      <c r="AD438" s="72">
        <v>35.9</v>
      </c>
      <c r="AE438" s="72">
        <v>86.9</v>
      </c>
      <c r="AF438" s="87">
        <v>38</v>
      </c>
      <c r="AG438" s="87">
        <v>34.1</v>
      </c>
      <c r="AH438" s="87">
        <v>17.3</v>
      </c>
      <c r="AI438" s="87">
        <v>8.9</v>
      </c>
      <c r="AJ438" s="87">
        <v>6.4</v>
      </c>
      <c r="AK438" s="87">
        <v>19.100000000000001</v>
      </c>
      <c r="AL438" s="87">
        <v>3.8</v>
      </c>
      <c r="AM438" s="87">
        <v>3</v>
      </c>
      <c r="AN438" s="87"/>
      <c r="AO438" s="87"/>
      <c r="AP438" s="70">
        <f t="shared" si="37"/>
        <v>29</v>
      </c>
      <c r="AQ438" s="70">
        <f t="shared" si="38"/>
        <v>743.0999999999998</v>
      </c>
      <c r="AR438" s="70">
        <f>IFERROR(VLOOKUP(A438,Climatologia_PP!A:U,9+Precipitacion!$E$2,FALSE),"")</f>
        <v>669.80000000000007</v>
      </c>
      <c r="AS438" s="70">
        <f t="shared" si="39"/>
        <v>110.94356524335618</v>
      </c>
      <c r="AT438" s="70">
        <f t="shared" si="40"/>
        <v>118.59484560496698</v>
      </c>
      <c r="AU438" s="70">
        <f t="shared" si="41"/>
        <v>86.9</v>
      </c>
      <c r="AV438" s="70">
        <f>IFERROR(VLOOKUP(A438,Maximos!A:AQ,8+(Precipitacion!$E$2-1)*3,FALSE),"")</f>
        <v>193</v>
      </c>
      <c r="AW438" s="79">
        <f t="array" ref="AW4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MATCH($A438, Maximos!$A:$A, 0),
    _xlpm.anio, INDEX(Maximos!$A:$ZZ, _xlpm.fila, _xlpm.colIni+1),
    _xlpm.dia, INDEX(Maximos!$A:$ZZ, _xlpm.fila, _xlpm.colIni+2),
    IF(OR(_xlpm.anio="",_xlpm.dia=""), "No aplica", DATE(_xlpm.anio, _xlpm.mesNum, _xlpm.dia))
  ),
"")</f>
        <v>32998</v>
      </c>
      <c r="AX438" s="72">
        <f t="shared" si="42"/>
        <v>-106.1</v>
      </c>
    </row>
    <row r="439" spans="1:50" ht="15" customHeight="1" x14ac:dyDescent="0.25">
      <c r="A439" s="68">
        <v>52050090</v>
      </c>
      <c r="B439" s="69" t="s">
        <v>707</v>
      </c>
      <c r="C439" s="69" t="s">
        <v>602</v>
      </c>
      <c r="D439" s="70">
        <v>-77.499555560000005</v>
      </c>
      <c r="E439" s="70">
        <v>1.05525</v>
      </c>
      <c r="F439" s="68">
        <v>2550</v>
      </c>
      <c r="G439" s="68">
        <v>52</v>
      </c>
      <c r="H439" s="68">
        <v>52354</v>
      </c>
      <c r="I439" s="69" t="s">
        <v>82</v>
      </c>
      <c r="J439" s="69" t="s">
        <v>708</v>
      </c>
      <c r="K439" s="72">
        <v>0.6</v>
      </c>
      <c r="L439" s="72">
        <v>0</v>
      </c>
      <c r="M439" s="72">
        <v>1.3</v>
      </c>
      <c r="N439" s="72">
        <v>0</v>
      </c>
      <c r="O439" s="72">
        <v>0</v>
      </c>
      <c r="P439" s="72">
        <v>0</v>
      </c>
      <c r="Q439" s="72">
        <v>0</v>
      </c>
      <c r="R439" s="72">
        <v>0</v>
      </c>
      <c r="S439" s="72">
        <v>0</v>
      </c>
      <c r="T439" s="72">
        <v>0.3</v>
      </c>
      <c r="U439" s="72">
        <v>0.1</v>
      </c>
      <c r="V439" s="72">
        <v>0</v>
      </c>
      <c r="W439" s="72">
        <v>0</v>
      </c>
      <c r="X439" s="72">
        <v>0</v>
      </c>
      <c r="Y439" s="72">
        <v>0</v>
      </c>
      <c r="Z439" s="72">
        <v>0.4</v>
      </c>
      <c r="AA439" s="72">
        <v>0</v>
      </c>
      <c r="AB439" s="72">
        <v>0.9</v>
      </c>
      <c r="AC439" s="72">
        <v>0</v>
      </c>
      <c r="AD439" s="72">
        <v>0.6</v>
      </c>
      <c r="AE439" s="72">
        <v>0.9</v>
      </c>
      <c r="AF439" s="87">
        <v>0</v>
      </c>
      <c r="AG439" s="87">
        <v>0</v>
      </c>
      <c r="AH439" s="87">
        <v>0</v>
      </c>
      <c r="AI439" s="87">
        <v>0</v>
      </c>
      <c r="AJ439" s="87">
        <v>0</v>
      </c>
      <c r="AK439" s="87">
        <v>0</v>
      </c>
      <c r="AL439" s="87">
        <v>0</v>
      </c>
      <c r="AM439" s="87">
        <v>0</v>
      </c>
      <c r="AN439" s="87"/>
      <c r="AO439" s="87"/>
      <c r="AP439" s="70">
        <f t="shared" si="37"/>
        <v>29</v>
      </c>
      <c r="AQ439" s="70">
        <f t="shared" si="38"/>
        <v>5.0999999999999996</v>
      </c>
      <c r="AR439" s="70">
        <f>IFERROR(VLOOKUP(A439,Climatologia_PP!A:U,9+Precipitacion!$E$2,FALSE),"")</f>
        <v>99.782758620689677</v>
      </c>
      <c r="AS439" s="70">
        <f t="shared" si="39"/>
        <v>5.1111034315927695</v>
      </c>
      <c r="AT439" s="70">
        <f t="shared" si="40"/>
        <v>5.4635933234267533</v>
      </c>
      <c r="AU439" s="70">
        <f t="shared" si="41"/>
        <v>1.3</v>
      </c>
      <c r="AV439" s="70">
        <f>IFERROR(VLOOKUP(A439,Maximos!A:AQ,8+(Precipitacion!$E$2-1)*3,FALSE),"")</f>
        <v>57.1</v>
      </c>
      <c r="AW439" s="79">
        <f t="array" ref="AW4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MATCH($A439, Maximos!$A:$A, 0),
    _xlpm.anio, INDEX(Maximos!$A:$ZZ, _xlpm.fila, _xlpm.colIni+1),
    _xlpm.dia, INDEX(Maximos!$A:$ZZ, _xlpm.fila, _xlpm.colIni+2),
    IF(OR(_xlpm.anio="",_xlpm.dia=""), "No aplica", DATE(_xlpm.anio, _xlpm.mesNum, _xlpm.dia))
  ),
"")</f>
        <v>35943</v>
      </c>
      <c r="AX439" s="72">
        <f t="shared" si="42"/>
        <v>-55.800000000000004</v>
      </c>
    </row>
    <row r="440" spans="1:50" ht="15" customHeight="1" x14ac:dyDescent="0.25">
      <c r="A440" s="68">
        <v>52050080</v>
      </c>
      <c r="B440" s="69" t="s">
        <v>709</v>
      </c>
      <c r="C440" s="69" t="s">
        <v>602</v>
      </c>
      <c r="D440" s="70">
        <v>-77.39197222</v>
      </c>
      <c r="E440" s="70">
        <v>1.0941666670000001</v>
      </c>
      <c r="F440" s="68">
        <v>2420</v>
      </c>
      <c r="G440" s="68">
        <v>52</v>
      </c>
      <c r="H440" s="68">
        <v>52788</v>
      </c>
      <c r="I440" s="69" t="s">
        <v>82</v>
      </c>
      <c r="J440" s="69" t="s">
        <v>709</v>
      </c>
      <c r="K440" s="72">
        <v>2.2000000000000002</v>
      </c>
      <c r="L440" s="72">
        <v>1.3</v>
      </c>
      <c r="M440" s="72">
        <v>1.2</v>
      </c>
      <c r="N440" s="72">
        <v>1.5</v>
      </c>
      <c r="O440" s="72">
        <v>0</v>
      </c>
      <c r="P440" s="72">
        <v>0</v>
      </c>
      <c r="Q440" s="72">
        <v>0</v>
      </c>
      <c r="R440" s="72">
        <v>0</v>
      </c>
      <c r="S440" s="72">
        <v>0</v>
      </c>
      <c r="T440" s="72">
        <v>1</v>
      </c>
      <c r="U440" s="72">
        <v>0.6</v>
      </c>
      <c r="V440" s="72">
        <v>0</v>
      </c>
      <c r="W440" s="72">
        <v>0</v>
      </c>
      <c r="X440" s="72">
        <v>0</v>
      </c>
      <c r="Y440" s="72">
        <v>0</v>
      </c>
      <c r="Z440" s="72">
        <v>0</v>
      </c>
      <c r="AA440" s="72">
        <v>0.8</v>
      </c>
      <c r="AB440" s="72">
        <v>1</v>
      </c>
      <c r="AC440" s="72">
        <v>0</v>
      </c>
      <c r="AD440" s="72">
        <v>1.3</v>
      </c>
      <c r="AE440" s="72">
        <v>5.5</v>
      </c>
      <c r="AF440" s="87">
        <v>0</v>
      </c>
      <c r="AG440" s="87">
        <v>0</v>
      </c>
      <c r="AH440" s="87">
        <v>0</v>
      </c>
      <c r="AI440" s="87">
        <v>0</v>
      </c>
      <c r="AJ440" s="87">
        <v>0</v>
      </c>
      <c r="AK440" s="87">
        <v>0</v>
      </c>
      <c r="AL440" s="87">
        <v>0</v>
      </c>
      <c r="AM440" s="87">
        <v>0</v>
      </c>
      <c r="AN440" s="87"/>
      <c r="AO440" s="87"/>
      <c r="AP440" s="70">
        <f t="shared" si="37"/>
        <v>29</v>
      </c>
      <c r="AQ440" s="70">
        <f t="shared" si="38"/>
        <v>16.399999999999999</v>
      </c>
      <c r="AR440" s="70">
        <f>IFERROR(VLOOKUP(A440,Climatologia_PP!A:U,9+Precipitacion!$E$2,FALSE),"")</f>
        <v>104.46428571428569</v>
      </c>
      <c r="AS440" s="70">
        <f t="shared" si="39"/>
        <v>15.6991452991453</v>
      </c>
      <c r="AT440" s="70">
        <f t="shared" si="40"/>
        <v>16.781844974948424</v>
      </c>
      <c r="AU440" s="70">
        <f t="shared" si="41"/>
        <v>5.5</v>
      </c>
      <c r="AV440" s="70">
        <f>IFERROR(VLOOKUP(A440,Maximos!A:AQ,8+(Precipitacion!$E$2-1)*3,FALSE),"")</f>
        <v>94.4</v>
      </c>
      <c r="AW440" s="79">
        <f t="array" ref="AW4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MATCH($A440, Maximos!$A:$A, 0),
    _xlpm.anio, INDEX(Maximos!$A:$ZZ, _xlpm.fila, _xlpm.colIni+1),
    _xlpm.dia, INDEX(Maximos!$A:$ZZ, _xlpm.fila, _xlpm.colIni+2),
    IF(OR(_xlpm.anio="",_xlpm.dia=""), "No aplica", DATE(_xlpm.anio, _xlpm.mesNum, _xlpm.dia))
  ),
"")</f>
        <v>37038</v>
      </c>
      <c r="AX440" s="72">
        <f t="shared" si="42"/>
        <v>-88.9</v>
      </c>
    </row>
    <row r="441" spans="1:50" ht="15" customHeight="1" x14ac:dyDescent="0.25">
      <c r="A441" s="68">
        <v>52050060</v>
      </c>
      <c r="B441" s="69" t="s">
        <v>710</v>
      </c>
      <c r="C441" s="69" t="s">
        <v>602</v>
      </c>
      <c r="D441" s="70">
        <v>-77.299722220000007</v>
      </c>
      <c r="E441" s="70">
        <v>1.0994999999999999</v>
      </c>
      <c r="F441" s="68">
        <v>364</v>
      </c>
      <c r="G441" s="68">
        <v>52</v>
      </c>
      <c r="H441" s="68">
        <v>52001</v>
      </c>
      <c r="I441" s="69" t="s">
        <v>82</v>
      </c>
      <c r="J441" s="69" t="s">
        <v>607</v>
      </c>
      <c r="K441" s="72">
        <v>2</v>
      </c>
      <c r="L441" s="72">
        <v>1</v>
      </c>
      <c r="M441" s="72">
        <v>1</v>
      </c>
      <c r="N441" s="72">
        <v>0</v>
      </c>
      <c r="O441" s="72">
        <v>0</v>
      </c>
      <c r="P441" s="72">
        <v>1</v>
      </c>
      <c r="Q441" s="72">
        <v>0</v>
      </c>
      <c r="R441" s="72">
        <v>0</v>
      </c>
      <c r="S441" s="72">
        <v>1</v>
      </c>
      <c r="T441" s="72">
        <v>2</v>
      </c>
      <c r="U441" s="72">
        <v>7</v>
      </c>
      <c r="V441" s="72">
        <v>0</v>
      </c>
      <c r="W441" s="72">
        <v>0</v>
      </c>
      <c r="X441" s="72">
        <v>0</v>
      </c>
      <c r="Y441" s="72">
        <v>0</v>
      </c>
      <c r="Z441" s="72">
        <v>0</v>
      </c>
      <c r="AA441" s="72">
        <v>0</v>
      </c>
      <c r="AB441" s="72">
        <v>2</v>
      </c>
      <c r="AC441" s="72">
        <v>0</v>
      </c>
      <c r="AD441" s="72">
        <v>6</v>
      </c>
      <c r="AE441" s="72">
        <v>4</v>
      </c>
      <c r="AF441" s="87">
        <v>0</v>
      </c>
      <c r="AG441" s="87">
        <v>1</v>
      </c>
      <c r="AH441" s="87">
        <v>0</v>
      </c>
      <c r="AI441" s="87">
        <v>0</v>
      </c>
      <c r="AJ441" s="87">
        <v>0</v>
      </c>
      <c r="AK441" s="87">
        <v>0</v>
      </c>
      <c r="AL441" s="87">
        <v>0</v>
      </c>
      <c r="AM441" s="87">
        <v>0</v>
      </c>
      <c r="AN441" s="87"/>
      <c r="AO441" s="87"/>
      <c r="AP441" s="70">
        <f t="shared" si="37"/>
        <v>29</v>
      </c>
      <c r="AQ441" s="70">
        <f t="shared" si="38"/>
        <v>28</v>
      </c>
      <c r="AR441" s="70">
        <f>IFERROR(VLOOKUP(A441,Climatologia_PP!A:U,9+Precipitacion!$E$2,FALSE),"")</f>
        <v>113.19285714285709</v>
      </c>
      <c r="AS441" s="70">
        <f t="shared" si="39"/>
        <v>24.736543194295461</v>
      </c>
      <c r="AT441" s="70">
        <f t="shared" si="40"/>
        <v>26.442511690453767</v>
      </c>
      <c r="AU441" s="70">
        <f t="shared" si="41"/>
        <v>7</v>
      </c>
      <c r="AV441" s="70">
        <f>IFERROR(VLOOKUP(A441,Maximos!A:AQ,8+(Precipitacion!$E$2-1)*3,FALSE),"")</f>
        <v>55</v>
      </c>
      <c r="AW441" s="79">
        <f t="array" ref="AW4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MATCH($A441, Maximos!$A:$A, 0),
    _xlpm.anio, INDEX(Maximos!$A:$ZZ, _xlpm.fila, _xlpm.colIni+1),
    _xlpm.dia, INDEX(Maximos!$A:$ZZ, _xlpm.fila, _xlpm.colIni+2),
    IF(OR(_xlpm.anio="",_xlpm.dia=""), "No aplica", DATE(_xlpm.anio, _xlpm.mesNum, _xlpm.dia))
  ),
"")</f>
        <v>39569</v>
      </c>
      <c r="AX441" s="72">
        <f t="shared" si="42"/>
        <v>-48</v>
      </c>
    </row>
    <row r="442" spans="1:50" ht="15" customHeight="1" x14ac:dyDescent="0.25">
      <c r="A442" s="68">
        <v>52055090</v>
      </c>
      <c r="B442" s="69" t="s">
        <v>711</v>
      </c>
      <c r="C442" s="69" t="s">
        <v>602</v>
      </c>
      <c r="D442" s="70">
        <v>-77.389361109999996</v>
      </c>
      <c r="E442" s="70">
        <v>1.107583333</v>
      </c>
      <c r="F442" s="68">
        <v>2800</v>
      </c>
      <c r="G442" s="68">
        <v>52</v>
      </c>
      <c r="H442" s="68">
        <v>52788</v>
      </c>
      <c r="I442" s="69" t="s">
        <v>82</v>
      </c>
      <c r="J442" s="69" t="s">
        <v>709</v>
      </c>
      <c r="K442" s="72">
        <v>2</v>
      </c>
      <c r="L442" s="72">
        <v>1</v>
      </c>
      <c r="M442" s="72">
        <v>1</v>
      </c>
      <c r="N442" s="72">
        <v>2</v>
      </c>
      <c r="O442" s="72">
        <v>0.1</v>
      </c>
      <c r="P442" s="72">
        <v>0.2</v>
      </c>
      <c r="Q442" s="72">
        <v>0</v>
      </c>
      <c r="R442" s="72">
        <v>0</v>
      </c>
      <c r="S442" s="72">
        <v>0.2</v>
      </c>
      <c r="T442" s="72">
        <v>1</v>
      </c>
      <c r="U442" s="72">
        <v>2.2000000000000002</v>
      </c>
      <c r="V442" s="72">
        <v>0.6</v>
      </c>
      <c r="W442" s="72">
        <v>0</v>
      </c>
      <c r="X442" s="72">
        <v>0</v>
      </c>
      <c r="Y442" s="72">
        <v>0</v>
      </c>
      <c r="Z442" s="72">
        <v>0</v>
      </c>
      <c r="AA442" s="72">
        <v>1</v>
      </c>
      <c r="AB442" s="72">
        <v>0.8</v>
      </c>
      <c r="AC442" s="72">
        <v>0.2</v>
      </c>
      <c r="AD442" s="72">
        <v>2</v>
      </c>
      <c r="AE442" s="72">
        <v>6</v>
      </c>
      <c r="AF442" s="87">
        <v>0.1</v>
      </c>
      <c r="AG442" s="87">
        <v>0</v>
      </c>
      <c r="AH442" s="87">
        <v>0</v>
      </c>
      <c r="AI442" s="87">
        <v>0</v>
      </c>
      <c r="AJ442" s="87">
        <v>0</v>
      </c>
      <c r="AK442" s="87">
        <v>0</v>
      </c>
      <c r="AL442" s="87">
        <v>0</v>
      </c>
      <c r="AM442" s="87">
        <v>0.1</v>
      </c>
      <c r="AN442" s="87"/>
      <c r="AO442" s="87"/>
      <c r="AP442" s="70">
        <f t="shared" si="37"/>
        <v>29</v>
      </c>
      <c r="AQ442" s="70">
        <f t="shared" si="38"/>
        <v>20.5</v>
      </c>
      <c r="AR442" s="70">
        <f>IFERROR(VLOOKUP(A442,Climatologia_PP!A:U,9+Precipitacion!$E$2,FALSE),"")</f>
        <v>99.421428571428564</v>
      </c>
      <c r="AS442" s="70">
        <f t="shared" si="39"/>
        <v>20.619297363316331</v>
      </c>
      <c r="AT442" s="70">
        <f t="shared" si="40"/>
        <v>22.041317871131248</v>
      </c>
      <c r="AU442" s="70">
        <f t="shared" si="41"/>
        <v>6</v>
      </c>
      <c r="AV442" s="70">
        <f>IFERROR(VLOOKUP(A442,Maximos!A:AQ,8+(Precipitacion!$E$2-1)*3,FALSE),"")</f>
        <v>42</v>
      </c>
      <c r="AW442" s="79">
        <f t="array" ref="AW4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MATCH($A442,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442" s="72">
        <f t="shared" si="42"/>
        <v>-36</v>
      </c>
    </row>
    <row r="443" spans="1:50" ht="15" customHeight="1" x14ac:dyDescent="0.25">
      <c r="A443" s="68">
        <v>52010180</v>
      </c>
      <c r="B443" s="69" t="s">
        <v>712</v>
      </c>
      <c r="C443" s="69" t="s">
        <v>602</v>
      </c>
      <c r="D443" s="70">
        <v>-77.052861109999995</v>
      </c>
      <c r="E443" s="70">
        <v>2.0686388889999998</v>
      </c>
      <c r="F443" s="68">
        <v>680</v>
      </c>
      <c r="G443" s="68">
        <v>19</v>
      </c>
      <c r="H443" s="68">
        <v>19532</v>
      </c>
      <c r="I443" s="69" t="s">
        <v>422</v>
      </c>
      <c r="J443" s="69" t="s">
        <v>609</v>
      </c>
      <c r="K443" s="72">
        <v>0</v>
      </c>
      <c r="L443" s="72">
        <v>0</v>
      </c>
      <c r="M443" s="72">
        <v>0</v>
      </c>
      <c r="N443" s="72">
        <v>0</v>
      </c>
      <c r="O443" s="72">
        <v>0</v>
      </c>
      <c r="P443" s="72">
        <v>0</v>
      </c>
      <c r="Q443" s="72">
        <v>0</v>
      </c>
      <c r="R443" s="72">
        <v>0</v>
      </c>
      <c r="S443" s="72">
        <v>0</v>
      </c>
      <c r="T443" s="72">
        <v>0</v>
      </c>
      <c r="U443" s="72">
        <v>0</v>
      </c>
      <c r="V443" s="72">
        <v>0</v>
      </c>
      <c r="W443" s="72">
        <v>0</v>
      </c>
      <c r="X443" s="72">
        <v>0</v>
      </c>
      <c r="Y443" s="72">
        <v>0</v>
      </c>
      <c r="Z443" s="72">
        <v>0</v>
      </c>
      <c r="AA443" s="72">
        <v>0</v>
      </c>
      <c r="AB443" s="72">
        <v>0</v>
      </c>
      <c r="AC443" s="72">
        <v>0</v>
      </c>
      <c r="AD443" s="72">
        <v>0</v>
      </c>
      <c r="AE443" s="72">
        <v>0.2</v>
      </c>
      <c r="AF443" s="87">
        <v>0</v>
      </c>
      <c r="AG443" s="87">
        <v>0</v>
      </c>
      <c r="AH443" s="87">
        <v>0</v>
      </c>
      <c r="AI443" s="87">
        <v>0</v>
      </c>
      <c r="AJ443" s="87">
        <v>0</v>
      </c>
      <c r="AK443" s="87">
        <v>0</v>
      </c>
      <c r="AL443" s="87">
        <v>0</v>
      </c>
      <c r="AM443" s="87">
        <v>0</v>
      </c>
      <c r="AN443" s="87"/>
      <c r="AO443" s="87"/>
      <c r="AP443" s="70">
        <f t="shared" si="37"/>
        <v>29</v>
      </c>
      <c r="AQ443" s="70">
        <f t="shared" si="38"/>
        <v>0.2</v>
      </c>
      <c r="AR443" s="70">
        <f>IFERROR(VLOOKUP(A443,Climatologia_PP!A:U,9+Precipitacion!$E$2,FALSE),"")</f>
        <v>122.06399999999999</v>
      </c>
      <c r="AS443" s="70">
        <f t="shared" si="39"/>
        <v>0.16384847293223229</v>
      </c>
      <c r="AT443" s="70">
        <f t="shared" si="40"/>
        <v>0.17514836761721381</v>
      </c>
      <c r="AU443" s="70">
        <f t="shared" si="41"/>
        <v>0.2</v>
      </c>
      <c r="AV443" s="70">
        <f>IFERROR(VLOOKUP(A443,Maximos!A:AQ,8+(Precipitacion!$E$2-1)*3,FALSE),"")</f>
        <v>108</v>
      </c>
      <c r="AW443" s="79">
        <f t="array" ref="AW4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MATCH($A443, Maximos!$A:$A, 0),
    _xlpm.anio, INDEX(Maximos!$A:$ZZ, _xlpm.fila, _xlpm.colIni+1),
    _xlpm.dia, INDEX(Maximos!$A:$ZZ, _xlpm.fila, _xlpm.colIni+2),
    IF(OR(_xlpm.anio="",_xlpm.dia=""), "No aplica", DATE(_xlpm.anio, _xlpm.mesNum, _xlpm.dia))
  ),
"")</f>
        <v>41423</v>
      </c>
      <c r="AX443" s="72">
        <f t="shared" si="42"/>
        <v>-107.8</v>
      </c>
    </row>
    <row r="444" spans="1:50" ht="15" customHeight="1" x14ac:dyDescent="0.25">
      <c r="A444" s="68">
        <v>52050010</v>
      </c>
      <c r="B444" s="69" t="s">
        <v>713</v>
      </c>
      <c r="C444" s="69" t="s">
        <v>602</v>
      </c>
      <c r="D444" s="70">
        <v>-77.439444440000003</v>
      </c>
      <c r="E444" s="70">
        <v>1.4544444439999999</v>
      </c>
      <c r="F444" s="68">
        <v>1620</v>
      </c>
      <c r="G444" s="68">
        <v>52</v>
      </c>
      <c r="H444" s="68">
        <v>52254</v>
      </c>
      <c r="I444" s="69" t="s">
        <v>82</v>
      </c>
      <c r="J444" s="69" t="s">
        <v>714</v>
      </c>
      <c r="K444" s="72">
        <v>0</v>
      </c>
      <c r="L444" s="72">
        <v>0</v>
      </c>
      <c r="M444" s="72">
        <v>5.2</v>
      </c>
      <c r="N444" s="72">
        <v>4.9000000000000004</v>
      </c>
      <c r="O444" s="72">
        <v>0</v>
      </c>
      <c r="P444" s="72">
        <v>0</v>
      </c>
      <c r="Q444" s="72">
        <v>0</v>
      </c>
      <c r="R444" s="72">
        <v>1.6</v>
      </c>
      <c r="S444" s="72">
        <v>0</v>
      </c>
      <c r="T444" s="72">
        <v>0</v>
      </c>
      <c r="U444" s="72">
        <v>0</v>
      </c>
      <c r="V444" s="72">
        <v>0</v>
      </c>
      <c r="W444" s="72">
        <v>0</v>
      </c>
      <c r="X444" s="72">
        <v>0</v>
      </c>
      <c r="Y444" s="72">
        <v>0</v>
      </c>
      <c r="Z444" s="72">
        <v>0</v>
      </c>
      <c r="AA444" s="72">
        <v>0</v>
      </c>
      <c r="AB444" s="72">
        <v>0</v>
      </c>
      <c r="AC444" s="72">
        <v>0</v>
      </c>
      <c r="AD444" s="72">
        <v>0</v>
      </c>
      <c r="AE444" s="72">
        <v>4.7</v>
      </c>
      <c r="AF444" s="87">
        <v>0</v>
      </c>
      <c r="AG444" s="87">
        <v>0</v>
      </c>
      <c r="AH444" s="87">
        <v>0</v>
      </c>
      <c r="AI444" s="87">
        <v>0</v>
      </c>
      <c r="AJ444" s="87">
        <v>0</v>
      </c>
      <c r="AK444" s="87">
        <v>0</v>
      </c>
      <c r="AL444" s="87">
        <v>0</v>
      </c>
      <c r="AM444" s="87">
        <v>0</v>
      </c>
      <c r="AN444" s="87"/>
      <c r="AO444" s="87"/>
      <c r="AP444" s="70">
        <f t="shared" si="37"/>
        <v>29</v>
      </c>
      <c r="AQ444" s="70">
        <f t="shared" si="38"/>
        <v>16.400000000000002</v>
      </c>
      <c r="AR444" s="70">
        <f>IFERROR(VLOOKUP(A444,Climatologia_PP!A:U,9+Precipitacion!$E$2,FALSE),"")</f>
        <v>128.9965517241379</v>
      </c>
      <c r="AS444" s="70">
        <f t="shared" si="39"/>
        <v>12.713518137346632</v>
      </c>
      <c r="AT444" s="70">
        <f t="shared" si="40"/>
        <v>13.590312491646401</v>
      </c>
      <c r="AU444" s="70">
        <f t="shared" si="41"/>
        <v>5.2</v>
      </c>
      <c r="AV444" s="70">
        <f>IFERROR(VLOOKUP(A444,Maximos!A:AQ,8+(Precipitacion!$E$2-1)*3,FALSE),"")</f>
        <v>102</v>
      </c>
      <c r="AW444" s="79">
        <f t="array" ref="AW4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MATCH($A444, Maximos!$A:$A, 0),
    _xlpm.anio, INDEX(Maximos!$A:$ZZ, _xlpm.fila, _xlpm.colIni+1),
    _xlpm.dia, INDEX(Maximos!$A:$ZZ, _xlpm.fila, _xlpm.colIni+2),
    IF(OR(_xlpm.anio="",_xlpm.dia=""), "No aplica", DATE(_xlpm.anio, _xlpm.mesNum, _xlpm.dia))
  ),
"")</f>
        <v>38125</v>
      </c>
      <c r="AX444" s="72">
        <f t="shared" si="42"/>
        <v>-96.8</v>
      </c>
    </row>
    <row r="445" spans="1:50" ht="15" customHeight="1" x14ac:dyDescent="0.25">
      <c r="A445" s="68">
        <v>52040160</v>
      </c>
      <c r="B445" s="69" t="s">
        <v>715</v>
      </c>
      <c r="C445" s="69" t="s">
        <v>602</v>
      </c>
      <c r="D445" s="70">
        <v>-77.135305560000006</v>
      </c>
      <c r="E445" s="70">
        <v>1.505277778</v>
      </c>
      <c r="F445" s="68">
        <v>2200</v>
      </c>
      <c r="G445" s="68">
        <v>52</v>
      </c>
      <c r="H445" s="68">
        <v>52051</v>
      </c>
      <c r="I445" s="69" t="s">
        <v>82</v>
      </c>
      <c r="J445" s="69" t="s">
        <v>716</v>
      </c>
      <c r="K445" s="72">
        <v>0.3</v>
      </c>
      <c r="L445" s="72">
        <v>0</v>
      </c>
      <c r="M445" s="72">
        <v>1.7</v>
      </c>
      <c r="N445" s="72">
        <v>0.4</v>
      </c>
      <c r="O445" s="72">
        <v>0</v>
      </c>
      <c r="P445" s="72">
        <v>0.4</v>
      </c>
      <c r="Q445" s="72">
        <v>0</v>
      </c>
      <c r="R445" s="72">
        <v>8.6</v>
      </c>
      <c r="S445" s="72">
        <v>0</v>
      </c>
      <c r="T445" s="72">
        <v>0</v>
      </c>
      <c r="U445" s="72">
        <v>0</v>
      </c>
      <c r="V445" s="72">
        <v>0.3</v>
      </c>
      <c r="W445" s="72">
        <v>0</v>
      </c>
      <c r="X445" s="72">
        <v>0</v>
      </c>
      <c r="Y445" s="72">
        <v>0</v>
      </c>
      <c r="Z445" s="72">
        <v>0</v>
      </c>
      <c r="AA445" s="72">
        <v>0</v>
      </c>
      <c r="AB445" s="72">
        <v>0.4</v>
      </c>
      <c r="AC445" s="72">
        <v>0</v>
      </c>
      <c r="AD445" s="72">
        <v>0</v>
      </c>
      <c r="AE445" s="72">
        <v>0</v>
      </c>
      <c r="AF445" s="87">
        <v>0</v>
      </c>
      <c r="AG445" s="87">
        <v>0</v>
      </c>
      <c r="AH445" s="87">
        <v>0</v>
      </c>
      <c r="AI445" s="87">
        <v>0</v>
      </c>
      <c r="AJ445" s="87">
        <v>0</v>
      </c>
      <c r="AK445" s="87">
        <v>0</v>
      </c>
      <c r="AL445" s="87">
        <v>0</v>
      </c>
      <c r="AM445" s="87">
        <v>0</v>
      </c>
      <c r="AN445" s="87"/>
      <c r="AO445" s="87"/>
      <c r="AP445" s="70">
        <f t="shared" si="37"/>
        <v>29</v>
      </c>
      <c r="AQ445" s="70">
        <f t="shared" si="38"/>
        <v>12.1</v>
      </c>
      <c r="AR445" s="70">
        <f>IFERROR(VLOOKUP(A445,Climatologia_PP!A:U,9+Precipitacion!$E$2,FALSE),"")</f>
        <v>138.5866666666667</v>
      </c>
      <c r="AS445" s="70">
        <f t="shared" si="39"/>
        <v>8.7309986530690757</v>
      </c>
      <c r="AT445" s="70">
        <f t="shared" si="40"/>
        <v>9.3331364912117714</v>
      </c>
      <c r="AU445" s="70">
        <f t="shared" si="41"/>
        <v>8.6</v>
      </c>
      <c r="AV445" s="70">
        <f>IFERROR(VLOOKUP(A445,Maximos!A:AQ,8+(Precipitacion!$E$2-1)*3,FALSE),"")</f>
        <v>69.5</v>
      </c>
      <c r="AW445" s="79">
        <f t="array" ref="AW4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MATCH($A445, Maximos!$A:$A, 0),
    _xlpm.anio, INDEX(Maximos!$A:$ZZ, _xlpm.fila, _xlpm.colIni+1),
    _xlpm.dia, INDEX(Maximos!$A:$ZZ, _xlpm.fila, _xlpm.colIni+2),
    IF(OR(_xlpm.anio="",_xlpm.dia=""), "No aplica", DATE(_xlpm.anio, _xlpm.mesNum, _xlpm.dia))
  ),
"")</f>
        <v>41766</v>
      </c>
      <c r="AX445" s="72">
        <f t="shared" si="42"/>
        <v>-60.9</v>
      </c>
    </row>
    <row r="446" spans="1:50" ht="15" customHeight="1" x14ac:dyDescent="0.25">
      <c r="A446" s="68">
        <v>52060040</v>
      </c>
      <c r="B446" s="69" t="s">
        <v>717</v>
      </c>
      <c r="C446" s="69" t="s">
        <v>602</v>
      </c>
      <c r="D446" s="70">
        <v>-77.641694439999995</v>
      </c>
      <c r="E446" s="70">
        <v>1.5291666669999999</v>
      </c>
      <c r="F446" s="68">
        <v>1770</v>
      </c>
      <c r="G446" s="68">
        <v>52</v>
      </c>
      <c r="H446" s="68">
        <v>52385</v>
      </c>
      <c r="I446" s="69" t="s">
        <v>82</v>
      </c>
      <c r="J446" s="69" t="s">
        <v>718</v>
      </c>
      <c r="K446" s="72">
        <v>2.2999999999999998</v>
      </c>
      <c r="L446" s="72">
        <v>3.4</v>
      </c>
      <c r="M446" s="72">
        <v>3.2</v>
      </c>
      <c r="N446" s="72">
        <v>3.1</v>
      </c>
      <c r="O446" s="72">
        <v>0.3</v>
      </c>
      <c r="P446" s="72">
        <v>0.1</v>
      </c>
      <c r="Q446" s="72">
        <v>0.3</v>
      </c>
      <c r="R446" s="72">
        <v>1.3</v>
      </c>
      <c r="S446" s="72">
        <v>0</v>
      </c>
      <c r="T446" s="72">
        <v>1.3</v>
      </c>
      <c r="U446" s="72">
        <v>1.4</v>
      </c>
      <c r="V446" s="72">
        <v>0.2</v>
      </c>
      <c r="W446" s="72">
        <v>0</v>
      </c>
      <c r="X446" s="72">
        <v>0</v>
      </c>
      <c r="Y446" s="72">
        <v>0</v>
      </c>
      <c r="Z446" s="72">
        <v>0.1</v>
      </c>
      <c r="AA446" s="72">
        <v>6.2</v>
      </c>
      <c r="AB446" s="72">
        <v>0.3</v>
      </c>
      <c r="AC446" s="72">
        <v>0.1</v>
      </c>
      <c r="AD446" s="72">
        <v>0.4</v>
      </c>
      <c r="AE446" s="72">
        <v>1.9</v>
      </c>
      <c r="AF446" s="87">
        <v>0.1</v>
      </c>
      <c r="AG446" s="87">
        <v>1.4</v>
      </c>
      <c r="AH446" s="87">
        <v>0</v>
      </c>
      <c r="AI446" s="87">
        <v>0.1</v>
      </c>
      <c r="AJ446" s="87">
        <v>0</v>
      </c>
      <c r="AK446" s="87">
        <v>0</v>
      </c>
      <c r="AL446" s="87">
        <v>2.6</v>
      </c>
      <c r="AM446" s="87">
        <v>4.5</v>
      </c>
      <c r="AN446" s="87"/>
      <c r="AO446" s="87"/>
      <c r="AP446" s="70">
        <f t="shared" si="37"/>
        <v>29</v>
      </c>
      <c r="AQ446" s="70">
        <f t="shared" si="38"/>
        <v>34.6</v>
      </c>
      <c r="AR446" s="70">
        <f>IFERROR(VLOOKUP(A446,Climatologia_PP!A:U,9+Precipitacion!$E$2,FALSE),"")</f>
        <v>225.5344827586207</v>
      </c>
      <c r="AS446" s="70">
        <f t="shared" si="39"/>
        <v>15.341334760339423</v>
      </c>
      <c r="AT446" s="70">
        <f t="shared" si="40"/>
        <v>16.399357847259385</v>
      </c>
      <c r="AU446" s="70">
        <f t="shared" si="41"/>
        <v>6.2</v>
      </c>
      <c r="AV446" s="70">
        <f>IFERROR(VLOOKUP(A446,Maximos!A:AQ,8+(Precipitacion!$E$2-1)*3,FALSE),"")</f>
        <v>103.3</v>
      </c>
      <c r="AW446" s="79">
        <f t="array" ref="AW4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MATCH($A446, Maximos!$A:$A, 0),
    _xlpm.anio, INDEX(Maximos!$A:$ZZ, _xlpm.fila, _xlpm.colIni+1),
    _xlpm.dia, INDEX(Maximos!$A:$ZZ, _xlpm.fila, _xlpm.colIni+2),
    IF(OR(_xlpm.anio="",_xlpm.dia=""), "No aplica", DATE(_xlpm.anio, _xlpm.mesNum, _xlpm.dia))
  ),
"")</f>
        <v>40329</v>
      </c>
      <c r="AX446" s="72">
        <f t="shared" si="42"/>
        <v>-97.1</v>
      </c>
    </row>
    <row r="447" spans="1:50" ht="15" customHeight="1" x14ac:dyDescent="0.25">
      <c r="A447" s="68">
        <v>52045030</v>
      </c>
      <c r="B447" s="69" t="s">
        <v>719</v>
      </c>
      <c r="C447" s="69" t="s">
        <v>602</v>
      </c>
      <c r="D447" s="70">
        <v>-77.032611110000005</v>
      </c>
      <c r="E447" s="70">
        <v>1.5387222220000001</v>
      </c>
      <c r="F447" s="68">
        <v>2190</v>
      </c>
      <c r="G447" s="68">
        <v>52</v>
      </c>
      <c r="H447" s="68">
        <v>52685</v>
      </c>
      <c r="I447" s="69" t="s">
        <v>82</v>
      </c>
      <c r="J447" s="69" t="s">
        <v>719</v>
      </c>
      <c r="K447" s="72">
        <v>0.6</v>
      </c>
      <c r="L447" s="72">
        <v>0.4</v>
      </c>
      <c r="M447" s="72">
        <v>0.8</v>
      </c>
      <c r="N447" s="72">
        <v>1.2</v>
      </c>
      <c r="O447" s="72">
        <v>0</v>
      </c>
      <c r="P447" s="72">
        <v>0</v>
      </c>
      <c r="Q447" s="72">
        <v>0</v>
      </c>
      <c r="R447" s="72">
        <v>12.1</v>
      </c>
      <c r="S447" s="72">
        <v>0</v>
      </c>
      <c r="T447" s="72">
        <v>1</v>
      </c>
      <c r="U447" s="72">
        <v>3.2</v>
      </c>
      <c r="V447" s="72">
        <v>0</v>
      </c>
      <c r="W447" s="72">
        <v>0</v>
      </c>
      <c r="X447" s="72">
        <v>0</v>
      </c>
      <c r="Y447" s="72">
        <v>0</v>
      </c>
      <c r="Z447" s="72">
        <v>0</v>
      </c>
      <c r="AA447" s="72">
        <v>0</v>
      </c>
      <c r="AB447" s="72">
        <v>0</v>
      </c>
      <c r="AC447" s="72">
        <v>0</v>
      </c>
      <c r="AD447" s="72">
        <v>0</v>
      </c>
      <c r="AE447" s="72">
        <v>0.9</v>
      </c>
      <c r="AF447" s="87">
        <v>0</v>
      </c>
      <c r="AG447" s="87">
        <v>0</v>
      </c>
      <c r="AH447" s="87">
        <v>0</v>
      </c>
      <c r="AI447" s="87">
        <v>0</v>
      </c>
      <c r="AJ447" s="87">
        <v>0</v>
      </c>
      <c r="AK447" s="87">
        <v>0</v>
      </c>
      <c r="AL447" s="87">
        <v>0</v>
      </c>
      <c r="AM447" s="87">
        <v>0</v>
      </c>
      <c r="AN447" s="87"/>
      <c r="AO447" s="87"/>
      <c r="AP447" s="70">
        <f t="shared" si="37"/>
        <v>29</v>
      </c>
      <c r="AQ447" s="70">
        <f t="shared" si="38"/>
        <v>20.2</v>
      </c>
      <c r="AR447" s="70">
        <f>IFERROR(VLOOKUP(A447,Climatologia_PP!A:U,9+Precipitacion!$E$2,FALSE),"")</f>
        <v>166.7307692307692</v>
      </c>
      <c r="AS447" s="70">
        <f t="shared" si="39"/>
        <v>12.11534025374856</v>
      </c>
      <c r="AT447" s="70">
        <f t="shared" si="40"/>
        <v>12.950880960903632</v>
      </c>
      <c r="AU447" s="70">
        <f t="shared" si="41"/>
        <v>12.1</v>
      </c>
      <c r="AV447" s="70">
        <f>IFERROR(VLOOKUP(A447,Maximos!A:AQ,8+(Precipitacion!$E$2-1)*3,FALSE),"")</f>
        <v>85.5</v>
      </c>
      <c r="AW447" s="79">
        <f t="array" ref="AW4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MATCH($A447, Maximos!$A:$A, 0),
    _xlpm.anio, INDEX(Maximos!$A:$ZZ, _xlpm.fila, _xlpm.colIni+1),
    _xlpm.dia, INDEX(Maximos!$A:$ZZ, _xlpm.fila, _xlpm.colIni+2),
    IF(OR(_xlpm.anio="",_xlpm.dia=""), "No aplica", DATE(_xlpm.anio, _xlpm.mesNum, _xlpm.dia))
  ),
"")</f>
        <v>42865</v>
      </c>
      <c r="AX447" s="72">
        <f t="shared" si="42"/>
        <v>-73.400000000000006</v>
      </c>
    </row>
    <row r="448" spans="1:50" ht="15" customHeight="1" x14ac:dyDescent="0.25">
      <c r="A448" s="68">
        <v>52045040</v>
      </c>
      <c r="B448" s="69" t="s">
        <v>605</v>
      </c>
      <c r="C448" s="69" t="s">
        <v>602</v>
      </c>
      <c r="D448" s="70">
        <v>-77.267499999999998</v>
      </c>
      <c r="E448" s="70">
        <v>1.5491666669999999</v>
      </c>
      <c r="F448" s="68">
        <v>1875</v>
      </c>
      <c r="G448" s="68">
        <v>52</v>
      </c>
      <c r="H448" s="68">
        <v>52786</v>
      </c>
      <c r="I448" s="69" t="s">
        <v>82</v>
      </c>
      <c r="J448" s="69" t="s">
        <v>605</v>
      </c>
      <c r="K448" s="72">
        <v>0</v>
      </c>
      <c r="L448" s="72">
        <v>0.7</v>
      </c>
      <c r="M448" s="72">
        <v>2</v>
      </c>
      <c r="N448" s="72">
        <v>0.4</v>
      </c>
      <c r="O448" s="72">
        <v>0.4</v>
      </c>
      <c r="P448" s="72">
        <v>0</v>
      </c>
      <c r="Q448" s="72">
        <v>0</v>
      </c>
      <c r="R448" s="72">
        <v>15.4</v>
      </c>
      <c r="S448" s="72">
        <v>0</v>
      </c>
      <c r="T448" s="72">
        <v>1.3</v>
      </c>
      <c r="U448" s="72">
        <v>0.6</v>
      </c>
      <c r="V448" s="72">
        <v>0</v>
      </c>
      <c r="W448" s="72">
        <v>0</v>
      </c>
      <c r="X448" s="72">
        <v>0</v>
      </c>
      <c r="Y448" s="72">
        <v>0</v>
      </c>
      <c r="Z448" s="72">
        <v>0</v>
      </c>
      <c r="AA448" s="72">
        <v>0</v>
      </c>
      <c r="AB448" s="72">
        <v>0</v>
      </c>
      <c r="AC448" s="72">
        <v>0</v>
      </c>
      <c r="AD448" s="72">
        <v>0</v>
      </c>
      <c r="AE448" s="72">
        <v>0.2</v>
      </c>
      <c r="AF448" s="87">
        <v>0</v>
      </c>
      <c r="AG448" s="87">
        <v>0</v>
      </c>
      <c r="AH448" s="87">
        <v>0</v>
      </c>
      <c r="AI448" s="87">
        <v>0</v>
      </c>
      <c r="AJ448" s="87">
        <v>0</v>
      </c>
      <c r="AK448" s="87">
        <v>0</v>
      </c>
      <c r="AL448" s="87">
        <v>0</v>
      </c>
      <c r="AM448" s="87">
        <v>0</v>
      </c>
      <c r="AN448" s="87"/>
      <c r="AO448" s="87"/>
      <c r="AP448" s="70">
        <f t="shared" si="37"/>
        <v>29</v>
      </c>
      <c r="AQ448" s="70">
        <f t="shared" si="38"/>
        <v>21</v>
      </c>
      <c r="AR448" s="70">
        <f>IFERROR(VLOOKUP(A448,Climatologia_PP!A:U,9+Precipitacion!$E$2,FALSE),"")</f>
        <v>166.22413793103451</v>
      </c>
      <c r="AS448" s="70">
        <f t="shared" si="39"/>
        <v>12.633544238149568</v>
      </c>
      <c r="AT448" s="70">
        <f t="shared" si="40"/>
        <v>13.5048231511254</v>
      </c>
      <c r="AU448" s="70">
        <f t="shared" si="41"/>
        <v>15.4</v>
      </c>
      <c r="AV448" s="70" t="str">
        <f>IFERROR(VLOOKUP(A448,Maximos!A:AQ,8+(Precipitacion!$E$2-1)*3,FALSE),"")</f>
        <v/>
      </c>
      <c r="AW448" s="79" t="str">
        <f t="array" ref="AW4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448" s="72" t="str">
        <f t="shared" si="42"/>
        <v>NA</v>
      </c>
    </row>
    <row r="449" spans="1:50" ht="15" customHeight="1" x14ac:dyDescent="0.25">
      <c r="A449" s="68">
        <v>52020010</v>
      </c>
      <c r="B449" s="69" t="s">
        <v>700</v>
      </c>
      <c r="C449" s="69" t="s">
        <v>602</v>
      </c>
      <c r="D449" s="70">
        <v>-77.003055560000007</v>
      </c>
      <c r="E449" s="70">
        <v>2.0463888890000002</v>
      </c>
      <c r="F449" s="68">
        <v>720</v>
      </c>
      <c r="G449" s="68">
        <v>19</v>
      </c>
      <c r="H449" s="68">
        <v>19100</v>
      </c>
      <c r="I449" s="69" t="s">
        <v>422</v>
      </c>
      <c r="J449" s="69" t="s">
        <v>35</v>
      </c>
      <c r="K449" s="72">
        <v>0</v>
      </c>
      <c r="L449" s="72">
        <v>14</v>
      </c>
      <c r="M449" s="72">
        <v>23</v>
      </c>
      <c r="N449" s="72">
        <v>9</v>
      </c>
      <c r="O449" s="72">
        <v>35</v>
      </c>
      <c r="P449" s="72">
        <v>0</v>
      </c>
      <c r="Q449" s="72">
        <v>0</v>
      </c>
      <c r="R449" s="72">
        <v>0</v>
      </c>
      <c r="S449" s="72">
        <v>0</v>
      </c>
      <c r="T449" s="72">
        <v>3</v>
      </c>
      <c r="U449" s="72">
        <v>0</v>
      </c>
      <c r="V449" s="72">
        <v>0</v>
      </c>
      <c r="W449" s="72">
        <v>0</v>
      </c>
      <c r="X449" s="72">
        <v>0</v>
      </c>
      <c r="Y449" s="72">
        <v>0</v>
      </c>
      <c r="Z449" s="72">
        <v>0</v>
      </c>
      <c r="AA449" s="72">
        <v>0</v>
      </c>
      <c r="AB449" s="72">
        <v>0</v>
      </c>
      <c r="AC449" s="72">
        <v>0</v>
      </c>
      <c r="AD449" s="72">
        <v>0</v>
      </c>
      <c r="AE449" s="72">
        <v>8</v>
      </c>
      <c r="AF449" s="87">
        <v>0</v>
      </c>
      <c r="AG449" s="87">
        <v>0</v>
      </c>
      <c r="AH449" s="87">
        <v>0</v>
      </c>
      <c r="AI449" s="87">
        <v>0</v>
      </c>
      <c r="AJ449" s="87">
        <v>0</v>
      </c>
      <c r="AK449" s="87">
        <v>0</v>
      </c>
      <c r="AL449" s="87">
        <v>0</v>
      </c>
      <c r="AM449" s="87">
        <v>9</v>
      </c>
      <c r="AN449" s="87"/>
      <c r="AO449" s="87"/>
      <c r="AP449" s="70">
        <f t="shared" si="37"/>
        <v>29</v>
      </c>
      <c r="AQ449" s="70">
        <f t="shared" si="38"/>
        <v>101</v>
      </c>
      <c r="AR449" s="70">
        <f>IFERROR(VLOOKUP(A449,Climatologia_PP!A:U,9+Precipitacion!$E$2,FALSE),"")</f>
        <v>212.66071428571431</v>
      </c>
      <c r="AS449" s="70">
        <f t="shared" si="39"/>
        <v>47.493492316735235</v>
      </c>
      <c r="AT449" s="70">
        <f t="shared" si="40"/>
        <v>50.768905579958357</v>
      </c>
      <c r="AU449" s="70">
        <f t="shared" si="41"/>
        <v>35</v>
      </c>
      <c r="AV449" s="70">
        <f>IFERROR(VLOOKUP(A449,Maximos!A:AQ,8+(Precipitacion!$E$2-1)*3,FALSE),"")</f>
        <v>112</v>
      </c>
      <c r="AW449" s="79">
        <f t="array" ref="AW4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MATCH($A449, Maximos!$A:$A, 0),
    _xlpm.anio, INDEX(Maximos!$A:$ZZ, _xlpm.fila, _xlpm.colIni+1),
    _xlpm.dia, INDEX(Maximos!$A:$ZZ, _xlpm.fila, _xlpm.colIni+2),
    IF(OR(_xlpm.anio="",_xlpm.dia=""), "No aplica", DATE(_xlpm.anio, _xlpm.mesNum, _xlpm.dia))
  ),
"")</f>
        <v>41423</v>
      </c>
      <c r="AX449" s="72">
        <f t="shared" si="42"/>
        <v>-77</v>
      </c>
    </row>
    <row r="450" spans="1:50" ht="15" customHeight="1" x14ac:dyDescent="0.25">
      <c r="A450" s="68">
        <v>53060020</v>
      </c>
      <c r="B450" s="69" t="s">
        <v>720</v>
      </c>
      <c r="C450" s="69" t="s">
        <v>602</v>
      </c>
      <c r="D450" s="70">
        <v>-77.621666669999996</v>
      </c>
      <c r="E450" s="70">
        <v>2.871805556</v>
      </c>
      <c r="F450" s="68">
        <v>30</v>
      </c>
      <c r="G450" s="68">
        <v>19</v>
      </c>
      <c r="H450" s="68">
        <v>19809</v>
      </c>
      <c r="I450" s="69" t="s">
        <v>422</v>
      </c>
      <c r="J450" s="69" t="s">
        <v>616</v>
      </c>
      <c r="K450" s="72">
        <v>16</v>
      </c>
      <c r="L450" s="72">
        <v>14</v>
      </c>
      <c r="M450" s="72">
        <v>50</v>
      </c>
      <c r="N450" s="72">
        <v>4</v>
      </c>
      <c r="O450" s="72">
        <v>10</v>
      </c>
      <c r="P450" s="72">
        <v>0</v>
      </c>
      <c r="Q450" s="72">
        <v>45</v>
      </c>
      <c r="R450" s="72">
        <v>1</v>
      </c>
      <c r="S450" s="72">
        <v>2</v>
      </c>
      <c r="T450" s="72">
        <v>102</v>
      </c>
      <c r="U450" s="72">
        <v>14</v>
      </c>
      <c r="V450" s="72">
        <v>0</v>
      </c>
      <c r="W450" s="72">
        <v>20</v>
      </c>
      <c r="X450" s="72">
        <v>140</v>
      </c>
      <c r="Y450" s="72">
        <v>0</v>
      </c>
      <c r="Z450" s="72">
        <v>12</v>
      </c>
      <c r="AA450" s="72">
        <v>13</v>
      </c>
      <c r="AB450" s="72">
        <v>2</v>
      </c>
      <c r="AC450" s="72">
        <v>14</v>
      </c>
      <c r="AD450" s="72">
        <v>1</v>
      </c>
      <c r="AE450" s="72">
        <v>3</v>
      </c>
      <c r="AF450" s="87">
        <v>80</v>
      </c>
      <c r="AG450" s="87">
        <v>2</v>
      </c>
      <c r="AH450" s="87">
        <v>4</v>
      </c>
      <c r="AI450" s="87">
        <v>1</v>
      </c>
      <c r="AJ450" s="87">
        <v>0</v>
      </c>
      <c r="AK450" s="87">
        <v>0</v>
      </c>
      <c r="AL450" s="87">
        <v>87</v>
      </c>
      <c r="AM450" s="87">
        <v>73</v>
      </c>
      <c r="AN450" s="87"/>
      <c r="AO450" s="87"/>
      <c r="AP450" s="70">
        <f t="shared" si="37"/>
        <v>29</v>
      </c>
      <c r="AQ450" s="70">
        <f t="shared" si="38"/>
        <v>710</v>
      </c>
      <c r="AR450" s="70">
        <f>IFERROR(VLOOKUP(A450,Climatologia_PP!A:U,9+Precipitacion!$E$2,FALSE),"")</f>
        <v>837.10625000000005</v>
      </c>
      <c r="AS450" s="70">
        <f t="shared" si="39"/>
        <v>84.815995580011489</v>
      </c>
      <c r="AT450" s="70">
        <f t="shared" si="40"/>
        <v>90.66537458552952</v>
      </c>
      <c r="AU450" s="70">
        <f t="shared" si="41"/>
        <v>140</v>
      </c>
      <c r="AV450" s="70">
        <f>IFERROR(VLOOKUP(A450,Maximos!A:AQ,8+(Precipitacion!$E$2-1)*3,FALSE),"")</f>
        <v>169</v>
      </c>
      <c r="AW450" s="79">
        <f t="array" ref="AW4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MATCH($A450, Maximos!$A:$A, 0),
    _xlpm.anio, INDEX(Maximos!$A:$ZZ, _xlpm.fila, _xlpm.colIni+1),
    _xlpm.dia, INDEX(Maximos!$A:$ZZ, _xlpm.fila, _xlpm.colIni+2),
    IF(OR(_xlpm.anio="",_xlpm.dia=""), "No aplica", DATE(_xlpm.anio, _xlpm.mesNum, _xlpm.dia))
  ),
"")</f>
        <v>28267</v>
      </c>
      <c r="AX450" s="72">
        <f t="shared" si="42"/>
        <v>-29</v>
      </c>
    </row>
    <row r="451" spans="1:50" ht="15" customHeight="1" x14ac:dyDescent="0.25">
      <c r="A451" s="68">
        <v>52045080</v>
      </c>
      <c r="B451" s="69" t="s">
        <v>721</v>
      </c>
      <c r="C451" s="69" t="s">
        <v>602</v>
      </c>
      <c r="D451" s="70">
        <v>-77.28</v>
      </c>
      <c r="E451" s="70">
        <v>1.23</v>
      </c>
      <c r="F451" s="68">
        <v>2626</v>
      </c>
      <c r="G451" s="68">
        <v>52</v>
      </c>
      <c r="H451" s="68">
        <v>52001</v>
      </c>
      <c r="I451" s="69" t="s">
        <v>82</v>
      </c>
      <c r="J451" s="69" t="s">
        <v>607</v>
      </c>
      <c r="K451" s="72">
        <v>2.2000000000000002</v>
      </c>
      <c r="L451" s="72">
        <v>0</v>
      </c>
      <c r="M451" s="72">
        <v>0.8</v>
      </c>
      <c r="N451" s="72">
        <v>0.6</v>
      </c>
      <c r="O451" s="72">
        <v>1.1000000000000001</v>
      </c>
      <c r="P451" s="72">
        <v>0.8</v>
      </c>
      <c r="Q451" s="72">
        <v>0</v>
      </c>
      <c r="R451" s="72">
        <v>0</v>
      </c>
      <c r="S451" s="72">
        <v>0.4</v>
      </c>
      <c r="T451" s="72">
        <v>0</v>
      </c>
      <c r="U451" s="72">
        <v>1</v>
      </c>
      <c r="V451" s="72">
        <v>0</v>
      </c>
      <c r="W451" s="72">
        <v>0</v>
      </c>
      <c r="X451" s="72">
        <v>0</v>
      </c>
      <c r="Y451" s="72">
        <v>0</v>
      </c>
      <c r="Z451" s="72">
        <v>0</v>
      </c>
      <c r="AA451" s="72">
        <v>0</v>
      </c>
      <c r="AB451" s="72">
        <v>1</v>
      </c>
      <c r="AC451" s="72">
        <v>0.3</v>
      </c>
      <c r="AD451" s="72">
        <v>2.2000000000000002</v>
      </c>
      <c r="AE451" s="72">
        <v>0.5</v>
      </c>
      <c r="AF451" s="87">
        <v>0</v>
      </c>
      <c r="AG451" s="87">
        <v>0</v>
      </c>
      <c r="AH451" s="87">
        <v>0</v>
      </c>
      <c r="AI451" s="87">
        <v>0</v>
      </c>
      <c r="AJ451" s="87">
        <v>0</v>
      </c>
      <c r="AK451" s="87">
        <v>0</v>
      </c>
      <c r="AL451" s="87">
        <v>0</v>
      </c>
      <c r="AM451" s="87">
        <v>0</v>
      </c>
      <c r="AN451" s="87"/>
      <c r="AO451" s="87"/>
      <c r="AP451" s="70">
        <f t="shared" si="37"/>
        <v>29</v>
      </c>
      <c r="AQ451" s="70">
        <f t="shared" si="38"/>
        <v>10.900000000000002</v>
      </c>
      <c r="AR451" s="70" t="str">
        <f>IFERROR(VLOOKUP(A451,Climatologia_PP!A:U,9+Precipitacion!$E$2,FALSE),"")</f>
        <v/>
      </c>
      <c r="AS451" s="70" t="str">
        <f t="shared" si="39"/>
        <v/>
      </c>
      <c r="AT451" s="70" t="str">
        <f t="shared" si="40"/>
        <v/>
      </c>
      <c r="AU451" s="70">
        <f t="shared" si="41"/>
        <v>2.2000000000000002</v>
      </c>
      <c r="AV451" s="70">
        <f>IFERROR(VLOOKUP(A451,Maximos!A:AQ,8+(Precipitacion!$E$2-1)*3,FALSE),"")</f>
        <v>45.5</v>
      </c>
      <c r="AW451" s="79">
        <f t="array" ref="AW4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MATCH($A451,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451" s="72">
        <f t="shared" si="42"/>
        <v>-43.3</v>
      </c>
    </row>
    <row r="452" spans="1:50" ht="15" customHeight="1" x14ac:dyDescent="0.25">
      <c r="A452" s="68">
        <v>47035020</v>
      </c>
      <c r="B452" s="69" t="s">
        <v>722</v>
      </c>
      <c r="C452" s="69" t="s">
        <v>602</v>
      </c>
      <c r="D452" s="70">
        <v>-75.851111110000005</v>
      </c>
      <c r="E452" s="70">
        <v>0.132861111</v>
      </c>
      <c r="F452" s="68">
        <v>190</v>
      </c>
      <c r="G452" s="68">
        <v>86</v>
      </c>
      <c r="H452" s="68">
        <v>86573</v>
      </c>
      <c r="I452" s="69" t="s">
        <v>625</v>
      </c>
      <c r="J452" s="69" t="s">
        <v>638</v>
      </c>
      <c r="K452" s="72">
        <v>0</v>
      </c>
      <c r="L452" s="72">
        <v>3.6</v>
      </c>
      <c r="M452" s="72">
        <v>22.5</v>
      </c>
      <c r="N452" s="72">
        <v>3</v>
      </c>
      <c r="O452" s="72">
        <v>1.1000000000000001</v>
      </c>
      <c r="P452" s="72">
        <v>7.6</v>
      </c>
      <c r="Q452" s="72">
        <v>10.8</v>
      </c>
      <c r="R452" s="72">
        <v>0.3</v>
      </c>
      <c r="S452" s="72">
        <v>9.1999999999999993</v>
      </c>
      <c r="T452" s="72">
        <v>9.8000000000000007</v>
      </c>
      <c r="U452" s="72">
        <v>10.1</v>
      </c>
      <c r="V452" s="72">
        <v>1.7</v>
      </c>
      <c r="W452" s="72">
        <v>0.5</v>
      </c>
      <c r="X452" s="72">
        <v>0</v>
      </c>
      <c r="Y452" s="72">
        <v>6.6</v>
      </c>
      <c r="Z452" s="72">
        <v>0</v>
      </c>
      <c r="AA452" s="72">
        <v>0</v>
      </c>
      <c r="AB452" s="72">
        <v>7.5</v>
      </c>
      <c r="AC452" s="72">
        <v>6.9</v>
      </c>
      <c r="AD452" s="72">
        <v>4.5</v>
      </c>
      <c r="AE452" s="72">
        <v>16.2</v>
      </c>
      <c r="AF452" s="87">
        <v>1.3</v>
      </c>
      <c r="AG452" s="87"/>
      <c r="AH452" s="87"/>
      <c r="AI452" s="87"/>
      <c r="AJ452" s="87">
        <v>2</v>
      </c>
      <c r="AK452" s="87">
        <v>10</v>
      </c>
      <c r="AL452" s="87">
        <v>5.8</v>
      </c>
      <c r="AM452" s="87">
        <v>0</v>
      </c>
      <c r="AN452" s="87"/>
      <c r="AO452" s="87"/>
      <c r="AP452" s="70">
        <f t="shared" si="37"/>
        <v>26</v>
      </c>
      <c r="AQ452" s="70">
        <f t="shared" si="38"/>
        <v>141</v>
      </c>
      <c r="AR452" s="70">
        <f>IFERROR(VLOOKUP(A452,Climatologia_PP!A:U,9+Precipitacion!$E$2,FALSE),"")</f>
        <v>353.23682820382248</v>
      </c>
      <c r="AS452" s="70">
        <f t="shared" si="39"/>
        <v>39.916562697319051</v>
      </c>
      <c r="AT452" s="70">
        <f t="shared" si="40"/>
        <v>47.592824754495794</v>
      </c>
      <c r="AU452" s="70">
        <f t="shared" si="41"/>
        <v>22.5</v>
      </c>
      <c r="AV452" s="70">
        <f>IFERROR(VLOOKUP(A452,Maximos!A:AQ,8+(Precipitacion!$E$2-1)*3,FALSE),"")</f>
        <v>100</v>
      </c>
      <c r="AW452" s="79">
        <f t="array" ref="AW4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MATCH($A452, Maximos!$A:$A, 0),
    _xlpm.anio, INDEX(Maximos!$A:$ZZ, _xlpm.fila, _xlpm.colIni+1),
    _xlpm.dia, INDEX(Maximos!$A:$ZZ, _xlpm.fila, _xlpm.colIni+2),
    IF(OR(_xlpm.anio="",_xlpm.dia=""), "No aplica", DATE(_xlpm.anio, _xlpm.mesNum, _xlpm.dia))
  ),
"")</f>
        <v>33364</v>
      </c>
      <c r="AX452" s="72">
        <f t="shared" si="42"/>
        <v>-77.5</v>
      </c>
    </row>
    <row r="453" spans="1:50" ht="15" customHeight="1" x14ac:dyDescent="0.25">
      <c r="A453" s="68">
        <v>47060010</v>
      </c>
      <c r="B453" s="69" t="s">
        <v>723</v>
      </c>
      <c r="C453" s="69" t="s">
        <v>602</v>
      </c>
      <c r="D453" s="70">
        <v>-73.205166667</v>
      </c>
      <c r="E453" s="70">
        <v>-1.74851</v>
      </c>
      <c r="F453" s="68">
        <v>120</v>
      </c>
      <c r="G453" s="68">
        <v>91</v>
      </c>
      <c r="H453" s="68">
        <v>91263</v>
      </c>
      <c r="I453" s="69" t="s">
        <v>98</v>
      </c>
      <c r="J453" s="69" t="s">
        <v>723</v>
      </c>
      <c r="K453" s="72">
        <v>43</v>
      </c>
      <c r="L453" s="72">
        <v>20</v>
      </c>
      <c r="M453" s="72">
        <v>25</v>
      </c>
      <c r="N453" s="72">
        <v>18</v>
      </c>
      <c r="O453" s="72">
        <v>20</v>
      </c>
      <c r="P453" s="72">
        <v>177</v>
      </c>
      <c r="Q453" s="72">
        <v>28</v>
      </c>
      <c r="R453" s="72">
        <v>25</v>
      </c>
      <c r="S453" s="72">
        <v>0</v>
      </c>
      <c r="T453" s="72">
        <v>36</v>
      </c>
      <c r="U453" s="72">
        <v>11</v>
      </c>
      <c r="V453" s="72">
        <v>1</v>
      </c>
      <c r="W453" s="72">
        <v>0</v>
      </c>
      <c r="X453" s="72">
        <v>0</v>
      </c>
      <c r="Y453" s="72">
        <v>20</v>
      </c>
      <c r="Z453" s="72">
        <v>0</v>
      </c>
      <c r="AA453" s="72">
        <v>13</v>
      </c>
      <c r="AB453" s="72">
        <v>16</v>
      </c>
      <c r="AC453" s="72">
        <v>0</v>
      </c>
      <c r="AD453" s="72">
        <v>20</v>
      </c>
      <c r="AE453" s="72">
        <v>0</v>
      </c>
      <c r="AF453" s="87">
        <v>0</v>
      </c>
      <c r="AG453" s="87">
        <v>0</v>
      </c>
      <c r="AH453" s="87">
        <v>3</v>
      </c>
      <c r="AI453" s="87">
        <v>0</v>
      </c>
      <c r="AJ453" s="87">
        <v>21</v>
      </c>
      <c r="AK453" s="87">
        <v>9</v>
      </c>
      <c r="AL453" s="87">
        <v>10</v>
      </c>
      <c r="AM453" s="87">
        <v>42</v>
      </c>
      <c r="AN453" s="87"/>
      <c r="AO453" s="87"/>
      <c r="AP453" s="70">
        <f t="shared" ref="AP453:AP516" si="43">COUNTIF(K453:AO453,"&gt;=0")</f>
        <v>29</v>
      </c>
      <c r="AQ453" s="70">
        <f t="shared" ref="AQ453:AQ516" si="44">IF(AP453&gt;0,SUM(K453:AO453),"")</f>
        <v>558</v>
      </c>
      <c r="AR453" s="70">
        <f>IFERROR(VLOOKUP(A453,Climatologia_PP!A:U,9+Precipitacion!$E$2,FALSE),"")</f>
        <v>339.32962962962961</v>
      </c>
      <c r="AS453" s="70">
        <f t="shared" ref="AS453:AS516" si="45">IFERROR((AQ453/AR453)*100,"")</f>
        <v>164.44187341053714</v>
      </c>
      <c r="AT453" s="70">
        <f t="shared" ref="AT453:AT516" si="46">IFERROR(IF(AND((AQ453*$I$2*100/(AR453*AP453))&gt;100+3.33*AQ453-AR453*AP453/$I$2,AR453&lt;30),IF(100+3.33*AQ453-AR453*AP453/$I$2&gt;200,200,100+3.33*AQ453-AR453*AP453/$I$2),IF((AQ453*$I$2*100/(AR453*AP453))&lt;100+AQ453-3.33*AR453*AP453/$I$2,100+AQ453-3.33*AR453*AP453/$I$2,IF((AQ453*$I$2*100/(AR453*AP453))&gt;200,200,(AQ453*$I$2*100/(AR453*AP453))))),"")</f>
        <v>175.78269226643624</v>
      </c>
      <c r="AU453" s="70">
        <f t="shared" ref="AU453:AU516" si="47">IF(AP453&gt;0,MAX(K453:AO453),"")</f>
        <v>177</v>
      </c>
      <c r="AV453" s="70">
        <f>IFERROR(VLOOKUP(A453,Maximos!A:AQ,8+(Precipitacion!$E$2-1)*3,FALSE),"")</f>
        <v>134.19999999999999</v>
      </c>
      <c r="AW453" s="79">
        <f t="array" ref="AW4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MATCH($A453, Maximos!$A:$A, 0),
    _xlpm.anio, INDEX(Maximos!$A:$ZZ, _xlpm.fila, _xlpm.colIni+1),
    _xlpm.dia, INDEX(Maximos!$A:$ZZ, _xlpm.fila, _xlpm.colIni+2),
    IF(OR(_xlpm.anio="",_xlpm.dia=""), "No aplica", DATE(_xlpm.anio, _xlpm.mesNum, _xlpm.dia))
  ),
"")</f>
        <v>41779</v>
      </c>
      <c r="AX453" s="72">
        <f t="shared" ref="AX453:AX516" si="48">IFERROR(AU453-AV453,"NA")</f>
        <v>42.800000000000011</v>
      </c>
    </row>
    <row r="454" spans="1:50" ht="15" customHeight="1" x14ac:dyDescent="0.25">
      <c r="A454" s="68">
        <v>47010220</v>
      </c>
      <c r="B454" s="69" t="s">
        <v>724</v>
      </c>
      <c r="C454" s="69" t="s">
        <v>602</v>
      </c>
      <c r="D454" s="70">
        <v>-76.836277777999996</v>
      </c>
      <c r="E454" s="70">
        <v>0.48972222199999998</v>
      </c>
      <c r="F454" s="68">
        <v>385</v>
      </c>
      <c r="G454" s="68">
        <v>86</v>
      </c>
      <c r="H454" s="68">
        <v>86320</v>
      </c>
      <c r="I454" s="69" t="s">
        <v>625</v>
      </c>
      <c r="J454" s="69" t="s">
        <v>643</v>
      </c>
      <c r="K454" s="72">
        <v>19</v>
      </c>
      <c r="L454" s="72">
        <v>0</v>
      </c>
      <c r="M454" s="72">
        <v>30</v>
      </c>
      <c r="N454" s="72">
        <v>9</v>
      </c>
      <c r="O454" s="72">
        <v>21</v>
      </c>
      <c r="P454" s="72">
        <v>45</v>
      </c>
      <c r="Q454" s="72">
        <v>0</v>
      </c>
      <c r="R454" s="72">
        <v>38</v>
      </c>
      <c r="S454" s="72">
        <v>32</v>
      </c>
      <c r="T454" s="72">
        <v>13</v>
      </c>
      <c r="U454" s="72">
        <v>43</v>
      </c>
      <c r="V454" s="72">
        <v>10</v>
      </c>
      <c r="W454" s="72">
        <v>10</v>
      </c>
      <c r="X454" s="72">
        <v>0</v>
      </c>
      <c r="Y454" s="72">
        <v>0</v>
      </c>
      <c r="Z454" s="72">
        <v>2</v>
      </c>
      <c r="AA454" s="72">
        <v>3</v>
      </c>
      <c r="AB454" s="72">
        <v>49</v>
      </c>
      <c r="AC454" s="72">
        <v>6</v>
      </c>
      <c r="AD454" s="72">
        <v>31</v>
      </c>
      <c r="AE454" s="72">
        <v>46</v>
      </c>
      <c r="AF454" s="87">
        <v>34</v>
      </c>
      <c r="AG454" s="87">
        <v>38</v>
      </c>
      <c r="AH454" s="87">
        <v>9</v>
      </c>
      <c r="AI454" s="87">
        <v>2</v>
      </c>
      <c r="AJ454" s="87">
        <v>0</v>
      </c>
      <c r="AK454" s="87">
        <v>9</v>
      </c>
      <c r="AL454" s="87">
        <v>4</v>
      </c>
      <c r="AM454" s="87">
        <v>11</v>
      </c>
      <c r="AN454" s="87"/>
      <c r="AO454" s="87"/>
      <c r="AP454" s="70">
        <f t="shared" si="43"/>
        <v>29</v>
      </c>
      <c r="AQ454" s="70">
        <f t="shared" si="44"/>
        <v>514</v>
      </c>
      <c r="AR454" s="70">
        <f>IFERROR(VLOOKUP(A454,Climatologia_PP!A:U,9+Precipitacion!$E$2,FALSE),"")</f>
        <v>455.19511437416071</v>
      </c>
      <c r="AS454" s="70">
        <f t="shared" si="45"/>
        <v>112.91861089209823</v>
      </c>
      <c r="AT454" s="70">
        <f t="shared" si="46"/>
        <v>120.70610129844982</v>
      </c>
      <c r="AU454" s="70">
        <f t="shared" si="47"/>
        <v>49</v>
      </c>
      <c r="AV454" s="70">
        <f>IFERROR(VLOOKUP(A454,Maximos!A:AQ,8+(Precipitacion!$E$2-1)*3,FALSE),"")</f>
        <v>135</v>
      </c>
      <c r="AW454" s="79">
        <f t="array" ref="AW4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MATCH($A454,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454" s="72">
        <f t="shared" si="48"/>
        <v>-86</v>
      </c>
    </row>
    <row r="455" spans="1:50" ht="15" customHeight="1" x14ac:dyDescent="0.25">
      <c r="A455" s="68">
        <v>52065020</v>
      </c>
      <c r="B455" s="69" t="s">
        <v>725</v>
      </c>
      <c r="C455" s="69" t="s">
        <v>602</v>
      </c>
      <c r="D455" s="70">
        <v>-78.14</v>
      </c>
      <c r="E455" s="70">
        <v>1.67</v>
      </c>
      <c r="F455" s="68">
        <v>32</v>
      </c>
      <c r="G455" s="68">
        <v>52</v>
      </c>
      <c r="H455" s="68">
        <v>52079</v>
      </c>
      <c r="I455" s="69" t="s">
        <v>82</v>
      </c>
      <c r="J455" s="69" t="s">
        <v>725</v>
      </c>
      <c r="K455" s="72">
        <v>0</v>
      </c>
      <c r="L455" s="72">
        <v>54</v>
      </c>
      <c r="M455" s="72">
        <v>3</v>
      </c>
      <c r="N455" s="72">
        <v>11</v>
      </c>
      <c r="O455" s="72">
        <v>4</v>
      </c>
      <c r="P455" s="72">
        <v>15</v>
      </c>
      <c r="Q455" s="72">
        <v>44</v>
      </c>
      <c r="R455" s="72">
        <v>11</v>
      </c>
      <c r="S455" s="72">
        <v>0</v>
      </c>
      <c r="T455" s="72">
        <v>61</v>
      </c>
      <c r="U455" s="72">
        <v>4</v>
      </c>
      <c r="V455" s="72">
        <v>80</v>
      </c>
      <c r="W455" s="72">
        <v>2</v>
      </c>
      <c r="X455" s="72">
        <v>1</v>
      </c>
      <c r="Y455" s="72">
        <v>6</v>
      </c>
      <c r="Z455" s="72">
        <v>72</v>
      </c>
      <c r="AA455" s="72">
        <v>17</v>
      </c>
      <c r="AB455" s="72">
        <v>6</v>
      </c>
      <c r="AC455" s="72">
        <v>3</v>
      </c>
      <c r="AD455" s="72">
        <v>8</v>
      </c>
      <c r="AE455" s="72">
        <v>19</v>
      </c>
      <c r="AF455" s="87">
        <v>45</v>
      </c>
      <c r="AG455" s="87">
        <v>5</v>
      </c>
      <c r="AH455" s="87">
        <v>11</v>
      </c>
      <c r="AI455" s="87">
        <v>3</v>
      </c>
      <c r="AJ455" s="87">
        <v>3</v>
      </c>
      <c r="AK455" s="87">
        <v>18</v>
      </c>
      <c r="AL455" s="87">
        <v>0</v>
      </c>
      <c r="AM455" s="87">
        <v>81</v>
      </c>
      <c r="AN455" s="87"/>
      <c r="AO455" s="87"/>
      <c r="AP455" s="70">
        <f t="shared" si="43"/>
        <v>29</v>
      </c>
      <c r="AQ455" s="70">
        <f t="shared" si="44"/>
        <v>587</v>
      </c>
      <c r="AR455" s="70">
        <f>IFERROR(VLOOKUP(A455,Climatologia_PP!A:U,9+Precipitacion!$E$2,FALSE),"")</f>
        <v>864.85833333333323</v>
      </c>
      <c r="AS455" s="70">
        <f t="shared" si="45"/>
        <v>67.872387577927029</v>
      </c>
      <c r="AT455" s="70">
        <f t="shared" si="46"/>
        <v>72.553241893646131</v>
      </c>
      <c r="AU455" s="70">
        <f t="shared" si="47"/>
        <v>81</v>
      </c>
      <c r="AV455" s="70">
        <f>IFERROR(VLOOKUP(A455,Maximos!A:AQ,8+(Precipitacion!$E$2-1)*3,FALSE),"")</f>
        <v>184.5</v>
      </c>
      <c r="AW455" s="79">
        <f t="array" ref="AW4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MATCH($A455, Maximos!$A:$A, 0),
    _xlpm.anio, INDEX(Maximos!$A:$ZZ, _xlpm.fila, _xlpm.colIni+1),
    _xlpm.dia, INDEX(Maximos!$A:$ZZ, _xlpm.fila, _xlpm.colIni+2),
    IF(OR(_xlpm.anio="",_xlpm.dia=""), "No aplica", DATE(_xlpm.anio, _xlpm.mesNum, _xlpm.dia))
  ),
"")</f>
        <v>38476</v>
      </c>
      <c r="AX455" s="72">
        <f t="shared" si="48"/>
        <v>-103.5</v>
      </c>
    </row>
    <row r="456" spans="1:50" ht="15" customHeight="1" x14ac:dyDescent="0.25">
      <c r="A456" s="68">
        <v>52020070</v>
      </c>
      <c r="B456" s="69" t="s">
        <v>627</v>
      </c>
      <c r="C456" s="69" t="s">
        <v>602</v>
      </c>
      <c r="D456" s="70">
        <v>-76.782888889999995</v>
      </c>
      <c r="E456" s="70">
        <v>1.8141666670000001</v>
      </c>
      <c r="F456" s="68">
        <v>2180</v>
      </c>
      <c r="G456" s="68">
        <v>19</v>
      </c>
      <c r="H456" s="68">
        <v>19693</v>
      </c>
      <c r="I456" s="69" t="s">
        <v>422</v>
      </c>
      <c r="J456" s="69" t="s">
        <v>680</v>
      </c>
      <c r="K456" s="72">
        <v>5.7</v>
      </c>
      <c r="L456" s="72">
        <v>0.6</v>
      </c>
      <c r="M456" s="72">
        <v>0.8</v>
      </c>
      <c r="N456" s="72">
        <v>1.1000000000000001</v>
      </c>
      <c r="O456" s="72">
        <v>0</v>
      </c>
      <c r="P456" s="72">
        <v>0</v>
      </c>
      <c r="Q456" s="72">
        <v>0</v>
      </c>
      <c r="R456" s="72">
        <v>0</v>
      </c>
      <c r="S456" s="72">
        <v>0</v>
      </c>
      <c r="T456" s="72">
        <v>0</v>
      </c>
      <c r="U456" s="72">
        <v>1</v>
      </c>
      <c r="V456" s="72">
        <v>0</v>
      </c>
      <c r="W456" s="72">
        <v>0</v>
      </c>
      <c r="X456" s="72">
        <v>0.3</v>
      </c>
      <c r="Y456" s="72">
        <v>0</v>
      </c>
      <c r="Z456" s="72">
        <v>0</v>
      </c>
      <c r="AA456" s="72">
        <v>0</v>
      </c>
      <c r="AB456" s="72">
        <v>1.2</v>
      </c>
      <c r="AC456" s="72">
        <v>0.3</v>
      </c>
      <c r="AD456" s="72">
        <v>0</v>
      </c>
      <c r="AE456" s="72">
        <v>2.5</v>
      </c>
      <c r="AF456" s="87">
        <v>0</v>
      </c>
      <c r="AG456" s="87">
        <v>0</v>
      </c>
      <c r="AH456" s="87">
        <v>0</v>
      </c>
      <c r="AI456" s="87">
        <v>0.3</v>
      </c>
      <c r="AJ456" s="87">
        <v>0</v>
      </c>
      <c r="AK456" s="87">
        <v>0</v>
      </c>
      <c r="AL456" s="87">
        <v>0</v>
      </c>
      <c r="AM456" s="87">
        <v>0.5</v>
      </c>
      <c r="AN456" s="87"/>
      <c r="AO456" s="87"/>
      <c r="AP456" s="70">
        <f t="shared" si="43"/>
        <v>29</v>
      </c>
      <c r="AQ456" s="70">
        <f t="shared" si="44"/>
        <v>14.3</v>
      </c>
      <c r="AR456" s="70">
        <f>IFERROR(VLOOKUP(A456,Climatologia_PP!A:U,9+Precipitacion!$E$2,FALSE),"")</f>
        <v>75.019230769230774</v>
      </c>
      <c r="AS456" s="70">
        <f t="shared" si="45"/>
        <v>19.061779031017686</v>
      </c>
      <c r="AT456" s="70">
        <f t="shared" si="46"/>
        <v>20.376384481432702</v>
      </c>
      <c r="AU456" s="70">
        <f t="shared" si="47"/>
        <v>5.7</v>
      </c>
      <c r="AV456" s="70">
        <f>IFERROR(VLOOKUP(A456,Maximos!A:AQ,8+(Precipitacion!$E$2-1)*3,FALSE),"")</f>
        <v>62</v>
      </c>
      <c r="AW456" s="79">
        <f t="array" ref="AW4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MATCH($A456, Maximos!$A:$A, 0),
    _xlpm.anio, INDEX(Maximos!$A:$ZZ, _xlpm.fila, _xlpm.colIni+1),
    _xlpm.dia, INDEX(Maximos!$A:$ZZ, _xlpm.fila, _xlpm.colIni+2),
    IF(OR(_xlpm.anio="",_xlpm.dia=""), "No aplica", DATE(_xlpm.anio, _xlpm.mesNum, _xlpm.dia))
  ),
"")</f>
        <v>40675</v>
      </c>
      <c r="AX456" s="72">
        <f t="shared" si="48"/>
        <v>-56.3</v>
      </c>
    </row>
    <row r="457" spans="1:50" ht="15" customHeight="1" x14ac:dyDescent="0.25">
      <c r="A457" s="68">
        <v>52055220</v>
      </c>
      <c r="B457" s="69" t="s">
        <v>726</v>
      </c>
      <c r="C457" s="69" t="s">
        <v>602</v>
      </c>
      <c r="D457" s="70">
        <v>-77.636935688999998</v>
      </c>
      <c r="E457" s="70">
        <v>1.070707855</v>
      </c>
      <c r="F457" s="68">
        <v>3033</v>
      </c>
      <c r="G457" s="68">
        <v>52</v>
      </c>
      <c r="H457" s="68">
        <v>52838</v>
      </c>
      <c r="I457" s="69" t="s">
        <v>82</v>
      </c>
      <c r="J457" s="69" t="s">
        <v>727</v>
      </c>
      <c r="K457" s="72">
        <v>0.3</v>
      </c>
      <c r="L457" s="72">
        <v>0</v>
      </c>
      <c r="M457" s="72">
        <v>2.5</v>
      </c>
      <c r="N457" s="72">
        <v>0</v>
      </c>
      <c r="O457" s="72">
        <v>0.1</v>
      </c>
      <c r="P457" s="72">
        <v>0</v>
      </c>
      <c r="Q457" s="72">
        <v>0</v>
      </c>
      <c r="R457" s="72">
        <v>0</v>
      </c>
      <c r="S457" s="72">
        <v>0.4</v>
      </c>
      <c r="T457" s="72">
        <v>0.7</v>
      </c>
      <c r="U457" s="72">
        <v>1.5</v>
      </c>
      <c r="V457" s="72">
        <v>0</v>
      </c>
      <c r="W457" s="72">
        <v>0</v>
      </c>
      <c r="X457" s="72">
        <v>0</v>
      </c>
      <c r="Y457" s="72">
        <v>0</v>
      </c>
      <c r="Z457" s="72">
        <v>0</v>
      </c>
      <c r="AA457" s="72">
        <v>0</v>
      </c>
      <c r="AB457" s="72">
        <v>0</v>
      </c>
      <c r="AC457" s="72">
        <v>0</v>
      </c>
      <c r="AD457" s="72">
        <v>1</v>
      </c>
      <c r="AE457" s="72">
        <v>1.7</v>
      </c>
      <c r="AF457" s="87">
        <v>0</v>
      </c>
      <c r="AG457" s="87">
        <v>0</v>
      </c>
      <c r="AH457" s="87">
        <v>0</v>
      </c>
      <c r="AI457" s="87">
        <v>0</v>
      </c>
      <c r="AJ457" s="87">
        <v>0</v>
      </c>
      <c r="AK457" s="87">
        <v>0</v>
      </c>
      <c r="AL457" s="87">
        <v>0</v>
      </c>
      <c r="AM457" s="87">
        <v>0</v>
      </c>
      <c r="AN457" s="87"/>
      <c r="AO457" s="87"/>
      <c r="AP457" s="70">
        <f t="shared" si="43"/>
        <v>29</v>
      </c>
      <c r="AQ457" s="70">
        <f t="shared" si="44"/>
        <v>8.1999999999999993</v>
      </c>
      <c r="AR457" s="70">
        <f>IFERROR(VLOOKUP(A457,Climatologia_PP!A:U,9+Precipitacion!$E$2,FALSE),"")</f>
        <v>116.24642857142859</v>
      </c>
      <c r="AS457" s="70">
        <f t="shared" si="45"/>
        <v>7.0539801530000901</v>
      </c>
      <c r="AT457" s="70">
        <f t="shared" si="46"/>
        <v>7.5404615428621664</v>
      </c>
      <c r="AU457" s="70">
        <f t="shared" si="47"/>
        <v>2.5</v>
      </c>
      <c r="AV457" s="70">
        <f>IFERROR(VLOOKUP(A457,Maximos!A:AQ,8+(Precipitacion!$E$2-1)*3,FALSE),"")</f>
        <v>40</v>
      </c>
      <c r="AW457" s="79">
        <f t="array" ref="AW4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MATCH($A457, Maximos!$A:$A, 0),
    _xlpm.anio, INDEX(Maximos!$A:$ZZ, _xlpm.fila, _xlpm.colIni+1),
    _xlpm.dia, INDEX(Maximos!$A:$ZZ, _xlpm.fila, _xlpm.colIni+2),
    IF(OR(_xlpm.anio="",_xlpm.dia=""), "No aplica", DATE(_xlpm.anio, _xlpm.mesNum, _xlpm.dia))
  ),
"")</f>
        <v>42492</v>
      </c>
      <c r="AX457" s="72">
        <f t="shared" si="48"/>
        <v>-37.5</v>
      </c>
    </row>
    <row r="458" spans="1:50" ht="15" customHeight="1" x14ac:dyDescent="0.25">
      <c r="A458" s="68">
        <v>52077020</v>
      </c>
      <c r="B458" s="69" t="s">
        <v>728</v>
      </c>
      <c r="C458" s="69" t="s">
        <v>602</v>
      </c>
      <c r="D458" s="70">
        <v>-77.531111109999998</v>
      </c>
      <c r="E458" s="70">
        <v>1.7411111109999999</v>
      </c>
      <c r="F458" s="68">
        <v>340</v>
      </c>
      <c r="G458" s="68">
        <v>52</v>
      </c>
      <c r="H458" s="68">
        <v>52233</v>
      </c>
      <c r="I458" s="69" t="s">
        <v>82</v>
      </c>
      <c r="J458" s="69" t="s">
        <v>634</v>
      </c>
      <c r="K458" s="72"/>
      <c r="L458" s="72"/>
      <c r="M458" s="72"/>
      <c r="N458" s="72"/>
      <c r="O458" s="72"/>
      <c r="P458" s="72"/>
      <c r="Q458" s="72"/>
      <c r="R458" s="72"/>
      <c r="S458" s="72"/>
      <c r="T458" s="72"/>
      <c r="U458" s="72"/>
      <c r="V458" s="72"/>
      <c r="W458" s="72"/>
      <c r="X458" s="72"/>
      <c r="Y458" s="72"/>
      <c r="Z458" s="72"/>
      <c r="AA458" s="72"/>
      <c r="AB458" s="72"/>
      <c r="AC458" s="72"/>
      <c r="AD458" s="72"/>
      <c r="AE458" s="72"/>
      <c r="AF458" s="87"/>
      <c r="AG458" s="87"/>
      <c r="AH458" s="87"/>
      <c r="AI458" s="87"/>
      <c r="AJ458" s="87"/>
      <c r="AK458" s="87"/>
      <c r="AL458" s="87"/>
      <c r="AM458" s="87"/>
      <c r="AN458" s="87"/>
      <c r="AO458" s="87"/>
      <c r="AP458" s="70">
        <f t="shared" si="43"/>
        <v>0</v>
      </c>
      <c r="AQ458" s="70" t="str">
        <f t="shared" si="44"/>
        <v/>
      </c>
      <c r="AR458" s="70" t="str">
        <f>IFERROR(VLOOKUP(A458,Climatologia_PP!A:U,9+Precipitacion!$E$2,FALSE),"")</f>
        <v/>
      </c>
      <c r="AS458" s="70" t="str">
        <f t="shared" si="45"/>
        <v/>
      </c>
      <c r="AT458" s="70" t="str">
        <f t="shared" si="46"/>
        <v/>
      </c>
      <c r="AU458" s="70" t="str">
        <f t="shared" si="47"/>
        <v/>
      </c>
      <c r="AV458" s="70" t="str">
        <f>IFERROR(VLOOKUP(A458,Maximos!A:AQ,8+(Precipitacion!$E$2-1)*3,FALSE),"")</f>
        <v/>
      </c>
      <c r="AW458" s="79" t="str">
        <f t="array" ref="AW4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458" s="72" t="str">
        <f t="shared" si="48"/>
        <v>NA</v>
      </c>
    </row>
    <row r="459" spans="1:50" ht="15" customHeight="1" x14ac:dyDescent="0.25">
      <c r="A459" s="68">
        <v>47010020</v>
      </c>
      <c r="B459" s="69" t="s">
        <v>729</v>
      </c>
      <c r="C459" s="69" t="s">
        <v>602</v>
      </c>
      <c r="D459" s="70">
        <v>-76.981277779999999</v>
      </c>
      <c r="E459" s="70">
        <v>1.1178888890000001</v>
      </c>
      <c r="F459" s="68">
        <v>270</v>
      </c>
      <c r="G459" s="68">
        <v>86</v>
      </c>
      <c r="H459" s="68">
        <v>86760</v>
      </c>
      <c r="I459" s="69" t="s">
        <v>625</v>
      </c>
      <c r="J459" s="69" t="s">
        <v>627</v>
      </c>
      <c r="K459" s="72">
        <v>35.1</v>
      </c>
      <c r="L459" s="72">
        <v>2.5</v>
      </c>
      <c r="M459" s="72">
        <v>0.9</v>
      </c>
      <c r="N459" s="72">
        <v>0.6</v>
      </c>
      <c r="O459" s="72">
        <v>5.3</v>
      </c>
      <c r="P459" s="72">
        <v>7.2</v>
      </c>
      <c r="Q459" s="72">
        <v>0.1</v>
      </c>
      <c r="R459" s="72">
        <v>0</v>
      </c>
      <c r="S459" s="72">
        <v>17.5</v>
      </c>
      <c r="T459" s="72">
        <v>20.5</v>
      </c>
      <c r="U459" s="72">
        <v>23</v>
      </c>
      <c r="V459" s="72">
        <v>0.6</v>
      </c>
      <c r="W459" s="72">
        <v>0</v>
      </c>
      <c r="X459" s="72">
        <v>1.5</v>
      </c>
      <c r="Y459" s="72">
        <v>3.2</v>
      </c>
      <c r="Z459" s="72">
        <v>13.8</v>
      </c>
      <c r="AA459" s="72">
        <v>4.2</v>
      </c>
      <c r="AB459" s="72">
        <v>13.4</v>
      </c>
      <c r="AC459" s="72">
        <v>5.3</v>
      </c>
      <c r="AD459" s="72">
        <v>31.9</v>
      </c>
      <c r="AE459" s="72">
        <v>24.9</v>
      </c>
      <c r="AF459" s="87">
        <v>5.2</v>
      </c>
      <c r="AG459" s="87">
        <v>2.2999999999999998</v>
      </c>
      <c r="AH459" s="87">
        <v>2</v>
      </c>
      <c r="AI459" s="87">
        <v>3.4</v>
      </c>
      <c r="AJ459" s="87">
        <v>3.8</v>
      </c>
      <c r="AK459" s="87">
        <v>8.5</v>
      </c>
      <c r="AL459" s="87">
        <v>1.6</v>
      </c>
      <c r="AM459" s="87">
        <v>0.8</v>
      </c>
      <c r="AN459" s="87"/>
      <c r="AO459" s="87"/>
      <c r="AP459" s="70">
        <f t="shared" si="43"/>
        <v>29</v>
      </c>
      <c r="AQ459" s="70">
        <f t="shared" si="44"/>
        <v>239.10000000000005</v>
      </c>
      <c r="AR459" s="70">
        <f>IFERROR(VLOOKUP(A459,Climatologia_PP!A:U,9+Precipitacion!$E$2,FALSE),"")</f>
        <v>199.07333333333341</v>
      </c>
      <c r="AS459" s="70">
        <f t="shared" si="45"/>
        <v>120.10649341951039</v>
      </c>
      <c r="AT459" s="70">
        <f t="shared" si="46"/>
        <v>128.38969986223523</v>
      </c>
      <c r="AU459" s="70">
        <f t="shared" si="47"/>
        <v>35.1</v>
      </c>
      <c r="AV459" s="70">
        <f>IFERROR(VLOOKUP(A459,Maximos!A:AQ,8+(Precipitacion!$E$2-1)*3,FALSE),"")</f>
        <v>69</v>
      </c>
      <c r="AW459" s="79">
        <f t="array" ref="AW4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MATCH($A459, Maximos!$A:$A, 0),
    _xlpm.anio, INDEX(Maximos!$A:$ZZ, _xlpm.fila, _xlpm.colIni+1),
    _xlpm.dia, INDEX(Maximos!$A:$ZZ, _xlpm.fila, _xlpm.colIni+2),
    IF(OR(_xlpm.anio="",_xlpm.dia=""), "No aplica", DATE(_xlpm.anio, _xlpm.mesNum, _xlpm.dia))
  ),
"")</f>
        <v>30460</v>
      </c>
      <c r="AX459" s="72">
        <f t="shared" si="48"/>
        <v>-33.9</v>
      </c>
    </row>
    <row r="460" spans="1:50" ht="15" customHeight="1" x14ac:dyDescent="0.25">
      <c r="A460" s="68">
        <v>47017170</v>
      </c>
      <c r="B460" s="69" t="s">
        <v>730</v>
      </c>
      <c r="C460" s="69" t="s">
        <v>602</v>
      </c>
      <c r="D460" s="70">
        <v>-76.835972221999995</v>
      </c>
      <c r="E460" s="70">
        <v>0.48922222199999998</v>
      </c>
      <c r="F460" s="68">
        <v>360</v>
      </c>
      <c r="G460" s="68">
        <v>86</v>
      </c>
      <c r="H460" s="68">
        <v>86320</v>
      </c>
      <c r="I460" s="69" t="s">
        <v>625</v>
      </c>
      <c r="J460" s="69" t="s">
        <v>643</v>
      </c>
      <c r="K460" s="72"/>
      <c r="L460" s="72"/>
      <c r="M460" s="72"/>
      <c r="N460" s="72"/>
      <c r="O460" s="72"/>
      <c r="P460" s="72"/>
      <c r="Q460" s="72"/>
      <c r="R460" s="72"/>
      <c r="S460" s="72"/>
      <c r="T460" s="72"/>
      <c r="U460" s="72"/>
      <c r="V460" s="72"/>
      <c r="W460" s="72"/>
      <c r="X460" s="72"/>
      <c r="Y460" s="72"/>
      <c r="Z460" s="72"/>
      <c r="AA460" s="72"/>
      <c r="AB460" s="72"/>
      <c r="AC460" s="72"/>
      <c r="AD460" s="72"/>
      <c r="AE460" s="72"/>
      <c r="AF460" s="87"/>
      <c r="AG460" s="87"/>
      <c r="AH460" s="87"/>
      <c r="AI460" s="87"/>
      <c r="AJ460" s="87"/>
      <c r="AK460" s="87"/>
      <c r="AL460" s="87"/>
      <c r="AM460" s="87"/>
      <c r="AN460" s="87"/>
      <c r="AO460" s="87"/>
      <c r="AP460" s="70">
        <f t="shared" si="43"/>
        <v>0</v>
      </c>
      <c r="AQ460" s="70" t="str">
        <f t="shared" si="44"/>
        <v/>
      </c>
      <c r="AR460" s="70" t="str">
        <f>IFERROR(VLOOKUP(A460,Climatologia_PP!A:U,9+Precipitacion!$E$2,FALSE),"")</f>
        <v/>
      </c>
      <c r="AS460" s="70" t="str">
        <f t="shared" si="45"/>
        <v/>
      </c>
      <c r="AT460" s="70" t="str">
        <f t="shared" si="46"/>
        <v/>
      </c>
      <c r="AU460" s="70" t="str">
        <f t="shared" si="47"/>
        <v/>
      </c>
      <c r="AV460" s="70" t="str">
        <f>IFERROR(VLOOKUP(A460,Maximos!A:AQ,8+(Precipitacion!$E$2-1)*3,FALSE),"")</f>
        <v/>
      </c>
      <c r="AW460" s="79" t="str">
        <f t="array" ref="AW4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460" s="72" t="str">
        <f t="shared" si="48"/>
        <v>NA</v>
      </c>
    </row>
    <row r="461" spans="1:50" ht="15" customHeight="1" x14ac:dyDescent="0.25">
      <c r="A461" s="68">
        <v>51020010</v>
      </c>
      <c r="B461" s="69" t="s">
        <v>731</v>
      </c>
      <c r="C461" s="69" t="s">
        <v>602</v>
      </c>
      <c r="D461" s="70">
        <v>-78.122333330000004</v>
      </c>
      <c r="E461" s="70">
        <v>1.3402777779999999</v>
      </c>
      <c r="F461" s="68">
        <v>950</v>
      </c>
      <c r="G461" s="68">
        <v>52</v>
      </c>
      <c r="H461" s="68">
        <v>52079</v>
      </c>
      <c r="I461" s="69" t="s">
        <v>82</v>
      </c>
      <c r="J461" s="69" t="s">
        <v>725</v>
      </c>
      <c r="K461" s="72">
        <v>111</v>
      </c>
      <c r="L461" s="72">
        <v>4</v>
      </c>
      <c r="M461" s="72">
        <v>16</v>
      </c>
      <c r="N461" s="72">
        <v>3</v>
      </c>
      <c r="O461" s="72">
        <v>30</v>
      </c>
      <c r="P461" s="72">
        <v>2</v>
      </c>
      <c r="Q461" s="72">
        <v>22</v>
      </c>
      <c r="R461" s="72">
        <v>36</v>
      </c>
      <c r="S461" s="72">
        <v>0</v>
      </c>
      <c r="T461" s="72">
        <v>12</v>
      </c>
      <c r="U461" s="72">
        <v>26</v>
      </c>
      <c r="V461" s="72">
        <v>102</v>
      </c>
      <c r="W461" s="72">
        <v>3</v>
      </c>
      <c r="X461" s="72">
        <v>2</v>
      </c>
      <c r="Y461" s="72">
        <v>21</v>
      </c>
      <c r="Z461" s="72">
        <v>57</v>
      </c>
      <c r="AA461" s="72">
        <v>29</v>
      </c>
      <c r="AB461" s="72">
        <v>25</v>
      </c>
      <c r="AC461" s="72">
        <v>3</v>
      </c>
      <c r="AD461" s="72">
        <v>2</v>
      </c>
      <c r="AE461" s="72">
        <v>7</v>
      </c>
      <c r="AF461" s="87">
        <v>14</v>
      </c>
      <c r="AG461" s="87">
        <v>6</v>
      </c>
      <c r="AH461" s="87">
        <v>18</v>
      </c>
      <c r="AI461" s="87">
        <v>9</v>
      </c>
      <c r="AJ461" s="87">
        <v>17</v>
      </c>
      <c r="AK461" s="87">
        <v>16</v>
      </c>
      <c r="AL461" s="87">
        <v>4</v>
      </c>
      <c r="AM461" s="87">
        <v>78</v>
      </c>
      <c r="AN461" s="87"/>
      <c r="AO461" s="87"/>
      <c r="AP461" s="70">
        <f t="shared" si="43"/>
        <v>29</v>
      </c>
      <c r="AQ461" s="70">
        <f t="shared" si="44"/>
        <v>675</v>
      </c>
      <c r="AR461" s="70">
        <f>IFERROR(VLOOKUP(A461,Climatologia_PP!A:U,9+Precipitacion!$E$2,FALSE),"")</f>
        <v>936.0833333333336</v>
      </c>
      <c r="AS461" s="70">
        <f t="shared" si="45"/>
        <v>72.108964657704959</v>
      </c>
      <c r="AT461" s="70">
        <f t="shared" si="46"/>
        <v>77.081996703063922</v>
      </c>
      <c r="AU461" s="70">
        <f t="shared" si="47"/>
        <v>111</v>
      </c>
      <c r="AV461" s="70">
        <f>IFERROR(VLOOKUP(A461,Maximos!A:AQ,8+(Precipitacion!$E$2-1)*3,FALSE),"")</f>
        <v>191</v>
      </c>
      <c r="AW461" s="79">
        <f t="array" ref="AW4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MATCH($A461, Maximos!$A:$A, 0),
    _xlpm.anio, INDEX(Maximos!$A:$ZZ, _xlpm.fila, _xlpm.colIni+1),
    _xlpm.dia, INDEX(Maximos!$A:$ZZ, _xlpm.fila, _xlpm.colIni+2),
    IF(OR(_xlpm.anio="",_xlpm.dia=""), "No aplica", DATE(_xlpm.anio, _xlpm.mesNum, _xlpm.dia))
  ),
"")</f>
        <v>28990</v>
      </c>
      <c r="AX461" s="72">
        <f t="shared" si="48"/>
        <v>-80</v>
      </c>
    </row>
    <row r="462" spans="1:50" ht="15" customHeight="1" x14ac:dyDescent="0.25">
      <c r="A462" s="68">
        <v>52057100</v>
      </c>
      <c r="B462" s="69" t="s">
        <v>732</v>
      </c>
      <c r="C462" s="69" t="s">
        <v>602</v>
      </c>
      <c r="D462" s="70">
        <v>-77.661977780000001</v>
      </c>
      <c r="E462" s="70">
        <v>0.81378611099999998</v>
      </c>
      <c r="F462" s="68">
        <v>2582</v>
      </c>
      <c r="G462" s="68">
        <v>52</v>
      </c>
      <c r="H462" s="68">
        <v>52356</v>
      </c>
      <c r="I462" s="69" t="s">
        <v>82</v>
      </c>
      <c r="J462" s="69" t="s">
        <v>733</v>
      </c>
      <c r="K462" s="72"/>
      <c r="L462" s="72"/>
      <c r="M462" s="72"/>
      <c r="N462" s="72"/>
      <c r="O462" s="72"/>
      <c r="P462" s="72"/>
      <c r="Q462" s="72"/>
      <c r="R462" s="72"/>
      <c r="S462" s="72"/>
      <c r="T462" s="72"/>
      <c r="U462" s="72"/>
      <c r="V462" s="72"/>
      <c r="W462" s="72"/>
      <c r="X462" s="72"/>
      <c r="Y462" s="72"/>
      <c r="Z462" s="72"/>
      <c r="AA462" s="72"/>
      <c r="AB462" s="72"/>
      <c r="AC462" s="72"/>
      <c r="AD462" s="72"/>
      <c r="AE462" s="72"/>
      <c r="AF462" s="87"/>
      <c r="AG462" s="87"/>
      <c r="AH462" s="87"/>
      <c r="AI462" s="87"/>
      <c r="AJ462" s="87"/>
      <c r="AK462" s="87"/>
      <c r="AL462" s="87"/>
      <c r="AM462" s="87"/>
      <c r="AN462" s="87"/>
      <c r="AO462" s="87"/>
      <c r="AP462" s="70">
        <f t="shared" si="43"/>
        <v>0</v>
      </c>
      <c r="AQ462" s="70" t="str">
        <f t="shared" si="44"/>
        <v/>
      </c>
      <c r="AR462" s="70" t="str">
        <f>IFERROR(VLOOKUP(A462,Climatologia_PP!A:U,9+Precipitacion!$E$2,FALSE),"")</f>
        <v/>
      </c>
      <c r="AS462" s="70" t="str">
        <f t="shared" si="45"/>
        <v/>
      </c>
      <c r="AT462" s="70" t="str">
        <f t="shared" si="46"/>
        <v/>
      </c>
      <c r="AU462" s="70" t="str">
        <f t="shared" si="47"/>
        <v/>
      </c>
      <c r="AV462" s="70" t="str">
        <f>IFERROR(VLOOKUP(A462,Maximos!A:AQ,8+(Precipitacion!$E$2-1)*3,FALSE),"")</f>
        <v/>
      </c>
      <c r="AW462" s="79" t="str">
        <f t="array" ref="AW4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462" s="72" t="str">
        <f t="shared" si="48"/>
        <v>NA</v>
      </c>
    </row>
    <row r="463" spans="1:50" ht="15" customHeight="1" x14ac:dyDescent="0.25">
      <c r="A463" s="68">
        <v>44015060</v>
      </c>
      <c r="B463" s="69" t="s">
        <v>734</v>
      </c>
      <c r="C463" s="69" t="s">
        <v>602</v>
      </c>
      <c r="D463" s="70">
        <v>-76.651833330000002</v>
      </c>
      <c r="E463" s="70">
        <v>1.157333333</v>
      </c>
      <c r="F463" s="68">
        <v>650</v>
      </c>
      <c r="G463" s="68">
        <v>86</v>
      </c>
      <c r="H463" s="68">
        <v>86001</v>
      </c>
      <c r="I463" s="69" t="s">
        <v>625</v>
      </c>
      <c r="J463" s="69" t="s">
        <v>671</v>
      </c>
      <c r="K463" s="72">
        <v>2.2000000000000002</v>
      </c>
      <c r="L463" s="72">
        <v>3.2</v>
      </c>
      <c r="M463" s="72"/>
      <c r="N463" s="72">
        <v>41.3</v>
      </c>
      <c r="O463" s="72">
        <v>11.5</v>
      </c>
      <c r="P463" s="72"/>
      <c r="Q463" s="72"/>
      <c r="R463" s="72">
        <v>13.8</v>
      </c>
      <c r="S463" s="72"/>
      <c r="T463" s="72"/>
      <c r="U463" s="72">
        <v>69</v>
      </c>
      <c r="V463" s="72">
        <v>6.7</v>
      </c>
      <c r="W463" s="72">
        <v>4.3</v>
      </c>
      <c r="X463" s="72"/>
      <c r="Y463" s="72"/>
      <c r="Z463" s="72"/>
      <c r="AA463" s="72"/>
      <c r="AB463" s="72"/>
      <c r="AC463" s="72">
        <v>2.2000000000000002</v>
      </c>
      <c r="AD463" s="72">
        <v>20.5</v>
      </c>
      <c r="AE463" s="72"/>
      <c r="AF463" s="87"/>
      <c r="AG463" s="87">
        <v>24.2</v>
      </c>
      <c r="AH463" s="87"/>
      <c r="AI463" s="87"/>
      <c r="AJ463" s="87">
        <v>9</v>
      </c>
      <c r="AK463" s="87"/>
      <c r="AL463" s="87"/>
      <c r="AM463" s="87"/>
      <c r="AN463" s="87"/>
      <c r="AO463" s="87"/>
      <c r="AP463" s="70">
        <f t="shared" si="43"/>
        <v>12</v>
      </c>
      <c r="AQ463" s="70">
        <f t="shared" si="44"/>
        <v>207.89999999999998</v>
      </c>
      <c r="AR463" s="70">
        <f>IFERROR(VLOOKUP(A463,Climatologia_PP!A:U,9+Precipitacion!$E$2,FALSE),"")</f>
        <v>431.04166666666669</v>
      </c>
      <c r="AS463" s="70">
        <f t="shared" si="45"/>
        <v>48.231996133397772</v>
      </c>
      <c r="AT463" s="70">
        <f t="shared" si="46"/>
        <v>124.59932334461092</v>
      </c>
      <c r="AU463" s="70">
        <f t="shared" si="47"/>
        <v>69</v>
      </c>
      <c r="AV463" s="70">
        <f>IFERROR(VLOOKUP(A463,Maximos!A:AQ,8+(Precipitacion!$E$2-1)*3,FALSE),"")</f>
        <v>119.5</v>
      </c>
      <c r="AW463" s="79">
        <f t="array" ref="AW4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MATCH($A463, Maximos!$A:$A, 0),
    _xlpm.anio, INDEX(Maximos!$A:$ZZ, _xlpm.fila, _xlpm.colIni+1),
    _xlpm.dia, INDEX(Maximos!$A:$ZZ, _xlpm.fila, _xlpm.colIni+2),
    IF(OR(_xlpm.anio="",_xlpm.dia=""), "No aplica", DATE(_xlpm.anio, _xlpm.mesNum, _xlpm.dia))
  ),
"")</f>
        <v>38860</v>
      </c>
      <c r="AX463" s="72">
        <f t="shared" si="48"/>
        <v>-50.5</v>
      </c>
    </row>
    <row r="464" spans="1:50" ht="15" customHeight="1" x14ac:dyDescent="0.25">
      <c r="A464" s="68">
        <v>52025090</v>
      </c>
      <c r="B464" s="69" t="s">
        <v>735</v>
      </c>
      <c r="C464" s="69" t="s">
        <v>602</v>
      </c>
      <c r="D464" s="70">
        <v>-76.750333330000004</v>
      </c>
      <c r="E464" s="70">
        <v>2.1938333330000002</v>
      </c>
      <c r="F464" s="68">
        <v>1870</v>
      </c>
      <c r="G464" s="68">
        <v>19</v>
      </c>
      <c r="H464" s="68">
        <v>19392</v>
      </c>
      <c r="I464" s="69" t="s">
        <v>422</v>
      </c>
      <c r="J464" s="69" t="s">
        <v>736</v>
      </c>
      <c r="K464" s="72"/>
      <c r="L464" s="72"/>
      <c r="M464" s="72"/>
      <c r="N464" s="72"/>
      <c r="O464" s="72"/>
      <c r="P464" s="72"/>
      <c r="Q464" s="72"/>
      <c r="R464" s="72"/>
      <c r="S464" s="72"/>
      <c r="T464" s="72"/>
      <c r="U464" s="72"/>
      <c r="V464" s="72"/>
      <c r="W464" s="72"/>
      <c r="X464" s="72"/>
      <c r="Y464" s="72"/>
      <c r="Z464" s="72"/>
      <c r="AA464" s="72"/>
      <c r="AB464" s="72"/>
      <c r="AC464" s="72"/>
      <c r="AD464" s="72"/>
      <c r="AE464" s="72"/>
      <c r="AF464" s="87"/>
      <c r="AG464" s="87"/>
      <c r="AH464" s="87"/>
      <c r="AI464" s="87"/>
      <c r="AJ464" s="87"/>
      <c r="AK464" s="87"/>
      <c r="AL464" s="87"/>
      <c r="AM464" s="87"/>
      <c r="AN464" s="87"/>
      <c r="AO464" s="87"/>
      <c r="AP464" s="70">
        <f t="shared" si="43"/>
        <v>0</v>
      </c>
      <c r="AQ464" s="70" t="str">
        <f t="shared" si="44"/>
        <v/>
      </c>
      <c r="AR464" s="70">
        <f>IFERROR(VLOOKUP(A464,Climatologia_PP!A:U,9+Precipitacion!$E$2,FALSE),"")</f>
        <v>187.3041666666667</v>
      </c>
      <c r="AS464" s="70" t="str">
        <f t="shared" si="45"/>
        <v/>
      </c>
      <c r="AT464" s="70" t="str">
        <f t="shared" si="46"/>
        <v/>
      </c>
      <c r="AU464" s="70" t="str">
        <f t="shared" si="47"/>
        <v/>
      </c>
      <c r="AV464" s="70">
        <f>IFERROR(VLOOKUP(A464,Maximos!A:AQ,8+(Precipitacion!$E$2-1)*3,FALSE),"")</f>
        <v>87.5</v>
      </c>
      <c r="AW464" s="79">
        <f t="array" ref="AW4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MATCH($A464, Maximos!$A:$A, 0),
    _xlpm.anio, INDEX(Maximos!$A:$ZZ, _xlpm.fila, _xlpm.colIni+1),
    _xlpm.dia, INDEX(Maximos!$A:$ZZ, _xlpm.fila, _xlpm.colIni+2),
    IF(OR(_xlpm.anio="",_xlpm.dia=""), "No aplica", DATE(_xlpm.anio, _xlpm.mesNum, _xlpm.dia))
  ),
"")</f>
        <v>36652</v>
      </c>
      <c r="AX464" s="72" t="str">
        <f t="shared" si="48"/>
        <v>NA</v>
      </c>
    </row>
    <row r="465" spans="1:50" ht="15" customHeight="1" x14ac:dyDescent="0.25">
      <c r="A465" s="68">
        <v>23205030</v>
      </c>
      <c r="B465" s="69" t="s">
        <v>737</v>
      </c>
      <c r="C465" s="69" t="s">
        <v>738</v>
      </c>
      <c r="D465" s="70">
        <v>-74.059166669999996</v>
      </c>
      <c r="E465" s="70">
        <v>7.9652777779999999</v>
      </c>
      <c r="F465" s="68">
        <v>650</v>
      </c>
      <c r="G465" s="68">
        <v>13</v>
      </c>
      <c r="H465" s="68">
        <v>13688</v>
      </c>
      <c r="I465" s="69" t="s">
        <v>35</v>
      </c>
      <c r="J465" s="69" t="s">
        <v>739</v>
      </c>
      <c r="K465" s="72">
        <v>3.5</v>
      </c>
      <c r="L465" s="72">
        <v>0</v>
      </c>
      <c r="M465" s="72">
        <v>0</v>
      </c>
      <c r="N465" s="72">
        <v>0</v>
      </c>
      <c r="O465" s="72">
        <v>0</v>
      </c>
      <c r="P465" s="72">
        <v>0</v>
      </c>
      <c r="Q465" s="72">
        <v>0</v>
      </c>
      <c r="R465" s="72">
        <v>0</v>
      </c>
      <c r="S465" s="72">
        <v>0</v>
      </c>
      <c r="T465" s="72">
        <v>0</v>
      </c>
      <c r="U465" s="72">
        <v>0</v>
      </c>
      <c r="V465" s="72">
        <v>0</v>
      </c>
      <c r="W465" s="72">
        <v>0</v>
      </c>
      <c r="X465" s="72">
        <v>0</v>
      </c>
      <c r="Y465" s="72">
        <v>0</v>
      </c>
      <c r="Z465" s="72">
        <v>13.3</v>
      </c>
      <c r="AA465" s="72">
        <v>0</v>
      </c>
      <c r="AB465" s="72">
        <v>5.9</v>
      </c>
      <c r="AC465" s="72">
        <v>0</v>
      </c>
      <c r="AD465" s="72">
        <v>9.5</v>
      </c>
      <c r="AE465" s="72">
        <v>0</v>
      </c>
      <c r="AF465" s="87">
        <v>0</v>
      </c>
      <c r="AG465" s="87">
        <v>74.8</v>
      </c>
      <c r="AH465" s="87">
        <v>0</v>
      </c>
      <c r="AI465" s="87">
        <v>0</v>
      </c>
      <c r="AJ465" s="87">
        <v>0</v>
      </c>
      <c r="AK465" s="87">
        <v>0</v>
      </c>
      <c r="AL465" s="87">
        <v>0</v>
      </c>
      <c r="AM465" s="87">
        <v>0</v>
      </c>
      <c r="AN465" s="87"/>
      <c r="AO465" s="87"/>
      <c r="AP465" s="70">
        <f t="shared" si="43"/>
        <v>29</v>
      </c>
      <c r="AQ465" s="70">
        <f t="shared" si="44"/>
        <v>107</v>
      </c>
      <c r="AR465" s="70">
        <f>IFERROR(VLOOKUP(A465,Climatologia_PP!A:U,9+Precipitacion!$E$2,FALSE),"")</f>
        <v>252.525925925926</v>
      </c>
      <c r="AS465" s="70">
        <f t="shared" si="45"/>
        <v>42.371887008301293</v>
      </c>
      <c r="AT465" s="70">
        <f t="shared" si="46"/>
        <v>45.294086112322077</v>
      </c>
      <c r="AU465" s="70">
        <f t="shared" si="47"/>
        <v>74.8</v>
      </c>
      <c r="AV465" s="70">
        <f>IFERROR(VLOOKUP(A465,Maximos!A:AQ,8+(Precipitacion!$E$2-1)*3,FALSE),"")</f>
        <v>122.2</v>
      </c>
      <c r="AW465" s="79">
        <f t="array" ref="AW4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MATCH($A465, Maximos!$A:$A, 0),
    _xlpm.anio, INDEX(Maximos!$A:$ZZ, _xlpm.fila, _xlpm.colIni+1),
    _xlpm.dia, INDEX(Maximos!$A:$ZZ, _xlpm.fila, _xlpm.colIni+2),
    IF(OR(_xlpm.anio="",_xlpm.dia=""), "No aplica", DATE(_xlpm.anio, _xlpm.mesNum, _xlpm.dia))
  ),
"")</f>
        <v>36676</v>
      </c>
      <c r="AX465" s="72">
        <f t="shared" si="48"/>
        <v>-47.400000000000006</v>
      </c>
    </row>
    <row r="466" spans="1:50" ht="15" customHeight="1" x14ac:dyDescent="0.25">
      <c r="A466" s="68">
        <v>23125060</v>
      </c>
      <c r="B466" s="69" t="s">
        <v>439</v>
      </c>
      <c r="C466" s="69" t="s">
        <v>738</v>
      </c>
      <c r="D466" s="70">
        <v>-73.91333333</v>
      </c>
      <c r="E466" s="70">
        <v>5.7583333330000004</v>
      </c>
      <c r="F466" s="68">
        <v>1690</v>
      </c>
      <c r="G466" s="68">
        <v>68</v>
      </c>
      <c r="H466" s="68">
        <v>68020</v>
      </c>
      <c r="I466" s="69" t="s">
        <v>50</v>
      </c>
      <c r="J466" s="69" t="s">
        <v>439</v>
      </c>
      <c r="K466" s="72">
        <v>1.3</v>
      </c>
      <c r="L466" s="72">
        <v>0</v>
      </c>
      <c r="M466" s="72">
        <v>6.8</v>
      </c>
      <c r="N466" s="72">
        <v>1.9</v>
      </c>
      <c r="O466" s="72">
        <v>0</v>
      </c>
      <c r="P466" s="72">
        <v>0</v>
      </c>
      <c r="Q466" s="72">
        <v>20.8</v>
      </c>
      <c r="R466" s="72">
        <v>0</v>
      </c>
      <c r="S466" s="72">
        <v>0</v>
      </c>
      <c r="T466" s="72">
        <v>0</v>
      </c>
      <c r="U466" s="72">
        <v>12.5</v>
      </c>
      <c r="V466" s="72">
        <v>25.5</v>
      </c>
      <c r="W466" s="72">
        <v>0</v>
      </c>
      <c r="X466" s="72">
        <v>0</v>
      </c>
      <c r="Y466" s="72">
        <v>0</v>
      </c>
      <c r="Z466" s="72">
        <v>78.5</v>
      </c>
      <c r="AA466" s="72">
        <v>0</v>
      </c>
      <c r="AB466" s="72">
        <v>0</v>
      </c>
      <c r="AC466" s="72">
        <v>0</v>
      </c>
      <c r="AD466" s="72">
        <v>0</v>
      </c>
      <c r="AE466" s="72">
        <v>28.8</v>
      </c>
      <c r="AF466" s="87">
        <v>0</v>
      </c>
      <c r="AG466" s="87">
        <v>0</v>
      </c>
      <c r="AH466" s="87">
        <v>0</v>
      </c>
      <c r="AI466" s="87">
        <v>0</v>
      </c>
      <c r="AJ466" s="87">
        <v>0</v>
      </c>
      <c r="AK466" s="87">
        <v>0</v>
      </c>
      <c r="AL466" s="87">
        <v>0</v>
      </c>
      <c r="AM466" s="87">
        <v>45.6</v>
      </c>
      <c r="AN466" s="87"/>
      <c r="AO466" s="87"/>
      <c r="AP466" s="70">
        <f t="shared" si="43"/>
        <v>29</v>
      </c>
      <c r="AQ466" s="70">
        <f t="shared" si="44"/>
        <v>221.70000000000002</v>
      </c>
      <c r="AR466" s="70">
        <f>IFERROR(VLOOKUP(A466,Climatologia_PP!A:U,9+Precipitacion!$E$2,FALSE),"")</f>
        <v>274.56400000000002</v>
      </c>
      <c r="AS466" s="70">
        <f t="shared" si="45"/>
        <v>80.74620124998178</v>
      </c>
      <c r="AT466" s="70">
        <f t="shared" si="46"/>
        <v>86.314904784463295</v>
      </c>
      <c r="AU466" s="70">
        <f t="shared" si="47"/>
        <v>78.5</v>
      </c>
      <c r="AV466" s="70">
        <f>IFERROR(VLOOKUP(A466,Maximos!A:AQ,8+(Precipitacion!$E$2-1)*3,FALSE),"")</f>
        <v>124.2</v>
      </c>
      <c r="AW466" s="79">
        <f t="array" ref="AW4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MATCH($A466, Maximos!$A:$A, 0),
    _xlpm.anio, INDEX(Maximos!$A:$ZZ, _xlpm.fila, _xlpm.colIni+1),
    _xlpm.dia, INDEX(Maximos!$A:$ZZ, _xlpm.fila, _xlpm.colIni+2),
    IF(OR(_xlpm.anio="",_xlpm.dia=""), "No aplica", DATE(_xlpm.anio, _xlpm.mesNum, _xlpm.dia))
  ),
"")</f>
        <v>37019</v>
      </c>
      <c r="AX466" s="72">
        <f t="shared" si="48"/>
        <v>-45.7</v>
      </c>
    </row>
    <row r="467" spans="1:50" ht="15" customHeight="1" x14ac:dyDescent="0.25">
      <c r="A467" s="68">
        <v>23195180</v>
      </c>
      <c r="B467" s="69" t="s">
        <v>740</v>
      </c>
      <c r="C467" s="69" t="s">
        <v>738</v>
      </c>
      <c r="D467" s="70">
        <v>-73.051666670000003</v>
      </c>
      <c r="E467" s="70">
        <v>7.7352777780000004</v>
      </c>
      <c r="F467" s="68">
        <v>1882</v>
      </c>
      <c r="G467" s="68">
        <v>54</v>
      </c>
      <c r="H467" s="68">
        <v>54128</v>
      </c>
      <c r="I467" s="69" t="s">
        <v>741</v>
      </c>
      <c r="J467" s="69" t="s">
        <v>742</v>
      </c>
      <c r="K467" s="72">
        <v>10</v>
      </c>
      <c r="L467" s="72">
        <v>0.1</v>
      </c>
      <c r="M467" s="72">
        <v>12</v>
      </c>
      <c r="N467" s="72">
        <v>0</v>
      </c>
      <c r="O467" s="72">
        <v>0</v>
      </c>
      <c r="P467" s="72">
        <v>0</v>
      </c>
      <c r="Q467" s="72">
        <v>0</v>
      </c>
      <c r="R467" s="72">
        <v>0</v>
      </c>
      <c r="S467" s="72">
        <v>0</v>
      </c>
      <c r="T467" s="72">
        <v>0</v>
      </c>
      <c r="U467" s="72">
        <v>0</v>
      </c>
      <c r="V467" s="72">
        <v>0</v>
      </c>
      <c r="W467" s="72"/>
      <c r="X467" s="72"/>
      <c r="Y467" s="72"/>
      <c r="Z467" s="72">
        <v>0</v>
      </c>
      <c r="AA467" s="72">
        <v>0</v>
      </c>
      <c r="AB467" s="72">
        <v>0</v>
      </c>
      <c r="AC467" s="72">
        <v>0</v>
      </c>
      <c r="AD467" s="72">
        <v>0</v>
      </c>
      <c r="AE467" s="72">
        <v>4.5</v>
      </c>
      <c r="AF467" s="87">
        <v>0</v>
      </c>
      <c r="AG467" s="87"/>
      <c r="AH467" s="87">
        <v>0</v>
      </c>
      <c r="AI467" s="87">
        <v>0</v>
      </c>
      <c r="AJ467" s="87">
        <v>0</v>
      </c>
      <c r="AK467" s="87">
        <v>0</v>
      </c>
      <c r="AL467" s="87">
        <v>4</v>
      </c>
      <c r="AM467" s="87"/>
      <c r="AN467" s="87"/>
      <c r="AO467" s="87"/>
      <c r="AP467" s="70">
        <f t="shared" si="43"/>
        <v>24</v>
      </c>
      <c r="AQ467" s="70">
        <f t="shared" si="44"/>
        <v>30.6</v>
      </c>
      <c r="AR467" s="70">
        <f>IFERROR(VLOOKUP(A467,Climatologia_PP!A:U,9+Precipitacion!$E$2,FALSE),"")</f>
        <v>112.60833333333331</v>
      </c>
      <c r="AS467" s="70">
        <f t="shared" si="45"/>
        <v>27.173832605639021</v>
      </c>
      <c r="AT467" s="70">
        <f t="shared" si="46"/>
        <v>35.099533782283736</v>
      </c>
      <c r="AU467" s="70">
        <f t="shared" si="47"/>
        <v>12</v>
      </c>
      <c r="AV467" s="70">
        <f>IFERROR(VLOOKUP(A467,Maximos!A:AQ,8+(Precipitacion!$E$2-1)*3,FALSE),"")</f>
        <v>58.7</v>
      </c>
      <c r="AW467" s="79">
        <f t="array" ref="AW4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MATCH($A467, Maximos!$A:$A, 0),
    _xlpm.anio, INDEX(Maximos!$A:$ZZ, _xlpm.fila, _xlpm.colIni+1),
    _xlpm.dia, INDEX(Maximos!$A:$ZZ, _xlpm.fila, _xlpm.colIni+2),
    IF(OR(_xlpm.anio="",_xlpm.dia=""), "No aplica", DATE(_xlpm.anio, _xlpm.mesNum, _xlpm.dia))
  ),
"")</f>
        <v>44321</v>
      </c>
      <c r="AX467" s="72">
        <f t="shared" si="48"/>
        <v>-46.7</v>
      </c>
    </row>
    <row r="468" spans="1:50" ht="15" customHeight="1" x14ac:dyDescent="0.25">
      <c r="A468" s="68">
        <v>23190500</v>
      </c>
      <c r="B468" s="69" t="s">
        <v>743</v>
      </c>
      <c r="C468" s="69" t="s">
        <v>738</v>
      </c>
      <c r="D468" s="70">
        <v>-73.388333329999995</v>
      </c>
      <c r="E468" s="70">
        <v>7.7597222219999997</v>
      </c>
      <c r="F468" s="68">
        <v>134</v>
      </c>
      <c r="G468" s="68">
        <v>20</v>
      </c>
      <c r="H468" s="68">
        <v>20710</v>
      </c>
      <c r="I468" s="69" t="s">
        <v>44</v>
      </c>
      <c r="J468" s="69" t="s">
        <v>743</v>
      </c>
      <c r="K468" s="72">
        <v>13</v>
      </c>
      <c r="L468" s="72">
        <v>0</v>
      </c>
      <c r="M468" s="72">
        <v>7</v>
      </c>
      <c r="N468" s="72">
        <v>0</v>
      </c>
      <c r="O468" s="72">
        <v>0</v>
      </c>
      <c r="P468" s="72">
        <v>0</v>
      </c>
      <c r="Q468" s="72">
        <v>0</v>
      </c>
      <c r="R468" s="72">
        <v>0</v>
      </c>
      <c r="S468" s="72">
        <v>0</v>
      </c>
      <c r="T468" s="72">
        <v>3</v>
      </c>
      <c r="U468" s="72">
        <v>38</v>
      </c>
      <c r="V468" s="72">
        <v>0</v>
      </c>
      <c r="W468" s="72">
        <v>0</v>
      </c>
      <c r="X468" s="72">
        <v>1</v>
      </c>
      <c r="Y468" s="72">
        <v>0</v>
      </c>
      <c r="Z468" s="72">
        <v>18</v>
      </c>
      <c r="AA468" s="72">
        <v>0</v>
      </c>
      <c r="AB468" s="72">
        <v>40</v>
      </c>
      <c r="AC468" s="72">
        <v>0</v>
      </c>
      <c r="AD468" s="72">
        <v>6</v>
      </c>
      <c r="AE468" s="72">
        <v>0</v>
      </c>
      <c r="AF468" s="87">
        <v>0</v>
      </c>
      <c r="AG468" s="87">
        <v>1</v>
      </c>
      <c r="AH468" s="87">
        <v>0</v>
      </c>
      <c r="AI468" s="87">
        <v>3</v>
      </c>
      <c r="AJ468" s="87">
        <v>0</v>
      </c>
      <c r="AK468" s="87">
        <v>0</v>
      </c>
      <c r="AL468" s="87">
        <v>41</v>
      </c>
      <c r="AM468" s="87">
        <v>0</v>
      </c>
      <c r="AN468" s="87"/>
      <c r="AO468" s="87"/>
      <c r="AP468" s="70">
        <f t="shared" si="43"/>
        <v>29</v>
      </c>
      <c r="AQ468" s="70">
        <f t="shared" si="44"/>
        <v>171</v>
      </c>
      <c r="AR468" s="70">
        <f>IFERROR(VLOOKUP(A468,Climatologia_PP!A:U,9+Precipitacion!$E$2,FALSE),"")</f>
        <v>313.22222222222217</v>
      </c>
      <c r="AS468" s="70">
        <f t="shared" si="45"/>
        <v>54.593827598439169</v>
      </c>
      <c r="AT468" s="70">
        <f t="shared" si="46"/>
        <v>58.358919156952219</v>
      </c>
      <c r="AU468" s="70">
        <f t="shared" si="47"/>
        <v>41</v>
      </c>
      <c r="AV468" s="70">
        <f>IFERROR(VLOOKUP(A468,Maximos!A:AQ,8+(Precipitacion!$E$2-1)*3,FALSE),"")</f>
        <v>132</v>
      </c>
      <c r="AW468" s="79">
        <f t="array" ref="AW4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MATCH($A468, Maximos!$A:$A, 0),
    _xlpm.anio, INDEX(Maximos!$A:$ZZ, _xlpm.fila, _xlpm.colIni+1),
    _xlpm.dia, INDEX(Maximos!$A:$ZZ, _xlpm.fila, _xlpm.colIni+2),
    IF(OR(_xlpm.anio="",_xlpm.dia=""), "No aplica", DATE(_xlpm.anio, _xlpm.mesNum, _xlpm.dia))
  ),
"")</f>
        <v>37017</v>
      </c>
      <c r="AX468" s="72">
        <f t="shared" si="48"/>
        <v>-91</v>
      </c>
    </row>
    <row r="469" spans="1:50" ht="15" customHeight="1" x14ac:dyDescent="0.25">
      <c r="A469" s="68">
        <v>16025030</v>
      </c>
      <c r="B469" s="69" t="s">
        <v>744</v>
      </c>
      <c r="C469" s="69" t="s">
        <v>738</v>
      </c>
      <c r="D469" s="70">
        <v>-72.830555559999993</v>
      </c>
      <c r="E469" s="70">
        <v>7.7745833329999998</v>
      </c>
      <c r="F469" s="68">
        <v>860</v>
      </c>
      <c r="G469" s="68">
        <v>54</v>
      </c>
      <c r="H469" s="68">
        <v>54660</v>
      </c>
      <c r="I469" s="69" t="s">
        <v>741</v>
      </c>
      <c r="J469" s="69" t="s">
        <v>744</v>
      </c>
      <c r="K469" s="72">
        <v>0</v>
      </c>
      <c r="L469" s="72">
        <v>0</v>
      </c>
      <c r="M469" s="72">
        <v>0</v>
      </c>
      <c r="N469" s="72">
        <v>0</v>
      </c>
      <c r="O469" s="72">
        <v>0</v>
      </c>
      <c r="P469" s="72">
        <v>0</v>
      </c>
      <c r="Q469" s="72">
        <v>0</v>
      </c>
      <c r="R469" s="72">
        <v>0</v>
      </c>
      <c r="S469" s="72">
        <v>0</v>
      </c>
      <c r="T469" s="72">
        <v>0</v>
      </c>
      <c r="U469" s="72">
        <v>0</v>
      </c>
      <c r="V469" s="72">
        <v>0</v>
      </c>
      <c r="W469" s="72">
        <v>0</v>
      </c>
      <c r="X469" s="72">
        <v>0</v>
      </c>
      <c r="Y469" s="72">
        <v>0</v>
      </c>
      <c r="Z469" s="72">
        <v>0</v>
      </c>
      <c r="AA469" s="72">
        <v>0</v>
      </c>
      <c r="AB469" s="72">
        <v>0.6</v>
      </c>
      <c r="AC469" s="72">
        <v>0</v>
      </c>
      <c r="AD469" s="72">
        <v>0</v>
      </c>
      <c r="AE469" s="72">
        <v>12</v>
      </c>
      <c r="AF469" s="87">
        <v>0</v>
      </c>
      <c r="AG469" s="87">
        <v>0</v>
      </c>
      <c r="AH469" s="87">
        <v>0</v>
      </c>
      <c r="AI469" s="87">
        <v>0.7</v>
      </c>
      <c r="AJ469" s="87">
        <v>0.5</v>
      </c>
      <c r="AK469" s="87">
        <v>0</v>
      </c>
      <c r="AL469" s="87">
        <v>0</v>
      </c>
      <c r="AM469" s="87">
        <v>0</v>
      </c>
      <c r="AN469" s="87"/>
      <c r="AO469" s="87"/>
      <c r="AP469" s="70">
        <f t="shared" si="43"/>
        <v>29</v>
      </c>
      <c r="AQ469" s="70">
        <f t="shared" si="44"/>
        <v>13.799999999999999</v>
      </c>
      <c r="AR469" s="70">
        <f>IFERROR(VLOOKUP(A469,Climatologia_PP!A:U,9+Precipitacion!$E$2,FALSE),"")</f>
        <v>233.68928571428569</v>
      </c>
      <c r="AS469" s="70">
        <f t="shared" si="45"/>
        <v>5.9052771537297692</v>
      </c>
      <c r="AT469" s="70">
        <f t="shared" si="46"/>
        <v>6.3125376470904424</v>
      </c>
      <c r="AU469" s="70">
        <f t="shared" si="47"/>
        <v>12</v>
      </c>
      <c r="AV469" s="70">
        <f>IFERROR(VLOOKUP(A469,Maximos!A:AQ,8+(Precipitacion!$E$2-1)*3,FALSE),"")</f>
        <v>135</v>
      </c>
      <c r="AW469" s="79">
        <f t="array" ref="AW4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MATCH($A469, Maximos!$A:$A, 0),
    _xlpm.anio, INDEX(Maximos!$A:$ZZ, _xlpm.fila, _xlpm.colIni+1),
    _xlpm.dia, INDEX(Maximos!$A:$ZZ, _xlpm.fila, _xlpm.colIni+2),
    IF(OR(_xlpm.anio="",_xlpm.dia=""), "No aplica", DATE(_xlpm.anio, _xlpm.mesNum, _xlpm.dia))
  ),
"")</f>
        <v>34835</v>
      </c>
      <c r="AX469" s="72">
        <f t="shared" si="48"/>
        <v>-123</v>
      </c>
    </row>
    <row r="470" spans="1:50" ht="15" customHeight="1" x14ac:dyDescent="0.25">
      <c r="A470" s="68">
        <v>23180100</v>
      </c>
      <c r="B470" s="69" t="s">
        <v>745</v>
      </c>
      <c r="C470" s="69" t="s">
        <v>738</v>
      </c>
      <c r="D470" s="70">
        <v>-73.800833330000003</v>
      </c>
      <c r="E470" s="70">
        <v>7.7833333329999999</v>
      </c>
      <c r="F470" s="68">
        <v>98</v>
      </c>
      <c r="G470" s="68">
        <v>68</v>
      </c>
      <c r="H470" s="68">
        <v>68575</v>
      </c>
      <c r="I470" s="69" t="s">
        <v>50</v>
      </c>
      <c r="J470" s="69" t="s">
        <v>746</v>
      </c>
      <c r="K470" s="72">
        <v>28</v>
      </c>
      <c r="L470" s="72">
        <v>0</v>
      </c>
      <c r="M470" s="72">
        <v>0</v>
      </c>
      <c r="N470" s="72">
        <v>0</v>
      </c>
      <c r="O470" s="72">
        <v>0</v>
      </c>
      <c r="P470" s="72">
        <v>0</v>
      </c>
      <c r="Q470" s="72">
        <v>0</v>
      </c>
      <c r="R470" s="72">
        <v>0</v>
      </c>
      <c r="S470" s="72">
        <v>0</v>
      </c>
      <c r="T470" s="72">
        <v>0</v>
      </c>
      <c r="U470" s="72">
        <v>0</v>
      </c>
      <c r="V470" s="72">
        <v>13</v>
      </c>
      <c r="W470" s="72">
        <v>0</v>
      </c>
      <c r="X470" s="72">
        <v>0</v>
      </c>
      <c r="Y470" s="72">
        <v>0</v>
      </c>
      <c r="Z470" s="72">
        <v>54</v>
      </c>
      <c r="AA470" s="72">
        <v>0</v>
      </c>
      <c r="AB470" s="72">
        <v>73</v>
      </c>
      <c r="AC470" s="72">
        <v>0</v>
      </c>
      <c r="AD470" s="72">
        <v>17</v>
      </c>
      <c r="AE470" s="72">
        <v>0</v>
      </c>
      <c r="AF470" s="87">
        <v>0</v>
      </c>
      <c r="AG470" s="87">
        <v>0</v>
      </c>
      <c r="AH470" s="87"/>
      <c r="AI470" s="87">
        <v>0</v>
      </c>
      <c r="AJ470" s="87">
        <v>0</v>
      </c>
      <c r="AK470" s="87">
        <v>0</v>
      </c>
      <c r="AL470" s="87">
        <v>85</v>
      </c>
      <c r="AM470" s="87">
        <v>0</v>
      </c>
      <c r="AN470" s="87"/>
      <c r="AO470" s="87"/>
      <c r="AP470" s="70">
        <f t="shared" si="43"/>
        <v>28</v>
      </c>
      <c r="AQ470" s="70">
        <f t="shared" si="44"/>
        <v>270</v>
      </c>
      <c r="AR470" s="70">
        <f>IFERROR(VLOOKUP(A470,Climatologia_PP!A:U,9+Precipitacion!$E$2,FALSE),"")</f>
        <v>315.23333333333329</v>
      </c>
      <c r="AS470" s="70">
        <f t="shared" si="45"/>
        <v>85.650840647139688</v>
      </c>
      <c r="AT470" s="70">
        <f t="shared" si="46"/>
        <v>94.827716430761797</v>
      </c>
      <c r="AU470" s="70">
        <f t="shared" si="47"/>
        <v>85</v>
      </c>
      <c r="AV470" s="70">
        <f>IFERROR(VLOOKUP(A470,Maximos!A:AQ,8+(Precipitacion!$E$2-1)*3,FALSE),"")</f>
        <v>140</v>
      </c>
      <c r="AW470" s="79">
        <f t="array" ref="AW4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MATCH($A470, Maximos!$A:$A, 0),
    _xlpm.anio, INDEX(Maximos!$A:$ZZ, _xlpm.fila, _xlpm.colIni+1),
    _xlpm.dia, INDEX(Maximos!$A:$ZZ, _xlpm.fila, _xlpm.colIni+2),
    IF(OR(_xlpm.anio="",_xlpm.dia=""), "No aplica", DATE(_xlpm.anio, _xlpm.mesNum, _xlpm.dia))
  ),
"")</f>
        <v>44344</v>
      </c>
      <c r="AX470" s="72">
        <f t="shared" si="48"/>
        <v>-55</v>
      </c>
    </row>
    <row r="471" spans="1:50" ht="15" customHeight="1" x14ac:dyDescent="0.25">
      <c r="A471" s="68">
        <v>16010010</v>
      </c>
      <c r="B471" s="69" t="s">
        <v>747</v>
      </c>
      <c r="C471" s="69" t="s">
        <v>738</v>
      </c>
      <c r="D471" s="70">
        <v>-72.477777779999997</v>
      </c>
      <c r="E471" s="70">
        <v>7.817777778</v>
      </c>
      <c r="F471" s="68">
        <v>522</v>
      </c>
      <c r="G471" s="68">
        <v>54</v>
      </c>
      <c r="H471" s="68">
        <v>54874</v>
      </c>
      <c r="I471" s="69" t="s">
        <v>741</v>
      </c>
      <c r="J471" s="69" t="s">
        <v>747</v>
      </c>
      <c r="K471" s="72">
        <v>0</v>
      </c>
      <c r="L471" s="72">
        <v>0</v>
      </c>
      <c r="M471" s="72">
        <v>0</v>
      </c>
      <c r="N471" s="72">
        <v>0</v>
      </c>
      <c r="O471" s="72">
        <v>0</v>
      </c>
      <c r="P471" s="72">
        <v>0</v>
      </c>
      <c r="Q471" s="72">
        <v>0</v>
      </c>
      <c r="R471" s="72">
        <v>0</v>
      </c>
      <c r="S471" s="72">
        <v>0</v>
      </c>
      <c r="T471" s="72">
        <v>0</v>
      </c>
      <c r="U471" s="72">
        <v>0</v>
      </c>
      <c r="V471" s="72">
        <v>0</v>
      </c>
      <c r="W471" s="72">
        <v>0</v>
      </c>
      <c r="X471" s="72">
        <v>0</v>
      </c>
      <c r="Y471" s="72">
        <v>0</v>
      </c>
      <c r="Z471" s="72">
        <v>0</v>
      </c>
      <c r="AA471" s="72">
        <v>0</v>
      </c>
      <c r="AB471" s="72">
        <v>0</v>
      </c>
      <c r="AC471" s="72">
        <v>0</v>
      </c>
      <c r="AD471" s="72">
        <v>7</v>
      </c>
      <c r="AE471" s="72">
        <v>9</v>
      </c>
      <c r="AF471" s="87">
        <v>0</v>
      </c>
      <c r="AG471" s="87">
        <v>0</v>
      </c>
      <c r="AH471" s="87">
        <v>0</v>
      </c>
      <c r="AI471" s="87">
        <v>0</v>
      </c>
      <c r="AJ471" s="87">
        <v>0</v>
      </c>
      <c r="AK471" s="87">
        <v>0</v>
      </c>
      <c r="AL471" s="87">
        <v>1</v>
      </c>
      <c r="AM471" s="87">
        <v>0</v>
      </c>
      <c r="AN471" s="87"/>
      <c r="AO471" s="87"/>
      <c r="AP471" s="70">
        <f t="shared" si="43"/>
        <v>29</v>
      </c>
      <c r="AQ471" s="70">
        <f t="shared" si="44"/>
        <v>17</v>
      </c>
      <c r="AR471" s="70">
        <f>IFERROR(VLOOKUP(A471,Climatologia_PP!A:U,9+Precipitacion!$E$2,FALSE),"")</f>
        <v>76.965517241379317</v>
      </c>
      <c r="AS471" s="70">
        <f t="shared" si="45"/>
        <v>22.087813620071685</v>
      </c>
      <c r="AT471" s="70">
        <f t="shared" si="46"/>
        <v>23.611111111111111</v>
      </c>
      <c r="AU471" s="70">
        <f t="shared" si="47"/>
        <v>9</v>
      </c>
      <c r="AV471" s="70">
        <f>IFERROR(VLOOKUP(A471,Maximos!A:AQ,8+(Precipitacion!$E$2-1)*3,FALSE),"")</f>
        <v>109</v>
      </c>
      <c r="AW471" s="79">
        <f t="array" ref="AW4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MATCH($A471, Maximos!$A:$A, 0),
    _xlpm.anio, INDEX(Maximos!$A:$ZZ, _xlpm.fila, _xlpm.colIni+1),
    _xlpm.dia, INDEX(Maximos!$A:$ZZ, _xlpm.fila, _xlpm.colIni+2),
    IF(OR(_xlpm.anio="",_xlpm.dia=""), "No aplica", DATE(_xlpm.anio, _xlpm.mesNum, _xlpm.dia))
  ),
"")</f>
        <v>37403</v>
      </c>
      <c r="AX471" s="72">
        <f t="shared" si="48"/>
        <v>-100</v>
      </c>
    </row>
    <row r="472" spans="1:50" ht="15" customHeight="1" x14ac:dyDescent="0.25">
      <c r="A472" s="68">
        <v>23190110</v>
      </c>
      <c r="B472" s="69" t="s">
        <v>748</v>
      </c>
      <c r="C472" s="69" t="s">
        <v>738</v>
      </c>
      <c r="D472" s="70">
        <v>-73.428055560000004</v>
      </c>
      <c r="E472" s="70">
        <v>7.8380555559999996</v>
      </c>
      <c r="F472" s="68">
        <v>164</v>
      </c>
      <c r="G472" s="68">
        <v>20</v>
      </c>
      <c r="H472" s="68">
        <v>20710</v>
      </c>
      <c r="I472" s="69" t="s">
        <v>44</v>
      </c>
      <c r="J472" s="69" t="s">
        <v>743</v>
      </c>
      <c r="K472" s="72">
        <v>15.2</v>
      </c>
      <c r="L472" s="72">
        <v>0.2</v>
      </c>
      <c r="M472" s="72">
        <v>0.8</v>
      </c>
      <c r="N472" s="72">
        <v>0</v>
      </c>
      <c r="O472" s="72">
        <v>0</v>
      </c>
      <c r="P472" s="72">
        <v>0</v>
      </c>
      <c r="Q472" s="72">
        <v>7.8</v>
      </c>
      <c r="R472" s="72">
        <v>0</v>
      </c>
      <c r="S472" s="72">
        <v>0</v>
      </c>
      <c r="T472" s="72">
        <v>0</v>
      </c>
      <c r="U472" s="72">
        <v>4.4000000000000004</v>
      </c>
      <c r="V472" s="72">
        <v>6.2</v>
      </c>
      <c r="W472" s="72">
        <v>0</v>
      </c>
      <c r="X472" s="72">
        <v>0</v>
      </c>
      <c r="Y472" s="72">
        <v>3</v>
      </c>
      <c r="Z472" s="72">
        <v>20.399999999999999</v>
      </c>
      <c r="AA472" s="72">
        <v>0</v>
      </c>
      <c r="AB472" s="72">
        <v>18.600000000000001</v>
      </c>
      <c r="AC472" s="72">
        <v>0</v>
      </c>
      <c r="AD472" s="72">
        <v>0</v>
      </c>
      <c r="AE472" s="72">
        <v>0</v>
      </c>
      <c r="AF472" s="87">
        <v>0</v>
      </c>
      <c r="AG472" s="87">
        <v>0</v>
      </c>
      <c r="AH472" s="87">
        <v>0</v>
      </c>
      <c r="AI472" s="87">
        <v>0</v>
      </c>
      <c r="AJ472" s="87">
        <v>0</v>
      </c>
      <c r="AK472" s="87">
        <v>0</v>
      </c>
      <c r="AL472" s="87">
        <v>53.2</v>
      </c>
      <c r="AM472" s="87">
        <v>53.2</v>
      </c>
      <c r="AN472" s="87"/>
      <c r="AO472" s="87"/>
      <c r="AP472" s="70">
        <f t="shared" si="43"/>
        <v>29</v>
      </c>
      <c r="AQ472" s="70">
        <f t="shared" si="44"/>
        <v>183</v>
      </c>
      <c r="AR472" s="70">
        <f>IFERROR(VLOOKUP(A472,Climatologia_PP!A:U,9+Precipitacion!$E$2,FALSE),"")</f>
        <v>307.44333333333333</v>
      </c>
      <c r="AS472" s="70">
        <f t="shared" si="45"/>
        <v>59.523164160333074</v>
      </c>
      <c r="AT472" s="70">
        <f t="shared" si="46"/>
        <v>63.628209964493969</v>
      </c>
      <c r="AU472" s="70">
        <f t="shared" si="47"/>
        <v>53.2</v>
      </c>
      <c r="AV472" s="70">
        <f>IFERROR(VLOOKUP(A472,Maximos!A:AQ,8+(Precipitacion!$E$2-1)*3,FALSE),"")</f>
        <v>127</v>
      </c>
      <c r="AW472" s="79">
        <f t="array" ref="AW4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MATCH($A472, Maximos!$A:$A, 0),
    _xlpm.anio, INDEX(Maximos!$A:$ZZ, _xlpm.fila, _xlpm.colIni+1),
    _xlpm.dia, INDEX(Maximos!$A:$ZZ, _xlpm.fila, _xlpm.colIni+2),
    IF(OR(_xlpm.anio="",_xlpm.dia=""), "No aplica", DATE(_xlpm.anio, _xlpm.mesNum, _xlpm.dia))
  ),
"")</f>
        <v>44691</v>
      </c>
      <c r="AX472" s="72">
        <f t="shared" si="48"/>
        <v>-73.8</v>
      </c>
    </row>
    <row r="473" spans="1:50" ht="15" customHeight="1" x14ac:dyDescent="0.25">
      <c r="A473" s="68">
        <v>16025010</v>
      </c>
      <c r="B473" s="69" t="s">
        <v>749</v>
      </c>
      <c r="C473" s="69" t="s">
        <v>738</v>
      </c>
      <c r="D473" s="70">
        <v>-72.566111109999994</v>
      </c>
      <c r="E473" s="70">
        <v>7.8488888890000004</v>
      </c>
      <c r="F473" s="68">
        <v>285</v>
      </c>
      <c r="G473" s="68">
        <v>54</v>
      </c>
      <c r="H473" s="68">
        <v>54001</v>
      </c>
      <c r="I473" s="69" t="s">
        <v>741</v>
      </c>
      <c r="J473" s="69" t="s">
        <v>56</v>
      </c>
      <c r="K473" s="72">
        <v>0</v>
      </c>
      <c r="L473" s="72">
        <v>0</v>
      </c>
      <c r="M473" s="72">
        <v>0</v>
      </c>
      <c r="N473" s="72">
        <v>0</v>
      </c>
      <c r="O473" s="72">
        <v>0</v>
      </c>
      <c r="P473" s="72">
        <v>0</v>
      </c>
      <c r="Q473" s="72">
        <v>0</v>
      </c>
      <c r="R473" s="72">
        <v>0</v>
      </c>
      <c r="S473" s="72">
        <v>0</v>
      </c>
      <c r="T473" s="72">
        <v>0</v>
      </c>
      <c r="U473" s="72">
        <v>0</v>
      </c>
      <c r="V473" s="72">
        <v>0</v>
      </c>
      <c r="W473" s="72">
        <v>0</v>
      </c>
      <c r="X473" s="72">
        <v>0</v>
      </c>
      <c r="Y473" s="72">
        <v>0</v>
      </c>
      <c r="Z473" s="72">
        <v>0</v>
      </c>
      <c r="AA473" s="72">
        <v>0</v>
      </c>
      <c r="AB473" s="72">
        <v>0</v>
      </c>
      <c r="AC473" s="72">
        <v>0</v>
      </c>
      <c r="AD473" s="72">
        <v>2.8</v>
      </c>
      <c r="AE473" s="72">
        <v>0</v>
      </c>
      <c r="AF473" s="87">
        <v>0</v>
      </c>
      <c r="AG473" s="87">
        <v>0</v>
      </c>
      <c r="AH473" s="87">
        <v>0</v>
      </c>
      <c r="AI473" s="87">
        <v>2.4</v>
      </c>
      <c r="AJ473" s="87">
        <v>0</v>
      </c>
      <c r="AK473" s="87">
        <v>0</v>
      </c>
      <c r="AL473" s="87">
        <v>0</v>
      </c>
      <c r="AM473" s="87">
        <v>0</v>
      </c>
      <c r="AN473" s="87"/>
      <c r="AO473" s="87"/>
      <c r="AP473" s="70">
        <f t="shared" si="43"/>
        <v>29</v>
      </c>
      <c r="AQ473" s="70">
        <f t="shared" si="44"/>
        <v>5.1999999999999993</v>
      </c>
      <c r="AR473" s="70">
        <f>IFERROR(VLOOKUP(A473,Climatologia_PP!A:U,9+Precipitacion!$E$2,FALSE),"")</f>
        <v>83.644827586206873</v>
      </c>
      <c r="AS473" s="70">
        <f t="shared" si="45"/>
        <v>6.2167621717442394</v>
      </c>
      <c r="AT473" s="70">
        <f t="shared" si="46"/>
        <v>6.6455043904852218</v>
      </c>
      <c r="AU473" s="70">
        <f t="shared" si="47"/>
        <v>2.8</v>
      </c>
      <c r="AV473" s="70">
        <f>IFERROR(VLOOKUP(A473,Maximos!A:AQ,8+(Precipitacion!$E$2-1)*3,FALSE),"")</f>
        <v>133</v>
      </c>
      <c r="AW473" s="79">
        <f t="array" ref="AW4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MATCH($A473, Maximos!$A:$A, 0),
    _xlpm.anio, INDEX(Maximos!$A:$ZZ, _xlpm.fila, _xlpm.colIni+1),
    _xlpm.dia, INDEX(Maximos!$A:$ZZ, _xlpm.fila, _xlpm.colIni+2),
    IF(OR(_xlpm.anio="",_xlpm.dia=""), "No aplica", DATE(_xlpm.anio, _xlpm.mesNum, _xlpm.dia))
  ),
"")</f>
        <v>31918</v>
      </c>
      <c r="AX473" s="72">
        <f t="shared" si="48"/>
        <v>-130.19999999999999</v>
      </c>
    </row>
    <row r="474" spans="1:50" ht="15" customHeight="1" x14ac:dyDescent="0.25">
      <c r="A474" s="68">
        <v>16020010</v>
      </c>
      <c r="B474" s="69" t="s">
        <v>750</v>
      </c>
      <c r="C474" s="69" t="s">
        <v>738</v>
      </c>
      <c r="D474" s="70">
        <v>-72.799444440000002</v>
      </c>
      <c r="E474" s="70">
        <v>7.8919444439999999</v>
      </c>
      <c r="F474" s="68">
        <v>120</v>
      </c>
      <c r="G474" s="68">
        <v>54</v>
      </c>
      <c r="H474" s="68">
        <v>54313</v>
      </c>
      <c r="I474" s="69" t="s">
        <v>741</v>
      </c>
      <c r="J474" s="69" t="s">
        <v>750</v>
      </c>
      <c r="K474" s="72">
        <v>0</v>
      </c>
      <c r="L474" s="72">
        <v>0</v>
      </c>
      <c r="M474" s="72">
        <v>8</v>
      </c>
      <c r="N474" s="72">
        <v>0</v>
      </c>
      <c r="O474" s="72">
        <v>0</v>
      </c>
      <c r="P474" s="72">
        <v>0</v>
      </c>
      <c r="Q474" s="72">
        <v>0</v>
      </c>
      <c r="R474" s="72">
        <v>0</v>
      </c>
      <c r="S474" s="72">
        <v>0</v>
      </c>
      <c r="T474" s="72">
        <v>0</v>
      </c>
      <c r="U474" s="72">
        <v>0</v>
      </c>
      <c r="V474" s="72">
        <v>0</v>
      </c>
      <c r="W474" s="72">
        <v>0</v>
      </c>
      <c r="X474" s="72">
        <v>0</v>
      </c>
      <c r="Y474" s="72">
        <v>0</v>
      </c>
      <c r="Z474" s="72">
        <v>0</v>
      </c>
      <c r="AA474" s="72">
        <v>0</v>
      </c>
      <c r="AB474" s="72">
        <v>0</v>
      </c>
      <c r="AC474" s="72">
        <v>0</v>
      </c>
      <c r="AD474" s="72">
        <v>0</v>
      </c>
      <c r="AE474" s="72">
        <v>29</v>
      </c>
      <c r="AF474" s="87">
        <v>0</v>
      </c>
      <c r="AG474" s="87">
        <v>0</v>
      </c>
      <c r="AH474" s="87">
        <v>0</v>
      </c>
      <c r="AI474" s="87">
        <v>0</v>
      </c>
      <c r="AJ474" s="87">
        <v>0</v>
      </c>
      <c r="AK474" s="87">
        <v>0</v>
      </c>
      <c r="AL474" s="87">
        <v>0</v>
      </c>
      <c r="AM474" s="87">
        <v>0</v>
      </c>
      <c r="AN474" s="87"/>
      <c r="AO474" s="87"/>
      <c r="AP474" s="70">
        <f t="shared" si="43"/>
        <v>29</v>
      </c>
      <c r="AQ474" s="70">
        <f t="shared" si="44"/>
        <v>37</v>
      </c>
      <c r="AR474" s="70">
        <f>IFERROR(VLOOKUP(A474,Climatologia_PP!A:U,9+Precipitacion!$E$2,FALSE),"")</f>
        <v>169.4666666666667</v>
      </c>
      <c r="AS474" s="70">
        <f t="shared" si="45"/>
        <v>21.833202202989767</v>
      </c>
      <c r="AT474" s="70">
        <f t="shared" si="46"/>
        <v>23.338940285954578</v>
      </c>
      <c r="AU474" s="70">
        <f t="shared" si="47"/>
        <v>29</v>
      </c>
      <c r="AV474" s="70">
        <f>IFERROR(VLOOKUP(A474,Maximos!A:AQ,8+(Precipitacion!$E$2-1)*3,FALSE),"")</f>
        <v>145</v>
      </c>
      <c r="AW474" s="79">
        <f t="array" ref="AW4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MATCH($A474, Maximos!$A:$A, 0),
    _xlpm.anio, INDEX(Maximos!$A:$ZZ, _xlpm.fila, _xlpm.colIni+1),
    _xlpm.dia, INDEX(Maximos!$A:$ZZ, _xlpm.fila, _xlpm.colIni+2),
    IF(OR(_xlpm.anio="",_xlpm.dia=""), "No aplica", DATE(_xlpm.anio, _xlpm.mesNum, _xlpm.dia))
  ),
"")</f>
        <v>27156</v>
      </c>
      <c r="AX474" s="72">
        <f t="shared" si="48"/>
        <v>-116</v>
      </c>
    </row>
    <row r="475" spans="1:50" ht="15" customHeight="1" x14ac:dyDescent="0.25">
      <c r="A475" s="68">
        <v>16020280</v>
      </c>
      <c r="B475" s="69" t="s">
        <v>751</v>
      </c>
      <c r="C475" s="69" t="s">
        <v>738</v>
      </c>
      <c r="D475" s="70">
        <v>-72.592500000000001</v>
      </c>
      <c r="E475" s="70">
        <v>7.9008333329999996</v>
      </c>
      <c r="F475" s="68">
        <v>221</v>
      </c>
      <c r="G475" s="68">
        <v>54</v>
      </c>
      <c r="H475" s="68">
        <v>54673</v>
      </c>
      <c r="I475" s="69" t="s">
        <v>741</v>
      </c>
      <c r="J475" s="69" t="s">
        <v>752</v>
      </c>
      <c r="K475" s="72">
        <v>0</v>
      </c>
      <c r="L475" s="72">
        <v>0</v>
      </c>
      <c r="M475" s="72">
        <v>0</v>
      </c>
      <c r="N475" s="72">
        <v>0</v>
      </c>
      <c r="O475" s="72">
        <v>0</v>
      </c>
      <c r="P475" s="72">
        <v>0</v>
      </c>
      <c r="Q475" s="72">
        <v>0</v>
      </c>
      <c r="R475" s="72">
        <v>0</v>
      </c>
      <c r="S475" s="72">
        <v>0</v>
      </c>
      <c r="T475" s="72">
        <v>0</v>
      </c>
      <c r="U475" s="72">
        <v>0</v>
      </c>
      <c r="V475" s="72">
        <v>0</v>
      </c>
      <c r="W475" s="72">
        <v>0</v>
      </c>
      <c r="X475" s="72">
        <v>0</v>
      </c>
      <c r="Y475" s="72">
        <v>0</v>
      </c>
      <c r="Z475" s="72">
        <v>0</v>
      </c>
      <c r="AA475" s="72">
        <v>0</v>
      </c>
      <c r="AB475" s="72">
        <v>0</v>
      </c>
      <c r="AC475" s="72">
        <v>0</v>
      </c>
      <c r="AD475" s="72">
        <v>9</v>
      </c>
      <c r="AE475" s="72">
        <v>0</v>
      </c>
      <c r="AF475" s="87">
        <v>0</v>
      </c>
      <c r="AG475" s="87">
        <v>0</v>
      </c>
      <c r="AH475" s="87">
        <v>0</v>
      </c>
      <c r="AI475" s="87">
        <v>0</v>
      </c>
      <c r="AJ475" s="87">
        <v>0</v>
      </c>
      <c r="AK475" s="87">
        <v>0</v>
      </c>
      <c r="AL475" s="87">
        <v>0</v>
      </c>
      <c r="AM475" s="87">
        <v>0</v>
      </c>
      <c r="AN475" s="87"/>
      <c r="AO475" s="87"/>
      <c r="AP475" s="70">
        <f t="shared" si="43"/>
        <v>29</v>
      </c>
      <c r="AQ475" s="70">
        <f t="shared" si="44"/>
        <v>9</v>
      </c>
      <c r="AR475" s="70">
        <f>IFERROR(VLOOKUP(A475,Climatologia_PP!A:U,9+Precipitacion!$E$2,FALSE),"")</f>
        <v>105.86</v>
      </c>
      <c r="AS475" s="70">
        <f t="shared" si="45"/>
        <v>8.501794823351597</v>
      </c>
      <c r="AT475" s="70">
        <f t="shared" si="46"/>
        <v>9.0881255008241197</v>
      </c>
      <c r="AU475" s="70">
        <f t="shared" si="47"/>
        <v>9</v>
      </c>
      <c r="AV475" s="70">
        <f>IFERROR(VLOOKUP(A475,Maximos!A:AQ,8+(Precipitacion!$E$2-1)*3,FALSE),"")</f>
        <v>139</v>
      </c>
      <c r="AW475" s="79">
        <f t="array" ref="AW4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MATCH($A475, Maximos!$A:$A, 0),
    _xlpm.anio, INDEX(Maximos!$A:$ZZ, _xlpm.fila, _xlpm.colIni+1),
    _xlpm.dia, INDEX(Maximos!$A:$ZZ, _xlpm.fila, _xlpm.colIni+2),
    IF(OR(_xlpm.anio="",_xlpm.dia=""), "No aplica", DATE(_xlpm.anio, _xlpm.mesNum, _xlpm.dia))
  ),
"")</f>
        <v>31919</v>
      </c>
      <c r="AX475" s="72">
        <f t="shared" si="48"/>
        <v>-130</v>
      </c>
    </row>
    <row r="476" spans="1:50" ht="15" customHeight="1" x14ac:dyDescent="0.25">
      <c r="A476" s="68">
        <v>16040050</v>
      </c>
      <c r="B476" s="69" t="s">
        <v>753</v>
      </c>
      <c r="C476" s="69" t="s">
        <v>738</v>
      </c>
      <c r="D476" s="70">
        <v>-73.213579999999993</v>
      </c>
      <c r="E476" s="70">
        <v>7.93485</v>
      </c>
      <c r="F476" s="68">
        <v>1927</v>
      </c>
      <c r="G476" s="68">
        <v>54</v>
      </c>
      <c r="H476" s="68">
        <v>54003</v>
      </c>
      <c r="I476" s="69" t="s">
        <v>741</v>
      </c>
      <c r="J476" s="69" t="s">
        <v>754</v>
      </c>
      <c r="K476" s="72">
        <v>0</v>
      </c>
      <c r="L476" s="72">
        <v>17</v>
      </c>
      <c r="M476" s="72">
        <v>4</v>
      </c>
      <c r="N476" s="72">
        <v>0</v>
      </c>
      <c r="O476" s="72">
        <v>0</v>
      </c>
      <c r="P476" s="72">
        <v>0</v>
      </c>
      <c r="Q476" s="72">
        <v>0</v>
      </c>
      <c r="R476" s="72">
        <v>0</v>
      </c>
      <c r="S476" s="72">
        <v>0</v>
      </c>
      <c r="T476" s="72">
        <v>0</v>
      </c>
      <c r="U476" s="72">
        <v>23</v>
      </c>
      <c r="V476" s="72">
        <v>104</v>
      </c>
      <c r="W476" s="72">
        <v>3</v>
      </c>
      <c r="X476" s="72">
        <v>2</v>
      </c>
      <c r="Y476" s="72">
        <v>0</v>
      </c>
      <c r="Z476" s="72">
        <v>0</v>
      </c>
      <c r="AA476" s="72">
        <v>0</v>
      </c>
      <c r="AB476" s="72">
        <v>3</v>
      </c>
      <c r="AC476" s="72">
        <v>0</v>
      </c>
      <c r="AD476" s="72">
        <v>0</v>
      </c>
      <c r="AE476" s="72">
        <v>0</v>
      </c>
      <c r="AF476" s="87">
        <v>0</v>
      </c>
      <c r="AG476" s="87">
        <v>1</v>
      </c>
      <c r="AH476" s="87">
        <v>0</v>
      </c>
      <c r="AI476" s="87">
        <v>0</v>
      </c>
      <c r="AJ476" s="87">
        <v>0</v>
      </c>
      <c r="AK476" s="87">
        <v>0</v>
      </c>
      <c r="AL476" s="87"/>
      <c r="AM476" s="87"/>
      <c r="AN476" s="87"/>
      <c r="AO476" s="87"/>
      <c r="AP476" s="70">
        <f t="shared" si="43"/>
        <v>27</v>
      </c>
      <c r="AQ476" s="70">
        <f t="shared" si="44"/>
        <v>157</v>
      </c>
      <c r="AR476" s="70">
        <f>IFERROR(VLOOKUP(A476,Climatologia_PP!A:U,9+Precipitacion!$E$2,FALSE),"")</f>
        <v>299.30344827586202</v>
      </c>
      <c r="AS476" s="70">
        <f t="shared" si="45"/>
        <v>52.455125694140428</v>
      </c>
      <c r="AT476" s="70">
        <f t="shared" si="46"/>
        <v>60.226255426605668</v>
      </c>
      <c r="AU476" s="70">
        <f t="shared" si="47"/>
        <v>104</v>
      </c>
      <c r="AV476" s="70">
        <f>IFERROR(VLOOKUP(A476,Maximos!A:AQ,8+(Precipitacion!$E$2-1)*3,FALSE),"")</f>
        <v>85</v>
      </c>
      <c r="AW476" s="79">
        <f t="array" ref="AW4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MATCH($A476, Maximos!$A:$A, 0),
    _xlpm.anio, INDEX(Maximos!$A:$ZZ, _xlpm.fila, _xlpm.colIni+1),
    _xlpm.dia, INDEX(Maximos!$A:$ZZ, _xlpm.fila, _xlpm.colIni+2),
    IF(OR(_xlpm.anio="",_xlpm.dia=""), "No aplica", DATE(_xlpm.anio, _xlpm.mesNum, _xlpm.dia))
  ),
"")</f>
        <v>44691</v>
      </c>
      <c r="AX476" s="72">
        <f t="shared" si="48"/>
        <v>19</v>
      </c>
    </row>
    <row r="477" spans="1:50" ht="15" customHeight="1" x14ac:dyDescent="0.25">
      <c r="A477" s="68">
        <v>16030080</v>
      </c>
      <c r="B477" s="69" t="s">
        <v>755</v>
      </c>
      <c r="C477" s="69" t="s">
        <v>738</v>
      </c>
      <c r="D477" s="70">
        <v>-72.832499999999996</v>
      </c>
      <c r="E477" s="70">
        <v>7.9502777780000002</v>
      </c>
      <c r="F477" s="68">
        <v>1200</v>
      </c>
      <c r="G477" s="68">
        <v>54</v>
      </c>
      <c r="H477" s="68">
        <v>54418</v>
      </c>
      <c r="I477" s="69" t="s">
        <v>741</v>
      </c>
      <c r="J477" s="69" t="s">
        <v>755</v>
      </c>
      <c r="K477" s="72">
        <v>0</v>
      </c>
      <c r="L477" s="72">
        <v>0</v>
      </c>
      <c r="M477" s="72">
        <v>0</v>
      </c>
      <c r="N477" s="72">
        <v>0</v>
      </c>
      <c r="O477" s="72">
        <v>0</v>
      </c>
      <c r="P477" s="72">
        <v>0</v>
      </c>
      <c r="Q477" s="72">
        <v>0</v>
      </c>
      <c r="R477" s="72">
        <v>0</v>
      </c>
      <c r="S477" s="72">
        <v>1.2</v>
      </c>
      <c r="T477" s="72">
        <v>0</v>
      </c>
      <c r="U477" s="72">
        <v>0</v>
      </c>
      <c r="V477" s="72">
        <v>0</v>
      </c>
      <c r="W477" s="72">
        <v>0</v>
      </c>
      <c r="X477" s="72">
        <v>0</v>
      </c>
      <c r="Y477" s="72">
        <v>0</v>
      </c>
      <c r="Z477" s="72">
        <v>0</v>
      </c>
      <c r="AA477" s="72">
        <v>0</v>
      </c>
      <c r="AB477" s="72">
        <v>0</v>
      </c>
      <c r="AC477" s="72">
        <v>1.4</v>
      </c>
      <c r="AD477" s="72">
        <v>0</v>
      </c>
      <c r="AE477" s="72">
        <v>33.4</v>
      </c>
      <c r="AF477" s="87">
        <v>0</v>
      </c>
      <c r="AG477" s="87">
        <v>0</v>
      </c>
      <c r="AH477" s="87">
        <v>0</v>
      </c>
      <c r="AI477" s="87">
        <v>2.7</v>
      </c>
      <c r="AJ477" s="87">
        <v>0</v>
      </c>
      <c r="AK477" s="87">
        <v>3.2</v>
      </c>
      <c r="AL477" s="87">
        <v>0</v>
      </c>
      <c r="AM477" s="87">
        <v>2.4</v>
      </c>
      <c r="AN477" s="87"/>
      <c r="AO477" s="87"/>
      <c r="AP477" s="70">
        <f t="shared" si="43"/>
        <v>29</v>
      </c>
      <c r="AQ477" s="70">
        <f t="shared" si="44"/>
        <v>44.300000000000004</v>
      </c>
      <c r="AR477" s="70">
        <f>IFERROR(VLOOKUP(A477,Climatologia_PP!A:U,9+Precipitacion!$E$2,FALSE),"")</f>
        <v>137.0310344827586</v>
      </c>
      <c r="AS477" s="70">
        <f t="shared" si="45"/>
        <v>32.328443091169888</v>
      </c>
      <c r="AT477" s="70">
        <f t="shared" si="46"/>
        <v>34.557990890560923</v>
      </c>
      <c r="AU477" s="70">
        <f t="shared" si="47"/>
        <v>33.4</v>
      </c>
      <c r="AV477" s="70">
        <f>IFERROR(VLOOKUP(A477,Maximos!A:AQ,8+(Precipitacion!$E$2-1)*3,FALSE),"")</f>
        <v>93.7</v>
      </c>
      <c r="AW477" s="79">
        <f t="array" ref="AW4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MATCH($A477, Maximos!$A:$A, 0),
    _xlpm.anio, INDEX(Maximos!$A:$ZZ, _xlpm.fila, _xlpm.colIni+1),
    _xlpm.dia, INDEX(Maximos!$A:$ZZ, _xlpm.fila, _xlpm.colIni+2),
    IF(OR(_xlpm.anio="",_xlpm.dia=""), "No aplica", DATE(_xlpm.anio, _xlpm.mesNum, _xlpm.dia))
  ),
"")</f>
        <v>40682</v>
      </c>
      <c r="AX477" s="72">
        <f t="shared" si="48"/>
        <v>-60.300000000000004</v>
      </c>
    </row>
    <row r="478" spans="1:50" ht="15" customHeight="1" x14ac:dyDescent="0.25">
      <c r="A478" s="68">
        <v>23200010</v>
      </c>
      <c r="B478" s="69" t="s">
        <v>756</v>
      </c>
      <c r="C478" s="69" t="s">
        <v>738</v>
      </c>
      <c r="D478" s="70">
        <v>-73.950555559999998</v>
      </c>
      <c r="E478" s="70">
        <v>7.960277778</v>
      </c>
      <c r="F478" s="68">
        <v>64</v>
      </c>
      <c r="G478" s="68">
        <v>13</v>
      </c>
      <c r="H478" s="68">
        <v>13744</v>
      </c>
      <c r="I478" s="69" t="s">
        <v>35</v>
      </c>
      <c r="J478" s="69" t="s">
        <v>757</v>
      </c>
      <c r="K478" s="72">
        <v>5</v>
      </c>
      <c r="L478" s="72">
        <v>0</v>
      </c>
      <c r="M478" s="72">
        <v>0</v>
      </c>
      <c r="N478" s="72">
        <v>0</v>
      </c>
      <c r="O478" s="72">
        <v>0</v>
      </c>
      <c r="P478" s="72">
        <v>0</v>
      </c>
      <c r="Q478" s="72">
        <v>0</v>
      </c>
      <c r="R478" s="72">
        <v>0</v>
      </c>
      <c r="S478" s="72">
        <v>0</v>
      </c>
      <c r="T478" s="72">
        <v>0</v>
      </c>
      <c r="U478" s="72">
        <v>0</v>
      </c>
      <c r="V478" s="72">
        <v>0</v>
      </c>
      <c r="W478" s="72">
        <v>2</v>
      </c>
      <c r="X478" s="72">
        <v>0</v>
      </c>
      <c r="Y478" s="72">
        <v>0</v>
      </c>
      <c r="Z478" s="72">
        <v>40</v>
      </c>
      <c r="AA478" s="72">
        <v>0</v>
      </c>
      <c r="AB478" s="72">
        <v>7</v>
      </c>
      <c r="AC478" s="72">
        <v>0</v>
      </c>
      <c r="AD478" s="72">
        <v>4</v>
      </c>
      <c r="AE478" s="72">
        <v>0</v>
      </c>
      <c r="AF478" s="87">
        <v>0</v>
      </c>
      <c r="AG478" s="87">
        <v>5</v>
      </c>
      <c r="AH478" s="87">
        <v>0</v>
      </c>
      <c r="AI478" s="87">
        <v>0</v>
      </c>
      <c r="AJ478" s="87">
        <v>0</v>
      </c>
      <c r="AK478" s="87">
        <v>0</v>
      </c>
      <c r="AL478" s="87">
        <v>10</v>
      </c>
      <c r="AM478" s="87">
        <v>25</v>
      </c>
      <c r="AN478" s="87"/>
      <c r="AO478" s="87"/>
      <c r="AP478" s="70">
        <f t="shared" si="43"/>
        <v>29</v>
      </c>
      <c r="AQ478" s="70">
        <f t="shared" si="44"/>
        <v>98</v>
      </c>
      <c r="AR478" s="70" t="str">
        <f>IFERROR(VLOOKUP(A478,Climatologia_PP!A:U,9+Precipitacion!$E$2,FALSE),"")</f>
        <v/>
      </c>
      <c r="AS478" s="70" t="str">
        <f t="shared" si="45"/>
        <v/>
      </c>
      <c r="AT478" s="70" t="str">
        <f t="shared" si="46"/>
        <v/>
      </c>
      <c r="AU478" s="70">
        <f t="shared" si="47"/>
        <v>40</v>
      </c>
      <c r="AV478" s="70">
        <f>IFERROR(VLOOKUP(A478,Maximos!A:AQ,8+(Precipitacion!$E$2-1)*3,FALSE),"")</f>
        <v>135</v>
      </c>
      <c r="AW478" s="79">
        <f t="array" ref="AW4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MATCH($A478, Maximos!$A:$A, 0),
    _xlpm.anio, INDEX(Maximos!$A:$ZZ, _xlpm.fila, _xlpm.colIni+1),
    _xlpm.dia, INDEX(Maximos!$A:$ZZ, _xlpm.fila, _xlpm.colIni+2),
    IF(OR(_xlpm.anio="",_xlpm.dia=""), "No aplica", DATE(_xlpm.anio, _xlpm.mesNum, _xlpm.dia))
  ),
"")</f>
        <v>43232</v>
      </c>
      <c r="AX478" s="72">
        <f t="shared" si="48"/>
        <v>-95</v>
      </c>
    </row>
    <row r="479" spans="1:50" ht="15" customHeight="1" x14ac:dyDescent="0.25">
      <c r="A479" s="68">
        <v>24010760</v>
      </c>
      <c r="B479" s="69" t="s">
        <v>758</v>
      </c>
      <c r="C479" s="69" t="s">
        <v>738</v>
      </c>
      <c r="D479" s="70">
        <v>-73.441388889999999</v>
      </c>
      <c r="E479" s="70">
        <v>6.0990000000000002</v>
      </c>
      <c r="F479" s="68">
        <v>1660</v>
      </c>
      <c r="G479" s="68">
        <v>68</v>
      </c>
      <c r="H479" s="68">
        <v>68770</v>
      </c>
      <c r="I479" s="69" t="s">
        <v>50</v>
      </c>
      <c r="J479" s="69" t="s">
        <v>758</v>
      </c>
      <c r="K479" s="72">
        <v>15</v>
      </c>
      <c r="L479" s="72">
        <v>0</v>
      </c>
      <c r="M479" s="72">
        <v>3</v>
      </c>
      <c r="N479" s="72">
        <v>0</v>
      </c>
      <c r="O479" s="72">
        <v>0</v>
      </c>
      <c r="P479" s="72">
        <v>0</v>
      </c>
      <c r="Q479" s="72">
        <v>2</v>
      </c>
      <c r="R479" s="72">
        <v>0</v>
      </c>
      <c r="S479" s="72">
        <v>3</v>
      </c>
      <c r="T479" s="72">
        <v>17.8</v>
      </c>
      <c r="U479" s="72">
        <v>42</v>
      </c>
      <c r="V479" s="72">
        <v>22</v>
      </c>
      <c r="W479" s="72">
        <v>0</v>
      </c>
      <c r="X479" s="72">
        <v>18.2</v>
      </c>
      <c r="Y479" s="72">
        <v>0</v>
      </c>
      <c r="Z479" s="72">
        <v>18.8</v>
      </c>
      <c r="AA479" s="72">
        <v>0</v>
      </c>
      <c r="AB479" s="72">
        <v>35</v>
      </c>
      <c r="AC479" s="72">
        <v>0</v>
      </c>
      <c r="AD479" s="72">
        <v>0</v>
      </c>
      <c r="AE479" s="72">
        <v>1.5</v>
      </c>
      <c r="AF479" s="87">
        <v>7</v>
      </c>
      <c r="AG479" s="87">
        <v>25</v>
      </c>
      <c r="AH479" s="87">
        <v>1.5</v>
      </c>
      <c r="AI479" s="87">
        <v>2</v>
      </c>
      <c r="AJ479" s="87">
        <v>5</v>
      </c>
      <c r="AK479" s="87">
        <v>0</v>
      </c>
      <c r="AL479" s="87">
        <v>14</v>
      </c>
      <c r="AM479" s="87">
        <v>11</v>
      </c>
      <c r="AN479" s="87"/>
      <c r="AO479" s="87"/>
      <c r="AP479" s="70">
        <f t="shared" si="43"/>
        <v>29</v>
      </c>
      <c r="AQ479" s="70">
        <f t="shared" si="44"/>
        <v>243.8</v>
      </c>
      <c r="AR479" s="70">
        <f>IFERROR(VLOOKUP(A479,Climatologia_PP!A:U,9+Precipitacion!$E$2,FALSE),"")</f>
        <v>297.91724137931038</v>
      </c>
      <c r="AS479" s="70">
        <f t="shared" si="45"/>
        <v>81.834807166998473</v>
      </c>
      <c r="AT479" s="70">
        <f t="shared" si="46"/>
        <v>87.478586971619052</v>
      </c>
      <c r="AU479" s="70">
        <f t="shared" si="47"/>
        <v>42</v>
      </c>
      <c r="AV479" s="70">
        <f>IFERROR(VLOOKUP(A479,Maximos!A:AQ,8+(Precipitacion!$E$2-1)*3,FALSE),"")</f>
        <v>89</v>
      </c>
      <c r="AW479" s="79">
        <f t="array" ref="AW4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MATCH($A479, Maximos!$A:$A, 0),
    _xlpm.anio, INDEX(Maximos!$A:$ZZ, _xlpm.fila, _xlpm.colIni+1),
    _xlpm.dia, INDEX(Maximos!$A:$ZZ, _xlpm.fila, _xlpm.colIni+2),
    IF(OR(_xlpm.anio="",_xlpm.dia=""), "No aplica", DATE(_xlpm.anio, _xlpm.mesNum, _xlpm.dia))
  ),
"")</f>
        <v>45067</v>
      </c>
      <c r="AX479" s="72">
        <f t="shared" si="48"/>
        <v>-47</v>
      </c>
    </row>
    <row r="480" spans="1:50" ht="15" customHeight="1" x14ac:dyDescent="0.25">
      <c r="A480" s="68">
        <v>24020040</v>
      </c>
      <c r="B480" s="69" t="s">
        <v>759</v>
      </c>
      <c r="C480" s="69" t="s">
        <v>738</v>
      </c>
      <c r="D480" s="70">
        <v>-73.098055560000006</v>
      </c>
      <c r="E480" s="70">
        <v>6.1383333330000003</v>
      </c>
      <c r="F480" s="68">
        <v>1814</v>
      </c>
      <c r="G480" s="68">
        <v>68</v>
      </c>
      <c r="H480" s="68">
        <v>68264</v>
      </c>
      <c r="I480" s="69" t="s">
        <v>50</v>
      </c>
      <c r="J480" s="69" t="s">
        <v>759</v>
      </c>
      <c r="K480" s="72">
        <v>2.9</v>
      </c>
      <c r="L480" s="72">
        <v>1.7</v>
      </c>
      <c r="M480" s="72">
        <v>1.1000000000000001</v>
      </c>
      <c r="N480" s="72">
        <v>6.4</v>
      </c>
      <c r="O480" s="72">
        <v>0</v>
      </c>
      <c r="P480" s="72">
        <v>0</v>
      </c>
      <c r="Q480" s="72">
        <v>24.1</v>
      </c>
      <c r="R480" s="72">
        <v>9.4</v>
      </c>
      <c r="S480" s="72">
        <v>0</v>
      </c>
      <c r="T480" s="72">
        <v>0</v>
      </c>
      <c r="U480" s="72">
        <v>3.4</v>
      </c>
      <c r="V480" s="72">
        <v>16.8</v>
      </c>
      <c r="W480" s="72">
        <v>0</v>
      </c>
      <c r="X480" s="72">
        <v>14.6</v>
      </c>
      <c r="Y480" s="72">
        <v>8</v>
      </c>
      <c r="Z480" s="72">
        <v>13.7</v>
      </c>
      <c r="AA480" s="72">
        <v>7.6</v>
      </c>
      <c r="AB480" s="72">
        <v>0.1</v>
      </c>
      <c r="AC480" s="72">
        <v>0</v>
      </c>
      <c r="AD480" s="72">
        <v>0</v>
      </c>
      <c r="AE480" s="72">
        <v>3</v>
      </c>
      <c r="AF480" s="87">
        <v>0</v>
      </c>
      <c r="AG480" s="87">
        <v>2.1</v>
      </c>
      <c r="AH480" s="87">
        <v>1</v>
      </c>
      <c r="AI480" s="87">
        <v>1.6</v>
      </c>
      <c r="AJ480" s="87">
        <v>0</v>
      </c>
      <c r="AK480" s="87">
        <v>0</v>
      </c>
      <c r="AL480" s="87">
        <v>5.9</v>
      </c>
      <c r="AM480" s="87">
        <v>8</v>
      </c>
      <c r="AN480" s="87"/>
      <c r="AO480" s="87"/>
      <c r="AP480" s="70">
        <f t="shared" si="43"/>
        <v>29</v>
      </c>
      <c r="AQ480" s="70">
        <f t="shared" si="44"/>
        <v>131.39999999999998</v>
      </c>
      <c r="AR480" s="70">
        <f>IFERROR(VLOOKUP(A480,Climatologia_PP!A:U,9+Precipitacion!$E$2,FALSE),"")</f>
        <v>300.75862068965517</v>
      </c>
      <c r="AS480" s="70">
        <f t="shared" si="45"/>
        <v>43.689520752121062</v>
      </c>
      <c r="AT480" s="70">
        <f t="shared" si="46"/>
        <v>46.702591148819074</v>
      </c>
      <c r="AU480" s="70">
        <f t="shared" si="47"/>
        <v>24.1</v>
      </c>
      <c r="AV480" s="70">
        <f>IFERROR(VLOOKUP(A480,Maximos!A:AQ,8+(Precipitacion!$E$2-1)*3,FALSE),"")</f>
        <v>90</v>
      </c>
      <c r="AW480" s="79">
        <f t="array" ref="AW4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MATCH($A480, Maximos!$A:$A, 0),
    _xlpm.anio, INDEX(Maximos!$A:$ZZ, _xlpm.fila, _xlpm.colIni+1),
    _xlpm.dia, INDEX(Maximos!$A:$ZZ, _xlpm.fila, _xlpm.colIni+2),
    IF(OR(_xlpm.anio="",_xlpm.dia=""), "No aplica", DATE(_xlpm.anio, _xlpm.mesNum, _xlpm.dia))
  ),
"")</f>
        <v>27516</v>
      </c>
      <c r="AX480" s="72">
        <f t="shared" si="48"/>
        <v>-65.900000000000006</v>
      </c>
    </row>
    <row r="481" spans="1:50" ht="15" customHeight="1" x14ac:dyDescent="0.25">
      <c r="A481" s="68">
        <v>24010650</v>
      </c>
      <c r="B481" s="69" t="s">
        <v>760</v>
      </c>
      <c r="C481" s="69" t="s">
        <v>738</v>
      </c>
      <c r="D481" s="70">
        <v>-73.341666669999995</v>
      </c>
      <c r="E481" s="70">
        <v>6.1513888889999997</v>
      </c>
      <c r="F481" s="68">
        <v>1502</v>
      </c>
      <c r="G481" s="68">
        <v>68</v>
      </c>
      <c r="H481" s="68">
        <v>68770</v>
      </c>
      <c r="I481" s="69" t="s">
        <v>50</v>
      </c>
      <c r="J481" s="69" t="s">
        <v>758</v>
      </c>
      <c r="K481" s="72">
        <v>13.2</v>
      </c>
      <c r="L481" s="72">
        <v>2</v>
      </c>
      <c r="M481" s="72">
        <v>13.8</v>
      </c>
      <c r="N481" s="72">
        <v>7</v>
      </c>
      <c r="O481" s="72">
        <v>0</v>
      </c>
      <c r="P481" s="72">
        <v>0</v>
      </c>
      <c r="Q481" s="72">
        <v>35.5</v>
      </c>
      <c r="R481" s="72">
        <v>0</v>
      </c>
      <c r="S481" s="72">
        <v>0</v>
      </c>
      <c r="T481" s="72">
        <v>20</v>
      </c>
      <c r="U481" s="72">
        <v>16</v>
      </c>
      <c r="V481" s="72">
        <v>38.200000000000003</v>
      </c>
      <c r="W481" s="72">
        <v>6.9</v>
      </c>
      <c r="X481" s="72">
        <v>1.8</v>
      </c>
      <c r="Y481" s="72">
        <v>3.4</v>
      </c>
      <c r="Z481" s="72">
        <v>82</v>
      </c>
      <c r="AA481" s="72">
        <v>2</v>
      </c>
      <c r="AB481" s="72">
        <v>15.3</v>
      </c>
      <c r="AC481" s="72">
        <v>0</v>
      </c>
      <c r="AD481" s="72">
        <v>0.4</v>
      </c>
      <c r="AE481" s="72">
        <v>6.5</v>
      </c>
      <c r="AF481" s="87">
        <v>4.5999999999999996</v>
      </c>
      <c r="AG481" s="87">
        <v>33.6</v>
      </c>
      <c r="AH481" s="87">
        <v>0</v>
      </c>
      <c r="AI481" s="87">
        <v>7.5</v>
      </c>
      <c r="AJ481" s="87">
        <v>2.4</v>
      </c>
      <c r="AK481" s="87">
        <v>0</v>
      </c>
      <c r="AL481" s="87">
        <v>62.8</v>
      </c>
      <c r="AM481" s="87"/>
      <c r="AN481" s="87"/>
      <c r="AO481" s="87"/>
      <c r="AP481" s="70">
        <f t="shared" si="43"/>
        <v>28</v>
      </c>
      <c r="AQ481" s="70">
        <f t="shared" si="44"/>
        <v>374.90000000000003</v>
      </c>
      <c r="AR481" s="70">
        <f>IFERROR(VLOOKUP(A481,Climatologia_PP!A:U,9+Precipitacion!$E$2,FALSE),"")</f>
        <v>403.97931034482752</v>
      </c>
      <c r="AS481" s="70">
        <f t="shared" si="45"/>
        <v>92.801782269491468</v>
      </c>
      <c r="AT481" s="70">
        <f t="shared" si="46"/>
        <v>102.74483036979413</v>
      </c>
      <c r="AU481" s="70">
        <f t="shared" si="47"/>
        <v>82</v>
      </c>
      <c r="AV481" s="70">
        <f>IFERROR(VLOOKUP(A481,Maximos!A:AQ,8+(Precipitacion!$E$2-1)*3,FALSE),"")</f>
        <v>111</v>
      </c>
      <c r="AW481" s="79">
        <f t="array" ref="AW4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MATCH($A481, Maximos!$A:$A, 0),
    _xlpm.anio, INDEX(Maximos!$A:$ZZ, _xlpm.fila, _xlpm.colIni+1),
    _xlpm.dia, INDEX(Maximos!$A:$ZZ, _xlpm.fila, _xlpm.colIni+2),
    IF(OR(_xlpm.anio="",_xlpm.dia=""), "No aplica", DATE(_xlpm.anio, _xlpm.mesNum, _xlpm.dia))
  ),
"")</f>
        <v>38123</v>
      </c>
      <c r="AX481" s="72">
        <f t="shared" si="48"/>
        <v>-29</v>
      </c>
    </row>
    <row r="482" spans="1:50" ht="15" customHeight="1" x14ac:dyDescent="0.25">
      <c r="A482" s="68">
        <v>23147020</v>
      </c>
      <c r="B482" s="69" t="s">
        <v>761</v>
      </c>
      <c r="C482" s="69" t="s">
        <v>738</v>
      </c>
      <c r="D482" s="70">
        <v>-73.935000000000002</v>
      </c>
      <c r="E482" s="70">
        <v>6.7736111110000001</v>
      </c>
      <c r="F482" s="68">
        <v>90</v>
      </c>
      <c r="G482" s="68">
        <v>68</v>
      </c>
      <c r="H482" s="68">
        <v>68745</v>
      </c>
      <c r="I482" s="69" t="s">
        <v>50</v>
      </c>
      <c r="J482" s="69" t="s">
        <v>762</v>
      </c>
      <c r="K482" s="72"/>
      <c r="L482" s="72"/>
      <c r="M482" s="72"/>
      <c r="N482" s="72"/>
      <c r="O482" s="72"/>
      <c r="P482" s="72"/>
      <c r="Q482" s="72"/>
      <c r="R482" s="72"/>
      <c r="S482" s="72"/>
      <c r="T482" s="72"/>
      <c r="U482" s="72"/>
      <c r="V482" s="72"/>
      <c r="W482" s="72"/>
      <c r="X482" s="72"/>
      <c r="Y482" s="72"/>
      <c r="Z482" s="72"/>
      <c r="AA482" s="72"/>
      <c r="AB482" s="72"/>
      <c r="AC482" s="72"/>
      <c r="AD482" s="72"/>
      <c r="AE482" s="72"/>
      <c r="AF482" s="87"/>
      <c r="AG482" s="87"/>
      <c r="AH482" s="87"/>
      <c r="AI482" s="87"/>
      <c r="AJ482" s="87"/>
      <c r="AK482" s="87"/>
      <c r="AL482" s="87"/>
      <c r="AM482" s="87"/>
      <c r="AN482" s="87"/>
      <c r="AO482" s="87"/>
      <c r="AP482" s="70">
        <f t="shared" si="43"/>
        <v>0</v>
      </c>
      <c r="AQ482" s="70" t="str">
        <f t="shared" si="44"/>
        <v/>
      </c>
      <c r="AR482" s="70">
        <f>IFERROR(VLOOKUP(A482,Climatologia_PP!A:U,9+Precipitacion!$E$2,FALSE),"")</f>
        <v>331.21</v>
      </c>
      <c r="AS482" s="70" t="str">
        <f t="shared" si="45"/>
        <v/>
      </c>
      <c r="AT482" s="70" t="str">
        <f t="shared" si="46"/>
        <v/>
      </c>
      <c r="AU482" s="70" t="str">
        <f t="shared" si="47"/>
        <v/>
      </c>
      <c r="AV482" s="70">
        <f>IFERROR(VLOOKUP(A482,Maximos!A:AQ,8+(Precipitacion!$E$2-1)*3,FALSE),"")</f>
        <v>135</v>
      </c>
      <c r="AW482" s="79">
        <f t="array" ref="AW4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MATCH($A482, Maximos!$A:$A, 0),
    _xlpm.anio, INDEX(Maximos!$A:$ZZ, _xlpm.fila, _xlpm.colIni+1),
    _xlpm.dia, INDEX(Maximos!$A:$ZZ, _xlpm.fila, _xlpm.colIni+2),
    IF(OR(_xlpm.anio="",_xlpm.dia=""), "No aplica", DATE(_xlpm.anio, _xlpm.mesNum, _xlpm.dia))
  ),
"")</f>
        <v>45419</v>
      </c>
      <c r="AX482" s="72" t="str">
        <f t="shared" si="48"/>
        <v>NA</v>
      </c>
    </row>
    <row r="483" spans="1:50" ht="15" customHeight="1" x14ac:dyDescent="0.25">
      <c r="A483" s="68">
        <v>24055030</v>
      </c>
      <c r="B483" s="69" t="s">
        <v>763</v>
      </c>
      <c r="C483" s="69" t="s">
        <v>738</v>
      </c>
      <c r="D483" s="70">
        <v>-73.282749999999993</v>
      </c>
      <c r="E483" s="70">
        <v>6.7927777779999996</v>
      </c>
      <c r="F483" s="68">
        <v>1810</v>
      </c>
      <c r="G483" s="68">
        <v>68</v>
      </c>
      <c r="H483" s="68">
        <v>68895</v>
      </c>
      <c r="I483" s="69" t="s">
        <v>50</v>
      </c>
      <c r="J483" s="69" t="s">
        <v>763</v>
      </c>
      <c r="K483" s="72">
        <v>1.5</v>
      </c>
      <c r="L483" s="72">
        <v>11.7</v>
      </c>
      <c r="M483" s="72">
        <v>0</v>
      </c>
      <c r="N483" s="72">
        <v>2.7</v>
      </c>
      <c r="O483" s="72">
        <v>0</v>
      </c>
      <c r="P483" s="72">
        <v>0</v>
      </c>
      <c r="Q483" s="72">
        <v>0</v>
      </c>
      <c r="R483" s="72"/>
      <c r="S483" s="72">
        <v>0</v>
      </c>
      <c r="T483" s="72">
        <v>31.2</v>
      </c>
      <c r="U483" s="72">
        <v>3.2</v>
      </c>
      <c r="V483" s="72">
        <v>21.6</v>
      </c>
      <c r="W483" s="72">
        <v>0</v>
      </c>
      <c r="X483" s="72">
        <v>0</v>
      </c>
      <c r="Y483" s="72">
        <v>0</v>
      </c>
      <c r="Z483" s="72"/>
      <c r="AA483" s="72">
        <v>15</v>
      </c>
      <c r="AB483" s="72">
        <v>2</v>
      </c>
      <c r="AC483" s="72">
        <v>0</v>
      </c>
      <c r="AD483" s="72">
        <v>30.6</v>
      </c>
      <c r="AE483" s="72">
        <v>0.6</v>
      </c>
      <c r="AF483" s="87">
        <v>4.4000000000000004</v>
      </c>
      <c r="AG483" s="87">
        <v>0.5</v>
      </c>
      <c r="AH483" s="87">
        <v>0</v>
      </c>
      <c r="AI483" s="87">
        <v>8.8000000000000007</v>
      </c>
      <c r="AJ483" s="87">
        <v>0</v>
      </c>
      <c r="AK483" s="87">
        <v>0</v>
      </c>
      <c r="AL483" s="87">
        <v>0</v>
      </c>
      <c r="AM483" s="87">
        <v>2</v>
      </c>
      <c r="AN483" s="87"/>
      <c r="AO483" s="87"/>
      <c r="AP483" s="70">
        <f t="shared" si="43"/>
        <v>27</v>
      </c>
      <c r="AQ483" s="70">
        <f t="shared" si="44"/>
        <v>135.80000000000001</v>
      </c>
      <c r="AR483" s="70">
        <f>IFERROR(VLOOKUP(A483,Climatologia_PP!A:U,9+Precipitacion!$E$2,FALSE),"")</f>
        <v>153.78749999999999</v>
      </c>
      <c r="AS483" s="70">
        <f t="shared" si="45"/>
        <v>88.303665772575798</v>
      </c>
      <c r="AT483" s="70">
        <f t="shared" si="46"/>
        <v>101.38569033147591</v>
      </c>
      <c r="AU483" s="70">
        <f t="shared" si="47"/>
        <v>31.2</v>
      </c>
      <c r="AV483" s="70">
        <f>IFERROR(VLOOKUP(A483,Maximos!A:AQ,8+(Precipitacion!$E$2-1)*3,FALSE),"")</f>
        <v>69.8</v>
      </c>
      <c r="AW483" s="79">
        <f t="array" ref="AW4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MATCH($A483, Maximos!$A:$A, 0),
    _xlpm.anio, INDEX(Maximos!$A:$ZZ, _xlpm.fila, _xlpm.colIni+1),
    _xlpm.dia, INDEX(Maximos!$A:$ZZ, _xlpm.fila, _xlpm.colIni+2),
    IF(OR(_xlpm.anio="",_xlpm.dia=""), "No aplica", DATE(_xlpm.anio, _xlpm.mesNum, _xlpm.dia))
  ),
"")</f>
        <v>36676</v>
      </c>
      <c r="AX483" s="72">
        <f t="shared" si="48"/>
        <v>-38.599999999999994</v>
      </c>
    </row>
    <row r="484" spans="1:50" ht="15" customHeight="1" x14ac:dyDescent="0.25">
      <c r="A484" s="68">
        <v>24030270</v>
      </c>
      <c r="B484" s="69" t="s">
        <v>178</v>
      </c>
      <c r="C484" s="69" t="s">
        <v>738</v>
      </c>
      <c r="D484" s="70">
        <v>-72.844166670000007</v>
      </c>
      <c r="E484" s="70">
        <v>6.83</v>
      </c>
      <c r="F484" s="68">
        <v>1702</v>
      </c>
      <c r="G484" s="68">
        <v>68</v>
      </c>
      <c r="H484" s="68">
        <v>68669</v>
      </c>
      <c r="I484" s="69" t="s">
        <v>50</v>
      </c>
      <c r="J484" s="69" t="s">
        <v>28</v>
      </c>
      <c r="K484" s="72">
        <v>22.8</v>
      </c>
      <c r="L484" s="72">
        <v>4.7</v>
      </c>
      <c r="M484" s="72">
        <v>0</v>
      </c>
      <c r="N484" s="72">
        <v>0</v>
      </c>
      <c r="O484" s="72">
        <v>0</v>
      </c>
      <c r="P484" s="72">
        <v>0</v>
      </c>
      <c r="Q484" s="72">
        <v>0</v>
      </c>
      <c r="R484" s="72">
        <v>0</v>
      </c>
      <c r="S484" s="72">
        <v>0</v>
      </c>
      <c r="T484" s="72">
        <v>5.0999999999999996</v>
      </c>
      <c r="U484" s="72">
        <v>8.4</v>
      </c>
      <c r="V484" s="72">
        <v>21.6</v>
      </c>
      <c r="W484" s="72">
        <v>0</v>
      </c>
      <c r="X484" s="72">
        <v>22.5</v>
      </c>
      <c r="Y484" s="72">
        <v>0</v>
      </c>
      <c r="Z484" s="72">
        <v>0</v>
      </c>
      <c r="AA484" s="72">
        <v>0</v>
      </c>
      <c r="AB484" s="72">
        <v>6.9</v>
      </c>
      <c r="AC484" s="72">
        <v>6.7</v>
      </c>
      <c r="AD484" s="72">
        <v>3.3</v>
      </c>
      <c r="AE484" s="72">
        <v>0.6</v>
      </c>
      <c r="AF484" s="87">
        <v>1.9</v>
      </c>
      <c r="AG484" s="87">
        <v>1.2</v>
      </c>
      <c r="AH484" s="87">
        <v>0</v>
      </c>
      <c r="AI484" s="87">
        <v>0</v>
      </c>
      <c r="AJ484" s="87">
        <v>0</v>
      </c>
      <c r="AK484" s="87">
        <v>0</v>
      </c>
      <c r="AL484" s="87">
        <v>15.4</v>
      </c>
      <c r="AM484" s="87">
        <v>9.5</v>
      </c>
      <c r="AN484" s="87"/>
      <c r="AO484" s="87"/>
      <c r="AP484" s="70">
        <f t="shared" si="43"/>
        <v>29</v>
      </c>
      <c r="AQ484" s="70">
        <f t="shared" si="44"/>
        <v>130.60000000000002</v>
      </c>
      <c r="AR484" s="70">
        <f>IFERROR(VLOOKUP(A484,Climatologia_PP!A:U,9+Precipitacion!$E$2,FALSE),"")</f>
        <v>171.52068965517239</v>
      </c>
      <c r="AS484" s="70">
        <f t="shared" si="45"/>
        <v>76.142417723809359</v>
      </c>
      <c r="AT484" s="70">
        <f t="shared" si="46"/>
        <v>81.393618946141032</v>
      </c>
      <c r="AU484" s="70">
        <f t="shared" si="47"/>
        <v>22.8</v>
      </c>
      <c r="AV484" s="70">
        <f>IFERROR(VLOOKUP(A484,Maximos!A:AQ,8+(Precipitacion!$E$2-1)*3,FALSE),"")</f>
        <v>99</v>
      </c>
      <c r="AW484" s="79">
        <f t="array" ref="AW4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MATCH($A484, Maximos!$A:$A, 0),
    _xlpm.anio, INDEX(Maximos!$A:$ZZ, _xlpm.fila, _xlpm.colIni+1),
    _xlpm.dia, INDEX(Maximos!$A:$ZZ, _xlpm.fila, _xlpm.colIni+2),
    IF(OR(_xlpm.anio="",_xlpm.dia=""), "No aplica", DATE(_xlpm.anio, _xlpm.mesNum, _xlpm.dia))
  ),
"")</f>
        <v>26072</v>
      </c>
      <c r="AX484" s="72">
        <f t="shared" si="48"/>
        <v>-76.2</v>
      </c>
    </row>
    <row r="485" spans="1:50" ht="15" customHeight="1" x14ac:dyDescent="0.25">
      <c r="A485" s="68">
        <v>24030210</v>
      </c>
      <c r="B485" s="69" t="s">
        <v>764</v>
      </c>
      <c r="C485" s="69" t="s">
        <v>738</v>
      </c>
      <c r="D485" s="70">
        <v>-72.69722222</v>
      </c>
      <c r="E485" s="70">
        <v>6.8361111110000001</v>
      </c>
      <c r="F485" s="68">
        <v>2440</v>
      </c>
      <c r="G485" s="68">
        <v>68</v>
      </c>
      <c r="H485" s="68">
        <v>68162</v>
      </c>
      <c r="I485" s="69" t="s">
        <v>50</v>
      </c>
      <c r="J485" s="69" t="s">
        <v>764</v>
      </c>
      <c r="K485" s="72">
        <v>5.3</v>
      </c>
      <c r="L485" s="72">
        <v>3.5</v>
      </c>
      <c r="M485" s="72">
        <v>0</v>
      </c>
      <c r="N485" s="72">
        <v>0</v>
      </c>
      <c r="O485" s="72">
        <v>0</v>
      </c>
      <c r="P485" s="72">
        <v>0</v>
      </c>
      <c r="Q485" s="72">
        <v>0</v>
      </c>
      <c r="R485" s="72">
        <v>0</v>
      </c>
      <c r="S485" s="72">
        <v>0</v>
      </c>
      <c r="T485" s="72">
        <v>0</v>
      </c>
      <c r="U485" s="72">
        <v>0</v>
      </c>
      <c r="V485" s="72">
        <v>0</v>
      </c>
      <c r="W485" s="72">
        <v>0</v>
      </c>
      <c r="X485" s="72">
        <v>7</v>
      </c>
      <c r="Y485" s="72">
        <v>0</v>
      </c>
      <c r="Z485" s="72">
        <v>0</v>
      </c>
      <c r="AA485" s="72">
        <v>0</v>
      </c>
      <c r="AB485" s="72">
        <v>0</v>
      </c>
      <c r="AC485" s="72">
        <v>1.8</v>
      </c>
      <c r="AD485" s="72">
        <v>0</v>
      </c>
      <c r="AE485" s="72">
        <v>4.8</v>
      </c>
      <c r="AF485" s="87">
        <v>0</v>
      </c>
      <c r="AG485" s="87">
        <v>0</v>
      </c>
      <c r="AH485" s="87">
        <v>0</v>
      </c>
      <c r="AI485" s="87">
        <v>0</v>
      </c>
      <c r="AJ485" s="87">
        <v>0</v>
      </c>
      <c r="AK485" s="87">
        <v>0</v>
      </c>
      <c r="AL485" s="87">
        <v>0</v>
      </c>
      <c r="AM485" s="87">
        <v>1</v>
      </c>
      <c r="AN485" s="87"/>
      <c r="AO485" s="87"/>
      <c r="AP485" s="70">
        <f t="shared" si="43"/>
        <v>29</v>
      </c>
      <c r="AQ485" s="70">
        <f t="shared" si="44"/>
        <v>23.400000000000002</v>
      </c>
      <c r="AR485" s="70">
        <f>IFERROR(VLOOKUP(A485,Climatologia_PP!A:U,9+Precipitacion!$E$2,FALSE),"")</f>
        <v>126.37</v>
      </c>
      <c r="AS485" s="70">
        <f t="shared" si="45"/>
        <v>18.517053098045423</v>
      </c>
      <c r="AT485" s="70">
        <f t="shared" si="46"/>
        <v>19.794091242738215</v>
      </c>
      <c r="AU485" s="70">
        <f t="shared" si="47"/>
        <v>7</v>
      </c>
      <c r="AV485" s="70">
        <f>IFERROR(VLOOKUP(A485,Maximos!A:AQ,8+(Precipitacion!$E$2-1)*3,FALSE),"")</f>
        <v>95</v>
      </c>
      <c r="AW485" s="79">
        <f t="array" ref="AW4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MATCH($A485, Maximos!$A:$A, 0),
    _xlpm.anio, INDEX(Maximos!$A:$ZZ, _xlpm.fila, _xlpm.colIni+1),
    _xlpm.dia, INDEX(Maximos!$A:$ZZ, _xlpm.fila, _xlpm.colIni+2),
    IF(OR(_xlpm.anio="",_xlpm.dia=""), "No aplica", DATE(_xlpm.anio, _xlpm.mesNum, _xlpm.dia))
  ),
"")</f>
        <v>31919</v>
      </c>
      <c r="AX485" s="72">
        <f t="shared" si="48"/>
        <v>-88</v>
      </c>
    </row>
    <row r="486" spans="1:50" ht="15" customHeight="1" x14ac:dyDescent="0.25">
      <c r="A486" s="68">
        <v>24035400</v>
      </c>
      <c r="B486" s="69" t="s">
        <v>765</v>
      </c>
      <c r="C486" s="69" t="s">
        <v>738</v>
      </c>
      <c r="D486" s="70">
        <v>-72.67777778</v>
      </c>
      <c r="E486" s="70">
        <v>6.8452777779999998</v>
      </c>
      <c r="F486" s="68">
        <v>2841</v>
      </c>
      <c r="G486" s="68">
        <v>68</v>
      </c>
      <c r="H486" s="68">
        <v>68162</v>
      </c>
      <c r="I486" s="69" t="s">
        <v>50</v>
      </c>
      <c r="J486" s="69" t="s">
        <v>764</v>
      </c>
      <c r="K486" s="72">
        <v>9.5</v>
      </c>
      <c r="L486" s="72">
        <v>3</v>
      </c>
      <c r="M486" s="72">
        <v>0</v>
      </c>
      <c r="N486" s="72">
        <v>0</v>
      </c>
      <c r="O486" s="72">
        <v>0</v>
      </c>
      <c r="P486" s="72">
        <v>0</v>
      </c>
      <c r="Q486" s="72">
        <v>0</v>
      </c>
      <c r="R486" s="72">
        <v>0</v>
      </c>
      <c r="S486" s="72">
        <v>0</v>
      </c>
      <c r="T486" s="72">
        <v>0</v>
      </c>
      <c r="U486" s="72">
        <v>0</v>
      </c>
      <c r="V486" s="72">
        <v>0</v>
      </c>
      <c r="W486" s="72">
        <v>0</v>
      </c>
      <c r="X486" s="72">
        <v>7.6</v>
      </c>
      <c r="Y486" s="72">
        <v>0</v>
      </c>
      <c r="Z486" s="72">
        <v>0</v>
      </c>
      <c r="AA486" s="72">
        <v>0</v>
      </c>
      <c r="AB486" s="72">
        <v>0</v>
      </c>
      <c r="AC486" s="72">
        <v>5.6</v>
      </c>
      <c r="AD486" s="72">
        <v>0</v>
      </c>
      <c r="AE486" s="72">
        <v>4</v>
      </c>
      <c r="AF486" s="87">
        <v>0</v>
      </c>
      <c r="AG486" s="87">
        <v>0</v>
      </c>
      <c r="AH486" s="87">
        <v>0</v>
      </c>
      <c r="AI486" s="87">
        <v>0</v>
      </c>
      <c r="AJ486" s="87">
        <v>0.5</v>
      </c>
      <c r="AK486" s="87">
        <v>0</v>
      </c>
      <c r="AL486" s="87">
        <v>0</v>
      </c>
      <c r="AM486" s="87">
        <v>1.6</v>
      </c>
      <c r="AN486" s="87"/>
      <c r="AO486" s="87"/>
      <c r="AP486" s="70">
        <f t="shared" si="43"/>
        <v>29</v>
      </c>
      <c r="AQ486" s="70">
        <f t="shared" si="44"/>
        <v>31.800000000000004</v>
      </c>
      <c r="AR486" s="70" t="str">
        <f>IFERROR(VLOOKUP(A486,Climatologia_PP!A:U,9+Precipitacion!$E$2,FALSE),"")</f>
        <v/>
      </c>
      <c r="AS486" s="70" t="str">
        <f t="shared" si="45"/>
        <v/>
      </c>
      <c r="AT486" s="70" t="str">
        <f t="shared" si="46"/>
        <v/>
      </c>
      <c r="AU486" s="70">
        <f t="shared" si="47"/>
        <v>9.5</v>
      </c>
      <c r="AV486" s="70">
        <f>IFERROR(VLOOKUP(A486,Maximos!A:AQ,8+(Precipitacion!$E$2-1)*3,FALSE),"")</f>
        <v>62.5</v>
      </c>
      <c r="AW486" s="79">
        <f t="array" ref="AW4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MATCH($A486, Maximos!$A:$A, 0),
    _xlpm.anio, INDEX(Maximos!$A:$ZZ, _xlpm.fila, _xlpm.colIni+1),
    _xlpm.dia, INDEX(Maximos!$A:$ZZ, _xlpm.fila, _xlpm.colIni+2),
    IF(OR(_xlpm.anio="",_xlpm.dia=""), "No aplica", DATE(_xlpm.anio, _xlpm.mesNum, _xlpm.dia))
  ),
"")</f>
        <v>40681</v>
      </c>
      <c r="AX486" s="72">
        <f t="shared" si="48"/>
        <v>-53</v>
      </c>
    </row>
    <row r="487" spans="1:50" ht="15" customHeight="1" x14ac:dyDescent="0.25">
      <c r="A487" s="68">
        <v>23155040</v>
      </c>
      <c r="B487" s="69" t="s">
        <v>766</v>
      </c>
      <c r="C487" s="69" t="s">
        <v>738</v>
      </c>
      <c r="D487" s="70">
        <v>-73.765083329999996</v>
      </c>
      <c r="E487" s="70">
        <v>6.8595555560000001</v>
      </c>
      <c r="F487" s="68">
        <v>114</v>
      </c>
      <c r="G487" s="68">
        <v>68</v>
      </c>
      <c r="H487" s="68">
        <v>68081</v>
      </c>
      <c r="I487" s="69" t="s">
        <v>50</v>
      </c>
      <c r="J487" s="69" t="s">
        <v>51</v>
      </c>
      <c r="K487" s="72">
        <v>5.8</v>
      </c>
      <c r="L487" s="72">
        <v>13.2</v>
      </c>
      <c r="M487" s="72">
        <v>28.2</v>
      </c>
      <c r="N487" s="72">
        <v>0</v>
      </c>
      <c r="O487" s="72">
        <v>0</v>
      </c>
      <c r="P487" s="72">
        <v>0</v>
      </c>
      <c r="Q487" s="72">
        <v>0</v>
      </c>
      <c r="R487" s="72">
        <v>0</v>
      </c>
      <c r="S487" s="72">
        <v>0</v>
      </c>
      <c r="T487" s="72">
        <v>44.3</v>
      </c>
      <c r="U487" s="72">
        <v>0</v>
      </c>
      <c r="V487" s="72">
        <v>0</v>
      </c>
      <c r="W487" s="72">
        <v>1.8</v>
      </c>
      <c r="X487" s="72">
        <v>1.4</v>
      </c>
      <c r="Y487" s="72">
        <v>0</v>
      </c>
      <c r="Z487" s="72"/>
      <c r="AA487" s="72">
        <v>0</v>
      </c>
      <c r="AB487" s="72">
        <v>5.3</v>
      </c>
      <c r="AC487" s="72">
        <v>0</v>
      </c>
      <c r="AD487" s="72">
        <v>8.5</v>
      </c>
      <c r="AE487" s="72">
        <v>0</v>
      </c>
      <c r="AF487" s="87">
        <v>0</v>
      </c>
      <c r="AG487" s="87">
        <v>0</v>
      </c>
      <c r="AH487" s="87">
        <v>0</v>
      </c>
      <c r="AI487" s="87">
        <v>7.4</v>
      </c>
      <c r="AJ487" s="87">
        <v>0</v>
      </c>
      <c r="AK487" s="87">
        <v>0</v>
      </c>
      <c r="AL487" s="87">
        <v>0</v>
      </c>
      <c r="AM487" s="87"/>
      <c r="AN487" s="87"/>
      <c r="AO487" s="87"/>
      <c r="AP487" s="70">
        <f t="shared" si="43"/>
        <v>27</v>
      </c>
      <c r="AQ487" s="70">
        <f t="shared" si="44"/>
        <v>115.9</v>
      </c>
      <c r="AR487" s="70">
        <f>IFERROR(VLOOKUP(A487,Climatologia_PP!A:U,9+Precipitacion!$E$2,FALSE),"")</f>
        <v>315.26538461538462</v>
      </c>
      <c r="AS487" s="70">
        <f t="shared" si="45"/>
        <v>36.762678573607097</v>
      </c>
      <c r="AT487" s="70">
        <f t="shared" si="46"/>
        <v>42.209001325252594</v>
      </c>
      <c r="AU487" s="70">
        <f t="shared" si="47"/>
        <v>44.3</v>
      </c>
      <c r="AV487" s="70">
        <f>IFERROR(VLOOKUP(A487,Maximos!A:AQ,8+(Precipitacion!$E$2-1)*3,FALSE),"")</f>
        <v>198.6</v>
      </c>
      <c r="AW487" s="79">
        <f t="array" ref="AW4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MATCH($A487, Maximos!$A:$A, 0),
    _xlpm.anio, INDEX(Maximos!$A:$ZZ, _xlpm.fila, _xlpm.colIni+1),
    _xlpm.dia, INDEX(Maximos!$A:$ZZ, _xlpm.fila, _xlpm.colIni+2),
    IF(OR(_xlpm.anio="",_xlpm.dia=""), "No aplica", DATE(_xlpm.anio, _xlpm.mesNum, _xlpm.dia))
  ),
"")</f>
        <v>15491</v>
      </c>
      <c r="AX487" s="72">
        <f t="shared" si="48"/>
        <v>-154.30000000000001</v>
      </c>
    </row>
    <row r="488" spans="1:50" ht="15" customHeight="1" x14ac:dyDescent="0.25">
      <c r="A488" s="68">
        <v>24015250</v>
      </c>
      <c r="B488" s="69" t="s">
        <v>767</v>
      </c>
      <c r="C488" s="69" t="s">
        <v>738</v>
      </c>
      <c r="D488" s="70">
        <v>-73.415388890000003</v>
      </c>
      <c r="E488" s="70">
        <v>6.2371666670000003</v>
      </c>
      <c r="F488" s="68">
        <v>1400</v>
      </c>
      <c r="G488" s="68">
        <v>68</v>
      </c>
      <c r="H488" s="68">
        <v>68320</v>
      </c>
      <c r="I488" s="69" t="s">
        <v>50</v>
      </c>
      <c r="J488" s="69" t="s">
        <v>768</v>
      </c>
      <c r="K488" s="72">
        <v>4.2</v>
      </c>
      <c r="L488" s="72">
        <v>0</v>
      </c>
      <c r="M488" s="72">
        <v>0</v>
      </c>
      <c r="N488" s="72">
        <v>4</v>
      </c>
      <c r="O488" s="72">
        <v>0</v>
      </c>
      <c r="P488" s="72">
        <v>0</v>
      </c>
      <c r="Q488" s="72">
        <v>6</v>
      </c>
      <c r="R488" s="72">
        <v>2</v>
      </c>
      <c r="S488" s="72">
        <v>0</v>
      </c>
      <c r="T488" s="72">
        <v>7</v>
      </c>
      <c r="U488" s="72">
        <v>12</v>
      </c>
      <c r="V488" s="72">
        <v>13</v>
      </c>
      <c r="W488" s="72">
        <v>2</v>
      </c>
      <c r="X488" s="72">
        <v>0</v>
      </c>
      <c r="Y488" s="72">
        <v>0</v>
      </c>
      <c r="Z488" s="72">
        <v>64</v>
      </c>
      <c r="AA488" s="72">
        <v>0</v>
      </c>
      <c r="AB488" s="72">
        <v>16</v>
      </c>
      <c r="AC488" s="72">
        <v>0</v>
      </c>
      <c r="AD488" s="72">
        <v>0</v>
      </c>
      <c r="AE488" s="72">
        <v>7</v>
      </c>
      <c r="AF488" s="87">
        <v>0</v>
      </c>
      <c r="AG488" s="87">
        <v>20</v>
      </c>
      <c r="AH488" s="87">
        <v>0</v>
      </c>
      <c r="AI488" s="87">
        <v>7</v>
      </c>
      <c r="AJ488" s="87">
        <v>0</v>
      </c>
      <c r="AK488" s="87">
        <v>0</v>
      </c>
      <c r="AL488" s="87">
        <v>40</v>
      </c>
      <c r="AM488" s="87"/>
      <c r="AN488" s="87"/>
      <c r="AO488" s="87"/>
      <c r="AP488" s="70">
        <f t="shared" si="43"/>
        <v>28</v>
      </c>
      <c r="AQ488" s="70">
        <f t="shared" si="44"/>
        <v>204.2</v>
      </c>
      <c r="AR488" s="70">
        <f>IFERROR(VLOOKUP(A488,Climatologia_PP!A:U,9+Precipitacion!$E$2,FALSE),"")</f>
        <v>385.3</v>
      </c>
      <c r="AS488" s="70">
        <f t="shared" si="45"/>
        <v>52.997664157799122</v>
      </c>
      <c r="AT488" s="70">
        <f t="shared" si="46"/>
        <v>58.67598531756331</v>
      </c>
      <c r="AU488" s="70">
        <f t="shared" si="47"/>
        <v>64</v>
      </c>
      <c r="AV488" s="70">
        <f>IFERROR(VLOOKUP(A488,Maximos!A:AQ,8+(Precipitacion!$E$2-1)*3,FALSE),"")</f>
        <v>120</v>
      </c>
      <c r="AW488" s="79">
        <f t="array" ref="AW4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MATCH($A488, Maximos!$A:$A, 0),
    _xlpm.anio, INDEX(Maximos!$A:$ZZ, _xlpm.fila, _xlpm.colIni+1),
    _xlpm.dia, INDEX(Maximos!$A:$ZZ, _xlpm.fila, _xlpm.colIni+2),
    IF(OR(_xlpm.anio="",_xlpm.dia=""), "No aplica", DATE(_xlpm.anio, _xlpm.mesNum, _xlpm.dia))
  ),
"")</f>
        <v>35562</v>
      </c>
      <c r="AX488" s="72">
        <f t="shared" si="48"/>
        <v>-56</v>
      </c>
    </row>
    <row r="489" spans="1:50" ht="15" customHeight="1" x14ac:dyDescent="0.25">
      <c r="A489" s="68">
        <v>24010240</v>
      </c>
      <c r="B489" s="69" t="s">
        <v>769</v>
      </c>
      <c r="C489" s="69" t="s">
        <v>738</v>
      </c>
      <c r="D489" s="70">
        <v>-73.303333330000001</v>
      </c>
      <c r="E489" s="70">
        <v>6.2625000000000002</v>
      </c>
      <c r="F489" s="68">
        <v>1400</v>
      </c>
      <c r="G489" s="68">
        <v>68</v>
      </c>
      <c r="H489" s="68">
        <v>68500</v>
      </c>
      <c r="I489" s="69" t="s">
        <v>50</v>
      </c>
      <c r="J489" s="69" t="s">
        <v>769</v>
      </c>
      <c r="K489" s="72">
        <v>4.4000000000000004</v>
      </c>
      <c r="L489" s="72">
        <v>1.8</v>
      </c>
      <c r="M489" s="72">
        <v>0</v>
      </c>
      <c r="N489" s="72">
        <v>0</v>
      </c>
      <c r="O489" s="72">
        <v>0</v>
      </c>
      <c r="P489" s="72">
        <v>0</v>
      </c>
      <c r="Q489" s="72">
        <v>39.700000000000003</v>
      </c>
      <c r="R489" s="72">
        <v>0</v>
      </c>
      <c r="S489" s="72">
        <v>0</v>
      </c>
      <c r="T489" s="72">
        <v>17.8</v>
      </c>
      <c r="U489" s="72">
        <v>5.8</v>
      </c>
      <c r="V489" s="72">
        <v>70.400000000000006</v>
      </c>
      <c r="W489" s="72">
        <v>0.7</v>
      </c>
      <c r="X489" s="72">
        <v>12.8</v>
      </c>
      <c r="Y489" s="72">
        <v>0</v>
      </c>
      <c r="Z489" s="72">
        <v>58.7</v>
      </c>
      <c r="AA489" s="72">
        <v>3.2</v>
      </c>
      <c r="AB489" s="72">
        <v>7.5</v>
      </c>
      <c r="AC489" s="72">
        <v>0</v>
      </c>
      <c r="AD489" s="72">
        <v>0</v>
      </c>
      <c r="AE489" s="72">
        <v>3.7</v>
      </c>
      <c r="AF489" s="87">
        <v>0</v>
      </c>
      <c r="AG489" s="87">
        <v>26.7</v>
      </c>
      <c r="AH489" s="87">
        <v>0</v>
      </c>
      <c r="AI489" s="87"/>
      <c r="AJ489" s="87"/>
      <c r="AK489" s="87"/>
      <c r="AL489" s="87"/>
      <c r="AM489" s="87">
        <v>13.7</v>
      </c>
      <c r="AN489" s="87"/>
      <c r="AO489" s="87"/>
      <c r="AP489" s="70">
        <f t="shared" si="43"/>
        <v>25</v>
      </c>
      <c r="AQ489" s="70">
        <f t="shared" si="44"/>
        <v>266.89999999999998</v>
      </c>
      <c r="AR489" s="70">
        <f>IFERROR(VLOOKUP(A489,Climatologia_PP!A:U,9+Precipitacion!$E$2,FALSE),"")</f>
        <v>330.74333333333328</v>
      </c>
      <c r="AS489" s="70">
        <f t="shared" si="45"/>
        <v>80.69701581286597</v>
      </c>
      <c r="AT489" s="70">
        <f t="shared" si="46"/>
        <v>100.06429960795381</v>
      </c>
      <c r="AU489" s="70">
        <f t="shared" si="47"/>
        <v>70.400000000000006</v>
      </c>
      <c r="AV489" s="70">
        <f>IFERROR(VLOOKUP(A489,Maximos!A:AQ,8+(Precipitacion!$E$2-1)*3,FALSE),"")</f>
        <v>102</v>
      </c>
      <c r="AW489" s="79">
        <f t="array" ref="AW4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MATCH($A489, Maximos!$A:$A, 0),
    _xlpm.anio, INDEX(Maximos!$A:$ZZ, _xlpm.fila, _xlpm.colIni+1),
    _xlpm.dia, INDEX(Maximos!$A:$ZZ, _xlpm.fila, _xlpm.colIni+2),
    IF(OR(_xlpm.anio="",_xlpm.dia=""), "No aplica", DATE(_xlpm.anio, _xlpm.mesNum, _xlpm.dia))
  ),
"")</f>
        <v>35560</v>
      </c>
      <c r="AX489" s="72">
        <f t="shared" si="48"/>
        <v>-31.599999999999994</v>
      </c>
    </row>
    <row r="490" spans="1:50" ht="15" customHeight="1" x14ac:dyDescent="0.25">
      <c r="A490" s="68">
        <v>24020120</v>
      </c>
      <c r="B490" s="69" t="s">
        <v>770</v>
      </c>
      <c r="C490" s="69" t="s">
        <v>738</v>
      </c>
      <c r="D490" s="70">
        <v>-73.044722219999997</v>
      </c>
      <c r="E490" s="70">
        <v>6.2994444439999997</v>
      </c>
      <c r="F490" s="68">
        <v>1520</v>
      </c>
      <c r="G490" s="68">
        <v>68</v>
      </c>
      <c r="H490" s="68">
        <v>68217</v>
      </c>
      <c r="I490" s="69" t="s">
        <v>50</v>
      </c>
      <c r="J490" s="69" t="s">
        <v>770</v>
      </c>
      <c r="K490" s="72">
        <v>1.9</v>
      </c>
      <c r="L490" s="72">
        <v>4.9000000000000004</v>
      </c>
      <c r="M490" s="72">
        <v>6.7</v>
      </c>
      <c r="N490" s="72">
        <v>4.5</v>
      </c>
      <c r="O490" s="72">
        <v>0</v>
      </c>
      <c r="P490" s="72">
        <v>0</v>
      </c>
      <c r="Q490" s="72">
        <v>3.1</v>
      </c>
      <c r="R490" s="72">
        <v>0</v>
      </c>
      <c r="S490" s="72">
        <v>0</v>
      </c>
      <c r="T490" s="72">
        <v>5.6</v>
      </c>
      <c r="U490" s="72">
        <v>0</v>
      </c>
      <c r="V490" s="72">
        <v>2.2999999999999998</v>
      </c>
      <c r="W490" s="72">
        <v>1.9</v>
      </c>
      <c r="X490" s="72">
        <v>0</v>
      </c>
      <c r="Y490" s="72">
        <v>0</v>
      </c>
      <c r="Z490" s="72">
        <v>21</v>
      </c>
      <c r="AA490" s="72">
        <v>0</v>
      </c>
      <c r="AB490" s="72">
        <v>13.5</v>
      </c>
      <c r="AC490" s="72">
        <v>0</v>
      </c>
      <c r="AD490" s="72">
        <v>0</v>
      </c>
      <c r="AE490" s="72">
        <v>0</v>
      </c>
      <c r="AF490" s="87">
        <v>0</v>
      </c>
      <c r="AG490" s="87">
        <v>4.7</v>
      </c>
      <c r="AH490" s="87">
        <v>0</v>
      </c>
      <c r="AI490" s="87">
        <v>0</v>
      </c>
      <c r="AJ490" s="87">
        <v>0</v>
      </c>
      <c r="AK490" s="87">
        <v>0</v>
      </c>
      <c r="AL490" s="87">
        <v>0</v>
      </c>
      <c r="AM490" s="87">
        <v>0</v>
      </c>
      <c r="AN490" s="87"/>
      <c r="AO490" s="87"/>
      <c r="AP490" s="70">
        <f t="shared" si="43"/>
        <v>29</v>
      </c>
      <c r="AQ490" s="70">
        <f t="shared" si="44"/>
        <v>70.100000000000009</v>
      </c>
      <c r="AR490" s="70">
        <f>IFERROR(VLOOKUP(A490,Climatologia_PP!A:U,9+Precipitacion!$E$2,FALSE),"")</f>
        <v>291.8966666666667</v>
      </c>
      <c r="AS490" s="70">
        <f t="shared" si="45"/>
        <v>24.015347897086869</v>
      </c>
      <c r="AT490" s="70">
        <f t="shared" si="46"/>
        <v>25.671578786541136</v>
      </c>
      <c r="AU490" s="70">
        <f t="shared" si="47"/>
        <v>21</v>
      </c>
      <c r="AV490" s="70">
        <f>IFERROR(VLOOKUP(A490,Maximos!A:AQ,8+(Precipitacion!$E$2-1)*3,FALSE),"")</f>
        <v>90</v>
      </c>
      <c r="AW490" s="79">
        <f t="array" ref="AW4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MATCH($A490, Maximos!$A:$A, 0),
    _xlpm.anio, INDEX(Maximos!$A:$ZZ, _xlpm.fila, _xlpm.colIni+1),
    _xlpm.dia, INDEX(Maximos!$A:$ZZ, _xlpm.fila, _xlpm.colIni+2),
    IF(OR(_xlpm.anio="",_xlpm.dia=""), "No aplica", DATE(_xlpm.anio, _xlpm.mesNum, _xlpm.dia))
  ),
"")</f>
        <v>35921</v>
      </c>
      <c r="AX490" s="72">
        <f t="shared" si="48"/>
        <v>-69</v>
      </c>
    </row>
    <row r="491" spans="1:50" ht="15" customHeight="1" x14ac:dyDescent="0.25">
      <c r="A491" s="68">
        <v>23125120</v>
      </c>
      <c r="B491" s="69" t="s">
        <v>771</v>
      </c>
      <c r="C491" s="69" t="s">
        <v>738</v>
      </c>
      <c r="D491" s="70">
        <v>-73.952222219999996</v>
      </c>
      <c r="E491" s="70">
        <v>6.3086111110000003</v>
      </c>
      <c r="F491" s="68">
        <v>198</v>
      </c>
      <c r="G491" s="68">
        <v>68</v>
      </c>
      <c r="H491" s="68">
        <v>68190</v>
      </c>
      <c r="I491" s="69" t="s">
        <v>50</v>
      </c>
      <c r="J491" s="69" t="s">
        <v>771</v>
      </c>
      <c r="K491" s="72">
        <v>47.1</v>
      </c>
      <c r="L491" s="72">
        <v>0</v>
      </c>
      <c r="M491" s="72">
        <v>5.6</v>
      </c>
      <c r="N491" s="72">
        <v>0</v>
      </c>
      <c r="O491" s="72">
        <v>0.6</v>
      </c>
      <c r="P491" s="72">
        <v>0</v>
      </c>
      <c r="Q491" s="72">
        <v>0</v>
      </c>
      <c r="R491" s="72">
        <v>0</v>
      </c>
      <c r="S491" s="72">
        <v>0</v>
      </c>
      <c r="T491" s="72">
        <v>1.2</v>
      </c>
      <c r="U491" s="72">
        <v>12</v>
      </c>
      <c r="V491" s="72">
        <v>2.7</v>
      </c>
      <c r="W491" s="72">
        <v>0.7</v>
      </c>
      <c r="X491" s="72">
        <v>1.7</v>
      </c>
      <c r="Y491" s="72">
        <v>0</v>
      </c>
      <c r="Z491" s="72">
        <v>1</v>
      </c>
      <c r="AA491" s="72">
        <v>0</v>
      </c>
      <c r="AB491" s="72">
        <v>3.4</v>
      </c>
      <c r="AC491" s="72">
        <v>0</v>
      </c>
      <c r="AD491" s="72">
        <v>4.8</v>
      </c>
      <c r="AE491" s="72">
        <v>0.9</v>
      </c>
      <c r="AF491" s="87">
        <v>0</v>
      </c>
      <c r="AG491" s="87">
        <v>6.4</v>
      </c>
      <c r="AH491" s="87">
        <v>0</v>
      </c>
      <c r="AI491" s="87">
        <v>4.2</v>
      </c>
      <c r="AJ491" s="87">
        <v>0</v>
      </c>
      <c r="AK491" s="87">
        <v>0</v>
      </c>
      <c r="AL491" s="87">
        <v>0</v>
      </c>
      <c r="AM491" s="87">
        <v>1.7</v>
      </c>
      <c r="AN491" s="87"/>
      <c r="AO491" s="87"/>
      <c r="AP491" s="70">
        <f t="shared" si="43"/>
        <v>29</v>
      </c>
      <c r="AQ491" s="70">
        <f t="shared" si="44"/>
        <v>94.000000000000028</v>
      </c>
      <c r="AR491" s="70">
        <f>IFERROR(VLOOKUP(A491,Climatologia_PP!A:U,9+Precipitacion!$E$2,FALSE),"")</f>
        <v>286.62400000000002</v>
      </c>
      <c r="AS491" s="70">
        <f t="shared" si="45"/>
        <v>32.795578876856098</v>
      </c>
      <c r="AT491" s="70">
        <f t="shared" si="46"/>
        <v>35.057342937328933</v>
      </c>
      <c r="AU491" s="70">
        <f t="shared" si="47"/>
        <v>47.1</v>
      </c>
      <c r="AV491" s="70">
        <f>IFERROR(VLOOKUP(A491,Maximos!A:AQ,8+(Precipitacion!$E$2-1)*3,FALSE),"")</f>
        <v>133</v>
      </c>
      <c r="AW491" s="79">
        <f t="array" ref="AW4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MATCH($A491, Maximos!$A:$A, 0),
    _xlpm.anio, INDEX(Maximos!$A:$ZZ, _xlpm.fila, _xlpm.colIni+1),
    _xlpm.dia, INDEX(Maximos!$A:$ZZ, _xlpm.fila, _xlpm.colIni+2),
    IF(OR(_xlpm.anio="",_xlpm.dia=""), "No aplica", DATE(_xlpm.anio, _xlpm.mesNum, _xlpm.dia))
  ),
"")</f>
        <v>28625</v>
      </c>
      <c r="AX491" s="72">
        <f t="shared" si="48"/>
        <v>-85.9</v>
      </c>
    </row>
    <row r="492" spans="1:50" ht="15" customHeight="1" x14ac:dyDescent="0.25">
      <c r="A492" s="68">
        <v>24011070</v>
      </c>
      <c r="B492" s="69" t="s">
        <v>772</v>
      </c>
      <c r="C492" s="69" t="s">
        <v>738</v>
      </c>
      <c r="D492" s="70">
        <v>-73.467411111000004</v>
      </c>
      <c r="E492" s="70">
        <v>6.3239327779999996</v>
      </c>
      <c r="F492" s="68">
        <v>1799</v>
      </c>
      <c r="G492" s="68">
        <v>68</v>
      </c>
      <c r="H492" s="68">
        <v>68211</v>
      </c>
      <c r="I492" s="69" t="s">
        <v>50</v>
      </c>
      <c r="J492" s="69" t="s">
        <v>773</v>
      </c>
      <c r="K492" s="72">
        <v>44</v>
      </c>
      <c r="L492" s="72">
        <v>1</v>
      </c>
      <c r="M492" s="72">
        <v>3</v>
      </c>
      <c r="N492" s="72">
        <v>9</v>
      </c>
      <c r="O492" s="72">
        <v>0</v>
      </c>
      <c r="P492" s="72">
        <v>0</v>
      </c>
      <c r="Q492" s="72">
        <v>13</v>
      </c>
      <c r="R492" s="72">
        <v>37</v>
      </c>
      <c r="S492" s="72">
        <v>0</v>
      </c>
      <c r="T492" s="72">
        <v>22</v>
      </c>
      <c r="U492" s="72">
        <v>56</v>
      </c>
      <c r="V492" s="72">
        <v>19</v>
      </c>
      <c r="W492" s="72">
        <v>7</v>
      </c>
      <c r="X492" s="72">
        <v>3</v>
      </c>
      <c r="Y492" s="72">
        <v>11</v>
      </c>
      <c r="Z492" s="72">
        <v>5</v>
      </c>
      <c r="AA492" s="72">
        <v>0</v>
      </c>
      <c r="AB492" s="72">
        <v>69</v>
      </c>
      <c r="AC492" s="72">
        <v>0</v>
      </c>
      <c r="AD492" s="72">
        <v>12</v>
      </c>
      <c r="AE492" s="72">
        <v>6</v>
      </c>
      <c r="AF492" s="87">
        <v>0</v>
      </c>
      <c r="AG492" s="87">
        <v>4</v>
      </c>
      <c r="AH492" s="87">
        <v>7</v>
      </c>
      <c r="AI492" s="87">
        <v>0</v>
      </c>
      <c r="AJ492" s="87">
        <v>18</v>
      </c>
      <c r="AK492" s="87">
        <v>0</v>
      </c>
      <c r="AL492" s="87">
        <v>26</v>
      </c>
      <c r="AM492" s="87"/>
      <c r="AN492" s="87"/>
      <c r="AO492" s="87"/>
      <c r="AP492" s="70">
        <f t="shared" si="43"/>
        <v>28</v>
      </c>
      <c r="AQ492" s="70">
        <f t="shared" si="44"/>
        <v>372</v>
      </c>
      <c r="AR492" s="70">
        <f>IFERROR(VLOOKUP(A492,Climatologia_PP!A:U,9+Precipitacion!$E$2,FALSE),"")</f>
        <v>557.49666666666667</v>
      </c>
      <c r="AS492" s="70">
        <f t="shared" si="45"/>
        <v>66.726856363864655</v>
      </c>
      <c r="AT492" s="70">
        <f t="shared" si="46"/>
        <v>73.876162402850156</v>
      </c>
      <c r="AU492" s="70">
        <f t="shared" si="47"/>
        <v>69</v>
      </c>
      <c r="AV492" s="70">
        <f>IFERROR(VLOOKUP(A492,Maximos!A:AQ,8+(Precipitacion!$E$2-1)*3,FALSE),"")</f>
        <v>130</v>
      </c>
      <c r="AW492" s="79">
        <f t="array" ref="AW4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MATCH($A492, Maximos!$A:$A, 0),
    _xlpm.anio, INDEX(Maximos!$A:$ZZ, _xlpm.fila, _xlpm.colIni+1),
    _xlpm.dia, INDEX(Maximos!$A:$ZZ, _xlpm.fila, _xlpm.colIni+2),
    IF(OR(_xlpm.anio="",_xlpm.dia=""), "No aplica", DATE(_xlpm.anio, _xlpm.mesNum, _xlpm.dia))
  ),
"")</f>
        <v>45430</v>
      </c>
      <c r="AX492" s="72">
        <f t="shared" si="48"/>
        <v>-61</v>
      </c>
    </row>
    <row r="493" spans="1:50" ht="15" customHeight="1" x14ac:dyDescent="0.25">
      <c r="A493" s="68">
        <v>24015260</v>
      </c>
      <c r="B493" s="69" t="s">
        <v>268</v>
      </c>
      <c r="C493" s="69" t="s">
        <v>738</v>
      </c>
      <c r="D493" s="70">
        <v>-73.368333329999999</v>
      </c>
      <c r="E493" s="70">
        <v>6.3550000000000004</v>
      </c>
      <c r="F493" s="68">
        <v>190</v>
      </c>
      <c r="G493" s="68">
        <v>68</v>
      </c>
      <c r="H493" s="68">
        <v>68176</v>
      </c>
      <c r="I493" s="69" t="s">
        <v>50</v>
      </c>
      <c r="J493" s="69" t="s">
        <v>268</v>
      </c>
      <c r="K493" s="72">
        <v>0</v>
      </c>
      <c r="L493" s="72">
        <v>0</v>
      </c>
      <c r="M493" s="72">
        <v>0</v>
      </c>
      <c r="N493" s="72">
        <v>0</v>
      </c>
      <c r="O493" s="72">
        <v>0</v>
      </c>
      <c r="P493" s="72">
        <v>0</v>
      </c>
      <c r="Q493" s="72">
        <v>34.6</v>
      </c>
      <c r="R493" s="72">
        <v>0</v>
      </c>
      <c r="S493" s="72">
        <v>0</v>
      </c>
      <c r="T493" s="72">
        <v>2.6</v>
      </c>
      <c r="U493" s="72">
        <v>41.8</v>
      </c>
      <c r="V493" s="72">
        <v>12.5</v>
      </c>
      <c r="W493" s="72">
        <v>34.200000000000003</v>
      </c>
      <c r="X493" s="72">
        <v>0</v>
      </c>
      <c r="Y493" s="72">
        <v>0</v>
      </c>
      <c r="Z493" s="72">
        <v>78.400000000000006</v>
      </c>
      <c r="AA493" s="72">
        <v>0</v>
      </c>
      <c r="AB493" s="72">
        <v>7.5</v>
      </c>
      <c r="AC493" s="72">
        <v>0</v>
      </c>
      <c r="AD493" s="72">
        <v>0</v>
      </c>
      <c r="AE493" s="72">
        <v>0</v>
      </c>
      <c r="AF493" s="87">
        <v>0</v>
      </c>
      <c r="AG493" s="87">
        <v>46.9</v>
      </c>
      <c r="AH493" s="87">
        <v>0</v>
      </c>
      <c r="AI493" s="87">
        <v>0</v>
      </c>
      <c r="AJ493" s="87">
        <v>0</v>
      </c>
      <c r="AK493" s="87">
        <v>5.4</v>
      </c>
      <c r="AL493" s="87">
        <v>30.5</v>
      </c>
      <c r="AM493" s="87">
        <v>12.6</v>
      </c>
      <c r="AN493" s="87"/>
      <c r="AO493" s="87"/>
      <c r="AP493" s="70">
        <f t="shared" si="43"/>
        <v>29</v>
      </c>
      <c r="AQ493" s="70">
        <f t="shared" si="44"/>
        <v>307</v>
      </c>
      <c r="AR493" s="70">
        <f>IFERROR(VLOOKUP(A493,Climatologia_PP!A:U,9+Precipitacion!$E$2,FALSE),"")</f>
        <v>367.01</v>
      </c>
      <c r="AS493" s="70">
        <f t="shared" si="45"/>
        <v>83.648946895179961</v>
      </c>
      <c r="AT493" s="70">
        <f t="shared" si="46"/>
        <v>89.417839784502732</v>
      </c>
      <c r="AU493" s="70">
        <f t="shared" si="47"/>
        <v>78.400000000000006</v>
      </c>
      <c r="AV493" s="70">
        <f>IFERROR(VLOOKUP(A493,Maximos!A:AQ,8+(Precipitacion!$E$2-1)*3,FALSE),"")</f>
        <v>140</v>
      </c>
      <c r="AW493" s="79">
        <f t="array" ref="AW4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MATCH($A493, Maximos!$A:$A, 0),
    _xlpm.anio, INDEX(Maximos!$A:$ZZ, _xlpm.fila, _xlpm.colIni+1),
    _xlpm.dia, INDEX(Maximos!$A:$ZZ, _xlpm.fila, _xlpm.colIni+2),
    IF(OR(_xlpm.anio="",_xlpm.dia=""), "No aplica", DATE(_xlpm.anio, _xlpm.mesNum, _xlpm.dia))
  ),
"")</f>
        <v>40310</v>
      </c>
      <c r="AX493" s="72">
        <f t="shared" si="48"/>
        <v>-61.599999999999994</v>
      </c>
    </row>
    <row r="494" spans="1:50" ht="15" customHeight="1" x14ac:dyDescent="0.25">
      <c r="A494" s="68">
        <v>24010230</v>
      </c>
      <c r="B494" s="69" t="s">
        <v>774</v>
      </c>
      <c r="C494" s="69" t="s">
        <v>738</v>
      </c>
      <c r="D494" s="70">
        <v>-73.239722220000004</v>
      </c>
      <c r="E494" s="70">
        <v>6.3552777779999996</v>
      </c>
      <c r="F494" s="68">
        <v>1523</v>
      </c>
      <c r="G494" s="68">
        <v>68</v>
      </c>
      <c r="H494" s="68">
        <v>68209</v>
      </c>
      <c r="I494" s="69" t="s">
        <v>50</v>
      </c>
      <c r="J494" s="69" t="s">
        <v>774</v>
      </c>
      <c r="K494" s="72">
        <v>9.1</v>
      </c>
      <c r="L494" s="72">
        <v>1.3</v>
      </c>
      <c r="M494" s="72">
        <v>0</v>
      </c>
      <c r="N494" s="72">
        <v>2.5</v>
      </c>
      <c r="O494" s="72">
        <v>0</v>
      </c>
      <c r="P494" s="72">
        <v>0</v>
      </c>
      <c r="Q494" s="72">
        <v>0</v>
      </c>
      <c r="R494" s="72">
        <v>0</v>
      </c>
      <c r="S494" s="72">
        <v>0</v>
      </c>
      <c r="T494" s="72">
        <v>5.9</v>
      </c>
      <c r="U494" s="72">
        <v>0</v>
      </c>
      <c r="V494" s="72">
        <v>8.6999999999999993</v>
      </c>
      <c r="W494" s="72">
        <v>2.1</v>
      </c>
      <c r="X494" s="72">
        <v>6.9</v>
      </c>
      <c r="Y494" s="72">
        <v>0.2</v>
      </c>
      <c r="Z494" s="72">
        <v>16.100000000000001</v>
      </c>
      <c r="AA494" s="72">
        <v>0</v>
      </c>
      <c r="AB494" s="72">
        <v>8.6</v>
      </c>
      <c r="AC494" s="72">
        <v>0</v>
      </c>
      <c r="AD494" s="72">
        <v>0</v>
      </c>
      <c r="AE494" s="72">
        <v>7.7</v>
      </c>
      <c r="AF494" s="87">
        <v>0</v>
      </c>
      <c r="AG494" s="87">
        <v>3.6</v>
      </c>
      <c r="AH494" s="87">
        <v>0</v>
      </c>
      <c r="AI494" s="87">
        <v>0.3</v>
      </c>
      <c r="AJ494" s="87">
        <v>0</v>
      </c>
      <c r="AK494" s="87">
        <v>0</v>
      </c>
      <c r="AL494" s="87">
        <v>11.3</v>
      </c>
      <c r="AM494" s="87">
        <v>19.600000000000001</v>
      </c>
      <c r="AN494" s="87"/>
      <c r="AO494" s="87"/>
      <c r="AP494" s="70">
        <f t="shared" si="43"/>
        <v>29</v>
      </c>
      <c r="AQ494" s="70">
        <f t="shared" si="44"/>
        <v>103.9</v>
      </c>
      <c r="AR494" s="70">
        <f>IFERROR(VLOOKUP(A494,Climatologia_PP!A:U,9+Precipitacion!$E$2,FALSE),"")</f>
        <v>296.70344827586212</v>
      </c>
      <c r="AS494" s="70">
        <f t="shared" si="45"/>
        <v>35.018130258937283</v>
      </c>
      <c r="AT494" s="70">
        <f t="shared" si="46"/>
        <v>37.433173725070887</v>
      </c>
      <c r="AU494" s="70">
        <f t="shared" si="47"/>
        <v>19.600000000000001</v>
      </c>
      <c r="AV494" s="70">
        <f>IFERROR(VLOOKUP(A494,Maximos!A:AQ,8+(Precipitacion!$E$2-1)*3,FALSE),"")</f>
        <v>140</v>
      </c>
      <c r="AW494" s="79">
        <f t="array" ref="AW4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MATCH($A494, Maximos!$A:$A, 0),
    _xlpm.anio, INDEX(Maximos!$A:$ZZ, _xlpm.fila, _xlpm.colIni+1),
    _xlpm.dia, INDEX(Maximos!$A:$ZZ, _xlpm.fila, _xlpm.colIni+2),
    IF(OR(_xlpm.anio="",_xlpm.dia=""), "No aplica", DATE(_xlpm.anio, _xlpm.mesNum, _xlpm.dia))
  ),
"")</f>
        <v>28249</v>
      </c>
      <c r="AX494" s="72">
        <f t="shared" si="48"/>
        <v>-120.4</v>
      </c>
    </row>
    <row r="495" spans="1:50" ht="15" customHeight="1" x14ac:dyDescent="0.25">
      <c r="A495" s="68">
        <v>24020080</v>
      </c>
      <c r="B495" s="69" t="s">
        <v>775</v>
      </c>
      <c r="C495" s="69" t="s">
        <v>738</v>
      </c>
      <c r="D495" s="70">
        <v>-73.142777780000003</v>
      </c>
      <c r="E495" s="70">
        <v>6.4411111109999997</v>
      </c>
      <c r="F495" s="68">
        <v>1300</v>
      </c>
      <c r="G495" s="68">
        <v>68</v>
      </c>
      <c r="H495" s="68">
        <v>68855</v>
      </c>
      <c r="I495" s="69" t="s">
        <v>50</v>
      </c>
      <c r="J495" s="69" t="s">
        <v>776</v>
      </c>
      <c r="K495" s="72">
        <v>0</v>
      </c>
      <c r="L495" s="72">
        <v>5</v>
      </c>
      <c r="M495" s="72">
        <v>0</v>
      </c>
      <c r="N495" s="72">
        <v>0</v>
      </c>
      <c r="O495" s="72">
        <v>0</v>
      </c>
      <c r="P495" s="72">
        <v>0</v>
      </c>
      <c r="Q495" s="72">
        <v>0</v>
      </c>
      <c r="R495" s="72">
        <v>0</v>
      </c>
      <c r="S495" s="72">
        <v>0</v>
      </c>
      <c r="T495" s="72">
        <v>2.2999999999999998</v>
      </c>
      <c r="U495" s="72">
        <v>0</v>
      </c>
      <c r="V495" s="72">
        <v>15.5</v>
      </c>
      <c r="W495" s="72">
        <v>7.1</v>
      </c>
      <c r="X495" s="72">
        <v>0</v>
      </c>
      <c r="Y495" s="72">
        <v>0</v>
      </c>
      <c r="Z495" s="72">
        <v>0</v>
      </c>
      <c r="AA495" s="72">
        <v>0</v>
      </c>
      <c r="AB495" s="72">
        <v>25.6</v>
      </c>
      <c r="AC495" s="72">
        <v>0</v>
      </c>
      <c r="AD495" s="72">
        <v>0</v>
      </c>
      <c r="AE495" s="72">
        <v>4.5999999999999996</v>
      </c>
      <c r="AF495" s="87">
        <v>0</v>
      </c>
      <c r="AG495" s="87">
        <v>5.2</v>
      </c>
      <c r="AH495" s="87">
        <v>0</v>
      </c>
      <c r="AI495" s="87">
        <v>30</v>
      </c>
      <c r="AJ495" s="87">
        <v>3.1</v>
      </c>
      <c r="AK495" s="87">
        <v>12.3</v>
      </c>
      <c r="AL495" s="87">
        <v>0</v>
      </c>
      <c r="AM495" s="87">
        <v>26</v>
      </c>
      <c r="AN495" s="87"/>
      <c r="AO495" s="87"/>
      <c r="AP495" s="70">
        <f t="shared" si="43"/>
        <v>29</v>
      </c>
      <c r="AQ495" s="70">
        <f t="shared" si="44"/>
        <v>136.69999999999999</v>
      </c>
      <c r="AR495" s="70">
        <f>IFERROR(VLOOKUP(A495,Climatologia_PP!A:U,9+Precipitacion!$E$2,FALSE),"")</f>
        <v>250.1166666666667</v>
      </c>
      <c r="AS495" s="70">
        <f t="shared" si="45"/>
        <v>54.654494569201027</v>
      </c>
      <c r="AT495" s="70">
        <f t="shared" si="46"/>
        <v>58.423770056732138</v>
      </c>
      <c r="AU495" s="70">
        <f t="shared" si="47"/>
        <v>30</v>
      </c>
      <c r="AV495" s="70">
        <f>IFERROR(VLOOKUP(A495,Maximos!A:AQ,8+(Precipitacion!$E$2-1)*3,FALSE),"")</f>
        <v>120</v>
      </c>
      <c r="AW495" s="79">
        <f t="array" ref="AW4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MATCH($A495, Maximos!$A:$A, 0),
    _xlpm.anio, INDEX(Maximos!$A:$ZZ, _xlpm.fila, _xlpm.colIni+1),
    _xlpm.dia, INDEX(Maximos!$A:$ZZ, _xlpm.fila, _xlpm.colIni+2),
    IF(OR(_xlpm.anio="",_xlpm.dia=""), "No aplica", DATE(_xlpm.anio, _xlpm.mesNum, _xlpm.dia))
  ),
"")</f>
        <v>28992</v>
      </c>
      <c r="AX495" s="72">
        <f t="shared" si="48"/>
        <v>-90</v>
      </c>
    </row>
    <row r="496" spans="1:50" ht="15" customHeight="1" x14ac:dyDescent="0.25">
      <c r="A496" s="68">
        <v>24010660</v>
      </c>
      <c r="B496" s="69" t="s">
        <v>762</v>
      </c>
      <c r="C496" s="69" t="s">
        <v>738</v>
      </c>
      <c r="D496" s="70">
        <v>-73.333888889999997</v>
      </c>
      <c r="E496" s="70">
        <v>6.4436111110000001</v>
      </c>
      <c r="F496" s="68">
        <v>150</v>
      </c>
      <c r="G496" s="68">
        <v>68</v>
      </c>
      <c r="H496" s="68">
        <v>68745</v>
      </c>
      <c r="I496" s="69" t="s">
        <v>50</v>
      </c>
      <c r="J496" s="69" t="s">
        <v>762</v>
      </c>
      <c r="K496" s="72">
        <v>0</v>
      </c>
      <c r="L496" s="72">
        <v>0</v>
      </c>
      <c r="M496" s="72">
        <v>0</v>
      </c>
      <c r="N496" s="72">
        <v>0</v>
      </c>
      <c r="O496" s="72">
        <v>0</v>
      </c>
      <c r="P496" s="72">
        <v>0</v>
      </c>
      <c r="Q496" s="72">
        <v>2</v>
      </c>
      <c r="R496" s="72">
        <v>0</v>
      </c>
      <c r="S496" s="72">
        <v>0</v>
      </c>
      <c r="T496" s="72">
        <v>9</v>
      </c>
      <c r="U496" s="72">
        <v>5</v>
      </c>
      <c r="V496" s="72">
        <v>6</v>
      </c>
      <c r="W496" s="72">
        <v>10</v>
      </c>
      <c r="X496" s="72">
        <v>0</v>
      </c>
      <c r="Y496" s="72">
        <v>0</v>
      </c>
      <c r="Z496" s="72">
        <v>8</v>
      </c>
      <c r="AA496" s="72">
        <v>0</v>
      </c>
      <c r="AB496" s="72">
        <v>7</v>
      </c>
      <c r="AC496" s="72">
        <v>0</v>
      </c>
      <c r="AD496" s="72">
        <v>0</v>
      </c>
      <c r="AE496" s="72">
        <v>4</v>
      </c>
      <c r="AF496" s="87">
        <v>2</v>
      </c>
      <c r="AG496" s="87">
        <v>10</v>
      </c>
      <c r="AH496" s="87">
        <v>0</v>
      </c>
      <c r="AI496" s="87">
        <v>11</v>
      </c>
      <c r="AJ496" s="87">
        <v>4</v>
      </c>
      <c r="AK496" s="87">
        <v>4</v>
      </c>
      <c r="AL496" s="87">
        <v>55</v>
      </c>
      <c r="AM496" s="87">
        <v>43</v>
      </c>
      <c r="AN496" s="87"/>
      <c r="AO496" s="87"/>
      <c r="AP496" s="70">
        <f t="shared" si="43"/>
        <v>29</v>
      </c>
      <c r="AQ496" s="70">
        <f t="shared" si="44"/>
        <v>180</v>
      </c>
      <c r="AR496" s="70">
        <f>IFERROR(VLOOKUP(A496,Climatologia_PP!A:U,9+Precipitacion!$E$2,FALSE),"")</f>
        <v>312.5275862068965</v>
      </c>
      <c r="AS496" s="70">
        <f t="shared" si="45"/>
        <v>57.594915759160578</v>
      </c>
      <c r="AT496" s="70">
        <f t="shared" si="46"/>
        <v>61.56697891496475</v>
      </c>
      <c r="AU496" s="70">
        <f t="shared" si="47"/>
        <v>55</v>
      </c>
      <c r="AV496" s="70">
        <f>IFERROR(VLOOKUP(A496,Maximos!A:AQ,8+(Precipitacion!$E$2-1)*3,FALSE),"")</f>
        <v>150</v>
      </c>
      <c r="AW496" s="79">
        <f t="array" ref="AW4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MATCH($A496, Maximos!$A:$A, 0),
    _xlpm.anio, INDEX(Maximos!$A:$ZZ, _xlpm.fila, _xlpm.colIni+1),
    _xlpm.dia, INDEX(Maximos!$A:$ZZ, _xlpm.fila, _xlpm.colIni+2),
    IF(OR(_xlpm.anio="",_xlpm.dia=""), "No aplica", DATE(_xlpm.anio, _xlpm.mesNum, _xlpm.dia))
  ),
"")</f>
        <v>39213</v>
      </c>
      <c r="AX496" s="72">
        <f t="shared" si="48"/>
        <v>-95</v>
      </c>
    </row>
    <row r="497" spans="1:50" ht="15" customHeight="1" x14ac:dyDescent="0.25">
      <c r="A497" s="68">
        <v>24025040</v>
      </c>
      <c r="B497" s="69" t="s">
        <v>777</v>
      </c>
      <c r="C497" s="69" t="s">
        <v>738</v>
      </c>
      <c r="D497" s="70">
        <v>-72.968888890000002</v>
      </c>
      <c r="E497" s="70">
        <v>6.47</v>
      </c>
      <c r="F497" s="68">
        <v>1673</v>
      </c>
      <c r="G497" s="68">
        <v>68</v>
      </c>
      <c r="H497" s="68">
        <v>68464</v>
      </c>
      <c r="I497" s="69" t="s">
        <v>50</v>
      </c>
      <c r="J497" s="69" t="s">
        <v>778</v>
      </c>
      <c r="K497" s="72">
        <v>4</v>
      </c>
      <c r="L497" s="72">
        <v>11.5</v>
      </c>
      <c r="M497" s="72">
        <v>20.5</v>
      </c>
      <c r="N497" s="72">
        <v>9.1999999999999993</v>
      </c>
      <c r="O497" s="72"/>
      <c r="P497" s="72"/>
      <c r="Q497" s="72"/>
      <c r="R497" s="72"/>
      <c r="S497" s="72"/>
      <c r="T497" s="72"/>
      <c r="U497" s="72"/>
      <c r="V497" s="72"/>
      <c r="W497" s="72"/>
      <c r="X497" s="72"/>
      <c r="Y497" s="72"/>
      <c r="Z497" s="72"/>
      <c r="AA497" s="72"/>
      <c r="AB497" s="72"/>
      <c r="AC497" s="72"/>
      <c r="AD497" s="72"/>
      <c r="AE497" s="72"/>
      <c r="AF497" s="87"/>
      <c r="AG497" s="87"/>
      <c r="AH497" s="87"/>
      <c r="AI497" s="87"/>
      <c r="AJ497" s="87"/>
      <c r="AK497" s="87"/>
      <c r="AL497" s="87"/>
      <c r="AM497" s="87"/>
      <c r="AN497" s="87"/>
      <c r="AO497" s="87"/>
      <c r="AP497" s="70">
        <f t="shared" si="43"/>
        <v>4</v>
      </c>
      <c r="AQ497" s="70">
        <f t="shared" si="44"/>
        <v>45.2</v>
      </c>
      <c r="AR497" s="70">
        <f>IFERROR(VLOOKUP(A497,Climatologia_PP!A:U,9+Precipitacion!$E$2,FALSE),"")</f>
        <v>352.75172413793092</v>
      </c>
      <c r="AS497" s="70">
        <f t="shared" si="45"/>
        <v>12.813544741832688</v>
      </c>
      <c r="AT497" s="70">
        <f t="shared" si="46"/>
        <v>99.304971749203347</v>
      </c>
      <c r="AU497" s="70">
        <f t="shared" si="47"/>
        <v>20.5</v>
      </c>
      <c r="AV497" s="70">
        <f>IFERROR(VLOOKUP(A497,Maximos!A:AQ,8+(Precipitacion!$E$2-1)*3,FALSE),"")</f>
        <v>114.8</v>
      </c>
      <c r="AW497" s="79">
        <f t="array" ref="AW4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MATCH($A497, Maximos!$A:$A, 0),
    _xlpm.anio, INDEX(Maximos!$A:$ZZ, _xlpm.fila, _xlpm.colIni+1),
    _xlpm.dia, INDEX(Maximos!$A:$ZZ, _xlpm.fila, _xlpm.colIni+2),
    IF(OR(_xlpm.anio="",_xlpm.dia=""), "No aplica", DATE(_xlpm.anio, _xlpm.mesNum, _xlpm.dia))
  ),
"")</f>
        <v>36295</v>
      </c>
      <c r="AX497" s="72">
        <f t="shared" si="48"/>
        <v>-94.3</v>
      </c>
    </row>
    <row r="498" spans="1:50" ht="15" customHeight="1" x14ac:dyDescent="0.25">
      <c r="A498" s="68">
        <v>24025020</v>
      </c>
      <c r="B498" s="69" t="s">
        <v>370</v>
      </c>
      <c r="C498" s="69" t="s">
        <v>738</v>
      </c>
      <c r="D498" s="70">
        <v>-73.199166669999997</v>
      </c>
      <c r="E498" s="70">
        <v>6.5322222219999997</v>
      </c>
      <c r="F498" s="68">
        <v>975</v>
      </c>
      <c r="G498" s="68">
        <v>68</v>
      </c>
      <c r="H498" s="68">
        <v>68549</v>
      </c>
      <c r="I498" s="69" t="s">
        <v>50</v>
      </c>
      <c r="J498" s="69" t="s">
        <v>779</v>
      </c>
      <c r="K498" s="72">
        <v>5.9</v>
      </c>
      <c r="L498" s="72">
        <v>3.5</v>
      </c>
      <c r="M498" s="72">
        <v>2.2999999999999998</v>
      </c>
      <c r="N498" s="72">
        <v>0</v>
      </c>
      <c r="O498" s="72">
        <v>0</v>
      </c>
      <c r="P498" s="72">
        <v>0</v>
      </c>
      <c r="Q498" s="72">
        <v>0</v>
      </c>
      <c r="R498" s="72">
        <v>0</v>
      </c>
      <c r="S498" s="72">
        <v>0</v>
      </c>
      <c r="T498" s="72">
        <v>12.8</v>
      </c>
      <c r="U498" s="72">
        <v>0</v>
      </c>
      <c r="V498" s="72">
        <v>1.2</v>
      </c>
      <c r="W498" s="72">
        <v>18.3</v>
      </c>
      <c r="X498" s="72">
        <v>0.6</v>
      </c>
      <c r="Y498" s="72">
        <v>0</v>
      </c>
      <c r="Z498" s="72">
        <v>0.5</v>
      </c>
      <c r="AA498" s="72">
        <v>0</v>
      </c>
      <c r="AB498" s="72">
        <v>5.2</v>
      </c>
      <c r="AC498" s="72">
        <v>0</v>
      </c>
      <c r="AD498" s="72">
        <v>0</v>
      </c>
      <c r="AE498" s="72">
        <v>1.4</v>
      </c>
      <c r="AF498" s="87">
        <v>0</v>
      </c>
      <c r="AG498" s="87">
        <v>3.2</v>
      </c>
      <c r="AH498" s="87">
        <v>0</v>
      </c>
      <c r="AI498" s="87">
        <v>22.5</v>
      </c>
      <c r="AJ498" s="87">
        <v>0</v>
      </c>
      <c r="AK498" s="87">
        <v>0</v>
      </c>
      <c r="AL498" s="87">
        <v>3.2</v>
      </c>
      <c r="AM498" s="87"/>
      <c r="AN498" s="87"/>
      <c r="AO498" s="87"/>
      <c r="AP498" s="70">
        <f t="shared" si="43"/>
        <v>28</v>
      </c>
      <c r="AQ498" s="70">
        <f t="shared" si="44"/>
        <v>80.600000000000009</v>
      </c>
      <c r="AR498" s="70">
        <f>IFERROR(VLOOKUP(A498,Climatologia_PP!A:U,9+Precipitacion!$E$2,FALSE),"")</f>
        <v>160.88888888888891</v>
      </c>
      <c r="AS498" s="70">
        <f t="shared" si="45"/>
        <v>50.096685082872924</v>
      </c>
      <c r="AT498" s="70">
        <f t="shared" si="46"/>
        <v>55.464187056037879</v>
      </c>
      <c r="AU498" s="70">
        <f t="shared" si="47"/>
        <v>22.5</v>
      </c>
      <c r="AV498" s="70">
        <f>IFERROR(VLOOKUP(A498,Maximos!A:AQ,8+(Precipitacion!$E$2-1)*3,FALSE),"")</f>
        <v>89.6</v>
      </c>
      <c r="AW498" s="79">
        <f t="array" ref="AW4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MATCH($A498, Maximos!$A:$A, 0),
    _xlpm.anio, INDEX(Maximos!$A:$ZZ, _xlpm.fila, _xlpm.colIni+1),
    _xlpm.dia, INDEX(Maximos!$A:$ZZ, _xlpm.fila, _xlpm.colIni+2),
    IF(OR(_xlpm.anio="",_xlpm.dia=""), "No aplica", DATE(_xlpm.anio, _xlpm.mesNum, _xlpm.dia))
  ),
"")</f>
        <v>33379</v>
      </c>
      <c r="AX498" s="72">
        <f t="shared" si="48"/>
        <v>-67.099999999999994</v>
      </c>
    </row>
    <row r="499" spans="1:50" ht="15" customHeight="1" x14ac:dyDescent="0.25">
      <c r="A499" s="68">
        <v>24055040</v>
      </c>
      <c r="B499" s="69" t="s">
        <v>780</v>
      </c>
      <c r="C499" s="69" t="s">
        <v>738</v>
      </c>
      <c r="D499" s="70">
        <v>-73.292000000000002</v>
      </c>
      <c r="E499" s="70">
        <v>6.5497222219999998</v>
      </c>
      <c r="F499" s="68">
        <v>940</v>
      </c>
      <c r="G499" s="68">
        <v>68</v>
      </c>
      <c r="H499" s="68">
        <v>68522</v>
      </c>
      <c r="I499" s="69" t="s">
        <v>50</v>
      </c>
      <c r="J499" s="69" t="s">
        <v>781</v>
      </c>
      <c r="K499" s="72">
        <v>4.3</v>
      </c>
      <c r="L499" s="72">
        <v>3.3</v>
      </c>
      <c r="M499" s="72">
        <v>0</v>
      </c>
      <c r="N499" s="72">
        <v>0</v>
      </c>
      <c r="O499" s="72">
        <v>0</v>
      </c>
      <c r="P499" s="72">
        <v>0</v>
      </c>
      <c r="Q499" s="72">
        <v>0</v>
      </c>
      <c r="R499" s="72">
        <v>0</v>
      </c>
      <c r="S499" s="72">
        <v>0</v>
      </c>
      <c r="T499" s="72">
        <v>19.399999999999999</v>
      </c>
      <c r="U499" s="72">
        <v>0</v>
      </c>
      <c r="V499" s="72">
        <v>7.6</v>
      </c>
      <c r="W499" s="72">
        <v>0</v>
      </c>
      <c r="X499" s="72">
        <v>0</v>
      </c>
      <c r="Y499" s="72">
        <v>0</v>
      </c>
      <c r="Z499" s="72">
        <v>13.3</v>
      </c>
      <c r="AA499" s="72">
        <v>0</v>
      </c>
      <c r="AB499" s="72">
        <v>5.6</v>
      </c>
      <c r="AC499" s="72">
        <v>0</v>
      </c>
      <c r="AD499" s="72">
        <v>4.5999999999999996</v>
      </c>
      <c r="AE499" s="72">
        <v>1.6</v>
      </c>
      <c r="AF499" s="87">
        <v>0</v>
      </c>
      <c r="AG499" s="87">
        <v>11.3</v>
      </c>
      <c r="AH499" s="87">
        <v>0</v>
      </c>
      <c r="AI499" s="87">
        <v>7.1</v>
      </c>
      <c r="AJ499" s="87">
        <v>0</v>
      </c>
      <c r="AK499" s="87">
        <v>1.7</v>
      </c>
      <c r="AL499" s="87">
        <v>0</v>
      </c>
      <c r="AM499" s="87">
        <v>6.1</v>
      </c>
      <c r="AN499" s="87"/>
      <c r="AO499" s="87"/>
      <c r="AP499" s="70">
        <f t="shared" si="43"/>
        <v>29</v>
      </c>
      <c r="AQ499" s="70">
        <f t="shared" si="44"/>
        <v>85.9</v>
      </c>
      <c r="AR499" s="70">
        <f>IFERROR(VLOOKUP(A499,Climatologia_PP!A:U,9+Precipitacion!$E$2,FALSE),"")</f>
        <v>219.27241379310351</v>
      </c>
      <c r="AS499" s="70">
        <f t="shared" si="45"/>
        <v>39.175014546541057</v>
      </c>
      <c r="AT499" s="70">
        <f t="shared" si="46"/>
        <v>41.87673968768182</v>
      </c>
      <c r="AU499" s="70">
        <f t="shared" si="47"/>
        <v>19.399999999999999</v>
      </c>
      <c r="AV499" s="70">
        <f>IFERROR(VLOOKUP(A499,Maximos!A:AQ,8+(Precipitacion!$E$2-1)*3,FALSE),"")</f>
        <v>107.2</v>
      </c>
      <c r="AW499" s="79">
        <f t="array" ref="AW4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MATCH($A499, Maximos!$A:$A, 0),
    _xlpm.anio, INDEX(Maximos!$A:$ZZ, _xlpm.fila, _xlpm.colIni+1),
    _xlpm.dia, INDEX(Maximos!$A:$ZZ, _xlpm.fila, _xlpm.colIni+2),
    IF(OR(_xlpm.anio="",_xlpm.dia=""), "No aplica", DATE(_xlpm.anio, _xlpm.mesNum, _xlpm.dia))
  ),
"")</f>
        <v>36291</v>
      </c>
      <c r="AX499" s="72">
        <f t="shared" si="48"/>
        <v>-87.800000000000011</v>
      </c>
    </row>
    <row r="500" spans="1:50" ht="15" customHeight="1" x14ac:dyDescent="0.25">
      <c r="A500" s="68">
        <v>24020150</v>
      </c>
      <c r="B500" s="69" t="s">
        <v>782</v>
      </c>
      <c r="C500" s="69" t="s">
        <v>738</v>
      </c>
      <c r="D500" s="70">
        <v>-73.106166669999993</v>
      </c>
      <c r="E500" s="70">
        <v>6.5766666669999996</v>
      </c>
      <c r="F500" s="68">
        <v>1408</v>
      </c>
      <c r="G500" s="68">
        <v>68</v>
      </c>
      <c r="H500" s="68">
        <v>68229</v>
      </c>
      <c r="I500" s="69" t="s">
        <v>50</v>
      </c>
      <c r="J500" s="69" t="s">
        <v>783</v>
      </c>
      <c r="K500" s="72">
        <v>3</v>
      </c>
      <c r="L500" s="72">
        <v>4</v>
      </c>
      <c r="M500" s="72">
        <v>0</v>
      </c>
      <c r="N500" s="72">
        <v>0</v>
      </c>
      <c r="O500" s="72">
        <v>0</v>
      </c>
      <c r="P500" s="72">
        <v>0</v>
      </c>
      <c r="Q500" s="72">
        <v>0</v>
      </c>
      <c r="R500" s="72">
        <v>0</v>
      </c>
      <c r="S500" s="72">
        <v>0</v>
      </c>
      <c r="T500" s="72">
        <v>0</v>
      </c>
      <c r="U500" s="72">
        <v>0.1</v>
      </c>
      <c r="V500" s="72">
        <v>2</v>
      </c>
      <c r="W500" s="72">
        <v>18</v>
      </c>
      <c r="X500" s="72">
        <v>6</v>
      </c>
      <c r="Y500" s="72">
        <v>0</v>
      </c>
      <c r="Z500" s="72">
        <v>0</v>
      </c>
      <c r="AA500" s="72">
        <v>0</v>
      </c>
      <c r="AB500" s="72">
        <v>4</v>
      </c>
      <c r="AC500" s="72">
        <v>0</v>
      </c>
      <c r="AD500" s="72">
        <v>9</v>
      </c>
      <c r="AE500" s="72">
        <v>4</v>
      </c>
      <c r="AF500" s="87">
        <v>0</v>
      </c>
      <c r="AG500" s="87">
        <v>6</v>
      </c>
      <c r="AH500" s="87">
        <v>4</v>
      </c>
      <c r="AI500" s="87">
        <v>3</v>
      </c>
      <c r="AJ500" s="87">
        <v>0</v>
      </c>
      <c r="AK500" s="87">
        <v>21</v>
      </c>
      <c r="AL500" s="87">
        <v>0</v>
      </c>
      <c r="AM500" s="87">
        <v>4</v>
      </c>
      <c r="AN500" s="87"/>
      <c r="AO500" s="87"/>
      <c r="AP500" s="70">
        <f t="shared" si="43"/>
        <v>29</v>
      </c>
      <c r="AQ500" s="70">
        <f t="shared" si="44"/>
        <v>88.1</v>
      </c>
      <c r="AR500" s="70">
        <f>IFERROR(VLOOKUP(A500,Climatologia_PP!A:U,9+Precipitacion!$E$2,FALSE),"")</f>
        <v>160.43199999999999</v>
      </c>
      <c r="AS500" s="70">
        <f t="shared" si="45"/>
        <v>54.914231574748186</v>
      </c>
      <c r="AT500" s="70">
        <f t="shared" si="46"/>
        <v>58.701419959213581</v>
      </c>
      <c r="AU500" s="70">
        <f t="shared" si="47"/>
        <v>21</v>
      </c>
      <c r="AV500" s="70">
        <f>IFERROR(VLOOKUP(A500,Maximos!A:AQ,8+(Precipitacion!$E$2-1)*3,FALSE),"")</f>
        <v>80</v>
      </c>
      <c r="AW500" s="79">
        <f t="array" ref="AW5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MATCH($A500, Maximos!$A:$A, 0),
    _xlpm.anio, INDEX(Maximos!$A:$ZZ, _xlpm.fila, _xlpm.colIni+1),
    _xlpm.dia, INDEX(Maximos!$A:$ZZ, _xlpm.fila, _xlpm.colIni+2),
    IF(OR(_xlpm.anio="",_xlpm.dia=""), "No aplica", DATE(_xlpm.anio, _xlpm.mesNum, _xlpm.dia))
  ),
"")</f>
        <v>37399</v>
      </c>
      <c r="AX500" s="72">
        <f t="shared" si="48"/>
        <v>-59</v>
      </c>
    </row>
    <row r="501" spans="1:50" ht="15" customHeight="1" x14ac:dyDescent="0.25">
      <c r="A501" s="68">
        <v>24020130</v>
      </c>
      <c r="B501" s="69" t="s">
        <v>784</v>
      </c>
      <c r="C501" s="69" t="s">
        <v>738</v>
      </c>
      <c r="D501" s="70">
        <v>-73.056111110000003</v>
      </c>
      <c r="E501" s="70">
        <v>6.5982500000000002</v>
      </c>
      <c r="F501" s="68">
        <v>1626</v>
      </c>
      <c r="G501" s="68">
        <v>68</v>
      </c>
      <c r="H501" s="68">
        <v>68229</v>
      </c>
      <c r="I501" s="69" t="s">
        <v>50</v>
      </c>
      <c r="J501" s="69" t="s">
        <v>783</v>
      </c>
      <c r="K501" s="72">
        <v>7.5</v>
      </c>
      <c r="L501" s="72">
        <v>1</v>
      </c>
      <c r="M501" s="72">
        <v>3.2</v>
      </c>
      <c r="N501" s="72">
        <v>0</v>
      </c>
      <c r="O501" s="72">
        <v>0</v>
      </c>
      <c r="P501" s="72">
        <v>0</v>
      </c>
      <c r="Q501" s="72">
        <v>0</v>
      </c>
      <c r="R501" s="72">
        <v>0</v>
      </c>
      <c r="S501" s="72">
        <v>0</v>
      </c>
      <c r="T501" s="72">
        <v>0</v>
      </c>
      <c r="U501" s="72">
        <v>4.5</v>
      </c>
      <c r="V501" s="72">
        <v>0</v>
      </c>
      <c r="W501" s="72">
        <v>10.199999999999999</v>
      </c>
      <c r="X501" s="72">
        <v>5</v>
      </c>
      <c r="Y501" s="72">
        <v>0</v>
      </c>
      <c r="Z501" s="72">
        <v>12.5</v>
      </c>
      <c r="AA501" s="72">
        <v>0</v>
      </c>
      <c r="AB501" s="72">
        <v>7.5</v>
      </c>
      <c r="AC501" s="72">
        <v>0</v>
      </c>
      <c r="AD501" s="72">
        <v>0</v>
      </c>
      <c r="AE501" s="72">
        <v>2</v>
      </c>
      <c r="AF501" s="87">
        <v>0</v>
      </c>
      <c r="AG501" s="87">
        <v>35.6</v>
      </c>
      <c r="AH501" s="87">
        <v>2</v>
      </c>
      <c r="AI501" s="87">
        <v>8</v>
      </c>
      <c r="AJ501" s="87">
        <v>4</v>
      </c>
      <c r="AK501" s="87">
        <v>3</v>
      </c>
      <c r="AL501" s="87">
        <v>0</v>
      </c>
      <c r="AM501" s="87">
        <v>8</v>
      </c>
      <c r="AN501" s="87"/>
      <c r="AO501" s="87"/>
      <c r="AP501" s="70">
        <f t="shared" si="43"/>
        <v>29</v>
      </c>
      <c r="AQ501" s="70">
        <f t="shared" si="44"/>
        <v>114</v>
      </c>
      <c r="AR501" s="70">
        <f>IFERROR(VLOOKUP(A501,Climatologia_PP!A:U,9+Precipitacion!$E$2,FALSE),"")</f>
        <v>175.87333333333331</v>
      </c>
      <c r="AS501" s="70">
        <f t="shared" si="45"/>
        <v>64.819377582350938</v>
      </c>
      <c r="AT501" s="70">
        <f t="shared" si="46"/>
        <v>69.289679484582038</v>
      </c>
      <c r="AU501" s="70">
        <f t="shared" si="47"/>
        <v>35.6</v>
      </c>
      <c r="AV501" s="70">
        <f>IFERROR(VLOOKUP(A501,Maximos!A:AQ,8+(Precipitacion!$E$2-1)*3,FALSE),"")</f>
        <v>64</v>
      </c>
      <c r="AW501" s="79">
        <f t="array" ref="AW5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MATCH($A501, Maximos!$A:$A, 0),
    _xlpm.anio, INDEX(Maximos!$A:$ZZ, _xlpm.fila, _xlpm.colIni+1),
    _xlpm.dia, INDEX(Maximos!$A:$ZZ, _xlpm.fila, _xlpm.colIni+2),
    IF(OR(_xlpm.anio="",_xlpm.dia=""), "No aplica", DATE(_xlpm.anio, _xlpm.mesNum, _xlpm.dia))
  ),
"")</f>
        <v>41041</v>
      </c>
      <c r="AX501" s="72">
        <f t="shared" si="48"/>
        <v>-28.4</v>
      </c>
    </row>
    <row r="502" spans="1:50" ht="15" customHeight="1" x14ac:dyDescent="0.25">
      <c r="A502" s="68">
        <v>23125040</v>
      </c>
      <c r="B502" s="69" t="s">
        <v>785</v>
      </c>
      <c r="C502" s="69" t="s">
        <v>738</v>
      </c>
      <c r="D502" s="70">
        <v>-73.920555559999997</v>
      </c>
      <c r="E502" s="70">
        <v>6.6161111110000004</v>
      </c>
      <c r="F502" s="68">
        <v>180</v>
      </c>
      <c r="G502" s="68">
        <v>68</v>
      </c>
      <c r="H502" s="68">
        <v>68573</v>
      </c>
      <c r="I502" s="69" t="s">
        <v>50</v>
      </c>
      <c r="J502" s="69" t="s">
        <v>786</v>
      </c>
      <c r="K502" s="72">
        <v>6</v>
      </c>
      <c r="L502" s="72">
        <v>0</v>
      </c>
      <c r="M502" s="72">
        <v>0</v>
      </c>
      <c r="N502" s="72">
        <v>0</v>
      </c>
      <c r="O502" s="72">
        <v>0</v>
      </c>
      <c r="P502" s="72">
        <v>8</v>
      </c>
      <c r="Q502" s="72">
        <v>0</v>
      </c>
      <c r="R502" s="72">
        <v>0</v>
      </c>
      <c r="S502" s="72">
        <v>0</v>
      </c>
      <c r="T502" s="72">
        <v>11</v>
      </c>
      <c r="U502" s="72">
        <v>0</v>
      </c>
      <c r="V502" s="72">
        <v>9</v>
      </c>
      <c r="W502" s="72"/>
      <c r="X502" s="72"/>
      <c r="Y502" s="72"/>
      <c r="Z502" s="72"/>
      <c r="AA502" s="72">
        <v>2</v>
      </c>
      <c r="AB502" s="72">
        <v>4</v>
      </c>
      <c r="AC502" s="72">
        <v>0</v>
      </c>
      <c r="AD502" s="72">
        <v>4</v>
      </c>
      <c r="AE502" s="72">
        <v>1</v>
      </c>
      <c r="AF502" s="87">
        <v>0</v>
      </c>
      <c r="AG502" s="87">
        <v>7</v>
      </c>
      <c r="AH502" s="87"/>
      <c r="AI502" s="87"/>
      <c r="AJ502" s="87"/>
      <c r="AK502" s="87"/>
      <c r="AL502" s="87">
        <v>0</v>
      </c>
      <c r="AM502" s="87"/>
      <c r="AN502" s="87"/>
      <c r="AO502" s="87"/>
      <c r="AP502" s="70">
        <f t="shared" si="43"/>
        <v>20</v>
      </c>
      <c r="AQ502" s="70">
        <f t="shared" si="44"/>
        <v>52</v>
      </c>
      <c r="AR502" s="70">
        <f>IFERROR(VLOOKUP(A502,Climatologia_PP!A:U,9+Precipitacion!$E$2,FALSE),"")</f>
        <v>303.21916666666669</v>
      </c>
      <c r="AS502" s="70">
        <f t="shared" si="45"/>
        <v>17.149311691488279</v>
      </c>
      <c r="AT502" s="70">
        <f t="shared" si="46"/>
        <v>26.581433121806832</v>
      </c>
      <c r="AU502" s="70">
        <f t="shared" si="47"/>
        <v>11</v>
      </c>
      <c r="AV502" s="70">
        <f>IFERROR(VLOOKUP(A502,Maximos!A:AQ,8+(Precipitacion!$E$2-1)*3,FALSE),"")</f>
        <v>132</v>
      </c>
      <c r="AW502" s="79">
        <f t="array" ref="AW5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MATCH($A502, Maximos!$A:$A, 0),
    _xlpm.anio, INDEX(Maximos!$A:$ZZ, _xlpm.fila, _xlpm.colIni+1),
    _xlpm.dia, INDEX(Maximos!$A:$ZZ, _xlpm.fila, _xlpm.colIni+2),
    IF(OR(_xlpm.anio="",_xlpm.dia=""), "No aplica", DATE(_xlpm.anio, _xlpm.mesNum, _xlpm.dia))
  ),
"")</f>
        <v>45793</v>
      </c>
      <c r="AX502" s="72">
        <f t="shared" si="48"/>
        <v>-121</v>
      </c>
    </row>
    <row r="503" spans="1:50" ht="15" customHeight="1" x14ac:dyDescent="0.25">
      <c r="A503" s="68">
        <v>24040050</v>
      </c>
      <c r="B503" s="69" t="s">
        <v>704</v>
      </c>
      <c r="C503" s="69" t="s">
        <v>738</v>
      </c>
      <c r="D503" s="70">
        <v>-73.202777780000005</v>
      </c>
      <c r="E503" s="70">
        <v>6.6444444440000003</v>
      </c>
      <c r="F503" s="68">
        <v>1300</v>
      </c>
      <c r="G503" s="68">
        <v>68</v>
      </c>
      <c r="H503" s="68">
        <v>68079</v>
      </c>
      <c r="I503" s="69" t="s">
        <v>50</v>
      </c>
      <c r="J503" s="69" t="s">
        <v>787</v>
      </c>
      <c r="K503" s="72">
        <v>4</v>
      </c>
      <c r="L503" s="72">
        <v>0</v>
      </c>
      <c r="M503" s="72">
        <v>0</v>
      </c>
      <c r="N503" s="72">
        <v>0</v>
      </c>
      <c r="O503" s="72">
        <v>0</v>
      </c>
      <c r="P503" s="72">
        <v>0</v>
      </c>
      <c r="Q503" s="72">
        <v>0</v>
      </c>
      <c r="R503" s="72">
        <v>0</v>
      </c>
      <c r="S503" s="72">
        <v>0</v>
      </c>
      <c r="T503" s="72">
        <v>12</v>
      </c>
      <c r="U503" s="72">
        <v>0</v>
      </c>
      <c r="V503" s="72">
        <v>0</v>
      </c>
      <c r="W503" s="72">
        <v>3</v>
      </c>
      <c r="X503" s="72">
        <v>0</v>
      </c>
      <c r="Y503" s="72">
        <v>0</v>
      </c>
      <c r="Z503" s="72">
        <v>0</v>
      </c>
      <c r="AA503" s="72">
        <v>0</v>
      </c>
      <c r="AB503" s="72">
        <v>0</v>
      </c>
      <c r="AC503" s="72">
        <v>0</v>
      </c>
      <c r="AD503" s="72">
        <v>5</v>
      </c>
      <c r="AE503" s="72">
        <v>2</v>
      </c>
      <c r="AF503" s="87">
        <v>0</v>
      </c>
      <c r="AG503" s="87">
        <v>0</v>
      </c>
      <c r="AH503" s="87">
        <v>0</v>
      </c>
      <c r="AI503" s="87">
        <v>3</v>
      </c>
      <c r="AJ503" s="87">
        <v>0</v>
      </c>
      <c r="AK503" s="87">
        <v>4</v>
      </c>
      <c r="AL503" s="87">
        <v>0</v>
      </c>
      <c r="AM503" s="87"/>
      <c r="AN503" s="87"/>
      <c r="AO503" s="87"/>
      <c r="AP503" s="70">
        <f t="shared" si="43"/>
        <v>28</v>
      </c>
      <c r="AQ503" s="70">
        <f t="shared" si="44"/>
        <v>33</v>
      </c>
      <c r="AR503" s="70">
        <f>IFERROR(VLOOKUP(A503,Climatologia_PP!A:U,9+Precipitacion!$E$2,FALSE),"")</f>
        <v>125.23333333333331</v>
      </c>
      <c r="AS503" s="70">
        <f t="shared" si="45"/>
        <v>26.350811817939849</v>
      </c>
      <c r="AT503" s="70">
        <f t="shared" si="46"/>
        <v>29.174113084147695</v>
      </c>
      <c r="AU503" s="70">
        <f t="shared" si="47"/>
        <v>12</v>
      </c>
      <c r="AV503" s="70">
        <f>IFERROR(VLOOKUP(A503,Maximos!A:AQ,8+(Precipitacion!$E$2-1)*3,FALSE),"")</f>
        <v>125</v>
      </c>
      <c r="AW503" s="79">
        <f t="array" ref="AW5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MATCH($A503, Maximos!$A:$A, 0),
    _xlpm.anio, INDEX(Maximos!$A:$ZZ, _xlpm.fila, _xlpm.colIni+1),
    _xlpm.dia, INDEX(Maximos!$A:$ZZ, _xlpm.fila, _xlpm.colIni+2),
    IF(OR(_xlpm.anio="",_xlpm.dia=""), "No aplica", DATE(_xlpm.anio, _xlpm.mesNum, _xlpm.dia))
  ),
"")</f>
        <v>37400</v>
      </c>
      <c r="AX503" s="72">
        <f t="shared" si="48"/>
        <v>-113</v>
      </c>
    </row>
    <row r="504" spans="1:50" ht="15" customHeight="1" x14ac:dyDescent="0.25">
      <c r="A504" s="68">
        <v>23125050</v>
      </c>
      <c r="B504" s="69" t="s">
        <v>788</v>
      </c>
      <c r="C504" s="69" t="s">
        <v>738</v>
      </c>
      <c r="D504" s="70">
        <v>-74.061388890000003</v>
      </c>
      <c r="E504" s="70">
        <v>6.6494444440000002</v>
      </c>
      <c r="F504" s="68">
        <v>168</v>
      </c>
      <c r="G504" s="68">
        <v>68</v>
      </c>
      <c r="H504" s="68">
        <v>68573</v>
      </c>
      <c r="I504" s="69" t="s">
        <v>50</v>
      </c>
      <c r="J504" s="69" t="s">
        <v>786</v>
      </c>
      <c r="K504" s="72">
        <v>38.6</v>
      </c>
      <c r="L504" s="72">
        <v>0</v>
      </c>
      <c r="M504" s="72">
        <v>0</v>
      </c>
      <c r="N504" s="72">
        <v>0.2</v>
      </c>
      <c r="O504" s="72">
        <v>0</v>
      </c>
      <c r="P504" s="72">
        <v>0</v>
      </c>
      <c r="Q504" s="72">
        <v>0</v>
      </c>
      <c r="R504" s="72">
        <v>0</v>
      </c>
      <c r="S504" s="72">
        <v>0</v>
      </c>
      <c r="T504" s="72">
        <v>30.4</v>
      </c>
      <c r="U504" s="72">
        <v>0</v>
      </c>
      <c r="V504" s="72">
        <v>0</v>
      </c>
      <c r="W504" s="72"/>
      <c r="X504" s="72"/>
      <c r="Y504" s="72"/>
      <c r="Z504" s="72"/>
      <c r="AA504" s="72">
        <v>0</v>
      </c>
      <c r="AB504" s="72">
        <v>5.2</v>
      </c>
      <c r="AC504" s="72">
        <v>0</v>
      </c>
      <c r="AD504" s="72">
        <v>0</v>
      </c>
      <c r="AE504" s="72">
        <v>0</v>
      </c>
      <c r="AF504" s="87">
        <v>0</v>
      </c>
      <c r="AG504" s="87">
        <v>0</v>
      </c>
      <c r="AH504" s="87">
        <v>0</v>
      </c>
      <c r="AI504" s="87">
        <v>13</v>
      </c>
      <c r="AJ504" s="87">
        <v>5</v>
      </c>
      <c r="AK504" s="87">
        <v>0</v>
      </c>
      <c r="AL504" s="87">
        <v>30.5</v>
      </c>
      <c r="AM504" s="87"/>
      <c r="AN504" s="87"/>
      <c r="AO504" s="87"/>
      <c r="AP504" s="70">
        <f t="shared" si="43"/>
        <v>24</v>
      </c>
      <c r="AQ504" s="70">
        <f t="shared" si="44"/>
        <v>122.9</v>
      </c>
      <c r="AR504" s="70">
        <f>IFERROR(VLOOKUP(A504,Climatologia_PP!A:U,9+Precipitacion!$E$2,FALSE),"")</f>
        <v>342.84615384615392</v>
      </c>
      <c r="AS504" s="70">
        <f t="shared" si="45"/>
        <v>35.846982275072911</v>
      </c>
      <c r="AT504" s="70">
        <f t="shared" si="46"/>
        <v>46.302352105302504</v>
      </c>
      <c r="AU504" s="70">
        <f t="shared" si="47"/>
        <v>38.6</v>
      </c>
      <c r="AV504" s="70">
        <f>IFERROR(VLOOKUP(A504,Maximos!A:AQ,8+(Precipitacion!$E$2-1)*3,FALSE),"")</f>
        <v>211.2</v>
      </c>
      <c r="AW504" s="79">
        <f t="array" ref="AW5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MATCH($A504, Maximos!$A:$A, 0),
    _xlpm.anio, INDEX(Maximos!$A:$ZZ, _xlpm.fila, _xlpm.colIni+1),
    _xlpm.dia, INDEX(Maximos!$A:$ZZ, _xlpm.fila, _xlpm.colIni+2),
    IF(OR(_xlpm.anio="",_xlpm.dia=""), "No aplica", DATE(_xlpm.anio, _xlpm.mesNum, _xlpm.dia))
  ),
"")</f>
        <v>45075</v>
      </c>
      <c r="AX504" s="72">
        <f t="shared" si="48"/>
        <v>-172.6</v>
      </c>
    </row>
    <row r="505" spans="1:50" ht="15" customHeight="1" x14ac:dyDescent="0.25">
      <c r="A505" s="68">
        <v>24030680</v>
      </c>
      <c r="B505" s="69" t="s">
        <v>789</v>
      </c>
      <c r="C505" s="69" t="s">
        <v>738</v>
      </c>
      <c r="D505" s="70">
        <v>-72.556049999999999</v>
      </c>
      <c r="E505" s="70">
        <v>6.8107800000000003</v>
      </c>
      <c r="F505" s="68">
        <v>3238</v>
      </c>
      <c r="G505" s="68">
        <v>68</v>
      </c>
      <c r="H505" s="68">
        <v>68152</v>
      </c>
      <c r="I505" s="69" t="s">
        <v>50</v>
      </c>
      <c r="J505" s="69" t="s">
        <v>790</v>
      </c>
      <c r="K505" s="72">
        <v>0.2</v>
      </c>
      <c r="L505" s="72">
        <v>17.8</v>
      </c>
      <c r="M505" s="72">
        <v>0.5</v>
      </c>
      <c r="N505" s="72">
        <v>0</v>
      </c>
      <c r="O505" s="72">
        <v>0</v>
      </c>
      <c r="P505" s="72">
        <v>0</v>
      </c>
      <c r="Q505" s="72">
        <v>0</v>
      </c>
      <c r="R505" s="72">
        <v>0</v>
      </c>
      <c r="S505" s="72">
        <v>0</v>
      </c>
      <c r="T505" s="72">
        <v>0</v>
      </c>
      <c r="U505" s="72">
        <v>3.2</v>
      </c>
      <c r="V505" s="72">
        <v>1.2</v>
      </c>
      <c r="W505" s="72">
        <v>1.4</v>
      </c>
      <c r="X505" s="72">
        <v>6</v>
      </c>
      <c r="Y505" s="72">
        <v>0</v>
      </c>
      <c r="Z505" s="72">
        <v>0</v>
      </c>
      <c r="AA505" s="72">
        <v>1.2</v>
      </c>
      <c r="AB505" s="72">
        <v>0</v>
      </c>
      <c r="AC505" s="72">
        <v>0.7</v>
      </c>
      <c r="AD505" s="72">
        <v>2.5</v>
      </c>
      <c r="AE505" s="72">
        <v>5</v>
      </c>
      <c r="AF505" s="87">
        <v>0</v>
      </c>
      <c r="AG505" s="87">
        <v>2.1</v>
      </c>
      <c r="AH505" s="87">
        <v>1</v>
      </c>
      <c r="AI505" s="87">
        <v>0</v>
      </c>
      <c r="AJ505" s="87">
        <v>3</v>
      </c>
      <c r="AK505" s="87">
        <v>2</v>
      </c>
      <c r="AL505" s="87">
        <v>2.5</v>
      </c>
      <c r="AM505" s="87">
        <v>0</v>
      </c>
      <c r="AN505" s="87"/>
      <c r="AO505" s="87"/>
      <c r="AP505" s="70">
        <f t="shared" si="43"/>
        <v>29</v>
      </c>
      <c r="AQ505" s="70">
        <f t="shared" si="44"/>
        <v>50.3</v>
      </c>
      <c r="AR505" s="70">
        <f>IFERROR(VLOOKUP(A505,Climatologia_PP!A:U,9+Precipitacion!$E$2,FALSE),"")</f>
        <v>145.88666666666671</v>
      </c>
      <c r="AS505" s="70">
        <f t="shared" si="45"/>
        <v>34.478819174701805</v>
      </c>
      <c r="AT505" s="70">
        <f t="shared" si="46"/>
        <v>36.856668772957107</v>
      </c>
      <c r="AU505" s="70">
        <f t="shared" si="47"/>
        <v>17.8</v>
      </c>
      <c r="AV505" s="70">
        <f>IFERROR(VLOOKUP(A505,Maximos!A:AQ,8+(Precipitacion!$E$2-1)*3,FALSE),"")</f>
        <v>54</v>
      </c>
      <c r="AW505" s="79">
        <f t="array" ref="AW5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MATCH($A505, Maximos!$A:$A, 0),
    _xlpm.anio, INDEX(Maximos!$A:$ZZ, _xlpm.fila, _xlpm.colIni+1),
    _xlpm.dia, INDEX(Maximos!$A:$ZZ, _xlpm.fila, _xlpm.colIni+2),
    IF(OR(_xlpm.anio="",_xlpm.dia=""), "No aplica", DATE(_xlpm.anio, _xlpm.mesNum, _xlpm.dia))
  ),
"")</f>
        <v>28992</v>
      </c>
      <c r="AX505" s="72">
        <f t="shared" si="48"/>
        <v>-36.200000000000003</v>
      </c>
    </row>
    <row r="506" spans="1:50" ht="15" customHeight="1" x14ac:dyDescent="0.25">
      <c r="A506" s="68">
        <v>24030340</v>
      </c>
      <c r="B506" s="69" t="s">
        <v>791</v>
      </c>
      <c r="C506" s="69" t="s">
        <v>738</v>
      </c>
      <c r="D506" s="70">
        <v>-72.811388890000003</v>
      </c>
      <c r="E506" s="70">
        <v>6.6716666670000002</v>
      </c>
      <c r="F506" s="68">
        <v>2150</v>
      </c>
      <c r="G506" s="68">
        <v>68</v>
      </c>
      <c r="H506" s="68">
        <v>68468</v>
      </c>
      <c r="I506" s="69" t="s">
        <v>50</v>
      </c>
      <c r="J506" s="69" t="s">
        <v>791</v>
      </c>
      <c r="K506" s="72">
        <v>53</v>
      </c>
      <c r="L506" s="72">
        <v>2</v>
      </c>
      <c r="M506" s="72">
        <v>0</v>
      </c>
      <c r="N506" s="72">
        <v>0</v>
      </c>
      <c r="O506" s="72">
        <v>0</v>
      </c>
      <c r="P506" s="72">
        <v>0</v>
      </c>
      <c r="Q506" s="72">
        <v>0</v>
      </c>
      <c r="R506" s="72">
        <v>0</v>
      </c>
      <c r="S506" s="72">
        <v>0</v>
      </c>
      <c r="T506" s="72">
        <v>5.6</v>
      </c>
      <c r="U506" s="72">
        <v>4.4000000000000004</v>
      </c>
      <c r="V506" s="72">
        <v>14.6</v>
      </c>
      <c r="W506" s="72">
        <v>2.5</v>
      </c>
      <c r="X506" s="72">
        <v>0</v>
      </c>
      <c r="Y506" s="72">
        <v>0</v>
      </c>
      <c r="Z506" s="72">
        <v>0</v>
      </c>
      <c r="AA506" s="72">
        <v>0</v>
      </c>
      <c r="AB506" s="72">
        <v>0</v>
      </c>
      <c r="AC506" s="72">
        <v>0</v>
      </c>
      <c r="AD506" s="72">
        <v>16</v>
      </c>
      <c r="AE506" s="72">
        <v>2.5</v>
      </c>
      <c r="AF506" s="87">
        <v>1</v>
      </c>
      <c r="AG506" s="87">
        <v>0</v>
      </c>
      <c r="AH506" s="87">
        <v>0</v>
      </c>
      <c r="AI506" s="87">
        <v>4.3</v>
      </c>
      <c r="AJ506" s="87">
        <v>0</v>
      </c>
      <c r="AK506" s="87">
        <v>0</v>
      </c>
      <c r="AL506" s="87">
        <v>20.399999999999999</v>
      </c>
      <c r="AM506" s="87">
        <v>11.5</v>
      </c>
      <c r="AN506" s="87"/>
      <c r="AO506" s="87"/>
      <c r="AP506" s="70">
        <f t="shared" si="43"/>
        <v>29</v>
      </c>
      <c r="AQ506" s="70">
        <f t="shared" si="44"/>
        <v>137.79999999999998</v>
      </c>
      <c r="AR506" s="70">
        <f>IFERROR(VLOOKUP(A506,Climatologia_PP!A:U,9+Precipitacion!$E$2,FALSE),"")</f>
        <v>224.7166666666667</v>
      </c>
      <c r="AS506" s="70">
        <f t="shared" si="45"/>
        <v>61.321664318030102</v>
      </c>
      <c r="AT506" s="70">
        <f t="shared" si="46"/>
        <v>65.550744615825266</v>
      </c>
      <c r="AU506" s="70">
        <f t="shared" si="47"/>
        <v>53</v>
      </c>
      <c r="AV506" s="70">
        <f>IFERROR(VLOOKUP(A506,Maximos!A:AQ,8+(Precipitacion!$E$2-1)*3,FALSE),"")</f>
        <v>90</v>
      </c>
      <c r="AW506" s="79">
        <f t="array" ref="AW5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MATCH($A506, Maximos!$A:$A, 0),
    _xlpm.anio, INDEX(Maximos!$A:$ZZ, _xlpm.fila, _xlpm.colIni+1),
    _xlpm.dia, INDEX(Maximos!$A:$ZZ, _xlpm.fila, _xlpm.colIni+2),
    IF(OR(_xlpm.anio="",_xlpm.dia=""), "No aplica", DATE(_xlpm.anio, _xlpm.mesNum, _xlpm.dia))
  ),
"")</f>
        <v>21674</v>
      </c>
      <c r="AX506" s="72">
        <f t="shared" si="48"/>
        <v>-37</v>
      </c>
    </row>
    <row r="507" spans="1:50" ht="15" customHeight="1" x14ac:dyDescent="0.25">
      <c r="A507" s="68">
        <v>23145020</v>
      </c>
      <c r="B507" s="69" t="s">
        <v>792</v>
      </c>
      <c r="C507" s="69" t="s">
        <v>738</v>
      </c>
      <c r="D507" s="70">
        <v>-73.510000000000005</v>
      </c>
      <c r="E507" s="70">
        <v>6.6963888889999996</v>
      </c>
      <c r="F507" s="68">
        <v>805</v>
      </c>
      <c r="G507" s="68">
        <v>68</v>
      </c>
      <c r="H507" s="68">
        <v>68235</v>
      </c>
      <c r="I507" s="69" t="s">
        <v>50</v>
      </c>
      <c r="J507" s="69" t="s">
        <v>793</v>
      </c>
      <c r="K507" s="72">
        <v>18.2</v>
      </c>
      <c r="L507" s="72">
        <v>0</v>
      </c>
      <c r="M507" s="72">
        <v>5.2</v>
      </c>
      <c r="N507" s="72">
        <v>4.3</v>
      </c>
      <c r="O507" s="72">
        <v>10.199999999999999</v>
      </c>
      <c r="P507" s="72">
        <v>0</v>
      </c>
      <c r="Q507" s="72">
        <v>0</v>
      </c>
      <c r="R507" s="72">
        <v>0</v>
      </c>
      <c r="S507" s="72">
        <v>0</v>
      </c>
      <c r="T507" s="72">
        <v>18.600000000000001</v>
      </c>
      <c r="U507" s="72">
        <v>0</v>
      </c>
      <c r="V507" s="72">
        <v>2.2000000000000002</v>
      </c>
      <c r="W507" s="72">
        <v>6.7</v>
      </c>
      <c r="X507" s="72">
        <v>5.2</v>
      </c>
      <c r="Y507" s="72">
        <v>0</v>
      </c>
      <c r="Z507" s="72"/>
      <c r="AA507" s="72">
        <v>0</v>
      </c>
      <c r="AB507" s="72">
        <v>42.2</v>
      </c>
      <c r="AC507" s="72">
        <v>0.2</v>
      </c>
      <c r="AD507" s="72">
        <v>8.6</v>
      </c>
      <c r="AE507" s="72">
        <v>2.2000000000000002</v>
      </c>
      <c r="AF507" s="87">
        <v>1.3</v>
      </c>
      <c r="AG507" s="87">
        <v>10.199999999999999</v>
      </c>
      <c r="AH507" s="87"/>
      <c r="AI507" s="87">
        <v>8.4</v>
      </c>
      <c r="AJ507" s="87">
        <v>1.2</v>
      </c>
      <c r="AK507" s="87">
        <v>5.6</v>
      </c>
      <c r="AL507" s="87">
        <v>8.5</v>
      </c>
      <c r="AM507" s="87">
        <v>28.2</v>
      </c>
      <c r="AN507" s="87"/>
      <c r="AO507" s="87"/>
      <c r="AP507" s="70">
        <f t="shared" si="43"/>
        <v>27</v>
      </c>
      <c r="AQ507" s="70">
        <f t="shared" si="44"/>
        <v>187.2</v>
      </c>
      <c r="AR507" s="70">
        <f>IFERROR(VLOOKUP(A507,Climatologia_PP!A:U,9+Precipitacion!$E$2,FALSE),"")</f>
        <v>311.29583333333329</v>
      </c>
      <c r="AS507" s="70">
        <f t="shared" si="45"/>
        <v>60.135722985905694</v>
      </c>
      <c r="AT507" s="70">
        <f t="shared" si="46"/>
        <v>69.044718983817646</v>
      </c>
      <c r="AU507" s="70">
        <f t="shared" si="47"/>
        <v>42.2</v>
      </c>
      <c r="AV507" s="70">
        <f>IFERROR(VLOOKUP(A507,Maximos!A:AQ,8+(Precipitacion!$E$2-1)*3,FALSE),"")</f>
        <v>113</v>
      </c>
      <c r="AW507" s="79">
        <f t="array" ref="AW5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MATCH($A507, Maximos!$A:$A, 0),
    _xlpm.anio, INDEX(Maximos!$A:$ZZ, _xlpm.fila, _xlpm.colIni+1),
    _xlpm.dia, INDEX(Maximos!$A:$ZZ, _xlpm.fila, _xlpm.colIni+2),
    IF(OR(_xlpm.anio="",_xlpm.dia=""), "No aplica", DATE(_xlpm.anio, _xlpm.mesNum, _xlpm.dia))
  ),
"")</f>
        <v>35192</v>
      </c>
      <c r="AX507" s="72">
        <f t="shared" si="48"/>
        <v>-70.8</v>
      </c>
    </row>
    <row r="508" spans="1:50" ht="15" customHeight="1" x14ac:dyDescent="0.25">
      <c r="A508" s="68">
        <v>24030950</v>
      </c>
      <c r="B508" s="69" t="s">
        <v>794</v>
      </c>
      <c r="C508" s="69" t="s">
        <v>738</v>
      </c>
      <c r="D508" s="70">
        <v>-72.729722219999999</v>
      </c>
      <c r="E508" s="70">
        <v>6.7063888890000003</v>
      </c>
      <c r="F508" s="68">
        <v>2237</v>
      </c>
      <c r="G508" s="68">
        <v>68</v>
      </c>
      <c r="H508" s="68">
        <v>68432</v>
      </c>
      <c r="I508" s="69" t="s">
        <v>50</v>
      </c>
      <c r="J508" s="69" t="s">
        <v>795</v>
      </c>
      <c r="K508" s="72">
        <v>7.5</v>
      </c>
      <c r="L508" s="72">
        <v>5.7</v>
      </c>
      <c r="M508" s="72">
        <v>1</v>
      </c>
      <c r="N508" s="72">
        <v>0</v>
      </c>
      <c r="O508" s="72">
        <v>0</v>
      </c>
      <c r="P508" s="72">
        <v>0</v>
      </c>
      <c r="Q508" s="72">
        <v>0</v>
      </c>
      <c r="R508" s="72">
        <v>0</v>
      </c>
      <c r="S508" s="72">
        <v>0</v>
      </c>
      <c r="T508" s="72">
        <v>3.5</v>
      </c>
      <c r="U508" s="72">
        <v>11.3</v>
      </c>
      <c r="V508" s="72">
        <v>1</v>
      </c>
      <c r="W508" s="72">
        <v>1.5</v>
      </c>
      <c r="X508" s="72">
        <v>2.5</v>
      </c>
      <c r="Y508" s="72">
        <v>0</v>
      </c>
      <c r="Z508" s="72">
        <v>4</v>
      </c>
      <c r="AA508" s="72">
        <v>1</v>
      </c>
      <c r="AB508" s="72">
        <v>0</v>
      </c>
      <c r="AC508" s="72">
        <v>0</v>
      </c>
      <c r="AD508" s="72">
        <v>0</v>
      </c>
      <c r="AE508" s="72">
        <v>4.5</v>
      </c>
      <c r="AF508" s="87">
        <v>0</v>
      </c>
      <c r="AG508" s="87">
        <v>3</v>
      </c>
      <c r="AH508" s="87">
        <v>1</v>
      </c>
      <c r="AI508" s="87">
        <v>21.5</v>
      </c>
      <c r="AJ508" s="87">
        <v>0.5</v>
      </c>
      <c r="AK508" s="87">
        <v>0</v>
      </c>
      <c r="AL508" s="87">
        <v>2.5</v>
      </c>
      <c r="AM508" s="87">
        <v>16.8</v>
      </c>
      <c r="AN508" s="87"/>
      <c r="AO508" s="87"/>
      <c r="AP508" s="70">
        <f t="shared" si="43"/>
        <v>29</v>
      </c>
      <c r="AQ508" s="70">
        <f t="shared" si="44"/>
        <v>88.8</v>
      </c>
      <c r="AR508" s="70">
        <f>IFERROR(VLOOKUP(A508,Climatologia_PP!A:U,9+Precipitacion!$E$2,FALSE),"")</f>
        <v>183.83103448275861</v>
      </c>
      <c r="AS508" s="70">
        <f t="shared" si="45"/>
        <v>48.305227814147173</v>
      </c>
      <c r="AT508" s="70">
        <f t="shared" si="46"/>
        <v>51.636622835812503</v>
      </c>
      <c r="AU508" s="70">
        <f t="shared" si="47"/>
        <v>21.5</v>
      </c>
      <c r="AV508" s="70" t="str">
        <f>IFERROR(VLOOKUP(A508,Maximos!A:AQ,8+(Precipitacion!$E$2-1)*3,FALSE),"")</f>
        <v/>
      </c>
      <c r="AW508" s="79" t="str">
        <f t="array" ref="AW5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508" s="72" t="str">
        <f t="shared" si="48"/>
        <v>NA</v>
      </c>
    </row>
    <row r="509" spans="1:50" ht="15" customHeight="1" x14ac:dyDescent="0.25">
      <c r="A509" s="68">
        <v>24050100</v>
      </c>
      <c r="B509" s="69" t="s">
        <v>796</v>
      </c>
      <c r="C509" s="69" t="s">
        <v>738</v>
      </c>
      <c r="D509" s="70">
        <v>-73.279888889999995</v>
      </c>
      <c r="E509" s="70">
        <v>6.7072500000000002</v>
      </c>
      <c r="F509" s="68">
        <v>815</v>
      </c>
      <c r="G509" s="68">
        <v>68</v>
      </c>
      <c r="H509" s="68">
        <v>68895</v>
      </c>
      <c r="I509" s="69" t="s">
        <v>50</v>
      </c>
      <c r="J509" s="69" t="s">
        <v>763</v>
      </c>
      <c r="K509" s="72">
        <v>5</v>
      </c>
      <c r="L509" s="72">
        <v>0</v>
      </c>
      <c r="M509" s="72">
        <v>0</v>
      </c>
      <c r="N509" s="72">
        <v>0</v>
      </c>
      <c r="O509" s="72">
        <v>0</v>
      </c>
      <c r="P509" s="72">
        <v>0</v>
      </c>
      <c r="Q509" s="72">
        <v>0</v>
      </c>
      <c r="R509" s="72">
        <v>0</v>
      </c>
      <c r="S509" s="72">
        <v>0</v>
      </c>
      <c r="T509" s="72">
        <v>15</v>
      </c>
      <c r="U509" s="72">
        <v>0</v>
      </c>
      <c r="V509" s="72">
        <v>3</v>
      </c>
      <c r="W509" s="72">
        <v>0</v>
      </c>
      <c r="X509" s="72">
        <v>0</v>
      </c>
      <c r="Y509" s="72">
        <v>0</v>
      </c>
      <c r="Z509" s="72">
        <v>0</v>
      </c>
      <c r="AA509" s="72">
        <v>0</v>
      </c>
      <c r="AB509" s="72">
        <v>0</v>
      </c>
      <c r="AC509" s="72">
        <v>0</v>
      </c>
      <c r="AD509" s="72">
        <v>20</v>
      </c>
      <c r="AE509" s="72">
        <v>0</v>
      </c>
      <c r="AF509" s="87">
        <v>0</v>
      </c>
      <c r="AG509" s="87">
        <v>0</v>
      </c>
      <c r="AH509" s="87">
        <v>0</v>
      </c>
      <c r="AI509" s="87">
        <v>0</v>
      </c>
      <c r="AJ509" s="87">
        <v>0</v>
      </c>
      <c r="AK509" s="87">
        <v>0</v>
      </c>
      <c r="AL509" s="87">
        <v>0</v>
      </c>
      <c r="AM509" s="87">
        <v>0</v>
      </c>
      <c r="AN509" s="87"/>
      <c r="AO509" s="87"/>
      <c r="AP509" s="70">
        <f t="shared" si="43"/>
        <v>29</v>
      </c>
      <c r="AQ509" s="70">
        <f t="shared" si="44"/>
        <v>43</v>
      </c>
      <c r="AR509" s="70">
        <f>IFERROR(VLOOKUP(A509,Climatologia_PP!A:U,9+Precipitacion!$E$2,FALSE),"")</f>
        <v>174.54827586206889</v>
      </c>
      <c r="AS509" s="70">
        <f t="shared" si="45"/>
        <v>24.635018471325008</v>
      </c>
      <c r="AT509" s="70">
        <f t="shared" si="46"/>
        <v>26.33398526245087</v>
      </c>
      <c r="AU509" s="70">
        <f t="shared" si="47"/>
        <v>20</v>
      </c>
      <c r="AV509" s="70">
        <f>IFERROR(VLOOKUP(A509,Maximos!A:AQ,8+(Precipitacion!$E$2-1)*3,FALSE),"")</f>
        <v>115</v>
      </c>
      <c r="AW509" s="79">
        <f t="array" ref="AW5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MATCH($A509, Maximos!$A:$A, 0),
    _xlpm.anio, INDEX(Maximos!$A:$ZZ, _xlpm.fila, _xlpm.colIni+1),
    _xlpm.dia, INDEX(Maximos!$A:$ZZ, _xlpm.fila, _xlpm.colIni+2),
    IF(OR(_xlpm.anio="",_xlpm.dia=""), "No aplica", DATE(_xlpm.anio, _xlpm.mesNum, _xlpm.dia))
  ),
"")</f>
        <v>28991</v>
      </c>
      <c r="AX509" s="72">
        <f t="shared" si="48"/>
        <v>-95</v>
      </c>
    </row>
    <row r="510" spans="1:50" ht="15" customHeight="1" x14ac:dyDescent="0.25">
      <c r="A510" s="68">
        <v>24010670</v>
      </c>
      <c r="B510" s="69" t="s">
        <v>206</v>
      </c>
      <c r="C510" s="69" t="s">
        <v>738</v>
      </c>
      <c r="D510" s="70">
        <v>-73.796388890000003</v>
      </c>
      <c r="E510" s="70">
        <v>5.9197222219999999</v>
      </c>
      <c r="F510" s="68">
        <v>2270</v>
      </c>
      <c r="G510" s="68">
        <v>68</v>
      </c>
      <c r="H510" s="68">
        <v>68773</v>
      </c>
      <c r="I510" s="69" t="s">
        <v>50</v>
      </c>
      <c r="J510" s="69" t="s">
        <v>206</v>
      </c>
      <c r="K510" s="72">
        <v>12</v>
      </c>
      <c r="L510" s="72">
        <v>3</v>
      </c>
      <c r="M510" s="72">
        <v>11</v>
      </c>
      <c r="N510" s="72">
        <v>3</v>
      </c>
      <c r="O510" s="72">
        <v>0</v>
      </c>
      <c r="P510" s="72">
        <v>0</v>
      </c>
      <c r="Q510" s="72">
        <v>19</v>
      </c>
      <c r="R510" s="72">
        <v>0</v>
      </c>
      <c r="S510" s="72">
        <v>0</v>
      </c>
      <c r="T510" s="72">
        <v>0</v>
      </c>
      <c r="U510" s="72">
        <v>80.3</v>
      </c>
      <c r="V510" s="72">
        <v>20</v>
      </c>
      <c r="W510" s="72">
        <v>37</v>
      </c>
      <c r="X510" s="72">
        <v>0</v>
      </c>
      <c r="Y510" s="72">
        <v>22</v>
      </c>
      <c r="Z510" s="72">
        <v>20</v>
      </c>
      <c r="AA510" s="72">
        <v>0</v>
      </c>
      <c r="AB510" s="72">
        <v>5</v>
      </c>
      <c r="AC510" s="72">
        <v>0</v>
      </c>
      <c r="AD510" s="72">
        <v>0</v>
      </c>
      <c r="AE510" s="72">
        <v>16.600000000000001</v>
      </c>
      <c r="AF510" s="87">
        <v>2</v>
      </c>
      <c r="AG510" s="87">
        <v>3.9</v>
      </c>
      <c r="AH510" s="87">
        <v>5</v>
      </c>
      <c r="AI510" s="87">
        <v>0</v>
      </c>
      <c r="AJ510" s="87">
        <v>0</v>
      </c>
      <c r="AK510" s="87">
        <v>7.8</v>
      </c>
      <c r="AL510" s="87">
        <v>10</v>
      </c>
      <c r="AM510" s="87">
        <v>10</v>
      </c>
      <c r="AN510" s="87"/>
      <c r="AO510" s="87"/>
      <c r="AP510" s="70">
        <f t="shared" si="43"/>
        <v>29</v>
      </c>
      <c r="AQ510" s="70">
        <f t="shared" si="44"/>
        <v>287.60000000000002</v>
      </c>
      <c r="AR510" s="70">
        <f>IFERROR(VLOOKUP(A510,Climatologia_PP!A:U,9+Precipitacion!$E$2,FALSE),"")</f>
        <v>358.4703703703704</v>
      </c>
      <c r="AS510" s="70">
        <f t="shared" si="45"/>
        <v>80.229782925392868</v>
      </c>
      <c r="AT510" s="70">
        <f t="shared" si="46"/>
        <v>85.762871403006159</v>
      </c>
      <c r="AU510" s="70">
        <f t="shared" si="47"/>
        <v>80.3</v>
      </c>
      <c r="AV510" s="70">
        <f>IFERROR(VLOOKUP(A510,Maximos!A:AQ,8+(Precipitacion!$E$2-1)*3,FALSE),"")</f>
        <v>133.30000000000001</v>
      </c>
      <c r="AW510" s="79">
        <f t="array" ref="AW5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MATCH($A510, Maximos!$A:$A, 0),
    _xlpm.anio, INDEX(Maximos!$A:$ZZ, _xlpm.fila, _xlpm.colIni+1),
    _xlpm.dia, INDEX(Maximos!$A:$ZZ, _xlpm.fila, _xlpm.colIni+2),
    IF(OR(_xlpm.anio="",_xlpm.dia=""), "No aplica", DATE(_xlpm.anio, _xlpm.mesNum, _xlpm.dia))
  ),
"")</f>
        <v>30461</v>
      </c>
      <c r="AX510" s="72">
        <f t="shared" si="48"/>
        <v>-53.000000000000014</v>
      </c>
    </row>
    <row r="511" spans="1:50" ht="15" customHeight="1" x14ac:dyDescent="0.25">
      <c r="A511" s="68">
        <v>24010750</v>
      </c>
      <c r="B511" s="69" t="s">
        <v>797</v>
      </c>
      <c r="C511" s="69" t="s">
        <v>738</v>
      </c>
      <c r="D511" s="70">
        <v>-73.609166669999993</v>
      </c>
      <c r="E511" s="70">
        <v>5.9258333329999999</v>
      </c>
      <c r="F511" s="68">
        <v>1730</v>
      </c>
      <c r="G511" s="68">
        <v>15</v>
      </c>
      <c r="H511" s="68">
        <v>15469</v>
      </c>
      <c r="I511" s="69" t="s">
        <v>504</v>
      </c>
      <c r="J511" s="69" t="s">
        <v>798</v>
      </c>
      <c r="K511" s="72">
        <v>16.899999999999999</v>
      </c>
      <c r="L511" s="72">
        <v>1.5</v>
      </c>
      <c r="M511" s="72">
        <v>6.5</v>
      </c>
      <c r="N511" s="72">
        <v>0</v>
      </c>
      <c r="O511" s="72">
        <v>4.5999999999999996</v>
      </c>
      <c r="P511" s="72">
        <v>0</v>
      </c>
      <c r="Q511" s="72">
        <v>5.4</v>
      </c>
      <c r="R511" s="72">
        <v>0</v>
      </c>
      <c r="S511" s="72">
        <v>0</v>
      </c>
      <c r="T511" s="72">
        <v>3.1</v>
      </c>
      <c r="U511" s="72">
        <v>26.4</v>
      </c>
      <c r="V511" s="72">
        <v>39.6</v>
      </c>
      <c r="W511" s="72">
        <v>0</v>
      </c>
      <c r="X511" s="72">
        <v>22.6</v>
      </c>
      <c r="Y511" s="72">
        <v>0.2</v>
      </c>
      <c r="Z511" s="72">
        <v>10.7</v>
      </c>
      <c r="AA511" s="72">
        <v>10.199999999999999</v>
      </c>
      <c r="AB511" s="72">
        <v>0.1</v>
      </c>
      <c r="AC511" s="72">
        <v>0</v>
      </c>
      <c r="AD511" s="72">
        <v>0</v>
      </c>
      <c r="AE511" s="72">
        <v>9.6999999999999993</v>
      </c>
      <c r="AF511" s="87">
        <v>3.6</v>
      </c>
      <c r="AG511" s="87">
        <v>6.5</v>
      </c>
      <c r="AH511" s="87">
        <v>1.2</v>
      </c>
      <c r="AI511" s="87">
        <v>0.5</v>
      </c>
      <c r="AJ511" s="87">
        <v>0</v>
      </c>
      <c r="AK511" s="87">
        <v>2.4</v>
      </c>
      <c r="AL511" s="87">
        <v>0</v>
      </c>
      <c r="AM511" s="87">
        <v>5.6</v>
      </c>
      <c r="AN511" s="87"/>
      <c r="AO511" s="87"/>
      <c r="AP511" s="70">
        <f t="shared" si="43"/>
        <v>29</v>
      </c>
      <c r="AQ511" s="70">
        <f t="shared" si="44"/>
        <v>177.29999999999995</v>
      </c>
      <c r="AR511" s="70">
        <f>IFERROR(VLOOKUP(A511,Climatologia_PP!A:U,9+Precipitacion!$E$2,FALSE),"")</f>
        <v>229.91785714285709</v>
      </c>
      <c r="AS511" s="70">
        <f t="shared" si="45"/>
        <v>77.114497413672595</v>
      </c>
      <c r="AT511" s="70">
        <f t="shared" si="46"/>
        <v>82.432738614615531</v>
      </c>
      <c r="AU511" s="70">
        <f t="shared" si="47"/>
        <v>39.6</v>
      </c>
      <c r="AV511" s="70">
        <f>IFERROR(VLOOKUP(A511,Maximos!A:AQ,8+(Precipitacion!$E$2-1)*3,FALSE),"")</f>
        <v>71.599999999999994</v>
      </c>
      <c r="AW511" s="79">
        <f t="array" ref="AW5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MATCH($A511, Maximos!$A:$A, 0),
    _xlpm.anio, INDEX(Maximos!$A:$ZZ, _xlpm.fila, _xlpm.colIni+1),
    _xlpm.dia, INDEX(Maximos!$A:$ZZ, _xlpm.fila, _xlpm.colIni+2),
    IF(OR(_xlpm.anio="",_xlpm.dia=""), "No aplica", DATE(_xlpm.anio, _xlpm.mesNum, _xlpm.dia))
  ),
"")</f>
        <v>30827</v>
      </c>
      <c r="AX511" s="72">
        <f t="shared" si="48"/>
        <v>-31.999999999999993</v>
      </c>
    </row>
    <row r="512" spans="1:50" ht="15" customHeight="1" x14ac:dyDescent="0.25">
      <c r="A512" s="68">
        <v>24010820</v>
      </c>
      <c r="B512" s="69" t="s">
        <v>799</v>
      </c>
      <c r="C512" s="69" t="s">
        <v>738</v>
      </c>
      <c r="D512" s="70">
        <v>-73.702500000000001</v>
      </c>
      <c r="E512" s="70">
        <v>5.9613888890000002</v>
      </c>
      <c r="F512" s="68">
        <v>218</v>
      </c>
      <c r="G512" s="68">
        <v>68</v>
      </c>
      <c r="H512" s="68">
        <v>68324</v>
      </c>
      <c r="I512" s="69" t="s">
        <v>50</v>
      </c>
      <c r="J512" s="69" t="s">
        <v>800</v>
      </c>
      <c r="K512" s="72">
        <v>10</v>
      </c>
      <c r="L512" s="72">
        <v>0</v>
      </c>
      <c r="M512" s="72">
        <v>0</v>
      </c>
      <c r="N512" s="72">
        <v>1.5</v>
      </c>
      <c r="O512" s="72">
        <v>2</v>
      </c>
      <c r="P512" s="72">
        <v>0</v>
      </c>
      <c r="Q512" s="72">
        <v>6.4</v>
      </c>
      <c r="R512" s="72">
        <v>0</v>
      </c>
      <c r="S512" s="72">
        <v>0</v>
      </c>
      <c r="T512" s="72">
        <v>7.9</v>
      </c>
      <c r="U512" s="72">
        <v>36.799999999999997</v>
      </c>
      <c r="V512" s="72">
        <v>22.5</v>
      </c>
      <c r="W512" s="72">
        <v>16.5</v>
      </c>
      <c r="X512" s="72">
        <v>10.3</v>
      </c>
      <c r="Y512" s="72">
        <v>25.5</v>
      </c>
      <c r="Z512" s="72">
        <v>15.2</v>
      </c>
      <c r="AA512" s="72">
        <v>0</v>
      </c>
      <c r="AB512" s="72">
        <v>78.5</v>
      </c>
      <c r="AC512" s="72">
        <v>0</v>
      </c>
      <c r="AD512" s="72">
        <v>0</v>
      </c>
      <c r="AE512" s="72">
        <v>8</v>
      </c>
      <c r="AF512" s="87">
        <v>0</v>
      </c>
      <c r="AG512" s="87">
        <v>6</v>
      </c>
      <c r="AH512" s="87">
        <v>0</v>
      </c>
      <c r="AI512" s="87">
        <v>0</v>
      </c>
      <c r="AJ512" s="87">
        <v>3.2</v>
      </c>
      <c r="AK512" s="87">
        <v>0.4</v>
      </c>
      <c r="AL512" s="87">
        <v>5.6</v>
      </c>
      <c r="AM512" s="87"/>
      <c r="AN512" s="87"/>
      <c r="AO512" s="87"/>
      <c r="AP512" s="70">
        <f t="shared" si="43"/>
        <v>28</v>
      </c>
      <c r="AQ512" s="70">
        <f t="shared" si="44"/>
        <v>256.29999999999995</v>
      </c>
      <c r="AR512" s="70">
        <f>IFERROR(VLOOKUP(A512,Climatologia_PP!A:U,9+Precipitacion!$E$2,FALSE),"")</f>
        <v>296.50344827586213</v>
      </c>
      <c r="AS512" s="70">
        <f t="shared" si="45"/>
        <v>86.440815946781996</v>
      </c>
      <c r="AT512" s="70">
        <f t="shared" si="46"/>
        <v>95.702331941080075</v>
      </c>
      <c r="AU512" s="70">
        <f t="shared" si="47"/>
        <v>78.5</v>
      </c>
      <c r="AV512" s="70">
        <f>IFERROR(VLOOKUP(A512,Maximos!A:AQ,8+(Precipitacion!$E$2-1)*3,FALSE),"")</f>
        <v>92</v>
      </c>
      <c r="AW512" s="79">
        <f t="array" ref="AW5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MATCH($A512, Maximos!$A:$A, 0),
    _xlpm.anio, INDEX(Maximos!$A:$ZZ, _xlpm.fila, _xlpm.colIni+1),
    _xlpm.dia, INDEX(Maximos!$A:$ZZ, _xlpm.fila, _xlpm.colIni+2),
    IF(OR(_xlpm.anio="",_xlpm.dia=""), "No aplica", DATE(_xlpm.anio, _xlpm.mesNum, _xlpm.dia))
  ),
"")</f>
        <v>31559</v>
      </c>
      <c r="AX512" s="72">
        <f t="shared" si="48"/>
        <v>-13.5</v>
      </c>
    </row>
    <row r="513" spans="1:50" ht="15" customHeight="1" x14ac:dyDescent="0.25">
      <c r="A513" s="68">
        <v>24010640</v>
      </c>
      <c r="B513" s="69" t="s">
        <v>35</v>
      </c>
      <c r="C513" s="69" t="s">
        <v>738</v>
      </c>
      <c r="D513" s="70">
        <v>-73.770833330000002</v>
      </c>
      <c r="E513" s="70">
        <v>5.9861111109999996</v>
      </c>
      <c r="F513" s="68">
        <v>2165</v>
      </c>
      <c r="G513" s="68">
        <v>68</v>
      </c>
      <c r="H513" s="68">
        <v>68101</v>
      </c>
      <c r="I513" s="69" t="s">
        <v>50</v>
      </c>
      <c r="J513" s="69" t="s">
        <v>35</v>
      </c>
      <c r="K513" s="72">
        <v>7.8</v>
      </c>
      <c r="L513" s="72">
        <v>0</v>
      </c>
      <c r="M513" s="72">
        <v>5.2</v>
      </c>
      <c r="N513" s="72">
        <v>15.5</v>
      </c>
      <c r="O513" s="72">
        <v>8.1999999999999993</v>
      </c>
      <c r="P513" s="72">
        <v>0</v>
      </c>
      <c r="Q513" s="72">
        <v>28.6</v>
      </c>
      <c r="R513" s="72">
        <v>3.5</v>
      </c>
      <c r="S513" s="72">
        <v>0</v>
      </c>
      <c r="T513" s="72">
        <v>3.2</v>
      </c>
      <c r="U513" s="72">
        <v>19.5</v>
      </c>
      <c r="V513" s="72">
        <v>23.2</v>
      </c>
      <c r="W513" s="72">
        <v>14.6</v>
      </c>
      <c r="X513" s="72">
        <v>6.3</v>
      </c>
      <c r="Y513" s="72">
        <v>24.5</v>
      </c>
      <c r="Z513" s="72">
        <v>37.799999999999997</v>
      </c>
      <c r="AA513" s="72">
        <v>10.5</v>
      </c>
      <c r="AB513" s="72">
        <v>7.9</v>
      </c>
      <c r="AC513" s="72">
        <v>0</v>
      </c>
      <c r="AD513" s="72">
        <v>0</v>
      </c>
      <c r="AE513" s="72">
        <v>6.4</v>
      </c>
      <c r="AF513" s="87">
        <v>0</v>
      </c>
      <c r="AG513" s="87">
        <v>4.5999999999999996</v>
      </c>
      <c r="AH513" s="87">
        <v>0.8</v>
      </c>
      <c r="AI513" s="87">
        <v>1.5</v>
      </c>
      <c r="AJ513" s="87">
        <v>0.4</v>
      </c>
      <c r="AK513" s="87">
        <v>0.2</v>
      </c>
      <c r="AL513" s="87">
        <v>15.4</v>
      </c>
      <c r="AM513" s="87">
        <v>18.5</v>
      </c>
      <c r="AN513" s="87"/>
      <c r="AO513" s="87"/>
      <c r="AP513" s="70">
        <f t="shared" si="43"/>
        <v>29</v>
      </c>
      <c r="AQ513" s="70">
        <f t="shared" si="44"/>
        <v>264.10000000000002</v>
      </c>
      <c r="AR513" s="70">
        <f>IFERROR(VLOOKUP(A513,Climatologia_PP!A:U,9+Precipitacion!$E$2,FALSE),"")</f>
        <v>340.94</v>
      </c>
      <c r="AS513" s="70">
        <f t="shared" si="45"/>
        <v>77.46231008388574</v>
      </c>
      <c r="AT513" s="70">
        <f t="shared" si="46"/>
        <v>82.80453836553302</v>
      </c>
      <c r="AU513" s="70">
        <f t="shared" si="47"/>
        <v>37.799999999999997</v>
      </c>
      <c r="AV513" s="70">
        <f>IFERROR(VLOOKUP(A513,Maximos!A:AQ,8+(Precipitacion!$E$2-1)*3,FALSE),"")</f>
        <v>162</v>
      </c>
      <c r="AW513" s="79">
        <f t="array" ref="AW5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MATCH($A513, Maximos!$A:$A, 0),
    _xlpm.anio, INDEX(Maximos!$A:$ZZ, _xlpm.fila, _xlpm.colIni+1),
    _xlpm.dia, INDEX(Maximos!$A:$ZZ, _xlpm.fila, _xlpm.colIni+2),
    IF(OR(_xlpm.anio="",_xlpm.dia=""), "No aplica", DATE(_xlpm.anio, _xlpm.mesNum, _xlpm.dia))
  ),
"")</f>
        <v>30089</v>
      </c>
      <c r="AX513" s="72">
        <f t="shared" si="48"/>
        <v>-124.2</v>
      </c>
    </row>
    <row r="514" spans="1:50" ht="15" customHeight="1" x14ac:dyDescent="0.25">
      <c r="A514" s="68">
        <v>24050060</v>
      </c>
      <c r="B514" s="69" t="s">
        <v>801</v>
      </c>
      <c r="C514" s="69" t="s">
        <v>738</v>
      </c>
      <c r="D514" s="70">
        <v>-73.410833330000003</v>
      </c>
      <c r="E514" s="70">
        <v>6.8727777779999997</v>
      </c>
      <c r="F514" s="68">
        <v>721</v>
      </c>
      <c r="G514" s="68">
        <v>68</v>
      </c>
      <c r="H514" s="68">
        <v>68689</v>
      </c>
      <c r="I514" s="69" t="s">
        <v>50</v>
      </c>
      <c r="J514" s="69" t="s">
        <v>802</v>
      </c>
      <c r="K514" s="72">
        <v>8</v>
      </c>
      <c r="L514" s="72">
        <v>0</v>
      </c>
      <c r="M514" s="72">
        <v>0</v>
      </c>
      <c r="N514" s="72">
        <v>0</v>
      </c>
      <c r="O514" s="72">
        <v>0</v>
      </c>
      <c r="P514" s="72">
        <v>0</v>
      </c>
      <c r="Q514" s="72">
        <v>0</v>
      </c>
      <c r="R514" s="72">
        <v>0</v>
      </c>
      <c r="S514" s="72">
        <v>0</v>
      </c>
      <c r="T514" s="72">
        <v>0</v>
      </c>
      <c r="U514" s="72">
        <v>0</v>
      </c>
      <c r="V514" s="72">
        <v>0</v>
      </c>
      <c r="W514" s="72">
        <v>0</v>
      </c>
      <c r="X514" s="72">
        <v>0</v>
      </c>
      <c r="Y514" s="72">
        <v>0</v>
      </c>
      <c r="Z514" s="72">
        <v>0</v>
      </c>
      <c r="AA514" s="72">
        <v>0</v>
      </c>
      <c r="AB514" s="72">
        <v>9</v>
      </c>
      <c r="AC514" s="72">
        <v>0</v>
      </c>
      <c r="AD514" s="72">
        <v>6</v>
      </c>
      <c r="AE514" s="72">
        <v>0</v>
      </c>
      <c r="AF514" s="87">
        <v>0</v>
      </c>
      <c r="AG514" s="87">
        <v>6</v>
      </c>
      <c r="AH514" s="87">
        <v>0</v>
      </c>
      <c r="AI514" s="87">
        <v>0</v>
      </c>
      <c r="AJ514" s="87">
        <v>0</v>
      </c>
      <c r="AK514" s="87">
        <v>0</v>
      </c>
      <c r="AL514" s="87">
        <v>0</v>
      </c>
      <c r="AM514" s="87">
        <v>0</v>
      </c>
      <c r="AN514" s="87"/>
      <c r="AO514" s="87"/>
      <c r="AP514" s="70">
        <f t="shared" si="43"/>
        <v>29</v>
      </c>
      <c r="AQ514" s="70">
        <f t="shared" si="44"/>
        <v>29</v>
      </c>
      <c r="AR514" s="70">
        <f>IFERROR(VLOOKUP(A514,Climatologia_PP!A:U,9+Precipitacion!$E$2,FALSE),"")</f>
        <v>201.23333333333329</v>
      </c>
      <c r="AS514" s="70">
        <f t="shared" si="45"/>
        <v>14.411131356634094</v>
      </c>
      <c r="AT514" s="70">
        <f t="shared" si="46"/>
        <v>15.405002484677823</v>
      </c>
      <c r="AU514" s="70">
        <f t="shared" si="47"/>
        <v>9</v>
      </c>
      <c r="AV514" s="70">
        <f>IFERROR(VLOOKUP(A514,Maximos!A:AQ,8+(Precipitacion!$E$2-1)*3,FALSE),"")</f>
        <v>106</v>
      </c>
      <c r="AW514" s="79">
        <f t="array" ref="AW5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MATCH($A514, Maximos!$A:$A, 0),
    _xlpm.anio, INDEX(Maximos!$A:$ZZ, _xlpm.fila, _xlpm.colIni+1),
    _xlpm.dia, INDEX(Maximos!$A:$ZZ, _xlpm.fila, _xlpm.colIni+2),
    IF(OR(_xlpm.anio="",_xlpm.dia=""), "No aplica", DATE(_xlpm.anio, _xlpm.mesNum, _xlpm.dia))
  ),
"")</f>
        <v>29716</v>
      </c>
      <c r="AX514" s="72">
        <f t="shared" si="48"/>
        <v>-97</v>
      </c>
    </row>
    <row r="515" spans="1:50" ht="15" customHeight="1" x14ac:dyDescent="0.25">
      <c r="A515" s="68">
        <v>23130010</v>
      </c>
      <c r="B515" s="69" t="s">
        <v>803</v>
      </c>
      <c r="C515" s="69" t="s">
        <v>738</v>
      </c>
      <c r="D515" s="70">
        <v>-74.031388890000002</v>
      </c>
      <c r="E515" s="70">
        <v>6.8777777779999996</v>
      </c>
      <c r="F515" s="68">
        <v>100</v>
      </c>
      <c r="G515" s="68">
        <v>68</v>
      </c>
      <c r="H515" s="68">
        <v>68081</v>
      </c>
      <c r="I515" s="69" t="s">
        <v>50</v>
      </c>
      <c r="J515" s="69" t="s">
        <v>51</v>
      </c>
      <c r="K515" s="72">
        <v>61.3</v>
      </c>
      <c r="L515" s="72">
        <v>0</v>
      </c>
      <c r="M515" s="72">
        <v>29.7</v>
      </c>
      <c r="N515" s="72">
        <v>0</v>
      </c>
      <c r="O515" s="72">
        <v>0</v>
      </c>
      <c r="P515" s="72">
        <v>0</v>
      </c>
      <c r="Q515" s="72">
        <v>11.9</v>
      </c>
      <c r="R515" s="72">
        <v>0</v>
      </c>
      <c r="S515" s="72">
        <v>0</v>
      </c>
      <c r="T515" s="72">
        <v>81.2</v>
      </c>
      <c r="U515" s="72">
        <v>0</v>
      </c>
      <c r="V515" s="72">
        <v>1.5</v>
      </c>
      <c r="W515" s="72">
        <v>0.5</v>
      </c>
      <c r="X515" s="72">
        <v>0</v>
      </c>
      <c r="Y515" s="72">
        <v>0</v>
      </c>
      <c r="Z515" s="72">
        <v>0</v>
      </c>
      <c r="AA515" s="72">
        <v>0.9</v>
      </c>
      <c r="AB515" s="72">
        <v>7.1</v>
      </c>
      <c r="AC515" s="72">
        <v>0</v>
      </c>
      <c r="AD515" s="72">
        <v>5.0999999999999996</v>
      </c>
      <c r="AE515" s="72">
        <v>0.2</v>
      </c>
      <c r="AF515" s="87">
        <v>0</v>
      </c>
      <c r="AG515" s="87">
        <v>0.7</v>
      </c>
      <c r="AH515" s="87">
        <v>0</v>
      </c>
      <c r="AI515" s="87">
        <v>0.9</v>
      </c>
      <c r="AJ515" s="87">
        <v>10.5</v>
      </c>
      <c r="AK515" s="87">
        <v>0</v>
      </c>
      <c r="AL515" s="87">
        <v>21</v>
      </c>
      <c r="AM515" s="87">
        <v>4</v>
      </c>
      <c r="AN515" s="87"/>
      <c r="AO515" s="87"/>
      <c r="AP515" s="70">
        <f t="shared" si="43"/>
        <v>29</v>
      </c>
      <c r="AQ515" s="70">
        <f t="shared" si="44"/>
        <v>236.5</v>
      </c>
      <c r="AR515" s="70">
        <f>IFERROR(VLOOKUP(A515,Climatologia_PP!A:U,9+Precipitacion!$E$2,FALSE),"")</f>
        <v>358.64333333333337</v>
      </c>
      <c r="AS515" s="70">
        <f t="shared" si="45"/>
        <v>65.942951679012566</v>
      </c>
      <c r="AT515" s="70">
        <f t="shared" si="46"/>
        <v>70.490741449978955</v>
      </c>
      <c r="AU515" s="70">
        <f t="shared" si="47"/>
        <v>81.2</v>
      </c>
      <c r="AV515" s="70">
        <f>IFERROR(VLOOKUP(A515,Maximos!A:AQ,8+(Precipitacion!$E$2-1)*3,FALSE),"")</f>
        <v>180</v>
      </c>
      <c r="AW515" s="79">
        <f t="array" ref="AW5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MATCH($A515, Maximos!$A:$A, 0),
    _xlpm.anio, INDEX(Maximos!$A:$ZZ, _xlpm.fila, _xlpm.colIni+1),
    _xlpm.dia, INDEX(Maximos!$A:$ZZ, _xlpm.fila, _xlpm.colIni+2),
    IF(OR(_xlpm.anio="",_xlpm.dia=""), "No aplica", DATE(_xlpm.anio, _xlpm.mesNum, _xlpm.dia))
  ),
"")</f>
        <v>26791</v>
      </c>
      <c r="AX515" s="72">
        <f t="shared" si="48"/>
        <v>-98.8</v>
      </c>
    </row>
    <row r="516" spans="1:50" ht="15" customHeight="1" x14ac:dyDescent="0.25">
      <c r="A516" s="68">
        <v>24030750</v>
      </c>
      <c r="B516" s="69" t="s">
        <v>804</v>
      </c>
      <c r="C516" s="69" t="s">
        <v>738</v>
      </c>
      <c r="D516" s="70">
        <v>-72.858333329999994</v>
      </c>
      <c r="E516" s="70">
        <v>6.8811111110000001</v>
      </c>
      <c r="F516" s="68">
        <v>2400</v>
      </c>
      <c r="G516" s="68">
        <v>68</v>
      </c>
      <c r="H516" s="68">
        <v>68318</v>
      </c>
      <c r="I516" s="69" t="s">
        <v>50</v>
      </c>
      <c r="J516" s="69" t="s">
        <v>804</v>
      </c>
      <c r="K516" s="72">
        <v>11.2</v>
      </c>
      <c r="L516" s="72">
        <v>10.8</v>
      </c>
      <c r="M516" s="72">
        <v>0</v>
      </c>
      <c r="N516" s="72">
        <v>0</v>
      </c>
      <c r="O516" s="72">
        <v>0</v>
      </c>
      <c r="P516" s="72">
        <v>0</v>
      </c>
      <c r="Q516" s="72">
        <v>0</v>
      </c>
      <c r="R516" s="72">
        <v>0</v>
      </c>
      <c r="S516" s="72">
        <v>0</v>
      </c>
      <c r="T516" s="72">
        <v>2.5</v>
      </c>
      <c r="U516" s="72">
        <v>7.6</v>
      </c>
      <c r="V516" s="72">
        <v>4.2</v>
      </c>
      <c r="W516" s="72">
        <v>0</v>
      </c>
      <c r="X516" s="72">
        <v>14.6</v>
      </c>
      <c r="Y516" s="72">
        <v>0</v>
      </c>
      <c r="Z516" s="72">
        <v>0</v>
      </c>
      <c r="AA516" s="72">
        <v>0</v>
      </c>
      <c r="AB516" s="72">
        <v>13.6</v>
      </c>
      <c r="AC516" s="72">
        <v>4.8</v>
      </c>
      <c r="AD516" s="72">
        <v>0</v>
      </c>
      <c r="AE516" s="72">
        <v>0</v>
      </c>
      <c r="AF516" s="87">
        <v>0</v>
      </c>
      <c r="AG516" s="87">
        <v>0</v>
      </c>
      <c r="AH516" s="87">
        <v>0</v>
      </c>
      <c r="AI516" s="87">
        <v>0</v>
      </c>
      <c r="AJ516" s="87">
        <v>0</v>
      </c>
      <c r="AK516" s="87">
        <v>2.6</v>
      </c>
      <c r="AL516" s="87">
        <v>42.3</v>
      </c>
      <c r="AM516" s="87">
        <v>0</v>
      </c>
      <c r="AN516" s="87"/>
      <c r="AO516" s="87"/>
      <c r="AP516" s="70">
        <f t="shared" si="43"/>
        <v>29</v>
      </c>
      <c r="AQ516" s="70">
        <f t="shared" si="44"/>
        <v>114.19999999999999</v>
      </c>
      <c r="AR516" s="70">
        <f>IFERROR(VLOOKUP(A516,Climatologia_PP!A:U,9+Precipitacion!$E$2,FALSE),"")</f>
        <v>190.70344827586209</v>
      </c>
      <c r="AS516" s="70">
        <f t="shared" si="45"/>
        <v>59.8835527267467</v>
      </c>
      <c r="AT516" s="70">
        <f t="shared" si="46"/>
        <v>64.013452914798194</v>
      </c>
      <c r="AU516" s="70">
        <f t="shared" si="47"/>
        <v>42.3</v>
      </c>
      <c r="AV516" s="70">
        <f>IFERROR(VLOOKUP(A516,Maximos!A:AQ,8+(Precipitacion!$E$2-1)*3,FALSE),"")</f>
        <v>91</v>
      </c>
      <c r="AW516" s="79">
        <f t="array" ref="AW5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MATCH($A516, Maximos!$A:$A, 0),
    _xlpm.anio, INDEX(Maximos!$A:$ZZ, _xlpm.fila, _xlpm.colIni+1),
    _xlpm.dia, INDEX(Maximos!$A:$ZZ, _xlpm.fila, _xlpm.colIni+2),
    IF(OR(_xlpm.anio="",_xlpm.dia=""), "No aplica", DATE(_xlpm.anio, _xlpm.mesNum, _xlpm.dia))
  ),
"")</f>
        <v>35918</v>
      </c>
      <c r="AX516" s="72">
        <f t="shared" si="48"/>
        <v>-48.7</v>
      </c>
    </row>
    <row r="517" spans="1:50" ht="15" customHeight="1" x14ac:dyDescent="0.25">
      <c r="A517" s="68">
        <v>24030330</v>
      </c>
      <c r="B517" s="69" t="s">
        <v>805</v>
      </c>
      <c r="C517" s="69" t="s">
        <v>738</v>
      </c>
      <c r="D517" s="70">
        <v>-72.931666669999998</v>
      </c>
      <c r="E517" s="70">
        <v>6.9397222220000003</v>
      </c>
      <c r="F517" s="68">
        <v>250</v>
      </c>
      <c r="G517" s="68">
        <v>68</v>
      </c>
      <c r="H517" s="68">
        <v>68705</v>
      </c>
      <c r="I517" s="69" t="s">
        <v>50</v>
      </c>
      <c r="J517" s="69" t="s">
        <v>806</v>
      </c>
      <c r="K517" s="72">
        <v>10.8</v>
      </c>
      <c r="L517" s="72">
        <v>3.5</v>
      </c>
      <c r="M517" s="72">
        <v>0</v>
      </c>
      <c r="N517" s="72">
        <v>0</v>
      </c>
      <c r="O517" s="72">
        <v>0</v>
      </c>
      <c r="P517" s="72">
        <v>0</v>
      </c>
      <c r="Q517" s="72">
        <v>0</v>
      </c>
      <c r="R517" s="72">
        <v>0</v>
      </c>
      <c r="S517" s="72">
        <v>0</v>
      </c>
      <c r="T517" s="72">
        <v>3.7</v>
      </c>
      <c r="U517" s="72">
        <v>1.7</v>
      </c>
      <c r="V517" s="72">
        <v>5.3</v>
      </c>
      <c r="W517" s="72">
        <v>1.9</v>
      </c>
      <c r="X517" s="72">
        <v>2.5</v>
      </c>
      <c r="Y517" s="72">
        <v>0</v>
      </c>
      <c r="Z517" s="72">
        <v>0</v>
      </c>
      <c r="AA517" s="72">
        <v>0</v>
      </c>
      <c r="AB517" s="72">
        <v>1.5</v>
      </c>
      <c r="AC517" s="72">
        <v>1</v>
      </c>
      <c r="AD517" s="72">
        <v>0.6</v>
      </c>
      <c r="AE517" s="72">
        <v>3</v>
      </c>
      <c r="AF517" s="87">
        <v>7.2</v>
      </c>
      <c r="AG517" s="87">
        <v>2.2000000000000002</v>
      </c>
      <c r="AH517" s="87">
        <v>0</v>
      </c>
      <c r="AI517" s="87">
        <v>0</v>
      </c>
      <c r="AJ517" s="87">
        <v>0</v>
      </c>
      <c r="AK517" s="87">
        <v>0</v>
      </c>
      <c r="AL517" s="87">
        <v>18.5</v>
      </c>
      <c r="AM517" s="87">
        <v>0.5</v>
      </c>
      <c r="AN517" s="87"/>
      <c r="AO517" s="87"/>
      <c r="AP517" s="70">
        <f t="shared" ref="AP517:AP580" si="49">COUNTIF(K517:AO517,"&gt;=0")</f>
        <v>29</v>
      </c>
      <c r="AQ517" s="70">
        <f t="shared" ref="AQ517:AQ580" si="50">IF(AP517&gt;0,SUM(K517:AO517),"")</f>
        <v>63.900000000000006</v>
      </c>
      <c r="AR517" s="70">
        <f>IFERROR(VLOOKUP(A517,Climatologia_PP!A:U,9+Precipitacion!$E$2,FALSE),"")</f>
        <v>174.01666666666671</v>
      </c>
      <c r="AS517" s="70">
        <f t="shared" ref="AS517:AS580" si="51">IFERROR((AQ517/AR517)*100,"")</f>
        <v>36.720620630207826</v>
      </c>
      <c r="AT517" s="70">
        <f t="shared" ref="AT517:AT580" si="52">IFERROR(IF(AND((AQ517*$I$2*100/(AR517*AP517))&gt;100+3.33*AQ517-AR517*AP517/$I$2,AR517&lt;30),IF(100+3.33*AQ517-AR517*AP517/$I$2&gt;200,200,100+3.33*AQ517-AR517*AP517/$I$2),IF((AQ517*$I$2*100/(AR517*AP517))&lt;100+AQ517-3.33*AR517*AP517/$I$2,100+AQ517-3.33*AR517*AP517/$I$2,IF((AQ517*$I$2*100/(AR517*AP517))&gt;200,200,(AQ517*$I$2*100/(AR517*AP517))))),"")</f>
        <v>39.25307722539457</v>
      </c>
      <c r="AU517" s="70">
        <f t="shared" ref="AU517:AU580" si="53">IF(AP517&gt;0,MAX(K517:AO517),"")</f>
        <v>18.5</v>
      </c>
      <c r="AV517" s="70">
        <f>IFERROR(VLOOKUP(A517,Maximos!A:AQ,8+(Precipitacion!$E$2-1)*3,FALSE),"")</f>
        <v>82</v>
      </c>
      <c r="AW517" s="79">
        <f t="array" ref="AW5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MATCH($A517, Maximos!$A:$A, 0),
    _xlpm.anio, INDEX(Maximos!$A:$ZZ, _xlpm.fila, _xlpm.colIni+1),
    _xlpm.dia, INDEX(Maximos!$A:$ZZ, _xlpm.fila, _xlpm.colIni+2),
    IF(OR(_xlpm.anio="",_xlpm.dia=""), "No aplica", DATE(_xlpm.anio, _xlpm.mesNum, _xlpm.dia))
  ),
"")</f>
        <v>30816</v>
      </c>
      <c r="AX517" s="72">
        <f t="shared" ref="AX517:AX580" si="54">IFERROR(AU517-AV517,"NA")</f>
        <v>-63.5</v>
      </c>
    </row>
    <row r="518" spans="1:50" ht="15" customHeight="1" x14ac:dyDescent="0.25">
      <c r="A518" s="68">
        <v>16035030</v>
      </c>
      <c r="B518" s="69" t="s">
        <v>807</v>
      </c>
      <c r="C518" s="69" t="s">
        <v>738</v>
      </c>
      <c r="D518" s="70">
        <v>-72.803055560000004</v>
      </c>
      <c r="E518" s="70">
        <v>8.0766666669999996</v>
      </c>
      <c r="F518" s="68">
        <v>320</v>
      </c>
      <c r="G518" s="68">
        <v>54</v>
      </c>
      <c r="H518" s="68">
        <v>54720</v>
      </c>
      <c r="I518" s="69" t="s">
        <v>741</v>
      </c>
      <c r="J518" s="69" t="s">
        <v>807</v>
      </c>
      <c r="K518" s="72">
        <v>0</v>
      </c>
      <c r="L518" s="72">
        <v>0.2</v>
      </c>
      <c r="M518" s="72">
        <v>0</v>
      </c>
      <c r="N518" s="72">
        <v>0</v>
      </c>
      <c r="O518" s="72">
        <v>0</v>
      </c>
      <c r="P518" s="72">
        <v>0</v>
      </c>
      <c r="Q518" s="72">
        <v>0</v>
      </c>
      <c r="R518" s="72">
        <v>0</v>
      </c>
      <c r="S518" s="72">
        <v>0</v>
      </c>
      <c r="T518" s="72">
        <v>0</v>
      </c>
      <c r="U518" s="72">
        <v>0</v>
      </c>
      <c r="V518" s="72">
        <v>0</v>
      </c>
      <c r="W518" s="72">
        <v>0</v>
      </c>
      <c r="X518" s="72">
        <v>0</v>
      </c>
      <c r="Y518" s="72">
        <v>0</v>
      </c>
      <c r="Z518" s="72">
        <v>0</v>
      </c>
      <c r="AA518" s="72">
        <v>0</v>
      </c>
      <c r="AB518" s="72">
        <v>0.5</v>
      </c>
      <c r="AC518" s="72">
        <v>0</v>
      </c>
      <c r="AD518" s="72">
        <v>0</v>
      </c>
      <c r="AE518" s="72">
        <v>0</v>
      </c>
      <c r="AF518" s="87">
        <v>0</v>
      </c>
      <c r="AG518" s="87">
        <v>0</v>
      </c>
      <c r="AH518" s="87">
        <v>0</v>
      </c>
      <c r="AI518" s="87">
        <v>0</v>
      </c>
      <c r="AJ518" s="87">
        <v>0</v>
      </c>
      <c r="AK518" s="87">
        <v>0</v>
      </c>
      <c r="AL518" s="87">
        <v>0</v>
      </c>
      <c r="AM518" s="87">
        <v>0</v>
      </c>
      <c r="AN518" s="87"/>
      <c r="AO518" s="87"/>
      <c r="AP518" s="70">
        <f t="shared" si="49"/>
        <v>29</v>
      </c>
      <c r="AQ518" s="70">
        <f t="shared" si="50"/>
        <v>0.7</v>
      </c>
      <c r="AR518" s="70">
        <f>IFERROR(VLOOKUP(A518,Climatologia_PP!A:U,9+Precipitacion!$E$2,FALSE),"")</f>
        <v>137.1925925925926</v>
      </c>
      <c r="AS518" s="70">
        <f t="shared" si="51"/>
        <v>0.51023162896171903</v>
      </c>
      <c r="AT518" s="70">
        <f t="shared" si="52"/>
        <v>0.54542001716597566</v>
      </c>
      <c r="AU518" s="70">
        <f t="shared" si="53"/>
        <v>0.5</v>
      </c>
      <c r="AV518" s="70" t="str">
        <f>IFERROR(VLOOKUP(A518,Maximos!A:AQ,8+(Precipitacion!$E$2-1)*3,FALSE),"")</f>
        <v/>
      </c>
      <c r="AW518" s="79" t="str">
        <f t="array" ref="AW5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518" s="72" t="str">
        <f t="shared" si="54"/>
        <v>NA</v>
      </c>
    </row>
    <row r="519" spans="1:50" ht="15" customHeight="1" x14ac:dyDescent="0.25">
      <c r="A519" s="68">
        <v>16020140</v>
      </c>
      <c r="B519" s="69" t="s">
        <v>808</v>
      </c>
      <c r="C519" s="69" t="s">
        <v>738</v>
      </c>
      <c r="D519" s="70">
        <v>-72.583888889999997</v>
      </c>
      <c r="E519" s="70">
        <v>8.0773333330000003</v>
      </c>
      <c r="F519" s="68">
        <v>150</v>
      </c>
      <c r="G519" s="68">
        <v>54</v>
      </c>
      <c r="H519" s="68">
        <v>54001</v>
      </c>
      <c r="I519" s="69" t="s">
        <v>741</v>
      </c>
      <c r="J519" s="69" t="s">
        <v>56</v>
      </c>
      <c r="K519" s="72">
        <v>0</v>
      </c>
      <c r="L519" s="72">
        <v>0</v>
      </c>
      <c r="M519" s="72">
        <v>0</v>
      </c>
      <c r="N519" s="72">
        <v>0</v>
      </c>
      <c r="O519" s="72">
        <v>0</v>
      </c>
      <c r="P519" s="72">
        <v>0</v>
      </c>
      <c r="Q519" s="72">
        <v>0</v>
      </c>
      <c r="R519" s="72">
        <v>0</v>
      </c>
      <c r="S519" s="72">
        <v>0</v>
      </c>
      <c r="T519" s="72">
        <v>0</v>
      </c>
      <c r="U519" s="72">
        <v>0</v>
      </c>
      <c r="V519" s="72">
        <v>0</v>
      </c>
      <c r="W519" s="72">
        <v>0</v>
      </c>
      <c r="X519" s="72">
        <v>0</v>
      </c>
      <c r="Y519" s="72">
        <v>0</v>
      </c>
      <c r="Z519" s="72">
        <v>0</v>
      </c>
      <c r="AA519" s="72">
        <v>0</v>
      </c>
      <c r="AB519" s="72">
        <v>0</v>
      </c>
      <c r="AC519" s="72">
        <v>0</v>
      </c>
      <c r="AD519" s="72">
        <v>0</v>
      </c>
      <c r="AE519" s="72">
        <v>0</v>
      </c>
      <c r="AF519" s="87">
        <v>0</v>
      </c>
      <c r="AG519" s="87">
        <v>0</v>
      </c>
      <c r="AH519" s="87">
        <v>0</v>
      </c>
      <c r="AI519" s="87">
        <v>0</v>
      </c>
      <c r="AJ519" s="87">
        <v>0</v>
      </c>
      <c r="AK519" s="87">
        <v>0</v>
      </c>
      <c r="AL519" s="87">
        <v>0</v>
      </c>
      <c r="AM519" s="87">
        <v>0</v>
      </c>
      <c r="AN519" s="87"/>
      <c r="AO519" s="87"/>
      <c r="AP519" s="70">
        <f t="shared" si="49"/>
        <v>29</v>
      </c>
      <c r="AQ519" s="70">
        <f t="shared" si="50"/>
        <v>0</v>
      </c>
      <c r="AR519" s="70">
        <f>IFERROR(VLOOKUP(A519,Climatologia_PP!A:U,9+Precipitacion!$E$2,FALSE),"")</f>
        <v>152.56896551724131</v>
      </c>
      <c r="AS519" s="70">
        <f t="shared" si="51"/>
        <v>0</v>
      </c>
      <c r="AT519" s="70">
        <f t="shared" si="52"/>
        <v>0</v>
      </c>
      <c r="AU519" s="70">
        <f t="shared" si="53"/>
        <v>0</v>
      </c>
      <c r="AV519" s="70">
        <f>IFERROR(VLOOKUP(A519,Maximos!A:AQ,8+(Precipitacion!$E$2-1)*3,FALSE),"")</f>
        <v>142.5</v>
      </c>
      <c r="AW519" s="79">
        <f t="array" ref="AW5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MATCH($A519, Maximos!$A:$A, 0),
    _xlpm.anio, INDEX(Maximos!$A:$ZZ, _xlpm.fila, _xlpm.colIni+1),
    _xlpm.dia, INDEX(Maximos!$A:$ZZ, _xlpm.fila, _xlpm.colIni+2),
    IF(OR(_xlpm.anio="",_xlpm.dia=""), "No aplica", DATE(_xlpm.anio, _xlpm.mesNum, _xlpm.dia))
  ),
"")</f>
        <v>45793</v>
      </c>
      <c r="AX519" s="72">
        <f t="shared" si="54"/>
        <v>-142.5</v>
      </c>
    </row>
    <row r="520" spans="1:50" ht="15" customHeight="1" x14ac:dyDescent="0.25">
      <c r="A520" s="68">
        <v>16055040</v>
      </c>
      <c r="B520" s="69" t="s">
        <v>809</v>
      </c>
      <c r="C520" s="69" t="s">
        <v>738</v>
      </c>
      <c r="D520" s="70">
        <v>-73.223055560000006</v>
      </c>
      <c r="E520" s="70">
        <v>8.0872222219999994</v>
      </c>
      <c r="F520" s="68">
        <v>1430</v>
      </c>
      <c r="G520" s="68">
        <v>54</v>
      </c>
      <c r="H520" s="68">
        <v>54003</v>
      </c>
      <c r="I520" s="69" t="s">
        <v>741</v>
      </c>
      <c r="J520" s="69" t="s">
        <v>754</v>
      </c>
      <c r="K520" s="72"/>
      <c r="L520" s="72"/>
      <c r="M520" s="72"/>
      <c r="N520" s="72">
        <v>0</v>
      </c>
      <c r="O520" s="72">
        <v>0</v>
      </c>
      <c r="P520" s="72">
        <v>0.6</v>
      </c>
      <c r="Q520" s="72"/>
      <c r="R520" s="72"/>
      <c r="S520" s="72"/>
      <c r="T520" s="72">
        <v>0</v>
      </c>
      <c r="U520" s="72">
        <v>0</v>
      </c>
      <c r="V520" s="72">
        <v>0</v>
      </c>
      <c r="W520" s="72">
        <v>0</v>
      </c>
      <c r="X520" s="72">
        <v>0</v>
      </c>
      <c r="Y520" s="72">
        <v>0</v>
      </c>
      <c r="Z520" s="72">
        <v>0</v>
      </c>
      <c r="AA520" s="72">
        <v>0</v>
      </c>
      <c r="AB520" s="72">
        <v>2.5</v>
      </c>
      <c r="AC520" s="72">
        <v>0</v>
      </c>
      <c r="AD520" s="72">
        <v>0</v>
      </c>
      <c r="AE520" s="72"/>
      <c r="AF520" s="87">
        <v>0</v>
      </c>
      <c r="AG520" s="87">
        <v>0</v>
      </c>
      <c r="AH520" s="87">
        <v>0</v>
      </c>
      <c r="AI520" s="87">
        <v>0</v>
      </c>
      <c r="AJ520" s="87">
        <v>0</v>
      </c>
      <c r="AK520" s="87">
        <v>0</v>
      </c>
      <c r="AL520" s="87">
        <v>0</v>
      </c>
      <c r="AM520" s="87"/>
      <c r="AN520" s="87"/>
      <c r="AO520" s="87"/>
      <c r="AP520" s="70">
        <f t="shared" si="49"/>
        <v>21</v>
      </c>
      <c r="AQ520" s="70">
        <f t="shared" si="50"/>
        <v>3.1</v>
      </c>
      <c r="AR520" s="70">
        <f>IFERROR(VLOOKUP(A520,Climatologia_PP!A:U,9+Precipitacion!$E$2,FALSE),"")</f>
        <v>175.42083333333329</v>
      </c>
      <c r="AS520" s="70">
        <f t="shared" si="51"/>
        <v>1.7671789268663456</v>
      </c>
      <c r="AT520" s="70">
        <f t="shared" si="52"/>
        <v>2.6086927015646055</v>
      </c>
      <c r="AU520" s="70">
        <f t="shared" si="53"/>
        <v>2.5</v>
      </c>
      <c r="AV520" s="70">
        <f>IFERROR(VLOOKUP(A520,Maximos!A:AQ,8+(Precipitacion!$E$2-1)*3,FALSE),"")</f>
        <v>89.8</v>
      </c>
      <c r="AW520" s="79">
        <f t="array" ref="AW5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MATCH($A520, Maximos!$A:$A, 0),
    _xlpm.anio, INDEX(Maximos!$A:$ZZ, _xlpm.fila, _xlpm.colIni+1),
    _xlpm.dia, INDEX(Maximos!$A:$ZZ, _xlpm.fila, _xlpm.colIni+2),
    IF(OR(_xlpm.anio="",_xlpm.dia=""), "No aplica", DATE(_xlpm.anio, _xlpm.mesNum, _xlpm.dia))
  ),
"")</f>
        <v>45062</v>
      </c>
      <c r="AX520" s="72">
        <f t="shared" si="54"/>
        <v>-87.3</v>
      </c>
    </row>
    <row r="521" spans="1:50" ht="15" customHeight="1" x14ac:dyDescent="0.25">
      <c r="A521" s="68">
        <v>37050040</v>
      </c>
      <c r="B521" s="69" t="s">
        <v>810</v>
      </c>
      <c r="C521" s="69" t="s">
        <v>738</v>
      </c>
      <c r="D521" s="70">
        <v>-70.85166667</v>
      </c>
      <c r="E521" s="70">
        <v>6.9741666670000004</v>
      </c>
      <c r="F521" s="68">
        <v>150</v>
      </c>
      <c r="G521" s="68">
        <v>81</v>
      </c>
      <c r="H521" s="68">
        <v>81001</v>
      </c>
      <c r="I521" s="69" t="s">
        <v>90</v>
      </c>
      <c r="J521" s="69" t="s">
        <v>90</v>
      </c>
      <c r="K521" s="72">
        <v>46</v>
      </c>
      <c r="L521" s="72">
        <v>22</v>
      </c>
      <c r="M521" s="72">
        <v>1</v>
      </c>
      <c r="N521" s="72">
        <v>0</v>
      </c>
      <c r="O521" s="72">
        <v>0</v>
      </c>
      <c r="P521" s="72">
        <v>0</v>
      </c>
      <c r="Q521" s="72">
        <v>0</v>
      </c>
      <c r="R521" s="72">
        <v>0</v>
      </c>
      <c r="S521" s="72">
        <v>2</v>
      </c>
      <c r="T521" s="72">
        <v>0</v>
      </c>
      <c r="U521" s="72">
        <v>6</v>
      </c>
      <c r="V521" s="72">
        <v>0</v>
      </c>
      <c r="W521" s="72">
        <v>40.1</v>
      </c>
      <c r="X521" s="72">
        <v>0</v>
      </c>
      <c r="Y521" s="72">
        <v>0</v>
      </c>
      <c r="Z521" s="72">
        <v>9</v>
      </c>
      <c r="AA521" s="72">
        <v>0.1</v>
      </c>
      <c r="AB521" s="72">
        <v>0</v>
      </c>
      <c r="AC521" s="72">
        <v>10.1</v>
      </c>
      <c r="AD521" s="72">
        <v>0</v>
      </c>
      <c r="AE521" s="72"/>
      <c r="AF521" s="87"/>
      <c r="AG521" s="87"/>
      <c r="AH521" s="87">
        <v>1</v>
      </c>
      <c r="AI521" s="87">
        <v>9.1</v>
      </c>
      <c r="AJ521" s="87"/>
      <c r="AK521" s="87">
        <v>2</v>
      </c>
      <c r="AL521" s="87">
        <v>50</v>
      </c>
      <c r="AM521" s="87">
        <v>10.4</v>
      </c>
      <c r="AN521" s="87"/>
      <c r="AO521" s="87"/>
      <c r="AP521" s="70">
        <f t="shared" si="49"/>
        <v>25</v>
      </c>
      <c r="AQ521" s="70">
        <f t="shared" si="50"/>
        <v>208.79999999999998</v>
      </c>
      <c r="AR521" s="70">
        <f>IFERROR(VLOOKUP(A521,Climatologia_PP!A:U,9+Precipitacion!$E$2,FALSE),"")</f>
        <v>238.23</v>
      </c>
      <c r="AS521" s="70">
        <f t="shared" si="51"/>
        <v>87.646392142047603</v>
      </c>
      <c r="AT521" s="70">
        <f t="shared" si="52"/>
        <v>108.68152625613901</v>
      </c>
      <c r="AU521" s="70">
        <f t="shared" si="53"/>
        <v>50</v>
      </c>
      <c r="AV521" s="70">
        <f>IFERROR(VLOOKUP(A521,Maximos!A:AQ,8+(Precipitacion!$E$2-1)*3,FALSE),"")</f>
        <v>125</v>
      </c>
      <c r="AW521" s="79">
        <f t="array" ref="AW5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MATCH($A521, Maximos!$A:$A, 0),
    _xlpm.anio, INDEX(Maximos!$A:$ZZ, _xlpm.fila, _xlpm.colIni+1),
    _xlpm.dia, INDEX(Maximos!$A:$ZZ, _xlpm.fila, _xlpm.colIni+2),
    IF(OR(_xlpm.anio="",_xlpm.dia=""), "No aplica", DATE(_xlpm.anio, _xlpm.mesNum, _xlpm.dia))
  ),
"")</f>
        <v>35945</v>
      </c>
      <c r="AX521" s="72">
        <f t="shared" si="54"/>
        <v>-75</v>
      </c>
    </row>
    <row r="522" spans="1:50" ht="15" customHeight="1" x14ac:dyDescent="0.25">
      <c r="A522" s="68">
        <v>23190600</v>
      </c>
      <c r="B522" s="69" t="s">
        <v>811</v>
      </c>
      <c r="C522" s="69" t="s">
        <v>738</v>
      </c>
      <c r="D522" s="70">
        <v>-73.230277779999994</v>
      </c>
      <c r="E522" s="70">
        <v>6.9974999999999996</v>
      </c>
      <c r="F522" s="68">
        <v>1280</v>
      </c>
      <c r="G522" s="68">
        <v>68</v>
      </c>
      <c r="H522" s="68">
        <v>68307</v>
      </c>
      <c r="I522" s="69" t="s">
        <v>50</v>
      </c>
      <c r="J522" s="69" t="s">
        <v>812</v>
      </c>
      <c r="K522" s="72">
        <v>0</v>
      </c>
      <c r="L522" s="72">
        <v>0</v>
      </c>
      <c r="M522" s="72">
        <v>0</v>
      </c>
      <c r="N522" s="72">
        <v>0</v>
      </c>
      <c r="O522" s="72">
        <v>0</v>
      </c>
      <c r="P522" s="72">
        <v>0</v>
      </c>
      <c r="Q522" s="72">
        <v>0</v>
      </c>
      <c r="R522" s="72">
        <v>0</v>
      </c>
      <c r="S522" s="72">
        <v>0</v>
      </c>
      <c r="T522" s="72">
        <v>0</v>
      </c>
      <c r="U522" s="72">
        <v>0</v>
      </c>
      <c r="V522" s="72">
        <v>34</v>
      </c>
      <c r="W522" s="72">
        <v>0</v>
      </c>
      <c r="X522" s="72">
        <v>0</v>
      </c>
      <c r="Y522" s="72">
        <v>0</v>
      </c>
      <c r="Z522" s="72">
        <v>0</v>
      </c>
      <c r="AA522" s="72">
        <v>0</v>
      </c>
      <c r="AB522" s="72">
        <v>0</v>
      </c>
      <c r="AC522" s="72">
        <v>0</v>
      </c>
      <c r="AD522" s="72">
        <v>34</v>
      </c>
      <c r="AE522" s="72">
        <v>4</v>
      </c>
      <c r="AF522" s="87">
        <v>21</v>
      </c>
      <c r="AG522" s="87">
        <v>0</v>
      </c>
      <c r="AH522" s="87">
        <v>0</v>
      </c>
      <c r="AI522" s="87">
        <v>0</v>
      </c>
      <c r="AJ522" s="87">
        <v>0</v>
      </c>
      <c r="AK522" s="87">
        <v>0</v>
      </c>
      <c r="AL522" s="87">
        <v>0</v>
      </c>
      <c r="AM522" s="87">
        <v>0</v>
      </c>
      <c r="AN522" s="87"/>
      <c r="AO522" s="87"/>
      <c r="AP522" s="70">
        <f t="shared" si="49"/>
        <v>29</v>
      </c>
      <c r="AQ522" s="70">
        <f t="shared" si="50"/>
        <v>93</v>
      </c>
      <c r="AR522" s="70">
        <f>IFERROR(VLOOKUP(A522,Climatologia_PP!A:U,9+Precipitacion!$E$2,FALSE),"")</f>
        <v>105.65666666666669</v>
      </c>
      <c r="AS522" s="70">
        <f t="shared" si="51"/>
        <v>88.020948354733861</v>
      </c>
      <c r="AT522" s="70">
        <f t="shared" si="52"/>
        <v>94.091358586094827</v>
      </c>
      <c r="AU522" s="70">
        <f t="shared" si="53"/>
        <v>34</v>
      </c>
      <c r="AV522" s="70">
        <f>IFERROR(VLOOKUP(A522,Maximos!A:AQ,8+(Precipitacion!$E$2-1)*3,FALSE),"")</f>
        <v>84</v>
      </c>
      <c r="AW522" s="79">
        <f t="array" ref="AW5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MATCH($A522, Maximos!$A:$A, 0),
    _xlpm.anio, INDEX(Maximos!$A:$ZZ, _xlpm.fila, _xlpm.colIni+1),
    _xlpm.dia, INDEX(Maximos!$A:$ZZ, _xlpm.fila, _xlpm.colIni+2),
    IF(OR(_xlpm.anio="",_xlpm.dia=""), "No aplica", DATE(_xlpm.anio, _xlpm.mesNum, _xlpm.dia))
  ),
"")</f>
        <v>35573</v>
      </c>
      <c r="AX522" s="72">
        <f t="shared" si="54"/>
        <v>-50</v>
      </c>
    </row>
    <row r="523" spans="1:50" ht="15" customHeight="1" x14ac:dyDescent="0.25">
      <c r="A523" s="68">
        <v>37035010</v>
      </c>
      <c r="B523" s="69" t="s">
        <v>813</v>
      </c>
      <c r="C523" s="69" t="s">
        <v>738</v>
      </c>
      <c r="D523" s="70">
        <v>-72.115833330000001</v>
      </c>
      <c r="E523" s="70">
        <v>7.0061111110000001</v>
      </c>
      <c r="F523" s="68">
        <v>370</v>
      </c>
      <c r="G523" s="68">
        <v>54</v>
      </c>
      <c r="H523" s="68">
        <v>54820</v>
      </c>
      <c r="I523" s="69" t="s">
        <v>741</v>
      </c>
      <c r="J523" s="69" t="s">
        <v>814</v>
      </c>
      <c r="K523" s="72">
        <v>10</v>
      </c>
      <c r="L523" s="72">
        <v>0.3</v>
      </c>
      <c r="M523" s="72">
        <v>34.200000000000003</v>
      </c>
      <c r="N523" s="72">
        <v>14.6</v>
      </c>
      <c r="O523" s="72">
        <v>0</v>
      </c>
      <c r="P523" s="72">
        <v>0</v>
      </c>
      <c r="Q523" s="72">
        <v>0</v>
      </c>
      <c r="R523" s="72">
        <v>0</v>
      </c>
      <c r="S523" s="72">
        <v>0</v>
      </c>
      <c r="T523" s="72"/>
      <c r="U523" s="72"/>
      <c r="V523" s="72"/>
      <c r="W523" s="72"/>
      <c r="X523" s="72"/>
      <c r="Y523" s="72"/>
      <c r="Z523" s="72"/>
      <c r="AA523" s="72"/>
      <c r="AB523" s="72"/>
      <c r="AC523" s="72"/>
      <c r="AD523" s="72"/>
      <c r="AE523" s="72"/>
      <c r="AF523" s="87"/>
      <c r="AG523" s="87"/>
      <c r="AH523" s="87"/>
      <c r="AI523" s="87"/>
      <c r="AJ523" s="87"/>
      <c r="AK523" s="87"/>
      <c r="AL523" s="87">
        <v>17.5</v>
      </c>
      <c r="AM523" s="87">
        <v>27</v>
      </c>
      <c r="AN523" s="87"/>
      <c r="AO523" s="87"/>
      <c r="AP523" s="70">
        <f t="shared" si="49"/>
        <v>11</v>
      </c>
      <c r="AQ523" s="70">
        <f t="shared" si="50"/>
        <v>103.6</v>
      </c>
      <c r="AR523" s="70">
        <f>IFERROR(VLOOKUP(A523,Climatologia_PP!A:U,9+Precipitacion!$E$2,FALSE),"")</f>
        <v>567.89199999999994</v>
      </c>
      <c r="AS523" s="70">
        <f t="shared" si="51"/>
        <v>18.242905341156419</v>
      </c>
      <c r="AT523" s="70">
        <f t="shared" si="52"/>
        <v>51.411824143259004</v>
      </c>
      <c r="AU523" s="70">
        <f t="shared" si="53"/>
        <v>34.200000000000003</v>
      </c>
      <c r="AV523" s="70">
        <f>IFERROR(VLOOKUP(A523,Maximos!A:AQ,8+(Precipitacion!$E$2-1)*3,FALSE),"")</f>
        <v>170.3</v>
      </c>
      <c r="AW523" s="79">
        <f t="array" ref="AW5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MATCH($A523, Maximos!$A:$A, 0),
    _xlpm.anio, INDEX(Maximos!$A:$ZZ, _xlpm.fila, _xlpm.colIni+1),
    _xlpm.dia, INDEX(Maximos!$A:$ZZ, _xlpm.fila, _xlpm.colIni+2),
    IF(OR(_xlpm.anio="",_xlpm.dia=""), "No aplica", DATE(_xlpm.anio, _xlpm.mesNum, _xlpm.dia))
  ),
"")</f>
        <v>32638</v>
      </c>
      <c r="AX523" s="72">
        <f t="shared" si="54"/>
        <v>-136.10000000000002</v>
      </c>
    </row>
    <row r="524" spans="1:50" ht="15" customHeight="1" x14ac:dyDescent="0.25">
      <c r="A524" s="68">
        <v>37010040</v>
      </c>
      <c r="B524" s="69" t="s">
        <v>815</v>
      </c>
      <c r="C524" s="69" t="s">
        <v>738</v>
      </c>
      <c r="D524" s="70">
        <v>-72.680833329999999</v>
      </c>
      <c r="E524" s="70">
        <v>7.0138888890000004</v>
      </c>
      <c r="F524" s="68">
        <v>3320</v>
      </c>
      <c r="G524" s="68">
        <v>54</v>
      </c>
      <c r="H524" s="68">
        <v>54174</v>
      </c>
      <c r="I524" s="69" t="s">
        <v>741</v>
      </c>
      <c r="J524" s="69" t="s">
        <v>816</v>
      </c>
      <c r="K524" s="72">
        <v>0</v>
      </c>
      <c r="L524" s="72">
        <v>5.5</v>
      </c>
      <c r="M524" s="72">
        <v>2.5</v>
      </c>
      <c r="N524" s="72">
        <v>0</v>
      </c>
      <c r="O524" s="72">
        <v>5.5</v>
      </c>
      <c r="P524" s="72">
        <v>0</v>
      </c>
      <c r="Q524" s="72">
        <v>0</v>
      </c>
      <c r="R524" s="72">
        <v>0</v>
      </c>
      <c r="S524" s="72">
        <v>10</v>
      </c>
      <c r="T524" s="72">
        <v>0</v>
      </c>
      <c r="U524" s="72">
        <v>4.5</v>
      </c>
      <c r="V524" s="72">
        <v>10.5</v>
      </c>
      <c r="W524" s="72">
        <v>5.5</v>
      </c>
      <c r="X524" s="72">
        <v>6.6</v>
      </c>
      <c r="Y524" s="72">
        <v>5.5</v>
      </c>
      <c r="Z524" s="72"/>
      <c r="AA524" s="72">
        <v>0</v>
      </c>
      <c r="AB524" s="72">
        <v>0</v>
      </c>
      <c r="AC524" s="72">
        <v>0</v>
      </c>
      <c r="AD524" s="72">
        <v>0</v>
      </c>
      <c r="AE524" s="72"/>
      <c r="AF524" s="87">
        <v>0</v>
      </c>
      <c r="AG524" s="87">
        <v>7.4</v>
      </c>
      <c r="AH524" s="87">
        <v>5.5</v>
      </c>
      <c r="AI524" s="87">
        <v>26.4</v>
      </c>
      <c r="AJ524" s="87">
        <v>6.8</v>
      </c>
      <c r="AK524" s="87">
        <v>10</v>
      </c>
      <c r="AL524" s="87">
        <v>0</v>
      </c>
      <c r="AM524" s="87">
        <v>10</v>
      </c>
      <c r="AN524" s="87"/>
      <c r="AO524" s="87"/>
      <c r="AP524" s="70">
        <f t="shared" si="49"/>
        <v>27</v>
      </c>
      <c r="AQ524" s="70">
        <f t="shared" si="50"/>
        <v>122.2</v>
      </c>
      <c r="AR524" s="70">
        <f>IFERROR(VLOOKUP(A524,Climatologia_PP!A:U,9+Precipitacion!$E$2,FALSE),"")</f>
        <v>182.29599999999999</v>
      </c>
      <c r="AS524" s="70">
        <f t="shared" si="51"/>
        <v>67.033835081406068</v>
      </c>
      <c r="AT524" s="70">
        <f t="shared" si="52"/>
        <v>76.964773611984739</v>
      </c>
      <c r="AU524" s="70">
        <f t="shared" si="53"/>
        <v>26.4</v>
      </c>
      <c r="AV524" s="70">
        <f>IFERROR(VLOOKUP(A524,Maximos!A:AQ,8+(Precipitacion!$E$2-1)*3,FALSE),"")</f>
        <v>55</v>
      </c>
      <c r="AW524" s="79">
        <f t="array" ref="AW5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MATCH($A524, Maximos!$A:$A, 0),
    _xlpm.anio, INDEX(Maximos!$A:$ZZ, _xlpm.fila, _xlpm.colIni+1),
    _xlpm.dia, INDEX(Maximos!$A:$ZZ, _xlpm.fila, _xlpm.colIni+2),
    IF(OR(_xlpm.anio="",_xlpm.dia=""), "No aplica", DATE(_xlpm.anio, _xlpm.mesNum, _xlpm.dia))
  ),
"")</f>
        <v>30077</v>
      </c>
      <c r="AX524" s="72">
        <f t="shared" si="54"/>
        <v>-28.6</v>
      </c>
    </row>
    <row r="525" spans="1:50" ht="15" customHeight="1" x14ac:dyDescent="0.25">
      <c r="A525" s="68">
        <v>23195110</v>
      </c>
      <c r="B525" s="69" t="s">
        <v>817</v>
      </c>
      <c r="C525" s="69" t="s">
        <v>738</v>
      </c>
      <c r="D525" s="70">
        <v>-73.167222219999999</v>
      </c>
      <c r="E525" s="70">
        <v>7.0255555559999996</v>
      </c>
      <c r="F525" s="68">
        <v>777</v>
      </c>
      <c r="G525" s="68">
        <v>68</v>
      </c>
      <c r="H525" s="68">
        <v>68307</v>
      </c>
      <c r="I525" s="69" t="s">
        <v>50</v>
      </c>
      <c r="J525" s="69" t="s">
        <v>812</v>
      </c>
      <c r="K525" s="72">
        <v>1</v>
      </c>
      <c r="L525" s="72">
        <v>0</v>
      </c>
      <c r="M525" s="72">
        <v>0</v>
      </c>
      <c r="N525" s="72">
        <v>0</v>
      </c>
      <c r="O525" s="72">
        <v>0</v>
      </c>
      <c r="P525" s="72">
        <v>0</v>
      </c>
      <c r="Q525" s="72">
        <v>0</v>
      </c>
      <c r="R525" s="72"/>
      <c r="S525" s="72">
        <v>0</v>
      </c>
      <c r="T525" s="72">
        <v>15</v>
      </c>
      <c r="U525" s="72">
        <v>0</v>
      </c>
      <c r="V525" s="72">
        <v>8.5</v>
      </c>
      <c r="W525" s="72">
        <v>0.6</v>
      </c>
      <c r="X525" s="72">
        <v>0</v>
      </c>
      <c r="Y525" s="72">
        <v>0</v>
      </c>
      <c r="Z525" s="72">
        <v>0</v>
      </c>
      <c r="AA525" s="72">
        <v>0.6</v>
      </c>
      <c r="AB525" s="72">
        <v>0</v>
      </c>
      <c r="AC525" s="72">
        <v>0</v>
      </c>
      <c r="AD525" s="72">
        <v>21.3</v>
      </c>
      <c r="AE525" s="72">
        <v>0</v>
      </c>
      <c r="AF525" s="87">
        <v>0</v>
      </c>
      <c r="AG525" s="87">
        <v>5.6</v>
      </c>
      <c r="AH525" s="87">
        <v>0</v>
      </c>
      <c r="AI525" s="87">
        <v>6.9</v>
      </c>
      <c r="AJ525" s="87">
        <v>0</v>
      </c>
      <c r="AK525" s="87">
        <v>0</v>
      </c>
      <c r="AL525" s="87">
        <v>0</v>
      </c>
      <c r="AM525" s="87">
        <v>0</v>
      </c>
      <c r="AN525" s="87"/>
      <c r="AO525" s="87"/>
      <c r="AP525" s="70">
        <f t="shared" si="49"/>
        <v>28</v>
      </c>
      <c r="AQ525" s="70">
        <f t="shared" si="50"/>
        <v>59.5</v>
      </c>
      <c r="AR525" s="70">
        <f>IFERROR(VLOOKUP(A525,Climatologia_PP!A:U,9+Precipitacion!$E$2,FALSE),"")</f>
        <v>99.003999999999991</v>
      </c>
      <c r="AS525" s="70">
        <f t="shared" si="51"/>
        <v>60.09858187547978</v>
      </c>
      <c r="AT525" s="70">
        <f t="shared" si="52"/>
        <v>66.537715647852622</v>
      </c>
      <c r="AU525" s="70">
        <f t="shared" si="53"/>
        <v>21.3</v>
      </c>
      <c r="AV525" s="70">
        <f>IFERROR(VLOOKUP(A525,Maximos!A:AQ,8+(Precipitacion!$E$2-1)*3,FALSE),"")</f>
        <v>84</v>
      </c>
      <c r="AW525" s="79">
        <f t="array" ref="AW5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MATCH($A525, Maximos!$A:$A, 0),
    _xlpm.anio, INDEX(Maximos!$A:$ZZ, _xlpm.fila, _xlpm.colIni+1),
    _xlpm.dia, INDEX(Maximos!$A:$ZZ, _xlpm.fila, _xlpm.colIni+2),
    IF(OR(_xlpm.anio="",_xlpm.dia=""), "No aplica", DATE(_xlpm.anio, _xlpm.mesNum, _xlpm.dia))
  ),
"")</f>
        <v>36666</v>
      </c>
      <c r="AX525" s="72">
        <f t="shared" si="54"/>
        <v>-62.7</v>
      </c>
    </row>
    <row r="526" spans="1:50" ht="15" customHeight="1" x14ac:dyDescent="0.25">
      <c r="A526" s="68">
        <v>16025040</v>
      </c>
      <c r="B526" s="69" t="s">
        <v>818</v>
      </c>
      <c r="C526" s="69" t="s">
        <v>738</v>
      </c>
      <c r="D526" s="70">
        <v>-72.47878</v>
      </c>
      <c r="E526" s="70">
        <v>8.1672799999999999</v>
      </c>
      <c r="F526" s="68">
        <v>96</v>
      </c>
      <c r="G526" s="68">
        <v>54</v>
      </c>
      <c r="H526" s="68">
        <v>54001</v>
      </c>
      <c r="I526" s="69" t="s">
        <v>741</v>
      </c>
      <c r="J526" s="69" t="s">
        <v>56</v>
      </c>
      <c r="K526" s="72">
        <v>0</v>
      </c>
      <c r="L526" s="72">
        <v>0</v>
      </c>
      <c r="M526" s="72">
        <v>0</v>
      </c>
      <c r="N526" s="72">
        <v>0</v>
      </c>
      <c r="O526" s="72">
        <v>0</v>
      </c>
      <c r="P526" s="72">
        <v>0</v>
      </c>
      <c r="Q526" s="72">
        <v>0</v>
      </c>
      <c r="R526" s="72">
        <v>0</v>
      </c>
      <c r="S526" s="72">
        <v>0</v>
      </c>
      <c r="T526" s="72">
        <v>0</v>
      </c>
      <c r="U526" s="72">
        <v>0</v>
      </c>
      <c r="V526" s="72">
        <v>0</v>
      </c>
      <c r="W526" s="72">
        <v>0</v>
      </c>
      <c r="X526" s="72">
        <v>0</v>
      </c>
      <c r="Y526" s="72">
        <v>0</v>
      </c>
      <c r="Z526" s="72">
        <v>0</v>
      </c>
      <c r="AA526" s="72">
        <v>42</v>
      </c>
      <c r="AB526" s="72">
        <v>0</v>
      </c>
      <c r="AC526" s="72">
        <v>0</v>
      </c>
      <c r="AD526" s="72">
        <v>0</v>
      </c>
      <c r="AE526" s="72">
        <v>0</v>
      </c>
      <c r="AF526" s="87">
        <v>0</v>
      </c>
      <c r="AG526" s="87">
        <v>0</v>
      </c>
      <c r="AH526" s="87">
        <v>0</v>
      </c>
      <c r="AI526" s="87">
        <v>0</v>
      </c>
      <c r="AJ526" s="87">
        <v>0</v>
      </c>
      <c r="AK526" s="87">
        <v>0</v>
      </c>
      <c r="AL526" s="87">
        <v>0</v>
      </c>
      <c r="AM526" s="87">
        <v>0</v>
      </c>
      <c r="AN526" s="87"/>
      <c r="AO526" s="87"/>
      <c r="AP526" s="70">
        <f t="shared" si="49"/>
        <v>29</v>
      </c>
      <c r="AQ526" s="70">
        <f t="shared" si="50"/>
        <v>42</v>
      </c>
      <c r="AR526" s="70">
        <f>IFERROR(VLOOKUP(A526,Climatologia_PP!A:U,9+Precipitacion!$E$2,FALSE),"")</f>
        <v>188.0846153846154</v>
      </c>
      <c r="AS526" s="70">
        <f t="shared" si="51"/>
        <v>22.330375035785856</v>
      </c>
      <c r="AT526" s="70">
        <f t="shared" si="52"/>
        <v>23.87040090032281</v>
      </c>
      <c r="AU526" s="70">
        <f t="shared" si="53"/>
        <v>42</v>
      </c>
      <c r="AV526" s="70">
        <f>IFERROR(VLOOKUP(A526,Maximos!A:AQ,8+(Precipitacion!$E$2-1)*3,FALSE),"")</f>
        <v>187</v>
      </c>
      <c r="AW526" s="79">
        <f t="array" ref="AW5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MATCH($A526, Maximos!$A:$A, 0),
    _xlpm.anio, INDEX(Maximos!$A:$ZZ, _xlpm.fila, _xlpm.colIni+1),
    _xlpm.dia, INDEX(Maximos!$A:$ZZ, _xlpm.fila, _xlpm.colIni+2),
    IF(OR(_xlpm.anio="",_xlpm.dia=""), "No aplica", DATE(_xlpm.anio, _xlpm.mesNum, _xlpm.dia))
  ),
"")</f>
        <v>31559</v>
      </c>
      <c r="AX526" s="72">
        <f t="shared" si="54"/>
        <v>-145</v>
      </c>
    </row>
    <row r="527" spans="1:50" ht="15" customHeight="1" x14ac:dyDescent="0.25">
      <c r="A527" s="68">
        <v>16010040</v>
      </c>
      <c r="B527" s="69" t="s">
        <v>182</v>
      </c>
      <c r="C527" s="69" t="s">
        <v>738</v>
      </c>
      <c r="D527" s="70">
        <v>-72.368333329999999</v>
      </c>
      <c r="E527" s="70">
        <v>8.1855555560000006</v>
      </c>
      <c r="F527" s="68">
        <v>72</v>
      </c>
      <c r="G527" s="68">
        <v>54</v>
      </c>
      <c r="H527" s="68">
        <v>54001</v>
      </c>
      <c r="I527" s="69" t="s">
        <v>741</v>
      </c>
      <c r="J527" s="69" t="s">
        <v>56</v>
      </c>
      <c r="K527" s="72">
        <v>0</v>
      </c>
      <c r="L527" s="72">
        <v>0</v>
      </c>
      <c r="M527" s="72">
        <v>0</v>
      </c>
      <c r="N527" s="72">
        <v>0</v>
      </c>
      <c r="O527" s="72">
        <v>0</v>
      </c>
      <c r="P527" s="72">
        <v>0</v>
      </c>
      <c r="Q527" s="72">
        <v>0</v>
      </c>
      <c r="R527" s="72">
        <v>0</v>
      </c>
      <c r="S527" s="72">
        <v>0</v>
      </c>
      <c r="T527" s="72">
        <v>0</v>
      </c>
      <c r="U527" s="72">
        <v>0</v>
      </c>
      <c r="V527" s="72">
        <v>0</v>
      </c>
      <c r="W527" s="72">
        <v>0</v>
      </c>
      <c r="X527" s="72">
        <v>0</v>
      </c>
      <c r="Y527" s="72">
        <v>0</v>
      </c>
      <c r="Z527" s="72">
        <v>45</v>
      </c>
      <c r="AA527" s="72">
        <v>4</v>
      </c>
      <c r="AB527" s="72">
        <v>2</v>
      </c>
      <c r="AC527" s="72">
        <v>0</v>
      </c>
      <c r="AD527" s="72">
        <v>0</v>
      </c>
      <c r="AE527" s="72">
        <v>6</v>
      </c>
      <c r="AF527" s="87">
        <v>0</v>
      </c>
      <c r="AG527" s="87">
        <v>0</v>
      </c>
      <c r="AH527" s="87">
        <v>0</v>
      </c>
      <c r="AI527" s="87">
        <v>0</v>
      </c>
      <c r="AJ527" s="87">
        <v>0</v>
      </c>
      <c r="AK527" s="87">
        <v>0</v>
      </c>
      <c r="AL527" s="87">
        <v>0</v>
      </c>
      <c r="AM527" s="87">
        <v>0</v>
      </c>
      <c r="AN527" s="87"/>
      <c r="AO527" s="87"/>
      <c r="AP527" s="70">
        <f t="shared" si="49"/>
        <v>29</v>
      </c>
      <c r="AQ527" s="70">
        <f t="shared" si="50"/>
        <v>57</v>
      </c>
      <c r="AR527" s="70">
        <f>IFERROR(VLOOKUP(A527,Climatologia_PP!A:U,9+Precipitacion!$E$2,FALSE),"")</f>
        <v>225.54</v>
      </c>
      <c r="AS527" s="70">
        <f t="shared" si="51"/>
        <v>25.272678903963818</v>
      </c>
      <c r="AT527" s="70">
        <f t="shared" si="52"/>
        <v>27.01562227665098</v>
      </c>
      <c r="AU527" s="70">
        <f t="shared" si="53"/>
        <v>45</v>
      </c>
      <c r="AV527" s="70">
        <f>IFERROR(VLOOKUP(A527,Maximos!A:AQ,8+(Precipitacion!$E$2-1)*3,FALSE),"")</f>
        <v>195</v>
      </c>
      <c r="AW527" s="79">
        <f t="array" ref="AW5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MATCH($A527, Maximos!$A:$A, 0),
    _xlpm.anio, INDEX(Maximos!$A:$ZZ, _xlpm.fila, _xlpm.colIni+1),
    _xlpm.dia, INDEX(Maximos!$A:$ZZ, _xlpm.fila, _xlpm.colIni+2),
    IF(OR(_xlpm.anio="",_xlpm.dia=""), "No aplica", DATE(_xlpm.anio, _xlpm.mesNum, _xlpm.dia))
  ),
"")</f>
        <v>41405</v>
      </c>
      <c r="AX527" s="72">
        <f t="shared" si="54"/>
        <v>-150</v>
      </c>
    </row>
    <row r="528" spans="1:50" ht="15" customHeight="1" x14ac:dyDescent="0.25">
      <c r="A528" s="68">
        <v>37015020</v>
      </c>
      <c r="B528" s="69" t="s">
        <v>819</v>
      </c>
      <c r="C528" s="69" t="s">
        <v>738</v>
      </c>
      <c r="D528" s="70">
        <v>-72.868611110000003</v>
      </c>
      <c r="E528" s="70">
        <v>7.1869444439999999</v>
      </c>
      <c r="F528" s="68">
        <v>3214</v>
      </c>
      <c r="G528" s="68">
        <v>68</v>
      </c>
      <c r="H528" s="68">
        <v>68820</v>
      </c>
      <c r="I528" s="69" t="s">
        <v>50</v>
      </c>
      <c r="J528" s="69" t="s">
        <v>820</v>
      </c>
      <c r="K528" s="72">
        <v>0</v>
      </c>
      <c r="L528" s="72">
        <v>1.3</v>
      </c>
      <c r="M528" s="72">
        <v>0.8</v>
      </c>
      <c r="N528" s="72">
        <v>0</v>
      </c>
      <c r="O528" s="72">
        <v>0</v>
      </c>
      <c r="P528" s="72">
        <v>0</v>
      </c>
      <c r="Q528" s="72">
        <v>0</v>
      </c>
      <c r="R528" s="72">
        <v>0</v>
      </c>
      <c r="S528" s="72">
        <v>0</v>
      </c>
      <c r="T528" s="72">
        <v>0</v>
      </c>
      <c r="U528" s="72">
        <v>0</v>
      </c>
      <c r="V528" s="72">
        <v>0</v>
      </c>
      <c r="W528" s="72">
        <v>0.5</v>
      </c>
      <c r="X528" s="72">
        <v>0</v>
      </c>
      <c r="Y528" s="72"/>
      <c r="Z528" s="72">
        <v>0.3</v>
      </c>
      <c r="AA528" s="72">
        <v>0</v>
      </c>
      <c r="AB528" s="72">
        <v>0</v>
      </c>
      <c r="AC528" s="72">
        <v>0.8</v>
      </c>
      <c r="AD528" s="72">
        <v>0.2</v>
      </c>
      <c r="AE528" s="72">
        <v>3.8</v>
      </c>
      <c r="AF528" s="87">
        <v>0</v>
      </c>
      <c r="AG528" s="87">
        <v>1.8</v>
      </c>
      <c r="AH528" s="87">
        <v>0.4</v>
      </c>
      <c r="AI528" s="87">
        <v>0.9</v>
      </c>
      <c r="AJ528" s="87">
        <v>1.5</v>
      </c>
      <c r="AK528" s="87">
        <v>0.4</v>
      </c>
      <c r="AL528" s="87">
        <v>0</v>
      </c>
      <c r="AM528" s="87">
        <v>3.2</v>
      </c>
      <c r="AN528" s="87"/>
      <c r="AO528" s="87"/>
      <c r="AP528" s="70">
        <f t="shared" si="49"/>
        <v>28</v>
      </c>
      <c r="AQ528" s="70">
        <f t="shared" si="50"/>
        <v>15.900000000000002</v>
      </c>
      <c r="AR528" s="70">
        <f>IFERROR(VLOOKUP(A528,Climatologia_PP!A:U,9+Precipitacion!$E$2,FALSE),"")</f>
        <v>82.570000000000007</v>
      </c>
      <c r="AS528" s="70">
        <f t="shared" si="51"/>
        <v>19.256388518832505</v>
      </c>
      <c r="AT528" s="70">
        <f t="shared" si="52"/>
        <v>21.319573002993135</v>
      </c>
      <c r="AU528" s="70">
        <f t="shared" si="53"/>
        <v>3.8</v>
      </c>
      <c r="AV528" s="70">
        <f>IFERROR(VLOOKUP(A528,Maximos!A:AQ,8+(Precipitacion!$E$2-1)*3,FALSE),"")</f>
        <v>49.2</v>
      </c>
      <c r="AW528" s="79">
        <f t="array" ref="AW5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MATCH($A528, Maximos!$A:$A, 0),
    _xlpm.anio, INDEX(Maximos!$A:$ZZ, _xlpm.fila, _xlpm.colIni+1),
    _xlpm.dia, INDEX(Maximos!$A:$ZZ, _xlpm.fila, _xlpm.colIni+2),
    IF(OR(_xlpm.anio="",_xlpm.dia=""), "No aplica", DATE(_xlpm.anio, _xlpm.mesNum, _xlpm.dia))
  ),
"")</f>
        <v>35576</v>
      </c>
      <c r="AX528" s="72">
        <f t="shared" si="54"/>
        <v>-45.400000000000006</v>
      </c>
    </row>
    <row r="529" spans="1:50" ht="15" customHeight="1" x14ac:dyDescent="0.25">
      <c r="A529" s="68">
        <v>23190440</v>
      </c>
      <c r="B529" s="69" t="s">
        <v>821</v>
      </c>
      <c r="C529" s="69" t="s">
        <v>738</v>
      </c>
      <c r="D529" s="70">
        <v>-73.299722220000007</v>
      </c>
      <c r="E529" s="70">
        <v>7.2050000000000001</v>
      </c>
      <c r="F529" s="68">
        <v>825</v>
      </c>
      <c r="G529" s="68">
        <v>68</v>
      </c>
      <c r="H529" s="68">
        <v>68406</v>
      </c>
      <c r="I529" s="69" t="s">
        <v>50</v>
      </c>
      <c r="J529" s="69" t="s">
        <v>53</v>
      </c>
      <c r="K529" s="72">
        <v>0</v>
      </c>
      <c r="L529" s="72">
        <v>0</v>
      </c>
      <c r="M529" s="72">
        <v>0</v>
      </c>
      <c r="N529" s="72">
        <v>0</v>
      </c>
      <c r="O529" s="72">
        <v>0</v>
      </c>
      <c r="P529" s="72">
        <v>0</v>
      </c>
      <c r="Q529" s="72">
        <v>0</v>
      </c>
      <c r="R529" s="72">
        <v>0</v>
      </c>
      <c r="S529" s="72">
        <v>0</v>
      </c>
      <c r="T529" s="72">
        <v>2.4</v>
      </c>
      <c r="U529" s="72">
        <v>0</v>
      </c>
      <c r="V529" s="72">
        <v>17.600000000000001</v>
      </c>
      <c r="W529" s="72">
        <v>3.2</v>
      </c>
      <c r="X529" s="72">
        <v>0</v>
      </c>
      <c r="Y529" s="72">
        <v>0</v>
      </c>
      <c r="Z529" s="72">
        <v>0</v>
      </c>
      <c r="AA529" s="72">
        <v>0</v>
      </c>
      <c r="AB529" s="72">
        <v>23.8</v>
      </c>
      <c r="AC529" s="72">
        <v>0</v>
      </c>
      <c r="AD529" s="72">
        <v>0</v>
      </c>
      <c r="AE529" s="72">
        <v>0</v>
      </c>
      <c r="AF529" s="87">
        <v>0</v>
      </c>
      <c r="AG529" s="87">
        <v>12.7</v>
      </c>
      <c r="AH529" s="87">
        <v>0</v>
      </c>
      <c r="AI529" s="87">
        <v>6.3</v>
      </c>
      <c r="AJ529" s="87">
        <v>0</v>
      </c>
      <c r="AK529" s="87">
        <v>0</v>
      </c>
      <c r="AL529" s="87">
        <v>5.6</v>
      </c>
      <c r="AM529" s="87">
        <v>0</v>
      </c>
      <c r="AN529" s="87"/>
      <c r="AO529" s="87"/>
      <c r="AP529" s="70">
        <f t="shared" si="49"/>
        <v>29</v>
      </c>
      <c r="AQ529" s="70">
        <f t="shared" si="50"/>
        <v>71.599999999999994</v>
      </c>
      <c r="AR529" s="70">
        <f>IFERROR(VLOOKUP(A529,Climatologia_PP!A:U,9+Precipitacion!$E$2,FALSE),"")</f>
        <v>213.16428571428571</v>
      </c>
      <c r="AS529" s="70">
        <f t="shared" si="51"/>
        <v>33.58911637569949</v>
      </c>
      <c r="AT529" s="70">
        <f t="shared" si="52"/>
        <v>35.905607160230495</v>
      </c>
      <c r="AU529" s="70">
        <f t="shared" si="53"/>
        <v>23.8</v>
      </c>
      <c r="AV529" s="70">
        <f>IFERROR(VLOOKUP(A529,Maximos!A:AQ,8+(Precipitacion!$E$2-1)*3,FALSE),"")</f>
        <v>130</v>
      </c>
      <c r="AW529" s="79">
        <f t="array" ref="AW5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MATCH($A529, Maximos!$A:$A, 0),
    _xlpm.anio, INDEX(Maximos!$A:$ZZ, _xlpm.fila, _xlpm.colIni+1),
    _xlpm.dia, INDEX(Maximos!$A:$ZZ, _xlpm.fila, _xlpm.colIni+2),
    IF(OR(_xlpm.anio="",_xlpm.dia=""), "No aplica", DATE(_xlpm.anio, _xlpm.mesNum, _xlpm.dia))
  ),
"")</f>
        <v>33369</v>
      </c>
      <c r="AX529" s="72">
        <f t="shared" si="54"/>
        <v>-106.2</v>
      </c>
    </row>
    <row r="530" spans="1:50" ht="15" customHeight="1" x14ac:dyDescent="0.25">
      <c r="A530" s="68">
        <v>16030140</v>
      </c>
      <c r="B530" s="69" t="s">
        <v>822</v>
      </c>
      <c r="C530" s="69" t="s">
        <v>738</v>
      </c>
      <c r="D530" s="70">
        <v>-72.693611110000006</v>
      </c>
      <c r="E530" s="70">
        <v>8.3427777780000003</v>
      </c>
      <c r="F530" s="68">
        <v>100</v>
      </c>
      <c r="G530" s="68">
        <v>54</v>
      </c>
      <c r="H530" s="68">
        <v>54720</v>
      </c>
      <c r="I530" s="69" t="s">
        <v>741</v>
      </c>
      <c r="J530" s="69" t="s">
        <v>807</v>
      </c>
      <c r="K530" s="72">
        <v>0</v>
      </c>
      <c r="L530" s="72">
        <v>0</v>
      </c>
      <c r="M530" s="72">
        <v>0</v>
      </c>
      <c r="N530" s="72">
        <v>0</v>
      </c>
      <c r="O530" s="72">
        <v>0</v>
      </c>
      <c r="P530" s="72">
        <v>0</v>
      </c>
      <c r="Q530" s="72">
        <v>0</v>
      </c>
      <c r="R530" s="72">
        <v>0</v>
      </c>
      <c r="S530" s="72">
        <v>0</v>
      </c>
      <c r="T530" s="72">
        <v>0</v>
      </c>
      <c r="U530" s="72">
        <v>0</v>
      </c>
      <c r="V530" s="72">
        <v>0</v>
      </c>
      <c r="W530" s="72">
        <v>0</v>
      </c>
      <c r="X530" s="72">
        <v>0</v>
      </c>
      <c r="Y530" s="72">
        <v>0</v>
      </c>
      <c r="Z530" s="72">
        <v>12</v>
      </c>
      <c r="AA530" s="72">
        <v>0</v>
      </c>
      <c r="AB530" s="72">
        <v>35</v>
      </c>
      <c r="AC530" s="72">
        <v>0</v>
      </c>
      <c r="AD530" s="72">
        <v>0</v>
      </c>
      <c r="AE530" s="72">
        <v>0</v>
      </c>
      <c r="AF530" s="87">
        <v>0</v>
      </c>
      <c r="AG530" s="87">
        <v>5</v>
      </c>
      <c r="AH530" s="87">
        <v>0</v>
      </c>
      <c r="AI530" s="87">
        <v>0</v>
      </c>
      <c r="AJ530" s="87">
        <v>0</v>
      </c>
      <c r="AK530" s="87">
        <v>0</v>
      </c>
      <c r="AL530" s="87">
        <v>0</v>
      </c>
      <c r="AM530" s="87">
        <v>0</v>
      </c>
      <c r="AN530" s="87"/>
      <c r="AO530" s="87"/>
      <c r="AP530" s="70">
        <f t="shared" si="49"/>
        <v>29</v>
      </c>
      <c r="AQ530" s="70">
        <f t="shared" si="50"/>
        <v>52</v>
      </c>
      <c r="AR530" s="70">
        <f>IFERROR(VLOOKUP(A530,Climatologia_PP!A:U,9+Precipitacion!$E$2,FALSE),"")</f>
        <v>314.75862068965517</v>
      </c>
      <c r="AS530" s="70">
        <f t="shared" si="51"/>
        <v>16.520595968448728</v>
      </c>
      <c r="AT530" s="70">
        <f t="shared" si="52"/>
        <v>17.659947414548643</v>
      </c>
      <c r="AU530" s="70">
        <f t="shared" si="53"/>
        <v>35</v>
      </c>
      <c r="AV530" s="70">
        <f>IFERROR(VLOOKUP(A530,Maximos!A:AQ,8+(Precipitacion!$E$2-1)*3,FALSE),"")</f>
        <v>150</v>
      </c>
      <c r="AW530" s="79">
        <f t="array" ref="AW5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MATCH($A530, Maximos!$A:$A, 0),
    _xlpm.anio, INDEX(Maximos!$A:$ZZ, _xlpm.fila, _xlpm.colIni+1),
    _xlpm.dia, INDEX(Maximos!$A:$ZZ, _xlpm.fila, _xlpm.colIni+2),
    IF(OR(_xlpm.anio="",_xlpm.dia=""), "No aplica", DATE(_xlpm.anio, _xlpm.mesNum, _xlpm.dia))
  ),
"")</f>
        <v>35201</v>
      </c>
      <c r="AX530" s="72">
        <f t="shared" si="54"/>
        <v>-115</v>
      </c>
    </row>
    <row r="531" spans="1:50" ht="15" customHeight="1" x14ac:dyDescent="0.25">
      <c r="A531" s="68">
        <v>23185010</v>
      </c>
      <c r="B531" s="69" t="s">
        <v>823</v>
      </c>
      <c r="C531" s="69" t="s">
        <v>738</v>
      </c>
      <c r="D531" s="70">
        <v>-73.537222220000004</v>
      </c>
      <c r="E531" s="70">
        <v>7.4561111110000002</v>
      </c>
      <c r="F531" s="68">
        <v>328</v>
      </c>
      <c r="G531" s="68">
        <v>68</v>
      </c>
      <c r="H531" s="68">
        <v>68655</v>
      </c>
      <c r="I531" s="69" t="s">
        <v>50</v>
      </c>
      <c r="J531" s="69" t="s">
        <v>824</v>
      </c>
      <c r="K531" s="72">
        <v>13.6</v>
      </c>
      <c r="L531" s="72">
        <v>0.8</v>
      </c>
      <c r="M531" s="72">
        <v>1.7</v>
      </c>
      <c r="N531" s="72">
        <v>4</v>
      </c>
      <c r="O531" s="72">
        <v>8.3000000000000007</v>
      </c>
      <c r="P531" s="72">
        <v>1.4</v>
      </c>
      <c r="Q531" s="72">
        <v>0</v>
      </c>
      <c r="R531" s="72">
        <v>0</v>
      </c>
      <c r="S531" s="72">
        <v>0</v>
      </c>
      <c r="T531" s="72">
        <v>0</v>
      </c>
      <c r="U531" s="72">
        <v>0</v>
      </c>
      <c r="V531" s="72">
        <v>7.7</v>
      </c>
      <c r="W531" s="72">
        <v>0</v>
      </c>
      <c r="X531" s="72">
        <v>0</v>
      </c>
      <c r="Y531" s="72">
        <v>0</v>
      </c>
      <c r="Z531" s="72">
        <v>0</v>
      </c>
      <c r="AA531" s="72">
        <v>2.9</v>
      </c>
      <c r="AB531" s="72">
        <v>3.6</v>
      </c>
      <c r="AC531" s="72">
        <v>0</v>
      </c>
      <c r="AD531" s="72">
        <v>7.8</v>
      </c>
      <c r="AE531" s="72">
        <v>0</v>
      </c>
      <c r="AF531" s="87">
        <v>0</v>
      </c>
      <c r="AG531" s="87">
        <v>3.2</v>
      </c>
      <c r="AH531" s="87">
        <v>0</v>
      </c>
      <c r="AI531" s="87">
        <v>24</v>
      </c>
      <c r="AJ531" s="87">
        <v>0</v>
      </c>
      <c r="AK531" s="87">
        <v>0</v>
      </c>
      <c r="AL531" s="87">
        <v>57</v>
      </c>
      <c r="AM531" s="87">
        <v>18</v>
      </c>
      <c r="AN531" s="87"/>
      <c r="AO531" s="87"/>
      <c r="AP531" s="70">
        <f t="shared" si="49"/>
        <v>29</v>
      </c>
      <c r="AQ531" s="70">
        <f t="shared" si="50"/>
        <v>154</v>
      </c>
      <c r="AR531" s="70">
        <f>IFERROR(VLOOKUP(A531,Climatologia_PP!A:U,9+Precipitacion!$E$2,FALSE),"")</f>
        <v>314.04482758620679</v>
      </c>
      <c r="AS531" s="70">
        <f t="shared" si="51"/>
        <v>49.037585233823435</v>
      </c>
      <c r="AT531" s="70">
        <f t="shared" si="52"/>
        <v>52.419487663742288</v>
      </c>
      <c r="AU531" s="70">
        <f t="shared" si="53"/>
        <v>57</v>
      </c>
      <c r="AV531" s="70">
        <f>IFERROR(VLOOKUP(A531,Maximos!A:AQ,8+(Precipitacion!$E$2-1)*3,FALSE),"")</f>
        <v>130</v>
      </c>
      <c r="AW531" s="79">
        <f t="array" ref="AW5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MATCH($A531, Maximos!$A:$A, 0),
    _xlpm.anio, INDEX(Maximos!$A:$ZZ, _xlpm.fila, _xlpm.colIni+1),
    _xlpm.dia, INDEX(Maximos!$A:$ZZ, _xlpm.fila, _xlpm.colIni+2),
    IF(OR(_xlpm.anio="",_xlpm.dia=""), "No aplica", DATE(_xlpm.anio, _xlpm.mesNum, _xlpm.dia))
  ),
"")</f>
        <v>27169</v>
      </c>
      <c r="AX531" s="72">
        <f t="shared" si="54"/>
        <v>-73</v>
      </c>
    </row>
    <row r="532" spans="1:50" ht="15" customHeight="1" x14ac:dyDescent="0.25">
      <c r="A532" s="68">
        <v>23190140</v>
      </c>
      <c r="B532" s="69" t="s">
        <v>825</v>
      </c>
      <c r="C532" s="69" t="s">
        <v>738</v>
      </c>
      <c r="D532" s="70">
        <v>-73.201388890000004</v>
      </c>
      <c r="E532" s="70">
        <v>7.4647222219999998</v>
      </c>
      <c r="F532" s="68">
        <v>500</v>
      </c>
      <c r="G532" s="68">
        <v>68</v>
      </c>
      <c r="H532" s="68">
        <v>68255</v>
      </c>
      <c r="I532" s="69" t="s">
        <v>50</v>
      </c>
      <c r="J532" s="69" t="s">
        <v>826</v>
      </c>
      <c r="K532" s="72">
        <v>0</v>
      </c>
      <c r="L532" s="72">
        <v>0</v>
      </c>
      <c r="M532" s="72">
        <v>10</v>
      </c>
      <c r="N532" s="72">
        <v>0</v>
      </c>
      <c r="O532" s="72">
        <v>0</v>
      </c>
      <c r="P532" s="72">
        <v>0</v>
      </c>
      <c r="Q532" s="72">
        <v>0</v>
      </c>
      <c r="R532" s="72">
        <v>0</v>
      </c>
      <c r="S532" s="72">
        <v>0</v>
      </c>
      <c r="T532" s="72">
        <v>17</v>
      </c>
      <c r="U532" s="72">
        <v>3</v>
      </c>
      <c r="V532" s="72">
        <v>0</v>
      </c>
      <c r="W532" s="72">
        <v>0</v>
      </c>
      <c r="X532" s="72">
        <v>0</v>
      </c>
      <c r="Y532" s="72">
        <v>0</v>
      </c>
      <c r="Z532" s="72">
        <v>0</v>
      </c>
      <c r="AA532" s="72">
        <v>0</v>
      </c>
      <c r="AB532" s="72">
        <v>1.6</v>
      </c>
      <c r="AC532" s="72">
        <v>0.5</v>
      </c>
      <c r="AD532" s="72">
        <v>1</v>
      </c>
      <c r="AE532" s="72">
        <v>0</v>
      </c>
      <c r="AF532" s="87">
        <v>0</v>
      </c>
      <c r="AG532" s="87">
        <v>32.200000000000003</v>
      </c>
      <c r="AH532" s="87">
        <v>0</v>
      </c>
      <c r="AI532" s="87">
        <v>0</v>
      </c>
      <c r="AJ532" s="87">
        <v>0</v>
      </c>
      <c r="AK532" s="87">
        <v>12.6</v>
      </c>
      <c r="AL532" s="87">
        <v>6</v>
      </c>
      <c r="AM532" s="87">
        <v>0.9</v>
      </c>
      <c r="AN532" s="87"/>
      <c r="AO532" s="87"/>
      <c r="AP532" s="70">
        <f t="shared" si="49"/>
        <v>29</v>
      </c>
      <c r="AQ532" s="70">
        <f t="shared" si="50"/>
        <v>84.800000000000011</v>
      </c>
      <c r="AR532" s="70">
        <f>IFERROR(VLOOKUP(A532,Climatologia_PP!A:U,9+Precipitacion!$E$2,FALSE),"")</f>
        <v>223.38666666666671</v>
      </c>
      <c r="AS532" s="70">
        <f t="shared" si="51"/>
        <v>37.961083920257849</v>
      </c>
      <c r="AT532" s="70">
        <f t="shared" si="52"/>
        <v>40.579089707861826</v>
      </c>
      <c r="AU532" s="70">
        <f t="shared" si="53"/>
        <v>32.200000000000003</v>
      </c>
      <c r="AV532" s="70">
        <f>IFERROR(VLOOKUP(A532,Maximos!A:AQ,8+(Precipitacion!$E$2-1)*3,FALSE),"")</f>
        <v>137</v>
      </c>
      <c r="AW532" s="79">
        <f t="array" ref="AW5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MATCH($A532, Maximos!$A:$A, 0),
    _xlpm.anio, INDEX(Maximos!$A:$ZZ, _xlpm.fila, _xlpm.colIni+1),
    _xlpm.dia, INDEX(Maximos!$A:$ZZ, _xlpm.fila, _xlpm.colIni+2),
    IF(OR(_xlpm.anio="",_xlpm.dia=""), "No aplica", DATE(_xlpm.anio, _xlpm.mesNum, _xlpm.dia))
  ),
"")</f>
        <v>37018</v>
      </c>
      <c r="AX532" s="72">
        <f t="shared" si="54"/>
        <v>-104.8</v>
      </c>
    </row>
    <row r="533" spans="1:50" ht="15" customHeight="1" x14ac:dyDescent="0.25">
      <c r="A533" s="68">
        <v>37050010</v>
      </c>
      <c r="B533" s="69" t="s">
        <v>827</v>
      </c>
      <c r="C533" s="69" t="s">
        <v>738</v>
      </c>
      <c r="D533" s="70">
        <v>-71.419722219999997</v>
      </c>
      <c r="E533" s="70">
        <v>7.0372222219999996</v>
      </c>
      <c r="F533" s="68">
        <v>100</v>
      </c>
      <c r="G533" s="68">
        <v>81</v>
      </c>
      <c r="H533" s="68">
        <v>81065</v>
      </c>
      <c r="I533" s="69" t="s">
        <v>90</v>
      </c>
      <c r="J533" s="69" t="s">
        <v>827</v>
      </c>
      <c r="K533" s="72">
        <v>11</v>
      </c>
      <c r="L533" s="72">
        <v>2</v>
      </c>
      <c r="M533" s="72">
        <v>0</v>
      </c>
      <c r="N533" s="72">
        <v>0</v>
      </c>
      <c r="O533" s="72">
        <v>0</v>
      </c>
      <c r="P533" s="72">
        <v>12</v>
      </c>
      <c r="Q533" s="72">
        <v>0</v>
      </c>
      <c r="R533" s="72">
        <v>6</v>
      </c>
      <c r="S533" s="72">
        <v>0</v>
      </c>
      <c r="T533" s="72">
        <v>0</v>
      </c>
      <c r="U533" s="72">
        <v>0</v>
      </c>
      <c r="V533" s="72">
        <v>0</v>
      </c>
      <c r="W533" s="72">
        <v>8</v>
      </c>
      <c r="X533" s="72">
        <v>0</v>
      </c>
      <c r="Y533" s="72">
        <v>0</v>
      </c>
      <c r="Z533" s="72">
        <v>8</v>
      </c>
      <c r="AA533" s="72">
        <v>0</v>
      </c>
      <c r="AB533" s="72">
        <v>2</v>
      </c>
      <c r="AC533" s="72">
        <v>12</v>
      </c>
      <c r="AD533" s="72">
        <v>6</v>
      </c>
      <c r="AE533" s="72">
        <v>14</v>
      </c>
      <c r="AF533" s="87">
        <v>0</v>
      </c>
      <c r="AG533" s="87">
        <v>8</v>
      </c>
      <c r="AH533" s="87">
        <v>1</v>
      </c>
      <c r="AI533" s="87">
        <v>22</v>
      </c>
      <c r="AJ533" s="87">
        <v>0</v>
      </c>
      <c r="AK533" s="87">
        <v>4</v>
      </c>
      <c r="AL533" s="87">
        <v>0</v>
      </c>
      <c r="AM533" s="87">
        <v>6</v>
      </c>
      <c r="AN533" s="87"/>
      <c r="AO533" s="87"/>
      <c r="AP533" s="70">
        <f t="shared" si="49"/>
        <v>29</v>
      </c>
      <c r="AQ533" s="70">
        <f t="shared" si="50"/>
        <v>122</v>
      </c>
      <c r="AR533" s="70">
        <f>IFERROR(VLOOKUP(A533,Climatologia_PP!A:U,9+Precipitacion!$E$2,FALSE),"")</f>
        <v>267.15333333333342</v>
      </c>
      <c r="AS533" s="70">
        <f t="shared" si="51"/>
        <v>45.666658348513941</v>
      </c>
      <c r="AT533" s="70">
        <f t="shared" si="52"/>
        <v>48.816083062204562</v>
      </c>
      <c r="AU533" s="70">
        <f t="shared" si="53"/>
        <v>22</v>
      </c>
      <c r="AV533" s="70">
        <f>IFERROR(VLOOKUP(A533,Maximos!A:AQ,8+(Precipitacion!$E$2-1)*3,FALSE),"")</f>
        <v>110</v>
      </c>
      <c r="AW533" s="79">
        <f t="array" ref="AW5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MATCH($A533, Maximos!$A:$A, 0),
    _xlpm.anio, INDEX(Maximos!$A:$ZZ, _xlpm.fila, _xlpm.colIni+1),
    _xlpm.dia, INDEX(Maximos!$A:$ZZ, _xlpm.fila, _xlpm.colIni+2),
    IF(OR(_xlpm.anio="",_xlpm.dia=""), "No aplica", DATE(_xlpm.anio, _xlpm.mesNum, _xlpm.dia))
  ),
"")</f>
        <v>38838</v>
      </c>
      <c r="AX533" s="72">
        <f t="shared" si="54"/>
        <v>-88</v>
      </c>
    </row>
    <row r="534" spans="1:50" ht="15" customHeight="1" x14ac:dyDescent="0.25">
      <c r="A534" s="68">
        <v>16055060</v>
      </c>
      <c r="B534" s="69" t="s">
        <v>828</v>
      </c>
      <c r="C534" s="69" t="s">
        <v>738</v>
      </c>
      <c r="D534" s="70">
        <v>-73.234999999999999</v>
      </c>
      <c r="E534" s="70">
        <v>8.2174999999999994</v>
      </c>
      <c r="F534" s="68">
        <v>1500</v>
      </c>
      <c r="G534" s="68">
        <v>54</v>
      </c>
      <c r="H534" s="68">
        <v>54398</v>
      </c>
      <c r="I534" s="69" t="s">
        <v>741</v>
      </c>
      <c r="J534" s="69" t="s">
        <v>829</v>
      </c>
      <c r="K534" s="72">
        <v>0</v>
      </c>
      <c r="L534" s="72">
        <v>7.4</v>
      </c>
      <c r="M534" s="72">
        <v>2.2999999999999998</v>
      </c>
      <c r="N534" s="72">
        <v>0</v>
      </c>
      <c r="O534" s="72">
        <v>0</v>
      </c>
      <c r="P534" s="72">
        <v>0</v>
      </c>
      <c r="Q534" s="72">
        <v>0</v>
      </c>
      <c r="R534" s="72">
        <v>0</v>
      </c>
      <c r="S534" s="72">
        <v>0</v>
      </c>
      <c r="T534" s="72">
        <v>0</v>
      </c>
      <c r="U534" s="72">
        <v>0</v>
      </c>
      <c r="V534" s="72">
        <v>0</v>
      </c>
      <c r="W534" s="72">
        <v>0</v>
      </c>
      <c r="X534" s="72">
        <v>0</v>
      </c>
      <c r="Y534" s="72">
        <v>0</v>
      </c>
      <c r="Z534" s="72">
        <v>0</v>
      </c>
      <c r="AA534" s="72">
        <v>0</v>
      </c>
      <c r="AB534" s="72">
        <v>1.1000000000000001</v>
      </c>
      <c r="AC534" s="72">
        <v>0</v>
      </c>
      <c r="AD534" s="72">
        <v>0</v>
      </c>
      <c r="AE534" s="72">
        <v>0</v>
      </c>
      <c r="AF534" s="87">
        <v>0</v>
      </c>
      <c r="AG534" s="87">
        <v>0</v>
      </c>
      <c r="AH534" s="87">
        <v>0</v>
      </c>
      <c r="AI534" s="87">
        <v>0</v>
      </c>
      <c r="AJ534" s="87">
        <v>0</v>
      </c>
      <c r="AK534" s="87">
        <v>0</v>
      </c>
      <c r="AL534" s="87">
        <v>0</v>
      </c>
      <c r="AM534" s="87">
        <v>0</v>
      </c>
      <c r="AN534" s="87"/>
      <c r="AO534" s="87"/>
      <c r="AP534" s="70">
        <f t="shared" si="49"/>
        <v>29</v>
      </c>
      <c r="AQ534" s="70">
        <f t="shared" si="50"/>
        <v>10.799999999999999</v>
      </c>
      <c r="AR534" s="70">
        <f>IFERROR(VLOOKUP(A534,Climatologia_PP!A:U,9+Precipitacion!$E$2,FALSE),"")</f>
        <v>111.3333333333334</v>
      </c>
      <c r="AS534" s="70">
        <f t="shared" si="51"/>
        <v>9.7005988023952021</v>
      </c>
      <c r="AT534" s="70">
        <f t="shared" si="52"/>
        <v>10.369605616353491</v>
      </c>
      <c r="AU534" s="70">
        <f t="shared" si="53"/>
        <v>7.4</v>
      </c>
      <c r="AV534" s="70">
        <f>IFERROR(VLOOKUP(A534,Maximos!A:AQ,8+(Precipitacion!$E$2-1)*3,FALSE),"")</f>
        <v>90.3</v>
      </c>
      <c r="AW534" s="79">
        <f t="array" ref="AW5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MATCH($A534, Maximos!$A:$A, 0),
    _xlpm.anio, INDEX(Maximos!$A:$ZZ, _xlpm.fila, _xlpm.colIni+1),
    _xlpm.dia, INDEX(Maximos!$A:$ZZ, _xlpm.fila, _xlpm.colIni+2),
    IF(OR(_xlpm.anio="",_xlpm.dia=""), "No aplica", DATE(_xlpm.anio, _xlpm.mesNum, _xlpm.dia))
  ),
"")</f>
        <v>42495</v>
      </c>
      <c r="AX534" s="72">
        <f t="shared" si="54"/>
        <v>-82.899999999999991</v>
      </c>
    </row>
    <row r="535" spans="1:50" ht="15" customHeight="1" x14ac:dyDescent="0.25">
      <c r="A535" s="68">
        <v>37020020</v>
      </c>
      <c r="B535" s="69" t="s">
        <v>719</v>
      </c>
      <c r="C535" s="69" t="s">
        <v>738</v>
      </c>
      <c r="D535" s="70">
        <v>-72.44194444</v>
      </c>
      <c r="E535" s="70">
        <v>7.2266666669999999</v>
      </c>
      <c r="F535" s="68">
        <v>1275</v>
      </c>
      <c r="G535" s="68">
        <v>54</v>
      </c>
      <c r="H535" s="68">
        <v>54820</v>
      </c>
      <c r="I535" s="69" t="s">
        <v>741</v>
      </c>
      <c r="J535" s="69" t="s">
        <v>814</v>
      </c>
      <c r="K535" s="72">
        <v>0</v>
      </c>
      <c r="L535" s="72">
        <v>2.1</v>
      </c>
      <c r="M535" s="72">
        <v>3.4</v>
      </c>
      <c r="N535" s="72">
        <v>1.5</v>
      </c>
      <c r="O535" s="72">
        <v>8</v>
      </c>
      <c r="P535" s="72">
        <v>0</v>
      </c>
      <c r="Q535" s="72">
        <v>0</v>
      </c>
      <c r="R535" s="72">
        <v>0</v>
      </c>
      <c r="S535" s="72">
        <v>0</v>
      </c>
      <c r="T535" s="72">
        <v>0</v>
      </c>
      <c r="U535" s="72">
        <v>2.7</v>
      </c>
      <c r="V535" s="72">
        <v>3.1</v>
      </c>
      <c r="W535" s="72">
        <v>12.3</v>
      </c>
      <c r="X535" s="72">
        <v>1</v>
      </c>
      <c r="Y535" s="72">
        <v>0</v>
      </c>
      <c r="Z535" s="72">
        <v>7.6</v>
      </c>
      <c r="AA535" s="72">
        <v>8.3000000000000007</v>
      </c>
      <c r="AB535" s="72">
        <v>0.2</v>
      </c>
      <c r="AC535" s="72">
        <v>0</v>
      </c>
      <c r="AD535" s="72">
        <v>15.5</v>
      </c>
      <c r="AE535" s="72">
        <v>33.5</v>
      </c>
      <c r="AF535" s="87">
        <v>1</v>
      </c>
      <c r="AG535" s="87">
        <v>4.4000000000000004</v>
      </c>
      <c r="AH535" s="87">
        <v>3.3</v>
      </c>
      <c r="AI535" s="87">
        <v>21.5</v>
      </c>
      <c r="AJ535" s="87">
        <v>18.100000000000001</v>
      </c>
      <c r="AK535" s="87">
        <v>0</v>
      </c>
      <c r="AL535" s="87">
        <v>12.3</v>
      </c>
      <c r="AM535" s="87">
        <v>31.5</v>
      </c>
      <c r="AN535" s="87"/>
      <c r="AO535" s="87"/>
      <c r="AP535" s="70">
        <f t="shared" si="49"/>
        <v>29</v>
      </c>
      <c r="AQ535" s="70">
        <f t="shared" si="50"/>
        <v>191.3</v>
      </c>
      <c r="AR535" s="70">
        <f>IFERROR(VLOOKUP(A535,Climatologia_PP!A:U,9+Precipitacion!$E$2,FALSE),"")</f>
        <v>166.36333333333329</v>
      </c>
      <c r="AS535" s="70">
        <f t="shared" si="51"/>
        <v>114.98928049049273</v>
      </c>
      <c r="AT535" s="70">
        <f t="shared" si="52"/>
        <v>122.91957569673362</v>
      </c>
      <c r="AU535" s="70">
        <f t="shared" si="53"/>
        <v>33.5</v>
      </c>
      <c r="AV535" s="70">
        <f>IFERROR(VLOOKUP(A535,Maximos!A:AQ,8+(Precipitacion!$E$2-1)*3,FALSE),"")</f>
        <v>82.8</v>
      </c>
      <c r="AW535" s="79">
        <f t="array" ref="AW5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MATCH($A535, Maximos!$A:$A, 0),
    _xlpm.anio, INDEX(Maximos!$A:$ZZ, _xlpm.fila, _xlpm.colIni+1),
    _xlpm.dia, INDEX(Maximos!$A:$ZZ, _xlpm.fila, _xlpm.colIni+2),
    IF(OR(_xlpm.anio="",_xlpm.dia=""), "No aplica", DATE(_xlpm.anio, _xlpm.mesNum, _xlpm.dia))
  ),
"")</f>
        <v>42155</v>
      </c>
      <c r="AX535" s="72">
        <f t="shared" si="54"/>
        <v>-49.3</v>
      </c>
    </row>
    <row r="536" spans="1:50" ht="15" customHeight="1" x14ac:dyDescent="0.25">
      <c r="A536" s="68">
        <v>23190350</v>
      </c>
      <c r="B536" s="69" t="s">
        <v>830</v>
      </c>
      <c r="C536" s="69" t="s">
        <v>738</v>
      </c>
      <c r="D536" s="70">
        <v>-73.195361109999993</v>
      </c>
      <c r="E536" s="70">
        <v>7.2401388889999998</v>
      </c>
      <c r="F536" s="68">
        <v>778</v>
      </c>
      <c r="G536" s="68">
        <v>68</v>
      </c>
      <c r="H536" s="68">
        <v>68615</v>
      </c>
      <c r="I536" s="69" t="s">
        <v>50</v>
      </c>
      <c r="J536" s="69" t="s">
        <v>63</v>
      </c>
      <c r="K536" s="72">
        <v>0</v>
      </c>
      <c r="L536" s="72">
        <v>0</v>
      </c>
      <c r="M536" s="72">
        <v>0</v>
      </c>
      <c r="N536" s="72">
        <v>0</v>
      </c>
      <c r="O536" s="72">
        <v>0</v>
      </c>
      <c r="P536" s="72">
        <v>0</v>
      </c>
      <c r="Q536" s="72">
        <v>0</v>
      </c>
      <c r="R536" s="72">
        <v>0</v>
      </c>
      <c r="S536" s="72">
        <v>0</v>
      </c>
      <c r="T536" s="72">
        <v>17.3</v>
      </c>
      <c r="U536" s="72">
        <v>0</v>
      </c>
      <c r="V536" s="72">
        <v>1.3</v>
      </c>
      <c r="W536" s="72">
        <v>0</v>
      </c>
      <c r="X536" s="72">
        <v>0</v>
      </c>
      <c r="Y536" s="72">
        <v>0</v>
      </c>
      <c r="Z536" s="72">
        <v>0</v>
      </c>
      <c r="AA536" s="72">
        <v>0</v>
      </c>
      <c r="AB536" s="72">
        <v>0</v>
      </c>
      <c r="AC536" s="72">
        <v>0</v>
      </c>
      <c r="AD536" s="72">
        <v>0</v>
      </c>
      <c r="AE536" s="72">
        <v>0</v>
      </c>
      <c r="AF536" s="87">
        <v>0</v>
      </c>
      <c r="AG536" s="87">
        <v>8.3000000000000007</v>
      </c>
      <c r="AH536" s="87">
        <v>0</v>
      </c>
      <c r="AI536" s="87">
        <v>0</v>
      </c>
      <c r="AJ536" s="87">
        <v>0</v>
      </c>
      <c r="AK536" s="87">
        <v>0</v>
      </c>
      <c r="AL536" s="87">
        <v>3.5</v>
      </c>
      <c r="AM536" s="87">
        <v>0</v>
      </c>
      <c r="AN536" s="87"/>
      <c r="AO536" s="87"/>
      <c r="AP536" s="70">
        <f t="shared" si="49"/>
        <v>29</v>
      </c>
      <c r="AQ536" s="70">
        <f t="shared" si="50"/>
        <v>30.400000000000002</v>
      </c>
      <c r="AR536" s="70">
        <f>IFERROR(VLOOKUP(A536,Climatologia_PP!A:U,9+Precipitacion!$E$2,FALSE),"")</f>
        <v>124.59</v>
      </c>
      <c r="AS536" s="70">
        <f t="shared" si="51"/>
        <v>24.400032105305403</v>
      </c>
      <c r="AT536" s="70">
        <f t="shared" si="52"/>
        <v>26.082792940154054</v>
      </c>
      <c r="AU536" s="70">
        <f t="shared" si="53"/>
        <v>17.3</v>
      </c>
      <c r="AV536" s="70">
        <f>IFERROR(VLOOKUP(A536,Maximos!A:AQ,8+(Precipitacion!$E$2-1)*3,FALSE),"")</f>
        <v>90</v>
      </c>
      <c r="AW536" s="79">
        <f t="array" ref="AW5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MATCH($A536, Maximos!$A:$A, 0),
    _xlpm.anio, INDEX(Maximos!$A:$ZZ, _xlpm.fila, _xlpm.colIni+1),
    _xlpm.dia, INDEX(Maximos!$A:$ZZ, _xlpm.fila, _xlpm.colIni+2),
    IF(OR(_xlpm.anio="",_xlpm.dia=""), "No aplica", DATE(_xlpm.anio, _xlpm.mesNum, _xlpm.dia))
  ),
"")</f>
        <v>37018</v>
      </c>
      <c r="AX536" s="72">
        <f t="shared" si="54"/>
        <v>-72.7</v>
      </c>
    </row>
    <row r="537" spans="1:50" ht="15" customHeight="1" x14ac:dyDescent="0.25">
      <c r="A537" s="68">
        <v>23205020</v>
      </c>
      <c r="B537" s="69" t="s">
        <v>831</v>
      </c>
      <c r="C537" s="69" t="s">
        <v>738</v>
      </c>
      <c r="D537" s="70">
        <v>-73.925555560000006</v>
      </c>
      <c r="E537" s="70">
        <v>7.4749999999999996</v>
      </c>
      <c r="F537" s="68">
        <v>165</v>
      </c>
      <c r="G537" s="68">
        <v>13</v>
      </c>
      <c r="H537" s="68">
        <v>13670</v>
      </c>
      <c r="I537" s="69" t="s">
        <v>35</v>
      </c>
      <c r="J537" s="69" t="s">
        <v>243</v>
      </c>
      <c r="K537" s="72">
        <v>29.2</v>
      </c>
      <c r="L537" s="72">
        <v>0</v>
      </c>
      <c r="M537" s="72">
        <v>2.1</v>
      </c>
      <c r="N537" s="72">
        <v>0</v>
      </c>
      <c r="O537" s="72">
        <v>0</v>
      </c>
      <c r="P537" s="72">
        <v>12.2</v>
      </c>
      <c r="Q537" s="72">
        <v>1.9</v>
      </c>
      <c r="R537" s="72">
        <v>0</v>
      </c>
      <c r="S537" s="72">
        <v>0</v>
      </c>
      <c r="T537" s="72">
        <v>0</v>
      </c>
      <c r="U537" s="72">
        <v>0</v>
      </c>
      <c r="V537" s="72">
        <v>81</v>
      </c>
      <c r="W537" s="72">
        <v>0</v>
      </c>
      <c r="X537" s="72">
        <v>0</v>
      </c>
      <c r="Y537" s="72">
        <v>0</v>
      </c>
      <c r="Z537" s="72">
        <v>1</v>
      </c>
      <c r="AA537" s="72">
        <v>0</v>
      </c>
      <c r="AB537" s="72">
        <v>125</v>
      </c>
      <c r="AC537" s="72">
        <v>0</v>
      </c>
      <c r="AD537" s="72">
        <v>1.6</v>
      </c>
      <c r="AE537" s="72">
        <v>0</v>
      </c>
      <c r="AF537" s="87">
        <v>0</v>
      </c>
      <c r="AG537" s="87">
        <v>14.6</v>
      </c>
      <c r="AH537" s="87">
        <v>0</v>
      </c>
      <c r="AI537" s="87">
        <v>0</v>
      </c>
      <c r="AJ537" s="87">
        <v>6.7</v>
      </c>
      <c r="AK537" s="87">
        <v>0</v>
      </c>
      <c r="AL537" s="87">
        <v>31</v>
      </c>
      <c r="AM537" s="87">
        <v>31.6</v>
      </c>
      <c r="AN537" s="87"/>
      <c r="AO537" s="87"/>
      <c r="AP537" s="70">
        <f t="shared" si="49"/>
        <v>29</v>
      </c>
      <c r="AQ537" s="70">
        <f t="shared" si="50"/>
        <v>337.90000000000003</v>
      </c>
      <c r="AR537" s="70">
        <f>IFERROR(VLOOKUP(A537,Climatologia_PP!A:U,9+Precipitacion!$E$2,FALSE),"")</f>
        <v>352.88214285714281</v>
      </c>
      <c r="AS537" s="70">
        <f t="shared" si="51"/>
        <v>95.754349388201263</v>
      </c>
      <c r="AT537" s="70">
        <f t="shared" si="52"/>
        <v>102.35809762187031</v>
      </c>
      <c r="AU537" s="70">
        <f t="shared" si="53"/>
        <v>125</v>
      </c>
      <c r="AV537" s="70">
        <f>IFERROR(VLOOKUP(A537,Maximos!A:AQ,8+(Precipitacion!$E$2-1)*3,FALSE),"")</f>
        <v>147.4</v>
      </c>
      <c r="AW537" s="79">
        <f t="array" ref="AW5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MATCH($A537, Maximos!$A:$A, 0),
    _xlpm.anio, INDEX(Maximos!$A:$ZZ, _xlpm.fila, _xlpm.colIni+1),
    _xlpm.dia, INDEX(Maximos!$A:$ZZ, _xlpm.fila, _xlpm.colIni+2),
    IF(OR(_xlpm.anio="",_xlpm.dia=""), "No aplica", DATE(_xlpm.anio, _xlpm.mesNum, _xlpm.dia))
  ),
"")</f>
        <v>31171</v>
      </c>
      <c r="AX537" s="72">
        <f t="shared" si="54"/>
        <v>-22.400000000000006</v>
      </c>
    </row>
    <row r="538" spans="1:50" ht="15" customHeight="1" x14ac:dyDescent="0.25">
      <c r="A538" s="68">
        <v>37010010</v>
      </c>
      <c r="B538" s="69" t="s">
        <v>832</v>
      </c>
      <c r="C538" s="69" t="s">
        <v>738</v>
      </c>
      <c r="D538" s="70">
        <v>-72.500555559999995</v>
      </c>
      <c r="E538" s="70">
        <v>7.2980555560000004</v>
      </c>
      <c r="F538" s="68">
        <v>1560</v>
      </c>
      <c r="G538" s="68">
        <v>54</v>
      </c>
      <c r="H538" s="68">
        <v>54377</v>
      </c>
      <c r="I538" s="69" t="s">
        <v>741</v>
      </c>
      <c r="J538" s="69" t="s">
        <v>832</v>
      </c>
      <c r="K538" s="72">
        <v>3</v>
      </c>
      <c r="L538" s="72">
        <v>6</v>
      </c>
      <c r="M538" s="72">
        <v>3</v>
      </c>
      <c r="N538" s="72">
        <v>7</v>
      </c>
      <c r="O538" s="72">
        <v>4</v>
      </c>
      <c r="P538" s="72">
        <v>3</v>
      </c>
      <c r="Q538" s="72">
        <v>1</v>
      </c>
      <c r="R538" s="72">
        <v>0</v>
      </c>
      <c r="S538" s="72">
        <v>1</v>
      </c>
      <c r="T538" s="72">
        <v>3</v>
      </c>
      <c r="U538" s="72">
        <v>4</v>
      </c>
      <c r="V538" s="72">
        <v>5</v>
      </c>
      <c r="W538" s="72">
        <v>13</v>
      </c>
      <c r="X538" s="72">
        <v>4</v>
      </c>
      <c r="Y538" s="72">
        <v>2</v>
      </c>
      <c r="Z538" s="72">
        <v>9</v>
      </c>
      <c r="AA538" s="72">
        <v>7</v>
      </c>
      <c r="AB538" s="72"/>
      <c r="AC538" s="72">
        <v>3</v>
      </c>
      <c r="AD538" s="72">
        <v>3</v>
      </c>
      <c r="AE538" s="72">
        <v>22</v>
      </c>
      <c r="AF538" s="87">
        <v>5</v>
      </c>
      <c r="AG538" s="87">
        <v>3</v>
      </c>
      <c r="AH538" s="87">
        <v>1</v>
      </c>
      <c r="AI538" s="87">
        <v>11</v>
      </c>
      <c r="AJ538" s="87">
        <v>9</v>
      </c>
      <c r="AK538" s="87">
        <v>7</v>
      </c>
      <c r="AL538" s="87">
        <v>11</v>
      </c>
      <c r="AM538" s="87">
        <v>22</v>
      </c>
      <c r="AN538" s="87"/>
      <c r="AO538" s="87"/>
      <c r="AP538" s="70">
        <f t="shared" si="49"/>
        <v>28</v>
      </c>
      <c r="AQ538" s="70">
        <f t="shared" si="50"/>
        <v>172</v>
      </c>
      <c r="AR538" s="70">
        <f>IFERROR(VLOOKUP(A538,Climatologia_PP!A:U,9+Precipitacion!$E$2,FALSE),"")</f>
        <v>130.31034482758619</v>
      </c>
      <c r="AS538" s="70">
        <f t="shared" si="51"/>
        <v>131.99259063244247</v>
      </c>
      <c r="AT538" s="70">
        <f t="shared" si="52"/>
        <v>146.13465391448986</v>
      </c>
      <c r="AU538" s="70">
        <f t="shared" si="53"/>
        <v>22</v>
      </c>
      <c r="AV538" s="70">
        <f>IFERROR(VLOOKUP(A538,Maximos!A:AQ,8+(Precipitacion!$E$2-1)*3,FALSE),"")</f>
        <v>60</v>
      </c>
      <c r="AW538" s="79">
        <f t="array" ref="AW5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MATCH($A538, Maximos!$A:$A, 0),
    _xlpm.anio, INDEX(Maximos!$A:$ZZ, _xlpm.fila, _xlpm.colIni+1),
    _xlpm.dia, INDEX(Maximos!$A:$ZZ, _xlpm.fila, _xlpm.colIni+2),
    IF(OR(_xlpm.anio="",_xlpm.dia=""), "No aplica", DATE(_xlpm.anio, _xlpm.mesNum, _xlpm.dia))
  ),
"")</f>
        <v>39936</v>
      </c>
      <c r="AX538" s="72">
        <f t="shared" si="54"/>
        <v>-38</v>
      </c>
    </row>
    <row r="539" spans="1:50" ht="15" customHeight="1" x14ac:dyDescent="0.25">
      <c r="A539" s="68">
        <v>25020970</v>
      </c>
      <c r="B539" s="69" t="s">
        <v>833</v>
      </c>
      <c r="C539" s="69" t="s">
        <v>738</v>
      </c>
      <c r="D539" s="70">
        <v>-73.941111109999994</v>
      </c>
      <c r="E539" s="70">
        <v>8.4594444440000007</v>
      </c>
      <c r="F539" s="68">
        <v>74</v>
      </c>
      <c r="G539" s="68">
        <v>13</v>
      </c>
      <c r="H539" s="68">
        <v>13042</v>
      </c>
      <c r="I539" s="69" t="s">
        <v>35</v>
      </c>
      <c r="J539" s="69" t="s">
        <v>833</v>
      </c>
      <c r="K539" s="72">
        <v>3</v>
      </c>
      <c r="L539" s="72"/>
      <c r="M539" s="72">
        <v>0</v>
      </c>
      <c r="N539" s="72">
        <v>0</v>
      </c>
      <c r="O539" s="72">
        <v>0</v>
      </c>
      <c r="P539" s="72">
        <v>0</v>
      </c>
      <c r="Q539" s="72">
        <v>0</v>
      </c>
      <c r="R539" s="72">
        <v>0</v>
      </c>
      <c r="S539" s="72">
        <v>0</v>
      </c>
      <c r="T539" s="72">
        <v>0</v>
      </c>
      <c r="U539" s="72">
        <v>36</v>
      </c>
      <c r="V539" s="72">
        <v>65</v>
      </c>
      <c r="W539" s="72">
        <v>20</v>
      </c>
      <c r="X539" s="72">
        <v>25</v>
      </c>
      <c r="Y539" s="72">
        <v>16</v>
      </c>
      <c r="Z539" s="72">
        <v>0</v>
      </c>
      <c r="AA539" s="72">
        <v>0</v>
      </c>
      <c r="AB539" s="72">
        <v>3</v>
      </c>
      <c r="AC539" s="72">
        <v>0</v>
      </c>
      <c r="AD539" s="72">
        <v>5</v>
      </c>
      <c r="AE539" s="72">
        <v>0</v>
      </c>
      <c r="AF539" s="87">
        <v>0</v>
      </c>
      <c r="AG539" s="87">
        <v>0</v>
      </c>
      <c r="AH539" s="87">
        <v>0</v>
      </c>
      <c r="AI539" s="87">
        <v>0</v>
      </c>
      <c r="AJ539" s="87">
        <v>0</v>
      </c>
      <c r="AK539" s="87">
        <v>0</v>
      </c>
      <c r="AL539" s="87">
        <v>15</v>
      </c>
      <c r="AM539" s="87">
        <v>0</v>
      </c>
      <c r="AN539" s="87"/>
      <c r="AO539" s="87"/>
      <c r="AP539" s="70">
        <f t="shared" si="49"/>
        <v>28</v>
      </c>
      <c r="AQ539" s="70">
        <f t="shared" si="50"/>
        <v>188</v>
      </c>
      <c r="AR539" s="70">
        <f>IFERROR(VLOOKUP(A539,Climatologia_PP!A:U,9+Precipitacion!$E$2,FALSE),"")</f>
        <v>239.4785714285714</v>
      </c>
      <c r="AS539" s="70">
        <f t="shared" si="51"/>
        <v>78.503892385241755</v>
      </c>
      <c r="AT539" s="70">
        <f t="shared" si="52"/>
        <v>86.915023712231942</v>
      </c>
      <c r="AU539" s="70">
        <f t="shared" si="53"/>
        <v>65</v>
      </c>
      <c r="AV539" s="70">
        <f>IFERROR(VLOOKUP(A539,Maximos!A:AQ,8+(Precipitacion!$E$2-1)*3,FALSE),"")</f>
        <v>116</v>
      </c>
      <c r="AW539" s="79">
        <f t="array" ref="AW5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MATCH($A539, Maximos!$A:$A, 0),
    _xlpm.anio, INDEX(Maximos!$A:$ZZ, _xlpm.fila, _xlpm.colIni+1),
    _xlpm.dia, INDEX(Maximos!$A:$ZZ, _xlpm.fila, _xlpm.colIni+2),
    IF(OR(_xlpm.anio="",_xlpm.dia=""), "No aplica", DATE(_xlpm.anio, _xlpm.mesNum, _xlpm.dia))
  ),
"")</f>
        <v>33369</v>
      </c>
      <c r="AX539" s="72">
        <f t="shared" si="54"/>
        <v>-51</v>
      </c>
    </row>
    <row r="540" spans="1:50" ht="15" customHeight="1" x14ac:dyDescent="0.25">
      <c r="A540" s="68">
        <v>16020080</v>
      </c>
      <c r="B540" s="69" t="s">
        <v>834</v>
      </c>
      <c r="C540" s="69" t="s">
        <v>738</v>
      </c>
      <c r="D540" s="70">
        <v>-72.772777779999998</v>
      </c>
      <c r="E540" s="70">
        <v>7.534166667</v>
      </c>
      <c r="F540" s="68">
        <v>1280</v>
      </c>
      <c r="G540" s="68">
        <v>54</v>
      </c>
      <c r="H540" s="68">
        <v>54223</v>
      </c>
      <c r="I540" s="69" t="s">
        <v>741</v>
      </c>
      <c r="J540" s="69" t="s">
        <v>834</v>
      </c>
      <c r="K540" s="72">
        <v>0</v>
      </c>
      <c r="L540" s="72">
        <v>1.5</v>
      </c>
      <c r="M540" s="72">
        <v>4.8</v>
      </c>
      <c r="N540" s="72">
        <v>0</v>
      </c>
      <c r="O540" s="72">
        <v>0</v>
      </c>
      <c r="P540" s="72">
        <v>0</v>
      </c>
      <c r="Q540" s="72">
        <v>0</v>
      </c>
      <c r="R540" s="72">
        <v>0</v>
      </c>
      <c r="S540" s="72">
        <v>0</v>
      </c>
      <c r="T540" s="72">
        <v>0</v>
      </c>
      <c r="U540" s="72">
        <v>0</v>
      </c>
      <c r="V540" s="72">
        <v>0</v>
      </c>
      <c r="W540" s="72">
        <v>0</v>
      </c>
      <c r="X540" s="72">
        <v>0</v>
      </c>
      <c r="Y540" s="72">
        <v>0</v>
      </c>
      <c r="Z540" s="72">
        <v>0</v>
      </c>
      <c r="AA540" s="72">
        <v>0</v>
      </c>
      <c r="AB540" s="72">
        <v>0</v>
      </c>
      <c r="AC540" s="72">
        <v>0</v>
      </c>
      <c r="AD540" s="72">
        <v>0</v>
      </c>
      <c r="AE540" s="72">
        <v>16.899999999999999</v>
      </c>
      <c r="AF540" s="87">
        <v>0</v>
      </c>
      <c r="AG540" s="87">
        <v>3.8</v>
      </c>
      <c r="AH540" s="87">
        <v>0</v>
      </c>
      <c r="AI540" s="87">
        <v>4.2</v>
      </c>
      <c r="AJ540" s="87">
        <v>0</v>
      </c>
      <c r="AK540" s="87">
        <v>0</v>
      </c>
      <c r="AL540" s="87">
        <v>0</v>
      </c>
      <c r="AM540" s="87">
        <v>9</v>
      </c>
      <c r="AN540" s="87"/>
      <c r="AO540" s="87"/>
      <c r="AP540" s="70">
        <f t="shared" si="49"/>
        <v>29</v>
      </c>
      <c r="AQ540" s="70">
        <f t="shared" si="50"/>
        <v>40.200000000000003</v>
      </c>
      <c r="AR540" s="70">
        <f>IFERROR(VLOOKUP(A540,Climatologia_PP!A:U,9+Precipitacion!$E$2,FALSE),"")</f>
        <v>174.4966666666667</v>
      </c>
      <c r="AS540" s="70">
        <f t="shared" si="51"/>
        <v>23.037689354142387</v>
      </c>
      <c r="AT540" s="70">
        <f t="shared" si="52"/>
        <v>24.626495516497034</v>
      </c>
      <c r="AU540" s="70">
        <f t="shared" si="53"/>
        <v>16.899999999999999</v>
      </c>
      <c r="AV540" s="70">
        <f>IFERROR(VLOOKUP(A540,Maximos!A:AQ,8+(Precipitacion!$E$2-1)*3,FALSE),"")</f>
        <v>106</v>
      </c>
      <c r="AW540" s="79">
        <f t="array" ref="AW5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MATCH($A540, Maximos!$A:$A, 0),
    _xlpm.anio, INDEX(Maximos!$A:$ZZ, _xlpm.fila, _xlpm.colIni+1),
    _xlpm.dia, INDEX(Maximos!$A:$ZZ, _xlpm.fila, _xlpm.colIni+2),
    IF(OR(_xlpm.anio="",_xlpm.dia=""), "No aplica", DATE(_xlpm.anio, _xlpm.mesNum, _xlpm.dia))
  ),
"")</f>
        <v>27882</v>
      </c>
      <c r="AX540" s="72">
        <f t="shared" si="54"/>
        <v>-89.1</v>
      </c>
    </row>
    <row r="541" spans="1:50" ht="15" customHeight="1" x14ac:dyDescent="0.25">
      <c r="A541" s="68">
        <v>23160010</v>
      </c>
      <c r="B541" s="69" t="s">
        <v>835</v>
      </c>
      <c r="C541" s="69" t="s">
        <v>738</v>
      </c>
      <c r="D541" s="70">
        <v>-73.944166670000001</v>
      </c>
      <c r="E541" s="70">
        <v>7.0894444439999997</v>
      </c>
      <c r="F541" s="68">
        <v>85</v>
      </c>
      <c r="G541" s="68">
        <v>5</v>
      </c>
      <c r="H541" s="68">
        <v>5893</v>
      </c>
      <c r="I541" s="69" t="s">
        <v>58</v>
      </c>
      <c r="J541" s="69" t="s">
        <v>836</v>
      </c>
      <c r="K541" s="72">
        <v>5</v>
      </c>
      <c r="L541" s="72">
        <v>60</v>
      </c>
      <c r="M541" s="72">
        <v>3</v>
      </c>
      <c r="N541" s="72">
        <v>0</v>
      </c>
      <c r="O541" s="72">
        <v>4</v>
      </c>
      <c r="P541" s="72">
        <v>37</v>
      </c>
      <c r="Q541" s="72">
        <v>14</v>
      </c>
      <c r="R541" s="72">
        <v>0</v>
      </c>
      <c r="S541" s="72">
        <v>0</v>
      </c>
      <c r="T541" s="72">
        <v>36</v>
      </c>
      <c r="U541" s="72">
        <v>0</v>
      </c>
      <c r="V541" s="72">
        <v>5</v>
      </c>
      <c r="W541" s="72">
        <v>0</v>
      </c>
      <c r="X541" s="72">
        <v>0</v>
      </c>
      <c r="Y541" s="72">
        <v>0</v>
      </c>
      <c r="Z541" s="72">
        <v>0</v>
      </c>
      <c r="AA541" s="72">
        <v>0</v>
      </c>
      <c r="AB541" s="72">
        <v>5</v>
      </c>
      <c r="AC541" s="72">
        <v>0</v>
      </c>
      <c r="AD541" s="72">
        <v>35</v>
      </c>
      <c r="AE541" s="72">
        <v>0</v>
      </c>
      <c r="AF541" s="87">
        <v>0</v>
      </c>
      <c r="AG541" s="87">
        <v>0</v>
      </c>
      <c r="AH541" s="87">
        <v>0</v>
      </c>
      <c r="AI541" s="87">
        <v>0</v>
      </c>
      <c r="AJ541" s="87">
        <v>18</v>
      </c>
      <c r="AK541" s="87">
        <v>0</v>
      </c>
      <c r="AL541" s="87">
        <v>18</v>
      </c>
      <c r="AM541" s="87">
        <v>6</v>
      </c>
      <c r="AN541" s="87"/>
      <c r="AO541" s="87"/>
      <c r="AP541" s="70">
        <f t="shared" si="49"/>
        <v>29</v>
      </c>
      <c r="AQ541" s="70">
        <f t="shared" si="50"/>
        <v>246</v>
      </c>
      <c r="AR541" s="70">
        <f>IFERROR(VLOOKUP(A541,Climatologia_PP!A:U,9+Precipitacion!$E$2,FALSE),"")</f>
        <v>370.27666666666659</v>
      </c>
      <c r="AS541" s="70">
        <f t="shared" si="51"/>
        <v>66.436808512553696</v>
      </c>
      <c r="AT541" s="70">
        <f t="shared" si="52"/>
        <v>71.018657375488431</v>
      </c>
      <c r="AU541" s="70">
        <f t="shared" si="53"/>
        <v>60</v>
      </c>
      <c r="AV541" s="70">
        <f>IFERROR(VLOOKUP(A541,Maximos!A:AQ,8+(Precipitacion!$E$2-1)*3,FALSE),"")</f>
        <v>145</v>
      </c>
      <c r="AW541" s="79">
        <f t="array" ref="AW5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MATCH($A541, Maximos!$A:$A, 0),
    _xlpm.anio, INDEX(Maximos!$A:$ZZ, _xlpm.fila, _xlpm.colIni+1),
    _xlpm.dia, INDEX(Maximos!$A:$ZZ, _xlpm.fila, _xlpm.colIni+2),
    IF(OR(_xlpm.anio="",_xlpm.dia=""), "No aplica", DATE(_xlpm.anio, _xlpm.mesNum, _xlpm.dia))
  ),
"")</f>
        <v>45439</v>
      </c>
      <c r="AX541" s="72">
        <f t="shared" si="54"/>
        <v>-85</v>
      </c>
    </row>
    <row r="542" spans="1:50" ht="15" customHeight="1" x14ac:dyDescent="0.25">
      <c r="A542" s="68">
        <v>37020030</v>
      </c>
      <c r="B542" s="69" t="s">
        <v>837</v>
      </c>
      <c r="C542" s="69" t="s">
        <v>738</v>
      </c>
      <c r="D542" s="70">
        <v>-72.300277780000002</v>
      </c>
      <c r="E542" s="70">
        <v>7.0988888890000004</v>
      </c>
      <c r="F542" s="68">
        <v>1660</v>
      </c>
      <c r="G542" s="68">
        <v>54</v>
      </c>
      <c r="H542" s="68">
        <v>54820</v>
      </c>
      <c r="I542" s="69" t="s">
        <v>741</v>
      </c>
      <c r="J542" s="69" t="s">
        <v>814</v>
      </c>
      <c r="K542" s="72">
        <v>0</v>
      </c>
      <c r="L542" s="72">
        <v>10</v>
      </c>
      <c r="M542" s="72">
        <v>0</v>
      </c>
      <c r="N542" s="72">
        <v>8</v>
      </c>
      <c r="O542" s="72">
        <v>13</v>
      </c>
      <c r="P542" s="72">
        <v>8</v>
      </c>
      <c r="Q542" s="72">
        <v>0</v>
      </c>
      <c r="R542" s="72">
        <v>0</v>
      </c>
      <c r="S542" s="72">
        <v>0</v>
      </c>
      <c r="T542" s="72">
        <v>0</v>
      </c>
      <c r="U542" s="72">
        <v>0</v>
      </c>
      <c r="V542" s="72">
        <v>9</v>
      </c>
      <c r="W542" s="72">
        <v>26</v>
      </c>
      <c r="X542" s="72">
        <v>46</v>
      </c>
      <c r="Y542" s="72"/>
      <c r="Z542" s="72">
        <v>0</v>
      </c>
      <c r="AA542" s="72">
        <v>36</v>
      </c>
      <c r="AB542" s="72">
        <v>0</v>
      </c>
      <c r="AC542" s="72">
        <v>0</v>
      </c>
      <c r="AD542" s="72">
        <v>8</v>
      </c>
      <c r="AE542" s="72">
        <v>37</v>
      </c>
      <c r="AF542" s="87">
        <v>0</v>
      </c>
      <c r="AG542" s="87">
        <v>18</v>
      </c>
      <c r="AH542" s="87">
        <v>7</v>
      </c>
      <c r="AI542" s="87">
        <v>26</v>
      </c>
      <c r="AJ542" s="87">
        <v>47</v>
      </c>
      <c r="AK542" s="87">
        <v>39</v>
      </c>
      <c r="AL542" s="87">
        <v>48</v>
      </c>
      <c r="AM542" s="87">
        <v>54</v>
      </c>
      <c r="AN542" s="87"/>
      <c r="AO542" s="87"/>
      <c r="AP542" s="70">
        <f t="shared" si="49"/>
        <v>28</v>
      </c>
      <c r="AQ542" s="70">
        <f t="shared" si="50"/>
        <v>440</v>
      </c>
      <c r="AR542" s="70">
        <f>IFERROR(VLOOKUP(A542,Climatologia_PP!A:U,9+Precipitacion!$E$2,FALSE),"")</f>
        <v>589.26666666666665</v>
      </c>
      <c r="AS542" s="70">
        <f t="shared" si="51"/>
        <v>74.669080212693757</v>
      </c>
      <c r="AT542" s="70">
        <f t="shared" si="52"/>
        <v>82.669338806910929</v>
      </c>
      <c r="AU542" s="70">
        <f t="shared" si="53"/>
        <v>54</v>
      </c>
      <c r="AV542" s="70">
        <f>IFERROR(VLOOKUP(A542,Maximos!A:AQ,8+(Precipitacion!$E$2-1)*3,FALSE),"")</f>
        <v>207</v>
      </c>
      <c r="AW542" s="79">
        <f t="array" ref="AW5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MATCH($A542, Maximos!$A:$A, 0),
    _xlpm.anio, INDEX(Maximos!$A:$ZZ, _xlpm.fila, _xlpm.colIni+1),
    _xlpm.dia, INDEX(Maximos!$A:$ZZ, _xlpm.fila, _xlpm.colIni+2),
    IF(OR(_xlpm.anio="",_xlpm.dia=""), "No aplica", DATE(_xlpm.anio, _xlpm.mesNum, _xlpm.dia))
  ),
"")</f>
        <v>31923</v>
      </c>
      <c r="AX542" s="72">
        <f t="shared" si="54"/>
        <v>-153</v>
      </c>
    </row>
    <row r="543" spans="1:50" ht="15" customHeight="1" x14ac:dyDescent="0.25">
      <c r="A543" s="68">
        <v>24050070</v>
      </c>
      <c r="B543" s="69" t="s">
        <v>838</v>
      </c>
      <c r="C543" s="69" t="s">
        <v>738</v>
      </c>
      <c r="D543" s="70">
        <v>-73.520555560000005</v>
      </c>
      <c r="E543" s="70">
        <v>7.127166667</v>
      </c>
      <c r="F543" s="68">
        <v>150</v>
      </c>
      <c r="G543" s="68">
        <v>68</v>
      </c>
      <c r="H543" s="68">
        <v>68689</v>
      </c>
      <c r="I543" s="69" t="s">
        <v>50</v>
      </c>
      <c r="J543" s="69" t="s">
        <v>802</v>
      </c>
      <c r="K543" s="72">
        <v>0</v>
      </c>
      <c r="L543" s="72">
        <v>0</v>
      </c>
      <c r="M543" s="72">
        <v>14.1</v>
      </c>
      <c r="N543" s="72">
        <v>0</v>
      </c>
      <c r="O543" s="72">
        <v>5</v>
      </c>
      <c r="P543" s="72">
        <v>0</v>
      </c>
      <c r="Q543" s="72">
        <v>0</v>
      </c>
      <c r="R543" s="72">
        <v>0</v>
      </c>
      <c r="S543" s="72">
        <v>0</v>
      </c>
      <c r="T543" s="72">
        <v>18.100000000000001</v>
      </c>
      <c r="U543" s="72">
        <v>0</v>
      </c>
      <c r="V543" s="72">
        <v>0</v>
      </c>
      <c r="W543" s="72">
        <v>0.4</v>
      </c>
      <c r="X543" s="72">
        <v>0</v>
      </c>
      <c r="Y543" s="72">
        <v>0</v>
      </c>
      <c r="Z543" s="72">
        <v>2</v>
      </c>
      <c r="AA543" s="72">
        <v>0</v>
      </c>
      <c r="AB543" s="72">
        <v>1</v>
      </c>
      <c r="AC543" s="72">
        <v>0</v>
      </c>
      <c r="AD543" s="72">
        <v>12.1</v>
      </c>
      <c r="AE543" s="72">
        <v>0</v>
      </c>
      <c r="AF543" s="87">
        <v>0</v>
      </c>
      <c r="AG543" s="87">
        <v>6.1</v>
      </c>
      <c r="AH543" s="87">
        <v>0</v>
      </c>
      <c r="AI543" s="87">
        <v>0</v>
      </c>
      <c r="AJ543" s="87">
        <v>0</v>
      </c>
      <c r="AK543" s="87">
        <v>0</v>
      </c>
      <c r="AL543" s="87">
        <v>128.1</v>
      </c>
      <c r="AM543" s="87">
        <v>37</v>
      </c>
      <c r="AN543" s="87"/>
      <c r="AO543" s="87"/>
      <c r="AP543" s="70">
        <f t="shared" si="49"/>
        <v>29</v>
      </c>
      <c r="AQ543" s="70">
        <f t="shared" si="50"/>
        <v>223.9</v>
      </c>
      <c r="AR543" s="70">
        <f>IFERROR(VLOOKUP(A543,Climatologia_PP!A:U,9+Precipitacion!$E$2,FALSE),"")</f>
        <v>357.81428571428569</v>
      </c>
      <c r="AS543" s="70">
        <f t="shared" si="51"/>
        <v>62.574360202818703</v>
      </c>
      <c r="AT543" s="70">
        <f t="shared" si="52"/>
        <v>66.889833320254482</v>
      </c>
      <c r="AU543" s="70">
        <f t="shared" si="53"/>
        <v>128.1</v>
      </c>
      <c r="AV543" s="70">
        <f>IFERROR(VLOOKUP(A543,Maximos!A:AQ,8+(Precipitacion!$E$2-1)*3,FALSE),"")</f>
        <v>177.1</v>
      </c>
      <c r="AW543" s="79">
        <f t="array" ref="AW5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MATCH($A543, Maximos!$A:$A, 0),
    _xlpm.anio, INDEX(Maximos!$A:$ZZ, _xlpm.fila, _xlpm.colIni+1),
    _xlpm.dia, INDEX(Maximos!$A:$ZZ, _xlpm.fila, _xlpm.colIni+2),
    IF(OR(_xlpm.anio="",_xlpm.dia=""), "No aplica", DATE(_xlpm.anio, _xlpm.mesNum, _xlpm.dia))
  ),
"")</f>
        <v>42145</v>
      </c>
      <c r="AX543" s="72">
        <f t="shared" si="54"/>
        <v>-49</v>
      </c>
    </row>
    <row r="544" spans="1:50" ht="15" customHeight="1" x14ac:dyDescent="0.25">
      <c r="A544" s="68">
        <v>23190560</v>
      </c>
      <c r="B544" s="69" t="s">
        <v>479</v>
      </c>
      <c r="C544" s="69" t="s">
        <v>738</v>
      </c>
      <c r="D544" s="70">
        <v>-73.559722219999998</v>
      </c>
      <c r="E544" s="70">
        <v>7.5744444440000001</v>
      </c>
      <c r="F544" s="68">
        <v>84</v>
      </c>
      <c r="G544" s="68">
        <v>68</v>
      </c>
      <c r="H544" s="68">
        <v>68655</v>
      </c>
      <c r="I544" s="69" t="s">
        <v>50</v>
      </c>
      <c r="J544" s="69" t="s">
        <v>824</v>
      </c>
      <c r="K544" s="72">
        <v>14.5</v>
      </c>
      <c r="L544" s="72">
        <v>0</v>
      </c>
      <c r="M544" s="72">
        <v>0</v>
      </c>
      <c r="N544" s="72">
        <v>0</v>
      </c>
      <c r="O544" s="72">
        <v>0</v>
      </c>
      <c r="P544" s="72">
        <v>5</v>
      </c>
      <c r="Q544" s="72">
        <v>0</v>
      </c>
      <c r="R544" s="72">
        <v>0</v>
      </c>
      <c r="S544" s="72">
        <v>0</v>
      </c>
      <c r="T544" s="72">
        <v>0</v>
      </c>
      <c r="U544" s="72">
        <v>0</v>
      </c>
      <c r="V544" s="72">
        <v>0</v>
      </c>
      <c r="W544" s="72">
        <v>0</v>
      </c>
      <c r="X544" s="72">
        <v>0</v>
      </c>
      <c r="Y544" s="72">
        <v>0</v>
      </c>
      <c r="Z544" s="72">
        <v>1</v>
      </c>
      <c r="AA544" s="72">
        <v>0</v>
      </c>
      <c r="AB544" s="72">
        <v>113</v>
      </c>
      <c r="AC544" s="72">
        <v>0</v>
      </c>
      <c r="AD544" s="72">
        <v>14.2</v>
      </c>
      <c r="AE544" s="72">
        <v>0</v>
      </c>
      <c r="AF544" s="87">
        <v>0</v>
      </c>
      <c r="AG544" s="87">
        <v>0</v>
      </c>
      <c r="AH544" s="87">
        <v>0</v>
      </c>
      <c r="AI544" s="87">
        <v>0</v>
      </c>
      <c r="AJ544" s="87">
        <v>37.5</v>
      </c>
      <c r="AK544" s="87">
        <v>0</v>
      </c>
      <c r="AL544" s="87">
        <v>58.7</v>
      </c>
      <c r="AM544" s="87">
        <v>67.5</v>
      </c>
      <c r="AN544" s="87"/>
      <c r="AO544" s="87"/>
      <c r="AP544" s="70">
        <f t="shared" si="49"/>
        <v>29</v>
      </c>
      <c r="AQ544" s="70">
        <f t="shared" si="50"/>
        <v>311.39999999999998</v>
      </c>
      <c r="AR544" s="70">
        <f>IFERROR(VLOOKUP(A544,Climatologia_PP!A:U,9+Precipitacion!$E$2,FALSE),"")</f>
        <v>366.9</v>
      </c>
      <c r="AS544" s="70">
        <f t="shared" si="51"/>
        <v>84.873262469337689</v>
      </c>
      <c r="AT544" s="70">
        <f t="shared" si="52"/>
        <v>90.726590915498932</v>
      </c>
      <c r="AU544" s="70">
        <f t="shared" si="53"/>
        <v>113</v>
      </c>
      <c r="AV544" s="70">
        <f>IFERROR(VLOOKUP(A544,Maximos!A:AQ,8+(Precipitacion!$E$2-1)*3,FALSE),"")</f>
        <v>160.30000000000001</v>
      </c>
      <c r="AW544" s="79">
        <f t="array" ref="AW5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MATCH($A544, Maximos!$A:$A, 0),
    _xlpm.anio, INDEX(Maximos!$A:$ZZ, _xlpm.fila, _xlpm.colIni+1),
    _xlpm.dia, INDEX(Maximos!$A:$ZZ, _xlpm.fila, _xlpm.colIni+2),
    IF(OR(_xlpm.anio="",_xlpm.dia=""), "No aplica", DATE(_xlpm.anio, _xlpm.mesNum, _xlpm.dia))
  ),
"")</f>
        <v>44318</v>
      </c>
      <c r="AX544" s="72">
        <f t="shared" si="54"/>
        <v>-47.300000000000011</v>
      </c>
    </row>
    <row r="545" spans="1:50" ht="15" customHeight="1" x14ac:dyDescent="0.25">
      <c r="A545" s="68">
        <v>16015100</v>
      </c>
      <c r="B545" s="69" t="s">
        <v>839</v>
      </c>
      <c r="C545" s="69" t="s">
        <v>738</v>
      </c>
      <c r="D545" s="70">
        <v>-72.483888890000003</v>
      </c>
      <c r="E545" s="70">
        <v>7.5766666669999996</v>
      </c>
      <c r="F545" s="68">
        <v>1550</v>
      </c>
      <c r="G545" s="68">
        <v>54</v>
      </c>
      <c r="H545" s="68">
        <v>54599</v>
      </c>
      <c r="I545" s="69" t="s">
        <v>741</v>
      </c>
      <c r="J545" s="69" t="s">
        <v>839</v>
      </c>
      <c r="K545" s="72">
        <v>0</v>
      </c>
      <c r="L545" s="72">
        <v>4</v>
      </c>
      <c r="M545" s="72">
        <v>5</v>
      </c>
      <c r="N545" s="72">
        <v>0</v>
      </c>
      <c r="O545" s="72">
        <v>0</v>
      </c>
      <c r="P545" s="72">
        <v>0</v>
      </c>
      <c r="Q545" s="72">
        <v>0</v>
      </c>
      <c r="R545" s="72">
        <v>0</v>
      </c>
      <c r="S545" s="72">
        <v>0</v>
      </c>
      <c r="T545" s="72">
        <v>0</v>
      </c>
      <c r="U545" s="72">
        <v>0</v>
      </c>
      <c r="V545" s="72">
        <v>0</v>
      </c>
      <c r="W545" s="72">
        <v>2</v>
      </c>
      <c r="X545" s="72">
        <v>3</v>
      </c>
      <c r="Y545" s="72">
        <v>0</v>
      </c>
      <c r="Z545" s="72">
        <v>0</v>
      </c>
      <c r="AA545" s="72">
        <v>0</v>
      </c>
      <c r="AB545" s="72">
        <v>0</v>
      </c>
      <c r="AC545" s="72">
        <v>0</v>
      </c>
      <c r="AD545" s="72">
        <v>10</v>
      </c>
      <c r="AE545" s="72">
        <v>9</v>
      </c>
      <c r="AF545" s="87">
        <v>2</v>
      </c>
      <c r="AG545" s="87">
        <v>3</v>
      </c>
      <c r="AH545" s="87">
        <v>2</v>
      </c>
      <c r="AI545" s="87">
        <v>3</v>
      </c>
      <c r="AJ545" s="87">
        <v>0</v>
      </c>
      <c r="AK545" s="87">
        <v>1</v>
      </c>
      <c r="AL545" s="87">
        <v>6</v>
      </c>
      <c r="AM545" s="87">
        <v>7</v>
      </c>
      <c r="AN545" s="87"/>
      <c r="AO545" s="87"/>
      <c r="AP545" s="70">
        <f t="shared" si="49"/>
        <v>29</v>
      </c>
      <c r="AQ545" s="70">
        <f t="shared" si="50"/>
        <v>57</v>
      </c>
      <c r="AR545" s="70" t="str">
        <f>IFERROR(VLOOKUP(A545,Climatologia_PP!A:U,9+Precipitacion!$E$2,FALSE),"")</f>
        <v/>
      </c>
      <c r="AS545" s="70" t="str">
        <f t="shared" si="51"/>
        <v/>
      </c>
      <c r="AT545" s="70" t="str">
        <f t="shared" si="52"/>
        <v/>
      </c>
      <c r="AU545" s="70">
        <f t="shared" si="53"/>
        <v>10</v>
      </c>
      <c r="AV545" s="70">
        <f>IFERROR(VLOOKUP(A545,Maximos!A:AQ,8+(Precipitacion!$E$2-1)*3,FALSE),"")</f>
        <v>94.5</v>
      </c>
      <c r="AW545" s="79">
        <f t="array" ref="AW5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MATCH($A545, Maximos!$A:$A, 0),
    _xlpm.anio, INDEX(Maximos!$A:$ZZ, _xlpm.fila, _xlpm.colIni+1),
    _xlpm.dia, INDEX(Maximos!$A:$ZZ, _xlpm.fila, _xlpm.colIni+2),
    IF(OR(_xlpm.anio="",_xlpm.dia=""), "No aplica", DATE(_xlpm.anio, _xlpm.mesNum, _xlpm.dia))
  ),
"")</f>
        <v>39936</v>
      </c>
      <c r="AX545" s="72">
        <f t="shared" si="54"/>
        <v>-84.5</v>
      </c>
    </row>
    <row r="546" spans="1:50" ht="15" customHeight="1" x14ac:dyDescent="0.25">
      <c r="A546" s="68">
        <v>16010110</v>
      </c>
      <c r="B546" s="69" t="s">
        <v>840</v>
      </c>
      <c r="C546" s="69" t="s">
        <v>738</v>
      </c>
      <c r="D546" s="70">
        <v>-72.590833329999995</v>
      </c>
      <c r="E546" s="70">
        <v>7.6127777779999999</v>
      </c>
      <c r="F546" s="68">
        <v>1350</v>
      </c>
      <c r="G546" s="68">
        <v>54</v>
      </c>
      <c r="H546" s="68">
        <v>54172</v>
      </c>
      <c r="I546" s="69" t="s">
        <v>741</v>
      </c>
      <c r="J546" s="69" t="s">
        <v>841</v>
      </c>
      <c r="K546" s="72">
        <v>0</v>
      </c>
      <c r="L546" s="72">
        <v>0</v>
      </c>
      <c r="M546" s="72">
        <v>8.6</v>
      </c>
      <c r="N546" s="72">
        <v>0</v>
      </c>
      <c r="O546" s="72">
        <v>0</v>
      </c>
      <c r="P546" s="72">
        <v>0</v>
      </c>
      <c r="Q546" s="72">
        <v>0</v>
      </c>
      <c r="R546" s="72">
        <v>0</v>
      </c>
      <c r="S546" s="72">
        <v>0</v>
      </c>
      <c r="T546" s="72">
        <v>0</v>
      </c>
      <c r="U546" s="72">
        <v>0</v>
      </c>
      <c r="V546" s="72">
        <v>0</v>
      </c>
      <c r="W546" s="72">
        <v>0</v>
      </c>
      <c r="X546" s="72">
        <v>0</v>
      </c>
      <c r="Y546" s="72">
        <v>0</v>
      </c>
      <c r="Z546" s="72">
        <v>0</v>
      </c>
      <c r="AA546" s="72">
        <v>0</v>
      </c>
      <c r="AB546" s="72">
        <v>0</v>
      </c>
      <c r="AC546" s="72">
        <v>0</v>
      </c>
      <c r="AD546" s="72">
        <v>0</v>
      </c>
      <c r="AE546" s="72">
        <v>12.8</v>
      </c>
      <c r="AF546" s="87">
        <v>0</v>
      </c>
      <c r="AG546" s="87">
        <v>0</v>
      </c>
      <c r="AH546" s="87">
        <v>4.3</v>
      </c>
      <c r="AI546" s="87">
        <v>0</v>
      </c>
      <c r="AJ546" s="87">
        <v>0</v>
      </c>
      <c r="AK546" s="87">
        <v>8.1</v>
      </c>
      <c r="AL546" s="87">
        <v>3.2</v>
      </c>
      <c r="AM546" s="87">
        <v>7.3</v>
      </c>
      <c r="AN546" s="87"/>
      <c r="AO546" s="87"/>
      <c r="AP546" s="70">
        <f t="shared" si="49"/>
        <v>29</v>
      </c>
      <c r="AQ546" s="70">
        <f t="shared" si="50"/>
        <v>44.3</v>
      </c>
      <c r="AR546" s="70">
        <f>IFERROR(VLOOKUP(A546,Climatologia_PP!A:U,9+Precipitacion!$E$2,FALSE),"")</f>
        <v>139.68333333333339</v>
      </c>
      <c r="AS546" s="70">
        <f t="shared" si="51"/>
        <v>31.714592530724239</v>
      </c>
      <c r="AT546" s="70">
        <f t="shared" si="52"/>
        <v>33.901805808705227</v>
      </c>
      <c r="AU546" s="70">
        <f t="shared" si="53"/>
        <v>12.8</v>
      </c>
      <c r="AV546" s="70">
        <f>IFERROR(VLOOKUP(A546,Maximos!A:AQ,8+(Precipitacion!$E$2-1)*3,FALSE),"")</f>
        <v>97.6</v>
      </c>
      <c r="AW546" s="79">
        <f t="array" ref="AW5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MATCH($A546, Maximos!$A:$A, 0),
    _xlpm.anio, INDEX(Maximos!$A:$ZZ, _xlpm.fila, _xlpm.colIni+1),
    _xlpm.dia, INDEX(Maximos!$A:$ZZ, _xlpm.fila, _xlpm.colIni+2),
    IF(OR(_xlpm.anio="",_xlpm.dia=""), "No aplica", DATE(_xlpm.anio, _xlpm.mesNum, _xlpm.dia))
  ),
"")</f>
        <v>41396</v>
      </c>
      <c r="AX546" s="72">
        <f t="shared" si="54"/>
        <v>-84.8</v>
      </c>
    </row>
    <row r="547" spans="1:50" ht="15" customHeight="1" x14ac:dyDescent="0.25">
      <c r="A547" s="68">
        <v>37010020</v>
      </c>
      <c r="B547" s="69" t="s">
        <v>842</v>
      </c>
      <c r="C547" s="69" t="s">
        <v>738</v>
      </c>
      <c r="D547" s="70">
        <v>-72.664722220000002</v>
      </c>
      <c r="E547" s="70">
        <v>7.1394444439999996</v>
      </c>
      <c r="F547" s="68">
        <v>2410</v>
      </c>
      <c r="G547" s="68">
        <v>54</v>
      </c>
      <c r="H547" s="68">
        <v>54174</v>
      </c>
      <c r="I547" s="69" t="s">
        <v>741</v>
      </c>
      <c r="J547" s="69" t="s">
        <v>816</v>
      </c>
      <c r="K547" s="72">
        <v>0</v>
      </c>
      <c r="L547" s="72">
        <v>1.2</v>
      </c>
      <c r="M547" s="72">
        <v>3.4</v>
      </c>
      <c r="N547" s="72">
        <v>0</v>
      </c>
      <c r="O547" s="72">
        <v>0</v>
      </c>
      <c r="P547" s="72">
        <v>0</v>
      </c>
      <c r="Q547" s="72">
        <v>0</v>
      </c>
      <c r="R547" s="72">
        <v>0</v>
      </c>
      <c r="S547" s="72">
        <v>0</v>
      </c>
      <c r="T547" s="72">
        <v>0</v>
      </c>
      <c r="U547" s="72">
        <v>0</v>
      </c>
      <c r="V547" s="72">
        <v>1.2</v>
      </c>
      <c r="W547" s="72">
        <v>8.6999999999999993</v>
      </c>
      <c r="X547" s="72">
        <v>1.4</v>
      </c>
      <c r="Y547" s="72">
        <v>0</v>
      </c>
      <c r="Z547" s="72">
        <v>1.8</v>
      </c>
      <c r="AA547" s="72">
        <v>1.4</v>
      </c>
      <c r="AB547" s="72">
        <v>0</v>
      </c>
      <c r="AC547" s="72">
        <v>0</v>
      </c>
      <c r="AD547" s="72">
        <v>0</v>
      </c>
      <c r="AE547" s="72">
        <v>13.6</v>
      </c>
      <c r="AF547" s="87">
        <v>0</v>
      </c>
      <c r="AG547" s="87">
        <v>0</v>
      </c>
      <c r="AH547" s="87">
        <v>5.4</v>
      </c>
      <c r="AI547" s="87">
        <v>9.3000000000000007</v>
      </c>
      <c r="AJ547" s="87">
        <v>19.8</v>
      </c>
      <c r="AK547" s="87">
        <v>4.3</v>
      </c>
      <c r="AL547" s="87">
        <v>1.2</v>
      </c>
      <c r="AM547" s="87">
        <v>7.3</v>
      </c>
      <c r="AN547" s="87"/>
      <c r="AO547" s="87"/>
      <c r="AP547" s="70">
        <f t="shared" si="49"/>
        <v>29</v>
      </c>
      <c r="AQ547" s="70">
        <f t="shared" si="50"/>
        <v>79.999999999999986</v>
      </c>
      <c r="AR547" s="70">
        <f>IFERROR(VLOOKUP(A547,Climatologia_PP!A:U,9+Precipitacion!$E$2,FALSE),"")</f>
        <v>111.19</v>
      </c>
      <c r="AS547" s="70">
        <f t="shared" si="51"/>
        <v>71.948916269448688</v>
      </c>
      <c r="AT547" s="70">
        <f t="shared" si="52"/>
        <v>76.910910494927904</v>
      </c>
      <c r="AU547" s="70">
        <f t="shared" si="53"/>
        <v>19.8</v>
      </c>
      <c r="AV547" s="70">
        <f>IFERROR(VLOOKUP(A547,Maximos!A:AQ,8+(Precipitacion!$E$2-1)*3,FALSE),"")</f>
        <v>59</v>
      </c>
      <c r="AW547" s="79">
        <f t="array" ref="AW5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MATCH($A547, Maximos!$A:$A, 0),
    _xlpm.anio, INDEX(Maximos!$A:$ZZ, _xlpm.fila, _xlpm.colIni+1),
    _xlpm.dia, INDEX(Maximos!$A:$ZZ, _xlpm.fila, _xlpm.colIni+2),
    IF(OR(_xlpm.anio="",_xlpm.dia=""), "No aplica", DATE(_xlpm.anio, _xlpm.mesNum, _xlpm.dia))
  ),
"")</f>
        <v>23132</v>
      </c>
      <c r="AX547" s="72">
        <f t="shared" si="54"/>
        <v>-39.200000000000003</v>
      </c>
    </row>
    <row r="548" spans="1:50" ht="15" customHeight="1" x14ac:dyDescent="0.25">
      <c r="A548" s="68">
        <v>16055010</v>
      </c>
      <c r="B548" s="69" t="s">
        <v>843</v>
      </c>
      <c r="C548" s="69" t="s">
        <v>738</v>
      </c>
      <c r="D548" s="70">
        <v>-73.357500000000002</v>
      </c>
      <c r="E548" s="70">
        <v>8.3152777780000005</v>
      </c>
      <c r="F548" s="68">
        <v>1435</v>
      </c>
      <c r="G548" s="68">
        <v>54</v>
      </c>
      <c r="H548" s="68">
        <v>54498</v>
      </c>
      <c r="I548" s="69" t="s">
        <v>741</v>
      </c>
      <c r="J548" s="69" t="s">
        <v>844</v>
      </c>
      <c r="K548" s="72">
        <v>0</v>
      </c>
      <c r="L548" s="72">
        <v>16.2</v>
      </c>
      <c r="M548" s="72">
        <v>26.2</v>
      </c>
      <c r="N548" s="72">
        <v>0</v>
      </c>
      <c r="O548" s="72">
        <v>0</v>
      </c>
      <c r="P548" s="72">
        <v>0</v>
      </c>
      <c r="Q548" s="72">
        <v>0</v>
      </c>
      <c r="R548" s="72">
        <v>0</v>
      </c>
      <c r="S548" s="72">
        <v>0</v>
      </c>
      <c r="T548" s="72">
        <v>0</v>
      </c>
      <c r="U548" s="72">
        <v>0</v>
      </c>
      <c r="V548" s="72">
        <v>0.2</v>
      </c>
      <c r="W548" s="72">
        <v>0</v>
      </c>
      <c r="X548" s="72">
        <v>0</v>
      </c>
      <c r="Y548" s="72">
        <v>0</v>
      </c>
      <c r="Z548" s="72">
        <v>0</v>
      </c>
      <c r="AA548" s="72">
        <v>0</v>
      </c>
      <c r="AB548" s="72">
        <v>1.4</v>
      </c>
      <c r="AC548" s="72">
        <v>0</v>
      </c>
      <c r="AD548" s="72">
        <v>0</v>
      </c>
      <c r="AE548" s="72">
        <v>0</v>
      </c>
      <c r="AF548" s="87">
        <v>0</v>
      </c>
      <c r="AG548" s="87">
        <v>0</v>
      </c>
      <c r="AH548" s="87">
        <v>0</v>
      </c>
      <c r="AI548" s="87">
        <v>0</v>
      </c>
      <c r="AJ548" s="87">
        <v>0</v>
      </c>
      <c r="AK548" s="87">
        <v>0</v>
      </c>
      <c r="AL548" s="87">
        <v>0</v>
      </c>
      <c r="AM548" s="87">
        <v>0.1</v>
      </c>
      <c r="AN548" s="87"/>
      <c r="AO548" s="87"/>
      <c r="AP548" s="70">
        <f t="shared" si="49"/>
        <v>29</v>
      </c>
      <c r="AQ548" s="70">
        <f t="shared" si="50"/>
        <v>44.1</v>
      </c>
      <c r="AR548" s="70">
        <f>IFERROR(VLOOKUP(A548,Climatologia_PP!A:U,9+Precipitacion!$E$2,FALSE),"")</f>
        <v>140.20245014826449</v>
      </c>
      <c r="AS548" s="70">
        <f t="shared" si="51"/>
        <v>31.454514491982223</v>
      </c>
      <c r="AT548" s="70">
        <f t="shared" si="52"/>
        <v>33.623791353498234</v>
      </c>
      <c r="AU548" s="70">
        <f t="shared" si="53"/>
        <v>26.2</v>
      </c>
      <c r="AV548" s="70">
        <f>IFERROR(VLOOKUP(A548,Maximos!A:AQ,8+(Precipitacion!$E$2-1)*3,FALSE),"")</f>
        <v>98.5</v>
      </c>
      <c r="AW548" s="79">
        <f t="array" ref="AW5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MATCH($A548, Maximos!$A:$A, 0),
    _xlpm.anio, INDEX(Maximos!$A:$ZZ, _xlpm.fila, _xlpm.colIni+1),
    _xlpm.dia, INDEX(Maximos!$A:$ZZ, _xlpm.fila, _xlpm.colIni+2),
    IF(OR(_xlpm.anio="",_xlpm.dia=""), "No aplica", DATE(_xlpm.anio, _xlpm.mesNum, _xlpm.dia))
  ),
"")</f>
        <v>36668</v>
      </c>
      <c r="AX548" s="72">
        <f t="shared" si="54"/>
        <v>-72.3</v>
      </c>
    </row>
    <row r="549" spans="1:50" ht="15" customHeight="1" x14ac:dyDescent="0.25">
      <c r="A549" s="68">
        <v>23210160</v>
      </c>
      <c r="B549" s="69" t="s">
        <v>845</v>
      </c>
      <c r="C549" s="69" t="s">
        <v>738</v>
      </c>
      <c r="D549" s="70">
        <v>-73.737777780000002</v>
      </c>
      <c r="E549" s="70">
        <v>8.3266666669999996</v>
      </c>
      <c r="F549" s="68">
        <v>150</v>
      </c>
      <c r="G549" s="68">
        <v>20</v>
      </c>
      <c r="H549" s="68">
        <v>20295</v>
      </c>
      <c r="I549" s="69" t="s">
        <v>44</v>
      </c>
      <c r="J549" s="69" t="s">
        <v>845</v>
      </c>
      <c r="K549" s="72">
        <v>0</v>
      </c>
      <c r="L549" s="72"/>
      <c r="M549" s="72">
        <v>1</v>
      </c>
      <c r="N549" s="72">
        <v>0</v>
      </c>
      <c r="O549" s="72">
        <v>0</v>
      </c>
      <c r="P549" s="72">
        <v>0</v>
      </c>
      <c r="Q549" s="72">
        <v>0</v>
      </c>
      <c r="R549" s="72">
        <v>0</v>
      </c>
      <c r="S549" s="72">
        <v>0</v>
      </c>
      <c r="T549" s="72">
        <v>0</v>
      </c>
      <c r="U549" s="72">
        <v>5</v>
      </c>
      <c r="V549" s="72">
        <v>18</v>
      </c>
      <c r="W549" s="72">
        <v>0</v>
      </c>
      <c r="X549" s="72"/>
      <c r="Y549" s="72">
        <v>0</v>
      </c>
      <c r="Z549" s="72">
        <v>5</v>
      </c>
      <c r="AA549" s="72">
        <v>0</v>
      </c>
      <c r="AB549" s="72">
        <v>7</v>
      </c>
      <c r="AC549" s="72">
        <v>0</v>
      </c>
      <c r="AD549" s="72">
        <v>11</v>
      </c>
      <c r="AE549" s="72">
        <v>0</v>
      </c>
      <c r="AF549" s="87">
        <v>0</v>
      </c>
      <c r="AG549" s="87">
        <v>0</v>
      </c>
      <c r="AH549" s="87">
        <v>0</v>
      </c>
      <c r="AI549" s="87">
        <v>15</v>
      </c>
      <c r="AJ549" s="87">
        <v>0</v>
      </c>
      <c r="AK549" s="87">
        <v>0</v>
      </c>
      <c r="AL549" s="87">
        <v>15</v>
      </c>
      <c r="AM549" s="87"/>
      <c r="AN549" s="87"/>
      <c r="AO549" s="87"/>
      <c r="AP549" s="70">
        <f t="shared" si="49"/>
        <v>26</v>
      </c>
      <c r="AQ549" s="70">
        <f t="shared" si="50"/>
        <v>77</v>
      </c>
      <c r="AR549" s="70">
        <f>IFERROR(VLOOKUP(A549,Climatologia_PP!A:U,9+Precipitacion!$E$2,FALSE),"")</f>
        <v>203.62068965517241</v>
      </c>
      <c r="AS549" s="70">
        <f t="shared" si="51"/>
        <v>37.815410668924642</v>
      </c>
      <c r="AT549" s="70">
        <f t="shared" si="52"/>
        <v>45.087605028333222</v>
      </c>
      <c r="AU549" s="70">
        <f t="shared" si="53"/>
        <v>18</v>
      </c>
      <c r="AV549" s="70">
        <f>IFERROR(VLOOKUP(A549,Maximos!A:AQ,8+(Precipitacion!$E$2-1)*3,FALSE),"")</f>
        <v>115</v>
      </c>
      <c r="AW549" s="79">
        <f t="array" ref="AW5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MATCH($A549, Maximos!$A:$A, 0),
    _xlpm.anio, INDEX(Maximos!$A:$ZZ, _xlpm.fila, _xlpm.colIni+1),
    _xlpm.dia, INDEX(Maximos!$A:$ZZ, _xlpm.fila, _xlpm.colIni+2),
    IF(OR(_xlpm.anio="",_xlpm.dia=""), "No aplica", DATE(_xlpm.anio, _xlpm.mesNum, _xlpm.dia))
  ),
"")</f>
        <v>41776</v>
      </c>
      <c r="AX549" s="72">
        <f t="shared" si="54"/>
        <v>-97</v>
      </c>
    </row>
    <row r="550" spans="1:50" ht="15" customHeight="1" x14ac:dyDescent="0.25">
      <c r="A550" s="68">
        <v>23180020</v>
      </c>
      <c r="B550" s="69" t="s">
        <v>746</v>
      </c>
      <c r="C550" s="69" t="s">
        <v>738</v>
      </c>
      <c r="D550" s="70">
        <v>-73.893055559999993</v>
      </c>
      <c r="E550" s="70">
        <v>7.3486111110000003</v>
      </c>
      <c r="F550" s="68">
        <v>73</v>
      </c>
      <c r="G550" s="68">
        <v>68</v>
      </c>
      <c r="H550" s="68">
        <v>68575</v>
      </c>
      <c r="I550" s="69" t="s">
        <v>50</v>
      </c>
      <c r="J550" s="69" t="s">
        <v>746</v>
      </c>
      <c r="K550" s="72">
        <v>5</v>
      </c>
      <c r="L550" s="72">
        <v>0</v>
      </c>
      <c r="M550" s="72">
        <v>0</v>
      </c>
      <c r="N550" s="72">
        <v>2</v>
      </c>
      <c r="O550" s="72">
        <v>4</v>
      </c>
      <c r="P550" s="72">
        <v>0</v>
      </c>
      <c r="Q550" s="72">
        <v>23</v>
      </c>
      <c r="R550" s="72">
        <v>0</v>
      </c>
      <c r="S550" s="72">
        <v>0</v>
      </c>
      <c r="T550" s="72">
        <v>0</v>
      </c>
      <c r="U550" s="72">
        <v>0</v>
      </c>
      <c r="V550" s="72">
        <v>12</v>
      </c>
      <c r="W550" s="72">
        <v>0</v>
      </c>
      <c r="X550" s="72">
        <v>0</v>
      </c>
      <c r="Y550" s="72">
        <v>0</v>
      </c>
      <c r="Z550" s="72">
        <v>2</v>
      </c>
      <c r="AA550" s="72">
        <v>1</v>
      </c>
      <c r="AB550" s="72">
        <v>16</v>
      </c>
      <c r="AC550" s="72">
        <v>0</v>
      </c>
      <c r="AD550" s="72">
        <v>10</v>
      </c>
      <c r="AE550" s="72">
        <v>0</v>
      </c>
      <c r="AF550" s="87">
        <v>0</v>
      </c>
      <c r="AG550" s="87">
        <v>41</v>
      </c>
      <c r="AH550" s="87">
        <v>0</v>
      </c>
      <c r="AI550" s="87">
        <v>0</v>
      </c>
      <c r="AJ550" s="87">
        <v>0</v>
      </c>
      <c r="AK550" s="87">
        <v>0</v>
      </c>
      <c r="AL550" s="87">
        <v>40</v>
      </c>
      <c r="AM550" s="87">
        <v>9</v>
      </c>
      <c r="AN550" s="87"/>
      <c r="AO550" s="87"/>
      <c r="AP550" s="70">
        <f t="shared" si="49"/>
        <v>29</v>
      </c>
      <c r="AQ550" s="70">
        <f t="shared" si="50"/>
        <v>165</v>
      </c>
      <c r="AR550" s="70">
        <f>IFERROR(VLOOKUP(A550,Climatologia_PP!A:U,9+Precipitacion!$E$2,FALSE),"")</f>
        <v>369.26666666666671</v>
      </c>
      <c r="AS550" s="70">
        <f t="shared" si="51"/>
        <v>44.683155804296796</v>
      </c>
      <c r="AT550" s="70">
        <f t="shared" si="52"/>
        <v>47.764752756317264</v>
      </c>
      <c r="AU550" s="70">
        <f t="shared" si="53"/>
        <v>41</v>
      </c>
      <c r="AV550" s="70">
        <f>IFERROR(VLOOKUP(A550,Maximos!A:AQ,8+(Precipitacion!$E$2-1)*3,FALSE),"")</f>
        <v>136</v>
      </c>
      <c r="AW550" s="79">
        <f t="array" ref="AW5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MATCH($A550, Maximos!$A:$A, 0),
    _xlpm.anio, INDEX(Maximos!$A:$ZZ, _xlpm.fila, _xlpm.colIni+1),
    _xlpm.dia, INDEX(Maximos!$A:$ZZ, _xlpm.fila, _xlpm.colIni+2),
    IF(OR(_xlpm.anio="",_xlpm.dia=""), "No aplica", DATE(_xlpm.anio, _xlpm.mesNum, _xlpm.dia))
  ),
"")</f>
        <v>29717</v>
      </c>
      <c r="AX550" s="72">
        <f t="shared" si="54"/>
        <v>-95</v>
      </c>
    </row>
    <row r="551" spans="1:50" ht="15" customHeight="1" x14ac:dyDescent="0.25">
      <c r="A551" s="68">
        <v>16015020</v>
      </c>
      <c r="B551" s="69" t="s">
        <v>846</v>
      </c>
      <c r="C551" s="69" t="s">
        <v>738</v>
      </c>
      <c r="D551" s="70">
        <v>-72.644999999999996</v>
      </c>
      <c r="E551" s="70">
        <v>7.3731111110000001</v>
      </c>
      <c r="F551" s="68">
        <v>2340</v>
      </c>
      <c r="G551" s="68">
        <v>54</v>
      </c>
      <c r="H551" s="68">
        <v>54518</v>
      </c>
      <c r="I551" s="69" t="s">
        <v>741</v>
      </c>
      <c r="J551" s="69" t="s">
        <v>847</v>
      </c>
      <c r="K551" s="72">
        <v>0</v>
      </c>
      <c r="L551" s="72">
        <v>2.9</v>
      </c>
      <c r="M551" s="72">
        <v>3.9</v>
      </c>
      <c r="N551" s="72">
        <v>0</v>
      </c>
      <c r="O551" s="72">
        <v>0</v>
      </c>
      <c r="P551" s="72">
        <v>0</v>
      </c>
      <c r="Q551" s="72">
        <v>0</v>
      </c>
      <c r="R551" s="72">
        <v>0</v>
      </c>
      <c r="S551" s="72">
        <v>0</v>
      </c>
      <c r="T551" s="72">
        <v>0</v>
      </c>
      <c r="U551" s="72">
        <v>0</v>
      </c>
      <c r="V551" s="72">
        <v>0</v>
      </c>
      <c r="W551" s="72">
        <v>0.6</v>
      </c>
      <c r="X551" s="72">
        <v>0</v>
      </c>
      <c r="Y551" s="72">
        <v>0</v>
      </c>
      <c r="Z551" s="72">
        <v>1.8</v>
      </c>
      <c r="AA551" s="72">
        <v>0</v>
      </c>
      <c r="AB551" s="72">
        <v>0</v>
      </c>
      <c r="AC551" s="72">
        <v>0</v>
      </c>
      <c r="AD551" s="72">
        <v>4.8</v>
      </c>
      <c r="AE551" s="72">
        <v>14.2</v>
      </c>
      <c r="AF551" s="87">
        <v>0</v>
      </c>
      <c r="AG551" s="87">
        <v>0</v>
      </c>
      <c r="AH551" s="87">
        <v>0</v>
      </c>
      <c r="AI551" s="87">
        <v>0</v>
      </c>
      <c r="AJ551" s="87">
        <v>0</v>
      </c>
      <c r="AK551" s="87">
        <v>0</v>
      </c>
      <c r="AL551" s="87">
        <v>0</v>
      </c>
      <c r="AM551" s="87">
        <v>3.9</v>
      </c>
      <c r="AN551" s="87"/>
      <c r="AO551" s="87"/>
      <c r="AP551" s="70">
        <f t="shared" si="49"/>
        <v>29</v>
      </c>
      <c r="AQ551" s="70">
        <f t="shared" si="50"/>
        <v>32.1</v>
      </c>
      <c r="AR551" s="70">
        <f>IFERROR(VLOOKUP(A551,Climatologia_PP!A:U,9+Precipitacion!$E$2,FALSE),"")</f>
        <v>94.986206896551721</v>
      </c>
      <c r="AS551" s="70">
        <f t="shared" si="51"/>
        <v>33.794380309300806</v>
      </c>
      <c r="AT551" s="70">
        <f t="shared" si="52"/>
        <v>36.125027227183622</v>
      </c>
      <c r="AU551" s="70">
        <f t="shared" si="53"/>
        <v>14.2</v>
      </c>
      <c r="AV551" s="70">
        <f>IFERROR(VLOOKUP(A551,Maximos!A:AQ,8+(Precipitacion!$E$2-1)*3,FALSE),"")</f>
        <v>76.2</v>
      </c>
      <c r="AW551" s="79">
        <f t="array" ref="AW5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MATCH($A551, Maximos!$A:$A, 0),
    _xlpm.anio, INDEX(Maximos!$A:$ZZ, _xlpm.fila, _xlpm.colIni+1),
    _xlpm.dia, INDEX(Maximos!$A:$ZZ, _xlpm.fila, _xlpm.colIni+2),
    IF(OR(_xlpm.anio="",_xlpm.dia=""), "No aplica", DATE(_xlpm.anio, _xlpm.mesNum, _xlpm.dia))
  ),
"")</f>
        <v>41771</v>
      </c>
      <c r="AX551" s="72">
        <f t="shared" si="54"/>
        <v>-62</v>
      </c>
    </row>
    <row r="552" spans="1:50" ht="15" customHeight="1" x14ac:dyDescent="0.25">
      <c r="A552" s="68">
        <v>23180070</v>
      </c>
      <c r="B552" s="69" t="s">
        <v>824</v>
      </c>
      <c r="C552" s="69" t="s">
        <v>738</v>
      </c>
      <c r="D552" s="70">
        <v>-73.48944444</v>
      </c>
      <c r="E552" s="70">
        <v>7.39</v>
      </c>
      <c r="F552" s="68">
        <v>144</v>
      </c>
      <c r="G552" s="68">
        <v>68</v>
      </c>
      <c r="H552" s="68">
        <v>68655</v>
      </c>
      <c r="I552" s="69" t="s">
        <v>50</v>
      </c>
      <c r="J552" s="69" t="s">
        <v>824</v>
      </c>
      <c r="K552" s="72">
        <v>84.5</v>
      </c>
      <c r="L552" s="72">
        <v>0.2</v>
      </c>
      <c r="M552" s="72">
        <v>5.6</v>
      </c>
      <c r="N552" s="72">
        <v>0</v>
      </c>
      <c r="O552" s="72">
        <v>21.1</v>
      </c>
      <c r="P552" s="72">
        <v>0</v>
      </c>
      <c r="Q552" s="72">
        <v>0</v>
      </c>
      <c r="R552" s="72">
        <v>0</v>
      </c>
      <c r="S552" s="72">
        <v>0</v>
      </c>
      <c r="T552" s="72">
        <v>0.1</v>
      </c>
      <c r="U552" s="72">
        <v>0</v>
      </c>
      <c r="V552" s="72">
        <v>0</v>
      </c>
      <c r="W552" s="72">
        <v>4.0999999999999996</v>
      </c>
      <c r="X552" s="72">
        <v>0</v>
      </c>
      <c r="Y552" s="72">
        <v>0</v>
      </c>
      <c r="Z552" s="72">
        <v>0</v>
      </c>
      <c r="AA552" s="72">
        <v>1.5</v>
      </c>
      <c r="AB552" s="72">
        <v>2.2999999999999998</v>
      </c>
      <c r="AC552" s="72">
        <v>0</v>
      </c>
      <c r="AD552" s="72">
        <v>13.3</v>
      </c>
      <c r="AE552" s="72">
        <v>0</v>
      </c>
      <c r="AF552" s="87">
        <v>1.5</v>
      </c>
      <c r="AG552" s="87">
        <v>4.5</v>
      </c>
      <c r="AH552" s="87">
        <v>0</v>
      </c>
      <c r="AI552" s="87">
        <v>16</v>
      </c>
      <c r="AJ552" s="87">
        <v>0</v>
      </c>
      <c r="AK552" s="87">
        <v>0</v>
      </c>
      <c r="AL552" s="87">
        <v>101.7</v>
      </c>
      <c r="AM552" s="87">
        <v>41.9</v>
      </c>
      <c r="AN552" s="87"/>
      <c r="AO552" s="87"/>
      <c r="AP552" s="70">
        <f t="shared" si="49"/>
        <v>29</v>
      </c>
      <c r="AQ552" s="70">
        <f t="shared" si="50"/>
        <v>298.29999999999995</v>
      </c>
      <c r="AR552" s="70">
        <f>IFERROR(VLOOKUP(A552,Climatologia_PP!A:U,9+Precipitacion!$E$2,FALSE),"")</f>
        <v>358.38333333333333</v>
      </c>
      <c r="AS552" s="70">
        <f t="shared" si="51"/>
        <v>83.234897456168895</v>
      </c>
      <c r="AT552" s="70">
        <f t="shared" si="52"/>
        <v>88.975235211766744</v>
      </c>
      <c r="AU552" s="70">
        <f t="shared" si="53"/>
        <v>101.7</v>
      </c>
      <c r="AV552" s="70">
        <f>IFERROR(VLOOKUP(A552,Maximos!A:AQ,8+(Precipitacion!$E$2-1)*3,FALSE),"")</f>
        <v>153.5</v>
      </c>
      <c r="AW552" s="79">
        <f t="array" ref="AW5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MATCH($A552,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552" s="72">
        <f t="shared" si="54"/>
        <v>-51.8</v>
      </c>
    </row>
    <row r="553" spans="1:50" ht="15" customHeight="1" x14ac:dyDescent="0.25">
      <c r="A553" s="68">
        <v>23215050</v>
      </c>
      <c r="B553" s="69" t="s">
        <v>848</v>
      </c>
      <c r="C553" s="69" t="s">
        <v>738</v>
      </c>
      <c r="D553" s="70">
        <v>-73.636388890000006</v>
      </c>
      <c r="E553" s="70">
        <v>8.6144444440000001</v>
      </c>
      <c r="F553" s="68">
        <v>163</v>
      </c>
      <c r="G553" s="68">
        <v>20</v>
      </c>
      <c r="H553" s="68">
        <v>20383</v>
      </c>
      <c r="I553" s="69" t="s">
        <v>44</v>
      </c>
      <c r="J553" s="69" t="s">
        <v>440</v>
      </c>
      <c r="K553" s="72">
        <v>0</v>
      </c>
      <c r="L553" s="72">
        <v>0.3</v>
      </c>
      <c r="M553" s="72">
        <v>0</v>
      </c>
      <c r="N553" s="72">
        <v>0</v>
      </c>
      <c r="O553" s="72">
        <v>0</v>
      </c>
      <c r="P553" s="72">
        <v>0</v>
      </c>
      <c r="Q553" s="72">
        <v>15.1</v>
      </c>
      <c r="R553" s="72">
        <v>0</v>
      </c>
      <c r="S553" s="72">
        <v>0</v>
      </c>
      <c r="T553" s="72">
        <v>0</v>
      </c>
      <c r="U553" s="72">
        <v>0</v>
      </c>
      <c r="V553" s="72">
        <v>0</v>
      </c>
      <c r="W553" s="72">
        <v>0</v>
      </c>
      <c r="X553" s="72">
        <v>16.899999999999999</v>
      </c>
      <c r="Y553" s="72">
        <v>0</v>
      </c>
      <c r="Z553" s="72">
        <v>0</v>
      </c>
      <c r="AA553" s="72">
        <v>0</v>
      </c>
      <c r="AB553" s="72">
        <v>0</v>
      </c>
      <c r="AC553" s="72">
        <v>0</v>
      </c>
      <c r="AD553" s="72">
        <v>5.7</v>
      </c>
      <c r="AE553" s="72">
        <v>0</v>
      </c>
      <c r="AF553" s="87">
        <v>0</v>
      </c>
      <c r="AG553" s="87">
        <v>5.7</v>
      </c>
      <c r="AH553" s="87">
        <v>0</v>
      </c>
      <c r="AI553" s="87">
        <v>7.4</v>
      </c>
      <c r="AJ553" s="87">
        <v>0</v>
      </c>
      <c r="AK553" s="87">
        <v>0</v>
      </c>
      <c r="AL553" s="87">
        <v>0</v>
      </c>
      <c r="AM553" s="87">
        <v>0</v>
      </c>
      <c r="AN553" s="87"/>
      <c r="AO553" s="87"/>
      <c r="AP553" s="70">
        <f t="shared" si="49"/>
        <v>29</v>
      </c>
      <c r="AQ553" s="70">
        <f t="shared" si="50"/>
        <v>51.1</v>
      </c>
      <c r="AR553" s="70">
        <f>IFERROR(VLOOKUP(A553,Climatologia_PP!A:U,9+Precipitacion!$E$2,FALSE),"")</f>
        <v>381.44400000000002</v>
      </c>
      <c r="AS553" s="70">
        <f t="shared" si="51"/>
        <v>13.396461865961976</v>
      </c>
      <c r="AT553" s="70">
        <f t="shared" si="52"/>
        <v>14.320355787752456</v>
      </c>
      <c r="AU553" s="70">
        <f t="shared" si="53"/>
        <v>16.899999999999999</v>
      </c>
      <c r="AV553" s="70">
        <f>IFERROR(VLOOKUP(A553,Maximos!A:AQ,8+(Precipitacion!$E$2-1)*3,FALSE),"")</f>
        <v>168</v>
      </c>
      <c r="AW553" s="79">
        <f t="array" ref="AW5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MATCH($A553, Maximos!$A:$A, 0),
    _xlpm.anio, INDEX(Maximos!$A:$ZZ, _xlpm.fila, _xlpm.colIni+1),
    _xlpm.dia, INDEX(Maximos!$A:$ZZ, _xlpm.fila, _xlpm.colIni+2),
    IF(OR(_xlpm.anio="",_xlpm.dia=""), "No aplica", DATE(_xlpm.anio, _xlpm.mesNum, _xlpm.dia))
  ),
"")</f>
        <v>39208</v>
      </c>
      <c r="AX553" s="72">
        <f t="shared" si="54"/>
        <v>-151.1</v>
      </c>
    </row>
    <row r="554" spans="1:50" ht="15" customHeight="1" x14ac:dyDescent="0.25">
      <c r="A554" s="68">
        <v>23210020</v>
      </c>
      <c r="B554" s="69" t="s">
        <v>849</v>
      </c>
      <c r="C554" s="69" t="s">
        <v>738</v>
      </c>
      <c r="D554" s="70">
        <v>-73.804166670000001</v>
      </c>
      <c r="E554" s="70">
        <v>8.6305555559999991</v>
      </c>
      <c r="F554" s="68">
        <v>40</v>
      </c>
      <c r="G554" s="68">
        <v>20</v>
      </c>
      <c r="H554" s="68">
        <v>20383</v>
      </c>
      <c r="I554" s="69" t="s">
        <v>44</v>
      </c>
      <c r="J554" s="69" t="s">
        <v>440</v>
      </c>
      <c r="K554" s="72">
        <v>0</v>
      </c>
      <c r="L554" s="72">
        <v>0</v>
      </c>
      <c r="M554" s="72">
        <v>23</v>
      </c>
      <c r="N554" s="72">
        <v>0</v>
      </c>
      <c r="O554" s="72">
        <v>0</v>
      </c>
      <c r="P554" s="72">
        <v>0</v>
      </c>
      <c r="Q554" s="72">
        <v>13</v>
      </c>
      <c r="R554" s="72">
        <v>0</v>
      </c>
      <c r="S554" s="72">
        <v>0</v>
      </c>
      <c r="T554" s="72">
        <v>0</v>
      </c>
      <c r="U554" s="72">
        <v>0</v>
      </c>
      <c r="V554" s="72">
        <v>0</v>
      </c>
      <c r="W554" s="72">
        <v>0</v>
      </c>
      <c r="X554" s="72">
        <v>0</v>
      </c>
      <c r="Y554" s="72">
        <v>0</v>
      </c>
      <c r="Z554" s="72">
        <v>0</v>
      </c>
      <c r="AA554" s="72">
        <v>0</v>
      </c>
      <c r="AB554" s="72">
        <v>0</v>
      </c>
      <c r="AC554" s="72">
        <v>0</v>
      </c>
      <c r="AD554" s="72">
        <v>0</v>
      </c>
      <c r="AE554" s="72">
        <v>0</v>
      </c>
      <c r="AF554" s="87">
        <v>0</v>
      </c>
      <c r="AG554" s="87">
        <v>0</v>
      </c>
      <c r="AH554" s="87">
        <v>0</v>
      </c>
      <c r="AI554" s="87">
        <v>0</v>
      </c>
      <c r="AJ554" s="87">
        <v>0</v>
      </c>
      <c r="AK554" s="87">
        <v>0</v>
      </c>
      <c r="AL554" s="87">
        <v>48</v>
      </c>
      <c r="AM554" s="87">
        <v>0</v>
      </c>
      <c r="AN554" s="87"/>
      <c r="AO554" s="87"/>
      <c r="AP554" s="70">
        <f t="shared" si="49"/>
        <v>29</v>
      </c>
      <c r="AQ554" s="70">
        <f t="shared" si="50"/>
        <v>84</v>
      </c>
      <c r="AR554" s="70" t="str">
        <f>IFERROR(VLOOKUP(A554,Climatologia_PP!A:U,9+Precipitacion!$E$2,FALSE),"")</f>
        <v/>
      </c>
      <c r="AS554" s="70" t="str">
        <f t="shared" si="51"/>
        <v/>
      </c>
      <c r="AT554" s="70" t="str">
        <f t="shared" si="52"/>
        <v/>
      </c>
      <c r="AU554" s="70">
        <f t="shared" si="53"/>
        <v>48</v>
      </c>
      <c r="AV554" s="70">
        <f>IFERROR(VLOOKUP(A554,Maximos!A:AQ,8+(Precipitacion!$E$2-1)*3,FALSE),"")</f>
        <v>130</v>
      </c>
      <c r="AW554" s="79">
        <f t="array" ref="AW5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MATCH($A554, Maximos!$A:$A, 0),
    _xlpm.anio, INDEX(Maximos!$A:$ZZ, _xlpm.fila, _xlpm.colIni+1),
    _xlpm.dia, INDEX(Maximos!$A:$ZZ, _xlpm.fila, _xlpm.colIni+2),
    IF(OR(_xlpm.anio="",_xlpm.dia=""), "No aplica", DATE(_xlpm.anio, _xlpm.mesNum, _xlpm.dia))
  ),
"")</f>
        <v>44687</v>
      </c>
      <c r="AX554" s="72">
        <f t="shared" si="54"/>
        <v>-82</v>
      </c>
    </row>
    <row r="555" spans="1:50" ht="15" customHeight="1" x14ac:dyDescent="0.25">
      <c r="A555" s="68">
        <v>23195090</v>
      </c>
      <c r="B555" s="69" t="s">
        <v>850</v>
      </c>
      <c r="C555" s="69" t="s">
        <v>738</v>
      </c>
      <c r="D555" s="70">
        <v>-72.987499999999997</v>
      </c>
      <c r="E555" s="70">
        <v>7.3658299999999999</v>
      </c>
      <c r="F555" s="68">
        <v>1791</v>
      </c>
      <c r="G555" s="68">
        <v>68</v>
      </c>
      <c r="H555" s="68">
        <v>68780</v>
      </c>
      <c r="I555" s="69" t="s">
        <v>50</v>
      </c>
      <c r="J555" s="69" t="s">
        <v>851</v>
      </c>
      <c r="K555" s="72">
        <v>2</v>
      </c>
      <c r="L555" s="72">
        <v>0</v>
      </c>
      <c r="M555" s="72">
        <v>0</v>
      </c>
      <c r="N555" s="72">
        <v>0</v>
      </c>
      <c r="O555" s="72">
        <v>0</v>
      </c>
      <c r="P555" s="72">
        <v>0</v>
      </c>
      <c r="Q555" s="72">
        <v>0</v>
      </c>
      <c r="R555" s="72">
        <v>0</v>
      </c>
      <c r="S555" s="72">
        <v>0</v>
      </c>
      <c r="T555" s="72">
        <v>0</v>
      </c>
      <c r="U555" s="72">
        <v>29.5</v>
      </c>
      <c r="V555" s="72">
        <v>0</v>
      </c>
      <c r="W555" s="72">
        <v>0</v>
      </c>
      <c r="X555" s="72">
        <v>1.5</v>
      </c>
      <c r="Y555" s="72">
        <v>0</v>
      </c>
      <c r="Z555" s="72"/>
      <c r="AA555" s="72">
        <v>0</v>
      </c>
      <c r="AB555" s="72">
        <v>2.5</v>
      </c>
      <c r="AC555" s="72">
        <v>0</v>
      </c>
      <c r="AD555" s="72">
        <v>8.5</v>
      </c>
      <c r="AE555" s="72">
        <v>0.5</v>
      </c>
      <c r="AF555" s="87">
        <v>0</v>
      </c>
      <c r="AG555" s="87">
        <v>1.5</v>
      </c>
      <c r="AH555" s="87">
        <v>0</v>
      </c>
      <c r="AI555" s="87">
        <v>0</v>
      </c>
      <c r="AJ555" s="87">
        <v>0</v>
      </c>
      <c r="AK555" s="87">
        <v>0</v>
      </c>
      <c r="AL555" s="87">
        <v>0</v>
      </c>
      <c r="AM555" s="87">
        <v>1.5</v>
      </c>
      <c r="AN555" s="87"/>
      <c r="AO555" s="87"/>
      <c r="AP555" s="70">
        <f t="shared" si="49"/>
        <v>28</v>
      </c>
      <c r="AQ555" s="70">
        <f t="shared" si="50"/>
        <v>47.5</v>
      </c>
      <c r="AR555" s="70">
        <f>IFERROR(VLOOKUP(A555,Climatologia_PP!A:U,9+Precipitacion!$E$2,FALSE),"")</f>
        <v>146.1541666666667</v>
      </c>
      <c r="AS555" s="70">
        <f t="shared" si="51"/>
        <v>32.499928728226465</v>
      </c>
      <c r="AT555" s="70">
        <f t="shared" si="52"/>
        <v>35.982063949107875</v>
      </c>
      <c r="AU555" s="70">
        <f t="shared" si="53"/>
        <v>29.5</v>
      </c>
      <c r="AV555" s="70">
        <f>IFERROR(VLOOKUP(A555,Maximos!A:AQ,8+(Precipitacion!$E$2-1)*3,FALSE),"")</f>
        <v>67</v>
      </c>
      <c r="AW555" s="79">
        <f t="array" ref="AW5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MATCH($A555, Maximos!$A:$A, 0),
    _xlpm.anio, INDEX(Maximos!$A:$ZZ, _xlpm.fila, _xlpm.colIni+1),
    _xlpm.dia, INDEX(Maximos!$A:$ZZ, _xlpm.fila, _xlpm.colIni+2),
    IF(OR(_xlpm.anio="",_xlpm.dia=""), "No aplica", DATE(_xlpm.anio, _xlpm.mesNum, _xlpm.dia))
  ),
"")</f>
        <v>42500</v>
      </c>
      <c r="AX555" s="72">
        <f t="shared" si="54"/>
        <v>-37.5</v>
      </c>
    </row>
    <row r="556" spans="1:50" ht="15" customHeight="1" x14ac:dyDescent="0.25">
      <c r="A556" s="68">
        <v>23190130</v>
      </c>
      <c r="B556" s="69" t="s">
        <v>852</v>
      </c>
      <c r="C556" s="69" t="s">
        <v>738</v>
      </c>
      <c r="D556" s="70">
        <v>-72.969200000000001</v>
      </c>
      <c r="E556" s="70">
        <v>7.1997369999999998</v>
      </c>
      <c r="F556" s="68">
        <v>1832</v>
      </c>
      <c r="G556" s="68">
        <v>68</v>
      </c>
      <c r="H556" s="68">
        <v>68820</v>
      </c>
      <c r="I556" s="69" t="s">
        <v>50</v>
      </c>
      <c r="J556" s="69" t="s">
        <v>820</v>
      </c>
      <c r="K556" s="72">
        <v>0</v>
      </c>
      <c r="L556" s="72">
        <v>5</v>
      </c>
      <c r="M556" s="72">
        <v>0</v>
      </c>
      <c r="N556" s="72">
        <v>0</v>
      </c>
      <c r="O556" s="72">
        <v>0</v>
      </c>
      <c r="P556" s="72">
        <v>0</v>
      </c>
      <c r="Q556" s="72">
        <v>0</v>
      </c>
      <c r="R556" s="72">
        <v>0</v>
      </c>
      <c r="S556" s="72">
        <v>0</v>
      </c>
      <c r="T556" s="72">
        <v>7</v>
      </c>
      <c r="U556" s="72">
        <v>10</v>
      </c>
      <c r="V556" s="72">
        <v>0</v>
      </c>
      <c r="W556" s="72">
        <v>0</v>
      </c>
      <c r="X556" s="72">
        <v>0</v>
      </c>
      <c r="Y556" s="72">
        <v>0</v>
      </c>
      <c r="Z556" s="72">
        <v>0</v>
      </c>
      <c r="AA556" s="72">
        <v>0</v>
      </c>
      <c r="AB556" s="72">
        <v>0</v>
      </c>
      <c r="AC556" s="72">
        <v>0</v>
      </c>
      <c r="AD556" s="72">
        <v>0</v>
      </c>
      <c r="AE556" s="72">
        <v>0</v>
      </c>
      <c r="AF556" s="87">
        <v>0</v>
      </c>
      <c r="AG556" s="87">
        <v>0</v>
      </c>
      <c r="AH556" s="87">
        <v>0</v>
      </c>
      <c r="AI556" s="87">
        <v>0</v>
      </c>
      <c r="AJ556" s="87">
        <v>0</v>
      </c>
      <c r="AK556" s="87">
        <v>0</v>
      </c>
      <c r="AL556" s="87">
        <v>0</v>
      </c>
      <c r="AM556" s="87">
        <v>0</v>
      </c>
      <c r="AN556" s="87"/>
      <c r="AO556" s="87"/>
      <c r="AP556" s="70">
        <f t="shared" si="49"/>
        <v>29</v>
      </c>
      <c r="AQ556" s="70">
        <f t="shared" si="50"/>
        <v>22</v>
      </c>
      <c r="AR556" s="70">
        <f>IFERROR(VLOOKUP(A556,Climatologia_PP!A:U,9+Precipitacion!$E$2,FALSE),"")</f>
        <v>160.45172413793111</v>
      </c>
      <c r="AS556" s="70">
        <f t="shared" si="51"/>
        <v>13.711289248028191</v>
      </c>
      <c r="AT556" s="70">
        <f t="shared" si="52"/>
        <v>14.656895403064617</v>
      </c>
      <c r="AU556" s="70">
        <f t="shared" si="53"/>
        <v>10</v>
      </c>
      <c r="AV556" s="70">
        <f>IFERROR(VLOOKUP(A556,Maximos!A:AQ,8+(Precipitacion!$E$2-1)*3,FALSE),"")</f>
        <v>97</v>
      </c>
      <c r="AW556" s="79">
        <f t="array" ref="AW5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MATCH($A556, Maximos!$A:$A, 0),
    _xlpm.anio, INDEX(Maximos!$A:$ZZ, _xlpm.fila, _xlpm.colIni+1),
    _xlpm.dia, INDEX(Maximos!$A:$ZZ, _xlpm.fila, _xlpm.colIni+2),
    IF(OR(_xlpm.anio="",_xlpm.dia=""), "No aplica", DATE(_xlpm.anio, _xlpm.mesNum, _xlpm.dia))
  ),
"")</f>
        <v>38475</v>
      </c>
      <c r="AX556" s="72">
        <f t="shared" si="54"/>
        <v>-87</v>
      </c>
    </row>
    <row r="557" spans="1:50" ht="15" customHeight="1" x14ac:dyDescent="0.25">
      <c r="A557" s="68">
        <v>23100050</v>
      </c>
      <c r="B557" s="69" t="s">
        <v>853</v>
      </c>
      <c r="C557" s="69" t="s">
        <v>738</v>
      </c>
      <c r="D557" s="70">
        <v>-74.41</v>
      </c>
      <c r="E557" s="70">
        <v>6.715833333</v>
      </c>
      <c r="F557" s="68">
        <v>165</v>
      </c>
      <c r="G557" s="68">
        <v>5</v>
      </c>
      <c r="H557" s="68">
        <v>5579</v>
      </c>
      <c r="I557" s="69" t="s">
        <v>58</v>
      </c>
      <c r="J557" s="69" t="s">
        <v>854</v>
      </c>
      <c r="K557" s="72">
        <v>11.5</v>
      </c>
      <c r="L557" s="72">
        <v>0</v>
      </c>
      <c r="M557" s="72">
        <v>13.6</v>
      </c>
      <c r="N557" s="72">
        <v>0</v>
      </c>
      <c r="O557" s="72">
        <v>0</v>
      </c>
      <c r="P557" s="72">
        <v>0</v>
      </c>
      <c r="Q557" s="72">
        <v>29</v>
      </c>
      <c r="R557" s="72">
        <v>0</v>
      </c>
      <c r="S557" s="72">
        <v>0</v>
      </c>
      <c r="T557" s="72">
        <v>61</v>
      </c>
      <c r="U557" s="72">
        <v>0</v>
      </c>
      <c r="V557" s="72">
        <v>30</v>
      </c>
      <c r="W557" s="72">
        <v>0</v>
      </c>
      <c r="X557" s="72">
        <v>1.5</v>
      </c>
      <c r="Y557" s="72">
        <v>0</v>
      </c>
      <c r="Z557" s="72">
        <v>0</v>
      </c>
      <c r="AA557" s="72">
        <v>2.1</v>
      </c>
      <c r="AB557" s="72">
        <v>68.5</v>
      </c>
      <c r="AC557" s="72">
        <v>0</v>
      </c>
      <c r="AD557" s="72">
        <v>24.8</v>
      </c>
      <c r="AE557" s="72">
        <v>0</v>
      </c>
      <c r="AF557" s="87">
        <v>0</v>
      </c>
      <c r="AG557" s="87">
        <v>1.6</v>
      </c>
      <c r="AH557" s="87">
        <v>0</v>
      </c>
      <c r="AI557" s="87">
        <v>0</v>
      </c>
      <c r="AJ557" s="87">
        <v>0</v>
      </c>
      <c r="AK557" s="87">
        <v>0</v>
      </c>
      <c r="AL557" s="87">
        <v>6.9</v>
      </c>
      <c r="AM557" s="87">
        <v>0</v>
      </c>
      <c r="AN557" s="87"/>
      <c r="AO557" s="87"/>
      <c r="AP557" s="70">
        <f t="shared" si="49"/>
        <v>29</v>
      </c>
      <c r="AQ557" s="70">
        <f t="shared" si="50"/>
        <v>250.5</v>
      </c>
      <c r="AR557" s="70" t="str">
        <f>IFERROR(VLOOKUP(A557,Climatologia_PP!A:U,9+Precipitacion!$E$2,FALSE),"")</f>
        <v/>
      </c>
      <c r="AS557" s="70" t="str">
        <f t="shared" si="51"/>
        <v/>
      </c>
      <c r="AT557" s="70" t="str">
        <f t="shared" si="52"/>
        <v/>
      </c>
      <c r="AU557" s="70">
        <f t="shared" si="53"/>
        <v>68.5</v>
      </c>
      <c r="AV557" s="70">
        <f>IFERROR(VLOOKUP(A557,Maximos!A:AQ,8+(Precipitacion!$E$2-1)*3,FALSE),"")</f>
        <v>130</v>
      </c>
      <c r="AW557" s="79">
        <f t="array" ref="AW5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MATCH($A557, Maximos!$A:$A, 0),
    _xlpm.anio, INDEX(Maximos!$A:$ZZ, _xlpm.fila, _xlpm.colIni+1),
    _xlpm.dia, INDEX(Maximos!$A:$ZZ, _xlpm.fila, _xlpm.colIni+2),
    IF(OR(_xlpm.anio="",_xlpm.dia=""), "No aplica", DATE(_xlpm.anio, _xlpm.mesNum, _xlpm.dia))
  ),
"")</f>
        <v>36673</v>
      </c>
      <c r="AX557" s="72">
        <f t="shared" si="54"/>
        <v>-61.5</v>
      </c>
    </row>
    <row r="558" spans="1:50" ht="15" customHeight="1" x14ac:dyDescent="0.25">
      <c r="A558" s="68">
        <v>16035010</v>
      </c>
      <c r="B558" s="69" t="s">
        <v>855</v>
      </c>
      <c r="C558" s="69" t="s">
        <v>738</v>
      </c>
      <c r="D558" s="70">
        <v>-72.72666667</v>
      </c>
      <c r="E558" s="70">
        <v>8.6383333330000003</v>
      </c>
      <c r="F558" s="68">
        <v>50</v>
      </c>
      <c r="G558" s="68">
        <v>54</v>
      </c>
      <c r="H558" s="68">
        <v>54810</v>
      </c>
      <c r="I558" s="69" t="s">
        <v>741</v>
      </c>
      <c r="J558" s="69" t="s">
        <v>856</v>
      </c>
      <c r="K558" s="72">
        <v>3</v>
      </c>
      <c r="L558" s="72">
        <v>0</v>
      </c>
      <c r="M558" s="72">
        <v>0</v>
      </c>
      <c r="N558" s="72">
        <v>0</v>
      </c>
      <c r="O558" s="72">
        <v>1</v>
      </c>
      <c r="P558" s="72">
        <v>0</v>
      </c>
      <c r="Q558" s="72">
        <v>11</v>
      </c>
      <c r="R558" s="72">
        <v>0</v>
      </c>
      <c r="S558" s="72">
        <v>0</v>
      </c>
      <c r="T558" s="72">
        <v>0</v>
      </c>
      <c r="U558" s="72">
        <v>0</v>
      </c>
      <c r="V558" s="72">
        <v>0</v>
      </c>
      <c r="W558" s="72">
        <v>0</v>
      </c>
      <c r="X558" s="72">
        <v>0</v>
      </c>
      <c r="Y558" s="72">
        <v>0</v>
      </c>
      <c r="Z558" s="72">
        <v>7</v>
      </c>
      <c r="AA558" s="72">
        <v>0</v>
      </c>
      <c r="AB558" s="72">
        <v>0</v>
      </c>
      <c r="AC558" s="72">
        <v>0</v>
      </c>
      <c r="AD558" s="72">
        <v>0</v>
      </c>
      <c r="AE558" s="72">
        <v>0</v>
      </c>
      <c r="AF558" s="87">
        <v>0</v>
      </c>
      <c r="AG558" s="87">
        <v>2</v>
      </c>
      <c r="AH558" s="87">
        <v>0</v>
      </c>
      <c r="AI558" s="87">
        <v>0</v>
      </c>
      <c r="AJ558" s="87">
        <v>0</v>
      </c>
      <c r="AK558" s="87">
        <v>0</v>
      </c>
      <c r="AL558" s="87">
        <v>0</v>
      </c>
      <c r="AM558" s="87">
        <v>0</v>
      </c>
      <c r="AN558" s="87"/>
      <c r="AO558" s="87"/>
      <c r="AP558" s="70">
        <f t="shared" si="49"/>
        <v>29</v>
      </c>
      <c r="AQ558" s="70">
        <f t="shared" si="50"/>
        <v>24</v>
      </c>
      <c r="AR558" s="70" t="str">
        <f>IFERROR(VLOOKUP(A558,Climatologia_PP!A:U,9+Precipitacion!$E$2,FALSE),"")</f>
        <v/>
      </c>
      <c r="AS558" s="70" t="str">
        <f t="shared" si="51"/>
        <v/>
      </c>
      <c r="AT558" s="70" t="str">
        <f t="shared" si="52"/>
        <v/>
      </c>
      <c r="AU558" s="70">
        <f t="shared" si="53"/>
        <v>11</v>
      </c>
      <c r="AV558" s="70" t="str">
        <f>IFERROR(VLOOKUP(A558,Maximos!A:AQ,8+(Precipitacion!$E$2-1)*3,FALSE),"")</f>
        <v/>
      </c>
      <c r="AW558" s="79" t="str">
        <f t="array" ref="AW5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558" s="72" t="str">
        <f t="shared" si="54"/>
        <v>NA</v>
      </c>
    </row>
    <row r="559" spans="1:50" ht="15" customHeight="1" x14ac:dyDescent="0.25">
      <c r="A559" s="68">
        <v>16030090</v>
      </c>
      <c r="B559" s="69" t="s">
        <v>857</v>
      </c>
      <c r="C559" s="69" t="s">
        <v>738</v>
      </c>
      <c r="D559" s="70">
        <v>-72.98</v>
      </c>
      <c r="E559" s="70">
        <v>7.914722222</v>
      </c>
      <c r="F559" s="68">
        <v>1490</v>
      </c>
      <c r="G559" s="68">
        <v>54</v>
      </c>
      <c r="H559" s="68">
        <v>54871</v>
      </c>
      <c r="I559" s="69" t="s">
        <v>741</v>
      </c>
      <c r="J559" s="69" t="s">
        <v>857</v>
      </c>
      <c r="K559" s="72">
        <v>0</v>
      </c>
      <c r="L559" s="72">
        <v>0</v>
      </c>
      <c r="M559" s="72">
        <v>0</v>
      </c>
      <c r="N559" s="72">
        <v>0</v>
      </c>
      <c r="O559" s="72">
        <v>0</v>
      </c>
      <c r="P559" s="72">
        <v>0</v>
      </c>
      <c r="Q559" s="72">
        <v>0</v>
      </c>
      <c r="R559" s="72">
        <v>0</v>
      </c>
      <c r="S559" s="72">
        <v>0</v>
      </c>
      <c r="T559" s="72">
        <v>0</v>
      </c>
      <c r="U559" s="72">
        <v>0</v>
      </c>
      <c r="V559" s="72">
        <v>0</v>
      </c>
      <c r="W559" s="72">
        <v>0</v>
      </c>
      <c r="X559" s="72">
        <v>0</v>
      </c>
      <c r="Y559" s="72">
        <v>0</v>
      </c>
      <c r="Z559" s="72">
        <v>0</v>
      </c>
      <c r="AA559" s="72">
        <v>0</v>
      </c>
      <c r="AB559" s="72">
        <v>2</v>
      </c>
      <c r="AC559" s="72">
        <v>0</v>
      </c>
      <c r="AD559" s="72">
        <v>0</v>
      </c>
      <c r="AE559" s="72">
        <v>15</v>
      </c>
      <c r="AF559" s="87">
        <v>0</v>
      </c>
      <c r="AG559" s="87">
        <v>0</v>
      </c>
      <c r="AH559" s="87">
        <v>0</v>
      </c>
      <c r="AI559" s="87">
        <v>2</v>
      </c>
      <c r="AJ559" s="87">
        <v>3</v>
      </c>
      <c r="AK559" s="87">
        <v>0</v>
      </c>
      <c r="AL559" s="87">
        <v>0</v>
      </c>
      <c r="AM559" s="87">
        <v>0</v>
      </c>
      <c r="AN559" s="87"/>
      <c r="AO559" s="87"/>
      <c r="AP559" s="70">
        <f t="shared" si="49"/>
        <v>29</v>
      </c>
      <c r="AQ559" s="70">
        <f t="shared" si="50"/>
        <v>22</v>
      </c>
      <c r="AR559" s="70">
        <f>IFERROR(VLOOKUP(A559,Climatologia_PP!A:U,9+Precipitacion!$E$2,FALSE),"")</f>
        <v>111.96428571428569</v>
      </c>
      <c r="AS559" s="70">
        <f t="shared" si="51"/>
        <v>19.649122807017548</v>
      </c>
      <c r="AT559" s="70">
        <f t="shared" si="52"/>
        <v>21.004234724742894</v>
      </c>
      <c r="AU559" s="70">
        <f t="shared" si="53"/>
        <v>15</v>
      </c>
      <c r="AV559" s="70">
        <f>IFERROR(VLOOKUP(A559,Maximos!A:AQ,8+(Precipitacion!$E$2-1)*3,FALSE),"")</f>
        <v>92</v>
      </c>
      <c r="AW559" s="79">
        <f t="array" ref="AW5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MATCH($A559, Maximos!$A:$A, 0),
    _xlpm.anio, INDEX(Maximos!$A:$ZZ, _xlpm.fila, _xlpm.colIni+1),
    _xlpm.dia, INDEX(Maximos!$A:$ZZ, _xlpm.fila, _xlpm.colIni+2),
    IF(OR(_xlpm.anio="",_xlpm.dia=""), "No aplica", DATE(_xlpm.anio, _xlpm.mesNum, _xlpm.dia))
  ),
"")</f>
        <v>33738</v>
      </c>
      <c r="AX559" s="72">
        <f t="shared" si="54"/>
        <v>-77</v>
      </c>
    </row>
    <row r="560" spans="1:50" ht="15" customHeight="1" x14ac:dyDescent="0.25">
      <c r="A560" s="68">
        <v>37050050</v>
      </c>
      <c r="B560" s="69" t="s">
        <v>341</v>
      </c>
      <c r="C560" s="69" t="s">
        <v>738</v>
      </c>
      <c r="D560" s="70">
        <v>-70.265555559999996</v>
      </c>
      <c r="E560" s="70">
        <v>6.9402777779999996</v>
      </c>
      <c r="F560" s="68">
        <v>100</v>
      </c>
      <c r="G560" s="68">
        <v>81</v>
      </c>
      <c r="H560" s="68">
        <v>81001</v>
      </c>
      <c r="I560" s="69" t="s">
        <v>90</v>
      </c>
      <c r="J560" s="69" t="s">
        <v>90</v>
      </c>
      <c r="K560" s="72"/>
      <c r="L560" s="72"/>
      <c r="M560" s="72"/>
      <c r="N560" s="72"/>
      <c r="O560" s="72"/>
      <c r="P560" s="72"/>
      <c r="Q560" s="72"/>
      <c r="R560" s="72"/>
      <c r="S560" s="72"/>
      <c r="T560" s="72"/>
      <c r="U560" s="72"/>
      <c r="V560" s="72"/>
      <c r="W560" s="72"/>
      <c r="X560" s="72"/>
      <c r="Y560" s="72"/>
      <c r="Z560" s="72"/>
      <c r="AA560" s="72"/>
      <c r="AB560" s="72"/>
      <c r="AC560" s="72"/>
      <c r="AD560" s="72"/>
      <c r="AE560" s="72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70">
        <f t="shared" si="49"/>
        <v>0</v>
      </c>
      <c r="AQ560" s="70" t="str">
        <f t="shared" si="50"/>
        <v/>
      </c>
      <c r="AR560" s="70">
        <f>IFERROR(VLOOKUP(A560,Climatologia_PP!A:U,9+Precipitacion!$E$2,FALSE),"")</f>
        <v>249.83333333333329</v>
      </c>
      <c r="AS560" s="70" t="str">
        <f t="shared" si="51"/>
        <v/>
      </c>
      <c r="AT560" s="70" t="str">
        <f t="shared" si="52"/>
        <v/>
      </c>
      <c r="AU560" s="70" t="str">
        <f t="shared" si="53"/>
        <v/>
      </c>
      <c r="AV560" s="70">
        <f>IFERROR(VLOOKUP(A560,Maximos!A:AQ,8+(Precipitacion!$E$2-1)*3,FALSE),"")</f>
        <v>140</v>
      </c>
      <c r="AW560" s="79">
        <f t="array" ref="AW5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MATCH($A560, Maximos!$A:$A, 0),
    _xlpm.anio, INDEX(Maximos!$A:$ZZ, _xlpm.fila, _xlpm.colIni+1),
    _xlpm.dia, INDEX(Maximos!$A:$ZZ, _xlpm.fila, _xlpm.colIni+2),
    IF(OR(_xlpm.anio="",_xlpm.dia=""), "No aplica", DATE(_xlpm.anio, _xlpm.mesNum, _xlpm.dia))
  ),
"")</f>
        <v>33734</v>
      </c>
      <c r="AX560" s="72" t="str">
        <f t="shared" si="54"/>
        <v>NA</v>
      </c>
    </row>
    <row r="561" spans="1:50" ht="15" customHeight="1" x14ac:dyDescent="0.25">
      <c r="A561" s="68">
        <v>23190700</v>
      </c>
      <c r="B561" s="69" t="s">
        <v>858</v>
      </c>
      <c r="C561" s="69" t="s">
        <v>738</v>
      </c>
      <c r="D561" s="70">
        <v>-73.067779999999999</v>
      </c>
      <c r="E561" s="70">
        <v>6.9933300000000003</v>
      </c>
      <c r="F561" s="68">
        <v>951</v>
      </c>
      <c r="G561" s="68">
        <v>68</v>
      </c>
      <c r="H561" s="68">
        <v>68547</v>
      </c>
      <c r="I561" s="69" t="s">
        <v>50</v>
      </c>
      <c r="J561" s="69" t="s">
        <v>859</v>
      </c>
      <c r="K561" s="72">
        <v>4.0999999999999996</v>
      </c>
      <c r="L561" s="72">
        <v>2.6</v>
      </c>
      <c r="M561" s="72">
        <v>0</v>
      </c>
      <c r="N561" s="72">
        <v>0</v>
      </c>
      <c r="O561" s="72">
        <v>0</v>
      </c>
      <c r="P561" s="72">
        <v>0</v>
      </c>
      <c r="Q561" s="72">
        <v>0</v>
      </c>
      <c r="R561" s="72">
        <v>0</v>
      </c>
      <c r="S561" s="72">
        <v>0</v>
      </c>
      <c r="T561" s="72">
        <v>0.7</v>
      </c>
      <c r="U561" s="72">
        <v>0.8</v>
      </c>
      <c r="V561" s="72">
        <v>11.9</v>
      </c>
      <c r="W561" s="72">
        <v>0.3</v>
      </c>
      <c r="X561" s="72">
        <v>0</v>
      </c>
      <c r="Y561" s="72">
        <v>0</v>
      </c>
      <c r="Z561" s="72">
        <v>0</v>
      </c>
      <c r="AA561" s="72">
        <v>0</v>
      </c>
      <c r="AB561" s="72">
        <v>2.2000000000000002</v>
      </c>
      <c r="AC561" s="72">
        <v>0</v>
      </c>
      <c r="AD561" s="72">
        <v>7.3</v>
      </c>
      <c r="AE561" s="72">
        <v>2.5</v>
      </c>
      <c r="AF561" s="87">
        <v>0.2</v>
      </c>
      <c r="AG561" s="87">
        <v>1.3</v>
      </c>
      <c r="AH561" s="87">
        <v>0</v>
      </c>
      <c r="AI561" s="87">
        <v>0.2</v>
      </c>
      <c r="AJ561" s="87">
        <v>0</v>
      </c>
      <c r="AK561" s="87">
        <v>0</v>
      </c>
      <c r="AL561" s="87">
        <v>1.5</v>
      </c>
      <c r="AM561" s="87">
        <v>2.7</v>
      </c>
      <c r="AN561" s="87"/>
      <c r="AO561" s="87"/>
      <c r="AP561" s="70">
        <f t="shared" si="49"/>
        <v>29</v>
      </c>
      <c r="AQ561" s="70">
        <f t="shared" si="50"/>
        <v>38.300000000000011</v>
      </c>
      <c r="AR561" s="70">
        <f>IFERROR(VLOOKUP(A561,Climatologia_PP!A:U,9+Precipitacion!$E$2,FALSE),"")</f>
        <v>174.0965517241379</v>
      </c>
      <c r="AS561" s="70">
        <f t="shared" si="51"/>
        <v>21.999286959277462</v>
      </c>
      <c r="AT561" s="70">
        <f t="shared" si="52"/>
        <v>23.516479163365563</v>
      </c>
      <c r="AU561" s="70">
        <f t="shared" si="53"/>
        <v>11.9</v>
      </c>
      <c r="AV561" s="70">
        <f>IFERROR(VLOOKUP(A561,Maximos!A:AQ,8+(Precipitacion!$E$2-1)*3,FALSE),"")</f>
        <v>129</v>
      </c>
      <c r="AW561" s="79">
        <f t="array" ref="AW5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MATCH($A561, Maximos!$A:$A, 0),
    _xlpm.anio, INDEX(Maximos!$A:$ZZ, _xlpm.fila, _xlpm.colIni+1),
    _xlpm.dia, INDEX(Maximos!$A:$ZZ, _xlpm.fila, _xlpm.colIni+2),
    IF(OR(_xlpm.anio="",_xlpm.dia=""), "No aplica", DATE(_xlpm.anio, _xlpm.mesNum, _xlpm.dia))
  ),
"")</f>
        <v>42154</v>
      </c>
      <c r="AX561" s="72">
        <f t="shared" si="54"/>
        <v>-117.1</v>
      </c>
    </row>
    <row r="562" spans="1:50" ht="15" customHeight="1" x14ac:dyDescent="0.25">
      <c r="A562" s="68">
        <v>16055100</v>
      </c>
      <c r="B562" s="69" t="s">
        <v>860</v>
      </c>
      <c r="C562" s="69" t="s">
        <v>738</v>
      </c>
      <c r="D562" s="70">
        <v>-73.32222222</v>
      </c>
      <c r="E562" s="70">
        <v>8.2377777779999999</v>
      </c>
      <c r="F562" s="68">
        <v>1150</v>
      </c>
      <c r="G562" s="68">
        <v>54</v>
      </c>
      <c r="H562" s="68">
        <v>54498</v>
      </c>
      <c r="I562" s="69" t="s">
        <v>741</v>
      </c>
      <c r="J562" s="69" t="s">
        <v>844</v>
      </c>
      <c r="K562" s="72"/>
      <c r="L562" s="72"/>
      <c r="M562" s="72"/>
      <c r="N562" s="72"/>
      <c r="O562" s="72"/>
      <c r="P562" s="72"/>
      <c r="Q562" s="72"/>
      <c r="R562" s="72"/>
      <c r="S562" s="72"/>
      <c r="T562" s="72"/>
      <c r="U562" s="72"/>
      <c r="V562" s="72"/>
      <c r="W562" s="72"/>
      <c r="X562" s="72"/>
      <c r="Y562" s="72"/>
      <c r="Z562" s="72"/>
      <c r="AA562" s="72"/>
      <c r="AB562" s="72"/>
      <c r="AC562" s="72"/>
      <c r="AD562" s="72"/>
      <c r="AE562" s="72"/>
      <c r="AF562" s="87"/>
      <c r="AG562" s="87"/>
      <c r="AH562" s="87"/>
      <c r="AI562" s="87"/>
      <c r="AJ562" s="87"/>
      <c r="AK562" s="87"/>
      <c r="AL562" s="87"/>
      <c r="AM562" s="87"/>
      <c r="AN562" s="87"/>
      <c r="AO562" s="87"/>
      <c r="AP562" s="70">
        <f t="shared" si="49"/>
        <v>0</v>
      </c>
      <c r="AQ562" s="70" t="str">
        <f t="shared" si="50"/>
        <v/>
      </c>
      <c r="AR562" s="70">
        <f>IFERROR(VLOOKUP(A562,Climatologia_PP!A:U,9+Precipitacion!$E$2,FALSE),"")</f>
        <v>141.43333333333331</v>
      </c>
      <c r="AS562" s="70" t="str">
        <f t="shared" si="51"/>
        <v/>
      </c>
      <c r="AT562" s="70" t="str">
        <f t="shared" si="52"/>
        <v/>
      </c>
      <c r="AU562" s="70" t="str">
        <f t="shared" si="53"/>
        <v/>
      </c>
      <c r="AV562" s="70">
        <f>IFERROR(VLOOKUP(A562,Maximos!A:AQ,8+(Precipitacion!$E$2-1)*3,FALSE),"")</f>
        <v>54.7</v>
      </c>
      <c r="AW562" s="79">
        <f t="array" ref="AW5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MATCH($A562, Maximos!$A:$A, 0),
    _xlpm.anio, INDEX(Maximos!$A:$ZZ, _xlpm.fila, _xlpm.colIni+1),
    _xlpm.dia, INDEX(Maximos!$A:$ZZ, _xlpm.fila, _xlpm.colIni+2),
    IF(OR(_xlpm.anio="",_xlpm.dia=""), "No aplica", DATE(_xlpm.anio, _xlpm.mesNum, _xlpm.dia))
  ),
"")</f>
        <v>43229</v>
      </c>
      <c r="AX562" s="72" t="str">
        <f t="shared" si="54"/>
        <v>NA</v>
      </c>
    </row>
    <row r="563" spans="1:50" ht="15" customHeight="1" x14ac:dyDescent="0.25">
      <c r="A563" s="68">
        <v>16055020</v>
      </c>
      <c r="B563" s="69" t="s">
        <v>861</v>
      </c>
      <c r="C563" s="69" t="s">
        <v>738</v>
      </c>
      <c r="D563" s="70">
        <v>-73.285277780000001</v>
      </c>
      <c r="E563" s="70">
        <v>8.4422222219999998</v>
      </c>
      <c r="F563" s="68">
        <v>1160</v>
      </c>
      <c r="G563" s="68">
        <v>54</v>
      </c>
      <c r="H563" s="68">
        <v>54800</v>
      </c>
      <c r="I563" s="69" t="s">
        <v>741</v>
      </c>
      <c r="J563" s="69" t="s">
        <v>861</v>
      </c>
      <c r="K563" s="72"/>
      <c r="L563" s="72"/>
      <c r="M563" s="72"/>
      <c r="N563" s="72"/>
      <c r="O563" s="72"/>
      <c r="P563" s="72"/>
      <c r="Q563" s="72"/>
      <c r="R563" s="72"/>
      <c r="S563" s="72"/>
      <c r="T563" s="72"/>
      <c r="U563" s="72"/>
      <c r="V563" s="72"/>
      <c r="W563" s="72"/>
      <c r="X563" s="72"/>
      <c r="Y563" s="72"/>
      <c r="Z563" s="72"/>
      <c r="AA563" s="72"/>
      <c r="AB563" s="72"/>
      <c r="AC563" s="72"/>
      <c r="AD563" s="72"/>
      <c r="AE563" s="72"/>
      <c r="AF563" s="87"/>
      <c r="AG563" s="87"/>
      <c r="AH563" s="87"/>
      <c r="AI563" s="87"/>
      <c r="AJ563" s="87"/>
      <c r="AK563" s="87"/>
      <c r="AL563" s="87"/>
      <c r="AM563" s="87"/>
      <c r="AN563" s="87"/>
      <c r="AO563" s="87"/>
      <c r="AP563" s="70">
        <f t="shared" si="49"/>
        <v>0</v>
      </c>
      <c r="AQ563" s="70" t="str">
        <f t="shared" si="50"/>
        <v/>
      </c>
      <c r="AR563" s="70">
        <f>IFERROR(VLOOKUP(A563,Climatologia_PP!A:U,9+Precipitacion!$E$2,FALSE),"")</f>
        <v>128.572</v>
      </c>
      <c r="AS563" s="70" t="str">
        <f t="shared" si="51"/>
        <v/>
      </c>
      <c r="AT563" s="70" t="str">
        <f t="shared" si="52"/>
        <v/>
      </c>
      <c r="AU563" s="70" t="str">
        <f t="shared" si="53"/>
        <v/>
      </c>
      <c r="AV563" s="70">
        <f>IFERROR(VLOOKUP(A563,Maximos!A:AQ,8+(Precipitacion!$E$2-1)*3,FALSE),"")</f>
        <v>101.5</v>
      </c>
      <c r="AW563" s="79">
        <f t="array" ref="AW5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MATCH($A563, Maximos!$A:$A, 0),
    _xlpm.anio, INDEX(Maximos!$A:$ZZ, _xlpm.fila, _xlpm.colIni+1),
    _xlpm.dia, INDEX(Maximos!$A:$ZZ, _xlpm.fila, _xlpm.colIni+2),
    IF(OR(_xlpm.anio="",_xlpm.dia=""), "No aplica", DATE(_xlpm.anio, _xlpm.mesNum, _xlpm.dia))
  ),
"")</f>
        <v>36282</v>
      </c>
      <c r="AX563" s="72" t="str">
        <f t="shared" si="54"/>
        <v>NA</v>
      </c>
    </row>
    <row r="564" spans="1:50" ht="15" customHeight="1" x14ac:dyDescent="0.25">
      <c r="A564" s="68">
        <v>23217060</v>
      </c>
      <c r="B564" s="69" t="s">
        <v>440</v>
      </c>
      <c r="C564" s="69" t="s">
        <v>738</v>
      </c>
      <c r="D564" s="70">
        <v>-73.801638890000007</v>
      </c>
      <c r="E564" s="70">
        <v>8.6138333330000005</v>
      </c>
      <c r="F564" s="68">
        <v>36</v>
      </c>
      <c r="G564" s="68">
        <v>20</v>
      </c>
      <c r="H564" s="68">
        <v>20383</v>
      </c>
      <c r="I564" s="69" t="s">
        <v>44</v>
      </c>
      <c r="J564" s="69" t="s">
        <v>440</v>
      </c>
      <c r="K564" s="72"/>
      <c r="L564" s="72"/>
      <c r="M564" s="72"/>
      <c r="N564" s="72"/>
      <c r="O564" s="72"/>
      <c r="P564" s="72"/>
      <c r="Q564" s="72"/>
      <c r="R564" s="72"/>
      <c r="S564" s="72"/>
      <c r="T564" s="72"/>
      <c r="U564" s="72"/>
      <c r="V564" s="72"/>
      <c r="W564" s="72"/>
      <c r="X564" s="72"/>
      <c r="Y564" s="72"/>
      <c r="Z564" s="72"/>
      <c r="AA564" s="72"/>
      <c r="AB564" s="72"/>
      <c r="AC564" s="72"/>
      <c r="AD564" s="72"/>
      <c r="AE564" s="72"/>
      <c r="AF564" s="87"/>
      <c r="AG564" s="87"/>
      <c r="AH564" s="87"/>
      <c r="AI564" s="87"/>
      <c r="AJ564" s="87"/>
      <c r="AK564" s="87"/>
      <c r="AL564" s="87"/>
      <c r="AM564" s="87"/>
      <c r="AN564" s="87"/>
      <c r="AO564" s="87"/>
      <c r="AP564" s="70">
        <f t="shared" si="49"/>
        <v>0</v>
      </c>
      <c r="AQ564" s="70" t="str">
        <f t="shared" si="50"/>
        <v/>
      </c>
      <c r="AR564" s="70" t="str">
        <f>IFERROR(VLOOKUP(A564,Climatologia_PP!A:U,9+Precipitacion!$E$2,FALSE),"")</f>
        <v/>
      </c>
      <c r="AS564" s="70" t="str">
        <f t="shared" si="51"/>
        <v/>
      </c>
      <c r="AT564" s="70" t="str">
        <f t="shared" si="52"/>
        <v/>
      </c>
      <c r="AU564" s="70" t="str">
        <f t="shared" si="53"/>
        <v/>
      </c>
      <c r="AV564" s="70">
        <f>IFERROR(VLOOKUP(A564,Maximos!A:AQ,8+(Precipitacion!$E$2-1)*3,FALSE),"")</f>
        <v>147</v>
      </c>
      <c r="AW564" s="79">
        <f t="array" ref="AW5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MATCH($A564, Maximos!$A:$A, 0),
    _xlpm.anio, INDEX(Maximos!$A:$ZZ, _xlpm.fila, _xlpm.colIni+1),
    _xlpm.dia, INDEX(Maximos!$A:$ZZ, _xlpm.fila, _xlpm.colIni+2),
    IF(OR(_xlpm.anio="",_xlpm.dia=""), "No aplica", DATE(_xlpm.anio, _xlpm.mesNum, _xlpm.dia))
  ),
"")</f>
        <v>25704</v>
      </c>
      <c r="AX564" s="72" t="str">
        <f t="shared" si="54"/>
        <v>NA</v>
      </c>
    </row>
    <row r="565" spans="1:50" ht="15" customHeight="1" x14ac:dyDescent="0.25">
      <c r="A565" s="68">
        <v>26055120</v>
      </c>
      <c r="B565" s="69" t="s">
        <v>862</v>
      </c>
      <c r="C565" s="69" t="s">
        <v>863</v>
      </c>
      <c r="D565" s="70">
        <v>-76.53388889</v>
      </c>
      <c r="E565" s="70">
        <v>3.3780000000000001</v>
      </c>
      <c r="F565" s="68">
        <v>996</v>
      </c>
      <c r="G565" s="68">
        <v>76</v>
      </c>
      <c r="H565" s="68">
        <v>76001</v>
      </c>
      <c r="I565" s="69" t="s">
        <v>864</v>
      </c>
      <c r="J565" s="69" t="s">
        <v>865</v>
      </c>
      <c r="K565" s="72">
        <v>0.6</v>
      </c>
      <c r="L565" s="72">
        <v>33.5</v>
      </c>
      <c r="M565" s="72">
        <v>7.6</v>
      </c>
      <c r="N565" s="72">
        <v>1.3</v>
      </c>
      <c r="O565" s="72">
        <v>45</v>
      </c>
      <c r="P565" s="72">
        <v>0</v>
      </c>
      <c r="Q565" s="72">
        <v>3.4</v>
      </c>
      <c r="R565" s="72">
        <v>0</v>
      </c>
      <c r="S565" s="72">
        <v>0</v>
      </c>
      <c r="T565" s="72">
        <v>7.5</v>
      </c>
      <c r="U565" s="72">
        <v>8.1</v>
      </c>
      <c r="V565" s="72">
        <v>4.0999999999999996</v>
      </c>
      <c r="W565" s="72">
        <v>0</v>
      </c>
      <c r="X565" s="72">
        <v>0</v>
      </c>
      <c r="Y565" s="72">
        <v>0</v>
      </c>
      <c r="Z565" s="72">
        <v>0</v>
      </c>
      <c r="AA565" s="72">
        <v>0</v>
      </c>
      <c r="AB565" s="72">
        <v>0</v>
      </c>
      <c r="AC565" s="72">
        <v>0</v>
      </c>
      <c r="AD565" s="72">
        <v>1</v>
      </c>
      <c r="AE565" s="72">
        <v>1.8</v>
      </c>
      <c r="AF565" s="87">
        <v>0</v>
      </c>
      <c r="AG565" s="87">
        <v>0</v>
      </c>
      <c r="AH565" s="87">
        <v>0</v>
      </c>
      <c r="AI565" s="87">
        <v>0</v>
      </c>
      <c r="AJ565" s="87">
        <v>0</v>
      </c>
      <c r="AK565" s="87">
        <v>0</v>
      </c>
      <c r="AL565" s="87">
        <v>12.7</v>
      </c>
      <c r="AM565" s="87">
        <v>67</v>
      </c>
      <c r="AN565" s="87"/>
      <c r="AO565" s="87"/>
      <c r="AP565" s="70">
        <f t="shared" si="49"/>
        <v>29</v>
      </c>
      <c r="AQ565" s="70">
        <f t="shared" si="50"/>
        <v>193.6</v>
      </c>
      <c r="AR565" s="70">
        <f>IFERROR(VLOOKUP(A565,Climatologia_PP!A:U,9+Precipitacion!$E$2,FALSE),"")</f>
        <v>170.27916666666661</v>
      </c>
      <c r="AS565" s="70">
        <f t="shared" si="51"/>
        <v>113.69564685443025</v>
      </c>
      <c r="AT565" s="70">
        <f t="shared" si="52"/>
        <v>121.53672594783924</v>
      </c>
      <c r="AU565" s="70">
        <f t="shared" si="53"/>
        <v>67</v>
      </c>
      <c r="AV565" s="70">
        <f>IFERROR(VLOOKUP(A565,Maximos!A:AQ,8+(Precipitacion!$E$2-1)*3,FALSE),"")</f>
        <v>93.9</v>
      </c>
      <c r="AW565" s="79">
        <f t="array" ref="AW5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MATCH($A565, Maximos!$A:$A, 0),
    _xlpm.anio, INDEX(Maximos!$A:$ZZ, _xlpm.fila, _xlpm.colIni+1),
    _xlpm.dia, INDEX(Maximos!$A:$ZZ, _xlpm.fila, _xlpm.colIni+2),
    IF(OR(_xlpm.anio="",_xlpm.dia=""), "No aplica", DATE(_xlpm.anio, _xlpm.mesNum, _xlpm.dia))
  ),
"")</f>
        <v>40301</v>
      </c>
      <c r="AX565" s="72">
        <f t="shared" si="54"/>
        <v>-26.900000000000006</v>
      </c>
    </row>
    <row r="566" spans="1:50" ht="15" customHeight="1" x14ac:dyDescent="0.25">
      <c r="A566" s="68">
        <v>26155110</v>
      </c>
      <c r="B566" s="69" t="s">
        <v>866</v>
      </c>
      <c r="C566" s="69" t="s">
        <v>863</v>
      </c>
      <c r="D566" s="70">
        <v>-75.469916667000007</v>
      </c>
      <c r="E566" s="70">
        <v>5.0297777779999997</v>
      </c>
      <c r="F566" s="68">
        <v>2104</v>
      </c>
      <c r="G566" s="68">
        <v>17</v>
      </c>
      <c r="H566" s="68">
        <v>17001</v>
      </c>
      <c r="I566" s="69" t="s">
        <v>110</v>
      </c>
      <c r="J566" s="69" t="s">
        <v>867</v>
      </c>
      <c r="K566" s="72">
        <v>0</v>
      </c>
      <c r="L566" s="72">
        <v>19.2</v>
      </c>
      <c r="M566" s="72">
        <v>15</v>
      </c>
      <c r="N566" s="72">
        <v>1</v>
      </c>
      <c r="O566" s="72">
        <v>1</v>
      </c>
      <c r="P566" s="72">
        <v>0</v>
      </c>
      <c r="Q566" s="72">
        <v>6.2</v>
      </c>
      <c r="R566" s="72">
        <v>3.4</v>
      </c>
      <c r="S566" s="72">
        <v>0</v>
      </c>
      <c r="T566" s="72">
        <v>0</v>
      </c>
      <c r="U566" s="72">
        <v>13.5</v>
      </c>
      <c r="V566" s="72">
        <v>1</v>
      </c>
      <c r="W566" s="72">
        <v>5.5</v>
      </c>
      <c r="X566" s="72">
        <v>1.3</v>
      </c>
      <c r="Y566" s="72">
        <v>0</v>
      </c>
      <c r="Z566" s="72">
        <v>0</v>
      </c>
      <c r="AA566" s="72">
        <v>0.5</v>
      </c>
      <c r="AB566" s="72">
        <v>5.4</v>
      </c>
      <c r="AC566" s="72">
        <v>0</v>
      </c>
      <c r="AD566" s="72">
        <v>16.3</v>
      </c>
      <c r="AE566" s="72">
        <v>8.1999999999999993</v>
      </c>
      <c r="AF566" s="87">
        <v>0.7</v>
      </c>
      <c r="AG566" s="87">
        <v>0.3</v>
      </c>
      <c r="AH566" s="87">
        <v>0</v>
      </c>
      <c r="AI566" s="87">
        <v>0</v>
      </c>
      <c r="AJ566" s="87">
        <v>15.2</v>
      </c>
      <c r="AK566" s="87">
        <v>0</v>
      </c>
      <c r="AL566" s="87">
        <v>0</v>
      </c>
      <c r="AM566" s="87">
        <v>7.9</v>
      </c>
      <c r="AN566" s="87"/>
      <c r="AO566" s="87"/>
      <c r="AP566" s="70">
        <f t="shared" si="49"/>
        <v>29</v>
      </c>
      <c r="AQ566" s="70">
        <f t="shared" si="50"/>
        <v>121.60000000000002</v>
      </c>
      <c r="AR566" s="70">
        <f>IFERROR(VLOOKUP(A566,Climatologia_PP!A:U,9+Precipitacion!$E$2,FALSE),"")</f>
        <v>166.76206896551719</v>
      </c>
      <c r="AS566" s="70">
        <f t="shared" si="51"/>
        <v>72.918260581873866</v>
      </c>
      <c r="AT566" s="70">
        <f t="shared" si="52"/>
        <v>77.947106139244468</v>
      </c>
      <c r="AU566" s="70">
        <f t="shared" si="53"/>
        <v>19.2</v>
      </c>
      <c r="AV566" s="70">
        <f>IFERROR(VLOOKUP(A566,Maximos!A:AQ,8+(Precipitacion!$E$2-1)*3,FALSE),"")</f>
        <v>89.3</v>
      </c>
      <c r="AW566" s="79">
        <f t="array" ref="AW5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MATCH($A566,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566" s="72">
        <f t="shared" si="54"/>
        <v>-70.099999999999994</v>
      </c>
    </row>
    <row r="567" spans="1:50" ht="15" customHeight="1" x14ac:dyDescent="0.25">
      <c r="A567" s="68">
        <v>26080310</v>
      </c>
      <c r="B567" s="69" t="s">
        <v>868</v>
      </c>
      <c r="C567" s="69" t="s">
        <v>863</v>
      </c>
      <c r="D567" s="70">
        <v>-76.523027780000007</v>
      </c>
      <c r="E567" s="70">
        <v>3.4759722219999998</v>
      </c>
      <c r="F567" s="68">
        <v>983</v>
      </c>
      <c r="G567" s="68">
        <v>76</v>
      </c>
      <c r="H567" s="68">
        <v>76001</v>
      </c>
      <c r="I567" s="69" t="s">
        <v>864</v>
      </c>
      <c r="J567" s="69" t="s">
        <v>865</v>
      </c>
      <c r="K567" s="72">
        <v>0</v>
      </c>
      <c r="L567" s="72">
        <v>4.0999999999999996</v>
      </c>
      <c r="M567" s="72">
        <v>4</v>
      </c>
      <c r="N567" s="72">
        <v>2.2999999999999998</v>
      </c>
      <c r="O567" s="72">
        <v>0.2</v>
      </c>
      <c r="P567" s="72">
        <v>0</v>
      </c>
      <c r="Q567" s="72">
        <v>0</v>
      </c>
      <c r="R567" s="72">
        <v>0</v>
      </c>
      <c r="S567" s="72">
        <v>0</v>
      </c>
      <c r="T567" s="72">
        <v>7</v>
      </c>
      <c r="U567" s="72">
        <v>8.9</v>
      </c>
      <c r="V567" s="72">
        <v>0</v>
      </c>
      <c r="W567" s="72">
        <v>0</v>
      </c>
      <c r="X567" s="72">
        <v>0</v>
      </c>
      <c r="Y567" s="72">
        <v>0</v>
      </c>
      <c r="Z567" s="72">
        <v>0</v>
      </c>
      <c r="AA567" s="72">
        <v>0</v>
      </c>
      <c r="AB567" s="72">
        <v>0</v>
      </c>
      <c r="AC567" s="72">
        <v>0</v>
      </c>
      <c r="AD567" s="72">
        <v>0.5</v>
      </c>
      <c r="AE567" s="72">
        <v>0.4</v>
      </c>
      <c r="AF567" s="87">
        <v>0</v>
      </c>
      <c r="AG567" s="87">
        <v>0</v>
      </c>
      <c r="AH567" s="87">
        <v>0</v>
      </c>
      <c r="AI567" s="87">
        <v>0</v>
      </c>
      <c r="AJ567" s="87">
        <v>0</v>
      </c>
      <c r="AK567" s="87">
        <v>0</v>
      </c>
      <c r="AL567" s="87">
        <v>0.2</v>
      </c>
      <c r="AM567" s="87">
        <v>12.4</v>
      </c>
      <c r="AN567" s="87"/>
      <c r="AO567" s="87"/>
      <c r="AP567" s="70">
        <f t="shared" si="49"/>
        <v>29</v>
      </c>
      <c r="AQ567" s="70">
        <f t="shared" si="50"/>
        <v>40</v>
      </c>
      <c r="AR567" s="70">
        <f>IFERROR(VLOOKUP(A567,Climatologia_PP!A:U,9+Precipitacion!$E$2,FALSE),"")</f>
        <v>146.8125</v>
      </c>
      <c r="AS567" s="70">
        <f t="shared" si="51"/>
        <v>27.245636441038741</v>
      </c>
      <c r="AT567" s="70">
        <f t="shared" si="52"/>
        <v>29.12464585076555</v>
      </c>
      <c r="AU567" s="70">
        <f t="shared" si="53"/>
        <v>12.4</v>
      </c>
      <c r="AV567" s="70">
        <f>IFERROR(VLOOKUP(A567,Maximos!A:AQ,8+(Precipitacion!$E$2-1)*3,FALSE),"")</f>
        <v>101.5</v>
      </c>
      <c r="AW567" s="79">
        <f t="array" ref="AW5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MATCH($A567, Maximos!$A:$A, 0),
    _xlpm.anio, INDEX(Maximos!$A:$ZZ, _xlpm.fila, _xlpm.colIni+1),
    _xlpm.dia, INDEX(Maximos!$A:$ZZ, _xlpm.fila, _xlpm.colIni+2),
    IF(OR(_xlpm.anio="",_xlpm.dia=""), "No aplica", DATE(_xlpm.anio, _xlpm.mesNum, _xlpm.dia))
  ),
"")</f>
        <v>45427</v>
      </c>
      <c r="AX567" s="72">
        <f t="shared" si="54"/>
        <v>-89.1</v>
      </c>
    </row>
    <row r="568" spans="1:50" ht="15" customHeight="1" x14ac:dyDescent="0.25">
      <c r="A568" s="68">
        <v>26075010</v>
      </c>
      <c r="B568" s="69" t="s">
        <v>869</v>
      </c>
      <c r="C568" s="69" t="s">
        <v>863</v>
      </c>
      <c r="D568" s="70">
        <v>-76.314888889000002</v>
      </c>
      <c r="E568" s="70">
        <v>3.5134722219999999</v>
      </c>
      <c r="F568" s="68">
        <v>1018</v>
      </c>
      <c r="G568" s="68">
        <v>76</v>
      </c>
      <c r="H568" s="68">
        <v>76520</v>
      </c>
      <c r="I568" s="69" t="s">
        <v>864</v>
      </c>
      <c r="J568" s="69" t="s">
        <v>77</v>
      </c>
      <c r="K568" s="72">
        <v>0</v>
      </c>
      <c r="L568" s="72">
        <v>6.2</v>
      </c>
      <c r="M568" s="72">
        <v>1.6</v>
      </c>
      <c r="N568" s="72">
        <v>10.8</v>
      </c>
      <c r="O568" s="72">
        <v>0</v>
      </c>
      <c r="P568" s="72">
        <v>0</v>
      </c>
      <c r="Q568" s="72">
        <v>4.4000000000000004</v>
      </c>
      <c r="R568" s="72">
        <v>0</v>
      </c>
      <c r="S568" s="72">
        <v>0</v>
      </c>
      <c r="T568" s="72">
        <v>0</v>
      </c>
      <c r="U568" s="72">
        <v>1.9</v>
      </c>
      <c r="V568" s="72">
        <v>0</v>
      </c>
      <c r="W568" s="72">
        <v>0</v>
      </c>
      <c r="X568" s="72">
        <v>0</v>
      </c>
      <c r="Y568" s="72">
        <v>0</v>
      </c>
      <c r="Z568" s="72">
        <v>0</v>
      </c>
      <c r="AA568" s="72">
        <v>0</v>
      </c>
      <c r="AB568" s="72">
        <v>0</v>
      </c>
      <c r="AC568" s="72">
        <v>0</v>
      </c>
      <c r="AD568" s="72">
        <v>0</v>
      </c>
      <c r="AE568" s="72">
        <v>2.7</v>
      </c>
      <c r="AF568" s="87">
        <v>0</v>
      </c>
      <c r="AG568" s="87">
        <v>0</v>
      </c>
      <c r="AH568" s="87">
        <v>0</v>
      </c>
      <c r="AI568" s="87">
        <v>0</v>
      </c>
      <c r="AJ568" s="87">
        <v>0.2</v>
      </c>
      <c r="AK568" s="87">
        <v>0</v>
      </c>
      <c r="AL568" s="87">
        <v>3.1</v>
      </c>
      <c r="AM568" s="87">
        <v>11.6</v>
      </c>
      <c r="AN568" s="87"/>
      <c r="AO568" s="87"/>
      <c r="AP568" s="70">
        <f t="shared" si="49"/>
        <v>29</v>
      </c>
      <c r="AQ568" s="70">
        <f t="shared" si="50"/>
        <v>42.5</v>
      </c>
      <c r="AR568" s="70">
        <f>IFERROR(VLOOKUP(A568,Climatologia_PP!A:U,9+Precipitacion!$E$2,FALSE),"")</f>
        <v>118.86551724137929</v>
      </c>
      <c r="AS568" s="70">
        <f t="shared" si="51"/>
        <v>35.754692350091389</v>
      </c>
      <c r="AT568" s="70">
        <f t="shared" si="52"/>
        <v>38.22053320182183</v>
      </c>
      <c r="AU568" s="70">
        <f t="shared" si="53"/>
        <v>11.6</v>
      </c>
      <c r="AV568" s="70">
        <f>IFERROR(VLOOKUP(A568,Maximos!A:AQ,8+(Precipitacion!$E$2-1)*3,FALSE),"")</f>
        <v>108.3</v>
      </c>
      <c r="AW568" s="79">
        <f t="array" ref="AW5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MATCH($A568, Maximos!$A:$A, 0),
    _xlpm.anio, INDEX(Maximos!$A:$ZZ, _xlpm.fila, _xlpm.colIni+1),
    _xlpm.dia, INDEX(Maximos!$A:$ZZ, _xlpm.fila, _xlpm.colIni+2),
    IF(OR(_xlpm.anio="",_xlpm.dia=""), "No aplica", DATE(_xlpm.anio, _xlpm.mesNum, _xlpm.dia))
  ),
"")</f>
        <v>21699</v>
      </c>
      <c r="AX568" s="72">
        <f t="shared" si="54"/>
        <v>-96.7</v>
      </c>
    </row>
    <row r="569" spans="1:50" ht="15" customHeight="1" x14ac:dyDescent="0.25">
      <c r="A569" s="68">
        <v>53100040</v>
      </c>
      <c r="B569" s="69" t="s">
        <v>870</v>
      </c>
      <c r="C569" s="69" t="s">
        <v>863</v>
      </c>
      <c r="D569" s="70">
        <v>-76.708888889999997</v>
      </c>
      <c r="E569" s="70">
        <v>3.5262500000000001</v>
      </c>
      <c r="F569" s="68">
        <v>1523</v>
      </c>
      <c r="G569" s="68">
        <v>76</v>
      </c>
      <c r="H569" s="68">
        <v>76233</v>
      </c>
      <c r="I569" s="69" t="s">
        <v>864</v>
      </c>
      <c r="J569" s="69" t="s">
        <v>871</v>
      </c>
      <c r="K569" s="72">
        <v>0</v>
      </c>
      <c r="L569" s="72">
        <v>14</v>
      </c>
      <c r="M569" s="72">
        <v>5</v>
      </c>
      <c r="N569" s="72">
        <v>5</v>
      </c>
      <c r="O569" s="72">
        <v>0</v>
      </c>
      <c r="P569" s="72">
        <v>1</v>
      </c>
      <c r="Q569" s="72">
        <v>0</v>
      </c>
      <c r="R569" s="72">
        <v>0</v>
      </c>
      <c r="S569" s="72">
        <v>0</v>
      </c>
      <c r="T569" s="72">
        <v>6</v>
      </c>
      <c r="U569" s="72">
        <v>12</v>
      </c>
      <c r="V569" s="72">
        <v>0</v>
      </c>
      <c r="W569" s="72">
        <v>3</v>
      </c>
      <c r="X569" s="72">
        <v>0</v>
      </c>
      <c r="Y569" s="72">
        <v>0</v>
      </c>
      <c r="Z569" s="72">
        <v>0</v>
      </c>
      <c r="AA569" s="72">
        <v>0</v>
      </c>
      <c r="AB569" s="72">
        <v>3</v>
      </c>
      <c r="AC569" s="72">
        <v>0</v>
      </c>
      <c r="AD569" s="72">
        <v>1</v>
      </c>
      <c r="AE569" s="72">
        <v>0</v>
      </c>
      <c r="AF569" s="87">
        <v>10</v>
      </c>
      <c r="AG569" s="87">
        <v>0</v>
      </c>
      <c r="AH569" s="87">
        <v>1</v>
      </c>
      <c r="AI569" s="87">
        <v>0</v>
      </c>
      <c r="AJ569" s="87">
        <v>0</v>
      </c>
      <c r="AK569" s="87">
        <v>0</v>
      </c>
      <c r="AL569" s="87">
        <v>15</v>
      </c>
      <c r="AM569" s="87">
        <v>7</v>
      </c>
      <c r="AN569" s="87"/>
      <c r="AO569" s="87"/>
      <c r="AP569" s="70">
        <f t="shared" si="49"/>
        <v>29</v>
      </c>
      <c r="AQ569" s="70">
        <f t="shared" si="50"/>
        <v>83</v>
      </c>
      <c r="AR569" s="70">
        <f>IFERROR(VLOOKUP(A569,Climatologia_PP!A:U,9+Precipitacion!$E$2,FALSE),"")</f>
        <v>141.86206896551721</v>
      </c>
      <c r="AS569" s="70">
        <f t="shared" si="51"/>
        <v>58.507535245503171</v>
      </c>
      <c r="AT569" s="70">
        <f t="shared" si="52"/>
        <v>62.542537676227532</v>
      </c>
      <c r="AU569" s="70">
        <f t="shared" si="53"/>
        <v>15</v>
      </c>
      <c r="AV569" s="70">
        <f>IFERROR(VLOOKUP(A569,Maximos!A:AQ,8+(Precipitacion!$E$2-1)*3,FALSE),"")</f>
        <v>65</v>
      </c>
      <c r="AW569" s="79">
        <f t="array" ref="AW5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MATCH($A569, Maximos!$A:$A, 0),
    _xlpm.anio, INDEX(Maximos!$A:$ZZ, _xlpm.fila, _xlpm.colIni+1),
    _xlpm.dia, INDEX(Maximos!$A:$ZZ, _xlpm.fila, _xlpm.colIni+2),
    IF(OR(_xlpm.anio="",_xlpm.dia=""), "No aplica", DATE(_xlpm.anio, _xlpm.mesNum, _xlpm.dia))
  ),
"")</f>
        <v>35577</v>
      </c>
      <c r="AX569" s="72">
        <f t="shared" si="54"/>
        <v>-50</v>
      </c>
    </row>
    <row r="570" spans="1:50" ht="15" customHeight="1" x14ac:dyDescent="0.25">
      <c r="A570" s="68">
        <v>54020010</v>
      </c>
      <c r="B570" s="69" t="s">
        <v>872</v>
      </c>
      <c r="C570" s="69" t="s">
        <v>863</v>
      </c>
      <c r="D570" s="70">
        <v>-76.6965</v>
      </c>
      <c r="E570" s="70">
        <v>5.0976666670000004</v>
      </c>
      <c r="F570" s="68">
        <v>62</v>
      </c>
      <c r="G570" s="68">
        <v>27</v>
      </c>
      <c r="H570" s="68">
        <v>27450</v>
      </c>
      <c r="I570" s="69" t="s">
        <v>87</v>
      </c>
      <c r="J570" s="69" t="s">
        <v>873</v>
      </c>
      <c r="K570" s="72">
        <v>74</v>
      </c>
      <c r="L570" s="72">
        <v>37</v>
      </c>
      <c r="M570" s="72">
        <v>126</v>
      </c>
      <c r="N570" s="72">
        <v>3</v>
      </c>
      <c r="O570" s="72">
        <v>61</v>
      </c>
      <c r="P570" s="72">
        <v>30</v>
      </c>
      <c r="Q570" s="72">
        <v>13</v>
      </c>
      <c r="R570" s="72">
        <v>3</v>
      </c>
      <c r="S570" s="72">
        <v>12</v>
      </c>
      <c r="T570" s="72">
        <v>1</v>
      </c>
      <c r="U570" s="72">
        <v>27</v>
      </c>
      <c r="V570" s="72">
        <v>0</v>
      </c>
      <c r="W570" s="72">
        <v>77</v>
      </c>
      <c r="X570" s="72">
        <v>27</v>
      </c>
      <c r="Y570" s="72">
        <v>7</v>
      </c>
      <c r="Z570" s="72">
        <v>1</v>
      </c>
      <c r="AA570" s="72">
        <v>0</v>
      </c>
      <c r="AB570" s="72">
        <v>81</v>
      </c>
      <c r="AC570" s="72">
        <v>1</v>
      </c>
      <c r="AD570" s="72">
        <v>2</v>
      </c>
      <c r="AE570" s="72">
        <v>0</v>
      </c>
      <c r="AF570" s="87">
        <v>11</v>
      </c>
      <c r="AG570" s="87">
        <v>0</v>
      </c>
      <c r="AH570" s="87">
        <v>125</v>
      </c>
      <c r="AI570" s="87">
        <v>4</v>
      </c>
      <c r="AJ570" s="87">
        <v>28</v>
      </c>
      <c r="AK570" s="87">
        <v>2</v>
      </c>
      <c r="AL570" s="87">
        <v>9</v>
      </c>
      <c r="AM570" s="87"/>
      <c r="AN570" s="87"/>
      <c r="AO570" s="87"/>
      <c r="AP570" s="70">
        <f t="shared" si="49"/>
        <v>28</v>
      </c>
      <c r="AQ570" s="70">
        <f t="shared" si="50"/>
        <v>762</v>
      </c>
      <c r="AR570" s="70">
        <f>IFERROR(VLOOKUP(A570,Climatologia_PP!A:U,9+Precipitacion!$E$2,FALSE),"")</f>
        <v>823.27</v>
      </c>
      <c r="AS570" s="70">
        <f t="shared" si="51"/>
        <v>92.5577271126119</v>
      </c>
      <c r="AT570" s="70">
        <f t="shared" si="52"/>
        <v>102.47462644610604</v>
      </c>
      <c r="AU570" s="70">
        <f t="shared" si="53"/>
        <v>126</v>
      </c>
      <c r="AV570" s="70">
        <f>IFERROR(VLOOKUP(A570,Maximos!A:AQ,8+(Precipitacion!$E$2-1)*3,FALSE),"")</f>
        <v>328</v>
      </c>
      <c r="AW570" s="79">
        <f t="array" ref="AW5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MATCH($A570, Maximos!$A:$A, 0),
    _xlpm.anio, INDEX(Maximos!$A:$ZZ, _xlpm.fila, _xlpm.colIni+1),
    _xlpm.dia, INDEX(Maximos!$A:$ZZ, _xlpm.fila, _xlpm.colIni+2),
    IF(OR(_xlpm.anio="",_xlpm.dia=""), "No aplica", DATE(_xlpm.anio, _xlpm.mesNum, _xlpm.dia))
  ),
"")</f>
        <v>45052</v>
      </c>
      <c r="AX570" s="72">
        <f t="shared" si="54"/>
        <v>-202</v>
      </c>
    </row>
    <row r="571" spans="1:50" ht="15" customHeight="1" x14ac:dyDescent="0.25">
      <c r="A571" s="68">
        <v>26150060</v>
      </c>
      <c r="B571" s="69" t="s">
        <v>90</v>
      </c>
      <c r="C571" s="69" t="s">
        <v>863</v>
      </c>
      <c r="D571" s="70">
        <v>-75.701666666999998</v>
      </c>
      <c r="E571" s="70">
        <v>5.108527778</v>
      </c>
      <c r="F571" s="68">
        <v>917</v>
      </c>
      <c r="G571" s="68">
        <v>17</v>
      </c>
      <c r="H571" s="68">
        <v>17524</v>
      </c>
      <c r="I571" s="69" t="s">
        <v>110</v>
      </c>
      <c r="J571" s="69" t="s">
        <v>874</v>
      </c>
      <c r="K571" s="72">
        <v>0.4</v>
      </c>
      <c r="L571" s="72">
        <v>0.9</v>
      </c>
      <c r="M571" s="72">
        <v>49.2</v>
      </c>
      <c r="N571" s="72">
        <v>1.9</v>
      </c>
      <c r="O571" s="72">
        <v>18.899999999999999</v>
      </c>
      <c r="P571" s="72">
        <v>0</v>
      </c>
      <c r="Q571" s="72">
        <v>0</v>
      </c>
      <c r="R571" s="72">
        <v>0</v>
      </c>
      <c r="S571" s="72">
        <v>0</v>
      </c>
      <c r="T571" s="72">
        <v>33.9</v>
      </c>
      <c r="U571" s="72">
        <v>17.899999999999999</v>
      </c>
      <c r="V571" s="72">
        <v>0</v>
      </c>
      <c r="W571" s="72">
        <v>0</v>
      </c>
      <c r="X571" s="72">
        <v>0</v>
      </c>
      <c r="Y571" s="72">
        <v>0</v>
      </c>
      <c r="Z571" s="72">
        <v>0</v>
      </c>
      <c r="AA571" s="72">
        <v>0</v>
      </c>
      <c r="AB571" s="72">
        <v>0</v>
      </c>
      <c r="AC571" s="72">
        <v>0</v>
      </c>
      <c r="AD571" s="72">
        <v>8.9</v>
      </c>
      <c r="AE571" s="72">
        <v>0</v>
      </c>
      <c r="AF571" s="87">
        <v>4.2</v>
      </c>
      <c r="AG571" s="87">
        <v>3.6</v>
      </c>
      <c r="AH571" s="87">
        <v>8.6</v>
      </c>
      <c r="AI571" s="87">
        <v>7.2</v>
      </c>
      <c r="AJ571" s="87">
        <v>0.4</v>
      </c>
      <c r="AK571" s="87">
        <v>10.1</v>
      </c>
      <c r="AL571" s="87">
        <v>36.6</v>
      </c>
      <c r="AM571" s="87">
        <v>16.399999999999999</v>
      </c>
      <c r="AN571" s="87"/>
      <c r="AO571" s="87"/>
      <c r="AP571" s="70">
        <f t="shared" si="49"/>
        <v>29</v>
      </c>
      <c r="AQ571" s="70">
        <f t="shared" si="50"/>
        <v>219.09999999999997</v>
      </c>
      <c r="AR571" s="70">
        <f>IFERROR(VLOOKUP(A571,Climatologia_PP!A:U,9+Precipitacion!$E$2,FALSE),"")</f>
        <v>223.86071428571429</v>
      </c>
      <c r="AS571" s="70">
        <f t="shared" si="51"/>
        <v>97.87335875305115</v>
      </c>
      <c r="AT571" s="70">
        <f t="shared" si="52"/>
        <v>104.62324556360639</v>
      </c>
      <c r="AU571" s="70">
        <f t="shared" si="53"/>
        <v>49.2</v>
      </c>
      <c r="AV571" s="70">
        <f>IFERROR(VLOOKUP(A571,Maximos!A:AQ,8+(Precipitacion!$E$2-1)*3,FALSE),"")</f>
        <v>98</v>
      </c>
      <c r="AW571" s="79">
        <f t="array" ref="AW5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MATCH($A571, Maximos!$A:$A, 0),
    _xlpm.anio, INDEX(Maximos!$A:$ZZ, _xlpm.fila, _xlpm.colIni+1),
    _xlpm.dia, INDEX(Maximos!$A:$ZZ, _xlpm.fila, _xlpm.colIni+2),
    IF(OR(_xlpm.anio="",_xlpm.dia=""), "No aplica", DATE(_xlpm.anio, _xlpm.mesNum, _xlpm.dia))
  ),
"")</f>
        <v>37025</v>
      </c>
      <c r="AX571" s="72">
        <f t="shared" si="54"/>
        <v>-48.8</v>
      </c>
    </row>
    <row r="572" spans="1:50" ht="15" customHeight="1" x14ac:dyDescent="0.25">
      <c r="A572" s="68">
        <v>26010030</v>
      </c>
      <c r="B572" s="69" t="s">
        <v>875</v>
      </c>
      <c r="C572" s="69" t="s">
        <v>863</v>
      </c>
      <c r="D572" s="70">
        <v>-76.454777780000001</v>
      </c>
      <c r="E572" s="70">
        <v>2.3808611110000002</v>
      </c>
      <c r="F572" s="68">
        <v>2652</v>
      </c>
      <c r="G572" s="68">
        <v>19</v>
      </c>
      <c r="H572" s="68">
        <v>19585</v>
      </c>
      <c r="I572" s="69" t="s">
        <v>422</v>
      </c>
      <c r="J572" s="69" t="s">
        <v>876</v>
      </c>
      <c r="K572" s="72">
        <v>0</v>
      </c>
      <c r="L572" s="72">
        <v>2</v>
      </c>
      <c r="M572" s="72">
        <v>3</v>
      </c>
      <c r="N572" s="72">
        <v>2</v>
      </c>
      <c r="O572" s="72">
        <v>0</v>
      </c>
      <c r="P572" s="72">
        <v>0</v>
      </c>
      <c r="Q572" s="72">
        <v>0</v>
      </c>
      <c r="R572" s="72">
        <v>0</v>
      </c>
      <c r="S572" s="72">
        <v>0</v>
      </c>
      <c r="T572" s="72">
        <v>0</v>
      </c>
      <c r="U572" s="72">
        <v>0</v>
      </c>
      <c r="V572" s="72">
        <v>0</v>
      </c>
      <c r="W572" s="72">
        <v>0</v>
      </c>
      <c r="X572" s="72">
        <v>0</v>
      </c>
      <c r="Y572" s="72">
        <v>0</v>
      </c>
      <c r="Z572" s="72">
        <v>0</v>
      </c>
      <c r="AA572" s="72">
        <v>2</v>
      </c>
      <c r="AB572" s="72">
        <v>0</v>
      </c>
      <c r="AC572" s="72">
        <v>0</v>
      </c>
      <c r="AD572" s="72">
        <v>0</v>
      </c>
      <c r="AE572" s="72">
        <v>10</v>
      </c>
      <c r="AF572" s="87">
        <v>0</v>
      </c>
      <c r="AG572" s="87">
        <v>0</v>
      </c>
      <c r="AH572" s="87">
        <v>0</v>
      </c>
      <c r="AI572" s="87">
        <v>0</v>
      </c>
      <c r="AJ572" s="87">
        <v>0</v>
      </c>
      <c r="AK572" s="87">
        <v>0</v>
      </c>
      <c r="AL572" s="87">
        <v>0</v>
      </c>
      <c r="AM572" s="87">
        <v>0</v>
      </c>
      <c r="AN572" s="87"/>
      <c r="AO572" s="87"/>
      <c r="AP572" s="70">
        <f t="shared" si="49"/>
        <v>29</v>
      </c>
      <c r="AQ572" s="70">
        <f t="shared" si="50"/>
        <v>19</v>
      </c>
      <c r="AR572" s="70">
        <f>IFERROR(VLOOKUP(A572,Climatologia_PP!A:U,9+Precipitacion!$E$2,FALSE),"")</f>
        <v>149.31666666666669</v>
      </c>
      <c r="AS572" s="70">
        <f t="shared" si="51"/>
        <v>12.724634445808682</v>
      </c>
      <c r="AT572" s="70">
        <f t="shared" si="52"/>
        <v>13.602195442071348</v>
      </c>
      <c r="AU572" s="70">
        <f t="shared" si="53"/>
        <v>10</v>
      </c>
      <c r="AV572" s="70">
        <f>IFERROR(VLOOKUP(A572,Maximos!A:AQ,8+(Precipitacion!$E$2-1)*3,FALSE),"")</f>
        <v>105</v>
      </c>
      <c r="AW572" s="79">
        <f t="array" ref="AW5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MATCH($A572, Maximos!$A:$A, 0),
    _xlpm.anio, INDEX(Maximos!$A:$ZZ, _xlpm.fila, _xlpm.colIni+1),
    _xlpm.dia, INDEX(Maximos!$A:$ZZ, _xlpm.fila, _xlpm.colIni+2),
    IF(OR(_xlpm.anio="",_xlpm.dia=""), "No aplica", DATE(_xlpm.anio, _xlpm.mesNum, _xlpm.dia))
  ),
"")</f>
        <v>45441</v>
      </c>
      <c r="AX572" s="72">
        <f t="shared" si="54"/>
        <v>-95</v>
      </c>
    </row>
    <row r="573" spans="1:50" ht="15" customHeight="1" x14ac:dyDescent="0.25">
      <c r="A573" s="68">
        <v>26030050</v>
      </c>
      <c r="B573" s="69" t="s">
        <v>877</v>
      </c>
      <c r="C573" s="69" t="s">
        <v>863</v>
      </c>
      <c r="D573" s="70">
        <v>-76.811111109999999</v>
      </c>
      <c r="E573" s="70">
        <v>2.4559722220000002</v>
      </c>
      <c r="F573" s="68">
        <v>1742</v>
      </c>
      <c r="G573" s="68">
        <v>19</v>
      </c>
      <c r="H573" s="68">
        <v>19256</v>
      </c>
      <c r="I573" s="69" t="s">
        <v>422</v>
      </c>
      <c r="J573" s="69" t="s">
        <v>878</v>
      </c>
      <c r="K573" s="72">
        <v>0</v>
      </c>
      <c r="L573" s="72">
        <v>0</v>
      </c>
      <c r="M573" s="72">
        <v>46</v>
      </c>
      <c r="N573" s="72">
        <v>0</v>
      </c>
      <c r="O573" s="72">
        <v>0</v>
      </c>
      <c r="P573" s="72">
        <v>0</v>
      </c>
      <c r="Q573" s="72">
        <v>0</v>
      </c>
      <c r="R573" s="72">
        <v>0</v>
      </c>
      <c r="S573" s="72">
        <v>0</v>
      </c>
      <c r="T573" s="72">
        <v>0</v>
      </c>
      <c r="U573" s="72">
        <v>0</v>
      </c>
      <c r="V573" s="72">
        <v>0</v>
      </c>
      <c r="W573" s="72">
        <v>0</v>
      </c>
      <c r="X573" s="72">
        <v>0</v>
      </c>
      <c r="Y573" s="72">
        <v>0</v>
      </c>
      <c r="Z573" s="72">
        <v>0</v>
      </c>
      <c r="AA573" s="72">
        <v>0</v>
      </c>
      <c r="AB573" s="72">
        <v>0</v>
      </c>
      <c r="AC573" s="72">
        <v>0</v>
      </c>
      <c r="AD573" s="72">
        <v>0</v>
      </c>
      <c r="AE573" s="72">
        <v>5.4</v>
      </c>
      <c r="AF573" s="87">
        <v>0</v>
      </c>
      <c r="AG573" s="87">
        <v>0</v>
      </c>
      <c r="AH573" s="87">
        <v>0</v>
      </c>
      <c r="AI573" s="87">
        <v>0</v>
      </c>
      <c r="AJ573" s="87">
        <v>0</v>
      </c>
      <c r="AK573" s="87">
        <v>0</v>
      </c>
      <c r="AL573" s="87"/>
      <c r="AM573" s="87">
        <v>0</v>
      </c>
      <c r="AN573" s="87"/>
      <c r="AO573" s="87"/>
      <c r="AP573" s="70">
        <f t="shared" si="49"/>
        <v>28</v>
      </c>
      <c r="AQ573" s="70">
        <f t="shared" si="50"/>
        <v>51.4</v>
      </c>
      <c r="AR573" s="70">
        <f>IFERROR(VLOOKUP(A573,Climatologia_PP!A:U,9+Precipitacion!$E$2,FALSE),"")</f>
        <v>168.06785714285709</v>
      </c>
      <c r="AS573" s="70">
        <f t="shared" si="51"/>
        <v>30.582885314180082</v>
      </c>
      <c r="AT573" s="70">
        <f t="shared" si="52"/>
        <v>33.859623026413658</v>
      </c>
      <c r="AU573" s="70">
        <f t="shared" si="53"/>
        <v>46</v>
      </c>
      <c r="AV573" s="70">
        <f>IFERROR(VLOOKUP(A573,Maximos!A:AQ,8+(Precipitacion!$E$2-1)*3,FALSE),"")</f>
        <v>86.5</v>
      </c>
      <c r="AW573" s="79">
        <f t="array" ref="AW5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MATCH($A573, Maximos!$A:$A, 0),
    _xlpm.anio, INDEX(Maximos!$A:$ZZ, _xlpm.fila, _xlpm.colIni+1),
    _xlpm.dia, INDEX(Maximos!$A:$ZZ, _xlpm.fila, _xlpm.colIni+2),
    IF(OR(_xlpm.anio="",_xlpm.dia=""), "No aplica", DATE(_xlpm.anio, _xlpm.mesNum, _xlpm.dia))
  ),
"")</f>
        <v>39209</v>
      </c>
      <c r="AX573" s="72">
        <f t="shared" si="54"/>
        <v>-40.5</v>
      </c>
    </row>
    <row r="574" spans="1:50" ht="15" customHeight="1" x14ac:dyDescent="0.25">
      <c r="A574" s="68">
        <v>26020130</v>
      </c>
      <c r="B574" s="69" t="s">
        <v>879</v>
      </c>
      <c r="C574" s="69" t="s">
        <v>863</v>
      </c>
      <c r="D574" s="70">
        <v>-76.418805559999996</v>
      </c>
      <c r="E574" s="70">
        <v>2.541833333</v>
      </c>
      <c r="F574" s="68">
        <v>2427</v>
      </c>
      <c r="G574" s="68">
        <v>19</v>
      </c>
      <c r="H574" s="68">
        <v>19824</v>
      </c>
      <c r="I574" s="69" t="s">
        <v>422</v>
      </c>
      <c r="J574" s="69" t="s">
        <v>880</v>
      </c>
      <c r="K574" s="72">
        <v>0</v>
      </c>
      <c r="L574" s="72">
        <v>0</v>
      </c>
      <c r="M574" s="72">
        <v>0</v>
      </c>
      <c r="N574" s="72">
        <v>0</v>
      </c>
      <c r="O574" s="72">
        <v>0</v>
      </c>
      <c r="P574" s="72">
        <v>0</v>
      </c>
      <c r="Q574" s="72">
        <v>0</v>
      </c>
      <c r="R574" s="72">
        <v>0</v>
      </c>
      <c r="S574" s="72">
        <v>0</v>
      </c>
      <c r="T574" s="72">
        <v>0</v>
      </c>
      <c r="U574" s="72">
        <v>1</v>
      </c>
      <c r="V574" s="72">
        <v>0</v>
      </c>
      <c r="W574" s="72">
        <v>0</v>
      </c>
      <c r="X574" s="72">
        <v>0</v>
      </c>
      <c r="Y574" s="72">
        <v>0</v>
      </c>
      <c r="Z574" s="72">
        <v>0</v>
      </c>
      <c r="AA574" s="72">
        <v>0</v>
      </c>
      <c r="AB574" s="72">
        <v>0</v>
      </c>
      <c r="AC574" s="72">
        <v>0</v>
      </c>
      <c r="AD574" s="72">
        <v>0</v>
      </c>
      <c r="AE574" s="72">
        <v>4</v>
      </c>
      <c r="AF574" s="87">
        <v>0</v>
      </c>
      <c r="AG574" s="87">
        <v>0</v>
      </c>
      <c r="AH574" s="87">
        <v>0</v>
      </c>
      <c r="AI574" s="87">
        <v>0</v>
      </c>
      <c r="AJ574" s="87">
        <v>0</v>
      </c>
      <c r="AK574" s="87">
        <v>0</v>
      </c>
      <c r="AL574" s="87">
        <v>6</v>
      </c>
      <c r="AM574" s="87">
        <v>0</v>
      </c>
      <c r="AN574" s="87"/>
      <c r="AO574" s="87"/>
      <c r="AP574" s="70">
        <f t="shared" si="49"/>
        <v>29</v>
      </c>
      <c r="AQ574" s="70">
        <f t="shared" si="50"/>
        <v>11</v>
      </c>
      <c r="AR574" s="70">
        <f>IFERROR(VLOOKUP(A574,Climatologia_PP!A:U,9+Precipitacion!$E$2,FALSE),"")</f>
        <v>121.448275862069</v>
      </c>
      <c r="AS574" s="70">
        <f t="shared" si="51"/>
        <v>9.0573537762634846</v>
      </c>
      <c r="AT574" s="70">
        <f t="shared" si="52"/>
        <v>9.6819988642816561</v>
      </c>
      <c r="AU574" s="70">
        <f t="shared" si="53"/>
        <v>6</v>
      </c>
      <c r="AV574" s="70">
        <f>IFERROR(VLOOKUP(A574,Maximos!A:AQ,8+(Precipitacion!$E$2-1)*3,FALSE),"")</f>
        <v>63</v>
      </c>
      <c r="AW574" s="79">
        <f t="array" ref="AW5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MATCH($A574, Maximos!$A:$A, 0),
    _xlpm.anio, INDEX(Maximos!$A:$ZZ, _xlpm.fila, _xlpm.colIni+1),
    _xlpm.dia, INDEX(Maximos!$A:$ZZ, _xlpm.fila, _xlpm.colIni+2),
    IF(OR(_xlpm.anio="",_xlpm.dia=""), "No aplica", DATE(_xlpm.anio, _xlpm.mesNum, _xlpm.dia))
  ),
"")</f>
        <v>41769</v>
      </c>
      <c r="AX574" s="72">
        <f t="shared" si="54"/>
        <v>-57</v>
      </c>
    </row>
    <row r="575" spans="1:50" ht="15" customHeight="1" x14ac:dyDescent="0.25">
      <c r="A575" s="68">
        <v>53115010</v>
      </c>
      <c r="B575" s="69" t="s">
        <v>881</v>
      </c>
      <c r="C575" s="69" t="s">
        <v>863</v>
      </c>
      <c r="D575" s="70">
        <v>-76.992388888999997</v>
      </c>
      <c r="E575" s="70">
        <v>3.8201111110000001</v>
      </c>
      <c r="F575" s="68">
        <v>28</v>
      </c>
      <c r="G575" s="68">
        <v>76</v>
      </c>
      <c r="H575" s="68">
        <v>76109</v>
      </c>
      <c r="I575" s="69" t="s">
        <v>864</v>
      </c>
      <c r="J575" s="69" t="s">
        <v>882</v>
      </c>
      <c r="K575" s="72">
        <v>35</v>
      </c>
      <c r="L575" s="72">
        <v>32</v>
      </c>
      <c r="M575" s="72">
        <v>12.9</v>
      </c>
      <c r="N575" s="72">
        <v>1.2</v>
      </c>
      <c r="O575" s="72">
        <v>91</v>
      </c>
      <c r="P575" s="72">
        <v>5.8</v>
      </c>
      <c r="Q575" s="72">
        <v>23</v>
      </c>
      <c r="R575" s="72">
        <v>0</v>
      </c>
      <c r="S575" s="72">
        <v>0</v>
      </c>
      <c r="T575" s="72">
        <v>0.7</v>
      </c>
      <c r="U575" s="72">
        <v>19.3</v>
      </c>
      <c r="V575" s="72">
        <v>0</v>
      </c>
      <c r="W575" s="72">
        <v>9.3000000000000007</v>
      </c>
      <c r="X575" s="72">
        <v>9.5</v>
      </c>
      <c r="Y575" s="72">
        <v>12</v>
      </c>
      <c r="Z575" s="72">
        <v>0</v>
      </c>
      <c r="AA575" s="72">
        <v>0.7</v>
      </c>
      <c r="AB575" s="72">
        <v>3.6</v>
      </c>
      <c r="AC575" s="72">
        <v>28.6</v>
      </c>
      <c r="AD575" s="72">
        <v>86</v>
      </c>
      <c r="AE575" s="72">
        <v>5.6</v>
      </c>
      <c r="AF575" s="87">
        <v>68</v>
      </c>
      <c r="AG575" s="87">
        <v>0</v>
      </c>
      <c r="AH575" s="87">
        <v>37</v>
      </c>
      <c r="AI575" s="87">
        <v>0</v>
      </c>
      <c r="AJ575" s="87">
        <v>10</v>
      </c>
      <c r="AK575" s="87">
        <v>0</v>
      </c>
      <c r="AL575" s="87">
        <v>71</v>
      </c>
      <c r="AM575" s="87">
        <v>61</v>
      </c>
      <c r="AN575" s="87"/>
      <c r="AO575" s="87"/>
      <c r="AP575" s="70">
        <f t="shared" si="49"/>
        <v>29</v>
      </c>
      <c r="AQ575" s="70">
        <f t="shared" si="50"/>
        <v>623.20000000000005</v>
      </c>
      <c r="AR575" s="70">
        <f>IFERROR(VLOOKUP(A575,Climatologia_PP!A:U,9+Precipitacion!$E$2,FALSE),"")</f>
        <v>609.08148148148155</v>
      </c>
      <c r="AS575" s="70">
        <f t="shared" si="51"/>
        <v>102.31800160533165</v>
      </c>
      <c r="AT575" s="70">
        <f t="shared" si="52"/>
        <v>109.37441550914761</v>
      </c>
      <c r="AU575" s="70">
        <f t="shared" si="53"/>
        <v>91</v>
      </c>
      <c r="AV575" s="70">
        <f>IFERROR(VLOOKUP(A575,Maximos!A:AQ,8+(Precipitacion!$E$2-1)*3,FALSE),"")</f>
        <v>217.2</v>
      </c>
      <c r="AW575" s="79">
        <f t="array" ref="AW5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MATCH($A575, Maximos!$A:$A, 0),
    _xlpm.anio, INDEX(Maximos!$A:$ZZ, _xlpm.fila, _xlpm.colIni+1),
    _xlpm.dia, INDEX(Maximos!$A:$ZZ, _xlpm.fila, _xlpm.colIni+2),
    IF(OR(_xlpm.anio="",_xlpm.dia=""), "No aplica", DATE(_xlpm.anio, _xlpm.mesNum, _xlpm.dia))
  ),
"")</f>
        <v>38853</v>
      </c>
      <c r="AX575" s="72">
        <f t="shared" si="54"/>
        <v>-126.19999999999999</v>
      </c>
    </row>
    <row r="576" spans="1:50" ht="15" customHeight="1" x14ac:dyDescent="0.25">
      <c r="A576" s="68">
        <v>26120150</v>
      </c>
      <c r="B576" s="69" t="s">
        <v>883</v>
      </c>
      <c r="C576" s="69" t="s">
        <v>863</v>
      </c>
      <c r="D576" s="70">
        <v>-75.786305560000002</v>
      </c>
      <c r="E576" s="70">
        <v>4.6764722220000001</v>
      </c>
      <c r="F576" s="68">
        <v>1261</v>
      </c>
      <c r="G576" s="68">
        <v>76</v>
      </c>
      <c r="H576" s="68">
        <v>76020</v>
      </c>
      <c r="I576" s="69" t="s">
        <v>864</v>
      </c>
      <c r="J576" s="69" t="s">
        <v>884</v>
      </c>
      <c r="K576" s="72">
        <v>10</v>
      </c>
      <c r="L576" s="72">
        <v>12</v>
      </c>
      <c r="M576" s="72">
        <v>26</v>
      </c>
      <c r="N576" s="72">
        <v>0</v>
      </c>
      <c r="O576" s="72">
        <v>0</v>
      </c>
      <c r="P576" s="72">
        <v>0</v>
      </c>
      <c r="Q576" s="72">
        <v>0</v>
      </c>
      <c r="R576" s="72">
        <v>0</v>
      </c>
      <c r="S576" s="72">
        <v>0</v>
      </c>
      <c r="T576" s="72">
        <v>0</v>
      </c>
      <c r="U576" s="72">
        <v>11</v>
      </c>
      <c r="V576" s="72">
        <v>0</v>
      </c>
      <c r="W576" s="72">
        <v>0</v>
      </c>
      <c r="X576" s="72">
        <v>0</v>
      </c>
      <c r="Y576" s="72">
        <v>0</v>
      </c>
      <c r="Z576" s="72">
        <v>0</v>
      </c>
      <c r="AA576" s="72">
        <v>21</v>
      </c>
      <c r="AB576" s="72">
        <v>0</v>
      </c>
      <c r="AC576" s="72">
        <v>0</v>
      </c>
      <c r="AD576" s="72">
        <v>0</v>
      </c>
      <c r="AE576" s="72">
        <v>0</v>
      </c>
      <c r="AF576" s="87">
        <v>0</v>
      </c>
      <c r="AG576" s="87">
        <v>4</v>
      </c>
      <c r="AH576" s="87">
        <v>0</v>
      </c>
      <c r="AI576" s="87">
        <v>0</v>
      </c>
      <c r="AJ576" s="87">
        <v>0</v>
      </c>
      <c r="AK576" s="87">
        <v>0</v>
      </c>
      <c r="AL576" s="87">
        <v>11</v>
      </c>
      <c r="AM576" s="87">
        <v>0</v>
      </c>
      <c r="AN576" s="87"/>
      <c r="AO576" s="87"/>
      <c r="AP576" s="70">
        <f t="shared" si="49"/>
        <v>29</v>
      </c>
      <c r="AQ576" s="70">
        <f t="shared" si="50"/>
        <v>95</v>
      </c>
      <c r="AR576" s="70">
        <f>IFERROR(VLOOKUP(A576,Climatologia_PP!A:U,9+Precipitacion!$E$2,FALSE),"")</f>
        <v>225.89333333333329</v>
      </c>
      <c r="AS576" s="70">
        <f t="shared" si="51"/>
        <v>42.055247314366675</v>
      </c>
      <c r="AT576" s="70">
        <f t="shared" si="52"/>
        <v>44.9556091981161</v>
      </c>
      <c r="AU576" s="70">
        <f t="shared" si="53"/>
        <v>26</v>
      </c>
      <c r="AV576" s="70">
        <f>IFERROR(VLOOKUP(A576,Maximos!A:AQ,8+(Precipitacion!$E$2-1)*3,FALSE),"")</f>
        <v>95</v>
      </c>
      <c r="AW576" s="79">
        <f t="array" ref="AW5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MATCH($A576, Maximos!$A:$A, 0),
    _xlpm.anio, INDEX(Maximos!$A:$ZZ, _xlpm.fila, _xlpm.colIni+1),
    _xlpm.dia, INDEX(Maximos!$A:$ZZ, _xlpm.fila, _xlpm.colIni+2),
    IF(OR(_xlpm.anio="",_xlpm.dia=""), "No aplica", DATE(_xlpm.anio, _xlpm.mesNum, _xlpm.dia))
  ),
"")</f>
        <v>28636</v>
      </c>
      <c r="AX576" s="72">
        <f t="shared" si="54"/>
        <v>-69</v>
      </c>
    </row>
    <row r="577" spans="1:50" ht="15" customHeight="1" x14ac:dyDescent="0.25">
      <c r="A577" s="68">
        <v>26100830</v>
      </c>
      <c r="B577" s="69" t="s">
        <v>885</v>
      </c>
      <c r="C577" s="69" t="s">
        <v>863</v>
      </c>
      <c r="D577" s="70">
        <v>-75.96166667</v>
      </c>
      <c r="E577" s="70">
        <v>4.6884166670000003</v>
      </c>
      <c r="F577" s="68">
        <v>940</v>
      </c>
      <c r="G577" s="68">
        <v>76</v>
      </c>
      <c r="H577" s="68">
        <v>76147</v>
      </c>
      <c r="I577" s="69" t="s">
        <v>864</v>
      </c>
      <c r="J577" s="69" t="s">
        <v>886</v>
      </c>
      <c r="K577" s="72">
        <v>0</v>
      </c>
      <c r="L577" s="72">
        <v>0</v>
      </c>
      <c r="M577" s="72">
        <v>30</v>
      </c>
      <c r="N577" s="72">
        <v>0</v>
      </c>
      <c r="O577" s="72">
        <v>0</v>
      </c>
      <c r="P577" s="72">
        <v>0</v>
      </c>
      <c r="Q577" s="72">
        <v>15</v>
      </c>
      <c r="R577" s="72">
        <v>0</v>
      </c>
      <c r="S577" s="72">
        <v>0</v>
      </c>
      <c r="T577" s="72">
        <v>4</v>
      </c>
      <c r="U577" s="72">
        <v>48</v>
      </c>
      <c r="V577" s="72">
        <v>0</v>
      </c>
      <c r="W577" s="72">
        <v>7</v>
      </c>
      <c r="X577" s="72">
        <v>0</v>
      </c>
      <c r="Y577" s="72">
        <v>0</v>
      </c>
      <c r="Z577" s="72">
        <v>0</v>
      </c>
      <c r="AA577" s="72">
        <v>3</v>
      </c>
      <c r="AB577" s="72">
        <v>2</v>
      </c>
      <c r="AC577" s="72">
        <v>0</v>
      </c>
      <c r="AD577" s="72">
        <v>0</v>
      </c>
      <c r="AE577" s="72">
        <v>0</v>
      </c>
      <c r="AF577" s="87">
        <v>0</v>
      </c>
      <c r="AG577" s="87">
        <v>0</v>
      </c>
      <c r="AH577" s="87">
        <v>0</v>
      </c>
      <c r="AI577" s="87">
        <v>0</v>
      </c>
      <c r="AJ577" s="87">
        <v>0</v>
      </c>
      <c r="AK577" s="87">
        <v>0</v>
      </c>
      <c r="AL577" s="87">
        <v>0</v>
      </c>
      <c r="AM577" s="87">
        <v>3</v>
      </c>
      <c r="AN577" s="87"/>
      <c r="AO577" s="87"/>
      <c r="AP577" s="70">
        <f t="shared" si="49"/>
        <v>29</v>
      </c>
      <c r="AQ577" s="70">
        <f t="shared" si="50"/>
        <v>112</v>
      </c>
      <c r="AR577" s="70">
        <f>IFERROR(VLOOKUP(A577,Climatologia_PP!A:U,9+Precipitacion!$E$2,FALSE),"")</f>
        <v>173.9034482758621</v>
      </c>
      <c r="AS577" s="70">
        <f t="shared" si="51"/>
        <v>64.403553299492373</v>
      </c>
      <c r="AT577" s="70">
        <f t="shared" si="52"/>
        <v>68.845177664974614</v>
      </c>
      <c r="AU577" s="70">
        <f t="shared" si="53"/>
        <v>48</v>
      </c>
      <c r="AV577" s="70">
        <f>IFERROR(VLOOKUP(A577,Maximos!A:AQ,8+(Precipitacion!$E$2-1)*3,FALSE),"")</f>
        <v>78</v>
      </c>
      <c r="AW577" s="79">
        <f t="array" ref="AW5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MATCH($A577, Maximos!$A:$A, 0),
    _xlpm.anio, INDEX(Maximos!$A:$ZZ, _xlpm.fila, _xlpm.colIni+1),
    _xlpm.dia, INDEX(Maximos!$A:$ZZ, _xlpm.fila, _xlpm.colIni+2),
    IF(OR(_xlpm.anio="",_xlpm.dia=""), "No aplica", DATE(_xlpm.anio, _xlpm.mesNum, _xlpm.dia))
  ),
"")</f>
        <v>38485</v>
      </c>
      <c r="AX577" s="72">
        <f t="shared" si="54"/>
        <v>-30</v>
      </c>
    </row>
    <row r="578" spans="1:50" ht="15" customHeight="1" x14ac:dyDescent="0.25">
      <c r="A578" s="68">
        <v>26145020</v>
      </c>
      <c r="B578" s="69" t="s">
        <v>475</v>
      </c>
      <c r="C578" s="69" t="s">
        <v>863</v>
      </c>
      <c r="D578" s="70">
        <v>-75.800138888999996</v>
      </c>
      <c r="E578" s="70">
        <v>5.2759444440000003</v>
      </c>
      <c r="F578" s="68">
        <v>1984</v>
      </c>
      <c r="G578" s="68">
        <v>17</v>
      </c>
      <c r="H578" s="68">
        <v>17042</v>
      </c>
      <c r="I578" s="69" t="s">
        <v>110</v>
      </c>
      <c r="J578" s="69" t="s">
        <v>887</v>
      </c>
      <c r="K578" s="72">
        <v>0.4</v>
      </c>
      <c r="L578" s="72">
        <v>7.8</v>
      </c>
      <c r="M578" s="72">
        <v>16.2</v>
      </c>
      <c r="N578" s="72">
        <v>0</v>
      </c>
      <c r="O578" s="72">
        <v>0</v>
      </c>
      <c r="P578" s="72">
        <v>0</v>
      </c>
      <c r="Q578" s="72">
        <v>0.8</v>
      </c>
      <c r="R578" s="72">
        <v>0</v>
      </c>
      <c r="S578" s="72">
        <v>0</v>
      </c>
      <c r="T578" s="72">
        <v>0</v>
      </c>
      <c r="U578" s="72">
        <v>16.600000000000001</v>
      </c>
      <c r="V578" s="72">
        <v>6.9</v>
      </c>
      <c r="W578" s="72">
        <v>0.2</v>
      </c>
      <c r="X578" s="72">
        <v>11.4</v>
      </c>
      <c r="Y578" s="72">
        <v>0</v>
      </c>
      <c r="Z578" s="72">
        <v>0</v>
      </c>
      <c r="AA578" s="72">
        <v>1.4</v>
      </c>
      <c r="AB578" s="72">
        <v>0</v>
      </c>
      <c r="AC578" s="72">
        <v>0</v>
      </c>
      <c r="AD578" s="72"/>
      <c r="AE578" s="72">
        <v>11</v>
      </c>
      <c r="AF578" s="87">
        <v>44</v>
      </c>
      <c r="AG578" s="87">
        <v>12.8</v>
      </c>
      <c r="AH578" s="87">
        <v>0</v>
      </c>
      <c r="AI578" s="87">
        <v>13.8</v>
      </c>
      <c r="AJ578" s="87">
        <v>0</v>
      </c>
      <c r="AK578" s="87">
        <v>0</v>
      </c>
      <c r="AL578" s="87">
        <v>0</v>
      </c>
      <c r="AM578" s="87">
        <v>49</v>
      </c>
      <c r="AN578" s="87"/>
      <c r="AO578" s="87"/>
      <c r="AP578" s="70">
        <f t="shared" si="49"/>
        <v>28</v>
      </c>
      <c r="AQ578" s="70">
        <f t="shared" si="50"/>
        <v>192.3</v>
      </c>
      <c r="AR578" s="70" t="str">
        <f>IFERROR(VLOOKUP(A578,Climatologia_PP!A:U,9+Precipitacion!$E$2,FALSE),"")</f>
        <v/>
      </c>
      <c r="AS578" s="70" t="str">
        <f t="shared" si="51"/>
        <v/>
      </c>
      <c r="AT578" s="70" t="str">
        <f t="shared" si="52"/>
        <v/>
      </c>
      <c r="AU578" s="70">
        <f t="shared" si="53"/>
        <v>49</v>
      </c>
      <c r="AV578" s="70">
        <f>IFERROR(VLOOKUP(A578,Maximos!A:AQ,8+(Precipitacion!$E$2-1)*3,FALSE),"")</f>
        <v>72.5</v>
      </c>
      <c r="AW578" s="79">
        <f t="array" ref="AW5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MATCH($A578, Maximos!$A:$A, 0),
    _xlpm.anio, INDEX(Maximos!$A:$ZZ, _xlpm.fila, _xlpm.colIni+1),
    _xlpm.dia, INDEX(Maximos!$A:$ZZ, _xlpm.fila, _xlpm.colIni+2),
    IF(OR(_xlpm.anio="",_xlpm.dia=""), "No aplica", DATE(_xlpm.anio, _xlpm.mesNum, _xlpm.dia))
  ),
"")</f>
        <v>27152</v>
      </c>
      <c r="AX578" s="72">
        <f t="shared" si="54"/>
        <v>-23.5</v>
      </c>
    </row>
    <row r="579" spans="1:50" ht="15" customHeight="1" x14ac:dyDescent="0.25">
      <c r="A579" s="68">
        <v>26025090</v>
      </c>
      <c r="B579" s="69" t="s">
        <v>888</v>
      </c>
      <c r="C579" s="69" t="s">
        <v>863</v>
      </c>
      <c r="D579" s="70">
        <v>-76.561833332999996</v>
      </c>
      <c r="E579" s="70">
        <v>2.5847500000000001</v>
      </c>
      <c r="F579" s="68">
        <v>1850</v>
      </c>
      <c r="G579" s="68">
        <v>19</v>
      </c>
      <c r="H579" s="68">
        <v>19130</v>
      </c>
      <c r="I579" s="69" t="s">
        <v>422</v>
      </c>
      <c r="J579" s="69" t="s">
        <v>889</v>
      </c>
      <c r="K579" s="72">
        <v>0</v>
      </c>
      <c r="L579" s="72">
        <v>3.3</v>
      </c>
      <c r="M579" s="72">
        <v>4.8</v>
      </c>
      <c r="N579" s="72">
        <v>0.5</v>
      </c>
      <c r="O579" s="72">
        <v>0</v>
      </c>
      <c r="P579" s="72">
        <v>0</v>
      </c>
      <c r="Q579" s="72">
        <v>0</v>
      </c>
      <c r="R579" s="72">
        <v>0</v>
      </c>
      <c r="S579" s="72">
        <v>0</v>
      </c>
      <c r="T579" s="72">
        <v>0</v>
      </c>
      <c r="U579" s="72">
        <v>0.9</v>
      </c>
      <c r="V579" s="72">
        <v>1.8</v>
      </c>
      <c r="W579" s="72">
        <v>1.1000000000000001</v>
      </c>
      <c r="X579" s="72">
        <v>0</v>
      </c>
      <c r="Y579" s="72">
        <v>0</v>
      </c>
      <c r="Z579" s="72"/>
      <c r="AA579" s="72">
        <v>0</v>
      </c>
      <c r="AB579" s="72">
        <v>0</v>
      </c>
      <c r="AC579" s="72">
        <v>0</v>
      </c>
      <c r="AD579" s="72">
        <v>0</v>
      </c>
      <c r="AE579" s="72">
        <v>4.0999999999999996</v>
      </c>
      <c r="AF579" s="87">
        <v>0</v>
      </c>
      <c r="AG579" s="87">
        <v>0</v>
      </c>
      <c r="AH579" s="87">
        <v>0</v>
      </c>
      <c r="AI579" s="87">
        <v>0</v>
      </c>
      <c r="AJ579" s="87">
        <v>0</v>
      </c>
      <c r="AK579" s="87">
        <v>0</v>
      </c>
      <c r="AL579" s="87">
        <v>0.3</v>
      </c>
      <c r="AM579" s="87">
        <v>2.4</v>
      </c>
      <c r="AN579" s="87"/>
      <c r="AO579" s="87"/>
      <c r="AP579" s="70">
        <f t="shared" si="49"/>
        <v>28</v>
      </c>
      <c r="AQ579" s="70">
        <f t="shared" si="50"/>
        <v>19.2</v>
      </c>
      <c r="AR579" s="70">
        <f>IFERROR(VLOOKUP(A579,Climatologia_PP!A:U,9+Precipitacion!$E$2,FALSE),"")</f>
        <v>183.37586206896549</v>
      </c>
      <c r="AS579" s="70">
        <f t="shared" si="51"/>
        <v>10.470298426070443</v>
      </c>
      <c r="AT579" s="70">
        <f t="shared" si="52"/>
        <v>11.592116114577989</v>
      </c>
      <c r="AU579" s="70">
        <f t="shared" si="53"/>
        <v>4.8</v>
      </c>
      <c r="AV579" s="70">
        <f>IFERROR(VLOOKUP(A579,Maximos!A:AQ,8+(Precipitacion!$E$2-1)*3,FALSE),"")</f>
        <v>88.3</v>
      </c>
      <c r="AW579" s="79">
        <f t="array" ref="AW5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MATCH($A579, Maximos!$A:$A, 0),
    _xlpm.anio, INDEX(Maximos!$A:$ZZ, _xlpm.fila, _xlpm.colIni+1),
    _xlpm.dia, INDEX(Maximos!$A:$ZZ, _xlpm.fila, _xlpm.colIni+2),
    IF(OR(_xlpm.anio="",_xlpm.dia=""), "No aplica", DATE(_xlpm.anio, _xlpm.mesNum, _xlpm.dia))
  ),
"")</f>
        <v>30089</v>
      </c>
      <c r="AX579" s="72">
        <f t="shared" si="54"/>
        <v>-83.5</v>
      </c>
    </row>
    <row r="580" spans="1:50" ht="15" customHeight="1" x14ac:dyDescent="0.25">
      <c r="A580" s="68">
        <v>26020030</v>
      </c>
      <c r="B580" s="69" t="s">
        <v>890</v>
      </c>
      <c r="C580" s="69" t="s">
        <v>863</v>
      </c>
      <c r="D580" s="70">
        <v>-76.536111109999993</v>
      </c>
      <c r="E580" s="70">
        <v>2.642694444</v>
      </c>
      <c r="F580" s="68">
        <v>1872</v>
      </c>
      <c r="G580" s="68">
        <v>19</v>
      </c>
      <c r="H580" s="68">
        <v>19548</v>
      </c>
      <c r="I580" s="69" t="s">
        <v>422</v>
      </c>
      <c r="J580" s="69" t="s">
        <v>891</v>
      </c>
      <c r="K580" s="72"/>
      <c r="L580" s="72"/>
      <c r="M580" s="72"/>
      <c r="N580" s="72"/>
      <c r="O580" s="72"/>
      <c r="P580" s="72"/>
      <c r="Q580" s="72"/>
      <c r="R580" s="72"/>
      <c r="S580" s="72"/>
      <c r="T580" s="72"/>
      <c r="U580" s="72"/>
      <c r="V580" s="72"/>
      <c r="W580" s="72"/>
      <c r="X580" s="72"/>
      <c r="Y580" s="72"/>
      <c r="Z580" s="72"/>
      <c r="AA580" s="72"/>
      <c r="AB580" s="72"/>
      <c r="AC580" s="72"/>
      <c r="AD580" s="72"/>
      <c r="AE580" s="72"/>
      <c r="AF580" s="87"/>
      <c r="AG580" s="87"/>
      <c r="AH580" s="87"/>
      <c r="AI580" s="87"/>
      <c r="AJ580" s="87"/>
      <c r="AK580" s="87"/>
      <c r="AL580" s="87"/>
      <c r="AM580" s="87"/>
      <c r="AN580" s="87"/>
      <c r="AO580" s="87"/>
      <c r="AP580" s="70">
        <f t="shared" si="49"/>
        <v>0</v>
      </c>
      <c r="AQ580" s="70" t="str">
        <f t="shared" si="50"/>
        <v/>
      </c>
      <c r="AR580" s="70">
        <f>IFERROR(VLOOKUP(A580,Climatologia_PP!A:U,9+Precipitacion!$E$2,FALSE),"")</f>
        <v>153.4111111111111</v>
      </c>
      <c r="AS580" s="70" t="str">
        <f t="shared" si="51"/>
        <v/>
      </c>
      <c r="AT580" s="70" t="str">
        <f t="shared" si="52"/>
        <v/>
      </c>
      <c r="AU580" s="70" t="str">
        <f t="shared" si="53"/>
        <v/>
      </c>
      <c r="AV580" s="70">
        <f>IFERROR(VLOOKUP(A580,Maximos!A:AQ,8+(Precipitacion!$E$2-1)*3,FALSE),"")</f>
        <v>84</v>
      </c>
      <c r="AW580" s="79">
        <f t="array" ref="AW5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MATCH($A580, Maximos!$A:$A, 0),
    _xlpm.anio, INDEX(Maximos!$A:$ZZ, _xlpm.fila, _xlpm.colIni+1),
    _xlpm.dia, INDEX(Maximos!$A:$ZZ, _xlpm.fila, _xlpm.colIni+2),
    IF(OR(_xlpm.anio="",_xlpm.dia=""), "No aplica", DATE(_xlpm.anio, _xlpm.mesNum, _xlpm.dia))
  ),
"")</f>
        <v>40300</v>
      </c>
      <c r="AX580" s="72" t="str">
        <f t="shared" si="54"/>
        <v>NA</v>
      </c>
    </row>
    <row r="581" spans="1:50" ht="15" customHeight="1" x14ac:dyDescent="0.25">
      <c r="A581" s="68">
        <v>26105140</v>
      </c>
      <c r="B581" s="69" t="s">
        <v>892</v>
      </c>
      <c r="C581" s="69" t="s">
        <v>863</v>
      </c>
      <c r="D581" s="70">
        <v>-75.888027777999994</v>
      </c>
      <c r="E581" s="70">
        <v>4.0330555559999999</v>
      </c>
      <c r="F581" s="68">
        <v>2902</v>
      </c>
      <c r="G581" s="68">
        <v>76</v>
      </c>
      <c r="H581" s="68">
        <v>76834</v>
      </c>
      <c r="I581" s="69" t="s">
        <v>864</v>
      </c>
      <c r="J581" s="69" t="s">
        <v>893</v>
      </c>
      <c r="K581" s="72">
        <v>0</v>
      </c>
      <c r="L581" s="72">
        <v>0</v>
      </c>
      <c r="M581" s="72">
        <v>0</v>
      </c>
      <c r="N581" s="72">
        <v>0</v>
      </c>
      <c r="O581" s="72">
        <v>0</v>
      </c>
      <c r="P581" s="72">
        <v>0</v>
      </c>
      <c r="Q581" s="72">
        <v>0</v>
      </c>
      <c r="R581" s="72">
        <v>0</v>
      </c>
      <c r="S581" s="72">
        <v>0</v>
      </c>
      <c r="T581" s="72">
        <v>0</v>
      </c>
      <c r="U581" s="72">
        <v>9.6</v>
      </c>
      <c r="V581" s="72">
        <v>0</v>
      </c>
      <c r="W581" s="72">
        <v>0</v>
      </c>
      <c r="X581" s="72">
        <v>0</v>
      </c>
      <c r="Y581" s="72">
        <v>0</v>
      </c>
      <c r="Z581" s="72">
        <v>0</v>
      </c>
      <c r="AA581" s="72">
        <v>0</v>
      </c>
      <c r="AB581" s="72">
        <v>0</v>
      </c>
      <c r="AC581" s="72">
        <v>0</v>
      </c>
      <c r="AD581" s="72">
        <v>0</v>
      </c>
      <c r="AE581" s="72">
        <v>0.8</v>
      </c>
      <c r="AF581" s="87">
        <v>0</v>
      </c>
      <c r="AG581" s="87">
        <v>0</v>
      </c>
      <c r="AH581" s="87">
        <v>0</v>
      </c>
      <c r="AI581" s="87">
        <v>0</v>
      </c>
      <c r="AJ581" s="87">
        <v>0</v>
      </c>
      <c r="AK581" s="87">
        <v>0</v>
      </c>
      <c r="AL581" s="87">
        <v>0</v>
      </c>
      <c r="AM581" s="87">
        <v>1</v>
      </c>
      <c r="AN581" s="87"/>
      <c r="AO581" s="87"/>
      <c r="AP581" s="70">
        <f t="shared" ref="AP581:AP644" si="55">COUNTIF(K581:AO581,"&gt;=0")</f>
        <v>29</v>
      </c>
      <c r="AQ581" s="70">
        <f t="shared" ref="AQ581:AQ644" si="56">IF(AP581&gt;0,SUM(K581:AO581),"")</f>
        <v>11.4</v>
      </c>
      <c r="AR581" s="70">
        <f>IFERROR(VLOOKUP(A581,Climatologia_PP!A:U,9+Precipitacion!$E$2,FALSE),"")</f>
        <v>90.028571428571439</v>
      </c>
      <c r="AS581" s="70">
        <f t="shared" ref="AS581:AS644" si="57">IFERROR((AQ581/AR581)*100,"")</f>
        <v>12.662646778800379</v>
      </c>
      <c r="AT581" s="70">
        <f t="shared" ref="AT581:AT644" si="58">IFERROR(IF(AND((AQ581*$I$2*100/(AR581*AP581))&gt;100+3.33*AQ581-AR581*AP581/$I$2,AR581&lt;30),IF(100+3.33*AQ581-AR581*AP581/$I$2&gt;200,200,100+3.33*AQ581-AR581*AP581/$I$2),IF((AQ581*$I$2*100/(AR581*AP581))&lt;100+AQ581-3.33*AR581*AP581/$I$2,100+AQ581-3.33*AR581*AP581/$I$2,IF((AQ581*$I$2*100/(AR581*AP581))&gt;200,200,(AQ581*$I$2*100/(AR581*AP581))))),"")</f>
        <v>13.535932763545233</v>
      </c>
      <c r="AU581" s="70">
        <f t="shared" ref="AU581:AU644" si="59">IF(AP581&gt;0,MAX(K581:AO581),"")</f>
        <v>9.6</v>
      </c>
      <c r="AV581" s="70">
        <f>IFERROR(VLOOKUP(A581,Maximos!A:AQ,8+(Precipitacion!$E$2-1)*3,FALSE),"")</f>
        <v>99.4</v>
      </c>
      <c r="AW581" s="79">
        <f t="array" ref="AW5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MATCH($A581, Maximos!$A:$A, 0),
    _xlpm.anio, INDEX(Maximos!$A:$ZZ, _xlpm.fila, _xlpm.colIni+1),
    _xlpm.dia, INDEX(Maximos!$A:$ZZ, _xlpm.fila, _xlpm.colIni+2),
    IF(OR(_xlpm.anio="",_xlpm.dia=""), "No aplica", DATE(_xlpm.anio, _xlpm.mesNum, _xlpm.dia))
  ),
"")</f>
        <v>26802</v>
      </c>
      <c r="AX581" s="72">
        <f t="shared" ref="AX581:AX644" si="60">IFERROR(AU581-AV581,"NA")</f>
        <v>-89.800000000000011</v>
      </c>
    </row>
    <row r="582" spans="1:50" ht="15" customHeight="1" x14ac:dyDescent="0.25">
      <c r="A582" s="68">
        <v>26130560</v>
      </c>
      <c r="B582" s="69" t="s">
        <v>894</v>
      </c>
      <c r="C582" s="69" t="s">
        <v>863</v>
      </c>
      <c r="D582" s="70">
        <v>-75.575555559999998</v>
      </c>
      <c r="E582" s="70">
        <v>4.7327222219999996</v>
      </c>
      <c r="F582" s="68">
        <v>1875</v>
      </c>
      <c r="G582" s="68">
        <v>66</v>
      </c>
      <c r="H582" s="68">
        <v>66682</v>
      </c>
      <c r="I582" s="69" t="s">
        <v>65</v>
      </c>
      <c r="J582" s="69" t="s">
        <v>895</v>
      </c>
      <c r="K582" s="72">
        <v>5.4</v>
      </c>
      <c r="L582" s="72">
        <v>1.8</v>
      </c>
      <c r="M582" s="72">
        <v>25.7</v>
      </c>
      <c r="N582" s="72">
        <v>6.6</v>
      </c>
      <c r="O582" s="72">
        <v>0</v>
      </c>
      <c r="P582" s="72">
        <v>0</v>
      </c>
      <c r="Q582" s="72">
        <v>0</v>
      </c>
      <c r="R582" s="72">
        <v>0.9</v>
      </c>
      <c r="S582" s="72">
        <v>0.3</v>
      </c>
      <c r="T582" s="72">
        <v>14.2</v>
      </c>
      <c r="U582" s="72">
        <v>13.7</v>
      </c>
      <c r="V582" s="72">
        <v>1.2</v>
      </c>
      <c r="W582" s="72">
        <v>0</v>
      </c>
      <c r="X582" s="72">
        <v>2.7</v>
      </c>
      <c r="Y582" s="72">
        <v>41</v>
      </c>
      <c r="Z582" s="72">
        <v>28</v>
      </c>
      <c r="AA582" s="72">
        <v>0.5</v>
      </c>
      <c r="AB582" s="72">
        <v>0.3</v>
      </c>
      <c r="AC582" s="72">
        <v>0.1</v>
      </c>
      <c r="AD582" s="72">
        <v>6.1</v>
      </c>
      <c r="AE582" s="72">
        <v>5.4</v>
      </c>
      <c r="AF582" s="87">
        <v>1.8</v>
      </c>
      <c r="AG582" s="87">
        <v>1</v>
      </c>
      <c r="AH582" s="87">
        <v>0.2</v>
      </c>
      <c r="AI582" s="87">
        <v>17.2</v>
      </c>
      <c r="AJ582" s="87">
        <v>0.2</v>
      </c>
      <c r="AK582" s="87">
        <v>0.2</v>
      </c>
      <c r="AL582" s="87">
        <v>14.5</v>
      </c>
      <c r="AM582" s="87">
        <v>9.5</v>
      </c>
      <c r="AN582" s="87"/>
      <c r="AO582" s="87"/>
      <c r="AP582" s="70">
        <f t="shared" si="55"/>
        <v>29</v>
      </c>
      <c r="AQ582" s="70">
        <f t="shared" si="56"/>
        <v>198.49999999999997</v>
      </c>
      <c r="AR582" s="70">
        <f>IFERROR(VLOOKUP(A582,Climatologia_PP!A:U,9+Precipitacion!$E$2,FALSE),"")</f>
        <v>286.51111111111112</v>
      </c>
      <c r="AS582" s="70">
        <f t="shared" si="57"/>
        <v>69.281780811292933</v>
      </c>
      <c r="AT582" s="70">
        <f t="shared" si="58"/>
        <v>74.059834660347619</v>
      </c>
      <c r="AU582" s="70">
        <f t="shared" si="59"/>
        <v>41</v>
      </c>
      <c r="AV582" s="70">
        <f>IFERROR(VLOOKUP(A582,Maximos!A:AQ,8+(Precipitacion!$E$2-1)*3,FALSE),"")</f>
        <v>105.5</v>
      </c>
      <c r="AW582" s="79">
        <f t="array" ref="AW5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MATCH($A582, Maximos!$A:$A, 0),
    _xlpm.anio, INDEX(Maximos!$A:$ZZ, _xlpm.fila, _xlpm.colIni+1),
    _xlpm.dia, INDEX(Maximos!$A:$ZZ, _xlpm.fila, _xlpm.colIni+2),
    IF(OR(_xlpm.anio="",_xlpm.dia=""), "No aplica", DATE(_xlpm.anio, _xlpm.mesNum, _xlpm.dia))
  ),
"")</f>
        <v>35918</v>
      </c>
      <c r="AX582" s="72">
        <f t="shared" si="60"/>
        <v>-64.5</v>
      </c>
    </row>
    <row r="583" spans="1:50" ht="15" customHeight="1" x14ac:dyDescent="0.25">
      <c r="A583" s="68">
        <v>26170290</v>
      </c>
      <c r="B583" s="69" t="s">
        <v>896</v>
      </c>
      <c r="C583" s="69" t="s">
        <v>863</v>
      </c>
      <c r="D583" s="70">
        <v>-75.730249999999998</v>
      </c>
      <c r="E583" s="70">
        <v>5.4247777780000002</v>
      </c>
      <c r="F583" s="68">
        <v>1946</v>
      </c>
      <c r="G583" s="68">
        <v>17</v>
      </c>
      <c r="H583" s="68">
        <v>17614</v>
      </c>
      <c r="I583" s="69" t="s">
        <v>110</v>
      </c>
      <c r="J583" s="69" t="s">
        <v>896</v>
      </c>
      <c r="K583" s="72">
        <v>33</v>
      </c>
      <c r="L583" s="72">
        <v>5</v>
      </c>
      <c r="M583" s="72">
        <v>9</v>
      </c>
      <c r="N583" s="72">
        <v>1</v>
      </c>
      <c r="O583" s="72">
        <v>0</v>
      </c>
      <c r="P583" s="72">
        <v>0</v>
      </c>
      <c r="Q583" s="72">
        <v>1</v>
      </c>
      <c r="R583" s="72">
        <v>2</v>
      </c>
      <c r="S583" s="72">
        <v>0</v>
      </c>
      <c r="T583" s="72">
        <v>2</v>
      </c>
      <c r="U583" s="72">
        <v>21</v>
      </c>
      <c r="V583" s="72">
        <v>1</v>
      </c>
      <c r="W583" s="72">
        <v>2</v>
      </c>
      <c r="X583" s="72">
        <v>0</v>
      </c>
      <c r="Y583" s="72">
        <v>0</v>
      </c>
      <c r="Z583" s="72">
        <v>0</v>
      </c>
      <c r="AA583" s="72">
        <v>6</v>
      </c>
      <c r="AB583" s="72">
        <v>0</v>
      </c>
      <c r="AC583" s="72">
        <v>0</v>
      </c>
      <c r="AD583" s="72">
        <v>11</v>
      </c>
      <c r="AE583" s="72">
        <v>4</v>
      </c>
      <c r="AF583" s="87">
        <v>47</v>
      </c>
      <c r="AG583" s="87">
        <v>17</v>
      </c>
      <c r="AH583" s="87">
        <v>0</v>
      </c>
      <c r="AI583" s="87">
        <v>0</v>
      </c>
      <c r="AJ583" s="87">
        <v>0</v>
      </c>
      <c r="AK583" s="87">
        <v>0</v>
      </c>
      <c r="AL583" s="87">
        <v>0</v>
      </c>
      <c r="AM583" s="87">
        <v>7</v>
      </c>
      <c r="AN583" s="87"/>
      <c r="AO583" s="87"/>
      <c r="AP583" s="70">
        <f t="shared" si="55"/>
        <v>29</v>
      </c>
      <c r="AQ583" s="70">
        <f t="shared" si="56"/>
        <v>169</v>
      </c>
      <c r="AR583" s="70">
        <f>IFERROR(VLOOKUP(A583,Climatologia_PP!A:U,9+Precipitacion!$E$2,FALSE),"")</f>
        <v>260.34482758620692</v>
      </c>
      <c r="AS583" s="70">
        <f t="shared" si="57"/>
        <v>64.9139072847682</v>
      </c>
      <c r="AT583" s="70">
        <f t="shared" si="58"/>
        <v>69.390728476821181</v>
      </c>
      <c r="AU583" s="70">
        <f t="shared" si="59"/>
        <v>47</v>
      </c>
      <c r="AV583" s="70">
        <f>IFERROR(VLOOKUP(A583,Maximos!A:AQ,8+(Precipitacion!$E$2-1)*3,FALSE),"")</f>
        <v>86</v>
      </c>
      <c r="AW583" s="79">
        <f t="array" ref="AW5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MATCH($A583, Maximos!$A:$A, 0),
    _xlpm.anio, INDEX(Maximos!$A:$ZZ, _xlpm.fila, _xlpm.colIni+1),
    _xlpm.dia, INDEX(Maximos!$A:$ZZ, _xlpm.fila, _xlpm.colIni+2),
    IF(OR(_xlpm.anio="",_xlpm.dia=""), "No aplica", DATE(_xlpm.anio, _xlpm.mesNum, _xlpm.dia))
  ),
"")</f>
        <v>36289</v>
      </c>
      <c r="AX583" s="72">
        <f t="shared" si="60"/>
        <v>-39</v>
      </c>
    </row>
    <row r="584" spans="1:50" ht="15" customHeight="1" x14ac:dyDescent="0.25">
      <c r="A584" s="68">
        <v>26025100</v>
      </c>
      <c r="B584" s="69" t="s">
        <v>897</v>
      </c>
      <c r="C584" s="69" t="s">
        <v>863</v>
      </c>
      <c r="D584" s="70">
        <v>-76.52633333</v>
      </c>
      <c r="E584" s="70">
        <v>2.6744722219999999</v>
      </c>
      <c r="F584" s="68">
        <v>1822</v>
      </c>
      <c r="G584" s="68">
        <v>19</v>
      </c>
      <c r="H584" s="68">
        <v>19548</v>
      </c>
      <c r="I584" s="69" t="s">
        <v>422</v>
      </c>
      <c r="J584" s="69" t="s">
        <v>891</v>
      </c>
      <c r="K584" s="72"/>
      <c r="L584" s="72"/>
      <c r="M584" s="72"/>
      <c r="N584" s="72"/>
      <c r="O584" s="72"/>
      <c r="P584" s="72"/>
      <c r="Q584" s="72"/>
      <c r="R584" s="72"/>
      <c r="S584" s="72"/>
      <c r="T584" s="72"/>
      <c r="U584" s="72"/>
      <c r="V584" s="72"/>
      <c r="W584" s="72"/>
      <c r="X584" s="72"/>
      <c r="Y584" s="72"/>
      <c r="Z584" s="72"/>
      <c r="AA584" s="72"/>
      <c r="AB584" s="72"/>
      <c r="AC584" s="72"/>
      <c r="AD584" s="72"/>
      <c r="AE584" s="72"/>
      <c r="AF584" s="87"/>
      <c r="AG584" s="87"/>
      <c r="AH584" s="87"/>
      <c r="AI584" s="87"/>
      <c r="AJ584" s="87"/>
      <c r="AK584" s="87"/>
      <c r="AL584" s="87"/>
      <c r="AM584" s="87"/>
      <c r="AN584" s="87"/>
      <c r="AO584" s="87"/>
      <c r="AP584" s="70">
        <f t="shared" si="55"/>
        <v>0</v>
      </c>
      <c r="AQ584" s="70" t="str">
        <f t="shared" si="56"/>
        <v/>
      </c>
      <c r="AR584" s="70">
        <f>IFERROR(VLOOKUP(A584,Climatologia_PP!A:U,9+Precipitacion!$E$2,FALSE),"")</f>
        <v>186.44444444444451</v>
      </c>
      <c r="AS584" s="70" t="str">
        <f t="shared" si="57"/>
        <v/>
      </c>
      <c r="AT584" s="70" t="str">
        <f t="shared" si="58"/>
        <v/>
      </c>
      <c r="AU584" s="70" t="str">
        <f t="shared" si="59"/>
        <v/>
      </c>
      <c r="AV584" s="70">
        <f>IFERROR(VLOOKUP(A584,Maximos!A:AQ,8+(Precipitacion!$E$2-1)*3,FALSE),"")</f>
        <v>115.6</v>
      </c>
      <c r="AW584" s="79">
        <f t="array" ref="AW5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MATCH($A584, Maximos!$A:$A, 0),
    _xlpm.anio, INDEX(Maximos!$A:$ZZ, _xlpm.fila, _xlpm.colIni+1),
    _xlpm.dia, INDEX(Maximos!$A:$ZZ, _xlpm.fila, _xlpm.colIni+2),
    IF(OR(_xlpm.anio="",_xlpm.dia=""), "No aplica", DATE(_xlpm.anio, _xlpm.mesNum, _xlpm.dia))
  ),
"")</f>
        <v>41398</v>
      </c>
      <c r="AX584" s="72" t="str">
        <f t="shared" si="60"/>
        <v>NA</v>
      </c>
    </row>
    <row r="585" spans="1:50" ht="15" customHeight="1" x14ac:dyDescent="0.25">
      <c r="A585" s="68">
        <v>26100770</v>
      </c>
      <c r="B585" s="69" t="s">
        <v>898</v>
      </c>
      <c r="C585" s="69" t="s">
        <v>863</v>
      </c>
      <c r="D585" s="70">
        <v>-76.04252778</v>
      </c>
      <c r="E585" s="70">
        <v>4.1143055559999997</v>
      </c>
      <c r="F585" s="68">
        <v>1382</v>
      </c>
      <c r="G585" s="68">
        <v>76</v>
      </c>
      <c r="H585" s="68">
        <v>76113</v>
      </c>
      <c r="I585" s="69" t="s">
        <v>864</v>
      </c>
      <c r="J585" s="69" t="s">
        <v>899</v>
      </c>
      <c r="K585" s="72">
        <v>0</v>
      </c>
      <c r="L585" s="72">
        <v>0</v>
      </c>
      <c r="M585" s="72">
        <v>32</v>
      </c>
      <c r="N585" s="72">
        <v>0</v>
      </c>
      <c r="O585" s="72">
        <v>0</v>
      </c>
      <c r="P585" s="72">
        <v>0</v>
      </c>
      <c r="Q585" s="72">
        <v>0</v>
      </c>
      <c r="R585" s="72">
        <v>0</v>
      </c>
      <c r="S585" s="72">
        <v>0</v>
      </c>
      <c r="T585" s="72">
        <v>0</v>
      </c>
      <c r="U585" s="72">
        <v>11</v>
      </c>
      <c r="V585" s="72">
        <v>0</v>
      </c>
      <c r="W585" s="72">
        <v>0</v>
      </c>
      <c r="X585" s="72">
        <v>0</v>
      </c>
      <c r="Y585" s="72">
        <v>0</v>
      </c>
      <c r="Z585" s="72">
        <v>0</v>
      </c>
      <c r="AA585" s="72">
        <v>0</v>
      </c>
      <c r="AB585" s="72">
        <v>0</v>
      </c>
      <c r="AC585" s="72">
        <v>0</v>
      </c>
      <c r="AD585" s="72">
        <v>0</v>
      </c>
      <c r="AE585" s="72">
        <v>19</v>
      </c>
      <c r="AF585" s="87">
        <v>0</v>
      </c>
      <c r="AG585" s="87">
        <v>0</v>
      </c>
      <c r="AH585" s="87">
        <v>0</v>
      </c>
      <c r="AI585" s="87">
        <v>0</v>
      </c>
      <c r="AJ585" s="87">
        <v>0</v>
      </c>
      <c r="AK585" s="87">
        <v>0</v>
      </c>
      <c r="AL585" s="87">
        <v>4</v>
      </c>
      <c r="AM585" s="87">
        <v>10</v>
      </c>
      <c r="AN585" s="87"/>
      <c r="AO585" s="87"/>
      <c r="AP585" s="70">
        <f t="shared" si="55"/>
        <v>29</v>
      </c>
      <c r="AQ585" s="70">
        <f t="shared" si="56"/>
        <v>76</v>
      </c>
      <c r="AR585" s="70">
        <f>IFERROR(VLOOKUP(A585,Climatologia_PP!A:U,9+Precipitacion!$E$2,FALSE),"")</f>
        <v>156.55172413793099</v>
      </c>
      <c r="AS585" s="70">
        <f t="shared" si="57"/>
        <v>48.546255506607942</v>
      </c>
      <c r="AT585" s="70">
        <f t="shared" si="58"/>
        <v>51.894273127753316</v>
      </c>
      <c r="AU585" s="70">
        <f t="shared" si="59"/>
        <v>32</v>
      </c>
      <c r="AV585" s="70">
        <f>IFERROR(VLOOKUP(A585,Maximos!A:AQ,8+(Precipitacion!$E$2-1)*3,FALSE),"")</f>
        <v>169</v>
      </c>
      <c r="AW585" s="79">
        <f t="array" ref="AW5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MATCH($A585, Maximos!$A:$A, 0),
    _xlpm.anio, INDEX(Maximos!$A:$ZZ, _xlpm.fila, _xlpm.colIni+1),
    _xlpm.dia, INDEX(Maximos!$A:$ZZ, _xlpm.fila, _xlpm.colIni+2),
    IF(OR(_xlpm.anio="",_xlpm.dia=""), "No aplica", DATE(_xlpm.anio, _xlpm.mesNum, _xlpm.dia))
  ),
"")</f>
        <v>28616</v>
      </c>
      <c r="AX585" s="72">
        <f t="shared" si="60"/>
        <v>-137</v>
      </c>
    </row>
    <row r="586" spans="1:50" ht="15" customHeight="1" x14ac:dyDescent="0.25">
      <c r="A586" s="68">
        <v>54030020</v>
      </c>
      <c r="B586" s="69" t="s">
        <v>900</v>
      </c>
      <c r="C586" s="69" t="s">
        <v>863</v>
      </c>
      <c r="D586" s="70">
        <v>-76.353416670000001</v>
      </c>
      <c r="E586" s="70">
        <v>4.3569166670000001</v>
      </c>
      <c r="F586" s="68">
        <v>1179</v>
      </c>
      <c r="G586" s="68">
        <v>76</v>
      </c>
      <c r="H586" s="68">
        <v>76100</v>
      </c>
      <c r="I586" s="69" t="s">
        <v>864</v>
      </c>
      <c r="J586" s="69" t="s">
        <v>35</v>
      </c>
      <c r="K586" s="72">
        <v>0</v>
      </c>
      <c r="L586" s="72">
        <v>3</v>
      </c>
      <c r="M586" s="72">
        <v>1</v>
      </c>
      <c r="N586" s="72">
        <v>8</v>
      </c>
      <c r="O586" s="72">
        <v>0</v>
      </c>
      <c r="P586" s="72">
        <v>0</v>
      </c>
      <c r="Q586" s="72">
        <v>0</v>
      </c>
      <c r="R586" s="72">
        <v>2</v>
      </c>
      <c r="S586" s="72">
        <v>0</v>
      </c>
      <c r="T586" s="72">
        <v>0</v>
      </c>
      <c r="U586" s="72">
        <v>5</v>
      </c>
      <c r="V586" s="72">
        <v>0</v>
      </c>
      <c r="W586" s="72">
        <v>0</v>
      </c>
      <c r="X586" s="72">
        <v>0</v>
      </c>
      <c r="Y586" s="72">
        <v>0</v>
      </c>
      <c r="Z586" s="72">
        <v>0</v>
      </c>
      <c r="AA586" s="72">
        <v>0</v>
      </c>
      <c r="AB586" s="72">
        <v>0</v>
      </c>
      <c r="AC586" s="72">
        <v>0</v>
      </c>
      <c r="AD586" s="72">
        <v>0</v>
      </c>
      <c r="AE586" s="72">
        <v>0</v>
      </c>
      <c r="AF586" s="87">
        <v>14</v>
      </c>
      <c r="AG586" s="87">
        <v>0</v>
      </c>
      <c r="AH586" s="87">
        <v>0</v>
      </c>
      <c r="AI586" s="87">
        <v>0</v>
      </c>
      <c r="AJ586" s="87">
        <v>19</v>
      </c>
      <c r="AK586" s="87">
        <v>0</v>
      </c>
      <c r="AL586" s="87">
        <v>0</v>
      </c>
      <c r="AM586" s="87">
        <v>7</v>
      </c>
      <c r="AN586" s="87"/>
      <c r="AO586" s="87"/>
      <c r="AP586" s="70">
        <f t="shared" si="55"/>
        <v>29</v>
      </c>
      <c r="AQ586" s="70">
        <f t="shared" si="56"/>
        <v>59</v>
      </c>
      <c r="AR586" s="70">
        <f>IFERROR(VLOOKUP(A586,Climatologia_PP!A:U,9+Precipitacion!$E$2,FALSE),"")</f>
        <v>102.84</v>
      </c>
      <c r="AS586" s="70">
        <f t="shared" si="57"/>
        <v>57.370672889926098</v>
      </c>
      <c r="AT586" s="70">
        <f t="shared" si="58"/>
        <v>61.327271020265826</v>
      </c>
      <c r="AU586" s="70">
        <f t="shared" si="59"/>
        <v>19</v>
      </c>
      <c r="AV586" s="70">
        <f>IFERROR(VLOOKUP(A586,Maximos!A:AQ,8+(Precipitacion!$E$2-1)*3,FALSE),"")</f>
        <v>57</v>
      </c>
      <c r="AW586" s="79">
        <f t="array" ref="AW5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MATCH($A586, Maximos!$A:$A, 0),
    _xlpm.anio, INDEX(Maximos!$A:$ZZ, _xlpm.fila, _xlpm.colIni+1),
    _xlpm.dia, INDEX(Maximos!$A:$ZZ, _xlpm.fila, _xlpm.colIni+2),
    IF(OR(_xlpm.anio="",_xlpm.dia=""), "No aplica", DATE(_xlpm.anio, _xlpm.mesNum, _xlpm.dia))
  ),
"")</f>
        <v>40675</v>
      </c>
      <c r="AX586" s="72">
        <f t="shared" si="60"/>
        <v>-38</v>
      </c>
    </row>
    <row r="587" spans="1:50" ht="15" customHeight="1" x14ac:dyDescent="0.25">
      <c r="A587" s="68">
        <v>26100780</v>
      </c>
      <c r="B587" s="69" t="s">
        <v>901</v>
      </c>
      <c r="C587" s="69" t="s">
        <v>863</v>
      </c>
      <c r="D587" s="70">
        <v>-76.073499999999996</v>
      </c>
      <c r="E587" s="70">
        <v>4.3830555560000004</v>
      </c>
      <c r="F587" s="68">
        <v>953</v>
      </c>
      <c r="G587" s="68">
        <v>76</v>
      </c>
      <c r="H587" s="68">
        <v>76895</v>
      </c>
      <c r="I587" s="69" t="s">
        <v>864</v>
      </c>
      <c r="J587" s="69" t="s">
        <v>901</v>
      </c>
      <c r="K587" s="72">
        <v>0</v>
      </c>
      <c r="L587" s="72">
        <v>20</v>
      </c>
      <c r="M587" s="72">
        <v>14</v>
      </c>
      <c r="N587" s="72">
        <v>7</v>
      </c>
      <c r="O587" s="72">
        <v>0</v>
      </c>
      <c r="P587" s="72">
        <v>0</v>
      </c>
      <c r="Q587" s="72">
        <v>9</v>
      </c>
      <c r="R587" s="72">
        <v>0</v>
      </c>
      <c r="S587" s="72">
        <v>0</v>
      </c>
      <c r="T587" s="72">
        <v>0</v>
      </c>
      <c r="U587" s="72">
        <v>35</v>
      </c>
      <c r="V587" s="72">
        <v>0</v>
      </c>
      <c r="W587" s="72">
        <v>12</v>
      </c>
      <c r="X587" s="72">
        <v>0</v>
      </c>
      <c r="Y587" s="72">
        <v>0</v>
      </c>
      <c r="Z587" s="72">
        <v>0</v>
      </c>
      <c r="AA587" s="72">
        <v>0</v>
      </c>
      <c r="AB587" s="72">
        <v>0</v>
      </c>
      <c r="AC587" s="72">
        <v>0</v>
      </c>
      <c r="AD587" s="72">
        <v>0</v>
      </c>
      <c r="AE587" s="72">
        <v>14</v>
      </c>
      <c r="AF587" s="87">
        <v>0</v>
      </c>
      <c r="AG587" s="87">
        <v>0</v>
      </c>
      <c r="AH587" s="87">
        <v>0</v>
      </c>
      <c r="AI587" s="87">
        <v>0</v>
      </c>
      <c r="AJ587" s="87">
        <v>10</v>
      </c>
      <c r="AK587" s="87">
        <v>0</v>
      </c>
      <c r="AL587" s="87">
        <v>0</v>
      </c>
      <c r="AM587" s="87">
        <v>135</v>
      </c>
      <c r="AN587" s="87"/>
      <c r="AO587" s="87"/>
      <c r="AP587" s="70">
        <f t="shared" si="55"/>
        <v>29</v>
      </c>
      <c r="AQ587" s="70">
        <f t="shared" si="56"/>
        <v>256</v>
      </c>
      <c r="AR587" s="70">
        <f>IFERROR(VLOOKUP(A587,Climatologia_PP!A:U,9+Precipitacion!$E$2,FALSE),"")</f>
        <v>163.62068965517241</v>
      </c>
      <c r="AS587" s="70">
        <f t="shared" si="57"/>
        <v>156.45943097997892</v>
      </c>
      <c r="AT587" s="70">
        <f t="shared" si="58"/>
        <v>167.24973656480506</v>
      </c>
      <c r="AU587" s="70">
        <f t="shared" si="59"/>
        <v>135</v>
      </c>
      <c r="AV587" s="70">
        <f>IFERROR(VLOOKUP(A587,Maximos!A:AQ,8+(Precipitacion!$E$2-1)*3,FALSE),"")</f>
        <v>101</v>
      </c>
      <c r="AW587" s="79">
        <f t="array" ref="AW5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MATCH($A587, Maximos!$A:$A, 0),
    _xlpm.anio, INDEX(Maximos!$A:$ZZ, _xlpm.fila, _xlpm.colIni+1),
    _xlpm.dia, INDEX(Maximos!$A:$ZZ, _xlpm.fila, _xlpm.colIni+2),
    IF(OR(_xlpm.anio="",_xlpm.dia=""), "No aplica", DATE(_xlpm.anio, _xlpm.mesNum, _xlpm.dia))
  ),
"")</f>
        <v>29349</v>
      </c>
      <c r="AX587" s="72">
        <f t="shared" si="60"/>
        <v>34</v>
      </c>
    </row>
    <row r="588" spans="1:50" ht="15" customHeight="1" x14ac:dyDescent="0.25">
      <c r="A588" s="68">
        <v>26105150</v>
      </c>
      <c r="B588" s="69" t="s">
        <v>902</v>
      </c>
      <c r="C588" s="69" t="s">
        <v>863</v>
      </c>
      <c r="D588" s="70">
        <v>-76.033055555999994</v>
      </c>
      <c r="E588" s="70">
        <v>4.2389166669999998</v>
      </c>
      <c r="F588" s="68">
        <v>1011</v>
      </c>
      <c r="G588" s="68">
        <v>76</v>
      </c>
      <c r="H588" s="68">
        <v>76113</v>
      </c>
      <c r="I588" s="69" t="s">
        <v>864</v>
      </c>
      <c r="J588" s="69" t="s">
        <v>899</v>
      </c>
      <c r="K588" s="72">
        <v>0</v>
      </c>
      <c r="L588" s="72">
        <v>1.5</v>
      </c>
      <c r="M588" s="72">
        <v>8.1</v>
      </c>
      <c r="N588" s="72">
        <v>14.5</v>
      </c>
      <c r="O588" s="72">
        <v>5.3</v>
      </c>
      <c r="P588" s="72">
        <v>0</v>
      </c>
      <c r="Q588" s="72">
        <v>0</v>
      </c>
      <c r="R588" s="72">
        <v>0</v>
      </c>
      <c r="S588" s="72"/>
      <c r="T588" s="72">
        <v>0</v>
      </c>
      <c r="U588" s="72">
        <v>8.1999999999999993</v>
      </c>
      <c r="V588" s="72">
        <v>0</v>
      </c>
      <c r="W588" s="72">
        <v>1</v>
      </c>
      <c r="X588" s="72">
        <v>3.2</v>
      </c>
      <c r="Y588" s="72">
        <v>0</v>
      </c>
      <c r="Z588" s="72">
        <v>0</v>
      </c>
      <c r="AA588" s="72">
        <v>2.7</v>
      </c>
      <c r="AB588" s="72">
        <v>0</v>
      </c>
      <c r="AC588" s="72">
        <v>0</v>
      </c>
      <c r="AD588" s="72"/>
      <c r="AE588" s="72"/>
      <c r="AF588" s="87"/>
      <c r="AG588" s="87"/>
      <c r="AH588" s="87">
        <v>3.4</v>
      </c>
      <c r="AI588" s="87"/>
      <c r="AJ588" s="87">
        <v>0</v>
      </c>
      <c r="AK588" s="87">
        <v>0.4</v>
      </c>
      <c r="AL588" s="87">
        <v>0</v>
      </c>
      <c r="AM588" s="87"/>
      <c r="AN588" s="87"/>
      <c r="AO588" s="87"/>
      <c r="AP588" s="70">
        <f t="shared" si="55"/>
        <v>22</v>
      </c>
      <c r="AQ588" s="70">
        <f t="shared" si="56"/>
        <v>48.300000000000004</v>
      </c>
      <c r="AR588" s="70">
        <f>IFERROR(VLOOKUP(A588,Climatologia_PP!A:U,9+Precipitacion!$E$2,FALSE),"")</f>
        <v>149.42969441611331</v>
      </c>
      <c r="AS588" s="70">
        <f t="shared" si="57"/>
        <v>32.322892841833792</v>
      </c>
      <c r="AT588" s="70">
        <f t="shared" si="58"/>
        <v>45.545894458947629</v>
      </c>
      <c r="AU588" s="70">
        <f t="shared" si="59"/>
        <v>14.5</v>
      </c>
      <c r="AV588" s="70">
        <f>IFERROR(VLOOKUP(A588,Maximos!A:AQ,8+(Precipitacion!$E$2-1)*3,FALSE),"")</f>
        <v>76.7</v>
      </c>
      <c r="AW588" s="79">
        <f t="array" ref="AW5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MATCH($A588, Maximos!$A:$A, 0),
    _xlpm.anio, INDEX(Maximos!$A:$ZZ, _xlpm.fila, _xlpm.colIni+1),
    _xlpm.dia, INDEX(Maximos!$A:$ZZ, _xlpm.fila, _xlpm.colIni+2),
    IF(OR(_xlpm.anio="",_xlpm.dia=""), "No aplica", DATE(_xlpm.anio, _xlpm.mesNum, _xlpm.dia))
  ),
"")</f>
        <v>30464</v>
      </c>
      <c r="AX588" s="72">
        <f t="shared" si="60"/>
        <v>-62.2</v>
      </c>
    </row>
    <row r="589" spans="1:50" ht="15" customHeight="1" x14ac:dyDescent="0.25">
      <c r="A589" s="68">
        <v>26135160</v>
      </c>
      <c r="B589" s="69" t="s">
        <v>903</v>
      </c>
      <c r="C589" s="69" t="s">
        <v>863</v>
      </c>
      <c r="D589" s="70">
        <v>-75.579972220000002</v>
      </c>
      <c r="E589" s="70">
        <v>4.8416666670000001</v>
      </c>
      <c r="F589" s="68">
        <v>1947</v>
      </c>
      <c r="G589" s="68">
        <v>66</v>
      </c>
      <c r="H589" s="68">
        <v>66682</v>
      </c>
      <c r="I589" s="69" t="s">
        <v>65</v>
      </c>
      <c r="J589" s="69" t="s">
        <v>895</v>
      </c>
      <c r="K589" s="72">
        <v>3.1</v>
      </c>
      <c r="L589" s="72">
        <v>26.7</v>
      </c>
      <c r="M589" s="72">
        <v>12.5</v>
      </c>
      <c r="N589" s="72">
        <v>11.6</v>
      </c>
      <c r="O589" s="72">
        <v>1.1000000000000001</v>
      </c>
      <c r="P589" s="72">
        <v>0</v>
      </c>
      <c r="Q589" s="72">
        <v>0</v>
      </c>
      <c r="R589" s="72">
        <v>4.2</v>
      </c>
      <c r="S589" s="72">
        <v>0</v>
      </c>
      <c r="T589" s="72">
        <v>17</v>
      </c>
      <c r="U589" s="72">
        <v>12.2</v>
      </c>
      <c r="V589" s="72">
        <v>1.1000000000000001</v>
      </c>
      <c r="W589" s="72">
        <v>0</v>
      </c>
      <c r="X589" s="72">
        <v>8.1999999999999993</v>
      </c>
      <c r="Y589" s="72">
        <v>13.2</v>
      </c>
      <c r="Z589" s="72">
        <v>17</v>
      </c>
      <c r="AA589" s="72">
        <v>22.1</v>
      </c>
      <c r="AB589" s="72">
        <v>1.6</v>
      </c>
      <c r="AC589" s="72">
        <v>0</v>
      </c>
      <c r="AD589" s="72">
        <v>7.1</v>
      </c>
      <c r="AE589" s="72">
        <v>4.8</v>
      </c>
      <c r="AF589" s="87">
        <v>0</v>
      </c>
      <c r="AG589" s="87">
        <v>2.6</v>
      </c>
      <c r="AH589" s="87">
        <v>2.7</v>
      </c>
      <c r="AI589" s="87">
        <v>15.6</v>
      </c>
      <c r="AJ589" s="87">
        <v>1.2</v>
      </c>
      <c r="AK589" s="87">
        <v>0.1</v>
      </c>
      <c r="AL589" s="87">
        <v>8.6999999999999993</v>
      </c>
      <c r="AM589" s="87">
        <v>18</v>
      </c>
      <c r="AN589" s="87"/>
      <c r="AO589" s="87"/>
      <c r="AP589" s="70">
        <f t="shared" si="55"/>
        <v>29</v>
      </c>
      <c r="AQ589" s="70">
        <f t="shared" si="56"/>
        <v>212.39999999999995</v>
      </c>
      <c r="AR589" s="70">
        <f>IFERROR(VLOOKUP(A589,Climatologia_PP!A:U,9+Precipitacion!$E$2,FALSE),"")</f>
        <v>271.4321852505206</v>
      </c>
      <c r="AS589" s="70">
        <f t="shared" si="57"/>
        <v>78.251589730953825</v>
      </c>
      <c r="AT589" s="70">
        <f t="shared" si="58"/>
        <v>83.64825109170927</v>
      </c>
      <c r="AU589" s="70">
        <f t="shared" si="59"/>
        <v>26.7</v>
      </c>
      <c r="AV589" s="70">
        <f>IFERROR(VLOOKUP(A589,Maximos!A:AQ,8+(Precipitacion!$E$2-1)*3,FALSE),"")</f>
        <v>119</v>
      </c>
      <c r="AW589" s="79">
        <f t="array" ref="AW5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MATCH($A589, Maximos!$A:$A, 0),
    _xlpm.anio, INDEX(Maximos!$A:$ZZ, _xlpm.fila, _xlpm.colIni+1),
    _xlpm.dia, INDEX(Maximos!$A:$ZZ, _xlpm.fila, _xlpm.colIni+2),
    IF(OR(_xlpm.anio="",_xlpm.dia=""), "No aplica", DATE(_xlpm.anio, _xlpm.mesNum, _xlpm.dia))
  ),
"")</f>
        <v>35918</v>
      </c>
      <c r="AX589" s="72">
        <f t="shared" si="60"/>
        <v>-92.3</v>
      </c>
    </row>
    <row r="590" spans="1:50" ht="15" customHeight="1" x14ac:dyDescent="0.25">
      <c r="A590" s="68">
        <v>26130020</v>
      </c>
      <c r="B590" s="69" t="s">
        <v>904</v>
      </c>
      <c r="C590" s="69" t="s">
        <v>863</v>
      </c>
      <c r="D590" s="70">
        <v>-75.558055555999999</v>
      </c>
      <c r="E590" s="70">
        <v>4.8441666669999996</v>
      </c>
      <c r="F590" s="68">
        <v>2001</v>
      </c>
      <c r="G590" s="68">
        <v>66</v>
      </c>
      <c r="H590" s="68">
        <v>66682</v>
      </c>
      <c r="I590" s="69" t="s">
        <v>65</v>
      </c>
      <c r="J590" s="69" t="s">
        <v>895</v>
      </c>
      <c r="K590" s="72">
        <v>0</v>
      </c>
      <c r="L590" s="72">
        <v>1.3</v>
      </c>
      <c r="M590" s="72">
        <v>13.9</v>
      </c>
      <c r="N590" s="72">
        <v>1.7</v>
      </c>
      <c r="O590" s="72">
        <v>1.1000000000000001</v>
      </c>
      <c r="P590" s="72">
        <v>0</v>
      </c>
      <c r="Q590" s="72">
        <v>0</v>
      </c>
      <c r="R590" s="72">
        <v>5.3</v>
      </c>
      <c r="S590" s="72">
        <v>9.3000000000000007</v>
      </c>
      <c r="T590" s="72">
        <v>1.8</v>
      </c>
      <c r="U590" s="72">
        <v>9.6</v>
      </c>
      <c r="V590" s="72">
        <v>1.7</v>
      </c>
      <c r="W590" s="72">
        <v>4.0999999999999996</v>
      </c>
      <c r="X590" s="72">
        <v>5.0999999999999996</v>
      </c>
      <c r="Y590" s="72">
        <v>13.3</v>
      </c>
      <c r="Z590" s="72">
        <v>9.1999999999999993</v>
      </c>
      <c r="AA590" s="72">
        <v>29.9</v>
      </c>
      <c r="AB590" s="72">
        <v>1.7</v>
      </c>
      <c r="AC590" s="72"/>
      <c r="AD590" s="72">
        <v>0.4</v>
      </c>
      <c r="AE590" s="72">
        <v>6.6</v>
      </c>
      <c r="AF590" s="87"/>
      <c r="AG590" s="87"/>
      <c r="AH590" s="87">
        <v>1</v>
      </c>
      <c r="AI590" s="87">
        <v>3.7</v>
      </c>
      <c r="AJ590" s="87">
        <v>0.9</v>
      </c>
      <c r="AK590" s="87">
        <v>1.8</v>
      </c>
      <c r="AL590" s="87">
        <v>5.5</v>
      </c>
      <c r="AM590" s="87"/>
      <c r="AN590" s="87"/>
      <c r="AO590" s="87"/>
      <c r="AP590" s="70">
        <f t="shared" si="55"/>
        <v>25</v>
      </c>
      <c r="AQ590" s="70">
        <f t="shared" si="56"/>
        <v>128.90000000000003</v>
      </c>
      <c r="AR590" s="70">
        <f>IFERROR(VLOOKUP(A590,Climatologia_PP!A:U,9+Precipitacion!$E$2,FALSE),"")</f>
        <v>264.8</v>
      </c>
      <c r="AS590" s="70">
        <f t="shared" si="57"/>
        <v>48.678247734138985</v>
      </c>
      <c r="AT590" s="70">
        <f t="shared" si="58"/>
        <v>60.361027190332344</v>
      </c>
      <c r="AU590" s="70">
        <f t="shared" si="59"/>
        <v>29.9</v>
      </c>
      <c r="AV590" s="70">
        <f>IFERROR(VLOOKUP(A590,Maximos!A:AQ,8+(Precipitacion!$E$2-1)*3,FALSE),"")</f>
        <v>100</v>
      </c>
      <c r="AW590" s="79">
        <f t="array" ref="AW5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MATCH($A590, Maximos!$A:$A, 0),
    _xlpm.anio, INDEX(Maximos!$A:$ZZ, _xlpm.fila, _xlpm.colIni+1),
    _xlpm.dia, INDEX(Maximos!$A:$ZZ, _xlpm.fila, _xlpm.colIni+2),
    IF(OR(_xlpm.anio="",_xlpm.dia=""), "No aplica", DATE(_xlpm.anio, _xlpm.mesNum, _xlpm.dia))
  ),
"")</f>
        <v>31542</v>
      </c>
      <c r="AX590" s="72">
        <f t="shared" si="60"/>
        <v>-70.099999999999994</v>
      </c>
    </row>
    <row r="591" spans="1:50" ht="15" customHeight="1" x14ac:dyDescent="0.25">
      <c r="A591" s="68">
        <v>26020470</v>
      </c>
      <c r="B591" s="69" t="s">
        <v>905</v>
      </c>
      <c r="C591" s="69" t="s">
        <v>863</v>
      </c>
      <c r="D591" s="70">
        <v>-76.441416666999999</v>
      </c>
      <c r="E591" s="70">
        <v>3.0483611110000002</v>
      </c>
      <c r="F591" s="68">
        <v>1041</v>
      </c>
      <c r="G591" s="68">
        <v>19</v>
      </c>
      <c r="H591" s="68">
        <v>19698</v>
      </c>
      <c r="I591" s="69" t="s">
        <v>422</v>
      </c>
      <c r="J591" s="69" t="s">
        <v>906</v>
      </c>
      <c r="K591" s="72">
        <v>0</v>
      </c>
      <c r="L591" s="72">
        <v>0</v>
      </c>
      <c r="M591" s="72">
        <v>3</v>
      </c>
      <c r="N591" s="72">
        <v>3</v>
      </c>
      <c r="O591" s="72">
        <v>0</v>
      </c>
      <c r="P591" s="72">
        <v>0</v>
      </c>
      <c r="Q591" s="72">
        <v>0</v>
      </c>
      <c r="R591" s="72">
        <v>0</v>
      </c>
      <c r="S591" s="72">
        <v>0</v>
      </c>
      <c r="T591" s="72">
        <v>8</v>
      </c>
      <c r="U591" s="72">
        <v>2</v>
      </c>
      <c r="V591" s="72">
        <v>0</v>
      </c>
      <c r="W591" s="72">
        <v>0</v>
      </c>
      <c r="X591" s="72">
        <v>0</v>
      </c>
      <c r="Y591" s="72">
        <v>0</v>
      </c>
      <c r="Z591" s="72">
        <v>0</v>
      </c>
      <c r="AA591" s="72">
        <v>0</v>
      </c>
      <c r="AB591" s="72">
        <v>0</v>
      </c>
      <c r="AC591" s="72">
        <v>0</v>
      </c>
      <c r="AD591" s="72">
        <v>7</v>
      </c>
      <c r="AE591" s="72">
        <v>2</v>
      </c>
      <c r="AF591" s="87">
        <v>0</v>
      </c>
      <c r="AG591" s="87">
        <v>0</v>
      </c>
      <c r="AH591" s="87">
        <v>0</v>
      </c>
      <c r="AI591" s="87">
        <v>0</v>
      </c>
      <c r="AJ591" s="87">
        <v>0</v>
      </c>
      <c r="AK591" s="87">
        <v>0</v>
      </c>
      <c r="AL591" s="87">
        <v>0</v>
      </c>
      <c r="AM591" s="87">
        <v>2</v>
      </c>
      <c r="AN591" s="87"/>
      <c r="AO591" s="87"/>
      <c r="AP591" s="70">
        <f t="shared" si="55"/>
        <v>29</v>
      </c>
      <c r="AQ591" s="70">
        <f t="shared" si="56"/>
        <v>27</v>
      </c>
      <c r="AR591" s="70" t="str">
        <f>IFERROR(VLOOKUP(A591,Climatologia_PP!A:U,9+Precipitacion!$E$2,FALSE),"")</f>
        <v/>
      </c>
      <c r="AS591" s="70" t="str">
        <f t="shared" si="57"/>
        <v/>
      </c>
      <c r="AT591" s="70" t="str">
        <f t="shared" si="58"/>
        <v/>
      </c>
      <c r="AU591" s="70">
        <f t="shared" si="59"/>
        <v>8</v>
      </c>
      <c r="AV591" s="70">
        <f>IFERROR(VLOOKUP(A591,Maximos!A:AQ,8+(Precipitacion!$E$2-1)*3,FALSE),"")</f>
        <v>108</v>
      </c>
      <c r="AW591" s="79">
        <f t="array" ref="AW5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MATCH($A591, Maximos!$A:$A, 0),
    _xlpm.anio, INDEX(Maximos!$A:$ZZ, _xlpm.fila, _xlpm.colIni+1),
    _xlpm.dia, INDEX(Maximos!$A:$ZZ, _xlpm.fila, _xlpm.colIni+2),
    IF(OR(_xlpm.anio="",_xlpm.dia=""), "No aplica", DATE(_xlpm.anio, _xlpm.mesNum, _xlpm.dia))
  ),
"")</f>
        <v>43233</v>
      </c>
      <c r="AX591" s="72">
        <f t="shared" si="60"/>
        <v>-100</v>
      </c>
    </row>
    <row r="592" spans="1:50" ht="15" customHeight="1" x14ac:dyDescent="0.25">
      <c r="A592" s="68">
        <v>26060020</v>
      </c>
      <c r="B592" s="69" t="s">
        <v>907</v>
      </c>
      <c r="C592" s="69" t="s">
        <v>863</v>
      </c>
      <c r="D592" s="70">
        <v>-76.346611111000001</v>
      </c>
      <c r="E592" s="70">
        <v>3.3202222219999999</v>
      </c>
      <c r="F592" s="68">
        <v>1003</v>
      </c>
      <c r="G592" s="68">
        <v>76</v>
      </c>
      <c r="H592" s="68">
        <v>76130</v>
      </c>
      <c r="I592" s="69" t="s">
        <v>864</v>
      </c>
      <c r="J592" s="69" t="s">
        <v>908</v>
      </c>
      <c r="K592" s="72">
        <v>0</v>
      </c>
      <c r="L592" s="72">
        <v>2</v>
      </c>
      <c r="M592" s="72">
        <v>1</v>
      </c>
      <c r="N592" s="72">
        <v>10</v>
      </c>
      <c r="O592" s="72">
        <v>16</v>
      </c>
      <c r="P592" s="72">
        <v>0</v>
      </c>
      <c r="Q592" s="72">
        <v>0</v>
      </c>
      <c r="R592" s="72">
        <v>0</v>
      </c>
      <c r="S592" s="72">
        <v>0</v>
      </c>
      <c r="T592" s="72">
        <v>0</v>
      </c>
      <c r="U592" s="72">
        <v>10</v>
      </c>
      <c r="V592" s="72">
        <v>0</v>
      </c>
      <c r="W592" s="72">
        <v>0</v>
      </c>
      <c r="X592" s="72">
        <v>0</v>
      </c>
      <c r="Y592" s="72">
        <v>0</v>
      </c>
      <c r="Z592" s="72">
        <v>0</v>
      </c>
      <c r="AA592" s="72">
        <v>0</v>
      </c>
      <c r="AB592" s="72">
        <v>0</v>
      </c>
      <c r="AC592" s="72">
        <v>0</v>
      </c>
      <c r="AD592" s="72">
        <v>0</v>
      </c>
      <c r="AE592" s="72">
        <v>2</v>
      </c>
      <c r="AF592" s="87">
        <v>0</v>
      </c>
      <c r="AG592" s="87">
        <v>0</v>
      </c>
      <c r="AH592" s="87">
        <v>0</v>
      </c>
      <c r="AI592" s="87">
        <v>0</v>
      </c>
      <c r="AJ592" s="87">
        <v>0</v>
      </c>
      <c r="AK592" s="87">
        <v>0</v>
      </c>
      <c r="AL592" s="87">
        <v>0</v>
      </c>
      <c r="AM592" s="87"/>
      <c r="AN592" s="87"/>
      <c r="AO592" s="87"/>
      <c r="AP592" s="70">
        <f t="shared" si="55"/>
        <v>28</v>
      </c>
      <c r="AQ592" s="70">
        <f t="shared" si="56"/>
        <v>41</v>
      </c>
      <c r="AR592" s="70">
        <f>IFERROR(VLOOKUP(A592,Climatologia_PP!A:U,9+Precipitacion!$E$2,FALSE),"")</f>
        <v>147.28571428571431</v>
      </c>
      <c r="AS592" s="70">
        <f t="shared" si="57"/>
        <v>27.837051406401546</v>
      </c>
      <c r="AT592" s="70">
        <f t="shared" si="58"/>
        <v>30.819592628515998</v>
      </c>
      <c r="AU592" s="70">
        <f t="shared" si="59"/>
        <v>16</v>
      </c>
      <c r="AV592" s="70">
        <f>IFERROR(VLOOKUP(A592,Maximos!A:AQ,8+(Precipitacion!$E$2-1)*3,FALSE),"")</f>
        <v>123</v>
      </c>
      <c r="AW592" s="79">
        <f t="array" ref="AW5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MATCH($A592, Maximos!$A:$A, 0),
    _xlpm.anio, INDEX(Maximos!$A:$ZZ, _xlpm.fila, _xlpm.colIni+1),
    _xlpm.dia, INDEX(Maximos!$A:$ZZ, _xlpm.fila, _xlpm.colIni+2),
    IF(OR(_xlpm.anio="",_xlpm.dia=""), "No aplica", DATE(_xlpm.anio, _xlpm.mesNum, _xlpm.dia))
  ),
"")</f>
        <v>38487</v>
      </c>
      <c r="AX592" s="72">
        <f t="shared" si="60"/>
        <v>-107</v>
      </c>
    </row>
    <row r="593" spans="1:50" ht="15" customHeight="1" x14ac:dyDescent="0.25">
      <c r="A593" s="68">
        <v>26070760</v>
      </c>
      <c r="B593" s="69" t="s">
        <v>909</v>
      </c>
      <c r="C593" s="69" t="s">
        <v>863</v>
      </c>
      <c r="D593" s="70">
        <v>-76.239138889000003</v>
      </c>
      <c r="E593" s="70">
        <v>3.3277777780000002</v>
      </c>
      <c r="F593" s="68">
        <v>1059</v>
      </c>
      <c r="G593" s="68">
        <v>76</v>
      </c>
      <c r="H593" s="68">
        <v>76275</v>
      </c>
      <c r="I593" s="69" t="s">
        <v>864</v>
      </c>
      <c r="J593" s="69" t="s">
        <v>909</v>
      </c>
      <c r="K593" s="72">
        <v>0</v>
      </c>
      <c r="L593" s="72">
        <v>2</v>
      </c>
      <c r="M593" s="72">
        <v>0</v>
      </c>
      <c r="N593" s="72">
        <v>15</v>
      </c>
      <c r="O593" s="72">
        <v>0</v>
      </c>
      <c r="P593" s="72">
        <v>0</v>
      </c>
      <c r="Q593" s="72">
        <v>0</v>
      </c>
      <c r="R593" s="72">
        <v>0</v>
      </c>
      <c r="S593" s="72">
        <v>0</v>
      </c>
      <c r="T593" s="72">
        <v>0</v>
      </c>
      <c r="U593" s="72">
        <v>28</v>
      </c>
      <c r="V593" s="72">
        <v>0</v>
      </c>
      <c r="W593" s="72">
        <v>0</v>
      </c>
      <c r="X593" s="72">
        <v>0</v>
      </c>
      <c r="Y593" s="72">
        <v>0</v>
      </c>
      <c r="Z593" s="72">
        <v>0</v>
      </c>
      <c r="AA593" s="72">
        <v>0</v>
      </c>
      <c r="AB593" s="72">
        <v>0</v>
      </c>
      <c r="AC593" s="72">
        <v>0</v>
      </c>
      <c r="AD593" s="72">
        <v>0</v>
      </c>
      <c r="AE593" s="72">
        <v>3</v>
      </c>
      <c r="AF593" s="87">
        <v>0</v>
      </c>
      <c r="AG593" s="87">
        <v>0</v>
      </c>
      <c r="AH593" s="87">
        <v>0</v>
      </c>
      <c r="AI593" s="87">
        <v>0</v>
      </c>
      <c r="AJ593" s="87">
        <v>0</v>
      </c>
      <c r="AK593" s="87">
        <v>0</v>
      </c>
      <c r="AL593" s="87">
        <v>0</v>
      </c>
      <c r="AM593" s="87">
        <v>3</v>
      </c>
      <c r="AN593" s="87"/>
      <c r="AO593" s="87"/>
      <c r="AP593" s="70">
        <f t="shared" si="55"/>
        <v>29</v>
      </c>
      <c r="AQ593" s="70">
        <f t="shared" si="56"/>
        <v>51</v>
      </c>
      <c r="AR593" s="70">
        <f>IFERROR(VLOOKUP(A593,Climatologia_PP!A:U,9+Precipitacion!$E$2,FALSE),"")</f>
        <v>145.9655172413793</v>
      </c>
      <c r="AS593" s="70">
        <f t="shared" si="57"/>
        <v>34.939759036144579</v>
      </c>
      <c r="AT593" s="70">
        <f t="shared" si="58"/>
        <v>37.349397590361448</v>
      </c>
      <c r="AU593" s="70">
        <f t="shared" si="59"/>
        <v>28</v>
      </c>
      <c r="AV593" s="70">
        <f>IFERROR(VLOOKUP(A593,Maximos!A:AQ,8+(Precipitacion!$E$2-1)*3,FALSE),"")</f>
        <v>146</v>
      </c>
      <c r="AW593" s="79">
        <f t="array" ref="AW5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MATCH($A593, Maximos!$A:$A, 0),
    _xlpm.anio, INDEX(Maximos!$A:$ZZ, _xlpm.fila, _xlpm.colIni+1),
    _xlpm.dia, INDEX(Maximos!$A:$ZZ, _xlpm.fila, _xlpm.colIni+2),
    IF(OR(_xlpm.anio="",_xlpm.dia=""), "No aplica", DATE(_xlpm.anio, _xlpm.mesNum, _xlpm.dia))
  ),
"")</f>
        <v>39949</v>
      </c>
      <c r="AX593" s="72">
        <f t="shared" si="60"/>
        <v>-118</v>
      </c>
    </row>
    <row r="594" spans="1:50" ht="15" customHeight="1" x14ac:dyDescent="0.25">
      <c r="A594" s="68">
        <v>26110150</v>
      </c>
      <c r="B594" s="69" t="s">
        <v>910</v>
      </c>
      <c r="C594" s="69" t="s">
        <v>863</v>
      </c>
      <c r="D594" s="70">
        <v>-75.986500000000007</v>
      </c>
      <c r="E594" s="70">
        <v>4.7938333330000003</v>
      </c>
      <c r="F594" s="68">
        <v>960</v>
      </c>
      <c r="G594" s="68">
        <v>76</v>
      </c>
      <c r="H594" s="68">
        <v>76041</v>
      </c>
      <c r="I594" s="69" t="s">
        <v>864</v>
      </c>
      <c r="J594" s="69" t="s">
        <v>911</v>
      </c>
      <c r="K594" s="72">
        <v>0</v>
      </c>
      <c r="L594" s="72">
        <v>3.7</v>
      </c>
      <c r="M594" s="72">
        <v>19.7</v>
      </c>
      <c r="N594" s="72">
        <v>0</v>
      </c>
      <c r="O594" s="72">
        <v>0</v>
      </c>
      <c r="P594" s="72">
        <v>0</v>
      </c>
      <c r="Q594" s="72">
        <v>0</v>
      </c>
      <c r="R594" s="72">
        <v>17.7</v>
      </c>
      <c r="S594" s="72">
        <v>0</v>
      </c>
      <c r="T594" s="72">
        <v>0</v>
      </c>
      <c r="U594" s="72">
        <v>25.3</v>
      </c>
      <c r="V594" s="72">
        <v>0</v>
      </c>
      <c r="W594" s="72">
        <v>0</v>
      </c>
      <c r="X594" s="72">
        <v>0</v>
      </c>
      <c r="Y594" s="72">
        <v>0</v>
      </c>
      <c r="Z594" s="72">
        <v>0</v>
      </c>
      <c r="AA594" s="72">
        <v>6</v>
      </c>
      <c r="AB594" s="72">
        <v>0</v>
      </c>
      <c r="AC594" s="72">
        <v>0</v>
      </c>
      <c r="AD594" s="72">
        <v>0</v>
      </c>
      <c r="AE594" s="72">
        <v>0</v>
      </c>
      <c r="AF594" s="87">
        <v>0</v>
      </c>
      <c r="AG594" s="87">
        <v>0</v>
      </c>
      <c r="AH594" s="87">
        <v>0</v>
      </c>
      <c r="AI594" s="87">
        <v>0</v>
      </c>
      <c r="AJ594" s="87">
        <v>0</v>
      </c>
      <c r="AK594" s="87">
        <v>0</v>
      </c>
      <c r="AL594" s="87">
        <v>2.5</v>
      </c>
      <c r="AM594" s="87">
        <v>42</v>
      </c>
      <c r="AN594" s="87"/>
      <c r="AO594" s="87"/>
      <c r="AP594" s="70">
        <f t="shared" si="55"/>
        <v>29</v>
      </c>
      <c r="AQ594" s="70">
        <f t="shared" si="56"/>
        <v>116.89999999999999</v>
      </c>
      <c r="AR594" s="70">
        <f>IFERROR(VLOOKUP(A594,Climatologia_PP!A:U,9+Precipitacion!$E$2,FALSE),"")</f>
        <v>190.37083333333339</v>
      </c>
      <c r="AS594" s="70">
        <f t="shared" si="57"/>
        <v>61.406465451202678</v>
      </c>
      <c r="AT594" s="70">
        <f t="shared" si="58"/>
        <v>65.641394103009745</v>
      </c>
      <c r="AU594" s="70">
        <f t="shared" si="59"/>
        <v>42</v>
      </c>
      <c r="AV594" s="70">
        <f>IFERROR(VLOOKUP(A594,Maximos!A:AQ,8+(Precipitacion!$E$2-1)*3,FALSE),"")</f>
        <v>91</v>
      </c>
      <c r="AW594" s="79">
        <f t="array" ref="AW5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MATCH($A594, Maximos!$A:$A, 0),
    _xlpm.anio, INDEX(Maximos!$A:$ZZ, _xlpm.fila, _xlpm.colIni+1),
    _xlpm.dia, INDEX(Maximos!$A:$ZZ, _xlpm.fila, _xlpm.colIni+2),
    IF(OR(_xlpm.anio="",_xlpm.dia=""), "No aplica", DATE(_xlpm.anio, _xlpm.mesNum, _xlpm.dia))
  ),
"")</f>
        <v>23890</v>
      </c>
      <c r="AX594" s="72">
        <f t="shared" si="60"/>
        <v>-49</v>
      </c>
    </row>
    <row r="595" spans="1:50" ht="15" customHeight="1" x14ac:dyDescent="0.25">
      <c r="A595" s="68">
        <v>26025110</v>
      </c>
      <c r="B595" s="69" t="s">
        <v>912</v>
      </c>
      <c r="C595" s="69" t="s">
        <v>863</v>
      </c>
      <c r="D595" s="70">
        <v>-76.556250000000006</v>
      </c>
      <c r="E595" s="70">
        <v>3.0753888890000001</v>
      </c>
      <c r="F595" s="68">
        <v>1009</v>
      </c>
      <c r="G595" s="68">
        <v>19</v>
      </c>
      <c r="H595" s="68">
        <v>19698</v>
      </c>
      <c r="I595" s="69" t="s">
        <v>422</v>
      </c>
      <c r="J595" s="69" t="s">
        <v>906</v>
      </c>
      <c r="K595" s="72">
        <v>0</v>
      </c>
      <c r="L595" s="72">
        <v>22.8</v>
      </c>
      <c r="M595" s="72">
        <v>1.7</v>
      </c>
      <c r="N595" s="72">
        <v>7.3</v>
      </c>
      <c r="O595" s="72">
        <v>0</v>
      </c>
      <c r="P595" s="72">
        <v>0</v>
      </c>
      <c r="Q595" s="72">
        <v>0</v>
      </c>
      <c r="R595" s="72">
        <v>0.7</v>
      </c>
      <c r="S595" s="72">
        <v>0</v>
      </c>
      <c r="T595" s="72">
        <v>14.3</v>
      </c>
      <c r="U595" s="72">
        <v>1.6</v>
      </c>
      <c r="V595" s="72">
        <v>0</v>
      </c>
      <c r="W595" s="72">
        <v>35.9</v>
      </c>
      <c r="X595" s="72">
        <v>0</v>
      </c>
      <c r="Y595" s="72">
        <v>0</v>
      </c>
      <c r="Z595" s="72">
        <v>0</v>
      </c>
      <c r="AA595" s="72">
        <v>0</v>
      </c>
      <c r="AB595" s="72">
        <v>0</v>
      </c>
      <c r="AC595" s="72">
        <v>0</v>
      </c>
      <c r="AD595" s="72">
        <v>0.3</v>
      </c>
      <c r="AE595" s="72">
        <v>15</v>
      </c>
      <c r="AF595" s="87">
        <v>0</v>
      </c>
      <c r="AG595" s="87">
        <v>0</v>
      </c>
      <c r="AH595" s="87">
        <v>0</v>
      </c>
      <c r="AI595" s="87">
        <v>0</v>
      </c>
      <c r="AJ595" s="87">
        <v>0</v>
      </c>
      <c r="AK595" s="87">
        <v>0</v>
      </c>
      <c r="AL595" s="87">
        <v>1.7</v>
      </c>
      <c r="AM595" s="87">
        <v>21.9</v>
      </c>
      <c r="AN595" s="87"/>
      <c r="AO595" s="87"/>
      <c r="AP595" s="70">
        <f t="shared" si="55"/>
        <v>29</v>
      </c>
      <c r="AQ595" s="70">
        <f t="shared" si="56"/>
        <v>123.19999999999999</v>
      </c>
      <c r="AR595" s="70" t="str">
        <f>IFERROR(VLOOKUP(A595,Climatologia_PP!A:U,9+Precipitacion!$E$2,FALSE),"")</f>
        <v/>
      </c>
      <c r="AS595" s="70" t="str">
        <f t="shared" si="57"/>
        <v/>
      </c>
      <c r="AT595" s="70" t="str">
        <f t="shared" si="58"/>
        <v/>
      </c>
      <c r="AU595" s="70">
        <f t="shared" si="59"/>
        <v>35.9</v>
      </c>
      <c r="AV595" s="70">
        <f>IFERROR(VLOOKUP(A595,Maximos!A:AQ,8+(Precipitacion!$E$2-1)*3,FALSE),"")</f>
        <v>88.2</v>
      </c>
      <c r="AW595" s="79">
        <f t="array" ref="AW5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MATCH($A595, Maximos!$A:$A, 0),
    _xlpm.anio, INDEX(Maximos!$A:$ZZ, _xlpm.fila, _xlpm.colIni+1),
    _xlpm.dia, INDEX(Maximos!$A:$ZZ, _xlpm.fila, _xlpm.colIni+2),
    IF(OR(_xlpm.anio="",_xlpm.dia=""), "No aplica", DATE(_xlpm.anio, _xlpm.mesNum, _xlpm.dia))
  ),
"")</f>
        <v>39590</v>
      </c>
      <c r="AX595" s="72">
        <f t="shared" si="60"/>
        <v>-52.300000000000004</v>
      </c>
    </row>
    <row r="596" spans="1:50" ht="15" customHeight="1" x14ac:dyDescent="0.25">
      <c r="A596" s="68">
        <v>26100400</v>
      </c>
      <c r="B596" s="69" t="s">
        <v>913</v>
      </c>
      <c r="C596" s="69" t="s">
        <v>863</v>
      </c>
      <c r="D596" s="70">
        <v>-76.02</v>
      </c>
      <c r="E596" s="70">
        <v>4.3099999999999996</v>
      </c>
      <c r="F596" s="68">
        <v>17</v>
      </c>
      <c r="G596" s="68">
        <v>76</v>
      </c>
      <c r="H596" s="68">
        <v>76895</v>
      </c>
      <c r="I596" s="69" t="s">
        <v>864</v>
      </c>
      <c r="J596" s="69" t="s">
        <v>901</v>
      </c>
      <c r="K596" s="72">
        <v>15</v>
      </c>
      <c r="L596" s="72">
        <v>23</v>
      </c>
      <c r="M596" s="72">
        <v>20</v>
      </c>
      <c r="N596" s="72">
        <v>15</v>
      </c>
      <c r="O596" s="72">
        <v>0</v>
      </c>
      <c r="P596" s="72">
        <v>0</v>
      </c>
      <c r="Q596" s="72">
        <v>0</v>
      </c>
      <c r="R596" s="72">
        <v>0</v>
      </c>
      <c r="S596" s="72">
        <v>0</v>
      </c>
      <c r="T596" s="72">
        <v>8</v>
      </c>
      <c r="U596" s="72">
        <v>10</v>
      </c>
      <c r="V596" s="72">
        <v>0</v>
      </c>
      <c r="W596" s="72">
        <v>0</v>
      </c>
      <c r="X596" s="72">
        <v>0</v>
      </c>
      <c r="Y596" s="72">
        <v>0</v>
      </c>
      <c r="Z596" s="72">
        <v>0</v>
      </c>
      <c r="AA596" s="72">
        <v>0</v>
      </c>
      <c r="AB596" s="72">
        <v>0</v>
      </c>
      <c r="AC596" s="72">
        <v>0</v>
      </c>
      <c r="AD596" s="72">
        <v>0</v>
      </c>
      <c r="AE596" s="72">
        <v>16</v>
      </c>
      <c r="AF596" s="87">
        <v>0</v>
      </c>
      <c r="AG596" s="87">
        <v>0</v>
      </c>
      <c r="AH596" s="87">
        <v>0</v>
      </c>
      <c r="AI596" s="87">
        <v>0</v>
      </c>
      <c r="AJ596" s="87">
        <v>0</v>
      </c>
      <c r="AK596" s="87">
        <v>0</v>
      </c>
      <c r="AL596" s="87">
        <v>15</v>
      </c>
      <c r="AM596" s="87">
        <v>20</v>
      </c>
      <c r="AN596" s="87"/>
      <c r="AO596" s="87"/>
      <c r="AP596" s="70">
        <f t="shared" si="55"/>
        <v>29</v>
      </c>
      <c r="AQ596" s="70">
        <f t="shared" si="56"/>
        <v>142</v>
      </c>
      <c r="AR596" s="70">
        <f>IFERROR(VLOOKUP(A596,Climatologia_PP!A:U,9+Precipitacion!$E$2,FALSE),"")</f>
        <v>174.38888888888891</v>
      </c>
      <c r="AS596" s="70">
        <f t="shared" si="57"/>
        <v>81.427206116597631</v>
      </c>
      <c r="AT596" s="70">
        <f t="shared" si="58"/>
        <v>87.04287550394919</v>
      </c>
      <c r="AU596" s="70">
        <f t="shared" si="59"/>
        <v>23</v>
      </c>
      <c r="AV596" s="70">
        <f>IFERROR(VLOOKUP(A596,Maximos!A:AQ,8+(Precipitacion!$E$2-1)*3,FALSE),"")</f>
        <v>123</v>
      </c>
      <c r="AW596" s="79">
        <f t="array" ref="AW5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MATCH($A596, Maximos!$A:$A, 0),
    _xlpm.anio, INDEX(Maximos!$A:$ZZ, _xlpm.fila, _xlpm.colIni+1),
    _xlpm.dia, INDEX(Maximos!$A:$ZZ, _xlpm.fila, _xlpm.colIni+2),
    IF(OR(_xlpm.anio="",_xlpm.dia=""), "No aplica", DATE(_xlpm.anio, _xlpm.mesNum, _xlpm.dia))
  ),
"")</f>
        <v>28993</v>
      </c>
      <c r="AX596" s="72">
        <f t="shared" si="60"/>
        <v>-100</v>
      </c>
    </row>
    <row r="597" spans="1:50" ht="15" customHeight="1" x14ac:dyDescent="0.25">
      <c r="A597" s="68">
        <v>26075080</v>
      </c>
      <c r="B597" s="69" t="s">
        <v>914</v>
      </c>
      <c r="C597" s="69" t="s">
        <v>863</v>
      </c>
      <c r="D597" s="70">
        <v>-76.299722222</v>
      </c>
      <c r="E597" s="70">
        <v>3.360416667</v>
      </c>
      <c r="F597" s="68">
        <v>128</v>
      </c>
      <c r="G597" s="68">
        <v>76</v>
      </c>
      <c r="H597" s="68">
        <v>76275</v>
      </c>
      <c r="I597" s="69" t="s">
        <v>864</v>
      </c>
      <c r="J597" s="69" t="s">
        <v>909</v>
      </c>
      <c r="K597" s="72">
        <v>0</v>
      </c>
      <c r="L597" s="72">
        <v>1</v>
      </c>
      <c r="M597" s="72">
        <v>16.2</v>
      </c>
      <c r="N597" s="72">
        <v>0</v>
      </c>
      <c r="O597" s="72">
        <v>1.2</v>
      </c>
      <c r="P597" s="72">
        <v>0</v>
      </c>
      <c r="Q597" s="72">
        <v>0</v>
      </c>
      <c r="R597" s="72">
        <v>0</v>
      </c>
      <c r="S597" s="72">
        <v>0</v>
      </c>
      <c r="T597" s="72">
        <v>0</v>
      </c>
      <c r="U597" s="72">
        <v>14.4</v>
      </c>
      <c r="V597" s="72">
        <v>0.9</v>
      </c>
      <c r="W597" s="72">
        <v>0</v>
      </c>
      <c r="X597" s="72">
        <v>0</v>
      </c>
      <c r="Y597" s="72">
        <v>0</v>
      </c>
      <c r="Z597" s="72">
        <v>0</v>
      </c>
      <c r="AA597" s="72">
        <v>0</v>
      </c>
      <c r="AB597" s="72">
        <v>0</v>
      </c>
      <c r="AC597" s="72">
        <v>0</v>
      </c>
      <c r="AD597" s="72">
        <v>0</v>
      </c>
      <c r="AE597" s="72">
        <v>4.8</v>
      </c>
      <c r="AF597" s="87">
        <v>0</v>
      </c>
      <c r="AG597" s="87">
        <v>0</v>
      </c>
      <c r="AH597" s="87">
        <v>0</v>
      </c>
      <c r="AI597" s="87">
        <v>0</v>
      </c>
      <c r="AJ597" s="87">
        <v>0</v>
      </c>
      <c r="AK597" s="87">
        <v>0</v>
      </c>
      <c r="AL597" s="87">
        <v>20.6</v>
      </c>
      <c r="AM597" s="87"/>
      <c r="AN597" s="87"/>
      <c r="AO597" s="87"/>
      <c r="AP597" s="70">
        <f t="shared" si="55"/>
        <v>28</v>
      </c>
      <c r="AQ597" s="70">
        <f t="shared" si="56"/>
        <v>59.099999999999994</v>
      </c>
      <c r="AR597" s="70" t="str">
        <f>IFERROR(VLOOKUP(A597,Climatologia_PP!A:U,9+Precipitacion!$E$2,FALSE),"")</f>
        <v/>
      </c>
      <c r="AS597" s="70" t="str">
        <f t="shared" si="57"/>
        <v/>
      </c>
      <c r="AT597" s="70" t="str">
        <f t="shared" si="58"/>
        <v/>
      </c>
      <c r="AU597" s="70">
        <f t="shared" si="59"/>
        <v>20.6</v>
      </c>
      <c r="AV597" s="70">
        <f>IFERROR(VLOOKUP(A597,Maximos!A:AQ,8+(Precipitacion!$E$2-1)*3,FALSE),"")</f>
        <v>90</v>
      </c>
      <c r="AW597" s="79">
        <f t="array" ref="AW5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MATCH($A597, Maximos!$A:$A, 0),
    _xlpm.anio, INDEX(Maximos!$A:$ZZ, _xlpm.fila, _xlpm.colIni+1),
    _xlpm.dia, INDEX(Maximos!$A:$ZZ, _xlpm.fila, _xlpm.colIni+2),
    IF(OR(_xlpm.anio="",_xlpm.dia=""), "No aplica", DATE(_xlpm.anio, _xlpm.mesNum, _xlpm.dia))
  ),
"")</f>
        <v>42515</v>
      </c>
      <c r="AX597" s="72">
        <f t="shared" si="60"/>
        <v>-69.400000000000006</v>
      </c>
    </row>
    <row r="598" spans="1:50" ht="15" customHeight="1" x14ac:dyDescent="0.25">
      <c r="A598" s="68">
        <v>26020250</v>
      </c>
      <c r="B598" s="69" t="s">
        <v>915</v>
      </c>
      <c r="C598" s="69" t="s">
        <v>863</v>
      </c>
      <c r="D598" s="70">
        <v>-76.546972220000001</v>
      </c>
      <c r="E598" s="70">
        <v>2.9036944440000001</v>
      </c>
      <c r="F598" s="68">
        <v>1397</v>
      </c>
      <c r="G598" s="68">
        <v>19</v>
      </c>
      <c r="H598" s="68">
        <v>19698</v>
      </c>
      <c r="I598" s="69" t="s">
        <v>422</v>
      </c>
      <c r="J598" s="69" t="s">
        <v>906</v>
      </c>
      <c r="K598" s="72">
        <v>11</v>
      </c>
      <c r="L598" s="72">
        <v>10</v>
      </c>
      <c r="M598" s="72">
        <v>0</v>
      </c>
      <c r="N598" s="72">
        <v>23</v>
      </c>
      <c r="O598" s="72">
        <v>0</v>
      </c>
      <c r="P598" s="72">
        <v>0</v>
      </c>
      <c r="Q598" s="72">
        <v>0</v>
      </c>
      <c r="R598" s="72">
        <v>0</v>
      </c>
      <c r="S598" s="72">
        <v>0</v>
      </c>
      <c r="T598" s="72">
        <v>0</v>
      </c>
      <c r="U598" s="72">
        <v>37</v>
      </c>
      <c r="V598" s="72">
        <v>0</v>
      </c>
      <c r="W598" s="72">
        <v>42</v>
      </c>
      <c r="X598" s="72">
        <v>0</v>
      </c>
      <c r="Y598" s="72">
        <v>0</v>
      </c>
      <c r="Z598" s="72">
        <v>0</v>
      </c>
      <c r="AA598" s="72">
        <v>0</v>
      </c>
      <c r="AB598" s="72">
        <v>0</v>
      </c>
      <c r="AC598" s="72">
        <v>0</v>
      </c>
      <c r="AD598" s="72">
        <v>0</v>
      </c>
      <c r="AE598" s="72">
        <v>10</v>
      </c>
      <c r="AF598" s="87">
        <v>0</v>
      </c>
      <c r="AG598" s="87">
        <v>0</v>
      </c>
      <c r="AH598" s="87">
        <v>11</v>
      </c>
      <c r="AI598" s="87">
        <v>0</v>
      </c>
      <c r="AJ598" s="87">
        <v>0</v>
      </c>
      <c r="AK598" s="87">
        <v>0</v>
      </c>
      <c r="AL598" s="87">
        <v>10</v>
      </c>
      <c r="AM598" s="87">
        <v>0</v>
      </c>
      <c r="AN598" s="87"/>
      <c r="AO598" s="87"/>
      <c r="AP598" s="70">
        <f t="shared" si="55"/>
        <v>29</v>
      </c>
      <c r="AQ598" s="70">
        <f t="shared" si="56"/>
        <v>154</v>
      </c>
      <c r="AR598" s="70">
        <f>IFERROR(VLOOKUP(A598,Climatologia_PP!A:U,9+Precipitacion!$E$2,FALSE),"")</f>
        <v>154.92142857142861</v>
      </c>
      <c r="AS598" s="70">
        <f t="shared" si="57"/>
        <v>99.405228456821405</v>
      </c>
      <c r="AT598" s="70">
        <f t="shared" si="58"/>
        <v>106.26076145384357</v>
      </c>
      <c r="AU598" s="70">
        <f t="shared" si="59"/>
        <v>42</v>
      </c>
      <c r="AV598" s="70">
        <f>IFERROR(VLOOKUP(A598,Maximos!A:AQ,8+(Precipitacion!$E$2-1)*3,FALSE),"")</f>
        <v>126</v>
      </c>
      <c r="AW598" s="79">
        <f t="array" ref="AW5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MATCH($A598, Maximos!$A:$A, 0),
    _xlpm.anio, INDEX(Maximos!$A:$ZZ, _xlpm.fila, _xlpm.colIni+1),
    _xlpm.dia, INDEX(Maximos!$A:$ZZ, _xlpm.fila, _xlpm.colIni+2),
    IF(OR(_xlpm.anio="",_xlpm.dia=""), "No aplica", DATE(_xlpm.anio, _xlpm.mesNum, _xlpm.dia))
  ),
"")</f>
        <v>29000</v>
      </c>
      <c r="AX598" s="72">
        <f t="shared" si="60"/>
        <v>-84</v>
      </c>
    </row>
    <row r="599" spans="1:50" ht="15" customHeight="1" x14ac:dyDescent="0.25">
      <c r="A599" s="68">
        <v>26125130</v>
      </c>
      <c r="B599" s="69" t="s">
        <v>916</v>
      </c>
      <c r="C599" s="69" t="s">
        <v>863</v>
      </c>
      <c r="D599" s="70">
        <v>-75.832361109999994</v>
      </c>
      <c r="E599" s="70">
        <v>4.185055556</v>
      </c>
      <c r="F599" s="68">
        <v>1749</v>
      </c>
      <c r="G599" s="68">
        <v>76</v>
      </c>
      <c r="H599" s="68">
        <v>76736</v>
      </c>
      <c r="I599" s="69" t="s">
        <v>864</v>
      </c>
      <c r="J599" s="69" t="s">
        <v>917</v>
      </c>
      <c r="K599" s="72">
        <v>0</v>
      </c>
      <c r="L599" s="72">
        <v>34</v>
      </c>
      <c r="M599" s="72">
        <v>4.4000000000000004</v>
      </c>
      <c r="N599" s="72">
        <v>0</v>
      </c>
      <c r="O599" s="72">
        <v>0</v>
      </c>
      <c r="P599" s="72">
        <v>0</v>
      </c>
      <c r="Q599" s="72">
        <v>44.5</v>
      </c>
      <c r="R599" s="72"/>
      <c r="S599" s="72"/>
      <c r="T599" s="72">
        <v>1.5</v>
      </c>
      <c r="U599" s="72">
        <v>57.2</v>
      </c>
      <c r="V599" s="72">
        <v>0</v>
      </c>
      <c r="W599" s="72">
        <v>27.5</v>
      </c>
      <c r="X599" s="72">
        <v>0</v>
      </c>
      <c r="Y599" s="72">
        <v>0</v>
      </c>
      <c r="Z599" s="72">
        <v>23.5</v>
      </c>
      <c r="AA599" s="72">
        <v>0</v>
      </c>
      <c r="AB599" s="72">
        <v>0</v>
      </c>
      <c r="AC599" s="72">
        <v>0</v>
      </c>
      <c r="AD599" s="72">
        <v>0</v>
      </c>
      <c r="AE599" s="72">
        <v>69.5</v>
      </c>
      <c r="AF599" s="87">
        <v>0</v>
      </c>
      <c r="AG599" s="87"/>
      <c r="AH599" s="87">
        <v>1.5</v>
      </c>
      <c r="AI599" s="87">
        <v>0</v>
      </c>
      <c r="AJ599" s="87">
        <v>0</v>
      </c>
      <c r="AK599" s="87"/>
      <c r="AL599" s="87">
        <v>0</v>
      </c>
      <c r="AM599" s="87"/>
      <c r="AN599" s="87"/>
      <c r="AO599" s="87"/>
      <c r="AP599" s="70">
        <f t="shared" si="55"/>
        <v>24</v>
      </c>
      <c r="AQ599" s="70">
        <f t="shared" si="56"/>
        <v>263.60000000000002</v>
      </c>
      <c r="AR599" s="70">
        <f>IFERROR(VLOOKUP(A599,Climatologia_PP!A:U,9+Precipitacion!$E$2,FALSE),"")</f>
        <v>268.10370370370367</v>
      </c>
      <c r="AS599" s="70">
        <f t="shared" si="57"/>
        <v>98.320163563021509</v>
      </c>
      <c r="AT599" s="70">
        <f t="shared" si="58"/>
        <v>126.99687793556944</v>
      </c>
      <c r="AU599" s="70">
        <f t="shared" si="59"/>
        <v>69.5</v>
      </c>
      <c r="AV599" s="70">
        <f>IFERROR(VLOOKUP(A599,Maximos!A:AQ,8+(Precipitacion!$E$2-1)*3,FALSE),"")</f>
        <v>91.2</v>
      </c>
      <c r="AW599" s="79">
        <f t="array" ref="AW5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MATCH($A599, Maximos!$A:$A, 0),
    _xlpm.anio, INDEX(Maximos!$A:$ZZ, _xlpm.fila, _xlpm.colIni+1),
    _xlpm.dia, INDEX(Maximos!$A:$ZZ, _xlpm.fila, _xlpm.colIni+2),
    IF(OR(_xlpm.anio="",_xlpm.dia=""), "No aplica", DATE(_xlpm.anio, _xlpm.mesNum, _xlpm.dia))
  ),
"")</f>
        <v>43249</v>
      </c>
      <c r="AX599" s="72">
        <f t="shared" si="60"/>
        <v>-21.700000000000003</v>
      </c>
    </row>
    <row r="600" spans="1:50" ht="15" customHeight="1" x14ac:dyDescent="0.25">
      <c r="A600" s="68">
        <v>26120120</v>
      </c>
      <c r="B600" s="69" t="s">
        <v>918</v>
      </c>
      <c r="C600" s="69" t="s">
        <v>863</v>
      </c>
      <c r="D600" s="70">
        <v>-75.834833333000006</v>
      </c>
      <c r="E600" s="70">
        <v>4.3315555559999996</v>
      </c>
      <c r="F600" s="68">
        <v>1240</v>
      </c>
      <c r="G600" s="68">
        <v>76</v>
      </c>
      <c r="H600" s="68">
        <v>76122</v>
      </c>
      <c r="I600" s="69" t="s">
        <v>864</v>
      </c>
      <c r="J600" s="69" t="s">
        <v>919</v>
      </c>
      <c r="K600" s="72">
        <v>0</v>
      </c>
      <c r="L600" s="72">
        <v>0.5</v>
      </c>
      <c r="M600" s="72">
        <v>8</v>
      </c>
      <c r="N600" s="72">
        <v>1.6</v>
      </c>
      <c r="O600" s="72">
        <v>0</v>
      </c>
      <c r="P600" s="72">
        <v>0</v>
      </c>
      <c r="Q600" s="72">
        <v>6.7</v>
      </c>
      <c r="R600" s="72">
        <v>0.3</v>
      </c>
      <c r="S600" s="72">
        <v>0</v>
      </c>
      <c r="T600" s="72">
        <v>0.5</v>
      </c>
      <c r="U600" s="72">
        <v>32.1</v>
      </c>
      <c r="V600" s="72">
        <v>0</v>
      </c>
      <c r="W600" s="72">
        <v>3.7</v>
      </c>
      <c r="X600" s="72">
        <v>0</v>
      </c>
      <c r="Y600" s="72">
        <v>0</v>
      </c>
      <c r="Z600" s="72">
        <v>0</v>
      </c>
      <c r="AA600" s="72">
        <v>0.2</v>
      </c>
      <c r="AB600" s="72">
        <v>0</v>
      </c>
      <c r="AC600" s="72">
        <v>0</v>
      </c>
      <c r="AD600" s="72">
        <v>0</v>
      </c>
      <c r="AE600" s="72">
        <v>0.2</v>
      </c>
      <c r="AF600" s="87">
        <v>0</v>
      </c>
      <c r="AG600" s="87">
        <v>0</v>
      </c>
      <c r="AH600" s="87">
        <v>0</v>
      </c>
      <c r="AI600" s="87">
        <v>0</v>
      </c>
      <c r="AJ600" s="87">
        <v>0</v>
      </c>
      <c r="AK600" s="87">
        <v>0</v>
      </c>
      <c r="AL600" s="87">
        <v>45.8</v>
      </c>
      <c r="AM600" s="87">
        <v>67.099999999999994</v>
      </c>
      <c r="AN600" s="87"/>
      <c r="AO600" s="87"/>
      <c r="AP600" s="70">
        <f t="shared" si="55"/>
        <v>29</v>
      </c>
      <c r="AQ600" s="70">
        <f t="shared" si="56"/>
        <v>166.7</v>
      </c>
      <c r="AR600" s="70">
        <f>IFERROR(VLOOKUP(A600,Climatologia_PP!A:U,9+Precipitacion!$E$2,FALSE),"")</f>
        <v>185.3857142857143</v>
      </c>
      <c r="AS600" s="70">
        <f t="shared" si="57"/>
        <v>89.920628804808487</v>
      </c>
      <c r="AT600" s="70">
        <f t="shared" si="58"/>
        <v>96.122051481002202</v>
      </c>
      <c r="AU600" s="70">
        <f t="shared" si="59"/>
        <v>67.099999999999994</v>
      </c>
      <c r="AV600" s="70">
        <f>IFERROR(VLOOKUP(A600,Maximos!A:AQ,8+(Precipitacion!$E$2-1)*3,FALSE),"")</f>
        <v>102.5</v>
      </c>
      <c r="AW600" s="79">
        <f t="array" ref="AW6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MATCH($A600, Maximos!$A:$A, 0),
    _xlpm.anio, INDEX(Maximos!$A:$ZZ, _xlpm.fila, _xlpm.colIni+1),
    _xlpm.dia, INDEX(Maximos!$A:$ZZ, _xlpm.fila, _xlpm.colIni+2),
    IF(OR(_xlpm.anio="",_xlpm.dia=""), "No aplica", DATE(_xlpm.anio, _xlpm.mesNum, _xlpm.dia))
  ),
"")</f>
        <v>41398</v>
      </c>
      <c r="AX600" s="72">
        <f t="shared" si="60"/>
        <v>-35.400000000000006</v>
      </c>
    </row>
    <row r="601" spans="1:50" ht="15" customHeight="1" x14ac:dyDescent="0.25">
      <c r="A601" s="68">
        <v>26120170</v>
      </c>
      <c r="B601" s="69" t="s">
        <v>920</v>
      </c>
      <c r="C601" s="69" t="s">
        <v>863</v>
      </c>
      <c r="D601" s="70">
        <v>-75.706277779999994</v>
      </c>
      <c r="E601" s="70">
        <v>4.3327499999999999</v>
      </c>
      <c r="F601" s="68">
        <v>1685</v>
      </c>
      <c r="G601" s="68">
        <v>63</v>
      </c>
      <c r="H601" s="68">
        <v>63548</v>
      </c>
      <c r="I601" s="69" t="s">
        <v>68</v>
      </c>
      <c r="J601" s="69" t="s">
        <v>920</v>
      </c>
      <c r="K601" s="72">
        <v>0</v>
      </c>
      <c r="L601" s="72">
        <v>0</v>
      </c>
      <c r="M601" s="72">
        <v>2</v>
      </c>
      <c r="N601" s="72">
        <v>27</v>
      </c>
      <c r="O601" s="72">
        <v>3</v>
      </c>
      <c r="P601" s="72">
        <v>0</v>
      </c>
      <c r="Q601" s="72">
        <v>0</v>
      </c>
      <c r="R601" s="72">
        <v>14</v>
      </c>
      <c r="S601" s="72">
        <v>0</v>
      </c>
      <c r="T601" s="72">
        <v>6</v>
      </c>
      <c r="U601" s="72">
        <v>14</v>
      </c>
      <c r="V601" s="72">
        <v>0</v>
      </c>
      <c r="W601" s="72">
        <v>16</v>
      </c>
      <c r="X601" s="72">
        <v>0</v>
      </c>
      <c r="Y601" s="72">
        <v>0</v>
      </c>
      <c r="Z601" s="72">
        <v>22</v>
      </c>
      <c r="AA601" s="72">
        <v>0</v>
      </c>
      <c r="AB601" s="72">
        <v>0</v>
      </c>
      <c r="AC601" s="72">
        <v>0</v>
      </c>
      <c r="AD601" s="72">
        <v>0</v>
      </c>
      <c r="AE601" s="72">
        <v>2</v>
      </c>
      <c r="AF601" s="87">
        <v>0</v>
      </c>
      <c r="AG601" s="87">
        <v>0</v>
      </c>
      <c r="AH601" s="87">
        <v>0</v>
      </c>
      <c r="AI601" s="87">
        <v>0</v>
      </c>
      <c r="AJ601" s="87">
        <v>0</v>
      </c>
      <c r="AK601" s="87">
        <v>0</v>
      </c>
      <c r="AL601" s="87">
        <v>1</v>
      </c>
      <c r="AM601" s="87">
        <v>41</v>
      </c>
      <c r="AN601" s="87"/>
      <c r="AO601" s="87"/>
      <c r="AP601" s="70">
        <f t="shared" si="55"/>
        <v>29</v>
      </c>
      <c r="AQ601" s="70">
        <f t="shared" si="56"/>
        <v>148</v>
      </c>
      <c r="AR601" s="70">
        <f>IFERROR(VLOOKUP(A601,Climatologia_PP!A:U,9+Precipitacion!$E$2,FALSE),"")</f>
        <v>222.23333333333329</v>
      </c>
      <c r="AS601" s="70">
        <f t="shared" si="57"/>
        <v>66.596670166491691</v>
      </c>
      <c r="AT601" s="70">
        <f t="shared" si="58"/>
        <v>71.189543971077327</v>
      </c>
      <c r="AU601" s="70">
        <f t="shared" si="59"/>
        <v>41</v>
      </c>
      <c r="AV601" s="70">
        <f>IFERROR(VLOOKUP(A601,Maximos!A:AQ,8+(Precipitacion!$E$2-1)*3,FALSE),"")</f>
        <v>130</v>
      </c>
      <c r="AW601" s="79">
        <f t="array" ref="AW6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MATCH($A601, Maximos!$A:$A, 0),
    _xlpm.anio, INDEX(Maximos!$A:$ZZ, _xlpm.fila, _xlpm.colIni+1),
    _xlpm.dia, INDEX(Maximos!$A:$ZZ, _xlpm.fila, _xlpm.colIni+2),
    IF(OR(_xlpm.anio="",_xlpm.dia=""), "No aplica", DATE(_xlpm.anio, _xlpm.mesNum, _xlpm.dia))
  ),
"")</f>
        <v>38124</v>
      </c>
      <c r="AX601" s="72">
        <f t="shared" si="60"/>
        <v>-89</v>
      </c>
    </row>
    <row r="602" spans="1:50" ht="15" customHeight="1" x14ac:dyDescent="0.25">
      <c r="A602" s="68">
        <v>26110040</v>
      </c>
      <c r="B602" s="69" t="s">
        <v>35</v>
      </c>
      <c r="C602" s="69" t="s">
        <v>863</v>
      </c>
      <c r="D602" s="70">
        <v>-76.190444439999993</v>
      </c>
      <c r="E602" s="70">
        <v>4.3429444439999996</v>
      </c>
      <c r="F602" s="68">
        <v>972</v>
      </c>
      <c r="G602" s="68">
        <v>76</v>
      </c>
      <c r="H602" s="68">
        <v>76100</v>
      </c>
      <c r="I602" s="69" t="s">
        <v>864</v>
      </c>
      <c r="J602" s="69" t="s">
        <v>35</v>
      </c>
      <c r="K602" s="72">
        <v>11</v>
      </c>
      <c r="L602" s="72">
        <v>6</v>
      </c>
      <c r="M602" s="72">
        <v>11</v>
      </c>
      <c r="N602" s="72">
        <v>0</v>
      </c>
      <c r="O602" s="72">
        <v>0</v>
      </c>
      <c r="P602" s="72">
        <v>0</v>
      </c>
      <c r="Q602" s="72">
        <v>0</v>
      </c>
      <c r="R602" s="72">
        <v>0</v>
      </c>
      <c r="S602" s="72">
        <v>0</v>
      </c>
      <c r="T602" s="72">
        <v>0</v>
      </c>
      <c r="U602" s="72">
        <v>9</v>
      </c>
      <c r="V602" s="72">
        <v>0</v>
      </c>
      <c r="W602" s="72">
        <v>0</v>
      </c>
      <c r="X602" s="72">
        <v>0</v>
      </c>
      <c r="Y602" s="72">
        <v>0</v>
      </c>
      <c r="Z602" s="72">
        <v>0</v>
      </c>
      <c r="AA602" s="72">
        <v>0</v>
      </c>
      <c r="AB602" s="72">
        <v>0</v>
      </c>
      <c r="AC602" s="72">
        <v>0</v>
      </c>
      <c r="AD602" s="72">
        <v>0</v>
      </c>
      <c r="AE602" s="72">
        <v>5</v>
      </c>
      <c r="AF602" s="87">
        <v>0</v>
      </c>
      <c r="AG602" s="87">
        <v>0</v>
      </c>
      <c r="AH602" s="87">
        <v>0</v>
      </c>
      <c r="AI602" s="87">
        <v>0</v>
      </c>
      <c r="AJ602" s="87">
        <v>10</v>
      </c>
      <c r="AK602" s="87">
        <v>0</v>
      </c>
      <c r="AL602" s="87">
        <v>0</v>
      </c>
      <c r="AM602" s="87">
        <v>7</v>
      </c>
      <c r="AN602" s="87"/>
      <c r="AO602" s="87"/>
      <c r="AP602" s="70">
        <f t="shared" si="55"/>
        <v>29</v>
      </c>
      <c r="AQ602" s="70">
        <f t="shared" si="56"/>
        <v>59</v>
      </c>
      <c r="AR602" s="70">
        <f>IFERROR(VLOOKUP(A602,Climatologia_PP!A:U,9+Precipitacion!$E$2,FALSE),"")</f>
        <v>132.51724137931029</v>
      </c>
      <c r="AS602" s="70">
        <f t="shared" si="57"/>
        <v>44.522508456934709</v>
      </c>
      <c r="AT602" s="70">
        <f t="shared" si="58"/>
        <v>47.593026281550891</v>
      </c>
      <c r="AU602" s="70">
        <f t="shared" si="59"/>
        <v>11</v>
      </c>
      <c r="AV602" s="70">
        <f>IFERROR(VLOOKUP(A602,Maximos!A:AQ,8+(Precipitacion!$E$2-1)*3,FALSE),"")</f>
        <v>81</v>
      </c>
      <c r="AW602" s="79">
        <f t="array" ref="AW6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MATCH($A602, Maximos!$A:$A, 0),
    _xlpm.anio, INDEX(Maximos!$A:$ZZ, _xlpm.fila, _xlpm.colIni+1),
    _xlpm.dia, INDEX(Maximos!$A:$ZZ, _xlpm.fila, _xlpm.colIni+2),
    IF(OR(_xlpm.anio="",_xlpm.dia=""), "No aplica", DATE(_xlpm.anio, _xlpm.mesNum, _xlpm.dia))
  ),
"")</f>
        <v>26804</v>
      </c>
      <c r="AX602" s="72">
        <f t="shared" si="60"/>
        <v>-70</v>
      </c>
    </row>
    <row r="603" spans="1:50" ht="15" customHeight="1" x14ac:dyDescent="0.25">
      <c r="A603" s="68">
        <v>26135100</v>
      </c>
      <c r="B603" s="69" t="s">
        <v>921</v>
      </c>
      <c r="C603" s="69" t="s">
        <v>863</v>
      </c>
      <c r="D603" s="70">
        <v>-75.877555560000005</v>
      </c>
      <c r="E603" s="70">
        <v>4.8780277779999999</v>
      </c>
      <c r="F603" s="68">
        <v>995</v>
      </c>
      <c r="G603" s="68">
        <v>66</v>
      </c>
      <c r="H603" s="68">
        <v>66001</v>
      </c>
      <c r="I603" s="69" t="s">
        <v>65</v>
      </c>
      <c r="J603" s="69" t="s">
        <v>66</v>
      </c>
      <c r="K603" s="72">
        <v>0</v>
      </c>
      <c r="L603" s="72">
        <v>0</v>
      </c>
      <c r="M603" s="72">
        <v>16.7</v>
      </c>
      <c r="N603" s="72">
        <v>0</v>
      </c>
      <c r="O603" s="72">
        <v>0</v>
      </c>
      <c r="P603" s="72">
        <v>0</v>
      </c>
      <c r="Q603" s="72">
        <v>5.7</v>
      </c>
      <c r="R603" s="72">
        <v>0</v>
      </c>
      <c r="S603" s="72">
        <v>0</v>
      </c>
      <c r="T603" s="72">
        <v>1</v>
      </c>
      <c r="U603" s="72">
        <v>37.4</v>
      </c>
      <c r="V603" s="72">
        <v>0</v>
      </c>
      <c r="W603" s="72">
        <v>0</v>
      </c>
      <c r="X603" s="72">
        <v>0</v>
      </c>
      <c r="Y603" s="72">
        <v>1.5</v>
      </c>
      <c r="Z603" s="72">
        <v>0</v>
      </c>
      <c r="AA603" s="72">
        <v>2.6</v>
      </c>
      <c r="AB603" s="72">
        <v>0</v>
      </c>
      <c r="AC603" s="72">
        <v>0</v>
      </c>
      <c r="AD603" s="72">
        <v>2.2000000000000002</v>
      </c>
      <c r="AE603" s="72">
        <v>5</v>
      </c>
      <c r="AF603" s="87">
        <v>0</v>
      </c>
      <c r="AG603" s="87">
        <v>0</v>
      </c>
      <c r="AH603" s="87">
        <v>0</v>
      </c>
      <c r="AI603" s="87">
        <v>1</v>
      </c>
      <c r="AJ603" s="87">
        <v>0</v>
      </c>
      <c r="AK603" s="87"/>
      <c r="AL603" s="87">
        <v>1.2</v>
      </c>
      <c r="AM603" s="87">
        <v>30</v>
      </c>
      <c r="AN603" s="87"/>
      <c r="AO603" s="87"/>
      <c r="AP603" s="70">
        <f t="shared" si="55"/>
        <v>28</v>
      </c>
      <c r="AQ603" s="70">
        <f t="shared" si="56"/>
        <v>104.3</v>
      </c>
      <c r="AR603" s="70" t="str">
        <f>IFERROR(VLOOKUP(A603,Climatologia_PP!A:U,9+Precipitacion!$E$2,FALSE),"")</f>
        <v/>
      </c>
      <c r="AS603" s="70" t="str">
        <f t="shared" si="57"/>
        <v/>
      </c>
      <c r="AT603" s="70" t="str">
        <f t="shared" si="58"/>
        <v/>
      </c>
      <c r="AU603" s="70">
        <f t="shared" si="59"/>
        <v>37.4</v>
      </c>
      <c r="AV603" s="70">
        <f>IFERROR(VLOOKUP(A603,Maximos!A:AQ,8+(Precipitacion!$E$2-1)*3,FALSE),"")</f>
        <v>115</v>
      </c>
      <c r="AW603" s="79">
        <f t="array" ref="AW6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MATCH($A603, Maximos!$A:$A, 0),
    _xlpm.anio, INDEX(Maximos!$A:$ZZ, _xlpm.fila, _xlpm.colIni+1),
    _xlpm.dia, INDEX(Maximos!$A:$ZZ, _xlpm.fila, _xlpm.colIni+2),
    IF(OR(_xlpm.anio="",_xlpm.dia=""), "No aplica", DATE(_xlpm.anio, _xlpm.mesNum, _xlpm.dia))
  ),
"")</f>
        <v>40323</v>
      </c>
      <c r="AX603" s="72">
        <f t="shared" si="60"/>
        <v>-77.599999999999994</v>
      </c>
    </row>
    <row r="604" spans="1:50" ht="15" customHeight="1" x14ac:dyDescent="0.25">
      <c r="A604" s="68">
        <v>26130170</v>
      </c>
      <c r="B604" s="69" t="s">
        <v>922</v>
      </c>
      <c r="C604" s="69" t="s">
        <v>863</v>
      </c>
      <c r="D604" s="70">
        <v>-75.55805556</v>
      </c>
      <c r="E604" s="70">
        <v>4.8855555559999999</v>
      </c>
      <c r="F604" s="68">
        <v>2134</v>
      </c>
      <c r="G604" s="68">
        <v>66</v>
      </c>
      <c r="H604" s="68">
        <v>66682</v>
      </c>
      <c r="I604" s="69" t="s">
        <v>65</v>
      </c>
      <c r="J604" s="69" t="s">
        <v>895</v>
      </c>
      <c r="K604" s="72">
        <v>0</v>
      </c>
      <c r="L604" s="72">
        <v>17.3</v>
      </c>
      <c r="M604" s="72">
        <v>13.2</v>
      </c>
      <c r="N604" s="72">
        <v>5.4</v>
      </c>
      <c r="O604" s="72">
        <v>0</v>
      </c>
      <c r="P604" s="72">
        <v>0</v>
      </c>
      <c r="Q604" s="72">
        <v>0</v>
      </c>
      <c r="R604" s="72">
        <v>0</v>
      </c>
      <c r="S604" s="72">
        <v>2.6</v>
      </c>
      <c r="T604" s="72">
        <v>0</v>
      </c>
      <c r="U604" s="72">
        <v>20.100000000000001</v>
      </c>
      <c r="V604" s="72">
        <v>1</v>
      </c>
      <c r="W604" s="72">
        <v>1.6</v>
      </c>
      <c r="X604" s="72">
        <v>5.3</v>
      </c>
      <c r="Y604" s="72">
        <v>0</v>
      </c>
      <c r="Z604" s="72"/>
      <c r="AA604" s="72">
        <v>0</v>
      </c>
      <c r="AB604" s="72">
        <v>5.6</v>
      </c>
      <c r="AC604" s="72">
        <v>0</v>
      </c>
      <c r="AD604" s="72">
        <v>19.2</v>
      </c>
      <c r="AE604" s="72">
        <v>1.6</v>
      </c>
      <c r="AF604" s="87">
        <v>0</v>
      </c>
      <c r="AG604" s="87">
        <v>2.2999999999999998</v>
      </c>
      <c r="AH604" s="87">
        <v>22.7</v>
      </c>
      <c r="AI604" s="87">
        <v>14.2</v>
      </c>
      <c r="AJ604" s="87">
        <v>0</v>
      </c>
      <c r="AK604" s="87">
        <v>9.3000000000000007</v>
      </c>
      <c r="AL604" s="87">
        <v>3.4</v>
      </c>
      <c r="AM604" s="87">
        <v>6.7</v>
      </c>
      <c r="AN604" s="87"/>
      <c r="AO604" s="87"/>
      <c r="AP604" s="70">
        <f t="shared" si="55"/>
        <v>28</v>
      </c>
      <c r="AQ604" s="70">
        <f t="shared" si="56"/>
        <v>151.5</v>
      </c>
      <c r="AR604" s="70">
        <f>IFERROR(VLOOKUP(A604,Climatologia_PP!A:U,9+Precipitacion!$E$2,FALSE),"")</f>
        <v>206.4500000000001</v>
      </c>
      <c r="AS604" s="70">
        <f t="shared" si="57"/>
        <v>73.383385807701586</v>
      </c>
      <c r="AT604" s="70">
        <f t="shared" si="58"/>
        <v>81.245891429955321</v>
      </c>
      <c r="AU604" s="70">
        <f t="shared" si="59"/>
        <v>22.7</v>
      </c>
      <c r="AV604" s="70">
        <f>IFERROR(VLOOKUP(A604,Maximos!A:AQ,8+(Precipitacion!$E$2-1)*3,FALSE),"")</f>
        <v>90.7</v>
      </c>
      <c r="AW604" s="79">
        <f t="array" ref="AW6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MATCH($A604, Maximos!$A:$A, 0),
    _xlpm.anio, INDEX(Maximos!$A:$ZZ, _xlpm.fila, _xlpm.colIni+1),
    _xlpm.dia, INDEX(Maximos!$A:$ZZ, _xlpm.fila, _xlpm.colIni+2),
    IF(OR(_xlpm.anio="",_xlpm.dia=""), "No aplica", DATE(_xlpm.anio, _xlpm.mesNum, _xlpm.dia))
  ),
"")</f>
        <v>40675</v>
      </c>
      <c r="AX604" s="72">
        <f t="shared" si="60"/>
        <v>-68</v>
      </c>
    </row>
    <row r="605" spans="1:50" ht="15" customHeight="1" x14ac:dyDescent="0.25">
      <c r="A605" s="68">
        <v>54025010</v>
      </c>
      <c r="B605" s="69" t="s">
        <v>923</v>
      </c>
      <c r="C605" s="69" t="s">
        <v>863</v>
      </c>
      <c r="D605" s="70">
        <v>-76.676666667000006</v>
      </c>
      <c r="E605" s="70">
        <v>4.8980833329999998</v>
      </c>
      <c r="F605" s="68">
        <v>1115</v>
      </c>
      <c r="G605" s="68">
        <v>27</v>
      </c>
      <c r="H605" s="68">
        <v>27491</v>
      </c>
      <c r="I605" s="69" t="s">
        <v>87</v>
      </c>
      <c r="J605" s="69" t="s">
        <v>924</v>
      </c>
      <c r="K605" s="72">
        <v>12.8</v>
      </c>
      <c r="L605" s="72">
        <v>22.8</v>
      </c>
      <c r="M605" s="72">
        <v>24.2</v>
      </c>
      <c r="N605" s="72">
        <v>15.2</v>
      </c>
      <c r="O605" s="72">
        <v>11.8</v>
      </c>
      <c r="P605" s="72">
        <v>9</v>
      </c>
      <c r="Q605" s="72"/>
      <c r="R605" s="72"/>
      <c r="S605" s="72"/>
      <c r="T605" s="72"/>
      <c r="U605" s="72"/>
      <c r="V605" s="72"/>
      <c r="W605" s="72"/>
      <c r="X605" s="72">
        <v>6.2</v>
      </c>
      <c r="Y605" s="72">
        <v>14.4</v>
      </c>
      <c r="Z605" s="72">
        <v>10.6</v>
      </c>
      <c r="AA605" s="72">
        <v>6.4</v>
      </c>
      <c r="AB605" s="72">
        <v>8.6</v>
      </c>
      <c r="AC605" s="72">
        <v>12</v>
      </c>
      <c r="AD605" s="72">
        <v>7.2</v>
      </c>
      <c r="AE605" s="72">
        <v>9.1</v>
      </c>
      <c r="AF605" s="87"/>
      <c r="AG605" s="87"/>
      <c r="AH605" s="87"/>
      <c r="AI605" s="87"/>
      <c r="AJ605" s="87"/>
      <c r="AK605" s="87"/>
      <c r="AL605" s="87"/>
      <c r="AM605" s="87"/>
      <c r="AN605" s="87"/>
      <c r="AO605" s="87"/>
      <c r="AP605" s="70">
        <f t="shared" si="55"/>
        <v>14</v>
      </c>
      <c r="AQ605" s="70">
        <f t="shared" si="56"/>
        <v>170.29999999999998</v>
      </c>
      <c r="AR605" s="70" t="str">
        <f>IFERROR(VLOOKUP(A605,Climatologia_PP!A:U,9+Precipitacion!$E$2,FALSE),"")</f>
        <v/>
      </c>
      <c r="AS605" s="70" t="str">
        <f t="shared" si="57"/>
        <v/>
      </c>
      <c r="AT605" s="70" t="str">
        <f t="shared" si="58"/>
        <v/>
      </c>
      <c r="AU605" s="70">
        <f t="shared" si="59"/>
        <v>24.2</v>
      </c>
      <c r="AV605" s="70">
        <f>IFERROR(VLOOKUP(A605,Maximos!A:AQ,8+(Precipitacion!$E$2-1)*3,FALSE),"")</f>
        <v>124.5</v>
      </c>
      <c r="AW605" s="79">
        <f t="array" ref="AW6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MATCH($A605, Maximos!$A:$A, 0),
    _xlpm.anio, INDEX(Maximos!$A:$ZZ, _xlpm.fila, _xlpm.colIni+1),
    _xlpm.dia, INDEX(Maximos!$A:$ZZ, _xlpm.fila, _xlpm.colIni+2),
    IF(OR(_xlpm.anio="",_xlpm.dia=""), "No aplica", DATE(_xlpm.anio, _xlpm.mesNum, _xlpm.dia))
  ),
"")</f>
        <v>45075</v>
      </c>
      <c r="AX605" s="72">
        <f t="shared" si="60"/>
        <v>-100.3</v>
      </c>
    </row>
    <row r="606" spans="1:50" ht="15" customHeight="1" x14ac:dyDescent="0.25">
      <c r="A606" s="68">
        <v>26030150</v>
      </c>
      <c r="B606" s="69" t="s">
        <v>925</v>
      </c>
      <c r="C606" s="69" t="s">
        <v>863</v>
      </c>
      <c r="D606" s="70">
        <v>-76.706944440000001</v>
      </c>
      <c r="E606" s="70">
        <v>2.943333333</v>
      </c>
      <c r="F606" s="68">
        <v>1171</v>
      </c>
      <c r="G606" s="68">
        <v>19</v>
      </c>
      <c r="H606" s="68">
        <v>19780</v>
      </c>
      <c r="I606" s="69" t="s">
        <v>422</v>
      </c>
      <c r="J606" s="69" t="s">
        <v>926</v>
      </c>
      <c r="K606" s="72">
        <v>0</v>
      </c>
      <c r="L606" s="72">
        <v>1</v>
      </c>
      <c r="M606" s="72">
        <v>0</v>
      </c>
      <c r="N606" s="72">
        <v>52.7</v>
      </c>
      <c r="O606" s="72">
        <v>0.5</v>
      </c>
      <c r="P606" s="72">
        <v>7.6</v>
      </c>
      <c r="Q606" s="72">
        <v>45.8</v>
      </c>
      <c r="R606" s="72">
        <v>8.3000000000000007</v>
      </c>
      <c r="S606" s="72">
        <v>0</v>
      </c>
      <c r="T606" s="72">
        <v>0</v>
      </c>
      <c r="U606" s="72">
        <v>6.8</v>
      </c>
      <c r="V606" s="72">
        <v>8.3000000000000007</v>
      </c>
      <c r="W606" s="72">
        <v>22.2</v>
      </c>
      <c r="X606" s="72">
        <v>0</v>
      </c>
      <c r="Y606" s="72">
        <v>9</v>
      </c>
      <c r="Z606" s="72">
        <v>0</v>
      </c>
      <c r="AA606" s="72">
        <v>0</v>
      </c>
      <c r="AB606" s="72">
        <v>0</v>
      </c>
      <c r="AC606" s="72">
        <v>0</v>
      </c>
      <c r="AD606" s="72">
        <v>0</v>
      </c>
      <c r="AE606" s="72">
        <v>0</v>
      </c>
      <c r="AF606" s="87">
        <v>0</v>
      </c>
      <c r="AG606" s="87">
        <v>0</v>
      </c>
      <c r="AH606" s="87">
        <v>6</v>
      </c>
      <c r="AI606" s="87">
        <v>0</v>
      </c>
      <c r="AJ606" s="87">
        <v>0</v>
      </c>
      <c r="AK606" s="87">
        <v>2</v>
      </c>
      <c r="AL606" s="87">
        <v>36.200000000000003</v>
      </c>
      <c r="AM606" s="87">
        <v>3.6</v>
      </c>
      <c r="AN606" s="87"/>
      <c r="AO606" s="87"/>
      <c r="AP606" s="70">
        <f t="shared" si="55"/>
        <v>29</v>
      </c>
      <c r="AQ606" s="70">
        <f t="shared" si="56"/>
        <v>209.99999999999997</v>
      </c>
      <c r="AR606" s="70" t="str">
        <f>IFERROR(VLOOKUP(A606,Climatologia_PP!A:U,9+Precipitacion!$E$2,FALSE),"")</f>
        <v/>
      </c>
      <c r="AS606" s="70" t="str">
        <f t="shared" si="57"/>
        <v/>
      </c>
      <c r="AT606" s="70" t="str">
        <f t="shared" si="58"/>
        <v/>
      </c>
      <c r="AU606" s="70">
        <f t="shared" si="59"/>
        <v>52.7</v>
      </c>
      <c r="AV606" s="70">
        <f>IFERROR(VLOOKUP(A606,Maximos!A:AQ,8+(Precipitacion!$E$2-1)*3,FALSE),"")</f>
        <v>77</v>
      </c>
      <c r="AW606" s="79">
        <f t="array" ref="AW6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MATCH($A606, Maximos!$A:$A, 0),
    _xlpm.anio, INDEX(Maximos!$A:$ZZ, _xlpm.fila, _xlpm.colIni+1),
    _xlpm.dia, INDEX(Maximos!$A:$ZZ, _xlpm.fila, _xlpm.colIni+2),
    IF(OR(_xlpm.anio="",_xlpm.dia=""), "No aplica", DATE(_xlpm.anio, _xlpm.mesNum, _xlpm.dia))
  ),
"")</f>
        <v>45416</v>
      </c>
      <c r="AX606" s="72">
        <f t="shared" si="60"/>
        <v>-24.299999999999997</v>
      </c>
    </row>
    <row r="607" spans="1:50" ht="15" customHeight="1" x14ac:dyDescent="0.25">
      <c r="A607" s="68">
        <v>26115080</v>
      </c>
      <c r="B607" s="69" t="s">
        <v>908</v>
      </c>
      <c r="C607" s="69" t="s">
        <v>863</v>
      </c>
      <c r="D607" s="70">
        <v>-76.079888890000007</v>
      </c>
      <c r="E607" s="70">
        <v>4.4809166669999998</v>
      </c>
      <c r="F607" s="68">
        <v>945</v>
      </c>
      <c r="G607" s="68">
        <v>76</v>
      </c>
      <c r="H607" s="68">
        <v>76622</v>
      </c>
      <c r="I607" s="69" t="s">
        <v>864</v>
      </c>
      <c r="J607" s="69" t="s">
        <v>927</v>
      </c>
      <c r="K607" s="72">
        <v>0</v>
      </c>
      <c r="L607" s="72">
        <v>6.5</v>
      </c>
      <c r="M607" s="72">
        <v>0</v>
      </c>
      <c r="N607" s="72">
        <v>14</v>
      </c>
      <c r="O607" s="72">
        <v>0</v>
      </c>
      <c r="P607" s="72">
        <v>0</v>
      </c>
      <c r="Q607" s="72">
        <v>10</v>
      </c>
      <c r="R607" s="72">
        <v>0</v>
      </c>
      <c r="S607" s="72">
        <v>0</v>
      </c>
      <c r="T607" s="72">
        <v>0</v>
      </c>
      <c r="U607" s="72">
        <v>5</v>
      </c>
      <c r="V607" s="72">
        <v>0</v>
      </c>
      <c r="W607" s="72">
        <v>1.5</v>
      </c>
      <c r="X607" s="72">
        <v>35</v>
      </c>
      <c r="Y607" s="72">
        <v>0</v>
      </c>
      <c r="Z607" s="72">
        <v>0</v>
      </c>
      <c r="AA607" s="72">
        <v>0</v>
      </c>
      <c r="AB607" s="72">
        <v>0</v>
      </c>
      <c r="AC607" s="72">
        <v>0</v>
      </c>
      <c r="AD607" s="72">
        <v>0</v>
      </c>
      <c r="AE607" s="72">
        <v>8.5</v>
      </c>
      <c r="AF607" s="87">
        <v>0</v>
      </c>
      <c r="AG607" s="87">
        <v>0</v>
      </c>
      <c r="AH607" s="87">
        <v>0</v>
      </c>
      <c r="AI607" s="87">
        <v>0</v>
      </c>
      <c r="AJ607" s="87">
        <v>1</v>
      </c>
      <c r="AK607" s="87">
        <v>0</v>
      </c>
      <c r="AL607" s="87">
        <v>0</v>
      </c>
      <c r="AM607" s="87">
        <v>48</v>
      </c>
      <c r="AN607" s="87"/>
      <c r="AO607" s="87"/>
      <c r="AP607" s="70">
        <f t="shared" si="55"/>
        <v>29</v>
      </c>
      <c r="AQ607" s="70">
        <f t="shared" si="56"/>
        <v>129.5</v>
      </c>
      <c r="AR607" s="70">
        <f>IFERROR(VLOOKUP(A607,Climatologia_PP!A:U,9+Precipitacion!$E$2,FALSE),"")</f>
        <v>126.4206896551724</v>
      </c>
      <c r="AS607" s="70">
        <f t="shared" si="57"/>
        <v>102.43576455185206</v>
      </c>
      <c r="AT607" s="70">
        <f t="shared" si="58"/>
        <v>109.50030003818669</v>
      </c>
      <c r="AU607" s="70">
        <f t="shared" si="59"/>
        <v>48</v>
      </c>
      <c r="AV607" s="70">
        <f>IFERROR(VLOOKUP(A607,Maximos!A:AQ,8+(Precipitacion!$E$2-1)*3,FALSE),"")</f>
        <v>93</v>
      </c>
      <c r="AW607" s="79">
        <f t="array" ref="AW6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MATCH($A607, Maximos!$A:$A, 0),
    _xlpm.anio, INDEX(Maximos!$A:$ZZ, _xlpm.fila, _xlpm.colIni+1),
    _xlpm.dia, INDEX(Maximos!$A:$ZZ, _xlpm.fila, _xlpm.colIni+2),
    IF(OR(_xlpm.anio="",_xlpm.dia=""), "No aplica", DATE(_xlpm.anio, _xlpm.mesNum, _xlpm.dia))
  ),
"")</f>
        <v>37772</v>
      </c>
      <c r="AX607" s="72">
        <f t="shared" si="60"/>
        <v>-45</v>
      </c>
    </row>
    <row r="608" spans="1:50" ht="15" customHeight="1" x14ac:dyDescent="0.25">
      <c r="A608" s="68">
        <v>26090630</v>
      </c>
      <c r="B608" s="69" t="s">
        <v>928</v>
      </c>
      <c r="C608" s="69" t="s">
        <v>863</v>
      </c>
      <c r="D608" s="70">
        <v>-76.331944440000001</v>
      </c>
      <c r="E608" s="70">
        <v>3.770138889</v>
      </c>
      <c r="F608" s="68">
        <v>990</v>
      </c>
      <c r="G608" s="68">
        <v>76</v>
      </c>
      <c r="H608" s="68">
        <v>76318</v>
      </c>
      <c r="I608" s="69" t="s">
        <v>864</v>
      </c>
      <c r="J608" s="69" t="s">
        <v>929</v>
      </c>
      <c r="K608" s="72">
        <v>0</v>
      </c>
      <c r="L608" s="72">
        <v>20</v>
      </c>
      <c r="M608" s="72">
        <v>4</v>
      </c>
      <c r="N608" s="72">
        <v>0</v>
      </c>
      <c r="O608" s="72">
        <v>28</v>
      </c>
      <c r="P608" s="72">
        <v>0</v>
      </c>
      <c r="Q608" s="72">
        <v>0</v>
      </c>
      <c r="R608" s="72">
        <v>0</v>
      </c>
      <c r="S608" s="72">
        <v>0</v>
      </c>
      <c r="T608" s="72">
        <v>0</v>
      </c>
      <c r="U608" s="72">
        <v>27</v>
      </c>
      <c r="V608" s="72">
        <v>0</v>
      </c>
      <c r="W608" s="72">
        <v>0</v>
      </c>
      <c r="X608" s="72">
        <v>0</v>
      </c>
      <c r="Y608" s="72">
        <v>0</v>
      </c>
      <c r="Z608" s="72">
        <v>0</v>
      </c>
      <c r="AA608" s="72">
        <v>0</v>
      </c>
      <c r="AB608" s="72">
        <v>0</v>
      </c>
      <c r="AC608" s="72">
        <v>0</v>
      </c>
      <c r="AD608" s="72">
        <v>0</v>
      </c>
      <c r="AE608" s="72">
        <v>0</v>
      </c>
      <c r="AF608" s="87">
        <v>0</v>
      </c>
      <c r="AG608" s="87">
        <v>0</v>
      </c>
      <c r="AH608" s="87">
        <v>0</v>
      </c>
      <c r="AI608" s="87">
        <v>0</v>
      </c>
      <c r="AJ608" s="87">
        <v>0</v>
      </c>
      <c r="AK608" s="87">
        <v>0</v>
      </c>
      <c r="AL608" s="87">
        <v>0</v>
      </c>
      <c r="AM608" s="87">
        <v>49</v>
      </c>
      <c r="AN608" s="87"/>
      <c r="AO608" s="87"/>
      <c r="AP608" s="70">
        <f t="shared" si="55"/>
        <v>29</v>
      </c>
      <c r="AQ608" s="70">
        <f t="shared" si="56"/>
        <v>128</v>
      </c>
      <c r="AR608" s="70">
        <f>IFERROR(VLOOKUP(A608,Climatologia_PP!A:U,9+Precipitacion!$E$2,FALSE),"")</f>
        <v>106.7866666666667</v>
      </c>
      <c r="AS608" s="70">
        <f t="shared" si="57"/>
        <v>119.86515170433259</v>
      </c>
      <c r="AT608" s="70">
        <f t="shared" si="58"/>
        <v>128.13171389083828</v>
      </c>
      <c r="AU608" s="70">
        <f t="shared" si="59"/>
        <v>49</v>
      </c>
      <c r="AV608" s="70">
        <f>IFERROR(VLOOKUP(A608,Maximos!A:AQ,8+(Precipitacion!$E$2-1)*3,FALSE),"")</f>
        <v>71</v>
      </c>
      <c r="AW608" s="79">
        <f t="array" ref="AW6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MATCH($A608, Maximos!$A:$A, 0),
    _xlpm.anio, INDEX(Maximos!$A:$ZZ, _xlpm.fila, _xlpm.colIni+1),
    _xlpm.dia, INDEX(Maximos!$A:$ZZ, _xlpm.fila, _xlpm.colIni+2),
    IF(OR(_xlpm.anio="",_xlpm.dia=""), "No aplica", DATE(_xlpm.anio, _xlpm.mesNum, _xlpm.dia))
  ),
"")</f>
        <v>38125</v>
      </c>
      <c r="AX608" s="72">
        <f t="shared" si="60"/>
        <v>-22</v>
      </c>
    </row>
    <row r="609" spans="1:50" ht="15" customHeight="1" x14ac:dyDescent="0.25">
      <c r="A609" s="68">
        <v>26090060</v>
      </c>
      <c r="B609" s="69" t="s">
        <v>930</v>
      </c>
      <c r="C609" s="69" t="s">
        <v>863</v>
      </c>
      <c r="D609" s="70">
        <v>-76.165555560000001</v>
      </c>
      <c r="E609" s="70">
        <v>3.7732222219999998</v>
      </c>
      <c r="F609" s="68">
        <v>1826</v>
      </c>
      <c r="G609" s="68">
        <v>76</v>
      </c>
      <c r="H609" s="68">
        <v>76306</v>
      </c>
      <c r="I609" s="69" t="s">
        <v>864</v>
      </c>
      <c r="J609" s="69" t="s">
        <v>931</v>
      </c>
      <c r="K609" s="72">
        <v>0</v>
      </c>
      <c r="L609" s="72">
        <v>4</v>
      </c>
      <c r="M609" s="72">
        <v>1</v>
      </c>
      <c r="N609" s="72"/>
      <c r="O609" s="72">
        <v>1</v>
      </c>
      <c r="P609" s="72"/>
      <c r="Q609" s="72"/>
      <c r="R609" s="72">
        <v>0</v>
      </c>
      <c r="S609" s="72">
        <v>0</v>
      </c>
      <c r="T609" s="72">
        <v>0</v>
      </c>
      <c r="U609" s="72">
        <v>3</v>
      </c>
      <c r="V609" s="72">
        <v>1</v>
      </c>
      <c r="W609" s="72">
        <v>0</v>
      </c>
      <c r="X609" s="72">
        <v>0</v>
      </c>
      <c r="Y609" s="72">
        <v>0</v>
      </c>
      <c r="Z609" s="72">
        <v>0</v>
      </c>
      <c r="AA609" s="72">
        <v>0</v>
      </c>
      <c r="AB609" s="72">
        <v>0</v>
      </c>
      <c r="AC609" s="72">
        <v>0</v>
      </c>
      <c r="AD609" s="72">
        <v>0</v>
      </c>
      <c r="AE609" s="72">
        <v>2</v>
      </c>
      <c r="AF609" s="87">
        <v>0</v>
      </c>
      <c r="AG609" s="87">
        <v>0</v>
      </c>
      <c r="AH609" s="87"/>
      <c r="AI609" s="87"/>
      <c r="AJ609" s="87">
        <v>2</v>
      </c>
      <c r="AK609" s="87">
        <v>1</v>
      </c>
      <c r="AL609" s="87"/>
      <c r="AM609" s="87">
        <v>27</v>
      </c>
      <c r="AN609" s="87"/>
      <c r="AO609" s="87"/>
      <c r="AP609" s="70">
        <f t="shared" si="55"/>
        <v>23</v>
      </c>
      <c r="AQ609" s="70">
        <f t="shared" si="56"/>
        <v>42</v>
      </c>
      <c r="AR609" s="70">
        <f>IFERROR(VLOOKUP(A609,Climatologia_PP!A:U,9+Precipitacion!$E$2,FALSE),"")</f>
        <v>116.548275862069</v>
      </c>
      <c r="AS609" s="70">
        <f t="shared" si="57"/>
        <v>36.036569129264166</v>
      </c>
      <c r="AT609" s="70">
        <f t="shared" si="58"/>
        <v>48.571027956834314</v>
      </c>
      <c r="AU609" s="70">
        <f t="shared" si="59"/>
        <v>27</v>
      </c>
      <c r="AV609" s="70">
        <f>IFERROR(VLOOKUP(A609,Maximos!A:AQ,8+(Precipitacion!$E$2-1)*3,FALSE),"")</f>
        <v>87</v>
      </c>
      <c r="AW609" s="79">
        <f t="array" ref="AW6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MATCH($A609, Maximos!$A:$A, 0),
    _xlpm.anio, INDEX(Maximos!$A:$ZZ, _xlpm.fila, _xlpm.colIni+1),
    _xlpm.dia, INDEX(Maximos!$A:$ZZ, _xlpm.fila, _xlpm.colIni+2),
    IF(OR(_xlpm.anio="",_xlpm.dia=""), "No aplica", DATE(_xlpm.anio, _xlpm.mesNum, _xlpm.dia))
  ),
"")</f>
        <v>44322</v>
      </c>
      <c r="AX609" s="72">
        <f t="shared" si="60"/>
        <v>-60</v>
      </c>
    </row>
    <row r="610" spans="1:50" ht="15" customHeight="1" x14ac:dyDescent="0.25">
      <c r="A610" s="68">
        <v>26110230</v>
      </c>
      <c r="B610" s="69" t="s">
        <v>932</v>
      </c>
      <c r="C610" s="69" t="s">
        <v>863</v>
      </c>
      <c r="D610" s="70">
        <v>-76.100527779999993</v>
      </c>
      <c r="E610" s="70">
        <v>4.4186666670000001</v>
      </c>
      <c r="F610" s="68">
        <v>933</v>
      </c>
      <c r="G610" s="68">
        <v>76</v>
      </c>
      <c r="H610" s="68">
        <v>76622</v>
      </c>
      <c r="I610" s="69" t="s">
        <v>864</v>
      </c>
      <c r="J610" s="69" t="s">
        <v>927</v>
      </c>
      <c r="K610" s="72">
        <v>15</v>
      </c>
      <c r="L610" s="72">
        <v>21</v>
      </c>
      <c r="M610" s="72">
        <v>0</v>
      </c>
      <c r="N610" s="72">
        <v>7</v>
      </c>
      <c r="O610" s="72">
        <v>0</v>
      </c>
      <c r="P610" s="72">
        <v>0</v>
      </c>
      <c r="Q610" s="72">
        <v>1</v>
      </c>
      <c r="R610" s="72">
        <v>0</v>
      </c>
      <c r="S610" s="72">
        <v>0</v>
      </c>
      <c r="T610" s="72">
        <v>0</v>
      </c>
      <c r="U610" s="72">
        <v>11</v>
      </c>
      <c r="V610" s="72">
        <v>0</v>
      </c>
      <c r="W610" s="72">
        <v>0</v>
      </c>
      <c r="X610" s="72">
        <v>0</v>
      </c>
      <c r="Y610" s="72">
        <v>0</v>
      </c>
      <c r="Z610" s="72">
        <v>0</v>
      </c>
      <c r="AA610" s="72">
        <v>0</v>
      </c>
      <c r="AB610" s="72">
        <v>0</v>
      </c>
      <c r="AC610" s="72">
        <v>0</v>
      </c>
      <c r="AD610" s="72">
        <v>0</v>
      </c>
      <c r="AE610" s="72">
        <v>12</v>
      </c>
      <c r="AF610" s="87">
        <v>0</v>
      </c>
      <c r="AG610" s="87">
        <v>0</v>
      </c>
      <c r="AH610" s="87">
        <v>0</v>
      </c>
      <c r="AI610" s="87">
        <v>0</v>
      </c>
      <c r="AJ610" s="87">
        <v>1.5</v>
      </c>
      <c r="AK610" s="87">
        <v>0</v>
      </c>
      <c r="AL610" s="87">
        <v>1</v>
      </c>
      <c r="AM610" s="87">
        <v>83</v>
      </c>
      <c r="AN610" s="87"/>
      <c r="AO610" s="87"/>
      <c r="AP610" s="70">
        <f t="shared" si="55"/>
        <v>29</v>
      </c>
      <c r="AQ610" s="70">
        <f t="shared" si="56"/>
        <v>152.5</v>
      </c>
      <c r="AR610" s="70">
        <f>IFERROR(VLOOKUP(A610,Climatologia_PP!A:U,9+Precipitacion!$E$2,FALSE),"")</f>
        <v>134.37586206896549</v>
      </c>
      <c r="AS610" s="70">
        <f t="shared" si="57"/>
        <v>113.48764402473763</v>
      </c>
      <c r="AT610" s="70">
        <f t="shared" si="58"/>
        <v>121.3143780954092</v>
      </c>
      <c r="AU610" s="70">
        <f t="shared" si="59"/>
        <v>83</v>
      </c>
      <c r="AV610" s="70">
        <f>IFERROR(VLOOKUP(A610,Maximos!A:AQ,8+(Precipitacion!$E$2-1)*3,FALSE),"")</f>
        <v>93</v>
      </c>
      <c r="AW610" s="79">
        <f t="array" ref="AW6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MATCH($A610, Maximos!$A:$A, 0),
    _xlpm.anio, INDEX(Maximos!$A:$ZZ, _xlpm.fila, _xlpm.colIni+1),
    _xlpm.dia, INDEX(Maximos!$A:$ZZ, _xlpm.fila, _xlpm.colIni+2),
    IF(OR(_xlpm.anio="",_xlpm.dia=""), "No aplica", DATE(_xlpm.anio, _xlpm.mesNum, _xlpm.dia))
  ),
"")</f>
        <v>39211</v>
      </c>
      <c r="AX610" s="72">
        <f t="shared" si="60"/>
        <v>-10</v>
      </c>
    </row>
    <row r="611" spans="1:50" ht="15" customHeight="1" x14ac:dyDescent="0.25">
      <c r="A611" s="68">
        <v>54020060</v>
      </c>
      <c r="B611" s="69" t="s">
        <v>933</v>
      </c>
      <c r="C611" s="69" t="s">
        <v>863</v>
      </c>
      <c r="D611" s="70">
        <v>-76.650000000000006</v>
      </c>
      <c r="E611" s="70">
        <v>5.0599999999999996</v>
      </c>
      <c r="F611" s="68">
        <v>61</v>
      </c>
      <c r="G611" s="68">
        <v>27</v>
      </c>
      <c r="H611" s="68">
        <v>27205</v>
      </c>
      <c r="I611" s="69" t="s">
        <v>87</v>
      </c>
      <c r="J611" s="69" t="s">
        <v>934</v>
      </c>
      <c r="K611" s="72">
        <v>64</v>
      </c>
      <c r="L611" s="72">
        <v>19</v>
      </c>
      <c r="M611" s="72">
        <v>144</v>
      </c>
      <c r="N611" s="72">
        <v>0</v>
      </c>
      <c r="O611" s="72">
        <v>49</v>
      </c>
      <c r="P611" s="72">
        <v>31</v>
      </c>
      <c r="Q611" s="72">
        <v>27</v>
      </c>
      <c r="R611" s="72">
        <v>0</v>
      </c>
      <c r="S611" s="72">
        <v>10</v>
      </c>
      <c r="T611" s="72">
        <v>0</v>
      </c>
      <c r="U611" s="72">
        <v>55</v>
      </c>
      <c r="V611" s="72">
        <v>0</v>
      </c>
      <c r="W611" s="72">
        <v>79</v>
      </c>
      <c r="X611" s="72">
        <v>25</v>
      </c>
      <c r="Y611" s="72">
        <v>66</v>
      </c>
      <c r="Z611" s="72">
        <v>0</v>
      </c>
      <c r="AA611" s="72">
        <v>0</v>
      </c>
      <c r="AB611" s="72">
        <v>5</v>
      </c>
      <c r="AC611" s="72">
        <v>0</v>
      </c>
      <c r="AD611" s="72">
        <v>18</v>
      </c>
      <c r="AE611" s="72">
        <v>0</v>
      </c>
      <c r="AF611" s="87">
        <v>20</v>
      </c>
      <c r="AG611" s="87">
        <v>0</v>
      </c>
      <c r="AH611" s="87">
        <v>75</v>
      </c>
      <c r="AI611" s="87">
        <v>0</v>
      </c>
      <c r="AJ611" s="87">
        <v>23</v>
      </c>
      <c r="AK611" s="87">
        <v>0</v>
      </c>
      <c r="AL611" s="87">
        <v>22</v>
      </c>
      <c r="AM611" s="87">
        <v>127</v>
      </c>
      <c r="AN611" s="87"/>
      <c r="AO611" s="87"/>
      <c r="AP611" s="70">
        <f t="shared" si="55"/>
        <v>29</v>
      </c>
      <c r="AQ611" s="70">
        <f t="shared" si="56"/>
        <v>859</v>
      </c>
      <c r="AR611" s="70" t="str">
        <f>IFERROR(VLOOKUP(A611,Climatologia_PP!A:U,9+Precipitacion!$E$2,FALSE),"")</f>
        <v/>
      </c>
      <c r="AS611" s="70" t="str">
        <f t="shared" si="57"/>
        <v/>
      </c>
      <c r="AT611" s="70" t="str">
        <f t="shared" si="58"/>
        <v/>
      </c>
      <c r="AU611" s="70">
        <f t="shared" si="59"/>
        <v>144</v>
      </c>
      <c r="AV611" s="70">
        <f>IFERROR(VLOOKUP(A611,Maximos!A:AQ,8+(Precipitacion!$E$2-1)*3,FALSE),"")</f>
        <v>200</v>
      </c>
      <c r="AW611" s="79">
        <f t="array" ref="AW6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MATCH($A611, Maximos!$A:$A, 0),
    _xlpm.anio, INDEX(Maximos!$A:$ZZ, _xlpm.fila, _xlpm.colIni+1),
    _xlpm.dia, INDEX(Maximos!$A:$ZZ, _xlpm.fila, _xlpm.colIni+2),
    IF(OR(_xlpm.anio="",_xlpm.dia=""), "No aplica", DATE(_xlpm.anio, _xlpm.mesNum, _xlpm.dia))
  ),
"")</f>
        <v>26082</v>
      </c>
      <c r="AX611" s="72">
        <f t="shared" si="60"/>
        <v>-56</v>
      </c>
    </row>
    <row r="612" spans="1:50" ht="15" customHeight="1" x14ac:dyDescent="0.25">
      <c r="A612" s="68">
        <v>26145030</v>
      </c>
      <c r="B612" s="69" t="s">
        <v>918</v>
      </c>
      <c r="C612" s="69" t="s">
        <v>863</v>
      </c>
      <c r="D612" s="70">
        <v>-75.97</v>
      </c>
      <c r="E612" s="70">
        <v>5.08</v>
      </c>
      <c r="F612" s="68">
        <v>1763</v>
      </c>
      <c r="G612" s="68">
        <v>66</v>
      </c>
      <c r="H612" s="68">
        <v>66687</v>
      </c>
      <c r="I612" s="69" t="s">
        <v>65</v>
      </c>
      <c r="J612" s="69" t="s">
        <v>935</v>
      </c>
      <c r="K612" s="72">
        <v>3</v>
      </c>
      <c r="L612" s="72">
        <v>0</v>
      </c>
      <c r="M612" s="72">
        <v>50</v>
      </c>
      <c r="N612" s="72">
        <v>0</v>
      </c>
      <c r="O612" s="72">
        <v>5</v>
      </c>
      <c r="P612" s="72">
        <v>1</v>
      </c>
      <c r="Q612" s="72">
        <v>0</v>
      </c>
      <c r="R612" s="72">
        <v>0</v>
      </c>
      <c r="S612" s="72">
        <v>0</v>
      </c>
      <c r="T612" s="72">
        <v>0</v>
      </c>
      <c r="U612" s="72">
        <v>3</v>
      </c>
      <c r="V612" s="72">
        <v>0</v>
      </c>
      <c r="W612" s="72">
        <v>0</v>
      </c>
      <c r="X612" s="72">
        <v>0</v>
      </c>
      <c r="Y612" s="72">
        <v>15</v>
      </c>
      <c r="Z612" s="72">
        <v>0</v>
      </c>
      <c r="AA612" s="72">
        <v>0</v>
      </c>
      <c r="AB612" s="72">
        <v>0</v>
      </c>
      <c r="AC612" s="72">
        <v>0</v>
      </c>
      <c r="AD612" s="72">
        <v>0</v>
      </c>
      <c r="AE612" s="72">
        <v>0</v>
      </c>
      <c r="AF612" s="87">
        <v>40</v>
      </c>
      <c r="AG612" s="87">
        <v>3</v>
      </c>
      <c r="AH612" s="87">
        <v>45</v>
      </c>
      <c r="AI612" s="87">
        <v>0</v>
      </c>
      <c r="AJ612" s="87">
        <v>0</v>
      </c>
      <c r="AK612" s="87"/>
      <c r="AL612" s="87">
        <v>0.5</v>
      </c>
      <c r="AM612" s="87">
        <v>20</v>
      </c>
      <c r="AN612" s="87"/>
      <c r="AO612" s="87"/>
      <c r="AP612" s="70">
        <f t="shared" si="55"/>
        <v>28</v>
      </c>
      <c r="AQ612" s="70">
        <f t="shared" si="56"/>
        <v>185.5</v>
      </c>
      <c r="AR612" s="70" t="str">
        <f>IFERROR(VLOOKUP(A612,Climatologia_PP!A:U,9+Precipitacion!$E$2,FALSE),"")</f>
        <v/>
      </c>
      <c r="AS612" s="70" t="str">
        <f t="shared" si="57"/>
        <v/>
      </c>
      <c r="AT612" s="70" t="str">
        <f t="shared" si="58"/>
        <v/>
      </c>
      <c r="AU612" s="70">
        <f t="shared" si="59"/>
        <v>50</v>
      </c>
      <c r="AV612" s="70">
        <f>IFERROR(VLOOKUP(A612,Maximos!A:AQ,8+(Precipitacion!$E$2-1)*3,FALSE),"")</f>
        <v>84.5</v>
      </c>
      <c r="AW612" s="79">
        <f t="array" ref="AW6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MATCH($A612, Maximos!$A:$A, 0),
    _xlpm.anio, INDEX(Maximos!$A:$ZZ, _xlpm.fila, _xlpm.colIni+1),
    _xlpm.dia, INDEX(Maximos!$A:$ZZ, _xlpm.fila, _xlpm.colIni+2),
    IF(OR(_xlpm.anio="",_xlpm.dia=""), "No aplica", DATE(_xlpm.anio, _xlpm.mesNum, _xlpm.dia))
  ),
"")</f>
        <v>29353</v>
      </c>
      <c r="AX612" s="72">
        <f t="shared" si="60"/>
        <v>-34.5</v>
      </c>
    </row>
    <row r="613" spans="1:50" ht="15" customHeight="1" x14ac:dyDescent="0.25">
      <c r="A613" s="68">
        <v>26010020</v>
      </c>
      <c r="B613" s="69" t="s">
        <v>936</v>
      </c>
      <c r="C613" s="69" t="s">
        <v>863</v>
      </c>
      <c r="D613" s="70">
        <v>-76.495500000000007</v>
      </c>
      <c r="E613" s="70">
        <v>2.3433611110000001</v>
      </c>
      <c r="F613" s="68">
        <v>2419</v>
      </c>
      <c r="G613" s="68">
        <v>19</v>
      </c>
      <c r="H613" s="68">
        <v>19585</v>
      </c>
      <c r="I613" s="69" t="s">
        <v>422</v>
      </c>
      <c r="J613" s="69" t="s">
        <v>876</v>
      </c>
      <c r="K613" s="72">
        <v>0</v>
      </c>
      <c r="L613" s="72">
        <v>0</v>
      </c>
      <c r="M613" s="72">
        <v>9.6999999999999993</v>
      </c>
      <c r="N613" s="72">
        <v>9.1999999999999993</v>
      </c>
      <c r="O613" s="72">
        <v>0</v>
      </c>
      <c r="P613" s="72">
        <v>0</v>
      </c>
      <c r="Q613" s="72">
        <v>0</v>
      </c>
      <c r="R613" s="72">
        <v>0</v>
      </c>
      <c r="S613" s="72">
        <v>0</v>
      </c>
      <c r="T613" s="72">
        <v>0</v>
      </c>
      <c r="U613" s="72">
        <v>0</v>
      </c>
      <c r="V613" s="72">
        <v>0</v>
      </c>
      <c r="W613" s="72">
        <v>0</v>
      </c>
      <c r="X613" s="72">
        <v>0</v>
      </c>
      <c r="Y613" s="72">
        <v>0</v>
      </c>
      <c r="Z613" s="72">
        <v>0</v>
      </c>
      <c r="AA613" s="72">
        <v>0</v>
      </c>
      <c r="AB613" s="72">
        <v>0</v>
      </c>
      <c r="AC613" s="72">
        <v>0</v>
      </c>
      <c r="AD613" s="72">
        <v>0</v>
      </c>
      <c r="AE613" s="72">
        <v>3.7</v>
      </c>
      <c r="AF613" s="87">
        <v>0</v>
      </c>
      <c r="AG613" s="87">
        <v>0</v>
      </c>
      <c r="AH613" s="87">
        <v>0</v>
      </c>
      <c r="AI613" s="87">
        <v>0</v>
      </c>
      <c r="AJ613" s="87">
        <v>0</v>
      </c>
      <c r="AK613" s="87">
        <v>0</v>
      </c>
      <c r="AL613" s="87">
        <v>0</v>
      </c>
      <c r="AM613" s="87">
        <v>4.2</v>
      </c>
      <c r="AN613" s="87"/>
      <c r="AO613" s="87"/>
      <c r="AP613" s="70">
        <f t="shared" si="55"/>
        <v>29</v>
      </c>
      <c r="AQ613" s="70">
        <f t="shared" si="56"/>
        <v>26.799999999999997</v>
      </c>
      <c r="AR613" s="70">
        <f>IFERROR(VLOOKUP(A613,Climatologia_PP!A:U,9+Precipitacion!$E$2,FALSE),"")</f>
        <v>150.3233333333333</v>
      </c>
      <c r="AS613" s="70">
        <f t="shared" si="57"/>
        <v>17.828236911546224</v>
      </c>
      <c r="AT613" s="70">
        <f t="shared" si="58"/>
        <v>19.057770491652864</v>
      </c>
      <c r="AU613" s="70">
        <f t="shared" si="59"/>
        <v>9.6999999999999993</v>
      </c>
      <c r="AV613" s="70">
        <f>IFERROR(VLOOKUP(A613,Maximos!A:AQ,8+(Precipitacion!$E$2-1)*3,FALSE),"")</f>
        <v>71</v>
      </c>
      <c r="AW613" s="79">
        <f t="array" ref="AW6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MATCH($A613, Maximos!$A:$A, 0),
    _xlpm.anio, INDEX(Maximos!$A:$ZZ, _xlpm.fila, _xlpm.colIni+1),
    _xlpm.dia, INDEX(Maximos!$A:$ZZ, _xlpm.fila, _xlpm.colIni+2),
    IF(OR(_xlpm.anio="",_xlpm.dia=""), "No aplica", DATE(_xlpm.anio, _xlpm.mesNum, _xlpm.dia))
  ),
"")</f>
        <v>24965</v>
      </c>
      <c r="AX613" s="72">
        <f t="shared" si="60"/>
        <v>-61.3</v>
      </c>
    </row>
    <row r="614" spans="1:50" ht="15" customHeight="1" x14ac:dyDescent="0.25">
      <c r="A614" s="68">
        <v>53110130</v>
      </c>
      <c r="B614" s="69" t="s">
        <v>937</v>
      </c>
      <c r="C614" s="69" t="s">
        <v>863</v>
      </c>
      <c r="D614" s="70">
        <v>-76.592500000000001</v>
      </c>
      <c r="E614" s="70">
        <v>3.690083333</v>
      </c>
      <c r="F614" s="68">
        <v>1426</v>
      </c>
      <c r="G614" s="68">
        <v>76</v>
      </c>
      <c r="H614" s="68">
        <v>76377</v>
      </c>
      <c r="I614" s="69" t="s">
        <v>864</v>
      </c>
      <c r="J614" s="69" t="s">
        <v>938</v>
      </c>
      <c r="K614" s="72">
        <v>0</v>
      </c>
      <c r="L614" s="72">
        <v>0</v>
      </c>
      <c r="M614" s="72">
        <v>0</v>
      </c>
      <c r="N614" s="72">
        <v>0</v>
      </c>
      <c r="O614" s="72">
        <v>0</v>
      </c>
      <c r="P614" s="72">
        <v>0</v>
      </c>
      <c r="Q614" s="72">
        <v>0</v>
      </c>
      <c r="R614" s="72">
        <v>0</v>
      </c>
      <c r="S614" s="72">
        <v>0</v>
      </c>
      <c r="T614" s="72">
        <v>0</v>
      </c>
      <c r="U614" s="72">
        <v>6.5</v>
      </c>
      <c r="V614" s="72">
        <v>4.4000000000000004</v>
      </c>
      <c r="W614" s="72">
        <v>35.5</v>
      </c>
      <c r="X614" s="72">
        <v>0</v>
      </c>
      <c r="Y614" s="72">
        <v>0</v>
      </c>
      <c r="Z614" s="72">
        <v>0</v>
      </c>
      <c r="AA614" s="72">
        <v>0</v>
      </c>
      <c r="AB614" s="72">
        <v>0</v>
      </c>
      <c r="AC614" s="72">
        <v>0</v>
      </c>
      <c r="AD614" s="72">
        <v>0</v>
      </c>
      <c r="AE614" s="72">
        <v>12.7</v>
      </c>
      <c r="AF614" s="87">
        <v>0</v>
      </c>
      <c r="AG614" s="87">
        <v>0</v>
      </c>
      <c r="AH614" s="87">
        <v>0</v>
      </c>
      <c r="AI614" s="87">
        <v>0</v>
      </c>
      <c r="AJ614" s="87">
        <v>0</v>
      </c>
      <c r="AK614" s="87">
        <v>0</v>
      </c>
      <c r="AL614" s="87">
        <v>0</v>
      </c>
      <c r="AM614" s="87">
        <v>12.7</v>
      </c>
      <c r="AN614" s="87"/>
      <c r="AO614" s="87"/>
      <c r="AP614" s="70">
        <f t="shared" si="55"/>
        <v>29</v>
      </c>
      <c r="AQ614" s="70">
        <f t="shared" si="56"/>
        <v>71.8</v>
      </c>
      <c r="AR614" s="70" t="str">
        <f>IFERROR(VLOOKUP(A614,Climatologia_PP!A:U,9+Precipitacion!$E$2,FALSE),"")</f>
        <v/>
      </c>
      <c r="AS614" s="70" t="str">
        <f t="shared" si="57"/>
        <v/>
      </c>
      <c r="AT614" s="70" t="str">
        <f t="shared" si="58"/>
        <v/>
      </c>
      <c r="AU614" s="70">
        <f t="shared" si="59"/>
        <v>35.5</v>
      </c>
      <c r="AV614" s="70">
        <f>IFERROR(VLOOKUP(A614,Maximos!A:AQ,8+(Precipitacion!$E$2-1)*3,FALSE),"")</f>
        <v>40.6</v>
      </c>
      <c r="AW614" s="79">
        <f t="array" ref="AW6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MATCH($A614, Maximos!$A:$A, 0),
    _xlpm.anio, INDEX(Maximos!$A:$ZZ, _xlpm.fila, _xlpm.colIni+1),
    _xlpm.dia, INDEX(Maximos!$A:$ZZ, _xlpm.fila, _xlpm.colIni+2),
    IF(OR(_xlpm.anio="",_xlpm.dia=""), "No aplica", DATE(_xlpm.anio, _xlpm.mesNum, _xlpm.dia))
  ),
"")</f>
        <v>42144</v>
      </c>
      <c r="AX614" s="72">
        <f t="shared" si="60"/>
        <v>-5.1000000000000014</v>
      </c>
    </row>
    <row r="615" spans="1:50" ht="15" customHeight="1" x14ac:dyDescent="0.25">
      <c r="A615" s="68">
        <v>26080070</v>
      </c>
      <c r="B615" s="69" t="s">
        <v>939</v>
      </c>
      <c r="C615" s="69" t="s">
        <v>863</v>
      </c>
      <c r="D615" s="70">
        <v>-76.429722220000002</v>
      </c>
      <c r="E615" s="70">
        <v>3.6985277779999999</v>
      </c>
      <c r="F615" s="68">
        <v>974</v>
      </c>
      <c r="G615" s="68">
        <v>76</v>
      </c>
      <c r="H615" s="68">
        <v>76869</v>
      </c>
      <c r="I615" s="69" t="s">
        <v>864</v>
      </c>
      <c r="J615" s="69" t="s">
        <v>939</v>
      </c>
      <c r="K615" s="72">
        <v>0</v>
      </c>
      <c r="L615" s="72">
        <v>0</v>
      </c>
      <c r="M615" s="72">
        <v>0</v>
      </c>
      <c r="N615" s="72">
        <v>4</v>
      </c>
      <c r="O615" s="72">
        <v>2</v>
      </c>
      <c r="P615" s="72">
        <v>0</v>
      </c>
      <c r="Q615" s="72">
        <v>0</v>
      </c>
      <c r="R615" s="72">
        <v>0</v>
      </c>
      <c r="S615" s="72">
        <v>0</v>
      </c>
      <c r="T615" s="72">
        <v>0</v>
      </c>
      <c r="U615" s="72">
        <v>5</v>
      </c>
      <c r="V615" s="72">
        <v>0</v>
      </c>
      <c r="W615" s="72">
        <v>3</v>
      </c>
      <c r="X615" s="72">
        <v>6</v>
      </c>
      <c r="Y615" s="72">
        <v>0</v>
      </c>
      <c r="Z615" s="72">
        <v>0</v>
      </c>
      <c r="AA615" s="72">
        <v>0</v>
      </c>
      <c r="AB615" s="72">
        <v>0</v>
      </c>
      <c r="AC615" s="72">
        <v>0</v>
      </c>
      <c r="AD615" s="72">
        <v>0</v>
      </c>
      <c r="AE615" s="72">
        <v>3</v>
      </c>
      <c r="AF615" s="87">
        <v>0</v>
      </c>
      <c r="AG615" s="87">
        <v>0</v>
      </c>
      <c r="AH615" s="87">
        <v>0</v>
      </c>
      <c r="AI615" s="87">
        <v>0</v>
      </c>
      <c r="AJ615" s="87">
        <v>0</v>
      </c>
      <c r="AK615" s="87">
        <v>0</v>
      </c>
      <c r="AL615" s="87">
        <v>2</v>
      </c>
      <c r="AM615" s="87">
        <v>27</v>
      </c>
      <c r="AN615" s="87"/>
      <c r="AO615" s="87"/>
      <c r="AP615" s="70">
        <f t="shared" si="55"/>
        <v>29</v>
      </c>
      <c r="AQ615" s="70">
        <f t="shared" si="56"/>
        <v>52</v>
      </c>
      <c r="AR615" s="70">
        <f>IFERROR(VLOOKUP(A615,Climatologia_PP!A:U,9+Precipitacion!$E$2,FALSE),"")</f>
        <v>91.4</v>
      </c>
      <c r="AS615" s="70">
        <f t="shared" si="57"/>
        <v>56.892778993435442</v>
      </c>
      <c r="AT615" s="70">
        <f t="shared" si="58"/>
        <v>60.816418924017192</v>
      </c>
      <c r="AU615" s="70">
        <f t="shared" si="59"/>
        <v>27</v>
      </c>
      <c r="AV615" s="70">
        <f>IFERROR(VLOOKUP(A615,Maximos!A:AQ,8+(Precipitacion!$E$2-1)*3,FALSE),"")</f>
        <v>67</v>
      </c>
      <c r="AW615" s="79">
        <f t="array" ref="AW6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MATCH($A615, Maximos!$A:$A, 0),
    _xlpm.anio, INDEX(Maximos!$A:$ZZ, _xlpm.fila, _xlpm.colIni+1),
    _xlpm.dia, INDEX(Maximos!$A:$ZZ, _xlpm.fila, _xlpm.colIni+2),
    IF(OR(_xlpm.anio="",_xlpm.dia=""), "No aplica", DATE(_xlpm.anio, _xlpm.mesNum, _xlpm.dia))
  ),
"")</f>
        <v>39938</v>
      </c>
      <c r="AX615" s="72">
        <f t="shared" si="60"/>
        <v>-40</v>
      </c>
    </row>
    <row r="616" spans="1:50" ht="15" customHeight="1" x14ac:dyDescent="0.25">
      <c r="A616" s="68">
        <v>26110300</v>
      </c>
      <c r="B616" s="69" t="s">
        <v>940</v>
      </c>
      <c r="C616" s="69" t="s">
        <v>863</v>
      </c>
      <c r="D616" s="70">
        <v>-76.034444440000001</v>
      </c>
      <c r="E616" s="70">
        <v>4.6163888890000004</v>
      </c>
      <c r="F616" s="68">
        <v>940</v>
      </c>
      <c r="G616" s="68">
        <v>76</v>
      </c>
      <c r="H616" s="68">
        <v>76823</v>
      </c>
      <c r="I616" s="69" t="s">
        <v>864</v>
      </c>
      <c r="J616" s="69" t="s">
        <v>941</v>
      </c>
      <c r="K616" s="72">
        <v>7</v>
      </c>
      <c r="L616" s="72">
        <v>8</v>
      </c>
      <c r="M616" s="72">
        <v>9</v>
      </c>
      <c r="N616" s="72">
        <v>0</v>
      </c>
      <c r="O616" s="72">
        <v>0</v>
      </c>
      <c r="P616" s="72">
        <v>0</v>
      </c>
      <c r="Q616" s="72">
        <v>0</v>
      </c>
      <c r="R616" s="72">
        <v>0</v>
      </c>
      <c r="S616" s="72">
        <v>0</v>
      </c>
      <c r="T616" s="72">
        <v>0</v>
      </c>
      <c r="U616" s="72">
        <v>23</v>
      </c>
      <c r="V616" s="72">
        <v>0</v>
      </c>
      <c r="W616" s="72">
        <v>0</v>
      </c>
      <c r="X616" s="72">
        <v>4</v>
      </c>
      <c r="Y616" s="72">
        <v>0</v>
      </c>
      <c r="Z616" s="72">
        <v>0</v>
      </c>
      <c r="AA616" s="72">
        <v>0</v>
      </c>
      <c r="AB616" s="72">
        <v>0</v>
      </c>
      <c r="AC616" s="72">
        <v>0</v>
      </c>
      <c r="AD616" s="72">
        <v>0</v>
      </c>
      <c r="AE616" s="72">
        <v>0</v>
      </c>
      <c r="AF616" s="87">
        <v>0</v>
      </c>
      <c r="AG616" s="87">
        <v>0</v>
      </c>
      <c r="AH616" s="87">
        <v>0</v>
      </c>
      <c r="AI616" s="87">
        <v>0</v>
      </c>
      <c r="AJ616" s="87">
        <v>0</v>
      </c>
      <c r="AK616" s="87">
        <v>0</v>
      </c>
      <c r="AL616" s="87">
        <v>5</v>
      </c>
      <c r="AM616" s="87">
        <v>35</v>
      </c>
      <c r="AN616" s="87"/>
      <c r="AO616" s="87"/>
      <c r="AP616" s="70">
        <f t="shared" si="55"/>
        <v>29</v>
      </c>
      <c r="AQ616" s="70">
        <f t="shared" si="56"/>
        <v>91</v>
      </c>
      <c r="AR616" s="70">
        <f>IFERROR(VLOOKUP(A616,Climatologia_PP!A:U,9+Precipitacion!$E$2,FALSE),"")</f>
        <v>137.28275862068969</v>
      </c>
      <c r="AS616" s="70">
        <f t="shared" si="57"/>
        <v>66.286546769818131</v>
      </c>
      <c r="AT616" s="70">
        <f t="shared" si="58"/>
        <v>70.858032753943519</v>
      </c>
      <c r="AU616" s="70">
        <f t="shared" si="59"/>
        <v>35</v>
      </c>
      <c r="AV616" s="70">
        <f>IFERROR(VLOOKUP(A616,Maximos!A:AQ,8+(Precipitacion!$E$2-1)*3,FALSE),"")</f>
        <v>113</v>
      </c>
      <c r="AW616" s="79">
        <f t="array" ref="AW6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MATCH($A616, Maximos!$A:$A, 0),
    _xlpm.anio, INDEX(Maximos!$A:$ZZ, _xlpm.fila, _xlpm.colIni+1),
    _xlpm.dia, INDEX(Maximos!$A:$ZZ, _xlpm.fila, _xlpm.colIni+2),
    IF(OR(_xlpm.anio="",_xlpm.dia=""), "No aplica", DATE(_xlpm.anio, _xlpm.mesNum, _xlpm.dia))
  ),
"")</f>
        <v>42856</v>
      </c>
      <c r="AX616" s="72">
        <f t="shared" si="60"/>
        <v>-78</v>
      </c>
    </row>
    <row r="617" spans="1:50" ht="15" customHeight="1" x14ac:dyDescent="0.25">
      <c r="A617" s="68">
        <v>26120160</v>
      </c>
      <c r="B617" s="69" t="s">
        <v>942</v>
      </c>
      <c r="C617" s="69" t="s">
        <v>863</v>
      </c>
      <c r="D617" s="70">
        <v>-75.569166667000005</v>
      </c>
      <c r="E617" s="70">
        <v>4.6362777780000002</v>
      </c>
      <c r="F617" s="68">
        <v>1926</v>
      </c>
      <c r="G617" s="68">
        <v>63</v>
      </c>
      <c r="H617" s="68">
        <v>63690</v>
      </c>
      <c r="I617" s="69" t="s">
        <v>68</v>
      </c>
      <c r="J617" s="69" t="s">
        <v>942</v>
      </c>
      <c r="K617" s="72">
        <v>0</v>
      </c>
      <c r="L617" s="72">
        <v>0</v>
      </c>
      <c r="M617" s="72">
        <v>25</v>
      </c>
      <c r="N617" s="72">
        <v>0</v>
      </c>
      <c r="O617" s="72">
        <v>0</v>
      </c>
      <c r="P617" s="72">
        <v>0</v>
      </c>
      <c r="Q617" s="72">
        <v>0</v>
      </c>
      <c r="R617" s="72">
        <v>10</v>
      </c>
      <c r="S617" s="72">
        <v>0</v>
      </c>
      <c r="T617" s="72">
        <v>0</v>
      </c>
      <c r="U617" s="72">
        <v>0</v>
      </c>
      <c r="V617" s="72">
        <v>0</v>
      </c>
      <c r="W617" s="72">
        <v>10</v>
      </c>
      <c r="X617" s="72">
        <v>0</v>
      </c>
      <c r="Y617" s="72">
        <v>0</v>
      </c>
      <c r="Z617" s="72">
        <v>0</v>
      </c>
      <c r="AA617" s="72">
        <v>0</v>
      </c>
      <c r="AB617" s="72">
        <v>0</v>
      </c>
      <c r="AC617" s="72">
        <v>0</v>
      </c>
      <c r="AD617" s="72">
        <v>0</v>
      </c>
      <c r="AE617" s="72">
        <v>0</v>
      </c>
      <c r="AF617" s="87">
        <v>0</v>
      </c>
      <c r="AG617" s="87">
        <v>5</v>
      </c>
      <c r="AH617" s="87">
        <v>0</v>
      </c>
      <c r="AI617" s="87">
        <v>0</v>
      </c>
      <c r="AJ617" s="87">
        <v>0</v>
      </c>
      <c r="AK617" s="87">
        <v>0</v>
      </c>
      <c r="AL617" s="87">
        <v>0</v>
      </c>
      <c r="AM617" s="87">
        <v>30</v>
      </c>
      <c r="AN617" s="87"/>
      <c r="AO617" s="87"/>
      <c r="AP617" s="70">
        <f t="shared" si="55"/>
        <v>29</v>
      </c>
      <c r="AQ617" s="70">
        <f t="shared" si="56"/>
        <v>80</v>
      </c>
      <c r="AR617" s="70">
        <f>IFERROR(VLOOKUP(A617,Climatologia_PP!A:U,9+Precipitacion!$E$2,FALSE),"")</f>
        <v>225.25</v>
      </c>
      <c r="AS617" s="70">
        <f t="shared" si="57"/>
        <v>35.516093229744726</v>
      </c>
      <c r="AT617" s="70">
        <f t="shared" si="58"/>
        <v>37.965478969727123</v>
      </c>
      <c r="AU617" s="70">
        <f t="shared" si="59"/>
        <v>30</v>
      </c>
      <c r="AV617" s="70">
        <f>IFERROR(VLOOKUP(A617,Maximos!A:AQ,8+(Precipitacion!$E$2-1)*3,FALSE),"")</f>
        <v>140</v>
      </c>
      <c r="AW617" s="79">
        <f t="array" ref="AW6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MATCH($A617, Maximos!$A:$A, 0),
    _xlpm.anio, INDEX(Maximos!$A:$ZZ, _xlpm.fila, _xlpm.colIni+1),
    _xlpm.dia, INDEX(Maximos!$A:$ZZ, _xlpm.fila, _xlpm.colIni+2),
    IF(OR(_xlpm.anio="",_xlpm.dia=""), "No aplica", DATE(_xlpm.anio, _xlpm.mesNum, _xlpm.dia))
  ),
"")</f>
        <v>45416</v>
      </c>
      <c r="AX617" s="72">
        <f t="shared" si="60"/>
        <v>-110</v>
      </c>
    </row>
    <row r="618" spans="1:50" ht="15" customHeight="1" x14ac:dyDescent="0.25">
      <c r="A618" s="68">
        <v>26150160</v>
      </c>
      <c r="B618" s="69" t="s">
        <v>943</v>
      </c>
      <c r="C618" s="69" t="s">
        <v>863</v>
      </c>
      <c r="D618" s="70">
        <v>-75.356555556000004</v>
      </c>
      <c r="E618" s="70">
        <v>5.0178333329999996</v>
      </c>
      <c r="F618" s="68">
        <v>3341</v>
      </c>
      <c r="G618" s="68">
        <v>17</v>
      </c>
      <c r="H618" s="68">
        <v>17001</v>
      </c>
      <c r="I618" s="69" t="s">
        <v>110</v>
      </c>
      <c r="J618" s="69" t="s">
        <v>867</v>
      </c>
      <c r="K618" s="72">
        <v>5</v>
      </c>
      <c r="L618" s="72">
        <v>6</v>
      </c>
      <c r="M618" s="72">
        <v>18</v>
      </c>
      <c r="N618" s="72">
        <v>11</v>
      </c>
      <c r="O618" s="72">
        <v>4</v>
      </c>
      <c r="P618" s="72">
        <v>0</v>
      </c>
      <c r="Q618" s="72">
        <v>0</v>
      </c>
      <c r="R618" s="72">
        <v>0</v>
      </c>
      <c r="S618" s="72">
        <v>0</v>
      </c>
      <c r="T618" s="72">
        <v>0</v>
      </c>
      <c r="U618" s="72">
        <v>1</v>
      </c>
      <c r="V618" s="72">
        <v>7</v>
      </c>
      <c r="W618" s="72">
        <v>2</v>
      </c>
      <c r="X618" s="72">
        <v>0</v>
      </c>
      <c r="Y618" s="72">
        <v>1</v>
      </c>
      <c r="Z618" s="72">
        <v>3</v>
      </c>
      <c r="AA618" s="72">
        <v>0</v>
      </c>
      <c r="AB618" s="72">
        <v>0</v>
      </c>
      <c r="AC618" s="72">
        <v>0</v>
      </c>
      <c r="AD618" s="72">
        <v>0</v>
      </c>
      <c r="AE618" s="72">
        <v>4</v>
      </c>
      <c r="AF618" s="87">
        <v>4</v>
      </c>
      <c r="AG618" s="87">
        <v>2</v>
      </c>
      <c r="AH618" s="87">
        <v>0</v>
      </c>
      <c r="AI618" s="87">
        <v>2</v>
      </c>
      <c r="AJ618" s="87">
        <v>0</v>
      </c>
      <c r="AK618" s="87">
        <v>0</v>
      </c>
      <c r="AL618" s="87">
        <v>16</v>
      </c>
      <c r="AM618" s="87">
        <v>7</v>
      </c>
      <c r="AN618" s="87"/>
      <c r="AO618" s="87"/>
      <c r="AP618" s="70">
        <f t="shared" si="55"/>
        <v>29</v>
      </c>
      <c r="AQ618" s="70">
        <f t="shared" si="56"/>
        <v>93</v>
      </c>
      <c r="AR618" s="70">
        <f>IFERROR(VLOOKUP(A618,Climatologia_PP!A:U,9+Precipitacion!$E$2,FALSE),"")</f>
        <v>182.8666666666667</v>
      </c>
      <c r="AS618" s="70">
        <f t="shared" si="57"/>
        <v>50.85672621217644</v>
      </c>
      <c r="AT618" s="70">
        <f t="shared" si="58"/>
        <v>54.364086640602402</v>
      </c>
      <c r="AU618" s="70">
        <f t="shared" si="59"/>
        <v>18</v>
      </c>
      <c r="AV618" s="70">
        <f>IFERROR(VLOOKUP(A618,Maximos!A:AQ,8+(Precipitacion!$E$2-1)*3,FALSE),"")</f>
        <v>55</v>
      </c>
      <c r="AW618" s="79">
        <f t="array" ref="AW6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MATCH($A618,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618" s="72">
        <f t="shared" si="60"/>
        <v>-37</v>
      </c>
    </row>
    <row r="619" spans="1:50" ht="15" customHeight="1" x14ac:dyDescent="0.25">
      <c r="A619" s="68">
        <v>26155170</v>
      </c>
      <c r="B619" s="69" t="s">
        <v>944</v>
      </c>
      <c r="C619" s="69" t="s">
        <v>863</v>
      </c>
      <c r="D619" s="70">
        <v>-75.438333330000006</v>
      </c>
      <c r="E619" s="70">
        <v>5.0322222219999997</v>
      </c>
      <c r="F619" s="68">
        <v>2325</v>
      </c>
      <c r="G619" s="68">
        <v>17</v>
      </c>
      <c r="H619" s="68">
        <v>17001</v>
      </c>
      <c r="I619" s="69" t="s">
        <v>110</v>
      </c>
      <c r="J619" s="69" t="s">
        <v>867</v>
      </c>
      <c r="K619" s="72">
        <v>0</v>
      </c>
      <c r="L619" s="72">
        <v>13</v>
      </c>
      <c r="M619" s="72">
        <v>13.8</v>
      </c>
      <c r="N619" s="72"/>
      <c r="O619" s="72">
        <v>1.2</v>
      </c>
      <c r="P619" s="72">
        <v>0</v>
      </c>
      <c r="Q619" s="72">
        <v>0.5</v>
      </c>
      <c r="R619" s="72"/>
      <c r="S619" s="72"/>
      <c r="T619" s="72">
        <v>0</v>
      </c>
      <c r="U619" s="72">
        <v>17.899999999999999</v>
      </c>
      <c r="V619" s="72">
        <v>0.4</v>
      </c>
      <c r="W619" s="72">
        <v>3.5</v>
      </c>
      <c r="X619" s="72">
        <v>4.8</v>
      </c>
      <c r="Y619" s="72"/>
      <c r="Z619" s="72"/>
      <c r="AA619" s="72"/>
      <c r="AB619" s="72"/>
      <c r="AC619" s="72">
        <v>8.5</v>
      </c>
      <c r="AD619" s="72">
        <v>24.9</v>
      </c>
      <c r="AE619" s="72">
        <v>5.4</v>
      </c>
      <c r="AF619" s="87"/>
      <c r="AG619" s="87"/>
      <c r="AH619" s="87">
        <v>1.3</v>
      </c>
      <c r="AI619" s="87">
        <v>0</v>
      </c>
      <c r="AJ619" s="87">
        <v>1</v>
      </c>
      <c r="AK619" s="87">
        <v>0</v>
      </c>
      <c r="AL619" s="87">
        <v>0</v>
      </c>
      <c r="AM619" s="87"/>
      <c r="AN619" s="87"/>
      <c r="AO619" s="87"/>
      <c r="AP619" s="70">
        <f t="shared" si="55"/>
        <v>19</v>
      </c>
      <c r="AQ619" s="70">
        <f t="shared" si="56"/>
        <v>96.2</v>
      </c>
      <c r="AR619" s="70" t="str">
        <f>IFERROR(VLOOKUP(A619,Climatologia_PP!A:U,9+Precipitacion!$E$2,FALSE),"")</f>
        <v/>
      </c>
      <c r="AS619" s="70" t="str">
        <f t="shared" si="57"/>
        <v/>
      </c>
      <c r="AT619" s="70" t="str">
        <f t="shared" si="58"/>
        <v/>
      </c>
      <c r="AU619" s="70">
        <f t="shared" si="59"/>
        <v>24.9</v>
      </c>
      <c r="AV619" s="70">
        <f>IFERROR(VLOOKUP(A619,Maximos!A:AQ,8+(Precipitacion!$E$2-1)*3,FALSE),"")</f>
        <v>59.5</v>
      </c>
      <c r="AW619" s="79">
        <f t="array" ref="AW6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MATCH($A619, Maximos!$A:$A, 0),
    _xlpm.anio, INDEX(Maximos!$A:$ZZ, _xlpm.fila, _xlpm.colIni+1),
    _xlpm.dia, INDEX(Maximos!$A:$ZZ, _xlpm.fila, _xlpm.colIni+2),
    IF(OR(_xlpm.anio="",_xlpm.dia=""), "No aplica", DATE(_xlpm.anio, _xlpm.mesNum, _xlpm.dia))
  ),
"")</f>
        <v>39594</v>
      </c>
      <c r="AX619" s="72">
        <f t="shared" si="60"/>
        <v>-34.6</v>
      </c>
    </row>
    <row r="620" spans="1:50" ht="15" customHeight="1" x14ac:dyDescent="0.25">
      <c r="A620" s="68">
        <v>26080280</v>
      </c>
      <c r="B620" s="69" t="s">
        <v>945</v>
      </c>
      <c r="C620" s="69" t="s">
        <v>863</v>
      </c>
      <c r="D620" s="70">
        <v>-76.601555559999994</v>
      </c>
      <c r="E620" s="70">
        <v>3.4381944440000001</v>
      </c>
      <c r="F620" s="68">
        <v>1637</v>
      </c>
      <c r="G620" s="68">
        <v>76</v>
      </c>
      <c r="H620" s="68">
        <v>76001</v>
      </c>
      <c r="I620" s="69" t="s">
        <v>864</v>
      </c>
      <c r="J620" s="69" t="s">
        <v>865</v>
      </c>
      <c r="K620" s="72">
        <v>0</v>
      </c>
      <c r="L620" s="72">
        <v>27</v>
      </c>
      <c r="M620" s="72">
        <v>9</v>
      </c>
      <c r="N620" s="72">
        <v>2</v>
      </c>
      <c r="O620" s="72">
        <v>0</v>
      </c>
      <c r="P620" s="72">
        <v>0</v>
      </c>
      <c r="Q620" s="72">
        <v>0</v>
      </c>
      <c r="R620" s="72">
        <v>0</v>
      </c>
      <c r="S620" s="72">
        <v>0</v>
      </c>
      <c r="T620" s="72">
        <v>6</v>
      </c>
      <c r="U620" s="72">
        <v>24</v>
      </c>
      <c r="V620" s="72">
        <v>0</v>
      </c>
      <c r="W620" s="72">
        <v>14</v>
      </c>
      <c r="X620" s="72">
        <v>0</v>
      </c>
      <c r="Y620" s="72">
        <v>0</v>
      </c>
      <c r="Z620" s="72">
        <v>0</v>
      </c>
      <c r="AA620" s="72">
        <v>0</v>
      </c>
      <c r="AB620" s="72">
        <v>0</v>
      </c>
      <c r="AC620" s="72">
        <v>0</v>
      </c>
      <c r="AD620" s="72">
        <v>0</v>
      </c>
      <c r="AE620" s="72">
        <v>2</v>
      </c>
      <c r="AF620" s="87">
        <v>14</v>
      </c>
      <c r="AG620" s="87">
        <v>0</v>
      </c>
      <c r="AH620" s="87">
        <v>0</v>
      </c>
      <c r="AI620" s="87">
        <v>0</v>
      </c>
      <c r="AJ620" s="87">
        <v>0</v>
      </c>
      <c r="AK620" s="87">
        <v>0</v>
      </c>
      <c r="AL620" s="87">
        <v>9</v>
      </c>
      <c r="AM620" s="87">
        <v>29</v>
      </c>
      <c r="AN620" s="87"/>
      <c r="AO620" s="87"/>
      <c r="AP620" s="70">
        <f t="shared" si="55"/>
        <v>29</v>
      </c>
      <c r="AQ620" s="70">
        <f t="shared" si="56"/>
        <v>136</v>
      </c>
      <c r="AR620" s="70">
        <f>IFERROR(VLOOKUP(A620,Climatologia_PP!A:U,9+Precipitacion!$E$2,FALSE),"")</f>
        <v>227.93103448275861</v>
      </c>
      <c r="AS620" s="70">
        <f t="shared" si="57"/>
        <v>59.667170953101369</v>
      </c>
      <c r="AT620" s="70">
        <f t="shared" si="58"/>
        <v>63.782148260211798</v>
      </c>
      <c r="AU620" s="70">
        <f t="shared" si="59"/>
        <v>29</v>
      </c>
      <c r="AV620" s="70">
        <f>IFERROR(VLOOKUP(A620,Maximos!A:AQ,8+(Precipitacion!$E$2-1)*3,FALSE),"")</f>
        <v>82</v>
      </c>
      <c r="AW620" s="79">
        <f t="array" ref="AW6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MATCH($A620, Maximos!$A:$A, 0),
    _xlpm.anio, INDEX(Maximos!$A:$ZZ, _xlpm.fila, _xlpm.colIni+1),
    _xlpm.dia, INDEX(Maximos!$A:$ZZ, _xlpm.fila, _xlpm.colIni+2),
    IF(OR(_xlpm.anio="",_xlpm.dia=""), "No aplica", DATE(_xlpm.anio, _xlpm.mesNum, _xlpm.dia))
  ),
"")</f>
        <v>41420</v>
      </c>
      <c r="AX620" s="72">
        <f t="shared" si="60"/>
        <v>-53</v>
      </c>
    </row>
    <row r="621" spans="1:50" ht="15" customHeight="1" x14ac:dyDescent="0.25">
      <c r="A621" s="68">
        <v>26160100</v>
      </c>
      <c r="B621" s="69" t="s">
        <v>946</v>
      </c>
      <c r="C621" s="69" t="s">
        <v>863</v>
      </c>
      <c r="D621" s="70">
        <v>-75.518444443999996</v>
      </c>
      <c r="E621" s="70">
        <v>5.1631666669999996</v>
      </c>
      <c r="F621" s="68">
        <v>1980</v>
      </c>
      <c r="G621" s="68">
        <v>17</v>
      </c>
      <c r="H621" s="68">
        <v>17486</v>
      </c>
      <c r="I621" s="69" t="s">
        <v>110</v>
      </c>
      <c r="J621" s="69" t="s">
        <v>946</v>
      </c>
      <c r="K621" s="72">
        <v>0</v>
      </c>
      <c r="L621" s="72">
        <v>0</v>
      </c>
      <c r="M621" s="72"/>
      <c r="N621" s="72">
        <v>2</v>
      </c>
      <c r="O621" s="72">
        <v>0</v>
      </c>
      <c r="P621" s="72">
        <v>0</v>
      </c>
      <c r="Q621" s="72">
        <v>0</v>
      </c>
      <c r="R621" s="72">
        <v>0</v>
      </c>
      <c r="S621" s="72">
        <v>6</v>
      </c>
      <c r="T621" s="72">
        <v>0</v>
      </c>
      <c r="U621" s="72">
        <v>0</v>
      </c>
      <c r="V621" s="72">
        <v>0</v>
      </c>
      <c r="W621" s="72">
        <v>5</v>
      </c>
      <c r="X621" s="72">
        <v>0</v>
      </c>
      <c r="Y621" s="72">
        <v>0</v>
      </c>
      <c r="Z621" s="72">
        <v>0</v>
      </c>
      <c r="AA621" s="72">
        <v>0</v>
      </c>
      <c r="AB621" s="72">
        <v>0</v>
      </c>
      <c r="AC621" s="72">
        <v>0</v>
      </c>
      <c r="AD621" s="72">
        <v>4</v>
      </c>
      <c r="AE621" s="72">
        <v>3</v>
      </c>
      <c r="AF621" s="87">
        <v>0</v>
      </c>
      <c r="AG621" s="87">
        <v>0</v>
      </c>
      <c r="AH621" s="87">
        <v>0</v>
      </c>
      <c r="AI621" s="87">
        <v>0</v>
      </c>
      <c r="AJ621" s="87">
        <v>3</v>
      </c>
      <c r="AK621" s="87">
        <v>3</v>
      </c>
      <c r="AL621" s="87">
        <v>0</v>
      </c>
      <c r="AM621" s="87">
        <v>0</v>
      </c>
      <c r="AN621" s="87"/>
      <c r="AO621" s="87"/>
      <c r="AP621" s="70">
        <f t="shared" si="55"/>
        <v>28</v>
      </c>
      <c r="AQ621" s="70">
        <f t="shared" si="56"/>
        <v>26</v>
      </c>
      <c r="AR621" s="70">
        <f>IFERROR(VLOOKUP(A621,Climatologia_PP!A:U,9+Precipitacion!$E$2,FALSE),"")</f>
        <v>242.04</v>
      </c>
      <c r="AS621" s="70">
        <f t="shared" si="57"/>
        <v>10.742026111386547</v>
      </c>
      <c r="AT621" s="70">
        <f t="shared" si="58"/>
        <v>11.892957480463679</v>
      </c>
      <c r="AU621" s="70">
        <f t="shared" si="59"/>
        <v>6</v>
      </c>
      <c r="AV621" s="70">
        <f>IFERROR(VLOOKUP(A621,Maximos!A:AQ,8+(Precipitacion!$E$2-1)*3,FALSE),"")</f>
        <v>141</v>
      </c>
      <c r="AW621" s="79">
        <f t="array" ref="AW6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MATCH($A621,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621" s="72">
        <f t="shared" si="60"/>
        <v>-135</v>
      </c>
    </row>
    <row r="622" spans="1:50" ht="15" customHeight="1" x14ac:dyDescent="0.25">
      <c r="A622" s="68">
        <v>26140090</v>
      </c>
      <c r="B622" s="69" t="s">
        <v>947</v>
      </c>
      <c r="C622" s="69" t="s">
        <v>863</v>
      </c>
      <c r="D622" s="70">
        <v>-75.862777780000002</v>
      </c>
      <c r="E622" s="70">
        <v>5.1670555560000002</v>
      </c>
      <c r="F622" s="68">
        <v>1609</v>
      </c>
      <c r="G622" s="68">
        <v>66</v>
      </c>
      <c r="H622" s="68">
        <v>66088</v>
      </c>
      <c r="I622" s="69" t="s">
        <v>65</v>
      </c>
      <c r="J622" s="69" t="s">
        <v>948</v>
      </c>
      <c r="K622" s="72">
        <v>5</v>
      </c>
      <c r="L622" s="72">
        <v>6</v>
      </c>
      <c r="M622" s="72">
        <v>17</v>
      </c>
      <c r="N622" s="72">
        <v>2</v>
      </c>
      <c r="O622" s="72">
        <v>7</v>
      </c>
      <c r="P622" s="72">
        <v>0</v>
      </c>
      <c r="Q622" s="72">
        <v>0</v>
      </c>
      <c r="R622" s="72">
        <v>5</v>
      </c>
      <c r="S622" s="72">
        <v>0</v>
      </c>
      <c r="T622" s="72">
        <v>4</v>
      </c>
      <c r="U622" s="72">
        <v>12</v>
      </c>
      <c r="V622" s="72">
        <v>0</v>
      </c>
      <c r="W622" s="72">
        <v>0</v>
      </c>
      <c r="X622" s="72">
        <v>0</v>
      </c>
      <c r="Y622" s="72">
        <v>0</v>
      </c>
      <c r="Z622" s="72">
        <v>0</v>
      </c>
      <c r="AA622" s="72">
        <v>10</v>
      </c>
      <c r="AB622" s="72">
        <v>0</v>
      </c>
      <c r="AC622" s="72">
        <v>0</v>
      </c>
      <c r="AD622" s="72">
        <v>14</v>
      </c>
      <c r="AE622" s="72">
        <v>14</v>
      </c>
      <c r="AF622" s="87">
        <v>2</v>
      </c>
      <c r="AG622" s="87">
        <v>4</v>
      </c>
      <c r="AH622" s="87">
        <v>10</v>
      </c>
      <c r="AI622" s="87">
        <v>14</v>
      </c>
      <c r="AJ622" s="87">
        <v>0</v>
      </c>
      <c r="AK622" s="87">
        <v>0</v>
      </c>
      <c r="AL622" s="87">
        <v>1</v>
      </c>
      <c r="AM622" s="87">
        <v>11</v>
      </c>
      <c r="AN622" s="87"/>
      <c r="AO622" s="87"/>
      <c r="AP622" s="70">
        <f t="shared" si="55"/>
        <v>29</v>
      </c>
      <c r="AQ622" s="70">
        <f t="shared" si="56"/>
        <v>138</v>
      </c>
      <c r="AR622" s="70">
        <f>IFERROR(VLOOKUP(A622,Climatologia_PP!A:U,9+Precipitacion!$E$2,FALSE),"")</f>
        <v>269.13333333333333</v>
      </c>
      <c r="AS622" s="70">
        <f t="shared" si="57"/>
        <v>51.275699777062179</v>
      </c>
      <c r="AT622" s="70">
        <f t="shared" si="58"/>
        <v>54.811954934100946</v>
      </c>
      <c r="AU622" s="70">
        <f t="shared" si="59"/>
        <v>17</v>
      </c>
      <c r="AV622" s="70">
        <f>IFERROR(VLOOKUP(A622,Maximos!A:AQ,8+(Precipitacion!$E$2-1)*3,FALSE),"")</f>
        <v>134</v>
      </c>
      <c r="AW622" s="79">
        <f t="array" ref="AW6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MATCH($A622, Maximos!$A:$A, 0),
    _xlpm.anio, INDEX(Maximos!$A:$ZZ, _xlpm.fila, _xlpm.colIni+1),
    _xlpm.dia, INDEX(Maximos!$A:$ZZ, _xlpm.fila, _xlpm.colIni+2),
    IF(OR(_xlpm.anio="",_xlpm.dia=""), "No aplica", DATE(_xlpm.anio, _xlpm.mesNum, _xlpm.dia))
  ),
"")</f>
        <v>35943</v>
      </c>
      <c r="AX622" s="72">
        <f t="shared" si="60"/>
        <v>-117</v>
      </c>
    </row>
    <row r="623" spans="1:50" ht="15" customHeight="1" x14ac:dyDescent="0.25">
      <c r="A623" s="68">
        <v>26140180</v>
      </c>
      <c r="B623" s="69" t="s">
        <v>949</v>
      </c>
      <c r="C623" s="69" t="s">
        <v>863</v>
      </c>
      <c r="D623" s="70">
        <v>-75.882777778000005</v>
      </c>
      <c r="E623" s="70">
        <v>4.8925000000000001</v>
      </c>
      <c r="F623" s="68">
        <v>922</v>
      </c>
      <c r="G623" s="68">
        <v>66</v>
      </c>
      <c r="H623" s="68">
        <v>66400</v>
      </c>
      <c r="I623" s="69" t="s">
        <v>65</v>
      </c>
      <c r="J623" s="69" t="s">
        <v>950</v>
      </c>
      <c r="K623" s="72">
        <v>2</v>
      </c>
      <c r="L623" s="72">
        <v>0</v>
      </c>
      <c r="M623" s="72">
        <v>18</v>
      </c>
      <c r="N623" s="72">
        <v>0</v>
      </c>
      <c r="O623" s="72">
        <v>0</v>
      </c>
      <c r="P623" s="72">
        <v>0</v>
      </c>
      <c r="Q623" s="72">
        <v>3</v>
      </c>
      <c r="R623" s="72">
        <v>0</v>
      </c>
      <c r="S623" s="72">
        <v>0</v>
      </c>
      <c r="T623" s="72">
        <v>0</v>
      </c>
      <c r="U623" s="72">
        <v>23</v>
      </c>
      <c r="V623" s="72">
        <v>0</v>
      </c>
      <c r="W623" s="72">
        <v>0</v>
      </c>
      <c r="X623" s="72">
        <v>0</v>
      </c>
      <c r="Y623" s="72">
        <v>22</v>
      </c>
      <c r="Z623" s="72">
        <v>0</v>
      </c>
      <c r="AA623" s="72">
        <v>0</v>
      </c>
      <c r="AB623" s="72">
        <v>0</v>
      </c>
      <c r="AC623" s="72">
        <v>0</v>
      </c>
      <c r="AD623" s="72">
        <v>0</v>
      </c>
      <c r="AE623" s="72">
        <v>5</v>
      </c>
      <c r="AF623" s="87">
        <v>0</v>
      </c>
      <c r="AG623" s="87">
        <v>0</v>
      </c>
      <c r="AH623" s="87">
        <v>0</v>
      </c>
      <c r="AI623" s="87">
        <v>0</v>
      </c>
      <c r="AJ623" s="87">
        <v>0</v>
      </c>
      <c r="AK623" s="87">
        <v>0</v>
      </c>
      <c r="AL623" s="87">
        <v>0</v>
      </c>
      <c r="AM623" s="87">
        <v>35</v>
      </c>
      <c r="AN623" s="87"/>
      <c r="AO623" s="87"/>
      <c r="AP623" s="70">
        <f t="shared" si="55"/>
        <v>29</v>
      </c>
      <c r="AQ623" s="70">
        <f t="shared" si="56"/>
        <v>108</v>
      </c>
      <c r="AR623" s="70">
        <f>IFERROR(VLOOKUP(A623,Climatologia_PP!A:U,9+Precipitacion!$E$2,FALSE),"")</f>
        <v>239</v>
      </c>
      <c r="AS623" s="70">
        <f t="shared" si="57"/>
        <v>45.188284518828453</v>
      </c>
      <c r="AT623" s="70">
        <f t="shared" si="58"/>
        <v>48.304717933920067</v>
      </c>
      <c r="AU623" s="70">
        <f t="shared" si="59"/>
        <v>35</v>
      </c>
      <c r="AV623" s="70">
        <f>IFERROR(VLOOKUP(A623,Maximos!A:AQ,8+(Precipitacion!$E$2-1)*3,FALSE),"")</f>
        <v>122</v>
      </c>
      <c r="AW623" s="79">
        <f t="array" ref="AW6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MATCH($A623, Maximos!$A:$A, 0),
    _xlpm.anio, INDEX(Maximos!$A:$ZZ, _xlpm.fila, _xlpm.colIni+1),
    _xlpm.dia, INDEX(Maximos!$A:$ZZ, _xlpm.fila, _xlpm.colIni+2),
    IF(OR(_xlpm.anio="",_xlpm.dia=""), "No aplica", DATE(_xlpm.anio, _xlpm.mesNum, _xlpm.dia))
  ),
"")</f>
        <v>38134</v>
      </c>
      <c r="AX623" s="72">
        <f t="shared" si="60"/>
        <v>-87</v>
      </c>
    </row>
    <row r="624" spans="1:50" ht="15" customHeight="1" x14ac:dyDescent="0.25">
      <c r="A624" s="68">
        <v>26095320</v>
      </c>
      <c r="B624" s="69" t="s">
        <v>951</v>
      </c>
      <c r="C624" s="69" t="s">
        <v>863</v>
      </c>
      <c r="D624" s="70">
        <v>-76.300005556000002</v>
      </c>
      <c r="E624" s="70">
        <v>3.360416667</v>
      </c>
      <c r="F624" s="68">
        <v>980</v>
      </c>
      <c r="G624" s="68">
        <v>76</v>
      </c>
      <c r="H624" s="68">
        <v>76275</v>
      </c>
      <c r="I624" s="69" t="s">
        <v>864</v>
      </c>
      <c r="J624" s="69" t="s">
        <v>909</v>
      </c>
      <c r="K624" s="72">
        <v>0</v>
      </c>
      <c r="L624" s="72">
        <v>5.5</v>
      </c>
      <c r="M624" s="72">
        <v>1.5</v>
      </c>
      <c r="N624" s="72">
        <v>2.9</v>
      </c>
      <c r="O624" s="72">
        <v>10</v>
      </c>
      <c r="P624" s="72">
        <v>0</v>
      </c>
      <c r="Q624" s="72">
        <v>0</v>
      </c>
      <c r="R624" s="72">
        <v>0</v>
      </c>
      <c r="S624" s="72">
        <v>0</v>
      </c>
      <c r="T624" s="72">
        <v>2.2999999999999998</v>
      </c>
      <c r="U624" s="72">
        <v>27</v>
      </c>
      <c r="V624" s="72">
        <v>1.8</v>
      </c>
      <c r="W624" s="72">
        <v>0.8</v>
      </c>
      <c r="X624" s="72">
        <v>0</v>
      </c>
      <c r="Y624" s="72">
        <v>0</v>
      </c>
      <c r="Z624" s="72">
        <v>0</v>
      </c>
      <c r="AA624" s="72">
        <v>0</v>
      </c>
      <c r="AB624" s="72">
        <v>0</v>
      </c>
      <c r="AC624" s="72">
        <v>0</v>
      </c>
      <c r="AD624" s="72">
        <v>0</v>
      </c>
      <c r="AE624" s="72">
        <v>2.5</v>
      </c>
      <c r="AF624" s="87">
        <v>1.3</v>
      </c>
      <c r="AG624" s="87">
        <v>0</v>
      </c>
      <c r="AH624" s="87">
        <v>0</v>
      </c>
      <c r="AI624" s="87">
        <v>0</v>
      </c>
      <c r="AJ624" s="87">
        <v>1.4</v>
      </c>
      <c r="AK624" s="87">
        <v>0</v>
      </c>
      <c r="AL624" s="87">
        <v>1</v>
      </c>
      <c r="AM624" s="87">
        <v>28.8</v>
      </c>
      <c r="AN624" s="87"/>
      <c r="AO624" s="87"/>
      <c r="AP624" s="70">
        <f t="shared" si="55"/>
        <v>29</v>
      </c>
      <c r="AQ624" s="70">
        <f t="shared" si="56"/>
        <v>86.8</v>
      </c>
      <c r="AR624" s="70">
        <f>IFERROR(VLOOKUP(A624,Climatologia_PP!A:U,9+Precipitacion!$E$2,FALSE),"")</f>
        <v>116.35</v>
      </c>
      <c r="AS624" s="70">
        <f t="shared" si="57"/>
        <v>74.602492479587454</v>
      </c>
      <c r="AT624" s="70">
        <f t="shared" si="58"/>
        <v>79.747491960938319</v>
      </c>
      <c r="AU624" s="70">
        <f t="shared" si="59"/>
        <v>28.8</v>
      </c>
      <c r="AV624" s="70">
        <f>IFERROR(VLOOKUP(A624,Maximos!A:AQ,8+(Precipitacion!$E$2-1)*3,FALSE),"")</f>
        <v>84.8</v>
      </c>
      <c r="AW624" s="79">
        <f t="array" ref="AW6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MATCH($A624, Maximos!$A:$A, 0),
    _xlpm.anio, INDEX(Maximos!$A:$ZZ, _xlpm.fila, _xlpm.colIni+1),
    _xlpm.dia, INDEX(Maximos!$A:$ZZ, _xlpm.fila, _xlpm.colIni+2),
    IF(OR(_xlpm.anio="",_xlpm.dia=""), "No aplica", DATE(_xlpm.anio, _xlpm.mesNum, _xlpm.dia))
  ),
"")</f>
        <v>38487</v>
      </c>
      <c r="AX624" s="72">
        <f t="shared" si="60"/>
        <v>-56</v>
      </c>
    </row>
    <row r="625" spans="1:50" ht="15" customHeight="1" x14ac:dyDescent="0.25">
      <c r="A625" s="68">
        <v>26115090</v>
      </c>
      <c r="B625" s="69" t="s">
        <v>952</v>
      </c>
      <c r="C625" s="69" t="s">
        <v>863</v>
      </c>
      <c r="D625" s="70">
        <v>-76.144277778000003</v>
      </c>
      <c r="E625" s="70">
        <v>4.7755833330000002</v>
      </c>
      <c r="F625" s="68">
        <v>1971</v>
      </c>
      <c r="G625" s="68">
        <v>76</v>
      </c>
      <c r="H625" s="68">
        <v>76041</v>
      </c>
      <c r="I625" s="69" t="s">
        <v>864</v>
      </c>
      <c r="J625" s="69" t="s">
        <v>911</v>
      </c>
      <c r="K625" s="72"/>
      <c r="L625" s="72"/>
      <c r="M625" s="72">
        <v>31</v>
      </c>
      <c r="N625" s="72">
        <v>11</v>
      </c>
      <c r="O625" s="72">
        <v>0</v>
      </c>
      <c r="P625" s="72">
        <v>0</v>
      </c>
      <c r="Q625" s="72">
        <v>16</v>
      </c>
      <c r="R625" s="72"/>
      <c r="S625" s="72"/>
      <c r="T625" s="72">
        <v>6</v>
      </c>
      <c r="U625" s="72">
        <v>10</v>
      </c>
      <c r="V625" s="72">
        <v>0</v>
      </c>
      <c r="W625" s="72">
        <v>0</v>
      </c>
      <c r="X625" s="72">
        <v>9</v>
      </c>
      <c r="Y625" s="72"/>
      <c r="Z625" s="72"/>
      <c r="AA625" s="72"/>
      <c r="AB625" s="72">
        <v>5</v>
      </c>
      <c r="AC625" s="72">
        <v>0</v>
      </c>
      <c r="AD625" s="72">
        <v>1</v>
      </c>
      <c r="AE625" s="72">
        <v>1</v>
      </c>
      <c r="AF625" s="87">
        <v>0</v>
      </c>
      <c r="AG625" s="87">
        <v>0</v>
      </c>
      <c r="AH625" s="87">
        <v>0</v>
      </c>
      <c r="AI625" s="87">
        <v>0</v>
      </c>
      <c r="AJ625" s="87">
        <v>0</v>
      </c>
      <c r="AK625" s="87">
        <v>0</v>
      </c>
      <c r="AL625" s="87">
        <v>27</v>
      </c>
      <c r="AM625" s="87">
        <v>50</v>
      </c>
      <c r="AN625" s="87"/>
      <c r="AO625" s="87"/>
      <c r="AP625" s="70">
        <f t="shared" si="55"/>
        <v>22</v>
      </c>
      <c r="AQ625" s="70">
        <f t="shared" si="56"/>
        <v>167</v>
      </c>
      <c r="AR625" s="70" t="str">
        <f>IFERROR(VLOOKUP(A625,Climatologia_PP!A:U,9+Precipitacion!$E$2,FALSE),"")</f>
        <v/>
      </c>
      <c r="AS625" s="70" t="str">
        <f t="shared" si="57"/>
        <v/>
      </c>
      <c r="AT625" s="70" t="str">
        <f t="shared" si="58"/>
        <v/>
      </c>
      <c r="AU625" s="70">
        <f t="shared" si="59"/>
        <v>50</v>
      </c>
      <c r="AV625" s="70">
        <f>IFERROR(VLOOKUP(A625,Maximos!A:AQ,8+(Precipitacion!$E$2-1)*3,FALSE),"")</f>
        <v>63</v>
      </c>
      <c r="AW625" s="79">
        <f t="array" ref="AW6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MATCH($A625, Maximos!$A:$A, 0),
    _xlpm.anio, INDEX(Maximos!$A:$ZZ, _xlpm.fila, _xlpm.colIni+1),
    _xlpm.dia, INDEX(Maximos!$A:$ZZ, _xlpm.fila, _xlpm.colIni+2),
    IF(OR(_xlpm.anio="",_xlpm.dia=""), "No aplica", DATE(_xlpm.anio, _xlpm.mesNum, _xlpm.dia))
  ),
"")</f>
        <v>41398</v>
      </c>
      <c r="AX625" s="72">
        <f t="shared" si="60"/>
        <v>-13</v>
      </c>
    </row>
    <row r="626" spans="1:50" ht="15" customHeight="1" x14ac:dyDescent="0.25">
      <c r="A626" s="68">
        <v>26050060</v>
      </c>
      <c r="B626" s="69" t="s">
        <v>953</v>
      </c>
      <c r="C626" s="69" t="s">
        <v>863</v>
      </c>
      <c r="D626" s="70">
        <v>-76.696111110999993</v>
      </c>
      <c r="E626" s="70">
        <v>2.9545555559999999</v>
      </c>
      <c r="F626" s="68">
        <v>1095</v>
      </c>
      <c r="G626" s="68">
        <v>19</v>
      </c>
      <c r="H626" s="68">
        <v>19780</v>
      </c>
      <c r="I626" s="69" t="s">
        <v>422</v>
      </c>
      <c r="J626" s="69" t="s">
        <v>926</v>
      </c>
      <c r="K626" s="72">
        <v>0</v>
      </c>
      <c r="L626" s="72">
        <v>0</v>
      </c>
      <c r="M626" s="72">
        <v>0</v>
      </c>
      <c r="N626" s="72">
        <v>75</v>
      </c>
      <c r="O626" s="72">
        <v>0</v>
      </c>
      <c r="P626" s="72">
        <v>7</v>
      </c>
      <c r="Q626" s="72">
        <v>30</v>
      </c>
      <c r="R626" s="72">
        <v>15</v>
      </c>
      <c r="S626" s="72">
        <v>0</v>
      </c>
      <c r="T626" s="72">
        <v>0</v>
      </c>
      <c r="U626" s="72">
        <v>10</v>
      </c>
      <c r="V626" s="72">
        <v>0</v>
      </c>
      <c r="W626" s="72">
        <v>15</v>
      </c>
      <c r="X626" s="72">
        <v>0</v>
      </c>
      <c r="Y626" s="72">
        <v>4</v>
      </c>
      <c r="Z626" s="72">
        <v>0</v>
      </c>
      <c r="AA626" s="72">
        <v>0</v>
      </c>
      <c r="AB626" s="72">
        <v>0</v>
      </c>
      <c r="AC626" s="72">
        <v>0</v>
      </c>
      <c r="AD626" s="72">
        <v>0</v>
      </c>
      <c r="AE626" s="72">
        <v>0</v>
      </c>
      <c r="AF626" s="87">
        <v>0</v>
      </c>
      <c r="AG626" s="87">
        <v>0</v>
      </c>
      <c r="AH626" s="87">
        <v>0</v>
      </c>
      <c r="AI626" s="87">
        <v>10</v>
      </c>
      <c r="AJ626" s="87"/>
      <c r="AK626" s="87"/>
      <c r="AL626" s="87">
        <v>16</v>
      </c>
      <c r="AM626" s="87"/>
      <c r="AN626" s="87"/>
      <c r="AO626" s="87"/>
      <c r="AP626" s="70">
        <f t="shared" si="55"/>
        <v>26</v>
      </c>
      <c r="AQ626" s="70">
        <f t="shared" si="56"/>
        <v>182</v>
      </c>
      <c r="AR626" s="70">
        <f>IFERROR(VLOOKUP(A626,Climatologia_PP!A:U,9+Precipitacion!$E$2,FALSE),"")</f>
        <v>249.0344827586207</v>
      </c>
      <c r="AS626" s="70">
        <f t="shared" si="57"/>
        <v>73.082248684574907</v>
      </c>
      <c r="AT626" s="70">
        <f t="shared" si="58"/>
        <v>87.136527277762397</v>
      </c>
      <c r="AU626" s="70">
        <f t="shared" si="59"/>
        <v>75</v>
      </c>
      <c r="AV626" s="70">
        <f>IFERROR(VLOOKUP(A626,Maximos!A:AQ,8+(Precipitacion!$E$2-1)*3,FALSE),"")</f>
        <v>95</v>
      </c>
      <c r="AW626" s="79">
        <f t="array" ref="AW6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MATCH($A626, Maximos!$A:$A, 0),
    _xlpm.anio, INDEX(Maximos!$A:$ZZ, _xlpm.fila, _xlpm.colIni+1),
    _xlpm.dia, INDEX(Maximos!$A:$ZZ, _xlpm.fila, _xlpm.colIni+2),
    IF(OR(_xlpm.anio="",_xlpm.dia=""), "No aplica", DATE(_xlpm.anio, _xlpm.mesNum, _xlpm.dia))
  ),
"")</f>
        <v>30462</v>
      </c>
      <c r="AX626" s="72">
        <f t="shared" si="60"/>
        <v>-20</v>
      </c>
    </row>
    <row r="627" spans="1:50" ht="15" customHeight="1" x14ac:dyDescent="0.25">
      <c r="A627" s="68">
        <v>54010010</v>
      </c>
      <c r="B627" s="69" t="s">
        <v>954</v>
      </c>
      <c r="C627" s="69" t="s">
        <v>863</v>
      </c>
      <c r="D627" s="70">
        <v>-76.689222221999998</v>
      </c>
      <c r="E627" s="70">
        <v>5.1587500000000004</v>
      </c>
      <c r="F627" s="68">
        <v>78</v>
      </c>
      <c r="G627" s="68">
        <v>27</v>
      </c>
      <c r="H627" s="68">
        <v>27361</v>
      </c>
      <c r="I627" s="69" t="s">
        <v>87</v>
      </c>
      <c r="J627" s="69" t="s">
        <v>954</v>
      </c>
      <c r="K627" s="72">
        <v>24</v>
      </c>
      <c r="L627" s="72">
        <v>77</v>
      </c>
      <c r="M627" s="72">
        <v>110</v>
      </c>
      <c r="N627" s="72">
        <v>18</v>
      </c>
      <c r="O627" s="72">
        <v>96</v>
      </c>
      <c r="P627" s="72">
        <v>19</v>
      </c>
      <c r="Q627" s="72">
        <v>10</v>
      </c>
      <c r="R627" s="72">
        <v>9</v>
      </c>
      <c r="S627" s="72">
        <v>29</v>
      </c>
      <c r="T627" s="72">
        <v>0</v>
      </c>
      <c r="U627" s="72">
        <v>78</v>
      </c>
      <c r="V627" s="72">
        <v>0</v>
      </c>
      <c r="W627" s="72">
        <v>10</v>
      </c>
      <c r="X627" s="72">
        <v>43</v>
      </c>
      <c r="Y627" s="72">
        <v>32</v>
      </c>
      <c r="Z627" s="72">
        <v>0</v>
      </c>
      <c r="AA627" s="72">
        <v>0</v>
      </c>
      <c r="AB627" s="72">
        <v>85</v>
      </c>
      <c r="AC627" s="72">
        <v>0</v>
      </c>
      <c r="AD627" s="72">
        <v>0</v>
      </c>
      <c r="AE627" s="72">
        <v>0</v>
      </c>
      <c r="AF627" s="87">
        <v>24</v>
      </c>
      <c r="AG627" s="87">
        <v>0</v>
      </c>
      <c r="AH627" s="87">
        <v>64</v>
      </c>
      <c r="AI627" s="87">
        <v>0</v>
      </c>
      <c r="AJ627" s="87">
        <v>15</v>
      </c>
      <c r="AK627" s="87">
        <v>0</v>
      </c>
      <c r="AL627" s="87">
        <v>18</v>
      </c>
      <c r="AM627" s="87"/>
      <c r="AN627" s="87"/>
      <c r="AO627" s="87"/>
      <c r="AP627" s="70">
        <f t="shared" si="55"/>
        <v>28</v>
      </c>
      <c r="AQ627" s="70">
        <f t="shared" si="56"/>
        <v>761</v>
      </c>
      <c r="AR627" s="70">
        <f>IFERROR(VLOOKUP(A627,Climatologia_PP!A:U,9+Precipitacion!$E$2,FALSE),"")</f>
        <v>776.44074074074081</v>
      </c>
      <c r="AS627" s="70">
        <f t="shared" si="57"/>
        <v>98.011343309212492</v>
      </c>
      <c r="AT627" s="70">
        <f t="shared" si="58"/>
        <v>108.51255866377097</v>
      </c>
      <c r="AU627" s="70">
        <f t="shared" si="59"/>
        <v>110</v>
      </c>
      <c r="AV627" s="70">
        <f>IFERROR(VLOOKUP(A627,Maximos!A:AQ,8+(Precipitacion!$E$2-1)*3,FALSE),"")</f>
        <v>310</v>
      </c>
      <c r="AW627" s="79">
        <f t="array" ref="AW6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MATCH($A627, Maximos!$A:$A, 0),
    _xlpm.anio, INDEX(Maximos!$A:$ZZ, _xlpm.fila, _xlpm.colIni+1),
    _xlpm.dia, INDEX(Maximos!$A:$ZZ, _xlpm.fila, _xlpm.colIni+2),
    IF(OR(_xlpm.anio="",_xlpm.dia=""), "No aplica", DATE(_xlpm.anio, _xlpm.mesNum, _xlpm.dia))
  ),
"")</f>
        <v>44329</v>
      </c>
      <c r="AX627" s="72">
        <f t="shared" si="60"/>
        <v>-200</v>
      </c>
    </row>
    <row r="628" spans="1:50" ht="15" customHeight="1" x14ac:dyDescent="0.25">
      <c r="A628" s="68">
        <v>26177030</v>
      </c>
      <c r="B628" s="69" t="s">
        <v>955</v>
      </c>
      <c r="C628" s="69" t="s">
        <v>863</v>
      </c>
      <c r="D628" s="70">
        <v>-75.882694443999995</v>
      </c>
      <c r="E628" s="70">
        <v>4.8925000000000001</v>
      </c>
      <c r="F628" s="68">
        <v>922</v>
      </c>
      <c r="G628" s="68">
        <v>66</v>
      </c>
      <c r="H628" s="68">
        <v>66400</v>
      </c>
      <c r="I628" s="69" t="s">
        <v>65</v>
      </c>
      <c r="J628" s="69" t="s">
        <v>950</v>
      </c>
      <c r="K628" s="72"/>
      <c r="L628" s="72"/>
      <c r="M628" s="72"/>
      <c r="N628" s="72"/>
      <c r="O628" s="72"/>
      <c r="P628" s="72"/>
      <c r="Q628" s="72"/>
      <c r="R628" s="72"/>
      <c r="S628" s="72"/>
      <c r="T628" s="72"/>
      <c r="U628" s="72"/>
      <c r="V628" s="72"/>
      <c r="W628" s="72"/>
      <c r="X628" s="72"/>
      <c r="Y628" s="72"/>
      <c r="Z628" s="72"/>
      <c r="AA628" s="72"/>
      <c r="AB628" s="72"/>
      <c r="AC628" s="72"/>
      <c r="AD628" s="72"/>
      <c r="AE628" s="72"/>
      <c r="AF628" s="87"/>
      <c r="AG628" s="87"/>
      <c r="AH628" s="87"/>
      <c r="AI628" s="87"/>
      <c r="AJ628" s="87"/>
      <c r="AK628" s="87"/>
      <c r="AL628" s="87"/>
      <c r="AM628" s="87"/>
      <c r="AN628" s="87"/>
      <c r="AO628" s="87"/>
      <c r="AP628" s="70">
        <f t="shared" si="55"/>
        <v>0</v>
      </c>
      <c r="AQ628" s="70" t="str">
        <f t="shared" si="56"/>
        <v/>
      </c>
      <c r="AR628" s="70" t="str">
        <f>IFERROR(VLOOKUP(A628,Climatologia_PP!A:U,9+Precipitacion!$E$2,FALSE),"")</f>
        <v/>
      </c>
      <c r="AS628" s="70" t="str">
        <f t="shared" si="57"/>
        <v/>
      </c>
      <c r="AT628" s="70" t="str">
        <f t="shared" si="58"/>
        <v/>
      </c>
      <c r="AU628" s="70" t="str">
        <f t="shared" si="59"/>
        <v/>
      </c>
      <c r="AV628" s="70" t="str">
        <f>IFERROR(VLOOKUP(A628,Maximos!A:AQ,8+(Precipitacion!$E$2-1)*3,FALSE),"")</f>
        <v/>
      </c>
      <c r="AW628" s="79" t="str">
        <f t="array" ref="AW6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628" s="72" t="str">
        <f t="shared" si="60"/>
        <v>NA</v>
      </c>
    </row>
    <row r="629" spans="1:50" ht="15" customHeight="1" x14ac:dyDescent="0.25">
      <c r="A629" s="68">
        <v>26105230</v>
      </c>
      <c r="B629" s="69" t="s">
        <v>956</v>
      </c>
      <c r="C629" s="69" t="s">
        <v>863</v>
      </c>
      <c r="D629" s="70">
        <v>-76.168527780000005</v>
      </c>
      <c r="E629" s="70">
        <v>4.028333333</v>
      </c>
      <c r="F629" s="68">
        <v>1119</v>
      </c>
      <c r="G629" s="68">
        <v>76</v>
      </c>
      <c r="H629" s="68">
        <v>76834</v>
      </c>
      <c r="I629" s="69" t="s">
        <v>864</v>
      </c>
      <c r="J629" s="69" t="s">
        <v>893</v>
      </c>
      <c r="K629" s="72"/>
      <c r="L629" s="72"/>
      <c r="M629" s="72"/>
      <c r="N629" s="72"/>
      <c r="O629" s="72"/>
      <c r="P629" s="72"/>
      <c r="Q629" s="72"/>
      <c r="R629" s="72">
        <v>0</v>
      </c>
      <c r="S629" s="72">
        <v>0</v>
      </c>
      <c r="T629" s="72"/>
      <c r="U629" s="72"/>
      <c r="V629" s="72"/>
      <c r="W629" s="72"/>
      <c r="X629" s="72"/>
      <c r="Y629" s="72"/>
      <c r="Z629" s="72">
        <v>2</v>
      </c>
      <c r="AA629" s="72">
        <v>0</v>
      </c>
      <c r="AB629" s="72">
        <v>0</v>
      </c>
      <c r="AC629" s="72">
        <v>0</v>
      </c>
      <c r="AD629" s="72">
        <v>0</v>
      </c>
      <c r="AE629" s="72">
        <v>1.7</v>
      </c>
      <c r="AF629" s="87"/>
      <c r="AG629" s="87"/>
      <c r="AH629" s="87"/>
      <c r="AI629" s="87"/>
      <c r="AJ629" s="87"/>
      <c r="AK629" s="87"/>
      <c r="AL629" s="87"/>
      <c r="AM629" s="87"/>
      <c r="AN629" s="87"/>
      <c r="AO629" s="87"/>
      <c r="AP629" s="70">
        <f t="shared" si="55"/>
        <v>8</v>
      </c>
      <c r="AQ629" s="70">
        <f t="shared" si="56"/>
        <v>3.7</v>
      </c>
      <c r="AR629" s="70">
        <f>IFERROR(VLOOKUP(A629,Climatologia_PP!A:U,9+Precipitacion!$E$2,FALSE),"")</f>
        <v>113.5461538461538</v>
      </c>
      <c r="AS629" s="70">
        <f t="shared" si="57"/>
        <v>3.2585868166113419</v>
      </c>
      <c r="AT629" s="70">
        <f t="shared" si="58"/>
        <v>12.62702391436895</v>
      </c>
      <c r="AU629" s="70">
        <f t="shared" si="59"/>
        <v>2</v>
      </c>
      <c r="AV629" s="70">
        <f>IFERROR(VLOOKUP(A629,Maximos!A:AQ,8+(Precipitacion!$E$2-1)*3,FALSE),"")</f>
        <v>76.099999999999994</v>
      </c>
      <c r="AW629" s="79">
        <f t="array" ref="AW6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MATCH($A629, Maximos!$A:$A, 0),
    _xlpm.anio, INDEX(Maximos!$A:$ZZ, _xlpm.fila, _xlpm.colIni+1),
    _xlpm.dia, INDEX(Maximos!$A:$ZZ, _xlpm.fila, _xlpm.colIni+2),
    IF(OR(_xlpm.anio="",_xlpm.dia=""), "No aplica", DATE(_xlpm.anio, _xlpm.mesNum, _xlpm.dia))
  ),
"")</f>
        <v>31917</v>
      </c>
      <c r="AX629" s="72">
        <f t="shared" si="60"/>
        <v>-74.099999999999994</v>
      </c>
    </row>
    <row r="630" spans="1:50" ht="15" customHeight="1" x14ac:dyDescent="0.25">
      <c r="A630" s="68">
        <v>26105160</v>
      </c>
      <c r="B630" s="69" t="s">
        <v>957</v>
      </c>
      <c r="C630" s="69" t="s">
        <v>863</v>
      </c>
      <c r="D630" s="70">
        <v>-76.223583329999997</v>
      </c>
      <c r="E630" s="70">
        <v>4.0900833329999999</v>
      </c>
      <c r="F630" s="68">
        <v>980</v>
      </c>
      <c r="G630" s="68">
        <v>76</v>
      </c>
      <c r="H630" s="68">
        <v>76834</v>
      </c>
      <c r="I630" s="69" t="s">
        <v>864</v>
      </c>
      <c r="J630" s="69" t="s">
        <v>893</v>
      </c>
      <c r="K630" s="72"/>
      <c r="L630" s="72"/>
      <c r="M630" s="72"/>
      <c r="N630" s="72"/>
      <c r="O630" s="72"/>
      <c r="P630" s="72"/>
      <c r="Q630" s="72"/>
      <c r="R630" s="72"/>
      <c r="S630" s="72"/>
      <c r="T630" s="72"/>
      <c r="U630" s="72"/>
      <c r="V630" s="72"/>
      <c r="W630" s="72"/>
      <c r="X630" s="72"/>
      <c r="Y630" s="72"/>
      <c r="Z630" s="72"/>
      <c r="AA630" s="72"/>
      <c r="AB630" s="72"/>
      <c r="AC630" s="72"/>
      <c r="AD630" s="72"/>
      <c r="AE630" s="72"/>
      <c r="AF630" s="87"/>
      <c r="AG630" s="87"/>
      <c r="AH630" s="87"/>
      <c r="AI630" s="87"/>
      <c r="AJ630" s="87"/>
      <c r="AK630" s="87"/>
      <c r="AL630" s="87"/>
      <c r="AM630" s="87"/>
      <c r="AN630" s="87"/>
      <c r="AO630" s="87"/>
      <c r="AP630" s="70">
        <f t="shared" si="55"/>
        <v>0</v>
      </c>
      <c r="AQ630" s="70" t="str">
        <f t="shared" si="56"/>
        <v/>
      </c>
      <c r="AR630" s="70" t="str">
        <f>IFERROR(VLOOKUP(A630,Climatologia_PP!A:U,9+Precipitacion!$E$2,FALSE),"")</f>
        <v/>
      </c>
      <c r="AS630" s="70" t="str">
        <f t="shared" si="57"/>
        <v/>
      </c>
      <c r="AT630" s="70" t="str">
        <f t="shared" si="58"/>
        <v/>
      </c>
      <c r="AU630" s="70" t="str">
        <f t="shared" si="59"/>
        <v/>
      </c>
      <c r="AV630" s="70" t="str">
        <f>IFERROR(VLOOKUP(A630,Maximos!A:AQ,8+(Precipitacion!$E$2-1)*3,FALSE),"")</f>
        <v/>
      </c>
      <c r="AW630" s="79" t="str">
        <f t="array" ref="AW6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630" s="72" t="str">
        <f t="shared" si="60"/>
        <v>NA</v>
      </c>
    </row>
    <row r="631" spans="1:50" ht="15" customHeight="1" x14ac:dyDescent="0.25">
      <c r="A631" s="68">
        <v>26105110</v>
      </c>
      <c r="B631" s="69" t="s">
        <v>958</v>
      </c>
      <c r="C631" s="69" t="s">
        <v>863</v>
      </c>
      <c r="D631" s="70">
        <v>-76.084527780000002</v>
      </c>
      <c r="E631" s="70">
        <v>4.3244999999999996</v>
      </c>
      <c r="F631" s="68">
        <v>954</v>
      </c>
      <c r="G631" s="68">
        <v>76</v>
      </c>
      <c r="H631" s="68">
        <v>76895</v>
      </c>
      <c r="I631" s="69" t="s">
        <v>864</v>
      </c>
      <c r="J631" s="69" t="s">
        <v>901</v>
      </c>
      <c r="K631" s="72"/>
      <c r="L631" s="72"/>
      <c r="M631" s="72"/>
      <c r="N631" s="72"/>
      <c r="O631" s="72"/>
      <c r="P631" s="72"/>
      <c r="Q631" s="72"/>
      <c r="R631" s="72"/>
      <c r="S631" s="72"/>
      <c r="T631" s="72"/>
      <c r="U631" s="72"/>
      <c r="V631" s="72"/>
      <c r="W631" s="72"/>
      <c r="X631" s="72"/>
      <c r="Y631" s="72"/>
      <c r="Z631" s="72"/>
      <c r="AA631" s="72"/>
      <c r="AB631" s="72"/>
      <c r="AC631" s="72"/>
      <c r="AD631" s="72"/>
      <c r="AE631" s="72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70">
        <f t="shared" si="55"/>
        <v>0</v>
      </c>
      <c r="AQ631" s="70" t="str">
        <f t="shared" si="56"/>
        <v/>
      </c>
      <c r="AR631" s="70">
        <f>IFERROR(VLOOKUP(A631,Climatologia_PP!A:U,9+Precipitacion!$E$2,FALSE),"")</f>
        <v>169.2208333333333</v>
      </c>
      <c r="AS631" s="70" t="str">
        <f t="shared" si="57"/>
        <v/>
      </c>
      <c r="AT631" s="70" t="str">
        <f t="shared" si="58"/>
        <v/>
      </c>
      <c r="AU631" s="70" t="str">
        <f t="shared" si="59"/>
        <v/>
      </c>
      <c r="AV631" s="70">
        <f>IFERROR(VLOOKUP(A631,Maximos!A:AQ,8+(Precipitacion!$E$2-1)*3,FALSE),"")</f>
        <v>73</v>
      </c>
      <c r="AW631" s="79">
        <f t="array" ref="AW6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MATCH($A631, Maximos!$A:$A, 0),
    _xlpm.anio, INDEX(Maximos!$A:$ZZ, _xlpm.fila, _xlpm.colIni+1),
    _xlpm.dia, INDEX(Maximos!$A:$ZZ, _xlpm.fila, _xlpm.colIni+2),
    IF(OR(_xlpm.anio="",_xlpm.dia=""), "No aplica", DATE(_xlpm.anio, _xlpm.mesNum, _xlpm.dia))
  ),
"")</f>
        <v>37394</v>
      </c>
      <c r="AX631" s="72" t="str">
        <f t="shared" si="60"/>
        <v>NA</v>
      </c>
    </row>
    <row r="632" spans="1:50" ht="15" customHeight="1" x14ac:dyDescent="0.25">
      <c r="A632" s="68">
        <v>53110040</v>
      </c>
      <c r="B632" s="69" t="s">
        <v>959</v>
      </c>
      <c r="C632" s="69" t="s">
        <v>863</v>
      </c>
      <c r="D632" s="70">
        <v>-76.540000000000006</v>
      </c>
      <c r="E632" s="70">
        <v>3.678083333</v>
      </c>
      <c r="F632" s="68">
        <v>1503</v>
      </c>
      <c r="G632" s="68">
        <v>76</v>
      </c>
      <c r="H632" s="68">
        <v>76377</v>
      </c>
      <c r="I632" s="69" t="s">
        <v>864</v>
      </c>
      <c r="J632" s="69" t="s">
        <v>938</v>
      </c>
      <c r="K632" s="72">
        <v>0</v>
      </c>
      <c r="L632" s="72">
        <v>11.3</v>
      </c>
      <c r="M632" s="72">
        <v>0</v>
      </c>
      <c r="N632" s="72">
        <v>4.5</v>
      </c>
      <c r="O632" s="72">
        <v>0</v>
      </c>
      <c r="P632" s="72">
        <v>0</v>
      </c>
      <c r="Q632" s="72">
        <v>0</v>
      </c>
      <c r="R632" s="72">
        <v>0.4</v>
      </c>
      <c r="S632" s="72">
        <v>0</v>
      </c>
      <c r="T632" s="72">
        <v>0</v>
      </c>
      <c r="U632" s="72">
        <v>4.5</v>
      </c>
      <c r="V632" s="72">
        <v>0</v>
      </c>
      <c r="W632" s="72">
        <v>4.2</v>
      </c>
      <c r="X632" s="72">
        <v>0</v>
      </c>
      <c r="Y632" s="72">
        <v>0</v>
      </c>
      <c r="Z632" s="72">
        <v>0</v>
      </c>
      <c r="AA632" s="72">
        <v>0</v>
      </c>
      <c r="AB632" s="72">
        <v>0.5</v>
      </c>
      <c r="AC632" s="72">
        <v>0</v>
      </c>
      <c r="AD632" s="72">
        <v>0</v>
      </c>
      <c r="AE632" s="72">
        <v>4.2</v>
      </c>
      <c r="AF632" s="87">
        <v>0</v>
      </c>
      <c r="AG632" s="87">
        <v>0</v>
      </c>
      <c r="AH632" s="87">
        <v>0</v>
      </c>
      <c r="AI632" s="87">
        <v>0</v>
      </c>
      <c r="AJ632" s="87">
        <v>0</v>
      </c>
      <c r="AK632" s="87">
        <v>0</v>
      </c>
      <c r="AL632" s="87">
        <v>0</v>
      </c>
      <c r="AM632" s="87">
        <v>11</v>
      </c>
      <c r="AN632" s="87"/>
      <c r="AO632" s="87"/>
      <c r="AP632" s="70">
        <f t="shared" si="55"/>
        <v>29</v>
      </c>
      <c r="AQ632" s="70">
        <f t="shared" si="56"/>
        <v>40.599999999999994</v>
      </c>
      <c r="AR632" s="70">
        <f>IFERROR(VLOOKUP(A632,Climatologia_PP!A:U,9+Precipitacion!$E$2,FALSE),"")</f>
        <v>97.56538461538463</v>
      </c>
      <c r="AS632" s="70">
        <f t="shared" si="57"/>
        <v>41.613119407103703</v>
      </c>
      <c r="AT632" s="70">
        <f t="shared" si="58"/>
        <v>44.482989711041888</v>
      </c>
      <c r="AU632" s="70">
        <f t="shared" si="59"/>
        <v>11.3</v>
      </c>
      <c r="AV632" s="70">
        <f>IFERROR(VLOOKUP(A632,Maximos!A:AQ,8+(Precipitacion!$E$2-1)*3,FALSE),"")</f>
        <v>55</v>
      </c>
      <c r="AW632" s="79">
        <f t="array" ref="AW6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MATCH($A632, Maximos!$A:$A, 0),
    _xlpm.anio, INDEX(Maximos!$A:$ZZ, _xlpm.fila, _xlpm.colIni+1),
    _xlpm.dia, INDEX(Maximos!$A:$ZZ, _xlpm.fila, _xlpm.colIni+2),
    IF(OR(_xlpm.anio="",_xlpm.dia=""), "No aplica", DATE(_xlpm.anio, _xlpm.mesNum, _xlpm.dia))
  ),
"")</f>
        <v>30080</v>
      </c>
      <c r="AX632" s="72">
        <f t="shared" si="60"/>
        <v>-43.7</v>
      </c>
    </row>
    <row r="633" spans="1:50" ht="15" customHeight="1" x14ac:dyDescent="0.25">
      <c r="A633" s="68">
        <v>54015010</v>
      </c>
      <c r="B633" s="69" t="s">
        <v>960</v>
      </c>
      <c r="C633" s="69" t="s">
        <v>863</v>
      </c>
      <c r="D633" s="70">
        <v>-76.031638889999996</v>
      </c>
      <c r="E633" s="70">
        <v>5.2334444439999999</v>
      </c>
      <c r="F633" s="68">
        <v>1505</v>
      </c>
      <c r="G633" s="68">
        <v>66</v>
      </c>
      <c r="H633" s="68">
        <v>66572</v>
      </c>
      <c r="I633" s="69" t="s">
        <v>65</v>
      </c>
      <c r="J633" s="69" t="s">
        <v>961</v>
      </c>
      <c r="K633" s="72"/>
      <c r="L633" s="72"/>
      <c r="M633" s="72"/>
      <c r="N633" s="72"/>
      <c r="O633" s="72"/>
      <c r="P633" s="72"/>
      <c r="Q633" s="72"/>
      <c r="R633" s="72"/>
      <c r="S633" s="72"/>
      <c r="T633" s="72"/>
      <c r="U633" s="72"/>
      <c r="V633" s="72"/>
      <c r="W633" s="72"/>
      <c r="X633" s="72"/>
      <c r="Y633" s="72"/>
      <c r="Z633" s="72"/>
      <c r="AA633" s="72"/>
      <c r="AB633" s="72"/>
      <c r="AC633" s="72"/>
      <c r="AD633" s="72"/>
      <c r="AE633" s="72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70">
        <f t="shared" si="55"/>
        <v>0</v>
      </c>
      <c r="AQ633" s="70" t="str">
        <f t="shared" si="56"/>
        <v/>
      </c>
      <c r="AR633" s="70" t="str">
        <f>IFERROR(VLOOKUP(A633,Climatologia_PP!A:U,9+Precipitacion!$E$2,FALSE),"")</f>
        <v/>
      </c>
      <c r="AS633" s="70" t="str">
        <f t="shared" si="57"/>
        <v/>
      </c>
      <c r="AT633" s="70" t="str">
        <f t="shared" si="58"/>
        <v/>
      </c>
      <c r="AU633" s="70" t="str">
        <f t="shared" si="59"/>
        <v/>
      </c>
      <c r="AV633" s="70" t="str">
        <f>IFERROR(VLOOKUP(A633,Maximos!A:AQ,8+(Precipitacion!$E$2-1)*3,FALSE),"")</f>
        <v/>
      </c>
      <c r="AW633" s="79" t="str">
        <f t="array" ref="AW6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633" s="72" t="str">
        <f t="shared" si="60"/>
        <v>NA</v>
      </c>
    </row>
    <row r="634" spans="1:50" ht="15" customHeight="1" x14ac:dyDescent="0.25">
      <c r="A634" s="68">
        <v>23060150</v>
      </c>
      <c r="B634" s="69" t="s">
        <v>962</v>
      </c>
      <c r="C634" s="69" t="s">
        <v>963</v>
      </c>
      <c r="D634" s="70">
        <v>-74.630156999999997</v>
      </c>
      <c r="E634" s="70">
        <v>5.7580929999999997</v>
      </c>
      <c r="F634" s="68">
        <v>157</v>
      </c>
      <c r="G634" s="68">
        <v>25</v>
      </c>
      <c r="H634" s="68">
        <v>25572</v>
      </c>
      <c r="I634" s="69" t="s">
        <v>293</v>
      </c>
      <c r="J634" s="69" t="s">
        <v>964</v>
      </c>
      <c r="K634" s="72">
        <v>14.4</v>
      </c>
      <c r="L634" s="72">
        <v>0</v>
      </c>
      <c r="M634" s="72">
        <v>4.3</v>
      </c>
      <c r="N634" s="72">
        <v>0</v>
      </c>
      <c r="O634" s="72">
        <v>1.3</v>
      </c>
      <c r="P634" s="72">
        <v>0</v>
      </c>
      <c r="Q634" s="72">
        <v>0</v>
      </c>
      <c r="R634" s="72">
        <v>0</v>
      </c>
      <c r="S634" s="72">
        <v>0</v>
      </c>
      <c r="T634" s="72">
        <v>0</v>
      </c>
      <c r="U634" s="72">
        <v>2.9</v>
      </c>
      <c r="V634" s="72">
        <v>0</v>
      </c>
      <c r="W634" s="72">
        <v>4.2</v>
      </c>
      <c r="X634" s="72">
        <v>1.3</v>
      </c>
      <c r="Y634" s="72">
        <v>4.5999999999999996</v>
      </c>
      <c r="Z634" s="72">
        <v>0</v>
      </c>
      <c r="AA634" s="72">
        <v>0</v>
      </c>
      <c r="AB634" s="72">
        <v>3.8</v>
      </c>
      <c r="AC634" s="72">
        <v>0</v>
      </c>
      <c r="AD634" s="72">
        <v>0</v>
      </c>
      <c r="AE634" s="72">
        <v>4.5</v>
      </c>
      <c r="AF634" s="87">
        <v>1.2</v>
      </c>
      <c r="AG634" s="87">
        <v>0</v>
      </c>
      <c r="AH634" s="87">
        <v>0</v>
      </c>
      <c r="AI634" s="87">
        <v>0</v>
      </c>
      <c r="AJ634" s="87">
        <v>0</v>
      </c>
      <c r="AK634" s="87">
        <v>0</v>
      </c>
      <c r="AL634" s="87">
        <v>3.9</v>
      </c>
      <c r="AM634" s="87">
        <v>0</v>
      </c>
      <c r="AN634" s="87"/>
      <c r="AO634" s="87"/>
      <c r="AP634" s="70">
        <f t="shared" si="55"/>
        <v>29</v>
      </c>
      <c r="AQ634" s="70">
        <f t="shared" si="56"/>
        <v>46.4</v>
      </c>
      <c r="AR634" s="70">
        <f>IFERROR(VLOOKUP(A634,Climatologia_PP!A:U,9+Precipitacion!$E$2,FALSE),"")</f>
        <v>267.68275862068958</v>
      </c>
      <c r="AS634" s="70">
        <f t="shared" si="57"/>
        <v>17.33395166692431</v>
      </c>
      <c r="AT634" s="70">
        <f t="shared" si="58"/>
        <v>18.529396609470815</v>
      </c>
      <c r="AU634" s="70">
        <f t="shared" si="59"/>
        <v>14.4</v>
      </c>
      <c r="AV634" s="70">
        <f>IFERROR(VLOOKUP(A634,Maximos!A:AQ,8+(Precipitacion!$E$2-1)*3,FALSE),"")</f>
        <v>115</v>
      </c>
      <c r="AW634" s="79">
        <f t="array" ref="AW6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MATCH($A634, Maximos!$A:$A, 0),
    _xlpm.anio, INDEX(Maximos!$A:$ZZ, _xlpm.fila, _xlpm.colIni+1),
    _xlpm.dia, INDEX(Maximos!$A:$ZZ, _xlpm.fila, _xlpm.colIni+2),
    IF(OR(_xlpm.anio="",_xlpm.dia=""), "No aplica", DATE(_xlpm.anio, _xlpm.mesNum, _xlpm.dia))
  ),
"")</f>
        <v>32638</v>
      </c>
      <c r="AX634" s="72">
        <f t="shared" si="60"/>
        <v>-100.6</v>
      </c>
    </row>
    <row r="635" spans="1:50" ht="15" customHeight="1" x14ac:dyDescent="0.25">
      <c r="A635" s="68">
        <v>22055020</v>
      </c>
      <c r="B635" s="69" t="s">
        <v>965</v>
      </c>
      <c r="C635" s="69" t="s">
        <v>963</v>
      </c>
      <c r="D635" s="70">
        <v>-75.536361110000001</v>
      </c>
      <c r="E635" s="70">
        <v>3.4557777779999999</v>
      </c>
      <c r="F635" s="68">
        <v>699</v>
      </c>
      <c r="G635" s="68">
        <v>73</v>
      </c>
      <c r="H635" s="68">
        <v>73067</v>
      </c>
      <c r="I635" s="69" t="s">
        <v>71</v>
      </c>
      <c r="J635" s="69" t="s">
        <v>966</v>
      </c>
      <c r="K635" s="72">
        <v>0</v>
      </c>
      <c r="L635" s="72">
        <v>4.2</v>
      </c>
      <c r="M635" s="72">
        <v>0</v>
      </c>
      <c r="N635" s="72">
        <v>18.7</v>
      </c>
      <c r="O635" s="72">
        <v>0.2</v>
      </c>
      <c r="P635" s="72">
        <v>6.4</v>
      </c>
      <c r="Q635" s="72">
        <v>0</v>
      </c>
      <c r="R635" s="72">
        <v>0</v>
      </c>
      <c r="S635" s="72">
        <v>0.1</v>
      </c>
      <c r="T635" s="72">
        <v>0</v>
      </c>
      <c r="U635" s="72">
        <v>1.8</v>
      </c>
      <c r="V635" s="72">
        <v>0.2</v>
      </c>
      <c r="W635" s="72">
        <v>0</v>
      </c>
      <c r="X635" s="72">
        <v>1.9</v>
      </c>
      <c r="Y635" s="72"/>
      <c r="Z635" s="72"/>
      <c r="AA635" s="72"/>
      <c r="AB635" s="72"/>
      <c r="AC635" s="72">
        <v>0</v>
      </c>
      <c r="AD635" s="72">
        <v>0</v>
      </c>
      <c r="AE635" s="72"/>
      <c r="AF635" s="87">
        <v>0</v>
      </c>
      <c r="AG635" s="87">
        <v>0</v>
      </c>
      <c r="AH635" s="87">
        <v>0</v>
      </c>
      <c r="AI635" s="87">
        <v>0</v>
      </c>
      <c r="AJ635" s="87">
        <v>0</v>
      </c>
      <c r="AK635" s="87">
        <v>0</v>
      </c>
      <c r="AL635" s="87">
        <v>0</v>
      </c>
      <c r="AM635" s="87"/>
      <c r="AN635" s="87"/>
      <c r="AO635" s="87"/>
      <c r="AP635" s="70">
        <f t="shared" si="55"/>
        <v>23</v>
      </c>
      <c r="AQ635" s="70">
        <f t="shared" si="56"/>
        <v>33.5</v>
      </c>
      <c r="AR635" s="70">
        <f>IFERROR(VLOOKUP(A635,Climatologia_PP!A:U,9+Precipitacion!$E$2,FALSE),"")</f>
        <v>221.2038461538462</v>
      </c>
      <c r="AS635" s="70">
        <f t="shared" si="57"/>
        <v>15.144402135169438</v>
      </c>
      <c r="AT635" s="70">
        <f t="shared" si="58"/>
        <v>20.412020269141415</v>
      </c>
      <c r="AU635" s="70">
        <f t="shared" si="59"/>
        <v>18.7</v>
      </c>
      <c r="AV635" s="70">
        <f>IFERROR(VLOOKUP(A635,Maximos!A:AQ,8+(Precipitacion!$E$2-1)*3,FALSE),"")</f>
        <v>105.8</v>
      </c>
      <c r="AW635" s="79">
        <f t="array" ref="AW6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MATCH($A635, Maximos!$A:$A, 0),
    _xlpm.anio, INDEX(Maximos!$A:$ZZ, _xlpm.fila, _xlpm.colIni+1),
    _xlpm.dia, INDEX(Maximos!$A:$ZZ, _xlpm.fila, _xlpm.colIni+2),
    IF(OR(_xlpm.anio="",_xlpm.dia=""), "No aplica", DATE(_xlpm.anio, _xlpm.mesNum, _xlpm.dia))
  ),
"")</f>
        <v>36648</v>
      </c>
      <c r="AX635" s="72">
        <f t="shared" si="60"/>
        <v>-87.1</v>
      </c>
    </row>
    <row r="636" spans="1:50" ht="15" customHeight="1" x14ac:dyDescent="0.25">
      <c r="A636" s="68">
        <v>21130010</v>
      </c>
      <c r="B636" s="69" t="s">
        <v>967</v>
      </c>
      <c r="C636" s="69" t="s">
        <v>963</v>
      </c>
      <c r="D636" s="70">
        <v>-74.935777799999997</v>
      </c>
      <c r="E636" s="70">
        <v>3.8495277780000001</v>
      </c>
      <c r="F636" s="68">
        <v>293</v>
      </c>
      <c r="G636" s="68">
        <v>73</v>
      </c>
      <c r="H636" s="68">
        <v>73585</v>
      </c>
      <c r="I636" s="69" t="s">
        <v>71</v>
      </c>
      <c r="J636" s="69" t="s">
        <v>968</v>
      </c>
      <c r="K636" s="72">
        <v>0</v>
      </c>
      <c r="L636" s="72">
        <v>3</v>
      </c>
      <c r="M636" s="72">
        <v>1</v>
      </c>
      <c r="N636" s="72">
        <v>0</v>
      </c>
      <c r="O636" s="72">
        <v>0</v>
      </c>
      <c r="P636" s="72">
        <v>0</v>
      </c>
      <c r="Q636" s="72">
        <v>0</v>
      </c>
      <c r="R636" s="72">
        <v>0</v>
      </c>
      <c r="S636" s="72">
        <v>0</v>
      </c>
      <c r="T636" s="72">
        <v>0</v>
      </c>
      <c r="U636" s="72">
        <v>6</v>
      </c>
      <c r="V636" s="72">
        <v>0</v>
      </c>
      <c r="W636" s="72">
        <v>0</v>
      </c>
      <c r="X636" s="72">
        <v>0</v>
      </c>
      <c r="Y636" s="72">
        <v>0</v>
      </c>
      <c r="Z636" s="72">
        <v>0</v>
      </c>
      <c r="AA636" s="72">
        <v>0</v>
      </c>
      <c r="AB636" s="72">
        <v>0</v>
      </c>
      <c r="AC636" s="72">
        <v>0</v>
      </c>
      <c r="AD636" s="72">
        <v>2</v>
      </c>
      <c r="AE636" s="72">
        <v>2</v>
      </c>
      <c r="AF636" s="87">
        <v>0</v>
      </c>
      <c r="AG636" s="87">
        <v>0</v>
      </c>
      <c r="AH636" s="87">
        <v>0</v>
      </c>
      <c r="AI636" s="87">
        <v>2</v>
      </c>
      <c r="AJ636" s="87">
        <v>0</v>
      </c>
      <c r="AK636" s="87">
        <v>0</v>
      </c>
      <c r="AL636" s="87">
        <v>0</v>
      </c>
      <c r="AM636" s="87">
        <v>5</v>
      </c>
      <c r="AN636" s="87"/>
      <c r="AO636" s="87"/>
      <c r="AP636" s="70">
        <f t="shared" si="55"/>
        <v>29</v>
      </c>
      <c r="AQ636" s="70">
        <f t="shared" si="56"/>
        <v>21</v>
      </c>
      <c r="AR636" s="70">
        <f>IFERROR(VLOOKUP(A636,Climatologia_PP!A:U,9+Precipitacion!$E$2,FALSE),"")</f>
        <v>194.44666666666669</v>
      </c>
      <c r="AS636" s="70">
        <f t="shared" si="57"/>
        <v>10.799876572839166</v>
      </c>
      <c r="AT636" s="70">
        <f t="shared" si="58"/>
        <v>11.544695646828075</v>
      </c>
      <c r="AU636" s="70">
        <f t="shared" si="59"/>
        <v>6</v>
      </c>
      <c r="AV636" s="70">
        <f>IFERROR(VLOOKUP(A636,Maximos!A:AQ,8+(Precipitacion!$E$2-1)*3,FALSE),"")</f>
        <v>136</v>
      </c>
      <c r="AW636" s="79">
        <f t="array" ref="AW6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MATCH($A636, Maximos!$A:$A, 0),
    _xlpm.anio, INDEX(Maximos!$A:$ZZ, _xlpm.fila, _xlpm.colIni+1),
    _xlpm.dia, INDEX(Maximos!$A:$ZZ, _xlpm.fila, _xlpm.colIni+2),
    IF(OR(_xlpm.anio="",_xlpm.dia=""), "No aplica", DATE(_xlpm.anio, _xlpm.mesNum, _xlpm.dia))
  ),
"")</f>
        <v>30095</v>
      </c>
      <c r="AX636" s="72">
        <f t="shared" si="60"/>
        <v>-130</v>
      </c>
    </row>
    <row r="637" spans="1:50" ht="15" customHeight="1" x14ac:dyDescent="0.25">
      <c r="A637" s="68">
        <v>21135020</v>
      </c>
      <c r="B637" s="69" t="s">
        <v>969</v>
      </c>
      <c r="C637" s="69" t="s">
        <v>963</v>
      </c>
      <c r="D637" s="70">
        <v>-75.015749999999997</v>
      </c>
      <c r="E637" s="70">
        <v>3.85575</v>
      </c>
      <c r="F637" s="68">
        <v>313</v>
      </c>
      <c r="G637" s="68">
        <v>73</v>
      </c>
      <c r="H637" s="68">
        <v>73671</v>
      </c>
      <c r="I637" s="69" t="s">
        <v>71</v>
      </c>
      <c r="J637" s="69" t="s">
        <v>970</v>
      </c>
      <c r="K637" s="72">
        <v>0</v>
      </c>
      <c r="L637" s="72">
        <v>0</v>
      </c>
      <c r="M637" s="72">
        <v>0</v>
      </c>
      <c r="N637" s="72">
        <v>0</v>
      </c>
      <c r="O637" s="72">
        <v>0</v>
      </c>
      <c r="P637" s="72">
        <v>0</v>
      </c>
      <c r="Q637" s="72">
        <v>0</v>
      </c>
      <c r="R637" s="72">
        <v>4.9000000000000004</v>
      </c>
      <c r="S637" s="72">
        <v>0</v>
      </c>
      <c r="T637" s="72">
        <v>0</v>
      </c>
      <c r="U637" s="72">
        <v>3</v>
      </c>
      <c r="V637" s="72">
        <v>0</v>
      </c>
      <c r="W637" s="72">
        <v>0</v>
      </c>
      <c r="X637" s="72">
        <v>0</v>
      </c>
      <c r="Y637" s="72">
        <v>0</v>
      </c>
      <c r="Z637" s="72">
        <v>0</v>
      </c>
      <c r="AA637" s="72">
        <v>0</v>
      </c>
      <c r="AB637" s="72">
        <v>0</v>
      </c>
      <c r="AC637" s="72">
        <v>0</v>
      </c>
      <c r="AD637" s="72">
        <v>0</v>
      </c>
      <c r="AE637" s="72">
        <v>2</v>
      </c>
      <c r="AF637" s="87">
        <v>0</v>
      </c>
      <c r="AG637" s="87">
        <v>0</v>
      </c>
      <c r="AH637" s="87">
        <v>0</v>
      </c>
      <c r="AI637" s="87">
        <v>0</v>
      </c>
      <c r="AJ637" s="87">
        <v>0</v>
      </c>
      <c r="AK637" s="87">
        <v>0</v>
      </c>
      <c r="AL637" s="87">
        <v>0</v>
      </c>
      <c r="AM637" s="87">
        <v>0</v>
      </c>
      <c r="AN637" s="87"/>
      <c r="AO637" s="87"/>
      <c r="AP637" s="70">
        <f t="shared" si="55"/>
        <v>29</v>
      </c>
      <c r="AQ637" s="70">
        <f t="shared" si="56"/>
        <v>9.9</v>
      </c>
      <c r="AR637" s="70">
        <f>IFERROR(VLOOKUP(A637,Climatologia_PP!A:U,9+Precipitacion!$E$2,FALSE),"")</f>
        <v>162.85384615384609</v>
      </c>
      <c r="AS637" s="70">
        <f t="shared" si="57"/>
        <v>6.0790704265268554</v>
      </c>
      <c r="AT637" s="70">
        <f t="shared" si="58"/>
        <v>6.498316662839053</v>
      </c>
      <c r="AU637" s="70">
        <f t="shared" si="59"/>
        <v>4.9000000000000004</v>
      </c>
      <c r="AV637" s="70">
        <f>IFERROR(VLOOKUP(A637,Maximos!A:AQ,8+(Precipitacion!$E$2-1)*3,FALSE),"")</f>
        <v>136</v>
      </c>
      <c r="AW637" s="79">
        <f t="array" ref="AW6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MATCH($A637, Maximos!$A:$A, 0),
    _xlpm.anio, INDEX(Maximos!$A:$ZZ, _xlpm.fila, _xlpm.colIni+1),
    _xlpm.dia, INDEX(Maximos!$A:$ZZ, _xlpm.fila, _xlpm.colIni+2),
    IF(OR(_xlpm.anio="",_xlpm.dia=""), "No aplica", DATE(_xlpm.anio, _xlpm.mesNum, _xlpm.dia))
  ),
"")</f>
        <v>30095</v>
      </c>
      <c r="AX637" s="72">
        <f t="shared" si="60"/>
        <v>-131.1</v>
      </c>
    </row>
    <row r="638" spans="1:50" ht="15" customHeight="1" x14ac:dyDescent="0.25">
      <c r="A638" s="68">
        <v>23020080</v>
      </c>
      <c r="B638" s="69" t="s">
        <v>840</v>
      </c>
      <c r="C638" s="69" t="s">
        <v>963</v>
      </c>
      <c r="D638" s="70">
        <v>-75.144083330000001</v>
      </c>
      <c r="E638" s="70">
        <v>5.2656111110000001</v>
      </c>
      <c r="F638" s="68">
        <v>1974</v>
      </c>
      <c r="G638" s="68">
        <v>17</v>
      </c>
      <c r="H638" s="68">
        <v>17433</v>
      </c>
      <c r="I638" s="69" t="s">
        <v>110</v>
      </c>
      <c r="J638" s="69" t="s">
        <v>840</v>
      </c>
      <c r="K638" s="72">
        <v>0</v>
      </c>
      <c r="L638" s="72">
        <v>2</v>
      </c>
      <c r="M638" s="72">
        <v>126</v>
      </c>
      <c r="N638" s="72">
        <v>0</v>
      </c>
      <c r="O638" s="72">
        <v>0</v>
      </c>
      <c r="P638" s="72">
        <v>0</v>
      </c>
      <c r="Q638" s="72">
        <v>0</v>
      </c>
      <c r="R638" s="72">
        <v>10</v>
      </c>
      <c r="S638" s="72">
        <v>0</v>
      </c>
      <c r="T638" s="72">
        <v>0</v>
      </c>
      <c r="U638" s="72">
        <v>0</v>
      </c>
      <c r="V638" s="72">
        <v>0</v>
      </c>
      <c r="W638" s="72">
        <v>3</v>
      </c>
      <c r="X638" s="72">
        <v>0</v>
      </c>
      <c r="Y638" s="72">
        <v>0</v>
      </c>
      <c r="Z638" s="72">
        <v>0</v>
      </c>
      <c r="AA638" s="72">
        <v>0</v>
      </c>
      <c r="AB638" s="72">
        <v>0</v>
      </c>
      <c r="AC638" s="72">
        <v>0</v>
      </c>
      <c r="AD638" s="72">
        <v>0</v>
      </c>
      <c r="AE638" s="72">
        <v>0</v>
      </c>
      <c r="AF638" s="87">
        <v>0</v>
      </c>
      <c r="AG638" s="87">
        <v>2</v>
      </c>
      <c r="AH638" s="87">
        <v>0</v>
      </c>
      <c r="AI638" s="87">
        <v>0</v>
      </c>
      <c r="AJ638" s="87">
        <v>0</v>
      </c>
      <c r="AK638" s="87">
        <v>0</v>
      </c>
      <c r="AL638" s="87">
        <v>0</v>
      </c>
      <c r="AM638" s="87">
        <v>0</v>
      </c>
      <c r="AN638" s="87"/>
      <c r="AO638" s="87"/>
      <c r="AP638" s="70">
        <f t="shared" si="55"/>
        <v>29</v>
      </c>
      <c r="AQ638" s="70">
        <f t="shared" si="56"/>
        <v>143</v>
      </c>
      <c r="AR638" s="70">
        <f>IFERROR(VLOOKUP(A638,Climatologia_PP!A:U,9+Precipitacion!$E$2,FALSE),"")</f>
        <v>350.42758620689648</v>
      </c>
      <c r="AS638" s="70">
        <f t="shared" si="57"/>
        <v>40.807289616626001</v>
      </c>
      <c r="AT638" s="70">
        <f t="shared" si="58"/>
        <v>43.621585452255381</v>
      </c>
      <c r="AU638" s="70">
        <f t="shared" si="59"/>
        <v>126</v>
      </c>
      <c r="AV638" s="70">
        <f>IFERROR(VLOOKUP(A638,Maximos!A:AQ,8+(Precipitacion!$E$2-1)*3,FALSE),"")</f>
        <v>148.19999999999999</v>
      </c>
      <c r="AW638" s="79">
        <f t="array" ref="AW6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MATCH($A638, Maximos!$A:$A, 0),
    _xlpm.anio, INDEX(Maximos!$A:$ZZ, _xlpm.fila, _xlpm.colIni+1),
    _xlpm.dia, INDEX(Maximos!$A:$ZZ, _xlpm.fila, _xlpm.colIni+2),
    IF(OR(_xlpm.anio="",_xlpm.dia=""), "No aplica", DATE(_xlpm.anio, _xlpm.mesNum, _xlpm.dia))
  ),
"")</f>
        <v>35192</v>
      </c>
      <c r="AX638" s="72">
        <f t="shared" si="60"/>
        <v>-22.199999999999989</v>
      </c>
    </row>
    <row r="639" spans="1:50" ht="15" customHeight="1" x14ac:dyDescent="0.25">
      <c r="A639" s="68">
        <v>23025040</v>
      </c>
      <c r="B639" s="69" t="s">
        <v>439</v>
      </c>
      <c r="C639" s="69" t="s">
        <v>963</v>
      </c>
      <c r="D639" s="70">
        <v>-74.914580556000004</v>
      </c>
      <c r="E639" s="70">
        <v>5.301108889</v>
      </c>
      <c r="F639" s="68">
        <v>788</v>
      </c>
      <c r="G639" s="68">
        <v>73</v>
      </c>
      <c r="H639" s="68">
        <v>73443</v>
      </c>
      <c r="I639" s="69" t="s">
        <v>71</v>
      </c>
      <c r="J639" s="69" t="s">
        <v>971</v>
      </c>
      <c r="K639" s="72">
        <v>28.5</v>
      </c>
      <c r="L639" s="72">
        <v>0</v>
      </c>
      <c r="M639" s="72">
        <v>40</v>
      </c>
      <c r="N639" s="72">
        <v>0</v>
      </c>
      <c r="O639" s="72">
        <v>0</v>
      </c>
      <c r="P639" s="72">
        <v>0</v>
      </c>
      <c r="Q639" s="72">
        <v>2.4</v>
      </c>
      <c r="R639" s="72">
        <v>0</v>
      </c>
      <c r="S639" s="72">
        <v>0</v>
      </c>
      <c r="T639" s="72">
        <v>0</v>
      </c>
      <c r="U639" s="72">
        <v>0</v>
      </c>
      <c r="V639" s="72">
        <v>0</v>
      </c>
      <c r="W639" s="72">
        <v>15.5</v>
      </c>
      <c r="X639" s="72">
        <v>0</v>
      </c>
      <c r="Y639" s="72">
        <v>2.6</v>
      </c>
      <c r="Z639" s="72">
        <v>0</v>
      </c>
      <c r="AA639" s="72">
        <v>0</v>
      </c>
      <c r="AB639" s="72">
        <v>0</v>
      </c>
      <c r="AC639" s="72">
        <v>0</v>
      </c>
      <c r="AD639" s="72">
        <v>0</v>
      </c>
      <c r="AE639" s="72">
        <v>0</v>
      </c>
      <c r="AF639" s="87">
        <v>0</v>
      </c>
      <c r="AG639" s="87">
        <v>0</v>
      </c>
      <c r="AH639" s="87">
        <v>0</v>
      </c>
      <c r="AI639" s="87">
        <v>0</v>
      </c>
      <c r="AJ639" s="87">
        <v>0</v>
      </c>
      <c r="AK639" s="87">
        <v>0</v>
      </c>
      <c r="AL639" s="87">
        <v>0</v>
      </c>
      <c r="AM639" s="87">
        <v>0</v>
      </c>
      <c r="AN639" s="87"/>
      <c r="AO639" s="87"/>
      <c r="AP639" s="70">
        <f t="shared" si="55"/>
        <v>29</v>
      </c>
      <c r="AQ639" s="70">
        <f t="shared" si="56"/>
        <v>89</v>
      </c>
      <c r="AR639" s="70">
        <f>IFERROR(VLOOKUP(A639,Climatologia_PP!A:U,9+Precipitacion!$E$2,FALSE),"")</f>
        <v>366.67857142857139</v>
      </c>
      <c r="AS639" s="70">
        <f t="shared" si="57"/>
        <v>24.271939222752511</v>
      </c>
      <c r="AT639" s="70">
        <f t="shared" si="58"/>
        <v>25.945866065700958</v>
      </c>
      <c r="AU639" s="70">
        <f t="shared" si="59"/>
        <v>40</v>
      </c>
      <c r="AV639" s="70">
        <f>IFERROR(VLOOKUP(A639,Maximos!A:AQ,8+(Precipitacion!$E$2-1)*3,FALSE),"")</f>
        <v>177.7</v>
      </c>
      <c r="AW639" s="79">
        <f t="array" ref="AW6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MATCH($A639, Maximos!$A:$A, 0),
    _xlpm.anio, INDEX(Maximos!$A:$ZZ, _xlpm.fila, _xlpm.colIni+1),
    _xlpm.dia, INDEX(Maximos!$A:$ZZ, _xlpm.fila, _xlpm.colIni+2),
    IF(OR(_xlpm.anio="",_xlpm.dia=""), "No aplica", DATE(_xlpm.anio, _xlpm.mesNum, _xlpm.dia))
  ),
"")</f>
        <v>33362</v>
      </c>
      <c r="AX639" s="72">
        <f t="shared" si="60"/>
        <v>-137.69999999999999</v>
      </c>
    </row>
    <row r="640" spans="1:50" ht="15" customHeight="1" x14ac:dyDescent="0.25">
      <c r="A640" s="68">
        <v>23050080</v>
      </c>
      <c r="B640" s="69" t="s">
        <v>972</v>
      </c>
      <c r="C640" s="69" t="s">
        <v>963</v>
      </c>
      <c r="D640" s="70">
        <v>-75.057472219999994</v>
      </c>
      <c r="E640" s="70">
        <v>5.2989166670000003</v>
      </c>
      <c r="F640" s="68">
        <v>1550</v>
      </c>
      <c r="G640" s="68">
        <v>17</v>
      </c>
      <c r="H640" s="68">
        <v>17444</v>
      </c>
      <c r="I640" s="69" t="s">
        <v>110</v>
      </c>
      <c r="J640" s="69" t="s">
        <v>972</v>
      </c>
      <c r="K640" s="72">
        <v>3.6</v>
      </c>
      <c r="L640" s="72">
        <v>0</v>
      </c>
      <c r="M640" s="72">
        <v>79.7</v>
      </c>
      <c r="N640" s="72">
        <v>0</v>
      </c>
      <c r="O640" s="72">
        <v>0</v>
      </c>
      <c r="P640" s="72">
        <v>0</v>
      </c>
      <c r="Q640" s="72">
        <v>0</v>
      </c>
      <c r="R640" s="72">
        <v>0</v>
      </c>
      <c r="S640" s="72">
        <v>0</v>
      </c>
      <c r="T640" s="72">
        <v>0</v>
      </c>
      <c r="U640" s="72">
        <v>0</v>
      </c>
      <c r="V640" s="72">
        <v>0</v>
      </c>
      <c r="W640" s="72">
        <v>2.4</v>
      </c>
      <c r="X640" s="72">
        <v>0</v>
      </c>
      <c r="Y640" s="72">
        <v>0</v>
      </c>
      <c r="Z640" s="72">
        <v>1.5</v>
      </c>
      <c r="AA640" s="72">
        <v>0</v>
      </c>
      <c r="AB640" s="72">
        <v>0</v>
      </c>
      <c r="AC640" s="72">
        <v>0</v>
      </c>
      <c r="AD640" s="72">
        <v>0</v>
      </c>
      <c r="AE640" s="72">
        <v>14</v>
      </c>
      <c r="AF640" s="87">
        <v>0</v>
      </c>
      <c r="AG640" s="87">
        <v>6</v>
      </c>
      <c r="AH640" s="87">
        <v>0</v>
      </c>
      <c r="AI640" s="87">
        <v>0</v>
      </c>
      <c r="AJ640" s="87">
        <v>0</v>
      </c>
      <c r="AK640" s="87">
        <v>0</v>
      </c>
      <c r="AL640" s="87">
        <v>0</v>
      </c>
      <c r="AM640" s="87">
        <v>0</v>
      </c>
      <c r="AN640" s="87"/>
      <c r="AO640" s="87"/>
      <c r="AP640" s="70">
        <f t="shared" si="55"/>
        <v>29</v>
      </c>
      <c r="AQ640" s="70">
        <f t="shared" si="56"/>
        <v>107.2</v>
      </c>
      <c r="AR640" s="70">
        <f>IFERROR(VLOOKUP(A640,Climatologia_PP!A:U,9+Precipitacion!$E$2,FALSE),"")</f>
        <v>320.75357142857138</v>
      </c>
      <c r="AS640" s="70">
        <f t="shared" si="57"/>
        <v>33.421295832359071</v>
      </c>
      <c r="AT640" s="70">
        <f t="shared" si="58"/>
        <v>35.726212786314868</v>
      </c>
      <c r="AU640" s="70">
        <f t="shared" si="59"/>
        <v>79.7</v>
      </c>
      <c r="AV640" s="70">
        <f>IFERROR(VLOOKUP(A640,Maximos!A:AQ,8+(Precipitacion!$E$2-1)*3,FALSE),"")</f>
        <v>134.30000000000001</v>
      </c>
      <c r="AW640" s="79">
        <f t="array" ref="AW6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MATCH($A640, Maximos!$A:$A, 0),
    _xlpm.anio, INDEX(Maximos!$A:$ZZ, _xlpm.fila, _xlpm.colIni+1),
    _xlpm.dia, INDEX(Maximos!$A:$ZZ, _xlpm.fila, _xlpm.colIni+2),
    IF(OR(_xlpm.anio="",_xlpm.dia=""), "No aplica", DATE(_xlpm.anio, _xlpm.mesNum, _xlpm.dia))
  ),
"")</f>
        <v>31923</v>
      </c>
      <c r="AX640" s="72">
        <f t="shared" si="60"/>
        <v>-54.600000000000009</v>
      </c>
    </row>
    <row r="641" spans="1:50" ht="15" customHeight="1" x14ac:dyDescent="0.25">
      <c r="A641" s="68">
        <v>22050060</v>
      </c>
      <c r="B641" s="69" t="s">
        <v>973</v>
      </c>
      <c r="C641" s="69" t="s">
        <v>963</v>
      </c>
      <c r="D641" s="70">
        <v>-75.702222219999996</v>
      </c>
      <c r="E641" s="70">
        <v>3.9041666670000001</v>
      </c>
      <c r="F641" s="68">
        <v>2212</v>
      </c>
      <c r="G641" s="68">
        <v>73</v>
      </c>
      <c r="H641" s="68">
        <v>73168</v>
      </c>
      <c r="I641" s="69" t="s">
        <v>71</v>
      </c>
      <c r="J641" s="69" t="s">
        <v>974</v>
      </c>
      <c r="K641" s="72">
        <v>2</v>
      </c>
      <c r="L641" s="72">
        <v>2</v>
      </c>
      <c r="M641" s="72">
        <v>4</v>
      </c>
      <c r="N641" s="72">
        <v>7</v>
      </c>
      <c r="O641" s="72">
        <v>2</v>
      </c>
      <c r="P641" s="72">
        <v>5</v>
      </c>
      <c r="Q641" s="72">
        <v>0</v>
      </c>
      <c r="R641" s="72">
        <v>0</v>
      </c>
      <c r="S641" s="72">
        <v>0</v>
      </c>
      <c r="T641" s="72">
        <v>1</v>
      </c>
      <c r="U641" s="72">
        <v>26</v>
      </c>
      <c r="V641" s="72">
        <v>17</v>
      </c>
      <c r="W641" s="72">
        <v>4</v>
      </c>
      <c r="X641" s="72">
        <v>6</v>
      </c>
      <c r="Y641" s="72">
        <v>0</v>
      </c>
      <c r="Z641" s="72">
        <v>1</v>
      </c>
      <c r="AA641" s="72">
        <v>0</v>
      </c>
      <c r="AB641" s="72">
        <v>1</v>
      </c>
      <c r="AC641" s="72">
        <v>1</v>
      </c>
      <c r="AD641" s="72">
        <v>2</v>
      </c>
      <c r="AE641" s="72">
        <v>28</v>
      </c>
      <c r="AF641" s="87">
        <v>14</v>
      </c>
      <c r="AG641" s="87">
        <v>4</v>
      </c>
      <c r="AH641" s="87">
        <v>2</v>
      </c>
      <c r="AI641" s="87">
        <v>3</v>
      </c>
      <c r="AJ641" s="87">
        <v>0</v>
      </c>
      <c r="AK641" s="87">
        <v>3</v>
      </c>
      <c r="AL641" s="87">
        <v>0</v>
      </c>
      <c r="AM641" s="87">
        <v>5</v>
      </c>
      <c r="AN641" s="87"/>
      <c r="AO641" s="87"/>
      <c r="AP641" s="70">
        <f t="shared" si="55"/>
        <v>29</v>
      </c>
      <c r="AQ641" s="70">
        <f t="shared" si="56"/>
        <v>140</v>
      </c>
      <c r="AR641" s="70">
        <f>IFERROR(VLOOKUP(A641,Climatologia_PP!A:U,9+Precipitacion!$E$2,FALSE),"")</f>
        <v>196.98214285714289</v>
      </c>
      <c r="AS641" s="70">
        <f t="shared" si="57"/>
        <v>71.072432236424604</v>
      </c>
      <c r="AT641" s="70">
        <f t="shared" si="58"/>
        <v>75.973979287212515</v>
      </c>
      <c r="AU641" s="70">
        <f t="shared" si="59"/>
        <v>28</v>
      </c>
      <c r="AV641" s="70">
        <f>IFERROR(VLOOKUP(A641,Maximos!A:AQ,8+(Precipitacion!$E$2-1)*3,FALSE),"")</f>
        <v>88</v>
      </c>
      <c r="AW641" s="79">
        <f t="array" ref="AW6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MATCH($A641, Maximos!$A:$A, 0),
    _xlpm.anio, INDEX(Maximos!$A:$ZZ, _xlpm.fila, _xlpm.colIni+1),
    _xlpm.dia, INDEX(Maximos!$A:$ZZ, _xlpm.fila, _xlpm.colIni+2),
    IF(OR(_xlpm.anio="",_xlpm.dia=""), "No aplica", DATE(_xlpm.anio, _xlpm.mesNum, _xlpm.dia))
  ),
"")</f>
        <v>42860</v>
      </c>
      <c r="AX641" s="72">
        <f t="shared" si="60"/>
        <v>-60</v>
      </c>
    </row>
    <row r="642" spans="1:50" ht="15" customHeight="1" x14ac:dyDescent="0.25">
      <c r="A642" s="68">
        <v>22050090</v>
      </c>
      <c r="B642" s="69" t="s">
        <v>975</v>
      </c>
      <c r="C642" s="69" t="s">
        <v>963</v>
      </c>
      <c r="D642" s="70">
        <v>-75.021445</v>
      </c>
      <c r="E642" s="70">
        <v>3.9229579999999999</v>
      </c>
      <c r="F642" s="68">
        <v>313</v>
      </c>
      <c r="G642" s="68">
        <v>73</v>
      </c>
      <c r="H642" s="68">
        <v>73671</v>
      </c>
      <c r="I642" s="69" t="s">
        <v>71</v>
      </c>
      <c r="J642" s="69" t="s">
        <v>970</v>
      </c>
      <c r="K642" s="72">
        <v>0</v>
      </c>
      <c r="L642" s="72">
        <v>0</v>
      </c>
      <c r="M642" s="72">
        <v>3</v>
      </c>
      <c r="N642" s="72">
        <v>0</v>
      </c>
      <c r="O642" s="72">
        <v>0</v>
      </c>
      <c r="P642" s="72">
        <v>0</v>
      </c>
      <c r="Q642" s="72">
        <v>0</v>
      </c>
      <c r="R642" s="72">
        <v>0</v>
      </c>
      <c r="S642" s="72">
        <v>0</v>
      </c>
      <c r="T642" s="72">
        <v>0</v>
      </c>
      <c r="U642" s="72">
        <v>1</v>
      </c>
      <c r="V642" s="72">
        <v>0</v>
      </c>
      <c r="W642" s="72">
        <v>0</v>
      </c>
      <c r="X642" s="72">
        <v>0</v>
      </c>
      <c r="Y642" s="72">
        <v>0</v>
      </c>
      <c r="Z642" s="72">
        <v>0</v>
      </c>
      <c r="AA642" s="72">
        <v>0</v>
      </c>
      <c r="AB642" s="72">
        <v>0</v>
      </c>
      <c r="AC642" s="72">
        <v>0</v>
      </c>
      <c r="AD642" s="72">
        <v>1</v>
      </c>
      <c r="AE642" s="72">
        <v>2</v>
      </c>
      <c r="AF642" s="87">
        <v>0</v>
      </c>
      <c r="AG642" s="87">
        <v>0</v>
      </c>
      <c r="AH642" s="87">
        <v>0</v>
      </c>
      <c r="AI642" s="87">
        <v>2</v>
      </c>
      <c r="AJ642" s="87">
        <v>0</v>
      </c>
      <c r="AK642" s="87">
        <v>0</v>
      </c>
      <c r="AL642" s="87">
        <v>0</v>
      </c>
      <c r="AM642" s="87">
        <v>4</v>
      </c>
      <c r="AN642" s="87"/>
      <c r="AO642" s="87"/>
      <c r="AP642" s="70">
        <f t="shared" si="55"/>
        <v>29</v>
      </c>
      <c r="AQ642" s="70">
        <f t="shared" si="56"/>
        <v>13</v>
      </c>
      <c r="AR642" s="70">
        <f>IFERROR(VLOOKUP(A642,Climatologia_PP!A:U,9+Precipitacion!$E$2,FALSE),"")</f>
        <v>172.67241379310349</v>
      </c>
      <c r="AS642" s="70">
        <f t="shared" si="57"/>
        <v>7.528706939590613</v>
      </c>
      <c r="AT642" s="70">
        <f t="shared" si="58"/>
        <v>8.0479281078382403</v>
      </c>
      <c r="AU642" s="70">
        <f t="shared" si="59"/>
        <v>4</v>
      </c>
      <c r="AV642" s="70">
        <f>IFERROR(VLOOKUP(A642,Maximos!A:AQ,8+(Precipitacion!$E$2-1)*3,FALSE),"")</f>
        <v>118</v>
      </c>
      <c r="AW642" s="79">
        <f t="array" ref="AW6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MATCH($A642, Maximos!$A:$A, 0),
    _xlpm.anio, INDEX(Maximos!$A:$ZZ, _xlpm.fila, _xlpm.colIni+1),
    _xlpm.dia, INDEX(Maximos!$A:$ZZ, _xlpm.fila, _xlpm.colIni+2),
    IF(OR(_xlpm.anio="",_xlpm.dia=""), "No aplica", DATE(_xlpm.anio, _xlpm.mesNum, _xlpm.dia))
  ),
"")</f>
        <v>29713</v>
      </c>
      <c r="AX642" s="72">
        <f t="shared" si="60"/>
        <v>-114</v>
      </c>
    </row>
    <row r="643" spans="1:50" ht="15" customHeight="1" x14ac:dyDescent="0.25">
      <c r="A643" s="68">
        <v>22050040</v>
      </c>
      <c r="B643" s="69" t="s">
        <v>966</v>
      </c>
      <c r="C643" s="69" t="s">
        <v>963</v>
      </c>
      <c r="D643" s="70">
        <v>-75.379429999999999</v>
      </c>
      <c r="E643" s="70">
        <v>3.5948899999999999</v>
      </c>
      <c r="F643" s="68">
        <v>450</v>
      </c>
      <c r="G643" s="68">
        <v>73</v>
      </c>
      <c r="H643" s="68">
        <v>73067</v>
      </c>
      <c r="I643" s="69" t="s">
        <v>71</v>
      </c>
      <c r="J643" s="69" t="s">
        <v>966</v>
      </c>
      <c r="K643" s="72">
        <v>0</v>
      </c>
      <c r="L643" s="72">
        <v>0</v>
      </c>
      <c r="M643" s="72">
        <v>0</v>
      </c>
      <c r="N643" s="72">
        <v>0.9</v>
      </c>
      <c r="O643" s="72">
        <v>0.6</v>
      </c>
      <c r="P643" s="72">
        <v>0.7</v>
      </c>
      <c r="Q643" s="72">
        <v>0</v>
      </c>
      <c r="R643" s="72">
        <v>0</v>
      </c>
      <c r="S643" s="72">
        <v>0</v>
      </c>
      <c r="T643" s="72">
        <v>0</v>
      </c>
      <c r="U643" s="72">
        <v>2.7</v>
      </c>
      <c r="V643" s="72">
        <v>0</v>
      </c>
      <c r="W643" s="72">
        <v>0</v>
      </c>
      <c r="X643" s="72">
        <v>0</v>
      </c>
      <c r="Y643" s="72">
        <v>1</v>
      </c>
      <c r="Z643" s="72">
        <v>0</v>
      </c>
      <c r="AA643" s="72">
        <v>0</v>
      </c>
      <c r="AB643" s="72">
        <v>0</v>
      </c>
      <c r="AC643" s="72">
        <v>0</v>
      </c>
      <c r="AD643" s="72">
        <v>0</v>
      </c>
      <c r="AE643" s="72">
        <v>0</v>
      </c>
      <c r="AF643" s="87">
        <v>0</v>
      </c>
      <c r="AG643" s="87">
        <v>0</v>
      </c>
      <c r="AH643" s="87">
        <v>0</v>
      </c>
      <c r="AI643" s="87">
        <v>0</v>
      </c>
      <c r="AJ643" s="87">
        <v>0</v>
      </c>
      <c r="AK643" s="87">
        <v>0</v>
      </c>
      <c r="AL643" s="87">
        <v>0</v>
      </c>
      <c r="AM643" s="87">
        <v>3</v>
      </c>
      <c r="AN643" s="87"/>
      <c r="AO643" s="87"/>
      <c r="AP643" s="70">
        <f t="shared" si="55"/>
        <v>29</v>
      </c>
      <c r="AQ643" s="70">
        <f t="shared" si="56"/>
        <v>8.9</v>
      </c>
      <c r="AR643" s="70">
        <f>IFERROR(VLOOKUP(A643,Climatologia_PP!A:U,9+Precipitacion!$E$2,FALSE),"")</f>
        <v>186.2379310344827</v>
      </c>
      <c r="AS643" s="70">
        <f t="shared" si="57"/>
        <v>4.7788331574367255</v>
      </c>
      <c r="AT643" s="70">
        <f t="shared" si="58"/>
        <v>5.1084078579496035</v>
      </c>
      <c r="AU643" s="70">
        <f t="shared" si="59"/>
        <v>3</v>
      </c>
      <c r="AV643" s="70">
        <f>IFERROR(VLOOKUP(A643,Maximos!A:AQ,8+(Precipitacion!$E$2-1)*3,FALSE),"")</f>
        <v>118.2</v>
      </c>
      <c r="AW643" s="79">
        <f t="array" ref="AW6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MATCH($A643, Maximos!$A:$A, 0),
    _xlpm.anio, INDEX(Maximos!$A:$ZZ, _xlpm.fila, _xlpm.colIni+1),
    _xlpm.dia, INDEX(Maximos!$A:$ZZ, _xlpm.fila, _xlpm.colIni+2),
    IF(OR(_xlpm.anio="",_xlpm.dia=""), "No aplica", DATE(_xlpm.anio, _xlpm.mesNum, _xlpm.dia))
  ),
"")</f>
        <v>30812</v>
      </c>
      <c r="AX643" s="72">
        <f t="shared" si="60"/>
        <v>-115.2</v>
      </c>
    </row>
    <row r="644" spans="1:50" ht="15" customHeight="1" x14ac:dyDescent="0.25">
      <c r="A644" s="68">
        <v>22060070</v>
      </c>
      <c r="B644" s="69" t="s">
        <v>976</v>
      </c>
      <c r="C644" s="69" t="s">
        <v>963</v>
      </c>
      <c r="D644" s="70">
        <v>-75.221350000000001</v>
      </c>
      <c r="E644" s="70">
        <v>3.9292899999999999</v>
      </c>
      <c r="F644" s="68">
        <v>382</v>
      </c>
      <c r="G644" s="68">
        <v>73</v>
      </c>
      <c r="H644" s="68">
        <v>73504</v>
      </c>
      <c r="I644" s="69" t="s">
        <v>71</v>
      </c>
      <c r="J644" s="69" t="s">
        <v>976</v>
      </c>
      <c r="K644" s="72">
        <v>0</v>
      </c>
      <c r="L644" s="72">
        <v>0</v>
      </c>
      <c r="M644" s="72">
        <v>0</v>
      </c>
      <c r="N644" s="72">
        <v>0</v>
      </c>
      <c r="O644" s="72">
        <v>0</v>
      </c>
      <c r="P644" s="72">
        <v>0</v>
      </c>
      <c r="Q644" s="72">
        <v>0</v>
      </c>
      <c r="R644" s="72">
        <v>0</v>
      </c>
      <c r="S644" s="72">
        <v>0</v>
      </c>
      <c r="T644" s="72">
        <v>0</v>
      </c>
      <c r="U644" s="72">
        <v>1.3</v>
      </c>
      <c r="V644" s="72">
        <v>0</v>
      </c>
      <c r="W644" s="72">
        <v>0</v>
      </c>
      <c r="X644" s="72">
        <v>0</v>
      </c>
      <c r="Y644" s="72">
        <v>0</v>
      </c>
      <c r="Z644" s="72">
        <v>0</v>
      </c>
      <c r="AA644" s="72">
        <v>0</v>
      </c>
      <c r="AB644" s="72">
        <v>0</v>
      </c>
      <c r="AC644" s="72">
        <v>0</v>
      </c>
      <c r="AD644" s="72">
        <v>0</v>
      </c>
      <c r="AE644" s="72">
        <v>1</v>
      </c>
      <c r="AF644" s="87">
        <v>0</v>
      </c>
      <c r="AG644" s="87">
        <v>0</v>
      </c>
      <c r="AH644" s="87">
        <v>0</v>
      </c>
      <c r="AI644" s="87">
        <v>0</v>
      </c>
      <c r="AJ644" s="87">
        <v>0</v>
      </c>
      <c r="AK644" s="87">
        <v>0</v>
      </c>
      <c r="AL644" s="87">
        <v>0</v>
      </c>
      <c r="AM644" s="87"/>
      <c r="AN644" s="87"/>
      <c r="AO644" s="87"/>
      <c r="AP644" s="70">
        <f t="shared" si="55"/>
        <v>28</v>
      </c>
      <c r="AQ644" s="70">
        <f t="shared" si="56"/>
        <v>2.2999999999999998</v>
      </c>
      <c r="AR644" s="70">
        <f>IFERROR(VLOOKUP(A644,Climatologia_PP!A:U,9+Precipitacion!$E$2,FALSE),"")</f>
        <v>210.1142857142857</v>
      </c>
      <c r="AS644" s="70">
        <f t="shared" si="57"/>
        <v>1.0946423714985043</v>
      </c>
      <c r="AT644" s="70">
        <f t="shared" si="58"/>
        <v>1.2119254827304868</v>
      </c>
      <c r="AU644" s="70">
        <f t="shared" si="59"/>
        <v>1.3</v>
      </c>
      <c r="AV644" s="70">
        <f>IFERROR(VLOOKUP(A644,Maximos!A:AQ,8+(Precipitacion!$E$2-1)*3,FALSE),"")</f>
        <v>135.6</v>
      </c>
      <c r="AW644" s="79">
        <f t="array" ref="AW6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MATCH($A644, Maximos!$A:$A, 0),
    _xlpm.anio, INDEX(Maximos!$A:$ZZ, _xlpm.fila, _xlpm.colIni+1),
    _xlpm.dia, INDEX(Maximos!$A:$ZZ, _xlpm.fila, _xlpm.colIni+2),
    IF(OR(_xlpm.anio="",_xlpm.dia=""), "No aplica", DATE(_xlpm.anio, _xlpm.mesNum, _xlpm.dia))
  ),
"")</f>
        <v>44685</v>
      </c>
      <c r="AX644" s="72">
        <f t="shared" si="60"/>
        <v>-134.29999999999998</v>
      </c>
    </row>
    <row r="645" spans="1:50" ht="15" customHeight="1" x14ac:dyDescent="0.25">
      <c r="A645" s="68">
        <v>21245140</v>
      </c>
      <c r="B645" s="69" t="s">
        <v>704</v>
      </c>
      <c r="C645" s="69" t="s">
        <v>963</v>
      </c>
      <c r="D645" s="70">
        <v>-75.09445556</v>
      </c>
      <c r="E645" s="70">
        <v>4.7118611110000002</v>
      </c>
      <c r="F645" s="68">
        <v>2288</v>
      </c>
      <c r="G645" s="68">
        <v>73</v>
      </c>
      <c r="H645" s="68">
        <v>73686</v>
      </c>
      <c r="I645" s="69" t="s">
        <v>71</v>
      </c>
      <c r="J645" s="69" t="s">
        <v>704</v>
      </c>
      <c r="K645" s="72">
        <v>0</v>
      </c>
      <c r="L645" s="72">
        <v>0</v>
      </c>
      <c r="M645" s="72">
        <v>14.5</v>
      </c>
      <c r="N645" s="72">
        <v>0</v>
      </c>
      <c r="O645" s="72">
        <v>0</v>
      </c>
      <c r="P645" s="72">
        <v>0</v>
      </c>
      <c r="Q645" s="72">
        <v>0</v>
      </c>
      <c r="R645" s="72">
        <v>18.7</v>
      </c>
      <c r="S645" s="72">
        <v>0</v>
      </c>
      <c r="T645" s="72">
        <v>0</v>
      </c>
      <c r="U645" s="72">
        <v>0</v>
      </c>
      <c r="V645" s="72">
        <v>0</v>
      </c>
      <c r="W645" s="72">
        <v>1.4</v>
      </c>
      <c r="X645" s="72">
        <v>0</v>
      </c>
      <c r="Y645" s="72">
        <v>3.4</v>
      </c>
      <c r="Z645" s="72">
        <v>0</v>
      </c>
      <c r="AA645" s="72">
        <v>0</v>
      </c>
      <c r="AB645" s="72">
        <v>0.4</v>
      </c>
      <c r="AC645" s="72">
        <v>0</v>
      </c>
      <c r="AD645" s="72">
        <v>0</v>
      </c>
      <c r="AE645" s="72">
        <v>0.3</v>
      </c>
      <c r="AF645" s="87">
        <v>0.8</v>
      </c>
      <c r="AG645" s="87">
        <v>5.9</v>
      </c>
      <c r="AH645" s="87">
        <v>0</v>
      </c>
      <c r="AI645" s="87">
        <v>0.4</v>
      </c>
      <c r="AJ645" s="87">
        <v>0.1</v>
      </c>
      <c r="AK645" s="87">
        <v>0</v>
      </c>
      <c r="AL645" s="87">
        <v>0</v>
      </c>
      <c r="AM645" s="87">
        <v>0</v>
      </c>
      <c r="AN645" s="87"/>
      <c r="AO645" s="87"/>
      <c r="AP645" s="70">
        <f t="shared" ref="AP645:AP708" si="61">COUNTIF(K645:AO645,"&gt;=0")</f>
        <v>29</v>
      </c>
      <c r="AQ645" s="70">
        <f t="shared" ref="AQ645:AQ708" si="62">IF(AP645&gt;0,SUM(K645:AO645),"")</f>
        <v>45.899999999999991</v>
      </c>
      <c r="AR645" s="70">
        <f>IFERROR(VLOOKUP(A645,Climatologia_PP!A:U,9+Precipitacion!$E$2,FALSE),"")</f>
        <v>219.6933333333333</v>
      </c>
      <c r="AS645" s="70">
        <f t="shared" ref="AS645:AS708" si="63">IFERROR((AQ645/AR645)*100,"")</f>
        <v>20.892759604296899</v>
      </c>
      <c r="AT645" s="70">
        <f t="shared" ref="AT645:AT708" si="64">IFERROR(IF(AND((AQ645*$I$2*100/(AR645*AP645))&gt;100+3.33*AQ645-AR645*AP645/$I$2,AR645&lt;30),IF(100+3.33*AQ645-AR645*AP645/$I$2&gt;200,200,100+3.33*AQ645-AR645*AP645/$I$2),IF((AQ645*$I$2*100/(AR645*AP645))&lt;100+AQ645-3.33*AR645*AP645/$I$2,100+AQ645-3.33*AR645*AP645/$I$2,IF((AQ645*$I$2*100/(AR645*AP645))&gt;200,200,(AQ645*$I$2*100/(AR645*AP645))))),"")</f>
        <v>22.333639577007027</v>
      </c>
      <c r="AU645" s="70">
        <f t="shared" ref="AU645:AU708" si="65">IF(AP645&gt;0,MAX(K645:AO645),"")</f>
        <v>18.7</v>
      </c>
      <c r="AV645" s="70">
        <f>IFERROR(VLOOKUP(A645,Maximos!A:AQ,8+(Precipitacion!$E$2-1)*3,FALSE),"")</f>
        <v>145.80000000000001</v>
      </c>
      <c r="AW645" s="79">
        <f t="array" ref="AW6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MATCH($A645, Maximos!$A:$A, 0),
    _xlpm.anio, INDEX(Maximos!$A:$ZZ, _xlpm.fila, _xlpm.colIni+1),
    _xlpm.dia, INDEX(Maximos!$A:$ZZ, _xlpm.fila, _xlpm.colIni+2),
    IF(OR(_xlpm.anio="",_xlpm.dia=""), "No aplica", DATE(_xlpm.anio, _xlpm.mesNum, _xlpm.dia))
  ),
"")</f>
        <v>31563</v>
      </c>
      <c r="AX645" s="72">
        <f t="shared" ref="AX645:AX708" si="66">IFERROR(AU645-AV645,"NA")</f>
        <v>-127.10000000000001</v>
      </c>
    </row>
    <row r="646" spans="1:50" ht="15" customHeight="1" x14ac:dyDescent="0.25">
      <c r="A646" s="68">
        <v>23020100</v>
      </c>
      <c r="B646" s="69" t="s">
        <v>977</v>
      </c>
      <c r="C646" s="69" t="s">
        <v>963</v>
      </c>
      <c r="D646" s="70">
        <v>-74.924444399999999</v>
      </c>
      <c r="E646" s="70">
        <v>5.323888889</v>
      </c>
      <c r="F646" s="68">
        <v>905</v>
      </c>
      <c r="G646" s="68">
        <v>17</v>
      </c>
      <c r="H646" s="68">
        <v>17867</v>
      </c>
      <c r="I646" s="69" t="s">
        <v>110</v>
      </c>
      <c r="J646" s="69" t="s">
        <v>978</v>
      </c>
      <c r="K646" s="72">
        <v>18.5</v>
      </c>
      <c r="L646" s="72">
        <v>0</v>
      </c>
      <c r="M646" s="72">
        <v>48.1</v>
      </c>
      <c r="N646" s="72">
        <v>0</v>
      </c>
      <c r="O646" s="72">
        <v>0</v>
      </c>
      <c r="P646" s="72">
        <v>0</v>
      </c>
      <c r="Q646" s="72">
        <v>0.5</v>
      </c>
      <c r="R646" s="72">
        <v>0</v>
      </c>
      <c r="S646" s="72">
        <v>0</v>
      </c>
      <c r="T646" s="72">
        <v>0</v>
      </c>
      <c r="U646" s="72">
        <v>0</v>
      </c>
      <c r="V646" s="72">
        <v>0</v>
      </c>
      <c r="W646" s="72">
        <v>15</v>
      </c>
      <c r="X646" s="72">
        <v>0</v>
      </c>
      <c r="Y646" s="72">
        <v>0</v>
      </c>
      <c r="Z646" s="72">
        <v>0</v>
      </c>
      <c r="AA646" s="72">
        <v>0</v>
      </c>
      <c r="AB646" s="72">
        <v>0</v>
      </c>
      <c r="AC646" s="72">
        <v>0</v>
      </c>
      <c r="AD646" s="72">
        <v>0</v>
      </c>
      <c r="AE646" s="72">
        <v>0</v>
      </c>
      <c r="AF646" s="87">
        <v>0</v>
      </c>
      <c r="AG646" s="87">
        <v>0</v>
      </c>
      <c r="AH646" s="87">
        <v>0</v>
      </c>
      <c r="AI646" s="87">
        <v>0</v>
      </c>
      <c r="AJ646" s="87">
        <v>0</v>
      </c>
      <c r="AK646" s="87">
        <v>0</v>
      </c>
      <c r="AL646" s="87">
        <v>0</v>
      </c>
      <c r="AM646" s="87">
        <v>0</v>
      </c>
      <c r="AN646" s="87"/>
      <c r="AO646" s="87"/>
      <c r="AP646" s="70">
        <f t="shared" si="61"/>
        <v>29</v>
      </c>
      <c r="AQ646" s="70">
        <f t="shared" si="62"/>
        <v>82.1</v>
      </c>
      <c r="AR646" s="70">
        <f>IFERROR(VLOOKUP(A646,Climatologia_PP!A:U,9+Precipitacion!$E$2,FALSE),"")</f>
        <v>336.82413793103439</v>
      </c>
      <c r="AS646" s="70">
        <f t="shared" si="63"/>
        <v>24.374737661114473</v>
      </c>
      <c r="AT646" s="70">
        <f t="shared" si="64"/>
        <v>26.055754051536159</v>
      </c>
      <c r="AU646" s="70">
        <f t="shared" si="65"/>
        <v>48.1</v>
      </c>
      <c r="AV646" s="70">
        <f>IFERROR(VLOOKUP(A646,Maximos!A:AQ,8+(Precipitacion!$E$2-1)*3,FALSE),"")</f>
        <v>148</v>
      </c>
      <c r="AW646" s="79">
        <f t="array" ref="AW6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MATCH($A646, Maximos!$A:$A, 0),
    _xlpm.anio, INDEX(Maximos!$A:$ZZ, _xlpm.fila, _xlpm.colIni+1),
    _xlpm.dia, INDEX(Maximos!$A:$ZZ, _xlpm.fila, _xlpm.colIni+2),
    IF(OR(_xlpm.anio="",_xlpm.dia=""), "No aplica", DATE(_xlpm.anio, _xlpm.mesNum, _xlpm.dia))
  ),
"")</f>
        <v>27520</v>
      </c>
      <c r="AX646" s="72">
        <f t="shared" si="66"/>
        <v>-99.9</v>
      </c>
    </row>
    <row r="647" spans="1:50" ht="15" customHeight="1" x14ac:dyDescent="0.25">
      <c r="A647" s="68">
        <v>22070010</v>
      </c>
      <c r="B647" s="69" t="s">
        <v>979</v>
      </c>
      <c r="C647" s="69" t="s">
        <v>963</v>
      </c>
      <c r="D647" s="70">
        <v>-75.607749999999996</v>
      </c>
      <c r="E647" s="70">
        <v>4.0066388890000004</v>
      </c>
      <c r="F647" s="68">
        <v>2581</v>
      </c>
      <c r="G647" s="68">
        <v>73</v>
      </c>
      <c r="H647" s="68">
        <v>73622</v>
      </c>
      <c r="I647" s="69" t="s">
        <v>71</v>
      </c>
      <c r="J647" s="69" t="s">
        <v>979</v>
      </c>
      <c r="K647" s="72"/>
      <c r="L647" s="72">
        <v>1.8</v>
      </c>
      <c r="M647" s="72">
        <v>10.5</v>
      </c>
      <c r="N647" s="72">
        <v>0.7</v>
      </c>
      <c r="O647" s="72">
        <v>1.2</v>
      </c>
      <c r="P647" s="72">
        <v>0</v>
      </c>
      <c r="Q647" s="72">
        <v>0</v>
      </c>
      <c r="R647" s="72">
        <v>0</v>
      </c>
      <c r="S647" s="72">
        <v>0</v>
      </c>
      <c r="T647" s="72">
        <v>0</v>
      </c>
      <c r="U647" s="72">
        <v>18</v>
      </c>
      <c r="V647" s="72">
        <v>1.2</v>
      </c>
      <c r="W647" s="72">
        <v>1.2</v>
      </c>
      <c r="X647" s="72">
        <v>3.5</v>
      </c>
      <c r="Y647" s="72">
        <v>0</v>
      </c>
      <c r="Z647" s="72">
        <v>0</v>
      </c>
      <c r="AA647" s="72">
        <v>0</v>
      </c>
      <c r="AB647" s="72">
        <v>2.4</v>
      </c>
      <c r="AC647" s="72">
        <v>0</v>
      </c>
      <c r="AD647" s="72">
        <v>2.2999999999999998</v>
      </c>
      <c r="AE647" s="72">
        <v>9</v>
      </c>
      <c r="AF647" s="87">
        <v>2.8</v>
      </c>
      <c r="AG647" s="87">
        <v>1.6</v>
      </c>
      <c r="AH647" s="87">
        <v>2.2000000000000002</v>
      </c>
      <c r="AI647" s="87">
        <v>6.6</v>
      </c>
      <c r="AJ647" s="87">
        <v>2.8</v>
      </c>
      <c r="AK647" s="87">
        <v>2.5</v>
      </c>
      <c r="AL647" s="87">
        <v>0</v>
      </c>
      <c r="AM647" s="87">
        <v>18.5</v>
      </c>
      <c r="AN647" s="87"/>
      <c r="AO647" s="87"/>
      <c r="AP647" s="70">
        <f t="shared" si="61"/>
        <v>28</v>
      </c>
      <c r="AQ647" s="70">
        <f t="shared" si="62"/>
        <v>88.8</v>
      </c>
      <c r="AR647" s="70">
        <f>IFERROR(VLOOKUP(A647,Climatologia_PP!A:U,9+Precipitacion!$E$2,FALSE),"")</f>
        <v>174.6766666666667</v>
      </c>
      <c r="AS647" s="70">
        <f t="shared" si="63"/>
        <v>50.836784153578982</v>
      </c>
      <c r="AT647" s="70">
        <f t="shared" si="64"/>
        <v>56.28358245574816</v>
      </c>
      <c r="AU647" s="70">
        <f t="shared" si="65"/>
        <v>18.5</v>
      </c>
      <c r="AV647" s="70">
        <f>IFERROR(VLOOKUP(A647,Maximos!A:AQ,8+(Precipitacion!$E$2-1)*3,FALSE),"")</f>
        <v>80</v>
      </c>
      <c r="AW647" s="79">
        <f t="array" ref="AW6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MATCH($A647, Maximos!$A:$A, 0),
    _xlpm.anio, INDEX(Maximos!$A:$ZZ, _xlpm.fila, _xlpm.colIni+1),
    _xlpm.dia, INDEX(Maximos!$A:$ZZ, _xlpm.fila, _xlpm.colIni+2),
    IF(OR(_xlpm.anio="",_xlpm.dia=""), "No aplica", DATE(_xlpm.anio, _xlpm.mesNum, _xlpm.dia))
  ),
"")</f>
        <v>27904</v>
      </c>
      <c r="AX647" s="72">
        <f t="shared" si="66"/>
        <v>-61.5</v>
      </c>
    </row>
    <row r="648" spans="1:50" ht="15" customHeight="1" x14ac:dyDescent="0.25">
      <c r="A648" s="68">
        <v>21185030</v>
      </c>
      <c r="B648" s="69" t="s">
        <v>980</v>
      </c>
      <c r="C648" s="69" t="s">
        <v>963</v>
      </c>
      <c r="D648" s="70">
        <v>-74.981388890000005</v>
      </c>
      <c r="E648" s="70">
        <v>4.0088333330000001</v>
      </c>
      <c r="F648" s="68">
        <v>332</v>
      </c>
      <c r="G648" s="68">
        <v>73</v>
      </c>
      <c r="H648" s="68">
        <v>73319</v>
      </c>
      <c r="I648" s="69" t="s">
        <v>71</v>
      </c>
      <c r="J648" s="69" t="s">
        <v>980</v>
      </c>
      <c r="K648" s="72"/>
      <c r="L648" s="72"/>
      <c r="M648" s="72"/>
      <c r="N648" s="72"/>
      <c r="O648" s="72"/>
      <c r="P648" s="72"/>
      <c r="Q648" s="72"/>
      <c r="R648" s="72"/>
      <c r="S648" s="72"/>
      <c r="T648" s="72"/>
      <c r="U648" s="72"/>
      <c r="V648" s="72"/>
      <c r="W648" s="72"/>
      <c r="X648" s="72"/>
      <c r="Y648" s="72"/>
      <c r="Z648" s="72"/>
      <c r="AA648" s="72"/>
      <c r="AB648" s="72"/>
      <c r="AC648" s="72"/>
      <c r="AD648" s="72"/>
      <c r="AE648" s="72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70">
        <f t="shared" si="61"/>
        <v>0</v>
      </c>
      <c r="AQ648" s="70" t="str">
        <f t="shared" si="62"/>
        <v/>
      </c>
      <c r="AR648" s="70">
        <f>IFERROR(VLOOKUP(A648,Climatologia_PP!A:U,9+Precipitacion!$E$2,FALSE),"")</f>
        <v>192.16428571428571</v>
      </c>
      <c r="AS648" s="70" t="str">
        <f t="shared" si="63"/>
        <v/>
      </c>
      <c r="AT648" s="70" t="str">
        <f t="shared" si="64"/>
        <v/>
      </c>
      <c r="AU648" s="70" t="str">
        <f t="shared" si="65"/>
        <v/>
      </c>
      <c r="AV648" s="70">
        <f>IFERROR(VLOOKUP(A648,Maximos!A:AQ,8+(Precipitacion!$E$2-1)*3,FALSE),"")</f>
        <v>120</v>
      </c>
      <c r="AW648" s="79">
        <f t="array" ref="AW6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MATCH($A648, Maximos!$A:$A, 0),
    _xlpm.anio, INDEX(Maximos!$A:$ZZ, _xlpm.fila, _xlpm.colIni+1),
    _xlpm.dia, INDEX(Maximos!$A:$ZZ, _xlpm.fila, _xlpm.colIni+2),
    IF(OR(_xlpm.anio="",_xlpm.dia=""), "No aplica", DATE(_xlpm.anio, _xlpm.mesNum, _xlpm.dia))
  ),
"")</f>
        <v>29713</v>
      </c>
      <c r="AX648" s="72" t="str">
        <f t="shared" si="66"/>
        <v>NA</v>
      </c>
    </row>
    <row r="649" spans="1:50" ht="15" customHeight="1" x14ac:dyDescent="0.25">
      <c r="A649" s="68">
        <v>23050230</v>
      </c>
      <c r="B649" s="69" t="s">
        <v>981</v>
      </c>
      <c r="C649" s="69" t="s">
        <v>963</v>
      </c>
      <c r="D649" s="70">
        <v>-75.149675000000002</v>
      </c>
      <c r="E649" s="70">
        <v>5.3733899999999997</v>
      </c>
      <c r="F649" s="68">
        <v>2020</v>
      </c>
      <c r="G649" s="68">
        <v>17</v>
      </c>
      <c r="H649" s="68">
        <v>17541</v>
      </c>
      <c r="I649" s="69" t="s">
        <v>110</v>
      </c>
      <c r="J649" s="69" t="s">
        <v>982</v>
      </c>
      <c r="K649" s="72">
        <v>3.5</v>
      </c>
      <c r="L649" s="72">
        <v>0</v>
      </c>
      <c r="M649" s="72">
        <v>76.900000000000006</v>
      </c>
      <c r="N649" s="72">
        <v>3.7</v>
      </c>
      <c r="O649" s="72">
        <v>1.1000000000000001</v>
      </c>
      <c r="P649" s="72">
        <v>0</v>
      </c>
      <c r="Q649" s="72">
        <v>5.8</v>
      </c>
      <c r="R649" s="72">
        <v>0</v>
      </c>
      <c r="S649" s="72">
        <v>0</v>
      </c>
      <c r="T649" s="72">
        <v>0</v>
      </c>
      <c r="U649" s="72">
        <v>0</v>
      </c>
      <c r="V649" s="72">
        <v>0</v>
      </c>
      <c r="W649" s="72">
        <v>4.8</v>
      </c>
      <c r="X649" s="72">
        <v>0</v>
      </c>
      <c r="Y649" s="72">
        <v>0</v>
      </c>
      <c r="Z649" s="72">
        <v>0</v>
      </c>
      <c r="AA649" s="72">
        <v>0</v>
      </c>
      <c r="AB649" s="72">
        <v>0</v>
      </c>
      <c r="AC649" s="72">
        <v>0</v>
      </c>
      <c r="AD649" s="72">
        <v>0</v>
      </c>
      <c r="AE649" s="72">
        <v>0</v>
      </c>
      <c r="AF649" s="87">
        <v>0</v>
      </c>
      <c r="AG649" s="87">
        <v>0.5</v>
      </c>
      <c r="AH649" s="87">
        <v>0</v>
      </c>
      <c r="AI649" s="87">
        <v>0</v>
      </c>
      <c r="AJ649" s="87">
        <v>0</v>
      </c>
      <c r="AK649" s="87">
        <v>0</v>
      </c>
      <c r="AL649" s="87">
        <v>0</v>
      </c>
      <c r="AM649" s="87">
        <v>1.1000000000000001</v>
      </c>
      <c r="AN649" s="87"/>
      <c r="AO649" s="87"/>
      <c r="AP649" s="70">
        <f t="shared" si="61"/>
        <v>29</v>
      </c>
      <c r="AQ649" s="70">
        <f t="shared" si="62"/>
        <v>97.399999999999991</v>
      </c>
      <c r="AR649" s="70">
        <f>IFERROR(VLOOKUP(A649,Climatologia_PP!A:U,9+Precipitacion!$E$2,FALSE),"")</f>
        <v>346.55</v>
      </c>
      <c r="AS649" s="70">
        <f t="shared" si="63"/>
        <v>28.10561246573366</v>
      </c>
      <c r="AT649" s="70">
        <f t="shared" si="64"/>
        <v>30.043930566818734</v>
      </c>
      <c r="AU649" s="70">
        <f t="shared" si="65"/>
        <v>76.900000000000006</v>
      </c>
      <c r="AV649" s="70">
        <f>IFERROR(VLOOKUP(A649,Maximos!A:AQ,8+(Precipitacion!$E$2-1)*3,FALSE),"")</f>
        <v>97.3</v>
      </c>
      <c r="AW649" s="79">
        <f t="array" ref="AW6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MATCH($A649, Maximos!$A:$A, 0),
    _xlpm.anio, INDEX(Maximos!$A:$ZZ, _xlpm.fila, _xlpm.colIni+1),
    _xlpm.dia, INDEX(Maximos!$A:$ZZ, _xlpm.fila, _xlpm.colIni+2),
    IF(OR(_xlpm.anio="",_xlpm.dia=""), "No aplica", DATE(_xlpm.anio, _xlpm.mesNum, _xlpm.dia))
  ),
"")</f>
        <v>38487</v>
      </c>
      <c r="AX649" s="72">
        <f t="shared" si="66"/>
        <v>-20.399999999999991</v>
      </c>
    </row>
    <row r="650" spans="1:50" ht="15" customHeight="1" x14ac:dyDescent="0.25">
      <c r="A650" s="68">
        <v>23055040</v>
      </c>
      <c r="B650" s="69" t="s">
        <v>983</v>
      </c>
      <c r="C650" s="69" t="s">
        <v>963</v>
      </c>
      <c r="D650" s="70">
        <v>-74.992927777999995</v>
      </c>
      <c r="E650" s="70">
        <v>5.4182880559999997</v>
      </c>
      <c r="F650" s="68">
        <v>1532</v>
      </c>
      <c r="G650" s="68">
        <v>17</v>
      </c>
      <c r="H650" s="68">
        <v>17662</v>
      </c>
      <c r="I650" s="69" t="s">
        <v>110</v>
      </c>
      <c r="J650" s="69" t="s">
        <v>984</v>
      </c>
      <c r="K650" s="72">
        <v>20.399999999999999</v>
      </c>
      <c r="L650" s="72">
        <v>0</v>
      </c>
      <c r="M650" s="72">
        <v>109.4</v>
      </c>
      <c r="N650" s="72">
        <v>1.6</v>
      </c>
      <c r="O650" s="72">
        <v>0</v>
      </c>
      <c r="P650" s="72">
        <v>0</v>
      </c>
      <c r="Q650" s="72">
        <v>26</v>
      </c>
      <c r="R650" s="72">
        <v>0</v>
      </c>
      <c r="S650" s="72">
        <v>0</v>
      </c>
      <c r="T650" s="72">
        <v>0</v>
      </c>
      <c r="U650" s="72">
        <v>0</v>
      </c>
      <c r="V650" s="72">
        <v>0</v>
      </c>
      <c r="W650" s="72">
        <v>12.6</v>
      </c>
      <c r="X650" s="72">
        <v>0</v>
      </c>
      <c r="Y650" s="72">
        <v>0</v>
      </c>
      <c r="Z650" s="72">
        <v>21</v>
      </c>
      <c r="AA650" s="72">
        <v>0</v>
      </c>
      <c r="AB650" s="72">
        <v>0</v>
      </c>
      <c r="AC650" s="72">
        <v>0</v>
      </c>
      <c r="AD650" s="72">
        <v>0</v>
      </c>
      <c r="AE650" s="72">
        <v>1</v>
      </c>
      <c r="AF650" s="87">
        <v>0</v>
      </c>
      <c r="AG650" s="87">
        <v>0</v>
      </c>
      <c r="AH650" s="87">
        <v>1.6</v>
      </c>
      <c r="AI650" s="87">
        <v>0</v>
      </c>
      <c r="AJ650" s="87">
        <v>0</v>
      </c>
      <c r="AK650" s="87">
        <v>0</v>
      </c>
      <c r="AL650" s="87">
        <v>0</v>
      </c>
      <c r="AM650" s="87">
        <v>0</v>
      </c>
      <c r="AN650" s="87"/>
      <c r="AO650" s="87"/>
      <c r="AP650" s="70">
        <f t="shared" si="61"/>
        <v>29</v>
      </c>
      <c r="AQ650" s="70">
        <f t="shared" si="62"/>
        <v>193.6</v>
      </c>
      <c r="AR650" s="70">
        <f>IFERROR(VLOOKUP(A650,Climatologia_PP!A:U,9+Precipitacion!$E$2,FALSE),"")</f>
        <v>683.32</v>
      </c>
      <c r="AS650" s="70">
        <f t="shared" si="63"/>
        <v>28.332260141661298</v>
      </c>
      <c r="AT650" s="70">
        <f t="shared" si="64"/>
        <v>30.286209116948282</v>
      </c>
      <c r="AU650" s="70">
        <f t="shared" si="65"/>
        <v>109.4</v>
      </c>
      <c r="AV650" s="70">
        <f>IFERROR(VLOOKUP(A650,Maximos!A:AQ,8+(Precipitacion!$E$2-1)*3,FALSE),"")</f>
        <v>225</v>
      </c>
      <c r="AW650" s="79">
        <f t="array" ref="AW6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MATCH($A650, Maximos!$A:$A, 0),
    _xlpm.anio, INDEX(Maximos!$A:$ZZ, _xlpm.fila, _xlpm.colIni+1),
    _xlpm.dia, INDEX(Maximos!$A:$ZZ, _xlpm.fila, _xlpm.colIni+2),
    IF(OR(_xlpm.anio="",_xlpm.dia=""), "No aplica", DATE(_xlpm.anio, _xlpm.mesNum, _xlpm.dia))
  ),
"")</f>
        <v>37759</v>
      </c>
      <c r="AX650" s="72">
        <f t="shared" si="66"/>
        <v>-115.6</v>
      </c>
    </row>
    <row r="651" spans="1:50" ht="15" customHeight="1" x14ac:dyDescent="0.25">
      <c r="A651" s="68">
        <v>21250500</v>
      </c>
      <c r="B651" s="69" t="s">
        <v>985</v>
      </c>
      <c r="C651" s="69" t="s">
        <v>963</v>
      </c>
      <c r="D651" s="70">
        <v>-75.075861110000005</v>
      </c>
      <c r="E651" s="70">
        <v>4.9218888889999999</v>
      </c>
      <c r="F651" s="68">
        <v>1649</v>
      </c>
      <c r="G651" s="68">
        <v>73</v>
      </c>
      <c r="H651" s="68">
        <v>73411</v>
      </c>
      <c r="I651" s="69" t="s">
        <v>71</v>
      </c>
      <c r="J651" s="69" t="s">
        <v>986</v>
      </c>
      <c r="K651" s="72">
        <v>0</v>
      </c>
      <c r="L651" s="72">
        <v>27</v>
      </c>
      <c r="M651" s="72">
        <v>53</v>
      </c>
      <c r="N651" s="72">
        <v>11</v>
      </c>
      <c r="O651" s="72">
        <v>0</v>
      </c>
      <c r="P651" s="72">
        <v>0</v>
      </c>
      <c r="Q651" s="72">
        <v>0</v>
      </c>
      <c r="R651" s="72">
        <v>0</v>
      </c>
      <c r="S651" s="72">
        <v>0</v>
      </c>
      <c r="T651" s="72">
        <v>0</v>
      </c>
      <c r="U651" s="72">
        <v>0</v>
      </c>
      <c r="V651" s="72">
        <v>0</v>
      </c>
      <c r="W651" s="72">
        <v>10</v>
      </c>
      <c r="X651" s="72">
        <v>0</v>
      </c>
      <c r="Y651" s="72">
        <v>12</v>
      </c>
      <c r="Z651" s="72">
        <v>0</v>
      </c>
      <c r="AA651" s="72">
        <v>0</v>
      </c>
      <c r="AB651" s="72">
        <v>0</v>
      </c>
      <c r="AC651" s="72">
        <v>0</v>
      </c>
      <c r="AD651" s="72">
        <v>0</v>
      </c>
      <c r="AE651" s="72">
        <v>1</v>
      </c>
      <c r="AF651" s="87">
        <v>0</v>
      </c>
      <c r="AG651" s="87">
        <v>20</v>
      </c>
      <c r="AH651" s="87">
        <v>0</v>
      </c>
      <c r="AI651" s="87">
        <v>0</v>
      </c>
      <c r="AJ651" s="87">
        <v>0</v>
      </c>
      <c r="AK651" s="87">
        <v>0</v>
      </c>
      <c r="AL651" s="87">
        <v>0</v>
      </c>
      <c r="AM651" s="87">
        <v>0</v>
      </c>
      <c r="AN651" s="87"/>
      <c r="AO651" s="87"/>
      <c r="AP651" s="70">
        <f t="shared" si="61"/>
        <v>29</v>
      </c>
      <c r="AQ651" s="70">
        <f t="shared" si="62"/>
        <v>134</v>
      </c>
      <c r="AR651" s="70">
        <f>IFERROR(VLOOKUP(A651,Climatologia_PP!A:U,9+Precipitacion!$E$2,FALSE),"")</f>
        <v>306.94137931034493</v>
      </c>
      <c r="AS651" s="70">
        <f t="shared" si="63"/>
        <v>43.656544549672503</v>
      </c>
      <c r="AT651" s="70">
        <f t="shared" si="64"/>
        <v>46.667340725511991</v>
      </c>
      <c r="AU651" s="70">
        <f t="shared" si="65"/>
        <v>53</v>
      </c>
      <c r="AV651" s="70">
        <f>IFERROR(VLOOKUP(A651,Maximos!A:AQ,8+(Precipitacion!$E$2-1)*3,FALSE),"")</f>
        <v>128</v>
      </c>
      <c r="AW651" s="79">
        <f t="array" ref="AW6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MATCH($A651, Maximos!$A:$A, 0),
    _xlpm.anio, INDEX(Maximos!$A:$ZZ, _xlpm.fila, _xlpm.colIni+1),
    _xlpm.dia, INDEX(Maximos!$A:$ZZ, _xlpm.fila, _xlpm.colIni+2),
    IF(OR(_xlpm.anio="",_xlpm.dia=""), "No aplica", DATE(_xlpm.anio, _xlpm.mesNum, _xlpm.dia))
  ),
"")</f>
        <v>45067</v>
      </c>
      <c r="AX651" s="72">
        <f t="shared" si="66"/>
        <v>-75</v>
      </c>
    </row>
    <row r="652" spans="1:50" ht="15" customHeight="1" x14ac:dyDescent="0.25">
      <c r="A652" s="68">
        <v>23050100</v>
      </c>
      <c r="B652" s="69" t="s">
        <v>639</v>
      </c>
      <c r="C652" s="69" t="s">
        <v>963</v>
      </c>
      <c r="D652" s="70">
        <v>-74.726039999999998</v>
      </c>
      <c r="E652" s="70">
        <v>5.73081</v>
      </c>
      <c r="F652" s="68">
        <v>168</v>
      </c>
      <c r="G652" s="68">
        <v>5</v>
      </c>
      <c r="H652" s="68">
        <v>5756</v>
      </c>
      <c r="I652" s="69" t="s">
        <v>58</v>
      </c>
      <c r="J652" s="69" t="s">
        <v>190</v>
      </c>
      <c r="K652" s="72">
        <v>24.3</v>
      </c>
      <c r="L652" s="72">
        <v>0</v>
      </c>
      <c r="M652" s="72">
        <v>6</v>
      </c>
      <c r="N652" s="72">
        <v>0</v>
      </c>
      <c r="O652" s="72">
        <v>0</v>
      </c>
      <c r="P652" s="72">
        <v>0</v>
      </c>
      <c r="Q652" s="72">
        <v>12.1</v>
      </c>
      <c r="R652" s="72">
        <v>0</v>
      </c>
      <c r="S652" s="72">
        <v>0</v>
      </c>
      <c r="T652" s="72">
        <v>0</v>
      </c>
      <c r="U652" s="72">
        <v>2.5</v>
      </c>
      <c r="V652" s="72">
        <v>0</v>
      </c>
      <c r="W652" s="72">
        <v>7.8</v>
      </c>
      <c r="X652" s="72">
        <v>0</v>
      </c>
      <c r="Y652" s="72">
        <v>0</v>
      </c>
      <c r="Z652" s="72">
        <v>0</v>
      </c>
      <c r="AA652" s="72">
        <v>0</v>
      </c>
      <c r="AB652" s="72">
        <v>3.2</v>
      </c>
      <c r="AC652" s="72">
        <v>0</v>
      </c>
      <c r="AD652" s="72">
        <v>0</v>
      </c>
      <c r="AE652" s="72">
        <v>2.2999999999999998</v>
      </c>
      <c r="AF652" s="87">
        <v>0</v>
      </c>
      <c r="AG652" s="87">
        <v>0</v>
      </c>
      <c r="AH652" s="87">
        <v>0</v>
      </c>
      <c r="AI652" s="87">
        <v>0</v>
      </c>
      <c r="AJ652" s="87">
        <v>0</v>
      </c>
      <c r="AK652" s="87">
        <v>0</v>
      </c>
      <c r="AL652" s="87">
        <v>5.4</v>
      </c>
      <c r="AM652" s="87">
        <v>0</v>
      </c>
      <c r="AN652" s="87"/>
      <c r="AO652" s="87"/>
      <c r="AP652" s="70">
        <f t="shared" si="61"/>
        <v>29</v>
      </c>
      <c r="AQ652" s="70">
        <f t="shared" si="62"/>
        <v>63.599999999999994</v>
      </c>
      <c r="AR652" s="70">
        <f>IFERROR(VLOOKUP(A652,Climatologia_PP!A:U,9+Precipitacion!$E$2,FALSE),"")</f>
        <v>308.51379310344828</v>
      </c>
      <c r="AS652" s="70">
        <f t="shared" si="63"/>
        <v>20.61496160681353</v>
      </c>
      <c r="AT652" s="70">
        <f t="shared" si="64"/>
        <v>22.036683096938606</v>
      </c>
      <c r="AU652" s="70">
        <f t="shared" si="65"/>
        <v>24.3</v>
      </c>
      <c r="AV652" s="70">
        <f>IFERROR(VLOOKUP(A652,Maximos!A:AQ,8+(Precipitacion!$E$2-1)*3,FALSE),"")</f>
        <v>135.9</v>
      </c>
      <c r="AW652" s="79">
        <f t="array" ref="AW6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MATCH($A652, Maximos!$A:$A, 0),
    _xlpm.anio, INDEX(Maximos!$A:$ZZ, _xlpm.fila, _xlpm.colIni+1),
    _xlpm.dia, INDEX(Maximos!$A:$ZZ, _xlpm.fila, _xlpm.colIni+2),
    IF(OR(_xlpm.anio="",_xlpm.dia=""), "No aplica", DATE(_xlpm.anio, _xlpm.mesNum, _xlpm.dia))
  ),
"")</f>
        <v>38123</v>
      </c>
      <c r="AX652" s="72">
        <f t="shared" si="66"/>
        <v>-111.60000000000001</v>
      </c>
    </row>
    <row r="653" spans="1:50" ht="15" customHeight="1" x14ac:dyDescent="0.25">
      <c r="A653" s="68">
        <v>21190290</v>
      </c>
      <c r="B653" s="69" t="s">
        <v>987</v>
      </c>
      <c r="C653" s="69" t="s">
        <v>963</v>
      </c>
      <c r="D653" s="70">
        <v>-74.717183000000006</v>
      </c>
      <c r="E653" s="70">
        <v>4.1508789999999998</v>
      </c>
      <c r="F653" s="68">
        <v>315</v>
      </c>
      <c r="G653" s="68">
        <v>73</v>
      </c>
      <c r="H653" s="68">
        <v>73148</v>
      </c>
      <c r="I653" s="69" t="s">
        <v>71</v>
      </c>
      <c r="J653" s="69" t="s">
        <v>988</v>
      </c>
      <c r="K653" s="72">
        <v>0</v>
      </c>
      <c r="L653" s="72">
        <v>0</v>
      </c>
      <c r="M653" s="72">
        <v>2</v>
      </c>
      <c r="N653" s="72">
        <v>0</v>
      </c>
      <c r="O653" s="72">
        <v>1</v>
      </c>
      <c r="P653" s="72">
        <v>0</v>
      </c>
      <c r="Q653" s="72">
        <v>0</v>
      </c>
      <c r="R653" s="72">
        <v>0</v>
      </c>
      <c r="S653" s="72">
        <v>0</v>
      </c>
      <c r="T653" s="72">
        <v>0</v>
      </c>
      <c r="U653" s="72">
        <v>0</v>
      </c>
      <c r="V653" s="72">
        <v>0</v>
      </c>
      <c r="W653" s="72">
        <v>0</v>
      </c>
      <c r="X653" s="72">
        <v>0</v>
      </c>
      <c r="Y653" s="72">
        <v>0</v>
      </c>
      <c r="Z653" s="72">
        <v>0</v>
      </c>
      <c r="AA653" s="72">
        <v>0</v>
      </c>
      <c r="AB653" s="72">
        <v>0</v>
      </c>
      <c r="AC653" s="72">
        <v>0</v>
      </c>
      <c r="AD653" s="72">
        <v>0</v>
      </c>
      <c r="AE653" s="72">
        <v>2</v>
      </c>
      <c r="AF653" s="87">
        <v>0</v>
      </c>
      <c r="AG653" s="87">
        <v>0</v>
      </c>
      <c r="AH653" s="87">
        <v>0</v>
      </c>
      <c r="AI653" s="87">
        <v>0</v>
      </c>
      <c r="AJ653" s="87">
        <v>0</v>
      </c>
      <c r="AK653" s="87">
        <v>0</v>
      </c>
      <c r="AL653" s="87">
        <v>0</v>
      </c>
      <c r="AM653" s="87">
        <v>19</v>
      </c>
      <c r="AN653" s="87"/>
      <c r="AO653" s="87"/>
      <c r="AP653" s="70">
        <f t="shared" si="61"/>
        <v>29</v>
      </c>
      <c r="AQ653" s="70">
        <f t="shared" si="62"/>
        <v>24</v>
      </c>
      <c r="AR653" s="70">
        <f>IFERROR(VLOOKUP(A653,Climatologia_PP!A:U,9+Precipitacion!$E$2,FALSE),"")</f>
        <v>200.76428571428571</v>
      </c>
      <c r="AS653" s="70">
        <f t="shared" si="63"/>
        <v>11.954317429821753</v>
      </c>
      <c r="AT653" s="70">
        <f t="shared" si="64"/>
        <v>12.778753114637047</v>
      </c>
      <c r="AU653" s="70">
        <f t="shared" si="65"/>
        <v>19</v>
      </c>
      <c r="AV653" s="70">
        <f>IFERROR(VLOOKUP(A653,Maximos!A:AQ,8+(Precipitacion!$E$2-1)*3,FALSE),"")</f>
        <v>110</v>
      </c>
      <c r="AW653" s="79">
        <f t="array" ref="AW6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MATCH($A653, Maximos!$A:$A, 0),
    _xlpm.anio, INDEX(Maximos!$A:$ZZ, _xlpm.fila, _xlpm.colIni+1),
    _xlpm.dia, INDEX(Maximos!$A:$ZZ, _xlpm.fila, _xlpm.colIni+2),
    IF(OR(_xlpm.anio="",_xlpm.dia=""), "No aplica", DATE(_xlpm.anio, _xlpm.mesNum, _xlpm.dia))
  ),
"")</f>
        <v>38123</v>
      </c>
      <c r="AX653" s="72">
        <f t="shared" si="66"/>
        <v>-91</v>
      </c>
    </row>
    <row r="654" spans="1:50" ht="15" customHeight="1" x14ac:dyDescent="0.25">
      <c r="A654" s="68">
        <v>21255080</v>
      </c>
      <c r="B654" s="69" t="s">
        <v>989</v>
      </c>
      <c r="C654" s="69" t="s">
        <v>963</v>
      </c>
      <c r="D654" s="70">
        <v>-74.767944439999994</v>
      </c>
      <c r="E654" s="70">
        <v>4.7837779999999999</v>
      </c>
      <c r="F654" s="68">
        <v>308</v>
      </c>
      <c r="G654" s="68">
        <v>73</v>
      </c>
      <c r="H654" s="68">
        <v>73030</v>
      </c>
      <c r="I654" s="69" t="s">
        <v>71</v>
      </c>
      <c r="J654" s="69" t="s">
        <v>990</v>
      </c>
      <c r="K654" s="72">
        <v>0</v>
      </c>
      <c r="L654" s="72">
        <v>0</v>
      </c>
      <c r="M654" s="72">
        <v>2.4</v>
      </c>
      <c r="N654" s="72">
        <v>0</v>
      </c>
      <c r="O654" s="72">
        <v>0</v>
      </c>
      <c r="P654" s="72">
        <v>0</v>
      </c>
      <c r="Q654" s="72">
        <v>0</v>
      </c>
      <c r="R654" s="72">
        <v>0</v>
      </c>
      <c r="S654" s="72">
        <v>0</v>
      </c>
      <c r="T654" s="72">
        <v>0</v>
      </c>
      <c r="U654" s="72">
        <v>0</v>
      </c>
      <c r="V654" s="72">
        <v>0</v>
      </c>
      <c r="W654" s="72">
        <v>8.8000000000000007</v>
      </c>
      <c r="X654" s="72">
        <v>0</v>
      </c>
      <c r="Y654" s="72">
        <v>0</v>
      </c>
      <c r="Z654" s="72">
        <v>0</v>
      </c>
      <c r="AA654" s="72">
        <v>0</v>
      </c>
      <c r="AB654" s="72">
        <v>0</v>
      </c>
      <c r="AC654" s="72">
        <v>0</v>
      </c>
      <c r="AD654" s="72">
        <v>0</v>
      </c>
      <c r="AE654" s="72">
        <v>0</v>
      </c>
      <c r="AF654" s="87">
        <v>0</v>
      </c>
      <c r="AG654" s="87">
        <v>0</v>
      </c>
      <c r="AH654" s="87">
        <v>0</v>
      </c>
      <c r="AI654" s="87">
        <v>0</v>
      </c>
      <c r="AJ654" s="87">
        <v>0</v>
      </c>
      <c r="AK654" s="87">
        <v>0</v>
      </c>
      <c r="AL654" s="87">
        <v>0</v>
      </c>
      <c r="AM654" s="87">
        <v>1.5</v>
      </c>
      <c r="AN654" s="87"/>
      <c r="AO654" s="87"/>
      <c r="AP654" s="70">
        <f t="shared" si="61"/>
        <v>29</v>
      </c>
      <c r="AQ654" s="70">
        <f t="shared" si="62"/>
        <v>12.700000000000001</v>
      </c>
      <c r="AR654" s="70">
        <f>IFERROR(VLOOKUP(A654,Climatologia_PP!A:U,9+Precipitacion!$E$2,FALSE),"")</f>
        <v>164.40384615384619</v>
      </c>
      <c r="AS654" s="70">
        <f t="shared" si="63"/>
        <v>7.7248801029360141</v>
      </c>
      <c r="AT654" s="70">
        <f t="shared" si="64"/>
        <v>8.2576304548626389</v>
      </c>
      <c r="AU654" s="70">
        <f t="shared" si="65"/>
        <v>8.8000000000000007</v>
      </c>
      <c r="AV654" s="70">
        <f>IFERROR(VLOOKUP(A654,Maximos!A:AQ,8+(Precipitacion!$E$2-1)*3,FALSE),"")</f>
        <v>102.8</v>
      </c>
      <c r="AW654" s="79">
        <f t="array" ref="AW6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MATCH($A654, Maximos!$A:$A, 0),
    _xlpm.anio, INDEX(Maximos!$A:$ZZ, _xlpm.fila, _xlpm.colIni+1),
    _xlpm.dia, INDEX(Maximos!$A:$ZZ, _xlpm.fila, _xlpm.colIni+2),
    IF(OR(_xlpm.anio="",_xlpm.dia=""), "No aplica", DATE(_xlpm.anio, _xlpm.mesNum, _xlpm.dia))
  ),
"")</f>
        <v>39935</v>
      </c>
      <c r="AX654" s="72">
        <f t="shared" si="66"/>
        <v>-94</v>
      </c>
    </row>
    <row r="655" spans="1:50" ht="15" customHeight="1" x14ac:dyDescent="0.25">
      <c r="A655" s="68">
        <v>21185080</v>
      </c>
      <c r="B655" s="69" t="s">
        <v>991</v>
      </c>
      <c r="C655" s="69" t="s">
        <v>963</v>
      </c>
      <c r="D655" s="70">
        <v>-75.104611110999997</v>
      </c>
      <c r="E655" s="70">
        <v>4.2164583330000003</v>
      </c>
      <c r="F655" s="68">
        <v>591</v>
      </c>
      <c r="G655" s="68">
        <v>73</v>
      </c>
      <c r="H655" s="68">
        <v>73854</v>
      </c>
      <c r="I655" s="69" t="s">
        <v>71</v>
      </c>
      <c r="J655" s="69" t="s">
        <v>991</v>
      </c>
      <c r="K655" s="72">
        <v>0</v>
      </c>
      <c r="L655" s="72">
        <v>0</v>
      </c>
      <c r="M655" s="72">
        <v>1</v>
      </c>
      <c r="N655" s="72">
        <v>0</v>
      </c>
      <c r="O655" s="72">
        <v>0</v>
      </c>
      <c r="P655" s="72">
        <v>0</v>
      </c>
      <c r="Q655" s="72">
        <v>0</v>
      </c>
      <c r="R655" s="72">
        <v>0</v>
      </c>
      <c r="S655" s="72">
        <v>0</v>
      </c>
      <c r="T655" s="72">
        <v>0</v>
      </c>
      <c r="U655" s="72">
        <v>0</v>
      </c>
      <c r="V655" s="72">
        <v>0</v>
      </c>
      <c r="W655" s="72">
        <v>0</v>
      </c>
      <c r="X655" s="72">
        <v>0</v>
      </c>
      <c r="Y655" s="72">
        <v>0</v>
      </c>
      <c r="Z655" s="72">
        <v>0</v>
      </c>
      <c r="AA655" s="72">
        <v>0</v>
      </c>
      <c r="AB655" s="72">
        <v>0</v>
      </c>
      <c r="AC655" s="72">
        <v>0</v>
      </c>
      <c r="AD655" s="72">
        <v>0</v>
      </c>
      <c r="AE655" s="72">
        <v>0</v>
      </c>
      <c r="AF655" s="87">
        <v>0</v>
      </c>
      <c r="AG655" s="87">
        <v>0</v>
      </c>
      <c r="AH655" s="87">
        <v>0</v>
      </c>
      <c r="AI655" s="87">
        <v>0</v>
      </c>
      <c r="AJ655" s="87">
        <v>0</v>
      </c>
      <c r="AK655" s="87">
        <v>0</v>
      </c>
      <c r="AL655" s="87">
        <v>0</v>
      </c>
      <c r="AM655" s="87">
        <v>31</v>
      </c>
      <c r="AN655" s="87"/>
      <c r="AO655" s="87"/>
      <c r="AP655" s="70">
        <f t="shared" si="61"/>
        <v>29</v>
      </c>
      <c r="AQ655" s="70">
        <f t="shared" si="62"/>
        <v>32</v>
      </c>
      <c r="AR655" s="70">
        <f>IFERROR(VLOOKUP(A655,Climatologia_PP!A:U,9+Precipitacion!$E$2,FALSE),"")</f>
        <v>201.5821428571428</v>
      </c>
      <c r="AS655" s="70">
        <f t="shared" si="63"/>
        <v>15.874421983239733</v>
      </c>
      <c r="AT655" s="70">
        <f t="shared" si="64"/>
        <v>16.969209706221786</v>
      </c>
      <c r="AU655" s="70">
        <f t="shared" si="65"/>
        <v>31</v>
      </c>
      <c r="AV655" s="70">
        <f>IFERROR(VLOOKUP(A655,Maximos!A:AQ,8+(Precipitacion!$E$2-1)*3,FALSE),"")</f>
        <v>135</v>
      </c>
      <c r="AW655" s="79">
        <f t="array" ref="AW6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MATCH($A655, Maximos!$A:$A, 0),
    _xlpm.anio, INDEX(Maximos!$A:$ZZ, _xlpm.fila, _xlpm.colIni+1),
    _xlpm.dia, INDEX(Maximos!$A:$ZZ, _xlpm.fila, _xlpm.colIni+2),
    IF(OR(_xlpm.anio="",_xlpm.dia=""), "No aplica", DATE(_xlpm.anio, _xlpm.mesNum, _xlpm.dia))
  ),
"")</f>
        <v>45419</v>
      </c>
      <c r="AX655" s="72">
        <f t="shared" si="66"/>
        <v>-104</v>
      </c>
    </row>
    <row r="656" spans="1:50" ht="15" customHeight="1" x14ac:dyDescent="0.25">
      <c r="A656" s="68">
        <v>21250070</v>
      </c>
      <c r="B656" s="69" t="s">
        <v>992</v>
      </c>
      <c r="C656" s="69" t="s">
        <v>963</v>
      </c>
      <c r="D656" s="70">
        <v>-74.935694440000006</v>
      </c>
      <c r="E656" s="70">
        <v>4.8001111109999997</v>
      </c>
      <c r="F656" s="68">
        <v>472</v>
      </c>
      <c r="G656" s="68">
        <v>73</v>
      </c>
      <c r="H656" s="68">
        <v>73408</v>
      </c>
      <c r="I656" s="69" t="s">
        <v>71</v>
      </c>
      <c r="J656" s="69" t="s">
        <v>993</v>
      </c>
      <c r="K656" s="72">
        <v>0</v>
      </c>
      <c r="L656" s="72">
        <v>0</v>
      </c>
      <c r="M656" s="72">
        <v>60</v>
      </c>
      <c r="N656" s="72">
        <v>0</v>
      </c>
      <c r="O656" s="72">
        <v>0</v>
      </c>
      <c r="P656" s="72">
        <v>0</v>
      </c>
      <c r="Q656" s="72">
        <v>0</v>
      </c>
      <c r="R656" s="72">
        <v>0</v>
      </c>
      <c r="S656" s="72">
        <v>0</v>
      </c>
      <c r="T656" s="72">
        <v>0</v>
      </c>
      <c r="U656" s="72">
        <v>0</v>
      </c>
      <c r="V656" s="72">
        <v>0</v>
      </c>
      <c r="W656" s="72">
        <v>2</v>
      </c>
      <c r="X656" s="72">
        <v>0</v>
      </c>
      <c r="Y656" s="72">
        <v>7</v>
      </c>
      <c r="Z656" s="72">
        <v>0</v>
      </c>
      <c r="AA656" s="72">
        <v>0</v>
      </c>
      <c r="AB656" s="72">
        <v>0</v>
      </c>
      <c r="AC656" s="72">
        <v>0</v>
      </c>
      <c r="AD656" s="72">
        <v>0</v>
      </c>
      <c r="AE656" s="72">
        <v>0</v>
      </c>
      <c r="AF656" s="87">
        <v>0</v>
      </c>
      <c r="AG656" s="87">
        <v>0</v>
      </c>
      <c r="AH656" s="87">
        <v>0</v>
      </c>
      <c r="AI656" s="87">
        <v>0</v>
      </c>
      <c r="AJ656" s="87">
        <v>0</v>
      </c>
      <c r="AK656" s="87">
        <v>0</v>
      </c>
      <c r="AL656" s="87">
        <v>0</v>
      </c>
      <c r="AM656" s="87">
        <v>0</v>
      </c>
      <c r="AN656" s="87"/>
      <c r="AO656" s="87"/>
      <c r="AP656" s="70">
        <f t="shared" si="61"/>
        <v>29</v>
      </c>
      <c r="AQ656" s="70">
        <f t="shared" si="62"/>
        <v>69</v>
      </c>
      <c r="AR656" s="70">
        <f>IFERROR(VLOOKUP(A656,Climatologia_PP!A:U,9+Precipitacion!$E$2,FALSE),"")</f>
        <v>248.8857142857143</v>
      </c>
      <c r="AS656" s="70">
        <f t="shared" si="63"/>
        <v>27.723567902651819</v>
      </c>
      <c r="AT656" s="70">
        <f t="shared" si="64"/>
        <v>29.635538102834705</v>
      </c>
      <c r="AU656" s="70">
        <f t="shared" si="65"/>
        <v>60</v>
      </c>
      <c r="AV656" s="70">
        <f>IFERROR(VLOOKUP(A656,Maximos!A:AQ,8+(Precipitacion!$E$2-1)*3,FALSE),"")</f>
        <v>126.9</v>
      </c>
      <c r="AW656" s="79">
        <f t="array" ref="AW6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MATCH($A656, Maximos!$A:$A, 0),
    _xlpm.anio, INDEX(Maximos!$A:$ZZ, _xlpm.fila, _xlpm.colIni+1),
    _xlpm.dia, INDEX(Maximos!$A:$ZZ, _xlpm.fila, _xlpm.colIni+2),
    IF(OR(_xlpm.anio="",_xlpm.dia=""), "No aplica", DATE(_xlpm.anio, _xlpm.mesNum, _xlpm.dia))
  ),
"")</f>
        <v>35562</v>
      </c>
      <c r="AX656" s="72">
        <f t="shared" si="66"/>
        <v>-66.900000000000006</v>
      </c>
    </row>
    <row r="657" spans="1:50" ht="15" customHeight="1" x14ac:dyDescent="0.25">
      <c r="A657" s="68">
        <v>21215080</v>
      </c>
      <c r="B657" s="69" t="s">
        <v>994</v>
      </c>
      <c r="C657" s="69" t="s">
        <v>963</v>
      </c>
      <c r="D657" s="70">
        <v>-74.995361110000005</v>
      </c>
      <c r="E657" s="70">
        <v>4.2315277780000002</v>
      </c>
      <c r="F657" s="68">
        <v>432</v>
      </c>
      <c r="G657" s="68">
        <v>73</v>
      </c>
      <c r="H657" s="68">
        <v>73268</v>
      </c>
      <c r="I657" s="69" t="s">
        <v>71</v>
      </c>
      <c r="J657" s="69" t="s">
        <v>995</v>
      </c>
      <c r="K657" s="72">
        <v>0</v>
      </c>
      <c r="L657" s="72">
        <v>0</v>
      </c>
      <c r="M657" s="72">
        <v>3.4</v>
      </c>
      <c r="N657" s="72">
        <v>0.3</v>
      </c>
      <c r="O657" s="72">
        <v>0</v>
      </c>
      <c r="P657" s="72">
        <v>0</v>
      </c>
      <c r="Q657" s="72">
        <v>0</v>
      </c>
      <c r="R657" s="72">
        <v>0</v>
      </c>
      <c r="S657" s="72">
        <v>0</v>
      </c>
      <c r="T657" s="72">
        <v>0</v>
      </c>
      <c r="U657" s="72">
        <v>0.8</v>
      </c>
      <c r="V657" s="72">
        <v>0</v>
      </c>
      <c r="W657" s="72">
        <v>0</v>
      </c>
      <c r="X657" s="72">
        <v>0</v>
      </c>
      <c r="Y657" s="72">
        <v>0</v>
      </c>
      <c r="Z657" s="72"/>
      <c r="AA657" s="72"/>
      <c r="AB657" s="72">
        <v>0</v>
      </c>
      <c r="AC657" s="72">
        <v>0</v>
      </c>
      <c r="AD657" s="72">
        <v>0</v>
      </c>
      <c r="AE657" s="72">
        <v>0.7</v>
      </c>
      <c r="AF657" s="87">
        <v>0</v>
      </c>
      <c r="AG657" s="87">
        <v>0.3</v>
      </c>
      <c r="AH657" s="87">
        <v>0</v>
      </c>
      <c r="AI657" s="87">
        <v>0</v>
      </c>
      <c r="AJ657" s="87">
        <v>0</v>
      </c>
      <c r="AK657" s="87">
        <v>0</v>
      </c>
      <c r="AL657" s="87">
        <v>0</v>
      </c>
      <c r="AM657" s="87">
        <v>38.4</v>
      </c>
      <c r="AN657" s="87"/>
      <c r="AO657" s="87"/>
      <c r="AP657" s="70">
        <f t="shared" si="61"/>
        <v>27</v>
      </c>
      <c r="AQ657" s="70">
        <f t="shared" si="62"/>
        <v>43.9</v>
      </c>
      <c r="AR657" s="70">
        <f>IFERROR(VLOOKUP(A657,Climatologia_PP!A:U,9+Precipitacion!$E$2,FALSE),"")</f>
        <v>198.46153846153851</v>
      </c>
      <c r="AS657" s="70">
        <f t="shared" si="63"/>
        <v>22.120155038759684</v>
      </c>
      <c r="AT657" s="70">
        <f t="shared" si="64"/>
        <v>25.397215044501859</v>
      </c>
      <c r="AU657" s="70">
        <f t="shared" si="65"/>
        <v>38.4</v>
      </c>
      <c r="AV657" s="70">
        <f>IFERROR(VLOOKUP(A657,Maximos!A:AQ,8+(Precipitacion!$E$2-1)*3,FALSE),"")</f>
        <v>133.9</v>
      </c>
      <c r="AW657" s="79">
        <f t="array" ref="AW6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MATCH($A657, Maximos!$A:$A, 0),
    _xlpm.anio, INDEX(Maximos!$A:$ZZ, _xlpm.fila, _xlpm.colIni+1),
    _xlpm.dia, INDEX(Maximos!$A:$ZZ, _xlpm.fila, _xlpm.colIni+2),
    IF(OR(_xlpm.anio="",_xlpm.dia=""), "No aplica", DATE(_xlpm.anio, _xlpm.mesNum, _xlpm.dia))
  ),
"")</f>
        <v>26802</v>
      </c>
      <c r="AX657" s="72">
        <f t="shared" si="66"/>
        <v>-95.5</v>
      </c>
    </row>
    <row r="658" spans="1:50" ht="15" customHeight="1" x14ac:dyDescent="0.25">
      <c r="A658" s="68">
        <v>22020050</v>
      </c>
      <c r="B658" s="69" t="s">
        <v>996</v>
      </c>
      <c r="C658" s="69" t="s">
        <v>963</v>
      </c>
      <c r="D658" s="70">
        <v>-75.604500000000002</v>
      </c>
      <c r="E658" s="70">
        <v>3.3952222220000001</v>
      </c>
      <c r="F658" s="68">
        <v>732</v>
      </c>
      <c r="G658" s="68">
        <v>73</v>
      </c>
      <c r="H658" s="68">
        <v>73067</v>
      </c>
      <c r="I658" s="69" t="s">
        <v>71</v>
      </c>
      <c r="J658" s="69" t="s">
        <v>966</v>
      </c>
      <c r="K658" s="72">
        <v>0</v>
      </c>
      <c r="L658" s="72">
        <v>40</v>
      </c>
      <c r="M658" s="72">
        <v>15</v>
      </c>
      <c r="N658" s="72">
        <v>8</v>
      </c>
      <c r="O658" s="72">
        <v>3</v>
      </c>
      <c r="P658" s="72">
        <v>4</v>
      </c>
      <c r="Q658" s="72">
        <v>0</v>
      </c>
      <c r="R658" s="72">
        <v>4</v>
      </c>
      <c r="S658" s="72">
        <v>10</v>
      </c>
      <c r="T658" s="72">
        <v>0</v>
      </c>
      <c r="U658" s="72">
        <v>0</v>
      </c>
      <c r="V658" s="72">
        <v>0</v>
      </c>
      <c r="W658" s="72">
        <v>0</v>
      </c>
      <c r="X658" s="72">
        <v>0</v>
      </c>
      <c r="Y658" s="72">
        <v>0</v>
      </c>
      <c r="Z658" s="72">
        <v>0</v>
      </c>
      <c r="AA658" s="72">
        <v>0</v>
      </c>
      <c r="AB658" s="72">
        <v>0</v>
      </c>
      <c r="AC658" s="72">
        <v>0</v>
      </c>
      <c r="AD658" s="72">
        <v>4</v>
      </c>
      <c r="AE658" s="72">
        <v>10</v>
      </c>
      <c r="AF658" s="87">
        <v>0</v>
      </c>
      <c r="AG658" s="87">
        <v>0</v>
      </c>
      <c r="AH658" s="87">
        <v>0</v>
      </c>
      <c r="AI658" s="87">
        <v>0</v>
      </c>
      <c r="AJ658" s="87">
        <v>0</v>
      </c>
      <c r="AK658" s="87">
        <v>0</v>
      </c>
      <c r="AL658" s="87">
        <v>0</v>
      </c>
      <c r="AM658" s="87">
        <v>5</v>
      </c>
      <c r="AN658" s="87"/>
      <c r="AO658" s="87"/>
      <c r="AP658" s="70">
        <f t="shared" si="61"/>
        <v>29</v>
      </c>
      <c r="AQ658" s="70">
        <f t="shared" si="62"/>
        <v>103</v>
      </c>
      <c r="AR658" s="70">
        <f>IFERROR(VLOOKUP(A658,Climatologia_PP!A:U,9+Precipitacion!$E$2,FALSE),"")</f>
        <v>236.5653846153846</v>
      </c>
      <c r="AS658" s="70">
        <f t="shared" si="63"/>
        <v>43.539759702147727</v>
      </c>
      <c r="AT658" s="70">
        <f t="shared" si="64"/>
        <v>46.542501750571709</v>
      </c>
      <c r="AU658" s="70">
        <f t="shared" si="65"/>
        <v>40</v>
      </c>
      <c r="AV658" s="70">
        <f>IFERROR(VLOOKUP(A658,Maximos!A:AQ,8+(Precipitacion!$E$2-1)*3,FALSE),"")</f>
        <v>135</v>
      </c>
      <c r="AW658" s="79">
        <f t="array" ref="AW6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MATCH($A658, Maximos!$A:$A, 0),
    _xlpm.anio, INDEX(Maximos!$A:$ZZ, _xlpm.fila, _xlpm.colIni+1),
    _xlpm.dia, INDEX(Maximos!$A:$ZZ, _xlpm.fila, _xlpm.colIni+2),
    IF(OR(_xlpm.anio="",_xlpm.dia=""), "No aplica", DATE(_xlpm.anio, _xlpm.mesNum, _xlpm.dia))
  ),
"")</f>
        <v>30439</v>
      </c>
      <c r="AX658" s="72">
        <f t="shared" si="66"/>
        <v>-95</v>
      </c>
    </row>
    <row r="659" spans="1:50" ht="15" customHeight="1" x14ac:dyDescent="0.25">
      <c r="A659" s="68">
        <v>21160040</v>
      </c>
      <c r="B659" s="69" t="s">
        <v>997</v>
      </c>
      <c r="C659" s="69" t="s">
        <v>963</v>
      </c>
      <c r="D659" s="70">
        <v>-74.81094444</v>
      </c>
      <c r="E659" s="70">
        <v>3.7462499999999999</v>
      </c>
      <c r="F659" s="68">
        <v>378</v>
      </c>
      <c r="G659" s="68">
        <v>73</v>
      </c>
      <c r="H659" s="68">
        <v>73563</v>
      </c>
      <c r="I659" s="69" t="s">
        <v>71</v>
      </c>
      <c r="J659" s="69" t="s">
        <v>998</v>
      </c>
      <c r="K659" s="72">
        <v>0</v>
      </c>
      <c r="L659" s="72">
        <v>0</v>
      </c>
      <c r="M659" s="72">
        <v>35</v>
      </c>
      <c r="N659" s="72">
        <v>0</v>
      </c>
      <c r="O659" s="72">
        <v>17</v>
      </c>
      <c r="P659" s="72">
        <v>0</v>
      </c>
      <c r="Q659" s="72">
        <v>0</v>
      </c>
      <c r="R659" s="72">
        <v>52</v>
      </c>
      <c r="S659" s="72">
        <v>0</v>
      </c>
      <c r="T659" s="72">
        <v>0</v>
      </c>
      <c r="U659" s="72">
        <v>7</v>
      </c>
      <c r="V659" s="72">
        <v>0</v>
      </c>
      <c r="W659" s="72">
        <v>0</v>
      </c>
      <c r="X659" s="72">
        <v>0</v>
      </c>
      <c r="Y659" s="72">
        <v>0</v>
      </c>
      <c r="Z659" s="72">
        <v>0</v>
      </c>
      <c r="AA659" s="72">
        <v>0</v>
      </c>
      <c r="AB659" s="72">
        <v>12</v>
      </c>
      <c r="AC659" s="72">
        <v>0</v>
      </c>
      <c r="AD659" s="72">
        <v>0</v>
      </c>
      <c r="AE659" s="72">
        <v>6</v>
      </c>
      <c r="AF659" s="87">
        <v>0</v>
      </c>
      <c r="AG659" s="87">
        <v>0</v>
      </c>
      <c r="AH659" s="87">
        <v>0</v>
      </c>
      <c r="AI659" s="87">
        <v>5</v>
      </c>
      <c r="AJ659" s="87">
        <v>0</v>
      </c>
      <c r="AK659" s="87">
        <v>0</v>
      </c>
      <c r="AL659" s="87">
        <v>0</v>
      </c>
      <c r="AM659" s="87">
        <v>0</v>
      </c>
      <c r="AN659" s="87"/>
      <c r="AO659" s="87"/>
      <c r="AP659" s="70">
        <f t="shared" si="61"/>
        <v>29</v>
      </c>
      <c r="AQ659" s="70">
        <f t="shared" si="62"/>
        <v>134</v>
      </c>
      <c r="AR659" s="70">
        <f>IFERROR(VLOOKUP(A659,Climatologia_PP!A:U,9+Precipitacion!$E$2,FALSE),"")</f>
        <v>214.57666666666671</v>
      </c>
      <c r="AS659" s="70">
        <f t="shared" si="63"/>
        <v>62.448542090628045</v>
      </c>
      <c r="AT659" s="70">
        <f t="shared" si="64"/>
        <v>66.755338096878262</v>
      </c>
      <c r="AU659" s="70">
        <f t="shared" si="65"/>
        <v>52</v>
      </c>
      <c r="AV659" s="70">
        <f>IFERROR(VLOOKUP(A659,Maximos!A:AQ,8+(Precipitacion!$E$2-1)*3,FALSE),"")</f>
        <v>135</v>
      </c>
      <c r="AW659" s="79">
        <f t="array" ref="AW6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MATCH($A659, Maximos!$A:$A, 0),
    _xlpm.anio, INDEX(Maximos!$A:$ZZ, _xlpm.fila, _xlpm.colIni+1),
    _xlpm.dia, INDEX(Maximos!$A:$ZZ, _xlpm.fila, _xlpm.colIni+2),
    IF(OR(_xlpm.anio="",_xlpm.dia=""), "No aplica", DATE(_xlpm.anio, _xlpm.mesNum, _xlpm.dia))
  ),
"")</f>
        <v>26440</v>
      </c>
      <c r="AX659" s="72">
        <f t="shared" si="66"/>
        <v>-83</v>
      </c>
    </row>
    <row r="660" spans="1:50" ht="15" customHeight="1" x14ac:dyDescent="0.25">
      <c r="A660" s="68">
        <v>21165010</v>
      </c>
      <c r="B660" s="69" t="s">
        <v>999</v>
      </c>
      <c r="C660" s="69" t="s">
        <v>963</v>
      </c>
      <c r="D660" s="70">
        <v>-74.917027779999998</v>
      </c>
      <c r="E660" s="70">
        <v>3.7876111109999999</v>
      </c>
      <c r="F660" s="68">
        <v>311</v>
      </c>
      <c r="G660" s="68">
        <v>73</v>
      </c>
      <c r="H660" s="68">
        <v>73563</v>
      </c>
      <c r="I660" s="69" t="s">
        <v>71</v>
      </c>
      <c r="J660" s="69" t="s">
        <v>998</v>
      </c>
      <c r="K660" s="72">
        <v>0</v>
      </c>
      <c r="L660" s="72">
        <v>0</v>
      </c>
      <c r="M660" s="72">
        <v>2.5</v>
      </c>
      <c r="N660" s="72">
        <v>0</v>
      </c>
      <c r="O660" s="72">
        <v>1</v>
      </c>
      <c r="P660" s="72">
        <v>0</v>
      </c>
      <c r="Q660" s="72">
        <v>0</v>
      </c>
      <c r="R660" s="72">
        <v>0</v>
      </c>
      <c r="S660" s="72">
        <v>0</v>
      </c>
      <c r="T660" s="72">
        <v>0</v>
      </c>
      <c r="U660" s="72">
        <v>5</v>
      </c>
      <c r="V660" s="72">
        <v>0</v>
      </c>
      <c r="W660" s="72">
        <v>0</v>
      </c>
      <c r="X660" s="72">
        <v>0</v>
      </c>
      <c r="Y660" s="72">
        <v>25</v>
      </c>
      <c r="Z660" s="72">
        <v>0</v>
      </c>
      <c r="AA660" s="72">
        <v>0</v>
      </c>
      <c r="AB660" s="72">
        <v>0</v>
      </c>
      <c r="AC660" s="72">
        <v>0</v>
      </c>
      <c r="AD660" s="72">
        <v>0</v>
      </c>
      <c r="AE660" s="72">
        <v>0</v>
      </c>
      <c r="AF660" s="87">
        <v>0</v>
      </c>
      <c r="AG660" s="87">
        <v>0</v>
      </c>
      <c r="AH660" s="87">
        <v>0</v>
      </c>
      <c r="AI660" s="87">
        <v>0</v>
      </c>
      <c r="AJ660" s="87">
        <v>0</v>
      </c>
      <c r="AK660" s="87">
        <v>0</v>
      </c>
      <c r="AL660" s="87">
        <v>0</v>
      </c>
      <c r="AM660" s="87">
        <v>5.5</v>
      </c>
      <c r="AN660" s="87"/>
      <c r="AO660" s="87"/>
      <c r="AP660" s="70">
        <f t="shared" si="61"/>
        <v>29</v>
      </c>
      <c r="AQ660" s="70">
        <f t="shared" si="62"/>
        <v>39</v>
      </c>
      <c r="AR660" s="70">
        <f>IFERROR(VLOOKUP(A660,Climatologia_PP!A:U,9+Precipitacion!$E$2,FALSE),"")</f>
        <v>170.43571428571431</v>
      </c>
      <c r="AS660" s="70">
        <f t="shared" si="63"/>
        <v>22.882527974519089</v>
      </c>
      <c r="AT660" s="70">
        <f t="shared" si="64"/>
        <v>24.460633352072126</v>
      </c>
      <c r="AU660" s="70">
        <f t="shared" si="65"/>
        <v>25</v>
      </c>
      <c r="AV660" s="70">
        <f>IFERROR(VLOOKUP(A660,Maximos!A:AQ,8+(Precipitacion!$E$2-1)*3,FALSE),"")</f>
        <v>72</v>
      </c>
      <c r="AW660" s="79">
        <f t="array" ref="AW6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MATCH($A660, Maximos!$A:$A, 0),
    _xlpm.anio, INDEX(Maximos!$A:$ZZ, _xlpm.fila, _xlpm.colIni+1),
    _xlpm.dia, INDEX(Maximos!$A:$ZZ, _xlpm.fila, _xlpm.colIni+2),
    IF(OR(_xlpm.anio="",_xlpm.dia=""), "No aplica", DATE(_xlpm.anio, _xlpm.mesNum, _xlpm.dia))
  ),
"")</f>
        <v>43239</v>
      </c>
      <c r="AX660" s="72">
        <f t="shared" si="66"/>
        <v>-47</v>
      </c>
    </row>
    <row r="661" spans="1:50" ht="15" customHeight="1" x14ac:dyDescent="0.25">
      <c r="A661" s="68">
        <v>22050030</v>
      </c>
      <c r="B661" s="69" t="s">
        <v>1000</v>
      </c>
      <c r="C661" s="69" t="s">
        <v>963</v>
      </c>
      <c r="D661" s="70">
        <v>-75.195638889999998</v>
      </c>
      <c r="E661" s="70">
        <v>3.7954722219999999</v>
      </c>
      <c r="F661" s="68">
        <v>384</v>
      </c>
      <c r="G661" s="68">
        <v>73</v>
      </c>
      <c r="H661" s="68">
        <v>73217</v>
      </c>
      <c r="I661" s="69" t="s">
        <v>71</v>
      </c>
      <c r="J661" s="69" t="s">
        <v>1001</v>
      </c>
      <c r="K661" s="72">
        <v>0</v>
      </c>
      <c r="L661" s="72">
        <v>0</v>
      </c>
      <c r="M661" s="72">
        <v>0.7</v>
      </c>
      <c r="N661" s="72">
        <v>0</v>
      </c>
      <c r="O661" s="72">
        <v>0</v>
      </c>
      <c r="P661" s="72">
        <v>0</v>
      </c>
      <c r="Q661" s="72">
        <v>0</v>
      </c>
      <c r="R661" s="72">
        <v>0</v>
      </c>
      <c r="S661" s="72">
        <v>0</v>
      </c>
      <c r="T661" s="72">
        <v>0</v>
      </c>
      <c r="U661" s="72">
        <v>1.2</v>
      </c>
      <c r="V661" s="72">
        <v>0</v>
      </c>
      <c r="W661" s="72">
        <v>0</v>
      </c>
      <c r="X661" s="72">
        <v>0</v>
      </c>
      <c r="Y661" s="72">
        <v>4.3</v>
      </c>
      <c r="Z661" s="72">
        <v>0</v>
      </c>
      <c r="AA661" s="72">
        <v>0</v>
      </c>
      <c r="AB661" s="72">
        <v>0</v>
      </c>
      <c r="AC661" s="72">
        <v>0</v>
      </c>
      <c r="AD661" s="72">
        <v>0</v>
      </c>
      <c r="AE661" s="72">
        <v>1.2</v>
      </c>
      <c r="AF661" s="87">
        <v>0</v>
      </c>
      <c r="AG661" s="87">
        <v>0</v>
      </c>
      <c r="AH661" s="87">
        <v>0</v>
      </c>
      <c r="AI661" s="87">
        <v>0</v>
      </c>
      <c r="AJ661" s="87">
        <v>0</v>
      </c>
      <c r="AK661" s="87">
        <v>0</v>
      </c>
      <c r="AL661" s="87">
        <v>0</v>
      </c>
      <c r="AM661" s="87">
        <v>0.4</v>
      </c>
      <c r="AN661" s="87"/>
      <c r="AO661" s="87"/>
      <c r="AP661" s="70">
        <f t="shared" si="61"/>
        <v>29</v>
      </c>
      <c r="AQ661" s="70">
        <f t="shared" si="62"/>
        <v>7.8</v>
      </c>
      <c r="AR661" s="70">
        <f>IFERROR(VLOOKUP(A661,Climatologia_PP!A:U,9+Precipitacion!$E$2,FALSE),"")</f>
        <v>170.59285714285721</v>
      </c>
      <c r="AS661" s="70">
        <f t="shared" si="63"/>
        <v>4.5722899133274693</v>
      </c>
      <c r="AT661" s="70">
        <f t="shared" si="64"/>
        <v>4.8876202521776397</v>
      </c>
      <c r="AU661" s="70">
        <f t="shared" si="65"/>
        <v>4.3</v>
      </c>
      <c r="AV661" s="70">
        <f>IFERROR(VLOOKUP(A661,Maximos!A:AQ,8+(Precipitacion!$E$2-1)*3,FALSE),"")</f>
        <v>139</v>
      </c>
      <c r="AW661" s="79">
        <f t="array" ref="AW6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MATCH($A661, Maximos!$A:$A, 0),
    _xlpm.anio, INDEX(Maximos!$A:$ZZ, _xlpm.fila, _xlpm.colIni+1),
    _xlpm.dia, INDEX(Maximos!$A:$ZZ, _xlpm.fila, _xlpm.colIni+2),
    IF(OR(_xlpm.anio="",_xlpm.dia=""), "No aplica", DATE(_xlpm.anio, _xlpm.mesNum, _xlpm.dia))
  ),
"")</f>
        <v>25327</v>
      </c>
      <c r="AX661" s="72">
        <f t="shared" si="66"/>
        <v>-134.69999999999999</v>
      </c>
    </row>
    <row r="662" spans="1:50" ht="15" customHeight="1" x14ac:dyDescent="0.25">
      <c r="A662" s="68">
        <v>21210240</v>
      </c>
      <c r="B662" s="69" t="s">
        <v>1002</v>
      </c>
      <c r="C662" s="69" t="s">
        <v>963</v>
      </c>
      <c r="D662" s="70">
        <v>-75.223179999999999</v>
      </c>
      <c r="E662" s="70">
        <v>4.4527999999999999</v>
      </c>
      <c r="F662" s="68">
        <v>1227</v>
      </c>
      <c r="G662" s="68">
        <v>73</v>
      </c>
      <c r="H662" s="68">
        <v>73001</v>
      </c>
      <c r="I662" s="69" t="s">
        <v>71</v>
      </c>
      <c r="J662" s="69" t="s">
        <v>72</v>
      </c>
      <c r="K662" s="72">
        <v>1</v>
      </c>
      <c r="L662" s="72">
        <v>0</v>
      </c>
      <c r="M662" s="72">
        <v>30</v>
      </c>
      <c r="N662" s="72">
        <v>13</v>
      </c>
      <c r="O662" s="72">
        <v>0</v>
      </c>
      <c r="P662" s="72">
        <v>0</v>
      </c>
      <c r="Q662" s="72">
        <v>2</v>
      </c>
      <c r="R662" s="72">
        <v>2</v>
      </c>
      <c r="S662" s="72">
        <v>0</v>
      </c>
      <c r="T662" s="72">
        <v>0</v>
      </c>
      <c r="U662" s="72">
        <v>0</v>
      </c>
      <c r="V662" s="72">
        <v>0</v>
      </c>
      <c r="W662" s="72">
        <v>25</v>
      </c>
      <c r="X662" s="72">
        <v>0</v>
      </c>
      <c r="Y662" s="72">
        <v>0</v>
      </c>
      <c r="Z662" s="72">
        <v>2</v>
      </c>
      <c r="AA662" s="72">
        <v>0</v>
      </c>
      <c r="AB662" s="72">
        <v>0</v>
      </c>
      <c r="AC662" s="72">
        <v>0</v>
      </c>
      <c r="AD662" s="72">
        <v>3</v>
      </c>
      <c r="AE662" s="72">
        <v>0</v>
      </c>
      <c r="AF662" s="87">
        <v>0</v>
      </c>
      <c r="AG662" s="87">
        <v>0</v>
      </c>
      <c r="AH662" s="87">
        <v>0</v>
      </c>
      <c r="AI662" s="87">
        <v>2</v>
      </c>
      <c r="AJ662" s="87">
        <v>0</v>
      </c>
      <c r="AK662" s="87">
        <v>0</v>
      </c>
      <c r="AL662" s="87">
        <v>0</v>
      </c>
      <c r="AM662" s="87">
        <v>19</v>
      </c>
      <c r="AN662" s="87"/>
      <c r="AO662" s="87"/>
      <c r="AP662" s="70">
        <f t="shared" si="61"/>
        <v>29</v>
      </c>
      <c r="AQ662" s="70">
        <f t="shared" si="62"/>
        <v>99</v>
      </c>
      <c r="AR662" s="70" t="str">
        <f>IFERROR(VLOOKUP(A662,Climatologia_PP!A:U,9+Precipitacion!$E$2,FALSE),"")</f>
        <v/>
      </c>
      <c r="AS662" s="70" t="str">
        <f t="shared" si="63"/>
        <v/>
      </c>
      <c r="AT662" s="70" t="str">
        <f t="shared" si="64"/>
        <v/>
      </c>
      <c r="AU662" s="70">
        <f t="shared" si="65"/>
        <v>30</v>
      </c>
      <c r="AV662" s="70">
        <f>IFERROR(VLOOKUP(A662,Maximos!A:AQ,8+(Precipitacion!$E$2-1)*3,FALSE),"")</f>
        <v>137</v>
      </c>
      <c r="AW662" s="79">
        <f t="array" ref="AW6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MATCH($A662, Maximos!$A:$A, 0),
    _xlpm.anio, INDEX(Maximos!$A:$ZZ, _xlpm.fila, _xlpm.colIni+1),
    _xlpm.dia, INDEX(Maximos!$A:$ZZ, _xlpm.fila, _xlpm.colIni+2),
    IF(OR(_xlpm.anio="",_xlpm.dia=""), "No aplica", DATE(_xlpm.anio, _xlpm.mesNum, _xlpm.dia))
  ),
"")</f>
        <v>44692</v>
      </c>
      <c r="AX662" s="72">
        <f t="shared" si="66"/>
        <v>-107</v>
      </c>
    </row>
    <row r="663" spans="1:50" ht="15" customHeight="1" x14ac:dyDescent="0.25">
      <c r="A663" s="68">
        <v>21245010</v>
      </c>
      <c r="B663" s="69" t="s">
        <v>1003</v>
      </c>
      <c r="C663" s="69" t="s">
        <v>963</v>
      </c>
      <c r="D663" s="70">
        <v>-75.200522219999996</v>
      </c>
      <c r="E663" s="70">
        <v>4.4296666670000002</v>
      </c>
      <c r="F663" s="68">
        <v>826</v>
      </c>
      <c r="G663" s="68">
        <v>73</v>
      </c>
      <c r="H663" s="68">
        <v>73001</v>
      </c>
      <c r="I663" s="69" t="s">
        <v>71</v>
      </c>
      <c r="J663" s="69" t="s">
        <v>72</v>
      </c>
      <c r="K663" s="72">
        <v>0</v>
      </c>
      <c r="L663" s="72">
        <v>0</v>
      </c>
      <c r="M663" s="72">
        <v>2</v>
      </c>
      <c r="N663" s="72">
        <v>0</v>
      </c>
      <c r="O663" s="72">
        <v>0</v>
      </c>
      <c r="P663" s="72">
        <v>0</v>
      </c>
      <c r="Q663" s="72">
        <v>2</v>
      </c>
      <c r="R663" s="72"/>
      <c r="S663" s="72"/>
      <c r="T663" s="72">
        <v>0</v>
      </c>
      <c r="U663" s="72">
        <v>0</v>
      </c>
      <c r="V663" s="72">
        <v>0</v>
      </c>
      <c r="W663" s="72">
        <v>0</v>
      </c>
      <c r="X663" s="72">
        <v>0</v>
      </c>
      <c r="Y663" s="72">
        <v>0</v>
      </c>
      <c r="Z663" s="72">
        <v>2</v>
      </c>
      <c r="AA663" s="72">
        <v>0</v>
      </c>
      <c r="AB663" s="72">
        <v>0</v>
      </c>
      <c r="AC663" s="72">
        <v>0</v>
      </c>
      <c r="AD663" s="72">
        <v>0</v>
      </c>
      <c r="AE663" s="72">
        <v>0</v>
      </c>
      <c r="AF663" s="87"/>
      <c r="AG663" s="87"/>
      <c r="AH663" s="87">
        <v>0</v>
      </c>
      <c r="AI663" s="87">
        <v>0</v>
      </c>
      <c r="AJ663" s="87">
        <v>0</v>
      </c>
      <c r="AK663" s="87">
        <v>0</v>
      </c>
      <c r="AL663" s="87">
        <v>0</v>
      </c>
      <c r="AM663" s="87"/>
      <c r="AN663" s="87"/>
      <c r="AO663" s="87"/>
      <c r="AP663" s="70">
        <f t="shared" si="61"/>
        <v>24</v>
      </c>
      <c r="AQ663" s="70">
        <f t="shared" si="62"/>
        <v>6</v>
      </c>
      <c r="AR663" s="70">
        <f>IFERROR(VLOOKUP(A663,Climatologia_PP!A:U,9+Precipitacion!$E$2,FALSE),"")</f>
        <v>201.4576923076923</v>
      </c>
      <c r="AS663" s="70">
        <f t="shared" si="63"/>
        <v>2.978292827278108</v>
      </c>
      <c r="AT663" s="70">
        <f t="shared" si="64"/>
        <v>3.8469615685675556</v>
      </c>
      <c r="AU663" s="70">
        <f t="shared" si="65"/>
        <v>2</v>
      </c>
      <c r="AV663" s="70">
        <f>IFERROR(VLOOKUP(A663,Maximos!A:AQ,8+(Precipitacion!$E$2-1)*3,FALSE),"")</f>
        <v>117.2</v>
      </c>
      <c r="AW663" s="79">
        <f t="array" ref="AW6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MATCH($A663, Maximos!$A:$A, 0),
    _xlpm.anio, INDEX(Maximos!$A:$ZZ, _xlpm.fila, _xlpm.colIni+1),
    _xlpm.dia, INDEX(Maximos!$A:$ZZ, _xlpm.fila, _xlpm.colIni+2),
    IF(OR(_xlpm.anio="",_xlpm.dia=""), "No aplica", DATE(_xlpm.anio, _xlpm.mesNum, _xlpm.dia))
  ),
"")</f>
        <v>35923</v>
      </c>
      <c r="AX663" s="72">
        <f t="shared" si="66"/>
        <v>-115.2</v>
      </c>
    </row>
    <row r="664" spans="1:50" ht="15" customHeight="1" x14ac:dyDescent="0.25">
      <c r="A664" s="68">
        <v>21210230</v>
      </c>
      <c r="B664" s="69" t="s">
        <v>1004</v>
      </c>
      <c r="C664" s="69" t="s">
        <v>963</v>
      </c>
      <c r="D664" s="70">
        <v>-75.208417299999994</v>
      </c>
      <c r="E664" s="70">
        <v>4.43641095</v>
      </c>
      <c r="F664" s="68">
        <v>1230</v>
      </c>
      <c r="G664" s="68">
        <v>73</v>
      </c>
      <c r="H664" s="68">
        <v>73001</v>
      </c>
      <c r="I664" s="69" t="s">
        <v>71</v>
      </c>
      <c r="J664" s="69" t="s">
        <v>72</v>
      </c>
      <c r="K664" s="72">
        <v>0.3</v>
      </c>
      <c r="L664" s="72">
        <v>0.5</v>
      </c>
      <c r="M664" s="72">
        <v>28</v>
      </c>
      <c r="N664" s="72">
        <v>8.3000000000000007</v>
      </c>
      <c r="O664" s="72">
        <v>0</v>
      </c>
      <c r="P664" s="72">
        <v>0</v>
      </c>
      <c r="Q664" s="72">
        <v>0.4</v>
      </c>
      <c r="R664" s="72">
        <v>0</v>
      </c>
      <c r="S664" s="72">
        <v>2</v>
      </c>
      <c r="T664" s="72">
        <v>0</v>
      </c>
      <c r="U664" s="72">
        <v>1</v>
      </c>
      <c r="V664" s="72">
        <v>0</v>
      </c>
      <c r="W664" s="72">
        <v>13.1</v>
      </c>
      <c r="X664" s="72">
        <v>0</v>
      </c>
      <c r="Y664" s="72">
        <v>0.6</v>
      </c>
      <c r="Z664" s="72">
        <v>1.3</v>
      </c>
      <c r="AA664" s="72">
        <v>0</v>
      </c>
      <c r="AB664" s="72">
        <v>0.2</v>
      </c>
      <c r="AC664" s="72">
        <v>0</v>
      </c>
      <c r="AD664" s="72">
        <v>0</v>
      </c>
      <c r="AE664" s="72">
        <v>0.4</v>
      </c>
      <c r="AF664" s="87">
        <v>0</v>
      </c>
      <c r="AG664" s="87">
        <v>0.3</v>
      </c>
      <c r="AH664" s="87">
        <v>0</v>
      </c>
      <c r="AI664" s="87">
        <v>1.5</v>
      </c>
      <c r="AJ664" s="87">
        <v>0</v>
      </c>
      <c r="AK664" s="87">
        <v>0</v>
      </c>
      <c r="AL664" s="87">
        <v>0</v>
      </c>
      <c r="AM664" s="87">
        <v>13.1</v>
      </c>
      <c r="AN664" s="87"/>
      <c r="AO664" s="87"/>
      <c r="AP664" s="70">
        <f t="shared" si="61"/>
        <v>29</v>
      </c>
      <c r="AQ664" s="70">
        <f t="shared" si="62"/>
        <v>71</v>
      </c>
      <c r="AR664" s="70" t="str">
        <f>IFERROR(VLOOKUP(A664,Climatologia_PP!A:U,9+Precipitacion!$E$2,FALSE),"")</f>
        <v/>
      </c>
      <c r="AS664" s="70" t="str">
        <f t="shared" si="63"/>
        <v/>
      </c>
      <c r="AT664" s="70" t="str">
        <f t="shared" si="64"/>
        <v/>
      </c>
      <c r="AU664" s="70">
        <f t="shared" si="65"/>
        <v>28</v>
      </c>
      <c r="AV664" s="70">
        <f>IFERROR(VLOOKUP(A664,Maximos!A:AQ,8+(Precipitacion!$E$2-1)*3,FALSE),"")</f>
        <v>135</v>
      </c>
      <c r="AW664" s="79">
        <f t="array" ref="AW6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MATCH($A664, Maximos!$A:$A, 0),
    _xlpm.anio, INDEX(Maximos!$A:$ZZ, _xlpm.fila, _xlpm.colIni+1),
    _xlpm.dia, INDEX(Maximos!$A:$ZZ, _xlpm.fila, _xlpm.colIni+2),
    IF(OR(_xlpm.anio="",_xlpm.dia=""), "No aplica", DATE(_xlpm.anio, _xlpm.mesNum, _xlpm.dia))
  ),
"")</f>
        <v>36668</v>
      </c>
      <c r="AX664" s="72">
        <f t="shared" si="66"/>
        <v>-107</v>
      </c>
    </row>
    <row r="665" spans="1:50" ht="15" customHeight="1" x14ac:dyDescent="0.25">
      <c r="A665" s="68">
        <v>21250450</v>
      </c>
      <c r="B665" s="69" t="s">
        <v>1005</v>
      </c>
      <c r="C665" s="69" t="s">
        <v>963</v>
      </c>
      <c r="D665" s="70">
        <v>-74.869721999999996</v>
      </c>
      <c r="E665" s="70">
        <v>5.0525000000000002</v>
      </c>
      <c r="F665" s="68">
        <v>289</v>
      </c>
      <c r="G665" s="68">
        <v>73</v>
      </c>
      <c r="H665" s="68">
        <v>73055</v>
      </c>
      <c r="I665" s="69" t="s">
        <v>71</v>
      </c>
      <c r="J665" s="69" t="s">
        <v>1006</v>
      </c>
      <c r="K665" s="72">
        <v>0</v>
      </c>
      <c r="L665" s="72">
        <v>0</v>
      </c>
      <c r="M665" s="72">
        <v>0</v>
      </c>
      <c r="N665" s="72">
        <v>0</v>
      </c>
      <c r="O665" s="72">
        <v>0</v>
      </c>
      <c r="P665" s="72">
        <v>0</v>
      </c>
      <c r="Q665" s="72">
        <v>0</v>
      </c>
      <c r="R665" s="72">
        <v>0</v>
      </c>
      <c r="S665" s="72">
        <v>0</v>
      </c>
      <c r="T665" s="72">
        <v>0</v>
      </c>
      <c r="U665" s="72">
        <v>0</v>
      </c>
      <c r="V665" s="72">
        <v>0</v>
      </c>
      <c r="W665" s="72">
        <v>25</v>
      </c>
      <c r="X665" s="72">
        <v>0</v>
      </c>
      <c r="Y665" s="72">
        <v>0</v>
      </c>
      <c r="Z665" s="72">
        <v>0</v>
      </c>
      <c r="AA665" s="72">
        <v>0</v>
      </c>
      <c r="AB665" s="72">
        <v>0</v>
      </c>
      <c r="AC665" s="72">
        <v>0</v>
      </c>
      <c r="AD665" s="72">
        <v>0</v>
      </c>
      <c r="AE665" s="72">
        <v>0</v>
      </c>
      <c r="AF665" s="87">
        <v>0</v>
      </c>
      <c r="AG665" s="87">
        <v>0</v>
      </c>
      <c r="AH665" s="87">
        <v>0</v>
      </c>
      <c r="AI665" s="87">
        <v>0</v>
      </c>
      <c r="AJ665" s="87">
        <v>0</v>
      </c>
      <c r="AK665" s="87">
        <v>0</v>
      </c>
      <c r="AL665" s="87">
        <v>0</v>
      </c>
      <c r="AM665" s="87">
        <v>0</v>
      </c>
      <c r="AN665" s="87"/>
      <c r="AO665" s="87"/>
      <c r="AP665" s="70">
        <f t="shared" si="61"/>
        <v>29</v>
      </c>
      <c r="AQ665" s="70">
        <f t="shared" si="62"/>
        <v>25</v>
      </c>
      <c r="AR665" s="70">
        <f>IFERROR(VLOOKUP(A665,Climatologia_PP!A:U,9+Precipitacion!$E$2,FALSE),"")</f>
        <v>233.7037037037037</v>
      </c>
      <c r="AS665" s="70">
        <f t="shared" si="63"/>
        <v>10.697305863708399</v>
      </c>
      <c r="AT665" s="70">
        <f t="shared" si="64"/>
        <v>11.435051095688289</v>
      </c>
      <c r="AU665" s="70">
        <f t="shared" si="65"/>
        <v>25</v>
      </c>
      <c r="AV665" s="70">
        <f>IFERROR(VLOOKUP(A665,Maximos!A:AQ,8+(Precipitacion!$E$2-1)*3,FALSE),"")</f>
        <v>157</v>
      </c>
      <c r="AW665" s="79">
        <f t="array" ref="AW6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MATCH($A665, Maximos!$A:$A, 0),
    _xlpm.anio, INDEX(Maximos!$A:$ZZ, _xlpm.fila, _xlpm.colIni+1),
    _xlpm.dia, INDEX(Maximos!$A:$ZZ, _xlpm.fila, _xlpm.colIni+2),
    IF(OR(_xlpm.anio="",_xlpm.dia=""), "No aplica", DATE(_xlpm.anio, _xlpm.mesNum, _xlpm.dia))
  ),
"")</f>
        <v>32294</v>
      </c>
      <c r="AX665" s="72">
        <f t="shared" si="66"/>
        <v>-132</v>
      </c>
    </row>
    <row r="666" spans="1:50" ht="15" customHeight="1" x14ac:dyDescent="0.25">
      <c r="A666" s="68">
        <v>21255090</v>
      </c>
      <c r="B666" s="69" t="s">
        <v>1007</v>
      </c>
      <c r="C666" s="69" t="s">
        <v>963</v>
      </c>
      <c r="D666" s="70">
        <v>-74.899991666999995</v>
      </c>
      <c r="E666" s="70" t="s">
        <v>1008</v>
      </c>
      <c r="F666" s="68">
        <v>321</v>
      </c>
      <c r="G666" s="68">
        <v>73</v>
      </c>
      <c r="H666" s="68">
        <v>73055</v>
      </c>
      <c r="I666" s="69" t="s">
        <v>71</v>
      </c>
      <c r="J666" s="69" t="s">
        <v>1006</v>
      </c>
      <c r="K666" s="72">
        <v>0</v>
      </c>
      <c r="L666" s="72">
        <v>0</v>
      </c>
      <c r="M666" s="72">
        <v>7.9</v>
      </c>
      <c r="N666" s="72">
        <v>0</v>
      </c>
      <c r="O666" s="72">
        <v>0</v>
      </c>
      <c r="P666" s="72">
        <v>0</v>
      </c>
      <c r="Q666" s="72">
        <v>0.6</v>
      </c>
      <c r="R666" s="72">
        <v>0</v>
      </c>
      <c r="S666" s="72">
        <v>0</v>
      </c>
      <c r="T666" s="72">
        <v>0</v>
      </c>
      <c r="U666" s="72">
        <v>0</v>
      </c>
      <c r="V666" s="72">
        <v>0</v>
      </c>
      <c r="W666" s="72">
        <v>20.399999999999999</v>
      </c>
      <c r="X666" s="72">
        <v>0</v>
      </c>
      <c r="Y666" s="72">
        <v>0</v>
      </c>
      <c r="Z666" s="72">
        <v>0</v>
      </c>
      <c r="AA666" s="72">
        <v>0</v>
      </c>
      <c r="AB666" s="72">
        <v>0</v>
      </c>
      <c r="AC666" s="72">
        <v>0</v>
      </c>
      <c r="AD666" s="72">
        <v>0</v>
      </c>
      <c r="AE666" s="72">
        <v>0</v>
      </c>
      <c r="AF666" s="87">
        <v>0</v>
      </c>
      <c r="AG666" s="87">
        <v>0</v>
      </c>
      <c r="AH666" s="87">
        <v>0</v>
      </c>
      <c r="AI666" s="87">
        <v>0</v>
      </c>
      <c r="AJ666" s="87">
        <v>0</v>
      </c>
      <c r="AK666" s="87">
        <v>0</v>
      </c>
      <c r="AL666" s="87">
        <v>0</v>
      </c>
      <c r="AM666" s="87">
        <v>0</v>
      </c>
      <c r="AN666" s="87"/>
      <c r="AO666" s="87"/>
      <c r="AP666" s="70">
        <f t="shared" si="61"/>
        <v>29</v>
      </c>
      <c r="AQ666" s="70">
        <f t="shared" si="62"/>
        <v>28.9</v>
      </c>
      <c r="AR666" s="70">
        <f>IFERROR(VLOOKUP(A666,Climatologia_PP!A:U,9+Precipitacion!$E$2,FALSE),"")</f>
        <v>228.83703703703699</v>
      </c>
      <c r="AS666" s="70">
        <f t="shared" si="63"/>
        <v>12.629074547632152</v>
      </c>
      <c r="AT666" s="70">
        <f t="shared" si="64"/>
        <v>13.500045206089542</v>
      </c>
      <c r="AU666" s="70">
        <f t="shared" si="65"/>
        <v>20.399999999999999</v>
      </c>
      <c r="AV666" s="70">
        <f>IFERROR(VLOOKUP(A666,Maximos!A:AQ,8+(Precipitacion!$E$2-1)*3,FALSE),"")</f>
        <v>151.6</v>
      </c>
      <c r="AW666" s="79">
        <f t="array" ref="AW6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MATCH($A666, Maximos!$A:$A, 0),
    _xlpm.anio, INDEX(Maximos!$A:$ZZ, _xlpm.fila, _xlpm.colIni+1),
    _xlpm.dia, INDEX(Maximos!$A:$ZZ, _xlpm.fila, _xlpm.colIni+2),
    IF(OR(_xlpm.anio="",_xlpm.dia=""), "No aplica", DATE(_xlpm.anio, _xlpm.mesNum, _xlpm.dia))
  ),
"")</f>
        <v>37396</v>
      </c>
      <c r="AX666" s="72">
        <f t="shared" si="66"/>
        <v>-131.19999999999999</v>
      </c>
    </row>
    <row r="667" spans="1:50" ht="15" customHeight="1" x14ac:dyDescent="0.25">
      <c r="A667" s="68">
        <v>21255120</v>
      </c>
      <c r="B667" s="69" t="s">
        <v>1009</v>
      </c>
      <c r="C667" s="69" t="s">
        <v>963</v>
      </c>
      <c r="D667" s="70">
        <v>-75.117336111</v>
      </c>
      <c r="E667" s="70">
        <v>5.0267619440000004</v>
      </c>
      <c r="F667" s="68">
        <v>2069</v>
      </c>
      <c r="G667" s="68">
        <v>73</v>
      </c>
      <c r="H667" s="68">
        <v>73870</v>
      </c>
      <c r="I667" s="69" t="s">
        <v>71</v>
      </c>
      <c r="J667" s="69" t="s">
        <v>1009</v>
      </c>
      <c r="K667" s="72">
        <v>1.1000000000000001</v>
      </c>
      <c r="L667" s="72">
        <v>11.4</v>
      </c>
      <c r="M667" s="72">
        <v>38</v>
      </c>
      <c r="N667" s="72">
        <v>0.1</v>
      </c>
      <c r="O667" s="72">
        <v>0</v>
      </c>
      <c r="P667" s="72">
        <v>0</v>
      </c>
      <c r="Q667" s="72">
        <v>0</v>
      </c>
      <c r="R667" s="72">
        <v>0.9</v>
      </c>
      <c r="S667" s="72">
        <v>0</v>
      </c>
      <c r="T667" s="72">
        <v>0</v>
      </c>
      <c r="U667" s="72">
        <v>0</v>
      </c>
      <c r="V667" s="72">
        <v>0</v>
      </c>
      <c r="W667" s="72">
        <v>2.5</v>
      </c>
      <c r="X667" s="72">
        <v>0</v>
      </c>
      <c r="Y667" s="72">
        <v>1.7</v>
      </c>
      <c r="Z667" s="72">
        <v>0</v>
      </c>
      <c r="AA667" s="72">
        <v>0</v>
      </c>
      <c r="AB667" s="72">
        <v>0.5</v>
      </c>
      <c r="AC667" s="72">
        <v>0</v>
      </c>
      <c r="AD667" s="72">
        <v>0</v>
      </c>
      <c r="AE667" s="72">
        <v>0</v>
      </c>
      <c r="AF667" s="87">
        <v>0</v>
      </c>
      <c r="AG667" s="87">
        <v>10.199999999999999</v>
      </c>
      <c r="AH667" s="87">
        <v>0</v>
      </c>
      <c r="AI667" s="87">
        <v>0</v>
      </c>
      <c r="AJ667" s="87">
        <v>0</v>
      </c>
      <c r="AK667" s="87">
        <v>0</v>
      </c>
      <c r="AL667" s="87">
        <v>0</v>
      </c>
      <c r="AM667" s="87">
        <v>0</v>
      </c>
      <c r="AN667" s="87"/>
      <c r="AO667" s="87"/>
      <c r="AP667" s="70">
        <f t="shared" si="61"/>
        <v>29</v>
      </c>
      <c r="AQ667" s="70">
        <f t="shared" si="62"/>
        <v>66.400000000000006</v>
      </c>
      <c r="AR667" s="70">
        <f>IFERROR(VLOOKUP(A667,Climatologia_PP!A:U,9+Precipitacion!$E$2,FALSE),"")</f>
        <v>287.28928571428571</v>
      </c>
      <c r="AS667" s="70">
        <f t="shared" si="63"/>
        <v>23.112591837495806</v>
      </c>
      <c r="AT667" s="70">
        <f t="shared" si="64"/>
        <v>24.706563688357583</v>
      </c>
      <c r="AU667" s="70">
        <f t="shared" si="65"/>
        <v>38</v>
      </c>
      <c r="AV667" s="70">
        <f>IFERROR(VLOOKUP(A667,Maximos!A:AQ,8+(Precipitacion!$E$2-1)*3,FALSE),"")</f>
        <v>88.4</v>
      </c>
      <c r="AW667" s="79">
        <f t="array" ref="AW6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MATCH($A667, Maximos!$A:$A, 0),
    _xlpm.anio, INDEX(Maximos!$A:$ZZ, _xlpm.fila, _xlpm.colIni+1),
    _xlpm.dia, INDEX(Maximos!$A:$ZZ, _xlpm.fila, _xlpm.colIni+2),
    IF(OR(_xlpm.anio="",_xlpm.dia=""), "No aplica", DATE(_xlpm.anio, _xlpm.mesNum, _xlpm.dia))
  ),
"")</f>
        <v>34479</v>
      </c>
      <c r="AX667" s="72">
        <f t="shared" si="66"/>
        <v>-50.400000000000006</v>
      </c>
    </row>
    <row r="668" spans="1:50" ht="15" customHeight="1" x14ac:dyDescent="0.25">
      <c r="A668" s="68">
        <v>21235010</v>
      </c>
      <c r="B668" s="69" t="s">
        <v>1010</v>
      </c>
      <c r="C668" s="69" t="s">
        <v>963</v>
      </c>
      <c r="D668" s="70">
        <v>-74.702388889999995</v>
      </c>
      <c r="E668" s="70">
        <v>4.5618055560000004</v>
      </c>
      <c r="F668" s="68">
        <v>297</v>
      </c>
      <c r="G668" s="68">
        <v>25</v>
      </c>
      <c r="H668" s="68">
        <v>25368</v>
      </c>
      <c r="I668" s="69" t="s">
        <v>293</v>
      </c>
      <c r="J668" s="69" t="s">
        <v>1011</v>
      </c>
      <c r="K668" s="72"/>
      <c r="L668" s="72"/>
      <c r="M668" s="72"/>
      <c r="N668" s="72"/>
      <c r="O668" s="72"/>
      <c r="P668" s="72"/>
      <c r="Q668" s="72"/>
      <c r="R668" s="72"/>
      <c r="S668" s="72"/>
      <c r="T668" s="72"/>
      <c r="U668" s="72"/>
      <c r="V668" s="72"/>
      <c r="W668" s="72"/>
      <c r="X668" s="72"/>
      <c r="Y668" s="72"/>
      <c r="Z668" s="72"/>
      <c r="AA668" s="72"/>
      <c r="AB668" s="72"/>
      <c r="AC668" s="72"/>
      <c r="AD668" s="72"/>
      <c r="AE668" s="72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70">
        <f t="shared" si="61"/>
        <v>0</v>
      </c>
      <c r="AQ668" s="70" t="str">
        <f t="shared" si="62"/>
        <v/>
      </c>
      <c r="AR668" s="70">
        <f>IFERROR(VLOOKUP(A668,Climatologia_PP!A:U,9+Precipitacion!$E$2,FALSE),"")</f>
        <v>130.48965517241379</v>
      </c>
      <c r="AS668" s="70" t="str">
        <f t="shared" si="63"/>
        <v/>
      </c>
      <c r="AT668" s="70" t="str">
        <f t="shared" si="64"/>
        <v/>
      </c>
      <c r="AU668" s="70" t="str">
        <f t="shared" si="65"/>
        <v/>
      </c>
      <c r="AV668" s="70">
        <f>IFERROR(VLOOKUP(A668,Maximos!A:AQ,8+(Precipitacion!$E$2-1)*3,FALSE),"")</f>
        <v>78.7</v>
      </c>
      <c r="AW668" s="79">
        <f t="array" ref="AW6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MATCH($A668, Maximos!$A:$A, 0),
    _xlpm.anio, INDEX(Maximos!$A:$ZZ, _xlpm.fila, _xlpm.colIni+1),
    _xlpm.dia, INDEX(Maximos!$A:$ZZ, _xlpm.fila, _xlpm.colIni+2),
    IF(OR(_xlpm.anio="",_xlpm.dia=""), "No aplica", DATE(_xlpm.anio, _xlpm.mesNum, _xlpm.dia))
  ),
"")</f>
        <v>38841</v>
      </c>
      <c r="AX668" s="72" t="str">
        <f t="shared" si="66"/>
        <v>NA</v>
      </c>
    </row>
    <row r="669" spans="1:50" ht="15" customHeight="1" x14ac:dyDescent="0.25">
      <c r="A669" s="68">
        <v>22045010</v>
      </c>
      <c r="B669" s="69" t="s">
        <v>1012</v>
      </c>
      <c r="C669" s="69" t="s">
        <v>963</v>
      </c>
      <c r="D669" s="70">
        <v>-75.503444439999996</v>
      </c>
      <c r="E669" s="70">
        <v>3.7224444440000002</v>
      </c>
      <c r="F669" s="68">
        <v>895</v>
      </c>
      <c r="G669" s="68">
        <v>73</v>
      </c>
      <c r="H669" s="68">
        <v>73168</v>
      </c>
      <c r="I669" s="69" t="s">
        <v>71</v>
      </c>
      <c r="J669" s="69" t="s">
        <v>974</v>
      </c>
      <c r="K669" s="72">
        <v>0</v>
      </c>
      <c r="L669" s="72">
        <v>0</v>
      </c>
      <c r="M669" s="72">
        <v>0</v>
      </c>
      <c r="N669" s="72">
        <v>0</v>
      </c>
      <c r="O669" s="72">
        <v>0</v>
      </c>
      <c r="P669" s="72">
        <v>0</v>
      </c>
      <c r="Q669" s="72">
        <v>0</v>
      </c>
      <c r="R669" s="72">
        <v>0</v>
      </c>
      <c r="S669" s="72">
        <v>0</v>
      </c>
      <c r="T669" s="72">
        <v>0</v>
      </c>
      <c r="U669" s="72">
        <v>0</v>
      </c>
      <c r="V669" s="72">
        <v>0</v>
      </c>
      <c r="W669" s="72">
        <v>0</v>
      </c>
      <c r="X669" s="72">
        <v>0</v>
      </c>
      <c r="Y669" s="72">
        <v>0</v>
      </c>
      <c r="Z669" s="72">
        <v>0</v>
      </c>
      <c r="AA669" s="72">
        <v>0</v>
      </c>
      <c r="AB669" s="72">
        <v>0</v>
      </c>
      <c r="AC669" s="72">
        <v>0</v>
      </c>
      <c r="AD669" s="72">
        <v>0</v>
      </c>
      <c r="AE669" s="72">
        <v>19.399999999999999</v>
      </c>
      <c r="AF669" s="87">
        <v>0</v>
      </c>
      <c r="AG669" s="87">
        <v>0</v>
      </c>
      <c r="AH669" s="87">
        <v>0</v>
      </c>
      <c r="AI669" s="87">
        <v>0</v>
      </c>
      <c r="AJ669" s="87">
        <v>0</v>
      </c>
      <c r="AK669" s="87">
        <v>0</v>
      </c>
      <c r="AL669" s="87">
        <v>0</v>
      </c>
      <c r="AM669" s="87">
        <v>8.9</v>
      </c>
      <c r="AN669" s="87"/>
      <c r="AO669" s="87"/>
      <c r="AP669" s="70">
        <f t="shared" si="61"/>
        <v>29</v>
      </c>
      <c r="AQ669" s="70">
        <f t="shared" si="62"/>
        <v>28.299999999999997</v>
      </c>
      <c r="AR669" s="70">
        <f>IFERROR(VLOOKUP(A669,Climatologia_PP!A:U,9+Precipitacion!$E$2,FALSE),"")</f>
        <v>265.41034482758619</v>
      </c>
      <c r="AS669" s="70">
        <f t="shared" si="63"/>
        <v>10.662734347594485</v>
      </c>
      <c r="AT669" s="70">
        <f t="shared" si="64"/>
        <v>11.398095337083761</v>
      </c>
      <c r="AU669" s="70">
        <f t="shared" si="65"/>
        <v>19.399999999999999</v>
      </c>
      <c r="AV669" s="70">
        <f>IFERROR(VLOOKUP(A669,Maximos!A:AQ,8+(Precipitacion!$E$2-1)*3,FALSE),"")</f>
        <v>136.19999999999999</v>
      </c>
      <c r="AW669" s="79">
        <f t="array" ref="AW6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MATCH($A669, Maximos!$A:$A, 0),
    _xlpm.anio, INDEX(Maximos!$A:$ZZ, _xlpm.fila, _xlpm.colIni+1),
    _xlpm.dia, INDEX(Maximos!$A:$ZZ, _xlpm.fila, _xlpm.colIni+2),
    IF(OR(_xlpm.anio="",_xlpm.dia=""), "No aplica", DATE(_xlpm.anio, _xlpm.mesNum, _xlpm.dia))
  ),
"")</f>
        <v>40684</v>
      </c>
      <c r="AX669" s="72">
        <f t="shared" si="66"/>
        <v>-116.79999999999998</v>
      </c>
    </row>
    <row r="670" spans="1:50" ht="15" customHeight="1" x14ac:dyDescent="0.25">
      <c r="A670" s="68">
        <v>21160030</v>
      </c>
      <c r="B670" s="69" t="s">
        <v>1013</v>
      </c>
      <c r="C670" s="69" t="s">
        <v>963</v>
      </c>
      <c r="D670" s="70">
        <v>-74.687611110000006</v>
      </c>
      <c r="E670" s="70">
        <v>4.0663888889999997</v>
      </c>
      <c r="F670" s="68">
        <v>456</v>
      </c>
      <c r="G670" s="68">
        <v>73</v>
      </c>
      <c r="H670" s="68">
        <v>73226</v>
      </c>
      <c r="I670" s="69" t="s">
        <v>71</v>
      </c>
      <c r="J670" s="69" t="s">
        <v>1013</v>
      </c>
      <c r="K670" s="72">
        <v>1</v>
      </c>
      <c r="L670" s="72">
        <v>1</v>
      </c>
      <c r="M670" s="72">
        <v>0</v>
      </c>
      <c r="N670" s="72">
        <v>10</v>
      </c>
      <c r="O670" s="72">
        <v>0</v>
      </c>
      <c r="P670" s="72">
        <v>0</v>
      </c>
      <c r="Q670" s="72">
        <v>0</v>
      </c>
      <c r="R670" s="72">
        <v>0</v>
      </c>
      <c r="S670" s="72">
        <v>0</v>
      </c>
      <c r="T670" s="72">
        <v>0</v>
      </c>
      <c r="U670" s="72">
        <v>0</v>
      </c>
      <c r="V670" s="72">
        <v>0</v>
      </c>
      <c r="W670" s="72">
        <v>0</v>
      </c>
      <c r="X670" s="72">
        <v>0</v>
      </c>
      <c r="Y670" s="72">
        <v>0</v>
      </c>
      <c r="Z670" s="72">
        <v>2</v>
      </c>
      <c r="AA670" s="72">
        <v>0</v>
      </c>
      <c r="AB670" s="72">
        <v>0</v>
      </c>
      <c r="AC670" s="72">
        <v>0</v>
      </c>
      <c r="AD670" s="72">
        <v>0</v>
      </c>
      <c r="AE670" s="72">
        <v>13</v>
      </c>
      <c r="AF670" s="87">
        <v>0</v>
      </c>
      <c r="AG670" s="87">
        <v>0</v>
      </c>
      <c r="AH670" s="87">
        <v>0</v>
      </c>
      <c r="AI670" s="87">
        <v>1</v>
      </c>
      <c r="AJ670" s="87">
        <v>0</v>
      </c>
      <c r="AK670" s="87">
        <v>0</v>
      </c>
      <c r="AL670" s="87">
        <v>0</v>
      </c>
      <c r="AM670" s="87">
        <v>1</v>
      </c>
      <c r="AN670" s="87"/>
      <c r="AO670" s="87"/>
      <c r="AP670" s="70">
        <f t="shared" si="61"/>
        <v>29</v>
      </c>
      <c r="AQ670" s="70">
        <f t="shared" si="62"/>
        <v>29</v>
      </c>
      <c r="AR670" s="70">
        <f>IFERROR(VLOOKUP(A670,Climatologia_PP!A:U,9+Precipitacion!$E$2,FALSE),"")</f>
        <v>187.8814814814815</v>
      </c>
      <c r="AS670" s="70">
        <f t="shared" si="63"/>
        <v>15.435262576880618</v>
      </c>
      <c r="AT670" s="70">
        <f t="shared" si="64"/>
        <v>16.499763444251691</v>
      </c>
      <c r="AU670" s="70">
        <f t="shared" si="65"/>
        <v>13</v>
      </c>
      <c r="AV670" s="70">
        <f>IFERROR(VLOOKUP(A670,Maximos!A:AQ,8+(Precipitacion!$E$2-1)*3,FALSE),"")</f>
        <v>150.30000000000001</v>
      </c>
      <c r="AW670" s="79">
        <f t="array" ref="AW6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MATCH($A670, Maximos!$A:$A, 0),
    _xlpm.anio, INDEX(Maximos!$A:$ZZ, _xlpm.fila, _xlpm.colIni+1),
    _xlpm.dia, INDEX(Maximos!$A:$ZZ, _xlpm.fila, _xlpm.colIni+2),
    IF(OR(_xlpm.anio="",_xlpm.dia=""), "No aplica", DATE(_xlpm.anio, _xlpm.mesNum, _xlpm.dia))
  ),
"")</f>
        <v>34455</v>
      </c>
      <c r="AX670" s="72">
        <f t="shared" si="66"/>
        <v>-137.30000000000001</v>
      </c>
    </row>
    <row r="671" spans="1:50" ht="15" customHeight="1" x14ac:dyDescent="0.25">
      <c r="A671" s="68">
        <v>22065040</v>
      </c>
      <c r="B671" s="69" t="s">
        <v>1014</v>
      </c>
      <c r="C671" s="69" t="s">
        <v>963</v>
      </c>
      <c r="D671" s="70">
        <v>-75.467749999999995</v>
      </c>
      <c r="E671" s="70">
        <v>3.9211999999999998</v>
      </c>
      <c r="F671" s="68">
        <v>1566</v>
      </c>
      <c r="G671" s="68">
        <v>73</v>
      </c>
      <c r="H671" s="68">
        <v>73675</v>
      </c>
      <c r="I671" s="69" t="s">
        <v>71</v>
      </c>
      <c r="J671" s="69" t="s">
        <v>1015</v>
      </c>
      <c r="K671" s="72">
        <v>0</v>
      </c>
      <c r="L671" s="72">
        <v>0</v>
      </c>
      <c r="M671" s="72">
        <v>8</v>
      </c>
      <c r="N671" s="72">
        <v>0</v>
      </c>
      <c r="O671" s="72">
        <v>0</v>
      </c>
      <c r="P671" s="72">
        <v>0</v>
      </c>
      <c r="Q671" s="72">
        <v>0</v>
      </c>
      <c r="R671" s="72">
        <v>0</v>
      </c>
      <c r="S671" s="72">
        <v>0</v>
      </c>
      <c r="T671" s="72">
        <v>0</v>
      </c>
      <c r="U671" s="72">
        <v>9</v>
      </c>
      <c r="V671" s="72">
        <v>0</v>
      </c>
      <c r="W671" s="72">
        <v>0</v>
      </c>
      <c r="X671" s="72">
        <v>0</v>
      </c>
      <c r="Y671" s="72">
        <v>0</v>
      </c>
      <c r="Z671" s="72">
        <v>0</v>
      </c>
      <c r="AA671" s="72">
        <v>0</v>
      </c>
      <c r="AB671" s="72">
        <v>13</v>
      </c>
      <c r="AC671" s="72">
        <v>0</v>
      </c>
      <c r="AD671" s="72">
        <v>0</v>
      </c>
      <c r="AE671" s="72">
        <v>4</v>
      </c>
      <c r="AF671" s="87">
        <v>0</v>
      </c>
      <c r="AG671" s="87">
        <v>0</v>
      </c>
      <c r="AH671" s="87">
        <v>0</v>
      </c>
      <c r="AI671" s="87">
        <v>0</v>
      </c>
      <c r="AJ671" s="87">
        <v>0</v>
      </c>
      <c r="AK671" s="87">
        <v>0</v>
      </c>
      <c r="AL671" s="87">
        <v>0</v>
      </c>
      <c r="AM671" s="87">
        <v>10</v>
      </c>
      <c r="AN671" s="87"/>
      <c r="AO671" s="87"/>
      <c r="AP671" s="70">
        <f t="shared" si="61"/>
        <v>29</v>
      </c>
      <c r="AQ671" s="70">
        <f t="shared" si="62"/>
        <v>44</v>
      </c>
      <c r="AR671" s="70">
        <f>IFERROR(VLOOKUP(A671,Climatologia_PP!A:U,9+Precipitacion!$E$2,FALSE),"")</f>
        <v>239.87333333333339</v>
      </c>
      <c r="AS671" s="70">
        <f t="shared" si="63"/>
        <v>18.343014368694586</v>
      </c>
      <c r="AT671" s="70">
        <f t="shared" si="64"/>
        <v>19.608049842397659</v>
      </c>
      <c r="AU671" s="70">
        <f t="shared" si="65"/>
        <v>13</v>
      </c>
      <c r="AV671" s="70">
        <f>IFERROR(VLOOKUP(A671,Maximos!A:AQ,8+(Precipitacion!$E$2-1)*3,FALSE),"")</f>
        <v>81.599999999999994</v>
      </c>
      <c r="AW671" s="79">
        <f t="array" ref="AW6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MATCH($A671, Maximos!$A:$A, 0),
    _xlpm.anio, INDEX(Maximos!$A:$ZZ, _xlpm.fila, _xlpm.colIni+1),
    _xlpm.dia, INDEX(Maximos!$A:$ZZ, _xlpm.fila, _xlpm.colIni+2),
    IF(OR(_xlpm.anio="",_xlpm.dia=""), "No aplica", DATE(_xlpm.anio, _xlpm.mesNum, _xlpm.dia))
  ),
"")</f>
        <v>39209</v>
      </c>
      <c r="AX671" s="72">
        <f t="shared" si="66"/>
        <v>-68.599999999999994</v>
      </c>
    </row>
    <row r="672" spans="1:50" ht="15" customHeight="1" x14ac:dyDescent="0.25">
      <c r="A672" s="68">
        <v>21230110</v>
      </c>
      <c r="B672" s="69" t="s">
        <v>1016</v>
      </c>
      <c r="C672" s="69" t="s">
        <v>963</v>
      </c>
      <c r="D672" s="70">
        <v>-74.838166666999996</v>
      </c>
      <c r="E672" s="70">
        <v>4.387805556</v>
      </c>
      <c r="F672" s="68">
        <v>262</v>
      </c>
      <c r="G672" s="68">
        <v>25</v>
      </c>
      <c r="H672" s="68">
        <v>25483</v>
      </c>
      <c r="I672" s="69" t="s">
        <v>293</v>
      </c>
      <c r="J672" s="69" t="s">
        <v>82</v>
      </c>
      <c r="K672" s="72">
        <v>0</v>
      </c>
      <c r="L672" s="72">
        <v>0</v>
      </c>
      <c r="M672" s="72">
        <v>6.3</v>
      </c>
      <c r="N672" s="72">
        <v>0</v>
      </c>
      <c r="O672" s="72">
        <v>0</v>
      </c>
      <c r="P672" s="72">
        <v>0</v>
      </c>
      <c r="Q672" s="72">
        <v>0</v>
      </c>
      <c r="R672" s="72">
        <v>0</v>
      </c>
      <c r="S672" s="72">
        <v>0</v>
      </c>
      <c r="T672" s="72">
        <v>0</v>
      </c>
      <c r="U672" s="72">
        <v>0</v>
      </c>
      <c r="V672" s="72">
        <v>0</v>
      </c>
      <c r="W672" s="72">
        <v>0</v>
      </c>
      <c r="X672" s="72">
        <v>0</v>
      </c>
      <c r="Y672" s="72">
        <v>6.7</v>
      </c>
      <c r="Z672" s="72">
        <v>0</v>
      </c>
      <c r="AA672" s="72">
        <v>0</v>
      </c>
      <c r="AB672" s="72">
        <v>0</v>
      </c>
      <c r="AC672" s="72">
        <v>0</v>
      </c>
      <c r="AD672" s="72">
        <v>0</v>
      </c>
      <c r="AE672" s="72">
        <v>0</v>
      </c>
      <c r="AF672" s="87">
        <v>0</v>
      </c>
      <c r="AG672" s="87">
        <v>0</v>
      </c>
      <c r="AH672" s="87">
        <v>0</v>
      </c>
      <c r="AI672" s="87">
        <v>0</v>
      </c>
      <c r="AJ672" s="87">
        <v>0</v>
      </c>
      <c r="AK672" s="87">
        <v>0</v>
      </c>
      <c r="AL672" s="87">
        <v>0</v>
      </c>
      <c r="AM672" s="87">
        <v>1.2</v>
      </c>
      <c r="AN672" s="87"/>
      <c r="AO672" s="87"/>
      <c r="AP672" s="70">
        <f t="shared" si="61"/>
        <v>29</v>
      </c>
      <c r="AQ672" s="70">
        <f t="shared" si="62"/>
        <v>14.2</v>
      </c>
      <c r="AR672" s="70">
        <f>IFERROR(VLOOKUP(A672,Climatologia_PP!A:U,9+Precipitacion!$E$2,FALSE),"")</f>
        <v>182.45517241379309</v>
      </c>
      <c r="AS672" s="70">
        <f t="shared" si="63"/>
        <v>7.7827335954036885</v>
      </c>
      <c r="AT672" s="70">
        <f t="shared" si="64"/>
        <v>8.3194738433625641</v>
      </c>
      <c r="AU672" s="70">
        <f t="shared" si="65"/>
        <v>6.7</v>
      </c>
      <c r="AV672" s="70">
        <f>IFERROR(VLOOKUP(A672,Maximos!A:AQ,8+(Precipitacion!$E$2-1)*3,FALSE),"")</f>
        <v>129.69999999999999</v>
      </c>
      <c r="AW672" s="79">
        <f t="array" ref="AW6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MATCH($A672, Maximos!$A:$A, 0),
    _xlpm.anio, INDEX(Maximos!$A:$ZZ, _xlpm.fila, _xlpm.colIni+1),
    _xlpm.dia, INDEX(Maximos!$A:$ZZ, _xlpm.fila, _xlpm.colIni+2),
    IF(OR(_xlpm.anio="",_xlpm.dia=""), "No aplica", DATE(_xlpm.anio, _xlpm.mesNum, _xlpm.dia))
  ),
"")</f>
        <v>38127</v>
      </c>
      <c r="AX672" s="72">
        <f t="shared" si="66"/>
        <v>-122.99999999999999</v>
      </c>
    </row>
    <row r="673" spans="1:50" ht="15" customHeight="1" x14ac:dyDescent="0.25">
      <c r="A673" s="68">
        <v>21230090</v>
      </c>
      <c r="B673" s="69" t="s">
        <v>1017</v>
      </c>
      <c r="C673" s="69" t="s">
        <v>963</v>
      </c>
      <c r="D673" s="70">
        <v>-74.729277699999997</v>
      </c>
      <c r="E673" s="70">
        <v>5.2021519999999999</v>
      </c>
      <c r="F673" s="68">
        <v>228</v>
      </c>
      <c r="G673" s="68">
        <v>25</v>
      </c>
      <c r="H673" s="68">
        <v>25320</v>
      </c>
      <c r="I673" s="69" t="s">
        <v>293</v>
      </c>
      <c r="J673" s="69" t="s">
        <v>1018</v>
      </c>
      <c r="K673" s="72">
        <v>8.4</v>
      </c>
      <c r="L673" s="72">
        <v>0</v>
      </c>
      <c r="M673" s="72">
        <v>0.3</v>
      </c>
      <c r="N673" s="72">
        <v>0</v>
      </c>
      <c r="O673" s="72">
        <v>0</v>
      </c>
      <c r="P673" s="72">
        <v>0</v>
      </c>
      <c r="Q673" s="72">
        <v>9.3000000000000007</v>
      </c>
      <c r="R673" s="72">
        <v>0</v>
      </c>
      <c r="S673" s="72">
        <v>0</v>
      </c>
      <c r="T673" s="72">
        <v>0</v>
      </c>
      <c r="U673" s="72">
        <v>0</v>
      </c>
      <c r="V673" s="72">
        <v>0</v>
      </c>
      <c r="W673" s="72">
        <v>9.1999999999999993</v>
      </c>
      <c r="X673" s="72">
        <v>0</v>
      </c>
      <c r="Y673" s="72">
        <v>0</v>
      </c>
      <c r="Z673" s="72">
        <v>0</v>
      </c>
      <c r="AA673" s="72">
        <v>2.4</v>
      </c>
      <c r="AB673" s="72">
        <v>0</v>
      </c>
      <c r="AC673" s="72">
        <v>0</v>
      </c>
      <c r="AD673" s="72">
        <v>0</v>
      </c>
      <c r="AE673" s="72">
        <v>0.8</v>
      </c>
      <c r="AF673" s="87">
        <v>0</v>
      </c>
      <c r="AG673" s="87">
        <v>1.4</v>
      </c>
      <c r="AH673" s="87">
        <v>0</v>
      </c>
      <c r="AI673" s="87">
        <v>0</v>
      </c>
      <c r="AJ673" s="87">
        <v>0</v>
      </c>
      <c r="AK673" s="87">
        <v>0</v>
      </c>
      <c r="AL673" s="87">
        <v>0</v>
      </c>
      <c r="AM673" s="87">
        <v>0</v>
      </c>
      <c r="AN673" s="87"/>
      <c r="AO673" s="87"/>
      <c r="AP673" s="70">
        <f t="shared" si="61"/>
        <v>29</v>
      </c>
      <c r="AQ673" s="70">
        <f t="shared" si="62"/>
        <v>31.799999999999997</v>
      </c>
      <c r="AR673" s="70">
        <f>IFERROR(VLOOKUP(A673,Climatologia_PP!A:U,9+Precipitacion!$E$2,FALSE),"")</f>
        <v>201.23793103448281</v>
      </c>
      <c r="AS673" s="70">
        <f t="shared" si="63"/>
        <v>15.802189893589672</v>
      </c>
      <c r="AT673" s="70">
        <f t="shared" si="64"/>
        <v>16.891996093147583</v>
      </c>
      <c r="AU673" s="70">
        <f t="shared" si="65"/>
        <v>9.3000000000000007</v>
      </c>
      <c r="AV673" s="70">
        <f>IFERROR(VLOOKUP(A673,Maximos!A:AQ,8+(Precipitacion!$E$2-1)*3,FALSE),"")</f>
        <v>104.6</v>
      </c>
      <c r="AW673" s="79">
        <f t="array" ref="AW6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MATCH($A673, Maximos!$A:$A, 0),
    _xlpm.anio, INDEX(Maximos!$A:$ZZ, _xlpm.fila, _xlpm.colIni+1),
    _xlpm.dia, INDEX(Maximos!$A:$ZZ, _xlpm.fila, _xlpm.colIni+2),
    IF(OR(_xlpm.anio="",_xlpm.dia=""), "No aplica", DATE(_xlpm.anio, _xlpm.mesNum, _xlpm.dia))
  ),
"")</f>
        <v>32652</v>
      </c>
      <c r="AX673" s="72">
        <f t="shared" si="66"/>
        <v>-95.3</v>
      </c>
    </row>
    <row r="674" spans="1:50" ht="15" customHeight="1" x14ac:dyDescent="0.25">
      <c r="A674" s="68">
        <v>22020030</v>
      </c>
      <c r="B674" s="69" t="s">
        <v>1019</v>
      </c>
      <c r="C674" s="69" t="s">
        <v>963</v>
      </c>
      <c r="D674" s="70">
        <v>-75.668499999999995</v>
      </c>
      <c r="E674" s="70">
        <v>3.0947800000000001</v>
      </c>
      <c r="F674" s="68">
        <v>1455</v>
      </c>
      <c r="G674" s="68">
        <v>73</v>
      </c>
      <c r="H674" s="68">
        <v>73555</v>
      </c>
      <c r="I674" s="69" t="s">
        <v>71</v>
      </c>
      <c r="J674" s="69" t="s">
        <v>1020</v>
      </c>
      <c r="K674" s="72">
        <v>0</v>
      </c>
      <c r="L674" s="72">
        <v>1.3</v>
      </c>
      <c r="M674" s="72">
        <v>0</v>
      </c>
      <c r="N674" s="72">
        <v>16.7</v>
      </c>
      <c r="O674" s="72">
        <v>0.7</v>
      </c>
      <c r="P674" s="72">
        <v>4.5999999999999996</v>
      </c>
      <c r="Q674" s="72">
        <v>0</v>
      </c>
      <c r="R674" s="72">
        <v>0</v>
      </c>
      <c r="S674" s="72">
        <v>0</v>
      </c>
      <c r="T674" s="72">
        <v>6.2</v>
      </c>
      <c r="U674" s="72">
        <v>0</v>
      </c>
      <c r="V674" s="72">
        <v>7.5</v>
      </c>
      <c r="W674" s="72">
        <v>11.2</v>
      </c>
      <c r="X674" s="72">
        <v>4.3</v>
      </c>
      <c r="Y674" s="72">
        <v>2</v>
      </c>
      <c r="Z674" s="72">
        <v>4</v>
      </c>
      <c r="AA674" s="72">
        <v>10</v>
      </c>
      <c r="AB674" s="72">
        <v>16.600000000000001</v>
      </c>
      <c r="AC674" s="72">
        <v>0</v>
      </c>
      <c r="AD674" s="72">
        <v>0</v>
      </c>
      <c r="AE674" s="72">
        <v>13.7</v>
      </c>
      <c r="AF674" s="87">
        <v>0</v>
      </c>
      <c r="AG674" s="87">
        <v>0</v>
      </c>
      <c r="AH674" s="87">
        <v>3</v>
      </c>
      <c r="AI674" s="87">
        <v>0</v>
      </c>
      <c r="AJ674" s="87">
        <v>0</v>
      </c>
      <c r="AK674" s="87">
        <v>7.6</v>
      </c>
      <c r="AL674" s="87">
        <v>0</v>
      </c>
      <c r="AM674" s="87">
        <v>17.399999999999999</v>
      </c>
      <c r="AN674" s="87"/>
      <c r="AO674" s="87"/>
      <c r="AP674" s="70">
        <f t="shared" si="61"/>
        <v>29</v>
      </c>
      <c r="AQ674" s="70">
        <f t="shared" si="62"/>
        <v>126.79999999999998</v>
      </c>
      <c r="AR674" s="70">
        <f>IFERROR(VLOOKUP(A674,Climatologia_PP!A:U,9+Precipitacion!$E$2,FALSE),"")</f>
        <v>207.93076923076919</v>
      </c>
      <c r="AS674" s="70">
        <f t="shared" si="63"/>
        <v>60.981835670156492</v>
      </c>
      <c r="AT674" s="70">
        <f t="shared" si="64"/>
        <v>65.187479509477626</v>
      </c>
      <c r="AU674" s="70">
        <f t="shared" si="65"/>
        <v>17.399999999999999</v>
      </c>
      <c r="AV674" s="70">
        <f>IFERROR(VLOOKUP(A674,Maximos!A:AQ,8+(Precipitacion!$E$2-1)*3,FALSE),"")</f>
        <v>115.3</v>
      </c>
      <c r="AW674" s="79">
        <f t="array" ref="AW6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MATCH($A674, Maximos!$A:$A, 0),
    _xlpm.anio, INDEX(Maximos!$A:$ZZ, _xlpm.fila, _xlpm.colIni+1),
    _xlpm.dia, INDEX(Maximos!$A:$ZZ, _xlpm.fila, _xlpm.colIni+2),
    IF(OR(_xlpm.anio="",_xlpm.dia=""), "No aplica", DATE(_xlpm.anio, _xlpm.mesNum, _xlpm.dia))
  ),
"")</f>
        <v>45441</v>
      </c>
      <c r="AX674" s="72">
        <f t="shared" si="66"/>
        <v>-97.9</v>
      </c>
    </row>
    <row r="675" spans="1:50" ht="15" customHeight="1" x14ac:dyDescent="0.25">
      <c r="A675" s="68">
        <v>2125500032</v>
      </c>
      <c r="B675" s="69" t="s">
        <v>1021</v>
      </c>
      <c r="C675" s="69" t="s">
        <v>963</v>
      </c>
      <c r="D675" s="70">
        <v>-74.890866000000003</v>
      </c>
      <c r="E675" s="70">
        <v>5.1700520000000001</v>
      </c>
      <c r="F675" s="68">
        <v>437</v>
      </c>
      <c r="G675" s="68">
        <v>73</v>
      </c>
      <c r="H675" s="68">
        <v>73443</v>
      </c>
      <c r="I675" s="69" t="s">
        <v>71</v>
      </c>
      <c r="J675" s="69" t="s">
        <v>971</v>
      </c>
      <c r="K675" s="72">
        <v>0</v>
      </c>
      <c r="L675" s="72">
        <v>0</v>
      </c>
      <c r="M675" s="72">
        <v>15</v>
      </c>
      <c r="N675" s="72">
        <v>0</v>
      </c>
      <c r="O675" s="72">
        <v>0</v>
      </c>
      <c r="P675" s="72">
        <v>0</v>
      </c>
      <c r="Q675" s="72">
        <v>3.2</v>
      </c>
      <c r="R675" s="72">
        <v>0</v>
      </c>
      <c r="S675" s="72">
        <v>0</v>
      </c>
      <c r="T675" s="72">
        <v>0</v>
      </c>
      <c r="U675" s="72">
        <v>0</v>
      </c>
      <c r="V675" s="72">
        <v>0</v>
      </c>
      <c r="W675" s="72">
        <v>3</v>
      </c>
      <c r="X675" s="72">
        <v>0</v>
      </c>
      <c r="Y675" s="72">
        <v>1.4</v>
      </c>
      <c r="Z675" s="72">
        <v>0</v>
      </c>
      <c r="AA675" s="72">
        <v>0</v>
      </c>
      <c r="AB675" s="72">
        <v>0</v>
      </c>
      <c r="AC675" s="72">
        <v>0</v>
      </c>
      <c r="AD675" s="72">
        <v>0</v>
      </c>
      <c r="AE675" s="72">
        <v>0</v>
      </c>
      <c r="AF675" s="87">
        <v>0</v>
      </c>
      <c r="AG675" s="87">
        <v>0</v>
      </c>
      <c r="AH675" s="87">
        <v>0</v>
      </c>
      <c r="AI675" s="87">
        <v>0</v>
      </c>
      <c r="AJ675" s="87">
        <v>0</v>
      </c>
      <c r="AK675" s="87">
        <v>0</v>
      </c>
      <c r="AL675" s="87">
        <v>0</v>
      </c>
      <c r="AM675" s="87">
        <v>0</v>
      </c>
      <c r="AN675" s="87"/>
      <c r="AO675" s="87"/>
      <c r="AP675" s="70">
        <f t="shared" si="61"/>
        <v>29</v>
      </c>
      <c r="AQ675" s="70">
        <f t="shared" si="62"/>
        <v>22.599999999999998</v>
      </c>
      <c r="AR675" s="70" t="str">
        <f>IFERROR(VLOOKUP(A675,Climatologia_PP!A:U,9+Precipitacion!$E$2,FALSE),"")</f>
        <v/>
      </c>
      <c r="AS675" s="70" t="str">
        <f t="shared" si="63"/>
        <v/>
      </c>
      <c r="AT675" s="70" t="str">
        <f t="shared" si="64"/>
        <v/>
      </c>
      <c r="AU675" s="70">
        <f t="shared" si="65"/>
        <v>15</v>
      </c>
      <c r="AV675" s="70">
        <f>IFERROR(VLOOKUP(A675,Maximos!A:AQ,8+(Precipitacion!$E$2-1)*3,FALSE),"")</f>
        <v>89</v>
      </c>
      <c r="AW675" s="79">
        <f t="array" ref="AW6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MATCH($A675, Maximos!$A:$A, 0),
    _xlpm.anio, INDEX(Maximos!$A:$ZZ, _xlpm.fila, _xlpm.colIni+1),
    _xlpm.dia, INDEX(Maximos!$A:$ZZ, _xlpm.fila, _xlpm.colIni+2),
    IF(OR(_xlpm.anio="",_xlpm.dia=""), "No aplica", DATE(_xlpm.anio, _xlpm.mesNum, _xlpm.dia))
  ),
"")</f>
        <v>43616</v>
      </c>
      <c r="AX675" s="72">
        <f t="shared" si="66"/>
        <v>-74</v>
      </c>
    </row>
    <row r="676" spans="1:50" ht="15" customHeight="1" x14ac:dyDescent="0.25">
      <c r="A676" s="68">
        <v>21255170</v>
      </c>
      <c r="B676" s="69" t="s">
        <v>1022</v>
      </c>
      <c r="C676" s="69" t="s">
        <v>963</v>
      </c>
      <c r="D676" s="70">
        <v>-75.173277777999999</v>
      </c>
      <c r="E676" s="70">
        <v>4.8705555560000002</v>
      </c>
      <c r="F676" s="68">
        <v>2978</v>
      </c>
      <c r="G676" s="68">
        <v>73</v>
      </c>
      <c r="H676" s="68">
        <v>73461</v>
      </c>
      <c r="I676" s="69" t="s">
        <v>71</v>
      </c>
      <c r="J676" s="69" t="s">
        <v>1023</v>
      </c>
      <c r="K676" s="72">
        <v>0</v>
      </c>
      <c r="L676" s="72">
        <v>9</v>
      </c>
      <c r="M676" s="72">
        <v>49</v>
      </c>
      <c r="N676" s="72">
        <v>0</v>
      </c>
      <c r="O676" s="72">
        <v>0</v>
      </c>
      <c r="P676" s="72">
        <v>0</v>
      </c>
      <c r="Q676" s="72">
        <v>0</v>
      </c>
      <c r="R676" s="72">
        <v>0</v>
      </c>
      <c r="S676" s="72">
        <v>0</v>
      </c>
      <c r="T676" s="72">
        <v>0</v>
      </c>
      <c r="U676" s="72">
        <v>0</v>
      </c>
      <c r="V676" s="72">
        <v>0</v>
      </c>
      <c r="W676" s="72">
        <v>9</v>
      </c>
      <c r="X676" s="72">
        <v>0</v>
      </c>
      <c r="Y676" s="72">
        <v>0</v>
      </c>
      <c r="Z676" s="72">
        <v>0</v>
      </c>
      <c r="AA676" s="72">
        <v>0</v>
      </c>
      <c r="AB676" s="72">
        <v>0</v>
      </c>
      <c r="AC676" s="72">
        <v>0</v>
      </c>
      <c r="AD676" s="72">
        <v>0</v>
      </c>
      <c r="AE676" s="72">
        <v>5</v>
      </c>
      <c r="AF676" s="87">
        <v>4</v>
      </c>
      <c r="AG676" s="87">
        <v>2</v>
      </c>
      <c r="AH676" s="87">
        <v>0</v>
      </c>
      <c r="AI676" s="87">
        <v>0</v>
      </c>
      <c r="AJ676" s="87">
        <v>0</v>
      </c>
      <c r="AK676" s="87">
        <v>0</v>
      </c>
      <c r="AL676" s="87">
        <v>0</v>
      </c>
      <c r="AM676" s="87">
        <v>0</v>
      </c>
      <c r="AN676" s="87"/>
      <c r="AO676" s="87"/>
      <c r="AP676" s="70">
        <f t="shared" si="61"/>
        <v>29</v>
      </c>
      <c r="AQ676" s="70">
        <f t="shared" si="62"/>
        <v>78</v>
      </c>
      <c r="AR676" s="70">
        <f>IFERROR(VLOOKUP(A676,Climatologia_PP!A:U,9+Precipitacion!$E$2,FALSE),"")</f>
        <v>210.2233333333333</v>
      </c>
      <c r="AS676" s="70">
        <f t="shared" si="63"/>
        <v>37.103397973583654</v>
      </c>
      <c r="AT676" s="70">
        <f t="shared" si="64"/>
        <v>39.662253006244597</v>
      </c>
      <c r="AU676" s="70">
        <f t="shared" si="65"/>
        <v>49</v>
      </c>
      <c r="AV676" s="70">
        <f>IFERROR(VLOOKUP(A676,Maximos!A:AQ,8+(Precipitacion!$E$2-1)*3,FALSE),"")</f>
        <v>100</v>
      </c>
      <c r="AW676" s="79">
        <f t="array" ref="AW6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MATCH($A676, Maximos!$A:$A, 0),
    _xlpm.anio, INDEX(Maximos!$A:$ZZ, _xlpm.fila, _xlpm.colIni+1),
    _xlpm.dia, INDEX(Maximos!$A:$ZZ, _xlpm.fila, _xlpm.colIni+2),
    IF(OR(_xlpm.anio="",_xlpm.dia=""), "No aplica", DATE(_xlpm.anio, _xlpm.mesNum, _xlpm.dia))
  ),
"")</f>
        <v>26078</v>
      </c>
      <c r="AX676" s="72">
        <f t="shared" si="66"/>
        <v>-51</v>
      </c>
    </row>
    <row r="677" spans="1:50" ht="15" customHeight="1" x14ac:dyDescent="0.25">
      <c r="A677" s="68">
        <v>21210020</v>
      </c>
      <c r="B677" s="69" t="s">
        <v>930</v>
      </c>
      <c r="C677" s="69" t="s">
        <v>963</v>
      </c>
      <c r="D677" s="70">
        <v>-75.324722222000005</v>
      </c>
      <c r="E677" s="70">
        <v>4.5566667000000001</v>
      </c>
      <c r="F677" s="68">
        <v>1914</v>
      </c>
      <c r="G677" s="68">
        <v>73</v>
      </c>
      <c r="H677" s="68">
        <v>73001</v>
      </c>
      <c r="I677" s="69" t="s">
        <v>71</v>
      </c>
      <c r="J677" s="69" t="s">
        <v>72</v>
      </c>
      <c r="K677" s="72"/>
      <c r="L677" s="72"/>
      <c r="M677" s="72"/>
      <c r="N677" s="72"/>
      <c r="O677" s="72"/>
      <c r="P677" s="72"/>
      <c r="Q677" s="72"/>
      <c r="R677" s="72"/>
      <c r="S677" s="72"/>
      <c r="T677" s="72"/>
      <c r="U677" s="72"/>
      <c r="V677" s="72"/>
      <c r="W677" s="72"/>
      <c r="X677" s="72"/>
      <c r="Y677" s="72"/>
      <c r="Z677" s="72"/>
      <c r="AA677" s="72"/>
      <c r="AB677" s="72"/>
      <c r="AC677" s="72"/>
      <c r="AD677" s="72"/>
      <c r="AE677" s="72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70">
        <f t="shared" si="61"/>
        <v>0</v>
      </c>
      <c r="AQ677" s="70" t="str">
        <f t="shared" si="62"/>
        <v/>
      </c>
      <c r="AR677" s="70">
        <f>IFERROR(VLOOKUP(A677,Climatologia_PP!A:U,9+Precipitacion!$E$2,FALSE),"")</f>
        <v>184.56666666666669</v>
      </c>
      <c r="AS677" s="70" t="str">
        <f t="shared" si="63"/>
        <v/>
      </c>
      <c r="AT677" s="70" t="str">
        <f t="shared" si="64"/>
        <v/>
      </c>
      <c r="AU677" s="70" t="str">
        <f t="shared" si="65"/>
        <v/>
      </c>
      <c r="AV677" s="70">
        <f>IFERROR(VLOOKUP(A677,Maximos!A:AQ,8+(Precipitacion!$E$2-1)*3,FALSE),"")</f>
        <v>119</v>
      </c>
      <c r="AW677" s="79">
        <f t="array" ref="AW6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MATCH($A677, Maximos!$A:$A, 0),
    _xlpm.anio, INDEX(Maximos!$A:$ZZ, _xlpm.fila, _xlpm.colIni+1),
    _xlpm.dia, INDEX(Maximos!$A:$ZZ, _xlpm.fila, _xlpm.colIni+2),
    IF(OR(_xlpm.anio="",_xlpm.dia=""), "No aplica", DATE(_xlpm.anio, _xlpm.mesNum, _xlpm.dia))
  ),
"")</f>
        <v>30085</v>
      </c>
      <c r="AX677" s="72" t="str">
        <f t="shared" si="66"/>
        <v>NA</v>
      </c>
    </row>
    <row r="678" spans="1:50" ht="15" customHeight="1" x14ac:dyDescent="0.25">
      <c r="A678" s="68">
        <v>23035020</v>
      </c>
      <c r="B678" s="69" t="s">
        <v>1024</v>
      </c>
      <c r="C678" s="69" t="s">
        <v>963</v>
      </c>
      <c r="D678" s="70">
        <v>-74.654722219999996</v>
      </c>
      <c r="E678" s="70">
        <v>5.471388889</v>
      </c>
      <c r="F678" s="68">
        <v>172</v>
      </c>
      <c r="G678" s="68">
        <v>25</v>
      </c>
      <c r="H678" s="68">
        <v>25572</v>
      </c>
      <c r="I678" s="69" t="s">
        <v>293</v>
      </c>
      <c r="J678" s="69" t="s">
        <v>964</v>
      </c>
      <c r="K678" s="72"/>
      <c r="L678" s="72"/>
      <c r="M678" s="72"/>
      <c r="N678" s="72"/>
      <c r="O678" s="72"/>
      <c r="P678" s="72"/>
      <c r="Q678" s="72"/>
      <c r="R678" s="72"/>
      <c r="S678" s="72"/>
      <c r="T678" s="72"/>
      <c r="U678" s="72"/>
      <c r="V678" s="72"/>
      <c r="W678" s="72"/>
      <c r="X678" s="72"/>
      <c r="Y678" s="72"/>
      <c r="Z678" s="72"/>
      <c r="AA678" s="72"/>
      <c r="AB678" s="72"/>
      <c r="AC678" s="72"/>
      <c r="AD678" s="72"/>
      <c r="AE678" s="72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70">
        <f t="shared" si="61"/>
        <v>0</v>
      </c>
      <c r="AQ678" s="70" t="str">
        <f t="shared" si="62"/>
        <v/>
      </c>
      <c r="AR678" s="70" t="str">
        <f>IFERROR(VLOOKUP(A678,Climatologia_PP!A:U,9+Precipitacion!$E$2,FALSE),"")</f>
        <v/>
      </c>
      <c r="AS678" s="70" t="str">
        <f t="shared" si="63"/>
        <v/>
      </c>
      <c r="AT678" s="70" t="str">
        <f t="shared" si="64"/>
        <v/>
      </c>
      <c r="AU678" s="70" t="str">
        <f t="shared" si="65"/>
        <v/>
      </c>
      <c r="AV678" s="70" t="str">
        <f>IFERROR(VLOOKUP(A678,Maximos!A:AQ,8+(Precipitacion!$E$2-1)*3,FALSE),"")</f>
        <v/>
      </c>
      <c r="AW678" s="79" t="str">
        <f t="array" ref="AW6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678" s="72" t="str">
        <f t="shared" si="66"/>
        <v>NA</v>
      </c>
    </row>
    <row r="679" spans="1:50" ht="15" customHeight="1" x14ac:dyDescent="0.25">
      <c r="A679" s="68">
        <v>21237010</v>
      </c>
      <c r="B679" s="69" t="s">
        <v>1025</v>
      </c>
      <c r="C679" s="69" t="s">
        <v>963</v>
      </c>
      <c r="D679" s="70">
        <v>-74.838374999999999</v>
      </c>
      <c r="E679" s="70">
        <v>4.3877777780000002</v>
      </c>
      <c r="F679" s="68">
        <v>277</v>
      </c>
      <c r="G679" s="68">
        <v>25</v>
      </c>
      <c r="H679" s="68">
        <v>25483</v>
      </c>
      <c r="I679" s="69" t="s">
        <v>293</v>
      </c>
      <c r="J679" s="69" t="s">
        <v>82</v>
      </c>
      <c r="K679" s="72"/>
      <c r="L679" s="72"/>
      <c r="M679" s="72"/>
      <c r="N679" s="72"/>
      <c r="O679" s="72"/>
      <c r="P679" s="72"/>
      <c r="Q679" s="72"/>
      <c r="R679" s="72"/>
      <c r="S679" s="72"/>
      <c r="T679" s="72"/>
      <c r="U679" s="72"/>
      <c r="V679" s="72"/>
      <c r="W679" s="72"/>
      <c r="X679" s="72"/>
      <c r="Y679" s="72"/>
      <c r="Z679" s="72"/>
      <c r="AA679" s="72"/>
      <c r="AB679" s="72"/>
      <c r="AC679" s="72"/>
      <c r="AD679" s="72"/>
      <c r="AE679" s="72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70">
        <f t="shared" si="61"/>
        <v>0</v>
      </c>
      <c r="AQ679" s="70" t="str">
        <f t="shared" si="62"/>
        <v/>
      </c>
      <c r="AR679" s="70" t="str">
        <f>IFERROR(VLOOKUP(A679,Climatologia_PP!A:U,9+Precipitacion!$E$2,FALSE),"")</f>
        <v/>
      </c>
      <c r="AS679" s="70" t="str">
        <f t="shared" si="63"/>
        <v/>
      </c>
      <c r="AT679" s="70" t="str">
        <f t="shared" si="64"/>
        <v/>
      </c>
      <c r="AU679" s="70" t="str">
        <f t="shared" si="65"/>
        <v/>
      </c>
      <c r="AV679" s="70">
        <f>IFERROR(VLOOKUP(A679,Maximos!A:AQ,8+(Precipitacion!$E$2-1)*3,FALSE),"")</f>
        <v>129.69999999999999</v>
      </c>
      <c r="AW679" s="79">
        <f t="array" ref="AW6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MATCH($A679, Maximos!$A:$A, 0),
    _xlpm.anio, INDEX(Maximos!$A:$ZZ, _xlpm.fila, _xlpm.colIni+1),
    _xlpm.dia, INDEX(Maximos!$A:$ZZ, _xlpm.fila, _xlpm.colIni+2),
    IF(OR(_xlpm.anio="",_xlpm.dia=""), "No aplica", DATE(_xlpm.anio, _xlpm.mesNum, _xlpm.dia))
  ),
"")</f>
        <v>38127</v>
      </c>
      <c r="AX679" s="72" t="str">
        <f t="shared" si="66"/>
        <v>NA</v>
      </c>
    </row>
    <row r="680" spans="1:50" ht="15" customHeight="1" x14ac:dyDescent="0.25">
      <c r="A680" s="68">
        <v>21137010</v>
      </c>
      <c r="B680" s="69" t="s">
        <v>1026</v>
      </c>
      <c r="C680" s="69" t="s">
        <v>963</v>
      </c>
      <c r="D680" s="70">
        <v>-74.935777779999995</v>
      </c>
      <c r="E680" s="70">
        <v>3.8495277780000001</v>
      </c>
      <c r="F680" s="68">
        <v>293</v>
      </c>
      <c r="G680" s="68">
        <v>73</v>
      </c>
      <c r="H680" s="68">
        <v>73585</v>
      </c>
      <c r="I680" s="69" t="s">
        <v>71</v>
      </c>
      <c r="J680" s="69" t="s">
        <v>968</v>
      </c>
      <c r="K680" s="72"/>
      <c r="L680" s="72"/>
      <c r="M680" s="72"/>
      <c r="N680" s="72"/>
      <c r="O680" s="72"/>
      <c r="P680" s="72"/>
      <c r="Q680" s="72"/>
      <c r="R680" s="72"/>
      <c r="S680" s="72"/>
      <c r="T680" s="72"/>
      <c r="U680" s="72"/>
      <c r="V680" s="72"/>
      <c r="W680" s="72"/>
      <c r="X680" s="72"/>
      <c r="Y680" s="72"/>
      <c r="Z680" s="72"/>
      <c r="AA680" s="72"/>
      <c r="AB680" s="72"/>
      <c r="AC680" s="72"/>
      <c r="AD680" s="72"/>
      <c r="AE680" s="72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70">
        <f t="shared" si="61"/>
        <v>0</v>
      </c>
      <c r="AQ680" s="70" t="str">
        <f t="shared" si="62"/>
        <v/>
      </c>
      <c r="AR680" s="70" t="str">
        <f>IFERROR(VLOOKUP(A680,Climatologia_PP!A:U,9+Precipitacion!$E$2,FALSE),"")</f>
        <v/>
      </c>
      <c r="AS680" s="70" t="str">
        <f t="shared" si="63"/>
        <v/>
      </c>
      <c r="AT680" s="70" t="str">
        <f t="shared" si="64"/>
        <v/>
      </c>
      <c r="AU680" s="70" t="str">
        <f t="shared" si="65"/>
        <v/>
      </c>
      <c r="AV680" s="70" t="str">
        <f>IFERROR(VLOOKUP(A680,Maximos!A:AQ,8+(Precipitacion!$E$2-1)*3,FALSE),"")</f>
        <v/>
      </c>
      <c r="AW680" s="79" t="str">
        <f t="array" ref="AW6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680" s="72" t="str">
        <f t="shared" si="66"/>
        <v>NA</v>
      </c>
    </row>
    <row r="681" spans="1:50" ht="15" customHeight="1" x14ac:dyDescent="0.25">
      <c r="A681" s="68">
        <v>23060370</v>
      </c>
      <c r="B681" s="69" t="s">
        <v>1027</v>
      </c>
      <c r="C681" s="69" t="s">
        <v>1028</v>
      </c>
      <c r="D681" s="70">
        <v>-74.366666670000001</v>
      </c>
      <c r="E681" s="70">
        <v>4.9666666670000001</v>
      </c>
      <c r="F681" s="68">
        <v>1280</v>
      </c>
      <c r="G681" s="68">
        <v>25</v>
      </c>
      <c r="H681" s="68">
        <v>25402</v>
      </c>
      <c r="I681" s="69" t="s">
        <v>293</v>
      </c>
      <c r="J681" s="69" t="s">
        <v>699</v>
      </c>
      <c r="K681" s="72">
        <v>0</v>
      </c>
      <c r="L681" s="72">
        <v>0</v>
      </c>
      <c r="M681" s="72">
        <v>0</v>
      </c>
      <c r="N681" s="72">
        <v>3</v>
      </c>
      <c r="O681" s="72">
        <v>0</v>
      </c>
      <c r="P681" s="72">
        <v>0</v>
      </c>
      <c r="Q681" s="72">
        <v>0</v>
      </c>
      <c r="R681" s="72">
        <v>0</v>
      </c>
      <c r="S681" s="72">
        <v>0</v>
      </c>
      <c r="T681" s="72">
        <v>0</v>
      </c>
      <c r="U681" s="72">
        <v>0</v>
      </c>
      <c r="V681" s="72">
        <v>0</v>
      </c>
      <c r="W681" s="72">
        <v>0</v>
      </c>
      <c r="X681" s="72">
        <v>0</v>
      </c>
      <c r="Y681" s="72">
        <v>0</v>
      </c>
      <c r="Z681" s="72"/>
      <c r="AA681" s="72">
        <v>0</v>
      </c>
      <c r="AB681" s="72">
        <v>0</v>
      </c>
      <c r="AC681" s="72">
        <v>0</v>
      </c>
      <c r="AD681" s="72">
        <v>0</v>
      </c>
      <c r="AE681" s="72">
        <v>11</v>
      </c>
      <c r="AF681" s="87">
        <v>0</v>
      </c>
      <c r="AG681" s="87">
        <v>0</v>
      </c>
      <c r="AH681" s="87">
        <v>0</v>
      </c>
      <c r="AI681" s="87">
        <v>0</v>
      </c>
      <c r="AJ681" s="87">
        <v>0</v>
      </c>
      <c r="AK681" s="87">
        <v>5</v>
      </c>
      <c r="AL681" s="87">
        <v>0</v>
      </c>
      <c r="AM681" s="87"/>
      <c r="AN681" s="87"/>
      <c r="AO681" s="87"/>
      <c r="AP681" s="70">
        <f t="shared" si="61"/>
        <v>27</v>
      </c>
      <c r="AQ681" s="70">
        <f t="shared" si="62"/>
        <v>19</v>
      </c>
      <c r="AR681" s="70" t="str">
        <f>IFERROR(VLOOKUP(A681,Climatologia_PP!A:U,9+Precipitacion!$E$2,FALSE),"")</f>
        <v/>
      </c>
      <c r="AS681" s="70" t="str">
        <f t="shared" si="63"/>
        <v/>
      </c>
      <c r="AT681" s="70" t="str">
        <f t="shared" si="64"/>
        <v/>
      </c>
      <c r="AU681" s="70">
        <f t="shared" si="65"/>
        <v>11</v>
      </c>
      <c r="AV681" s="70">
        <f>IFERROR(VLOOKUP(A681,Maximos!A:AQ,8+(Precipitacion!$E$2-1)*3,FALSE),"")</f>
        <v>106</v>
      </c>
      <c r="AW681" s="79">
        <f t="array" ref="AW6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MATCH($A681, Maximos!$A:$A, 0),
    _xlpm.anio, INDEX(Maximos!$A:$ZZ, _xlpm.fila, _xlpm.colIni+1),
    _xlpm.dia, INDEX(Maximos!$A:$ZZ, _xlpm.fila, _xlpm.colIni+2),
    IF(OR(_xlpm.anio="",_xlpm.dia=""), "No aplica", DATE(_xlpm.anio, _xlpm.mesNum, _xlpm.dia))
  ),
"")</f>
        <v>41395</v>
      </c>
      <c r="AX681" s="72">
        <f t="shared" si="66"/>
        <v>-95</v>
      </c>
    </row>
    <row r="682" spans="1:50" ht="15" customHeight="1" x14ac:dyDescent="0.25">
      <c r="A682" s="68">
        <v>21230120</v>
      </c>
      <c r="B682" s="69" t="s">
        <v>1029</v>
      </c>
      <c r="C682" s="69" t="s">
        <v>1028</v>
      </c>
      <c r="D682" s="70">
        <v>-74.581111109999995</v>
      </c>
      <c r="E682" s="70">
        <v>4.9853888890000002</v>
      </c>
      <c r="F682" s="68">
        <v>1200</v>
      </c>
      <c r="G682" s="68">
        <v>25</v>
      </c>
      <c r="H682" s="68">
        <v>25168</v>
      </c>
      <c r="I682" s="69" t="s">
        <v>293</v>
      </c>
      <c r="J682" s="69" t="s">
        <v>1030</v>
      </c>
      <c r="K682" s="72">
        <v>8.5</v>
      </c>
      <c r="L682" s="72">
        <v>0</v>
      </c>
      <c r="M682" s="72">
        <v>5</v>
      </c>
      <c r="N682" s="72">
        <v>0</v>
      </c>
      <c r="O682" s="72">
        <v>0</v>
      </c>
      <c r="P682" s="72">
        <v>0</v>
      </c>
      <c r="Q682" s="72">
        <v>0</v>
      </c>
      <c r="R682" s="72">
        <v>0</v>
      </c>
      <c r="S682" s="72">
        <v>0</v>
      </c>
      <c r="T682" s="72">
        <v>0</v>
      </c>
      <c r="U682" s="72">
        <v>0</v>
      </c>
      <c r="V682" s="72">
        <v>0</v>
      </c>
      <c r="W682" s="72">
        <v>0</v>
      </c>
      <c r="X682" s="72">
        <v>0</v>
      </c>
      <c r="Y682" s="72">
        <v>0</v>
      </c>
      <c r="Z682" s="72">
        <v>0</v>
      </c>
      <c r="AA682" s="72">
        <v>0</v>
      </c>
      <c r="AB682" s="72">
        <v>0</v>
      </c>
      <c r="AC682" s="72">
        <v>0</v>
      </c>
      <c r="AD682" s="72">
        <v>0</v>
      </c>
      <c r="AE682" s="72">
        <v>6.5</v>
      </c>
      <c r="AF682" s="87">
        <v>2</v>
      </c>
      <c r="AG682" s="87">
        <v>0</v>
      </c>
      <c r="AH682" s="87">
        <v>0</v>
      </c>
      <c r="AI682" s="87">
        <v>0</v>
      </c>
      <c r="AJ682" s="87">
        <v>5</v>
      </c>
      <c r="AK682" s="87">
        <v>0</v>
      </c>
      <c r="AL682" s="87">
        <v>0</v>
      </c>
      <c r="AM682" s="87">
        <v>2</v>
      </c>
      <c r="AN682" s="87"/>
      <c r="AO682" s="87"/>
      <c r="AP682" s="70">
        <f t="shared" si="61"/>
        <v>29</v>
      </c>
      <c r="AQ682" s="70">
        <f t="shared" si="62"/>
        <v>29</v>
      </c>
      <c r="AR682" s="70">
        <f>IFERROR(VLOOKUP(A682,Climatologia_PP!A:U,9+Precipitacion!$E$2,FALSE),"")</f>
        <v>152.8586206896552</v>
      </c>
      <c r="AS682" s="70">
        <f t="shared" si="63"/>
        <v>18.971779196462808</v>
      </c>
      <c r="AT682" s="70">
        <f t="shared" si="64"/>
        <v>20.280177761736105</v>
      </c>
      <c r="AU682" s="70">
        <f t="shared" si="65"/>
        <v>8.5</v>
      </c>
      <c r="AV682" s="70">
        <f>IFERROR(VLOOKUP(A682,Maximos!A:AQ,8+(Precipitacion!$E$2-1)*3,FALSE),"")</f>
        <v>80</v>
      </c>
      <c r="AW682" s="79">
        <f t="array" ref="AW6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MATCH($A682, Maximos!$A:$A, 0),
    _xlpm.anio, INDEX(Maximos!$A:$ZZ, _xlpm.fila, _xlpm.colIni+1),
    _xlpm.dia, INDEX(Maximos!$A:$ZZ, _xlpm.fila, _xlpm.colIni+2),
    IF(OR(_xlpm.anio="",_xlpm.dia=""), "No aplica", DATE(_xlpm.anio, _xlpm.mesNum, _xlpm.dia))
  ),
"")</f>
        <v>37396</v>
      </c>
      <c r="AX682" s="72">
        <f t="shared" si="66"/>
        <v>-71.5</v>
      </c>
    </row>
    <row r="683" spans="1:50" ht="15" customHeight="1" x14ac:dyDescent="0.25">
      <c r="A683" s="68">
        <v>21205710</v>
      </c>
      <c r="B683" s="69" t="s">
        <v>1031</v>
      </c>
      <c r="C683" s="69" t="s">
        <v>1028</v>
      </c>
      <c r="D683" s="70">
        <v>-74.101033999999999</v>
      </c>
      <c r="E683" s="70">
        <v>4.6678670000000002</v>
      </c>
      <c r="F683" s="68">
        <v>2552</v>
      </c>
      <c r="G683" s="68">
        <v>11</v>
      </c>
      <c r="H683" s="68">
        <v>11001</v>
      </c>
      <c r="I683" s="69" t="s">
        <v>74</v>
      </c>
      <c r="J683" s="69" t="s">
        <v>74</v>
      </c>
      <c r="K683" s="72">
        <v>4.5</v>
      </c>
      <c r="L683" s="72">
        <v>3</v>
      </c>
      <c r="M683" s="72">
        <v>8</v>
      </c>
      <c r="N683" s="72">
        <v>2</v>
      </c>
      <c r="O683" s="72">
        <v>2.5</v>
      </c>
      <c r="P683" s="72">
        <v>1.5</v>
      </c>
      <c r="Q683" s="72">
        <v>0</v>
      </c>
      <c r="R683" s="72">
        <v>1</v>
      </c>
      <c r="S683" s="72">
        <v>0</v>
      </c>
      <c r="T683" s="72">
        <v>0</v>
      </c>
      <c r="U683" s="72">
        <v>2</v>
      </c>
      <c r="V683" s="72">
        <v>1</v>
      </c>
      <c r="W683" s="72">
        <v>0.5</v>
      </c>
      <c r="X683" s="72">
        <v>0</v>
      </c>
      <c r="Y683" s="72">
        <v>0</v>
      </c>
      <c r="Z683" s="72">
        <v>0</v>
      </c>
      <c r="AA683" s="72">
        <v>2</v>
      </c>
      <c r="AB683" s="72">
        <v>6</v>
      </c>
      <c r="AC683" s="72">
        <v>1</v>
      </c>
      <c r="AD683" s="72">
        <v>0</v>
      </c>
      <c r="AE683" s="72">
        <v>6</v>
      </c>
      <c r="AF683" s="87">
        <v>1.5</v>
      </c>
      <c r="AG683" s="87">
        <v>1</v>
      </c>
      <c r="AH683" s="87">
        <v>1</v>
      </c>
      <c r="AI683" s="87">
        <v>1</v>
      </c>
      <c r="AJ683" s="87">
        <v>5</v>
      </c>
      <c r="AK683" s="87">
        <v>1</v>
      </c>
      <c r="AL683" s="87">
        <v>1.5</v>
      </c>
      <c r="AM683" s="87"/>
      <c r="AN683" s="87"/>
      <c r="AO683" s="87"/>
      <c r="AP683" s="70">
        <f t="shared" si="61"/>
        <v>28</v>
      </c>
      <c r="AQ683" s="70">
        <f t="shared" si="62"/>
        <v>53</v>
      </c>
      <c r="AR683" s="70" t="str">
        <f>IFERROR(VLOOKUP(A683,Climatologia_PP!A:U,9+Precipitacion!$E$2,FALSE),"")</f>
        <v/>
      </c>
      <c r="AS683" s="70" t="str">
        <f t="shared" si="63"/>
        <v/>
      </c>
      <c r="AT683" s="70" t="str">
        <f t="shared" si="64"/>
        <v/>
      </c>
      <c r="AU683" s="70">
        <f t="shared" si="65"/>
        <v>8</v>
      </c>
      <c r="AV683" s="70">
        <f>IFERROR(VLOOKUP(A683,Maximos!A:AQ,8+(Precipitacion!$E$2-1)*3,FALSE),"")</f>
        <v>82</v>
      </c>
      <c r="AW683" s="79">
        <f t="array" ref="AW6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MATCH($A683, Maximos!$A:$A, 0),
    _xlpm.anio, INDEX(Maximos!$A:$ZZ, _xlpm.fila, _xlpm.colIni+1),
    _xlpm.dia, INDEX(Maximos!$A:$ZZ, _xlpm.fila, _xlpm.colIni+2),
    IF(OR(_xlpm.anio="",_xlpm.dia=""), "No aplica", DATE(_xlpm.anio, _xlpm.mesNum, _xlpm.dia))
  ),
"")</f>
        <v>42869</v>
      </c>
      <c r="AX683" s="72">
        <f t="shared" si="66"/>
        <v>-74</v>
      </c>
    </row>
    <row r="684" spans="1:50" ht="15" customHeight="1" x14ac:dyDescent="0.25">
      <c r="A684" s="68">
        <v>21202280</v>
      </c>
      <c r="B684" s="69" t="s">
        <v>1032</v>
      </c>
      <c r="C684" s="69" t="s">
        <v>1028</v>
      </c>
      <c r="D684" s="70">
        <v>-74.129000000000005</v>
      </c>
      <c r="E684" s="70">
        <v>4.6840000000000002</v>
      </c>
      <c r="F684" s="68">
        <v>2589</v>
      </c>
      <c r="G684" s="68">
        <v>11</v>
      </c>
      <c r="H684" s="68">
        <v>11001</v>
      </c>
      <c r="I684" s="69" t="s">
        <v>74</v>
      </c>
      <c r="J684" s="69" t="s">
        <v>74</v>
      </c>
      <c r="K684" s="72">
        <v>0.7</v>
      </c>
      <c r="L684" s="72">
        <v>6.1</v>
      </c>
      <c r="M684" s="72">
        <v>2.7</v>
      </c>
      <c r="N684" s="72"/>
      <c r="O684" s="72">
        <v>2.5</v>
      </c>
      <c r="P684" s="72">
        <v>2.5</v>
      </c>
      <c r="Q684" s="72">
        <v>0.1</v>
      </c>
      <c r="R684" s="72">
        <v>0</v>
      </c>
      <c r="S684" s="72">
        <v>0</v>
      </c>
      <c r="T684" s="72">
        <v>2.5</v>
      </c>
      <c r="U684" s="72">
        <v>2.5</v>
      </c>
      <c r="V684" s="72">
        <v>1</v>
      </c>
      <c r="W684" s="72">
        <v>2</v>
      </c>
      <c r="X684" s="72">
        <v>0.1</v>
      </c>
      <c r="Y684" s="72">
        <v>0</v>
      </c>
      <c r="Z684" s="72">
        <v>0.3</v>
      </c>
      <c r="AA684" s="72">
        <v>0</v>
      </c>
      <c r="AB684" s="72">
        <v>5</v>
      </c>
      <c r="AC684" s="72">
        <v>0</v>
      </c>
      <c r="AD684" s="72">
        <v>0</v>
      </c>
      <c r="AE684" s="72">
        <v>3.2</v>
      </c>
      <c r="AF684" s="87">
        <v>0</v>
      </c>
      <c r="AG684" s="87">
        <v>0.1</v>
      </c>
      <c r="AH684" s="87">
        <v>0</v>
      </c>
      <c r="AI684" s="87">
        <v>1.1000000000000001</v>
      </c>
      <c r="AJ684" s="87">
        <v>5.8</v>
      </c>
      <c r="AK684" s="87">
        <v>0.1</v>
      </c>
      <c r="AL684" s="87">
        <v>3</v>
      </c>
      <c r="AM684" s="87">
        <v>1.2</v>
      </c>
      <c r="AN684" s="87"/>
      <c r="AO684" s="87"/>
      <c r="AP684" s="70">
        <f t="shared" si="61"/>
        <v>28</v>
      </c>
      <c r="AQ684" s="70">
        <f t="shared" si="62"/>
        <v>42.500000000000007</v>
      </c>
      <c r="AR684" s="70" t="str">
        <f>IFERROR(VLOOKUP(A684,Climatologia_PP!A:U,9+Precipitacion!$E$2,FALSE),"")</f>
        <v/>
      </c>
      <c r="AS684" s="70" t="str">
        <f t="shared" si="63"/>
        <v/>
      </c>
      <c r="AT684" s="70" t="str">
        <f t="shared" si="64"/>
        <v/>
      </c>
      <c r="AU684" s="70">
        <f t="shared" si="65"/>
        <v>6.1</v>
      </c>
      <c r="AV684" s="70">
        <f>IFERROR(VLOOKUP(A684,Maximos!A:AQ,8+(Precipitacion!$E$2-1)*3,FALSE),"")</f>
        <v>46.5</v>
      </c>
      <c r="AW684" s="79">
        <f t="array" ref="AW6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MATCH($A684, Maximos!$A:$A, 0),
    _xlpm.anio, INDEX(Maximos!$A:$ZZ, _xlpm.fila, _xlpm.colIni+1),
    _xlpm.dia, INDEX(Maximos!$A:$ZZ, _xlpm.fila, _xlpm.colIni+2),
    IF(OR(_xlpm.anio="",_xlpm.dia=""), "No aplica", DATE(_xlpm.anio, _xlpm.mesNum, _xlpm.dia))
  ),
"")</f>
        <v>45069</v>
      </c>
      <c r="AX684" s="72">
        <f t="shared" si="66"/>
        <v>-40.4</v>
      </c>
    </row>
    <row r="685" spans="1:50" ht="15" customHeight="1" x14ac:dyDescent="0.25">
      <c r="A685" s="68">
        <v>21201640</v>
      </c>
      <c r="B685" s="69" t="s">
        <v>1033</v>
      </c>
      <c r="C685" s="69" t="s">
        <v>1028</v>
      </c>
      <c r="D685" s="70">
        <v>-73.590861110000006</v>
      </c>
      <c r="E685" s="70">
        <v>5.2637499999999999</v>
      </c>
      <c r="F685" s="68">
        <v>2745</v>
      </c>
      <c r="G685" s="68">
        <v>25</v>
      </c>
      <c r="H685" s="68">
        <v>25873</v>
      </c>
      <c r="I685" s="69" t="s">
        <v>293</v>
      </c>
      <c r="J685" s="69" t="s">
        <v>1034</v>
      </c>
      <c r="K685" s="72">
        <v>7.3</v>
      </c>
      <c r="L685" s="72">
        <v>5</v>
      </c>
      <c r="M685" s="72">
        <v>0</v>
      </c>
      <c r="N685" s="72">
        <v>0</v>
      </c>
      <c r="O685" s="72">
        <v>3.5</v>
      </c>
      <c r="P685" s="72">
        <v>0</v>
      </c>
      <c r="Q685" s="72">
        <v>0</v>
      </c>
      <c r="R685" s="72">
        <v>0</v>
      </c>
      <c r="S685" s="72">
        <v>0</v>
      </c>
      <c r="T685" s="72">
        <v>0.5</v>
      </c>
      <c r="U685" s="72">
        <v>9.1999999999999993</v>
      </c>
      <c r="V685" s="72">
        <v>0</v>
      </c>
      <c r="W685" s="72">
        <v>1.4</v>
      </c>
      <c r="X685" s="72">
        <v>0</v>
      </c>
      <c r="Y685" s="72">
        <v>0</v>
      </c>
      <c r="Z685" s="72">
        <v>0.7</v>
      </c>
      <c r="AA685" s="72">
        <v>0</v>
      </c>
      <c r="AB685" s="72">
        <v>8</v>
      </c>
      <c r="AC685" s="72">
        <v>0.3</v>
      </c>
      <c r="AD685" s="72">
        <v>0</v>
      </c>
      <c r="AE685" s="72">
        <v>10.8</v>
      </c>
      <c r="AF685" s="87">
        <v>0.9</v>
      </c>
      <c r="AG685" s="87">
        <v>1.2</v>
      </c>
      <c r="AH685" s="87">
        <v>0</v>
      </c>
      <c r="AI685" s="87">
        <v>0.5</v>
      </c>
      <c r="AJ685" s="87">
        <v>3.3</v>
      </c>
      <c r="AK685" s="87">
        <v>4.2</v>
      </c>
      <c r="AL685" s="87">
        <v>10</v>
      </c>
      <c r="AM685" s="87">
        <v>1</v>
      </c>
      <c r="AN685" s="87"/>
      <c r="AO685" s="87"/>
      <c r="AP685" s="70">
        <f t="shared" si="61"/>
        <v>29</v>
      </c>
      <c r="AQ685" s="70">
        <f t="shared" si="62"/>
        <v>67.799999999999983</v>
      </c>
      <c r="AR685" s="70">
        <f>IFERROR(VLOOKUP(A685,Climatologia_PP!A:U,9+Precipitacion!$E$2,FALSE),"")</f>
        <v>92.637931034482776</v>
      </c>
      <c r="AS685" s="70">
        <f t="shared" si="63"/>
        <v>73.18816303740924</v>
      </c>
      <c r="AT685" s="70">
        <f t="shared" si="64"/>
        <v>78.235622557230556</v>
      </c>
      <c r="AU685" s="70">
        <f t="shared" si="65"/>
        <v>10.8</v>
      </c>
      <c r="AV685" s="70">
        <f>IFERROR(VLOOKUP(A685,Maximos!A:AQ,8+(Precipitacion!$E$2-1)*3,FALSE),"")</f>
        <v>66.7</v>
      </c>
      <c r="AW685" s="79">
        <f t="array" ref="AW6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MATCH($A685, Maximos!$A:$A, 0),
    _xlpm.anio, INDEX(Maximos!$A:$ZZ, _xlpm.fila, _xlpm.colIni+1),
    _xlpm.dia, INDEX(Maximos!$A:$ZZ, _xlpm.fila, _xlpm.colIni+2),
    IF(OR(_xlpm.anio="",_xlpm.dia=""), "No aplica", DATE(_xlpm.anio, _xlpm.mesNum, _xlpm.dia))
  ),
"")</f>
        <v>41398</v>
      </c>
      <c r="AX685" s="72">
        <f t="shared" si="66"/>
        <v>-55.900000000000006</v>
      </c>
    </row>
    <row r="686" spans="1:50" ht="15" customHeight="1" x14ac:dyDescent="0.25">
      <c r="A686" s="68">
        <v>24010070</v>
      </c>
      <c r="B686" s="69" t="s">
        <v>99</v>
      </c>
      <c r="C686" s="69" t="s">
        <v>1028</v>
      </c>
      <c r="D686" s="70">
        <v>-73.70975</v>
      </c>
      <c r="E686" s="70">
        <v>5.3031944439999998</v>
      </c>
      <c r="F686" s="68">
        <v>2650</v>
      </c>
      <c r="G686" s="68">
        <v>25</v>
      </c>
      <c r="H686" s="68">
        <v>25407</v>
      </c>
      <c r="I686" s="69" t="s">
        <v>293</v>
      </c>
      <c r="J686" s="69" t="s">
        <v>1035</v>
      </c>
      <c r="K686" s="72">
        <v>3.3</v>
      </c>
      <c r="L686" s="72">
        <v>3.2</v>
      </c>
      <c r="M686" s="72">
        <v>0</v>
      </c>
      <c r="N686" s="72">
        <v>0</v>
      </c>
      <c r="O686" s="72">
        <v>2.8</v>
      </c>
      <c r="P686" s="72">
        <v>0</v>
      </c>
      <c r="Q686" s="72">
        <v>2.5</v>
      </c>
      <c r="R686" s="72">
        <v>0</v>
      </c>
      <c r="S686" s="72">
        <v>0</v>
      </c>
      <c r="T686" s="72">
        <v>0</v>
      </c>
      <c r="U686" s="72">
        <v>4.0999999999999996</v>
      </c>
      <c r="V686" s="72">
        <v>0</v>
      </c>
      <c r="W686" s="72">
        <v>4.3</v>
      </c>
      <c r="X686" s="72">
        <v>0</v>
      </c>
      <c r="Y686" s="72">
        <v>0</v>
      </c>
      <c r="Z686" s="72">
        <v>1.3</v>
      </c>
      <c r="AA686" s="72">
        <v>0</v>
      </c>
      <c r="AB686" s="72">
        <v>9.9</v>
      </c>
      <c r="AC686" s="72">
        <v>0</v>
      </c>
      <c r="AD686" s="72">
        <v>0</v>
      </c>
      <c r="AE686" s="72">
        <v>7.3</v>
      </c>
      <c r="AF686" s="87">
        <v>2.1</v>
      </c>
      <c r="AG686" s="87">
        <v>0.8</v>
      </c>
      <c r="AH686" s="87">
        <v>4.8</v>
      </c>
      <c r="AI686" s="87">
        <v>0</v>
      </c>
      <c r="AJ686" s="87">
        <v>2.6</v>
      </c>
      <c r="AK686" s="87">
        <v>1.2</v>
      </c>
      <c r="AL686" s="87">
        <v>0</v>
      </c>
      <c r="AM686" s="87">
        <v>17.2</v>
      </c>
      <c r="AN686" s="87"/>
      <c r="AO686" s="87"/>
      <c r="AP686" s="70">
        <f t="shared" si="61"/>
        <v>29</v>
      </c>
      <c r="AQ686" s="70">
        <f t="shared" si="62"/>
        <v>67.399999999999991</v>
      </c>
      <c r="AR686" s="70">
        <f>IFERROR(VLOOKUP(A686,Climatologia_PP!A:U,9+Precipitacion!$E$2,FALSE),"")</f>
        <v>87.286206896551747</v>
      </c>
      <c r="AS686" s="70">
        <f t="shared" si="63"/>
        <v>77.217240153280898</v>
      </c>
      <c r="AT686" s="70">
        <f t="shared" si="64"/>
        <v>82.542567060403712</v>
      </c>
      <c r="AU686" s="70">
        <f t="shared" si="65"/>
        <v>17.2</v>
      </c>
      <c r="AV686" s="70">
        <f>IFERROR(VLOOKUP(A686,Maximos!A:AQ,8+(Precipitacion!$E$2-1)*3,FALSE),"")</f>
        <v>64.5</v>
      </c>
      <c r="AW686" s="79">
        <f t="array" ref="AW6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MATCH($A686,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686" s="72">
        <f t="shared" si="66"/>
        <v>-47.3</v>
      </c>
    </row>
    <row r="687" spans="1:50" ht="15" customHeight="1" x14ac:dyDescent="0.25">
      <c r="A687" s="68">
        <v>23060170</v>
      </c>
      <c r="B687" s="69" t="s">
        <v>432</v>
      </c>
      <c r="C687" s="69" t="s">
        <v>1028</v>
      </c>
      <c r="D687" s="70">
        <v>-74.389111110000002</v>
      </c>
      <c r="E687" s="70">
        <v>5.3493611110000003</v>
      </c>
      <c r="F687" s="68">
        <v>1462</v>
      </c>
      <c r="G687" s="68">
        <v>25</v>
      </c>
      <c r="H687" s="68">
        <v>25394</v>
      </c>
      <c r="I687" s="69" t="s">
        <v>293</v>
      </c>
      <c r="J687" s="69" t="s">
        <v>432</v>
      </c>
      <c r="K687" s="72">
        <v>1.1000000000000001</v>
      </c>
      <c r="L687" s="72">
        <v>0</v>
      </c>
      <c r="M687" s="72">
        <v>14</v>
      </c>
      <c r="N687" s="72">
        <v>4</v>
      </c>
      <c r="O687" s="72">
        <v>4.5</v>
      </c>
      <c r="P687" s="72">
        <v>31</v>
      </c>
      <c r="Q687" s="72">
        <v>1.5</v>
      </c>
      <c r="R687" s="72">
        <v>1.7</v>
      </c>
      <c r="S687" s="72">
        <v>0</v>
      </c>
      <c r="T687" s="72">
        <v>0</v>
      </c>
      <c r="U687" s="72">
        <v>0</v>
      </c>
      <c r="V687" s="72">
        <v>0</v>
      </c>
      <c r="W687" s="72">
        <v>1.3</v>
      </c>
      <c r="X687" s="72">
        <v>0</v>
      </c>
      <c r="Y687" s="72">
        <v>0</v>
      </c>
      <c r="Z687" s="72">
        <v>8</v>
      </c>
      <c r="AA687" s="72">
        <v>0.5</v>
      </c>
      <c r="AB687" s="72">
        <v>1.7</v>
      </c>
      <c r="AC687" s="72">
        <v>0</v>
      </c>
      <c r="AD687" s="72">
        <v>0</v>
      </c>
      <c r="AE687" s="72">
        <v>24.5</v>
      </c>
      <c r="AF687" s="87">
        <v>0.5</v>
      </c>
      <c r="AG687" s="87">
        <v>0</v>
      </c>
      <c r="AH687" s="87">
        <v>0</v>
      </c>
      <c r="AI687" s="87">
        <v>0</v>
      </c>
      <c r="AJ687" s="87">
        <v>0</v>
      </c>
      <c r="AK687" s="87">
        <v>0</v>
      </c>
      <c r="AL687" s="87">
        <v>0.3</v>
      </c>
      <c r="AM687" s="87">
        <v>1</v>
      </c>
      <c r="AN687" s="87"/>
      <c r="AO687" s="87"/>
      <c r="AP687" s="70">
        <f t="shared" si="61"/>
        <v>29</v>
      </c>
      <c r="AQ687" s="70">
        <f t="shared" si="62"/>
        <v>95.6</v>
      </c>
      <c r="AR687" s="70">
        <f>IFERROR(VLOOKUP(A687,Climatologia_PP!A:U,9+Precipitacion!$E$2,FALSE),"")</f>
        <v>251.03076923076921</v>
      </c>
      <c r="AS687" s="70">
        <f t="shared" si="63"/>
        <v>38.082980940123804</v>
      </c>
      <c r="AT687" s="70">
        <f t="shared" si="64"/>
        <v>40.709393418753024</v>
      </c>
      <c r="AU687" s="70">
        <f t="shared" si="65"/>
        <v>31</v>
      </c>
      <c r="AV687" s="70">
        <f>IFERROR(VLOOKUP(A687,Maximos!A:AQ,8+(Precipitacion!$E$2-1)*3,FALSE),"")</f>
        <v>117</v>
      </c>
      <c r="AW687" s="79">
        <f t="array" ref="AW6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MATCH($A687,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687" s="72">
        <f t="shared" si="66"/>
        <v>-86</v>
      </c>
    </row>
    <row r="688" spans="1:50" ht="15" customHeight="1" x14ac:dyDescent="0.25">
      <c r="A688" s="68">
        <v>21206060</v>
      </c>
      <c r="B688" s="69" t="s">
        <v>1036</v>
      </c>
      <c r="C688" s="69" t="s">
        <v>1028</v>
      </c>
      <c r="D688" s="70">
        <v>-74.253333330000004</v>
      </c>
      <c r="E688" s="70">
        <v>4.7171111110000004</v>
      </c>
      <c r="F688" s="68">
        <v>2575</v>
      </c>
      <c r="G688" s="68">
        <v>25</v>
      </c>
      <c r="H688" s="68">
        <v>25430</v>
      </c>
      <c r="I688" s="69" t="s">
        <v>293</v>
      </c>
      <c r="J688" s="69" t="s">
        <v>1037</v>
      </c>
      <c r="K688" s="72">
        <v>0.4</v>
      </c>
      <c r="L688" s="72">
        <v>4.5</v>
      </c>
      <c r="M688" s="72">
        <v>0.6</v>
      </c>
      <c r="N688" s="72">
        <v>0.5</v>
      </c>
      <c r="O688" s="72">
        <v>1</v>
      </c>
      <c r="P688" s="72">
        <v>2.5</v>
      </c>
      <c r="Q688" s="72">
        <v>0.1</v>
      </c>
      <c r="R688" s="72">
        <v>0</v>
      </c>
      <c r="S688" s="72">
        <v>0</v>
      </c>
      <c r="T688" s="72">
        <v>0</v>
      </c>
      <c r="U688" s="72">
        <v>0</v>
      </c>
      <c r="V688" s="72">
        <v>1.8</v>
      </c>
      <c r="W688" s="72">
        <v>24.8</v>
      </c>
      <c r="X688" s="72">
        <v>2.4</v>
      </c>
      <c r="Y688" s="72">
        <v>0</v>
      </c>
      <c r="Z688" s="72">
        <v>0</v>
      </c>
      <c r="AA688" s="72">
        <v>0</v>
      </c>
      <c r="AB688" s="72">
        <v>7.4</v>
      </c>
      <c r="AC688" s="72">
        <v>0</v>
      </c>
      <c r="AD688" s="72">
        <v>0</v>
      </c>
      <c r="AE688" s="72">
        <v>6</v>
      </c>
      <c r="AF688" s="87">
        <v>0</v>
      </c>
      <c r="AG688" s="87">
        <v>0</v>
      </c>
      <c r="AH688" s="87">
        <v>0.7</v>
      </c>
      <c r="AI688" s="87">
        <v>1</v>
      </c>
      <c r="AJ688" s="87">
        <v>5.4</v>
      </c>
      <c r="AK688" s="87">
        <v>0</v>
      </c>
      <c r="AL688" s="87">
        <v>5.0999999999999996</v>
      </c>
      <c r="AM688" s="87">
        <v>1.5</v>
      </c>
      <c r="AN688" s="87"/>
      <c r="AO688" s="87"/>
      <c r="AP688" s="70">
        <f t="shared" si="61"/>
        <v>29</v>
      </c>
      <c r="AQ688" s="70">
        <f t="shared" si="62"/>
        <v>65.7</v>
      </c>
      <c r="AR688" s="70">
        <f>IFERROR(VLOOKUP(A688,Climatologia_PP!A:U,9+Precipitacion!$E$2,FALSE),"")</f>
        <v>75.541666666666657</v>
      </c>
      <c r="AS688" s="70">
        <f t="shared" si="63"/>
        <v>86.971869829012704</v>
      </c>
      <c r="AT688" s="70">
        <f t="shared" si="64"/>
        <v>92.969929817220475</v>
      </c>
      <c r="AU688" s="70">
        <f t="shared" si="65"/>
        <v>24.8</v>
      </c>
      <c r="AV688" s="70">
        <f>IFERROR(VLOOKUP(A688,Maximos!A:AQ,8+(Precipitacion!$E$2-1)*3,FALSE),"")</f>
        <v>52</v>
      </c>
      <c r="AW688" s="79">
        <f t="array" ref="AW6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MATCH($A688, Maximos!$A:$A, 0),
    _xlpm.anio, INDEX(Maximos!$A:$ZZ, _xlpm.fila, _xlpm.colIni+1),
    _xlpm.dia, INDEX(Maximos!$A:$ZZ, _xlpm.fila, _xlpm.colIni+2),
    IF(OR(_xlpm.anio="",_xlpm.dia=""), "No aplica", DATE(_xlpm.anio, _xlpm.mesNum, _xlpm.dia))
  ),
"")</f>
        <v>45421</v>
      </c>
      <c r="AX688" s="72">
        <f t="shared" si="66"/>
        <v>-27.2</v>
      </c>
    </row>
    <row r="689" spans="1:50" ht="15" customHeight="1" x14ac:dyDescent="0.25">
      <c r="A689" s="68">
        <v>35060120</v>
      </c>
      <c r="B689" s="69" t="s">
        <v>1038</v>
      </c>
      <c r="C689" s="69" t="s">
        <v>1028</v>
      </c>
      <c r="D689" s="70">
        <v>-73.470555559999994</v>
      </c>
      <c r="E689" s="70">
        <v>4.7233055559999997</v>
      </c>
      <c r="F689" s="68">
        <v>1791</v>
      </c>
      <c r="G689" s="68">
        <v>25</v>
      </c>
      <c r="H689" s="68">
        <v>25293</v>
      </c>
      <c r="I689" s="69" t="s">
        <v>293</v>
      </c>
      <c r="J689" s="69" t="s">
        <v>1039</v>
      </c>
      <c r="K689" s="72">
        <v>19</v>
      </c>
      <c r="L689" s="72">
        <v>30.5</v>
      </c>
      <c r="M689" s="72">
        <v>9.5</v>
      </c>
      <c r="N689" s="72">
        <v>26.5</v>
      </c>
      <c r="O689" s="72">
        <v>55.5</v>
      </c>
      <c r="P689" s="72">
        <v>47.5</v>
      </c>
      <c r="Q689" s="72">
        <v>1.5</v>
      </c>
      <c r="R689" s="72">
        <v>0</v>
      </c>
      <c r="S689" s="72">
        <v>0.5</v>
      </c>
      <c r="T689" s="72">
        <v>7</v>
      </c>
      <c r="U689" s="72">
        <v>19</v>
      </c>
      <c r="V689" s="72">
        <v>3.7</v>
      </c>
      <c r="W689" s="72">
        <v>10</v>
      </c>
      <c r="X689" s="72">
        <v>1</v>
      </c>
      <c r="Y689" s="72">
        <v>9.5</v>
      </c>
      <c r="Z689" s="72">
        <v>21</v>
      </c>
      <c r="AA689" s="72">
        <v>2.5</v>
      </c>
      <c r="AB689" s="72">
        <v>49.8</v>
      </c>
      <c r="AC689" s="72">
        <v>1.5</v>
      </c>
      <c r="AD689" s="72">
        <v>1.8</v>
      </c>
      <c r="AE689" s="72">
        <v>39.5</v>
      </c>
      <c r="AF689" s="87">
        <v>23</v>
      </c>
      <c r="AG689" s="87">
        <v>13.5</v>
      </c>
      <c r="AH689" s="87">
        <v>2</v>
      </c>
      <c r="AI689" s="87">
        <v>11.8</v>
      </c>
      <c r="AJ689" s="87">
        <v>37.5</v>
      </c>
      <c r="AK689" s="87">
        <v>14</v>
      </c>
      <c r="AL689" s="87">
        <v>21.5</v>
      </c>
      <c r="AM689" s="87">
        <v>30.5</v>
      </c>
      <c r="AN689" s="87"/>
      <c r="AO689" s="87"/>
      <c r="AP689" s="70">
        <f t="shared" si="61"/>
        <v>29</v>
      </c>
      <c r="AQ689" s="70">
        <f t="shared" si="62"/>
        <v>510.6</v>
      </c>
      <c r="AR689" s="70">
        <f>IFERROR(VLOOKUP(A689,Climatologia_PP!A:U,9+Precipitacion!$E$2,FALSE),"")</f>
        <v>407.83793103448278</v>
      </c>
      <c r="AS689" s="70">
        <f t="shared" si="63"/>
        <v>125.19679047627099</v>
      </c>
      <c r="AT689" s="70">
        <f t="shared" si="64"/>
        <v>133.8310518884276</v>
      </c>
      <c r="AU689" s="70">
        <f t="shared" si="65"/>
        <v>55.5</v>
      </c>
      <c r="AV689" s="70">
        <f>IFERROR(VLOOKUP(A689,Maximos!A:AQ,8+(Precipitacion!$E$2-1)*3,FALSE),"")</f>
        <v>121.5</v>
      </c>
      <c r="AW689" s="79">
        <f t="array" ref="AW6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MATCH($A689, Maximos!$A:$A, 0),
    _xlpm.anio, INDEX(Maximos!$A:$ZZ, _xlpm.fila, _xlpm.colIni+1),
    _xlpm.dia, INDEX(Maximos!$A:$ZZ, _xlpm.fila, _xlpm.colIni+2),
    IF(OR(_xlpm.anio="",_xlpm.dia=""), "No aplica", DATE(_xlpm.anio, _xlpm.mesNum, _xlpm.dia))
  ),
"")</f>
        <v>42868</v>
      </c>
      <c r="AX689" s="72">
        <f t="shared" si="66"/>
        <v>-66</v>
      </c>
    </row>
    <row r="690" spans="1:50" ht="15" customHeight="1" x14ac:dyDescent="0.25">
      <c r="A690" s="68">
        <v>23120240</v>
      </c>
      <c r="B690" s="69" t="s">
        <v>1040</v>
      </c>
      <c r="C690" s="69" t="s">
        <v>1028</v>
      </c>
      <c r="D690" s="70">
        <v>-74.154638890000001</v>
      </c>
      <c r="E690" s="70">
        <v>5.3713888890000003</v>
      </c>
      <c r="F690" s="68">
        <v>138</v>
      </c>
      <c r="G690" s="68">
        <v>25</v>
      </c>
      <c r="H690" s="68">
        <v>25518</v>
      </c>
      <c r="I690" s="69" t="s">
        <v>293</v>
      </c>
      <c r="J690" s="69" t="s">
        <v>1040</v>
      </c>
      <c r="K690" s="72">
        <v>0</v>
      </c>
      <c r="L690" s="72">
        <v>11.6</v>
      </c>
      <c r="M690" s="72">
        <v>10.5</v>
      </c>
      <c r="N690" s="72">
        <v>21.1</v>
      </c>
      <c r="O690" s="72">
        <v>0</v>
      </c>
      <c r="P690" s="72">
        <v>0</v>
      </c>
      <c r="Q690" s="72">
        <v>20.6</v>
      </c>
      <c r="R690" s="72">
        <v>0</v>
      </c>
      <c r="S690" s="72">
        <v>0</v>
      </c>
      <c r="T690" s="72">
        <v>0</v>
      </c>
      <c r="U690" s="72">
        <v>20.2</v>
      </c>
      <c r="V690" s="72">
        <v>0</v>
      </c>
      <c r="W690" s="72">
        <v>0</v>
      </c>
      <c r="X690" s="72">
        <v>0</v>
      </c>
      <c r="Y690" s="72">
        <v>0</v>
      </c>
      <c r="Z690" s="72">
        <v>11.5</v>
      </c>
      <c r="AA690" s="72">
        <v>0</v>
      </c>
      <c r="AB690" s="72">
        <v>10.5</v>
      </c>
      <c r="AC690" s="72">
        <v>0</v>
      </c>
      <c r="AD690" s="72">
        <v>0</v>
      </c>
      <c r="AE690" s="72">
        <v>0</v>
      </c>
      <c r="AF690" s="87">
        <v>11.9</v>
      </c>
      <c r="AG690" s="87">
        <v>0</v>
      </c>
      <c r="AH690" s="87">
        <v>0</v>
      </c>
      <c r="AI690" s="87">
        <v>0</v>
      </c>
      <c r="AJ690" s="87">
        <v>0</v>
      </c>
      <c r="AK690" s="87">
        <v>0</v>
      </c>
      <c r="AL690" s="87">
        <v>10.6</v>
      </c>
      <c r="AM690" s="87"/>
      <c r="AN690" s="87"/>
      <c r="AO690" s="87"/>
      <c r="AP690" s="70">
        <f t="shared" si="61"/>
        <v>28</v>
      </c>
      <c r="AQ690" s="70">
        <f t="shared" si="62"/>
        <v>128.5</v>
      </c>
      <c r="AR690" s="70">
        <f>IFERROR(VLOOKUP(A690,Climatologia_PP!A:U,9+Precipitacion!$E$2,FALSE),"")</f>
        <v>216.63103448275859</v>
      </c>
      <c r="AS690" s="70">
        <f t="shared" si="63"/>
        <v>59.317447431673124</v>
      </c>
      <c r="AT690" s="70">
        <f t="shared" si="64"/>
        <v>65.672888227923821</v>
      </c>
      <c r="AU690" s="70">
        <f t="shared" si="65"/>
        <v>21.1</v>
      </c>
      <c r="AV690" s="70" t="str">
        <f>IFERROR(VLOOKUP(A690,Maximos!A:AQ,8+(Precipitacion!$E$2-1)*3,FALSE),"")</f>
        <v/>
      </c>
      <c r="AW690" s="79" t="str">
        <f t="array" ref="AW6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690" s="72" t="str">
        <f t="shared" si="66"/>
        <v>NA</v>
      </c>
    </row>
    <row r="691" spans="1:50" ht="15" customHeight="1" x14ac:dyDescent="0.25">
      <c r="A691" s="68">
        <v>24010170</v>
      </c>
      <c r="B691" s="69" t="s">
        <v>1041</v>
      </c>
      <c r="C691" s="69" t="s">
        <v>1028</v>
      </c>
      <c r="D691" s="70">
        <v>-73.691055559999995</v>
      </c>
      <c r="E691" s="70">
        <v>5.3858888890000003</v>
      </c>
      <c r="F691" s="68">
        <v>2690</v>
      </c>
      <c r="G691" s="68">
        <v>25</v>
      </c>
      <c r="H691" s="68">
        <v>25317</v>
      </c>
      <c r="I691" s="69" t="s">
        <v>293</v>
      </c>
      <c r="J691" s="69" t="s">
        <v>1042</v>
      </c>
      <c r="K691" s="72"/>
      <c r="L691" s="72"/>
      <c r="M691" s="72"/>
      <c r="N691" s="72"/>
      <c r="O691" s="72"/>
      <c r="P691" s="72"/>
      <c r="Q691" s="72"/>
      <c r="R691" s="72"/>
      <c r="S691" s="72"/>
      <c r="T691" s="72"/>
      <c r="U691" s="72"/>
      <c r="V691" s="72"/>
      <c r="W691" s="72"/>
      <c r="X691" s="72"/>
      <c r="Y691" s="72"/>
      <c r="Z691" s="72"/>
      <c r="AA691" s="72"/>
      <c r="AB691" s="72"/>
      <c r="AC691" s="72"/>
      <c r="AD691" s="72"/>
      <c r="AE691" s="72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70">
        <f t="shared" si="61"/>
        <v>0</v>
      </c>
      <c r="AQ691" s="70" t="str">
        <f t="shared" si="62"/>
        <v/>
      </c>
      <c r="AR691" s="70">
        <f>IFERROR(VLOOKUP(A691,Climatologia_PP!A:U,9+Precipitacion!$E$2,FALSE),"")</f>
        <v>79.017241379310335</v>
      </c>
      <c r="AS691" s="70" t="str">
        <f t="shared" si="63"/>
        <v/>
      </c>
      <c r="AT691" s="70" t="str">
        <f t="shared" si="64"/>
        <v/>
      </c>
      <c r="AU691" s="70" t="str">
        <f t="shared" si="65"/>
        <v/>
      </c>
      <c r="AV691" s="70">
        <f>IFERROR(VLOOKUP(A691,Maximos!A:AQ,8+(Precipitacion!$E$2-1)*3,FALSE),"")</f>
        <v>57</v>
      </c>
      <c r="AW691" s="79">
        <f t="array" ref="AW6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MATCH($A691, Maximos!$A:$A, 0),
    _xlpm.anio, INDEX(Maximos!$A:$ZZ, _xlpm.fila, _xlpm.colIni+1),
    _xlpm.dia, INDEX(Maximos!$A:$ZZ, _xlpm.fila, _xlpm.colIni+2),
    IF(OR(_xlpm.anio="",_xlpm.dia=""), "No aplica", DATE(_xlpm.anio, _xlpm.mesNum, _xlpm.dia))
  ),
"")</f>
        <v>23526</v>
      </c>
      <c r="AX691" s="72" t="str">
        <f t="shared" si="66"/>
        <v>NA</v>
      </c>
    </row>
    <row r="692" spans="1:50" ht="15" customHeight="1" x14ac:dyDescent="0.25">
      <c r="A692" s="68">
        <v>35060180</v>
      </c>
      <c r="B692" s="69" t="s">
        <v>1043</v>
      </c>
      <c r="C692" s="69" t="s">
        <v>1028</v>
      </c>
      <c r="D692" s="70">
        <v>-73.528583330000004</v>
      </c>
      <c r="E692" s="70">
        <v>4.7523888889999997</v>
      </c>
      <c r="F692" s="68">
        <v>1929</v>
      </c>
      <c r="G692" s="68">
        <v>25</v>
      </c>
      <c r="H692" s="68">
        <v>25839</v>
      </c>
      <c r="I692" s="69" t="s">
        <v>293</v>
      </c>
      <c r="J692" s="69" t="s">
        <v>1044</v>
      </c>
      <c r="K692" s="72">
        <v>15.7</v>
      </c>
      <c r="L692" s="72">
        <v>22.9</v>
      </c>
      <c r="M692" s="72">
        <v>8.3000000000000007</v>
      </c>
      <c r="N692" s="72">
        <v>22.8</v>
      </c>
      <c r="O692" s="72">
        <v>32.799999999999997</v>
      </c>
      <c r="P692" s="72">
        <v>24</v>
      </c>
      <c r="Q692" s="72">
        <v>2.4</v>
      </c>
      <c r="R692" s="72">
        <v>0</v>
      </c>
      <c r="S692" s="72">
        <v>0</v>
      </c>
      <c r="T692" s="72">
        <v>4.9000000000000004</v>
      </c>
      <c r="U692" s="72">
        <v>26.2</v>
      </c>
      <c r="V692" s="72">
        <v>6.6</v>
      </c>
      <c r="W692" s="72">
        <v>7.4</v>
      </c>
      <c r="X692" s="72">
        <v>1.2</v>
      </c>
      <c r="Y692" s="72">
        <v>9.3000000000000007</v>
      </c>
      <c r="Z692" s="72">
        <v>26.7</v>
      </c>
      <c r="AA692" s="72">
        <v>5.3</v>
      </c>
      <c r="AB692" s="72">
        <v>64.5</v>
      </c>
      <c r="AC692" s="72">
        <v>1.8</v>
      </c>
      <c r="AD692" s="72">
        <v>1.7</v>
      </c>
      <c r="AE692" s="72">
        <v>24.3</v>
      </c>
      <c r="AF692" s="87">
        <v>19.8</v>
      </c>
      <c r="AG692" s="87">
        <v>8.8000000000000007</v>
      </c>
      <c r="AH692" s="87">
        <v>1.7</v>
      </c>
      <c r="AI692" s="87">
        <v>12.7</v>
      </c>
      <c r="AJ692" s="87">
        <v>26</v>
      </c>
      <c r="AK692" s="87">
        <v>14.7</v>
      </c>
      <c r="AL692" s="87">
        <v>17.600000000000001</v>
      </c>
      <c r="AM692" s="87"/>
      <c r="AN692" s="87"/>
      <c r="AO692" s="87"/>
      <c r="AP692" s="70">
        <f t="shared" si="61"/>
        <v>28</v>
      </c>
      <c r="AQ692" s="70">
        <f t="shared" si="62"/>
        <v>410.1</v>
      </c>
      <c r="AR692" s="70">
        <f>IFERROR(VLOOKUP(A692,Climatologia_PP!A:U,9+Precipitacion!$E$2,FALSE),"")</f>
        <v>288.36</v>
      </c>
      <c r="AS692" s="70">
        <f t="shared" si="63"/>
        <v>142.21806075738661</v>
      </c>
      <c r="AT692" s="70">
        <f t="shared" si="64"/>
        <v>157.45571012424946</v>
      </c>
      <c r="AU692" s="70">
        <f t="shared" si="65"/>
        <v>64.5</v>
      </c>
      <c r="AV692" s="70">
        <f>IFERROR(VLOOKUP(A692,Maximos!A:AQ,8+(Precipitacion!$E$2-1)*3,FALSE),"")</f>
        <v>107</v>
      </c>
      <c r="AW692" s="79">
        <f t="array" ref="AW6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MATCH($A692, Maximos!$A:$A, 0),
    _xlpm.anio, INDEX(Maximos!$A:$ZZ, _xlpm.fila, _xlpm.colIni+1),
    _xlpm.dia, INDEX(Maximos!$A:$ZZ, _xlpm.fila, _xlpm.colIni+2),
    IF(OR(_xlpm.anio="",_xlpm.dia=""), "No aplica", DATE(_xlpm.anio, _xlpm.mesNum, _xlpm.dia))
  ),
"")</f>
        <v>23869</v>
      </c>
      <c r="AX692" s="72">
        <f t="shared" si="66"/>
        <v>-42.5</v>
      </c>
    </row>
    <row r="693" spans="1:50" ht="15" customHeight="1" x14ac:dyDescent="0.25">
      <c r="A693" s="68">
        <v>21205670</v>
      </c>
      <c r="B693" s="69" t="s">
        <v>1045</v>
      </c>
      <c r="C693" s="69" t="s">
        <v>1028</v>
      </c>
      <c r="D693" s="70">
        <v>-74.434235000000001</v>
      </c>
      <c r="E693" s="70">
        <v>4.7679879999999999</v>
      </c>
      <c r="F693" s="68">
        <v>1915</v>
      </c>
      <c r="G693" s="68">
        <v>25</v>
      </c>
      <c r="H693" s="68">
        <v>25040</v>
      </c>
      <c r="I693" s="69" t="s">
        <v>293</v>
      </c>
      <c r="J693" s="69" t="s">
        <v>1046</v>
      </c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2"/>
      <c r="Y693" s="72"/>
      <c r="Z693" s="72"/>
      <c r="AA693" s="72"/>
      <c r="AB693" s="72"/>
      <c r="AC693" s="72"/>
      <c r="AD693" s="72"/>
      <c r="AE693" s="72">
        <v>1.8</v>
      </c>
      <c r="AF693" s="87">
        <v>2.6</v>
      </c>
      <c r="AG693" s="87">
        <v>1.6</v>
      </c>
      <c r="AH693" s="87">
        <v>0</v>
      </c>
      <c r="AI693" s="87">
        <v>2.2999999999999998</v>
      </c>
      <c r="AJ693" s="87">
        <v>10.8</v>
      </c>
      <c r="AK693" s="87">
        <v>0.7</v>
      </c>
      <c r="AL693" s="87">
        <v>0</v>
      </c>
      <c r="AM693" s="87">
        <v>6.2</v>
      </c>
      <c r="AN693" s="87"/>
      <c r="AO693" s="87"/>
      <c r="AP693" s="70">
        <f t="shared" si="61"/>
        <v>9</v>
      </c>
      <c r="AQ693" s="70">
        <f t="shared" si="62"/>
        <v>26</v>
      </c>
      <c r="AR693" s="70">
        <f>IFERROR(VLOOKUP(A693,Climatologia_PP!A:U,9+Precipitacion!$E$2,FALSE),"")</f>
        <v>129.25506997803839</v>
      </c>
      <c r="AS693" s="70">
        <f t="shared" si="63"/>
        <v>20.115265114488455</v>
      </c>
      <c r="AT693" s="70">
        <f t="shared" si="64"/>
        <v>69.285913172126911</v>
      </c>
      <c r="AU693" s="70">
        <f t="shared" si="65"/>
        <v>10.8</v>
      </c>
      <c r="AV693" s="70">
        <f>IFERROR(VLOOKUP(A693,Maximos!A:AQ,8+(Precipitacion!$E$2-1)*3,FALSE),"")</f>
        <v>76.400000000000006</v>
      </c>
      <c r="AW693" s="79">
        <f t="array" ref="AW6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MATCH($A693, Maximos!$A:$A, 0),
    _xlpm.anio, INDEX(Maximos!$A:$ZZ, _xlpm.fila, _xlpm.colIni+1),
    _xlpm.dia, INDEX(Maximos!$A:$ZZ, _xlpm.fila, _xlpm.colIni+2),
    IF(OR(_xlpm.anio="",_xlpm.dia=""), "No aplica", DATE(_xlpm.anio, _xlpm.mesNum, _xlpm.dia))
  ),
"")</f>
        <v>38473</v>
      </c>
      <c r="AX693" s="72">
        <f t="shared" si="66"/>
        <v>-65.600000000000009</v>
      </c>
    </row>
    <row r="694" spans="1:50" ht="15" customHeight="1" x14ac:dyDescent="0.25">
      <c r="A694" s="68">
        <v>35020300</v>
      </c>
      <c r="B694" s="69" t="s">
        <v>1047</v>
      </c>
      <c r="C694" s="69" t="s">
        <v>1028</v>
      </c>
      <c r="D694" s="70">
        <v>-74.002694000000005</v>
      </c>
      <c r="E694" s="70">
        <v>4.2539170000000004</v>
      </c>
      <c r="F694" s="68">
        <v>2300</v>
      </c>
      <c r="G694" s="68">
        <v>25</v>
      </c>
      <c r="H694" s="68">
        <v>25339</v>
      </c>
      <c r="I694" s="69" t="s">
        <v>293</v>
      </c>
      <c r="J694" s="69" t="s">
        <v>1048</v>
      </c>
      <c r="K694" s="72">
        <v>10.5</v>
      </c>
      <c r="L694" s="72">
        <v>20.3</v>
      </c>
      <c r="M694" s="72">
        <v>3.4</v>
      </c>
      <c r="N694" s="72">
        <v>10.7</v>
      </c>
      <c r="O694" s="72">
        <v>10.6</v>
      </c>
      <c r="P694" s="72">
        <v>7.6</v>
      </c>
      <c r="Q694" s="72">
        <v>0</v>
      </c>
      <c r="R694" s="72">
        <v>0</v>
      </c>
      <c r="S694" s="72">
        <v>0</v>
      </c>
      <c r="T694" s="72"/>
      <c r="U694" s="72">
        <v>10.5</v>
      </c>
      <c r="V694" s="72">
        <v>0.7</v>
      </c>
      <c r="W694" s="72">
        <v>0.3</v>
      </c>
      <c r="X694" s="72">
        <v>0.4</v>
      </c>
      <c r="Y694" s="72">
        <v>10.6</v>
      </c>
      <c r="Z694" s="72">
        <v>0.5</v>
      </c>
      <c r="AA694" s="72">
        <v>0.6</v>
      </c>
      <c r="AB694" s="72">
        <v>10.4</v>
      </c>
      <c r="AC694" s="72">
        <v>0</v>
      </c>
      <c r="AD694" s="72">
        <v>0.3</v>
      </c>
      <c r="AE694" s="72">
        <v>20.8</v>
      </c>
      <c r="AF694" s="87">
        <v>0.7</v>
      </c>
      <c r="AG694" s="87">
        <v>0.6</v>
      </c>
      <c r="AH694" s="87">
        <v>0.4</v>
      </c>
      <c r="AI694" s="87">
        <v>30.3</v>
      </c>
      <c r="AJ694" s="87">
        <v>30.4</v>
      </c>
      <c r="AK694" s="87">
        <v>10.4</v>
      </c>
      <c r="AL694" s="87">
        <v>4.3</v>
      </c>
      <c r="AM694" s="87">
        <v>0.5</v>
      </c>
      <c r="AN694" s="87"/>
      <c r="AO694" s="87"/>
      <c r="AP694" s="70">
        <f t="shared" si="61"/>
        <v>28</v>
      </c>
      <c r="AQ694" s="70">
        <f t="shared" si="62"/>
        <v>195.80000000000004</v>
      </c>
      <c r="AR694" s="70">
        <f>IFERROR(VLOOKUP(A694,Climatologia_PP!A:U,9+Precipitacion!$E$2,FALSE),"")</f>
        <v>223.38620689655181</v>
      </c>
      <c r="AS694" s="70">
        <f t="shared" si="63"/>
        <v>87.650890679509715</v>
      </c>
      <c r="AT694" s="70">
        <f t="shared" si="64"/>
        <v>97.042057538028615</v>
      </c>
      <c r="AU694" s="70">
        <f t="shared" si="65"/>
        <v>30.4</v>
      </c>
      <c r="AV694" s="70">
        <f>IFERROR(VLOOKUP(A694,Maximos!A:AQ,8+(Precipitacion!$E$2-1)*3,FALSE),"")</f>
        <v>74.400000000000006</v>
      </c>
      <c r="AW694" s="79">
        <f t="array" ref="AW6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MATCH($A694, Maximos!$A:$A, 0),
    _xlpm.anio, INDEX(Maximos!$A:$ZZ, _xlpm.fila, _xlpm.colIni+1),
    _xlpm.dia, INDEX(Maximos!$A:$ZZ, _xlpm.fila, _xlpm.colIni+2),
    IF(OR(_xlpm.anio="",_xlpm.dia=""), "No aplica", DATE(_xlpm.anio, _xlpm.mesNum, _xlpm.dia))
  ),
"")</f>
        <v>35198</v>
      </c>
      <c r="AX694" s="72">
        <f t="shared" si="66"/>
        <v>-44.000000000000007</v>
      </c>
    </row>
    <row r="695" spans="1:50" ht="15" customHeight="1" x14ac:dyDescent="0.25">
      <c r="A695" s="68">
        <v>21205920</v>
      </c>
      <c r="B695" s="69" t="s">
        <v>1049</v>
      </c>
      <c r="C695" s="69" t="s">
        <v>1028</v>
      </c>
      <c r="D695" s="70">
        <v>-73.963888890000007</v>
      </c>
      <c r="E695" s="70">
        <v>4.8208333330000004</v>
      </c>
      <c r="F695" s="68">
        <v>2650</v>
      </c>
      <c r="G695" s="68">
        <v>25</v>
      </c>
      <c r="H695" s="68">
        <v>25758</v>
      </c>
      <c r="I695" s="69" t="s">
        <v>293</v>
      </c>
      <c r="J695" s="69" t="s">
        <v>1050</v>
      </c>
      <c r="K695" s="72"/>
      <c r="L695" s="72"/>
      <c r="M695" s="72"/>
      <c r="N695" s="72"/>
      <c r="O695" s="72"/>
      <c r="P695" s="72"/>
      <c r="Q695" s="72"/>
      <c r="R695" s="72"/>
      <c r="S695" s="72"/>
      <c r="T695" s="72"/>
      <c r="U695" s="72"/>
      <c r="V695" s="72"/>
      <c r="W695" s="72"/>
      <c r="X695" s="72"/>
      <c r="Y695" s="72"/>
      <c r="Z695" s="72"/>
      <c r="AA695" s="72"/>
      <c r="AB695" s="72"/>
      <c r="AC695" s="72">
        <v>0.6</v>
      </c>
      <c r="AD695" s="72">
        <v>0.3</v>
      </c>
      <c r="AE695" s="72">
        <v>16.2</v>
      </c>
      <c r="AF695" s="87">
        <v>1.5</v>
      </c>
      <c r="AG695" s="87">
        <v>2.1</v>
      </c>
      <c r="AH695" s="87">
        <v>0.5</v>
      </c>
      <c r="AI695" s="87">
        <v>10.5</v>
      </c>
      <c r="AJ695" s="87">
        <v>17.399999999999999</v>
      </c>
      <c r="AK695" s="87">
        <v>18.5</v>
      </c>
      <c r="AL695" s="87">
        <v>1.9</v>
      </c>
      <c r="AM695" s="87">
        <v>3.9</v>
      </c>
      <c r="AN695" s="87"/>
      <c r="AO695" s="87"/>
      <c r="AP695" s="70">
        <f t="shared" si="61"/>
        <v>11</v>
      </c>
      <c r="AQ695" s="70">
        <f t="shared" si="62"/>
        <v>73.400000000000006</v>
      </c>
      <c r="AR695" s="70">
        <f>IFERROR(VLOOKUP(A695,Climatologia_PP!A:U,9+Precipitacion!$E$2,FALSE),"")</f>
        <v>99.467999999999989</v>
      </c>
      <c r="AS695" s="70">
        <f t="shared" si="63"/>
        <v>73.792576507017344</v>
      </c>
      <c r="AT695" s="70">
        <f t="shared" si="64"/>
        <v>200</v>
      </c>
      <c r="AU695" s="70">
        <f t="shared" si="65"/>
        <v>18.5</v>
      </c>
      <c r="AV695" s="70">
        <f>IFERROR(VLOOKUP(A695,Maximos!A:AQ,8+(Precipitacion!$E$2-1)*3,FALSE),"")</f>
        <v>40.200000000000003</v>
      </c>
      <c r="AW695" s="79">
        <f t="array" ref="AW6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MATCH($A695, Maximos!$A:$A, 0),
    _xlpm.anio, INDEX(Maximos!$A:$ZZ, _xlpm.fila, _xlpm.colIni+1),
    _xlpm.dia, INDEX(Maximos!$A:$ZZ, _xlpm.fila, _xlpm.colIni+2),
    IF(OR(_xlpm.anio="",_xlpm.dia=""), "No aplica", DATE(_xlpm.anio, _xlpm.mesNum, _xlpm.dia))
  ),
"")</f>
        <v>31920</v>
      </c>
      <c r="AX695" s="72">
        <f t="shared" si="66"/>
        <v>-21.700000000000003</v>
      </c>
    </row>
    <row r="696" spans="1:50" ht="15" customHeight="1" x14ac:dyDescent="0.25">
      <c r="A696" s="68">
        <v>21190310</v>
      </c>
      <c r="B696" s="69" t="s">
        <v>1051</v>
      </c>
      <c r="C696" s="69" t="s">
        <v>1028</v>
      </c>
      <c r="D696" s="70">
        <v>-74.329916670000003</v>
      </c>
      <c r="E696" s="70">
        <v>4.3879722220000001</v>
      </c>
      <c r="F696" s="68">
        <v>1900</v>
      </c>
      <c r="G696" s="68">
        <v>25</v>
      </c>
      <c r="H696" s="68">
        <v>25290</v>
      </c>
      <c r="I696" s="69" t="s">
        <v>293</v>
      </c>
      <c r="J696" s="69" t="s">
        <v>1052</v>
      </c>
      <c r="K696" s="72">
        <v>0</v>
      </c>
      <c r="L696" s="72">
        <v>9.6</v>
      </c>
      <c r="M696" s="72">
        <v>4.3</v>
      </c>
      <c r="N696" s="72">
        <v>1.4</v>
      </c>
      <c r="O696" s="72">
        <v>3.5</v>
      </c>
      <c r="P696" s="72">
        <v>0</v>
      </c>
      <c r="Q696" s="72">
        <v>0.1</v>
      </c>
      <c r="R696" s="72">
        <v>0.2</v>
      </c>
      <c r="S696" s="72">
        <v>0</v>
      </c>
      <c r="T696" s="72">
        <v>2.2000000000000002</v>
      </c>
      <c r="U696" s="72">
        <v>4</v>
      </c>
      <c r="V696" s="72">
        <v>8.6</v>
      </c>
      <c r="W696" s="72">
        <v>5.5</v>
      </c>
      <c r="X696" s="72">
        <v>0.5</v>
      </c>
      <c r="Y696" s="72">
        <v>0.4</v>
      </c>
      <c r="Z696" s="72">
        <v>0</v>
      </c>
      <c r="AA696" s="72">
        <v>0</v>
      </c>
      <c r="AB696" s="72">
        <v>0.2</v>
      </c>
      <c r="AC696" s="72">
        <v>0</v>
      </c>
      <c r="AD696" s="72">
        <v>0</v>
      </c>
      <c r="AE696" s="72">
        <v>63</v>
      </c>
      <c r="AF696" s="87">
        <v>0.2</v>
      </c>
      <c r="AG696" s="87">
        <v>2.2999999999999998</v>
      </c>
      <c r="AH696" s="87">
        <v>0.3</v>
      </c>
      <c r="AI696" s="87">
        <v>2.7</v>
      </c>
      <c r="AJ696" s="87">
        <v>4.3</v>
      </c>
      <c r="AK696" s="87">
        <v>2</v>
      </c>
      <c r="AL696" s="87"/>
      <c r="AM696" s="87"/>
      <c r="AN696" s="87"/>
      <c r="AO696" s="87"/>
      <c r="AP696" s="70">
        <f t="shared" si="61"/>
        <v>27</v>
      </c>
      <c r="AQ696" s="70">
        <f t="shared" si="62"/>
        <v>115.3</v>
      </c>
      <c r="AR696" s="70">
        <f>IFERROR(VLOOKUP(A696,Climatologia_PP!A:U,9+Precipitacion!$E$2,FALSE),"")</f>
        <v>148.3928571428572</v>
      </c>
      <c r="AS696" s="70">
        <f t="shared" si="63"/>
        <v>77.699157641395871</v>
      </c>
      <c r="AT696" s="70">
        <f t="shared" si="64"/>
        <v>89.210143958639705</v>
      </c>
      <c r="AU696" s="70">
        <f t="shared" si="65"/>
        <v>63</v>
      </c>
      <c r="AV696" s="70">
        <f>IFERROR(VLOOKUP(A696,Maximos!A:AQ,8+(Precipitacion!$E$2-1)*3,FALSE),"")</f>
        <v>64.3</v>
      </c>
      <c r="AW696" s="79">
        <f t="array" ref="AW6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MATCH($A696, Maximos!$A:$A, 0),
    _xlpm.anio, INDEX(Maximos!$A:$ZZ, _xlpm.fila, _xlpm.colIni+1),
    _xlpm.dia, INDEX(Maximos!$A:$ZZ, _xlpm.fila, _xlpm.colIni+2),
    IF(OR(_xlpm.anio="",_xlpm.dia=""), "No aplica", DATE(_xlpm.anio, _xlpm.mesNum, _xlpm.dia))
  ),
"")</f>
        <v>30451</v>
      </c>
      <c r="AX696" s="72">
        <f t="shared" si="66"/>
        <v>-1.2999999999999972</v>
      </c>
    </row>
    <row r="697" spans="1:50" ht="15" customHeight="1" x14ac:dyDescent="0.25">
      <c r="A697" s="68">
        <v>24011060</v>
      </c>
      <c r="B697" s="69" t="s">
        <v>1053</v>
      </c>
      <c r="C697" s="69" t="s">
        <v>1028</v>
      </c>
      <c r="D697" s="70">
        <v>-73.801555559999997</v>
      </c>
      <c r="E697" s="70">
        <v>5.462444444</v>
      </c>
      <c r="F697" s="68">
        <v>2600</v>
      </c>
      <c r="G697" s="68">
        <v>25</v>
      </c>
      <c r="H697" s="68">
        <v>25779</v>
      </c>
      <c r="I697" s="69" t="s">
        <v>293</v>
      </c>
      <c r="J697" s="69" t="s">
        <v>1053</v>
      </c>
      <c r="K697" s="72">
        <v>1</v>
      </c>
      <c r="L697" s="72">
        <v>1.5</v>
      </c>
      <c r="M697" s="72">
        <v>0</v>
      </c>
      <c r="N697" s="72">
        <v>0.7</v>
      </c>
      <c r="O697" s="72">
        <v>1.2</v>
      </c>
      <c r="P697" s="72">
        <v>0</v>
      </c>
      <c r="Q697" s="72">
        <v>39</v>
      </c>
      <c r="R697" s="72">
        <v>0</v>
      </c>
      <c r="S697" s="72">
        <v>0</v>
      </c>
      <c r="T697" s="72">
        <v>0</v>
      </c>
      <c r="U697" s="72">
        <v>1.9</v>
      </c>
      <c r="V697" s="72">
        <v>0</v>
      </c>
      <c r="W697" s="72">
        <v>0</v>
      </c>
      <c r="X697" s="72">
        <v>0</v>
      </c>
      <c r="Y697" s="72">
        <v>0</v>
      </c>
      <c r="Z697" s="72">
        <v>3.6</v>
      </c>
      <c r="AA697" s="72"/>
      <c r="AB697" s="72">
        <v>4.9000000000000004</v>
      </c>
      <c r="AC697" s="72">
        <v>0.5</v>
      </c>
      <c r="AD697" s="72">
        <v>0</v>
      </c>
      <c r="AE697" s="72">
        <v>2.9</v>
      </c>
      <c r="AF697" s="87">
        <v>0</v>
      </c>
      <c r="AG697" s="87">
        <v>0</v>
      </c>
      <c r="AH697" s="87">
        <v>0</v>
      </c>
      <c r="AI697" s="87">
        <v>0</v>
      </c>
      <c r="AJ697" s="87">
        <v>0</v>
      </c>
      <c r="AK697" s="87">
        <v>0</v>
      </c>
      <c r="AL697" s="87">
        <v>0</v>
      </c>
      <c r="AM697" s="87">
        <v>2.5</v>
      </c>
      <c r="AN697" s="87"/>
      <c r="AO697" s="87"/>
      <c r="AP697" s="70">
        <f t="shared" si="61"/>
        <v>28</v>
      </c>
      <c r="AQ697" s="70">
        <f t="shared" si="62"/>
        <v>59.699999999999996</v>
      </c>
      <c r="AR697" s="70">
        <f>IFERROR(VLOOKUP(A697,Climatologia_PP!A:U,9+Precipitacion!$E$2,FALSE),"")</f>
        <v>119.85</v>
      </c>
      <c r="AS697" s="70">
        <f t="shared" si="63"/>
        <v>49.812265331664577</v>
      </c>
      <c r="AT697" s="70">
        <f t="shared" si="64"/>
        <v>55.149293760057212</v>
      </c>
      <c r="AU697" s="70">
        <f t="shared" si="65"/>
        <v>39</v>
      </c>
      <c r="AV697" s="70">
        <f>IFERROR(VLOOKUP(A697,Maximos!A:AQ,8+(Precipitacion!$E$2-1)*3,FALSE),"")</f>
        <v>75</v>
      </c>
      <c r="AW697" s="79">
        <f t="array" ref="AW6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MATCH($A697, Maximos!$A:$A, 0),
    _xlpm.anio, INDEX(Maximos!$A:$ZZ, _xlpm.fila, _xlpm.colIni+1),
    _xlpm.dia, INDEX(Maximos!$A:$ZZ, _xlpm.fila, _xlpm.colIni+2),
    IF(OR(_xlpm.anio="",_xlpm.dia=""), "No aplica", DATE(_xlpm.anio, _xlpm.mesNum, _xlpm.dia))
  ),
"")</f>
        <v>31177</v>
      </c>
      <c r="AX697" s="72">
        <f t="shared" si="66"/>
        <v>-36</v>
      </c>
    </row>
    <row r="698" spans="1:50" ht="15" customHeight="1" x14ac:dyDescent="0.25">
      <c r="A698" s="68">
        <v>24015120</v>
      </c>
      <c r="B698" s="69" t="s">
        <v>1054</v>
      </c>
      <c r="C698" s="69" t="s">
        <v>1028</v>
      </c>
      <c r="D698" s="70">
        <v>-73.734805559999998</v>
      </c>
      <c r="E698" s="70">
        <v>5.4672777779999997</v>
      </c>
      <c r="F698" s="68">
        <v>2580</v>
      </c>
      <c r="G698" s="68">
        <v>25</v>
      </c>
      <c r="H698" s="68">
        <v>25288</v>
      </c>
      <c r="I698" s="69" t="s">
        <v>293</v>
      </c>
      <c r="J698" s="69" t="s">
        <v>1055</v>
      </c>
      <c r="K698" s="72">
        <v>0.8</v>
      </c>
      <c r="L698" s="72">
        <v>0.2</v>
      </c>
      <c r="M698" s="72">
        <v>0</v>
      </c>
      <c r="N698" s="72">
        <v>0.2</v>
      </c>
      <c r="O698" s="72">
        <v>0</v>
      </c>
      <c r="P698" s="72">
        <v>0</v>
      </c>
      <c r="Q698" s="72">
        <v>13</v>
      </c>
      <c r="R698" s="72">
        <v>0</v>
      </c>
      <c r="S698" s="72">
        <v>0</v>
      </c>
      <c r="T698" s="72">
        <v>0</v>
      </c>
      <c r="U698" s="72">
        <v>2</v>
      </c>
      <c r="V698" s="72">
        <v>0</v>
      </c>
      <c r="W698" s="72">
        <v>6</v>
      </c>
      <c r="X698" s="72">
        <v>0.3</v>
      </c>
      <c r="Y698" s="72">
        <v>0</v>
      </c>
      <c r="Z698" s="72">
        <v>1.8</v>
      </c>
      <c r="AA698" s="72">
        <v>0.1</v>
      </c>
      <c r="AB698" s="72">
        <v>6</v>
      </c>
      <c r="AC698" s="72">
        <v>0</v>
      </c>
      <c r="AD698" s="72">
        <v>0</v>
      </c>
      <c r="AE698" s="72">
        <v>3.9</v>
      </c>
      <c r="AF698" s="87">
        <v>0.6</v>
      </c>
      <c r="AG698" s="87"/>
      <c r="AH698" s="87">
        <v>0</v>
      </c>
      <c r="AI698" s="87">
        <v>0</v>
      </c>
      <c r="AJ698" s="87">
        <v>1</v>
      </c>
      <c r="AK698" s="87">
        <v>0.4</v>
      </c>
      <c r="AL698" s="87">
        <v>0</v>
      </c>
      <c r="AM698" s="87">
        <v>6</v>
      </c>
      <c r="AN698" s="87"/>
      <c r="AO698" s="87"/>
      <c r="AP698" s="70">
        <f t="shared" si="61"/>
        <v>28</v>
      </c>
      <c r="AQ698" s="70">
        <f t="shared" si="62"/>
        <v>42.300000000000004</v>
      </c>
      <c r="AR698" s="70">
        <f>IFERROR(VLOOKUP(A698,Climatologia_PP!A:U,9+Precipitacion!$E$2,FALSE),"")</f>
        <v>120.8678571428572</v>
      </c>
      <c r="AS698" s="70">
        <f t="shared" si="63"/>
        <v>34.996897438170357</v>
      </c>
      <c r="AT698" s="70">
        <f t="shared" si="64"/>
        <v>38.746565020831476</v>
      </c>
      <c r="AU698" s="70">
        <f t="shared" si="65"/>
        <v>13</v>
      </c>
      <c r="AV698" s="70">
        <f>IFERROR(VLOOKUP(A698,Maximos!A:AQ,8+(Precipitacion!$E$2-1)*3,FALSE),"")</f>
        <v>55.7</v>
      </c>
      <c r="AW698" s="79">
        <f t="array" ref="AW69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MATCH($A698, Maximos!$A:$A, 0),
    _xlpm.anio, INDEX(Maximos!$A:$ZZ, _xlpm.fila, _xlpm.colIni+1),
    _xlpm.dia, INDEX(Maximos!$A:$ZZ, _xlpm.fila, _xlpm.colIni+2),
    IF(OR(_xlpm.anio="",_xlpm.dia=""), "No aplica", DATE(_xlpm.anio, _xlpm.mesNum, _xlpm.dia))
  ),
"")</f>
        <v>17306</v>
      </c>
      <c r="AX698" s="72">
        <f t="shared" si="66"/>
        <v>-42.7</v>
      </c>
    </row>
    <row r="699" spans="1:50" ht="15" customHeight="1" x14ac:dyDescent="0.25">
      <c r="A699" s="68">
        <v>21205960</v>
      </c>
      <c r="B699" s="69" t="s">
        <v>1056</v>
      </c>
      <c r="C699" s="69" t="s">
        <v>1028</v>
      </c>
      <c r="D699" s="70">
        <v>-74.152583329999999</v>
      </c>
      <c r="E699" s="70">
        <v>4.9390555559999996</v>
      </c>
      <c r="F699" s="68">
        <v>2650</v>
      </c>
      <c r="G699" s="68">
        <v>25</v>
      </c>
      <c r="H699" s="68">
        <v>25769</v>
      </c>
      <c r="I699" s="69" t="s">
        <v>293</v>
      </c>
      <c r="J699" s="69" t="s">
        <v>1057</v>
      </c>
      <c r="K699" s="72">
        <v>0</v>
      </c>
      <c r="L699" s="72">
        <v>7.1</v>
      </c>
      <c r="M699" s="72">
        <v>0.6</v>
      </c>
      <c r="N699" s="72">
        <v>0</v>
      </c>
      <c r="O699" s="72">
        <v>1.2</v>
      </c>
      <c r="P699" s="72">
        <v>0</v>
      </c>
      <c r="Q699" s="72">
        <v>0</v>
      </c>
      <c r="R699" s="72">
        <v>0</v>
      </c>
      <c r="S699" s="72">
        <v>0</v>
      </c>
      <c r="T699" s="72">
        <v>0</v>
      </c>
      <c r="U699" s="72">
        <v>0</v>
      </c>
      <c r="V699" s="72">
        <v>4.4000000000000004</v>
      </c>
      <c r="W699" s="72">
        <v>3.3</v>
      </c>
      <c r="X699" s="72">
        <v>5.4</v>
      </c>
      <c r="Y699" s="72">
        <v>0</v>
      </c>
      <c r="Z699" s="72">
        <v>0</v>
      </c>
      <c r="AA699" s="72">
        <v>0</v>
      </c>
      <c r="AB699" s="72">
        <v>4.2</v>
      </c>
      <c r="AC699" s="72">
        <v>0</v>
      </c>
      <c r="AD699" s="72">
        <v>0</v>
      </c>
      <c r="AE699" s="72">
        <v>7.4</v>
      </c>
      <c r="AF699" s="87">
        <v>0.8</v>
      </c>
      <c r="AG699" s="87">
        <v>0.6</v>
      </c>
      <c r="AH699" s="87">
        <v>8.4</v>
      </c>
      <c r="AI699" s="87">
        <v>1.7</v>
      </c>
      <c r="AJ699" s="87">
        <v>5.5</v>
      </c>
      <c r="AK699" s="87">
        <v>9.3000000000000007</v>
      </c>
      <c r="AL699" s="87">
        <v>1.6</v>
      </c>
      <c r="AM699" s="87">
        <v>0.6</v>
      </c>
      <c r="AN699" s="87"/>
      <c r="AO699" s="87"/>
      <c r="AP699" s="70">
        <f t="shared" si="61"/>
        <v>29</v>
      </c>
      <c r="AQ699" s="70">
        <f t="shared" si="62"/>
        <v>62.100000000000009</v>
      </c>
      <c r="AR699" s="70" t="str">
        <f>IFERROR(VLOOKUP(A699,Climatologia_PP!A:U,9+Precipitacion!$E$2,FALSE),"")</f>
        <v/>
      </c>
      <c r="AS699" s="70" t="str">
        <f t="shared" si="63"/>
        <v/>
      </c>
      <c r="AT699" s="70" t="str">
        <f t="shared" si="64"/>
        <v/>
      </c>
      <c r="AU699" s="70">
        <f t="shared" si="65"/>
        <v>9.3000000000000007</v>
      </c>
      <c r="AV699" s="70">
        <f>IFERROR(VLOOKUP(A699,Maximos!A:AQ,8+(Precipitacion!$E$2-1)*3,FALSE),"")</f>
        <v>45.5</v>
      </c>
      <c r="AW699" s="79">
        <f t="array" ref="AW69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MATCH($A699, Maximos!$A:$A, 0),
    _xlpm.anio, INDEX(Maximos!$A:$ZZ, _xlpm.fila, _xlpm.colIni+1),
    _xlpm.dia, INDEX(Maximos!$A:$ZZ, _xlpm.fila, _xlpm.colIni+2),
    IF(OR(_xlpm.anio="",_xlpm.dia=""), "No aplica", DATE(_xlpm.anio, _xlpm.mesNum, _xlpm.dia))
  ),
"")</f>
        <v>35943</v>
      </c>
      <c r="AX699" s="72">
        <f t="shared" si="66"/>
        <v>-36.200000000000003</v>
      </c>
    </row>
    <row r="700" spans="1:50" ht="15" customHeight="1" x14ac:dyDescent="0.25">
      <c r="A700" s="68">
        <v>21201630</v>
      </c>
      <c r="B700" s="69" t="s">
        <v>1058</v>
      </c>
      <c r="C700" s="69" t="s">
        <v>1028</v>
      </c>
      <c r="D700" s="70">
        <v>-74.065611110000006</v>
      </c>
      <c r="E700" s="70">
        <v>4.9330555560000002</v>
      </c>
      <c r="F700" s="68">
        <v>2600</v>
      </c>
      <c r="G700" s="68">
        <v>25</v>
      </c>
      <c r="H700" s="68">
        <v>25785</v>
      </c>
      <c r="I700" s="69" t="s">
        <v>293</v>
      </c>
      <c r="J700" s="69" t="s">
        <v>1059</v>
      </c>
      <c r="K700" s="72">
        <v>2</v>
      </c>
      <c r="L700" s="72">
        <v>7.7</v>
      </c>
      <c r="M700" s="72">
        <v>0</v>
      </c>
      <c r="N700" s="72">
        <v>1.7</v>
      </c>
      <c r="O700" s="72">
        <v>0</v>
      </c>
      <c r="P700" s="72">
        <v>0</v>
      </c>
      <c r="Q700" s="72">
        <v>0</v>
      </c>
      <c r="R700" s="72">
        <v>0</v>
      </c>
      <c r="S700" s="72">
        <v>0</v>
      </c>
      <c r="T700" s="72">
        <v>0</v>
      </c>
      <c r="U700" s="72">
        <v>0</v>
      </c>
      <c r="V700" s="72">
        <v>3.4</v>
      </c>
      <c r="W700" s="72">
        <v>9.8000000000000007</v>
      </c>
      <c r="X700" s="72">
        <v>4.5</v>
      </c>
      <c r="Y700" s="72">
        <v>0</v>
      </c>
      <c r="Z700" s="72">
        <v>0</v>
      </c>
      <c r="AA700" s="72"/>
      <c r="AB700" s="72">
        <v>5.7</v>
      </c>
      <c r="AC700" s="72">
        <v>0</v>
      </c>
      <c r="AD700" s="72">
        <v>0</v>
      </c>
      <c r="AE700" s="72">
        <v>7.8</v>
      </c>
      <c r="AF700" s="87">
        <v>0</v>
      </c>
      <c r="AG700" s="87">
        <v>0</v>
      </c>
      <c r="AH700" s="87">
        <v>1.8</v>
      </c>
      <c r="AI700" s="87">
        <v>2.2000000000000002</v>
      </c>
      <c r="AJ700" s="87">
        <v>7.1</v>
      </c>
      <c r="AK700" s="87">
        <v>9.8000000000000007</v>
      </c>
      <c r="AL700" s="87">
        <v>1.6</v>
      </c>
      <c r="AM700" s="87">
        <v>4.3</v>
      </c>
      <c r="AN700" s="87"/>
      <c r="AO700" s="87"/>
      <c r="AP700" s="70">
        <f t="shared" si="61"/>
        <v>28</v>
      </c>
      <c r="AQ700" s="70">
        <f t="shared" si="62"/>
        <v>69.399999999999991</v>
      </c>
      <c r="AR700" s="70">
        <f>IFERROR(VLOOKUP(A700,Climatologia_PP!A:U,9+Precipitacion!$E$2,FALSE),"")</f>
        <v>98.562499999999986</v>
      </c>
      <c r="AS700" s="70">
        <f t="shared" si="63"/>
        <v>70.412175015852881</v>
      </c>
      <c r="AT700" s="70">
        <f t="shared" si="64"/>
        <v>77.956336624694273</v>
      </c>
      <c r="AU700" s="70">
        <f t="shared" si="65"/>
        <v>9.8000000000000007</v>
      </c>
      <c r="AV700" s="70">
        <f>IFERROR(VLOOKUP(A700,Maximos!A:AQ,8+(Precipitacion!$E$2-1)*3,FALSE),"")</f>
        <v>65.400000000000006</v>
      </c>
      <c r="AW700" s="79">
        <f t="array" ref="AW70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MATCH($A700, Maximos!$A:$A, 0),
    _xlpm.anio, INDEX(Maximos!$A:$ZZ, _xlpm.fila, _xlpm.colIni+1),
    _xlpm.dia, INDEX(Maximos!$A:$ZZ, _xlpm.fila, _xlpm.colIni+2),
    IF(OR(_xlpm.anio="",_xlpm.dia=""), "No aplica", DATE(_xlpm.anio, _xlpm.mesNum, _xlpm.dia))
  ),
"")</f>
        <v>44705</v>
      </c>
      <c r="AX700" s="72">
        <f t="shared" si="66"/>
        <v>-55.600000000000009</v>
      </c>
    </row>
    <row r="701" spans="1:50" ht="15" customHeight="1" x14ac:dyDescent="0.25">
      <c r="A701" s="68">
        <v>21190350</v>
      </c>
      <c r="B701" s="69" t="s">
        <v>1060</v>
      </c>
      <c r="C701" s="69" t="s">
        <v>1028</v>
      </c>
      <c r="D701" s="70">
        <v>-74.359750000000005</v>
      </c>
      <c r="E701" s="70">
        <v>4.1524722220000001</v>
      </c>
      <c r="F701" s="68">
        <v>2700</v>
      </c>
      <c r="G701" s="68">
        <v>25</v>
      </c>
      <c r="H701" s="68">
        <v>25649</v>
      </c>
      <c r="I701" s="69" t="s">
        <v>293</v>
      </c>
      <c r="J701" s="69" t="s">
        <v>719</v>
      </c>
      <c r="K701" s="72">
        <v>0</v>
      </c>
      <c r="L701" s="72">
        <v>2.7</v>
      </c>
      <c r="M701" s="72">
        <v>1.2</v>
      </c>
      <c r="N701" s="72">
        <v>0.2</v>
      </c>
      <c r="O701" s="72">
        <v>7.4</v>
      </c>
      <c r="P701" s="72">
        <v>4.0999999999999996</v>
      </c>
      <c r="Q701" s="72">
        <v>0</v>
      </c>
      <c r="R701" s="72">
        <v>0</v>
      </c>
      <c r="S701" s="72">
        <v>0</v>
      </c>
      <c r="T701" s="72">
        <v>0</v>
      </c>
      <c r="U701" s="72">
        <v>0</v>
      </c>
      <c r="V701" s="72">
        <v>3.5</v>
      </c>
      <c r="W701" s="72">
        <v>0</v>
      </c>
      <c r="X701" s="72">
        <v>0</v>
      </c>
      <c r="Y701" s="72">
        <v>0.7</v>
      </c>
      <c r="Z701" s="72">
        <v>7.1</v>
      </c>
      <c r="AA701" s="72">
        <v>0.9</v>
      </c>
      <c r="AB701" s="72">
        <v>0.5</v>
      </c>
      <c r="AC701" s="72">
        <v>0</v>
      </c>
      <c r="AD701" s="72">
        <v>0</v>
      </c>
      <c r="AE701" s="72">
        <v>9.8000000000000007</v>
      </c>
      <c r="AF701" s="87">
        <v>0.2</v>
      </c>
      <c r="AG701" s="87">
        <v>0.4</v>
      </c>
      <c r="AH701" s="87">
        <v>0</v>
      </c>
      <c r="AI701" s="87">
        <v>7.4</v>
      </c>
      <c r="AJ701" s="87">
        <v>2.2000000000000002</v>
      </c>
      <c r="AK701" s="87">
        <v>0.6</v>
      </c>
      <c r="AL701" s="87">
        <v>1.9</v>
      </c>
      <c r="AM701" s="87">
        <v>3.5</v>
      </c>
      <c r="AN701" s="87"/>
      <c r="AO701" s="87"/>
      <c r="AP701" s="70">
        <f t="shared" si="61"/>
        <v>29</v>
      </c>
      <c r="AQ701" s="70">
        <f t="shared" si="62"/>
        <v>54.3</v>
      </c>
      <c r="AR701" s="70">
        <f>IFERROR(VLOOKUP(A701,Climatologia_PP!A:U,9+Precipitacion!$E$2,FALSE),"")</f>
        <v>102.0866666666667</v>
      </c>
      <c r="AS701" s="70">
        <f t="shared" si="63"/>
        <v>53.190099915104796</v>
      </c>
      <c r="AT701" s="70">
        <f t="shared" si="64"/>
        <v>56.858382667870643</v>
      </c>
      <c r="AU701" s="70">
        <f t="shared" si="65"/>
        <v>9.8000000000000007</v>
      </c>
      <c r="AV701" s="70">
        <f>IFERROR(VLOOKUP(A701,Maximos!A:AQ,8+(Precipitacion!$E$2-1)*3,FALSE),"")</f>
        <v>51.1</v>
      </c>
      <c r="AW701" s="79">
        <f t="array" ref="AW70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MATCH($A701, Maximos!$A:$A, 0),
    _xlpm.anio, INDEX(Maximos!$A:$ZZ, _xlpm.fila, _xlpm.colIni+1),
    _xlpm.dia, INDEX(Maximos!$A:$ZZ, _xlpm.fila, _xlpm.colIni+2),
    IF(OR(_xlpm.anio="",_xlpm.dia=""), "No aplica", DATE(_xlpm.anio, _xlpm.mesNum, _xlpm.dia))
  ),
"")</f>
        <v>29721</v>
      </c>
      <c r="AX701" s="72">
        <f t="shared" si="66"/>
        <v>-41.3</v>
      </c>
    </row>
    <row r="702" spans="1:50" ht="15" customHeight="1" x14ac:dyDescent="0.25">
      <c r="A702" s="68">
        <v>21205980</v>
      </c>
      <c r="B702" s="69" t="s">
        <v>1061</v>
      </c>
      <c r="C702" s="69" t="s">
        <v>1028</v>
      </c>
      <c r="D702" s="70">
        <v>-74.200916669999998</v>
      </c>
      <c r="E702" s="70">
        <v>4.7923888889999997</v>
      </c>
      <c r="F702" s="68">
        <v>2560</v>
      </c>
      <c r="G702" s="68">
        <v>25</v>
      </c>
      <c r="H702" s="68">
        <v>25799</v>
      </c>
      <c r="I702" s="69" t="s">
        <v>293</v>
      </c>
      <c r="J702" s="69" t="s">
        <v>1062</v>
      </c>
      <c r="K702" s="72">
        <v>1.7</v>
      </c>
      <c r="L702" s="72">
        <v>4.8</v>
      </c>
      <c r="M702" s="72">
        <v>0</v>
      </c>
      <c r="N702" s="72">
        <v>0</v>
      </c>
      <c r="O702" s="72">
        <v>1.2</v>
      </c>
      <c r="P702" s="72">
        <v>0</v>
      </c>
      <c r="Q702" s="72">
        <v>0</v>
      </c>
      <c r="R702" s="72">
        <v>0</v>
      </c>
      <c r="S702" s="72">
        <v>0</v>
      </c>
      <c r="T702" s="72">
        <v>0</v>
      </c>
      <c r="U702" s="72">
        <v>1.4</v>
      </c>
      <c r="V702" s="72">
        <v>0</v>
      </c>
      <c r="W702" s="72">
        <v>14</v>
      </c>
      <c r="X702" s="72">
        <v>6.2</v>
      </c>
      <c r="Y702" s="72">
        <v>0</v>
      </c>
      <c r="Z702" s="72">
        <v>0</v>
      </c>
      <c r="AA702" s="72">
        <v>0</v>
      </c>
      <c r="AB702" s="72">
        <v>4.5</v>
      </c>
      <c r="AC702" s="72">
        <v>0</v>
      </c>
      <c r="AD702" s="72">
        <v>0</v>
      </c>
      <c r="AE702" s="72">
        <v>2.2000000000000002</v>
      </c>
      <c r="AF702" s="87">
        <v>0</v>
      </c>
      <c r="AG702" s="87">
        <v>0.8</v>
      </c>
      <c r="AH702" s="87">
        <v>1</v>
      </c>
      <c r="AI702" s="87">
        <v>0</v>
      </c>
      <c r="AJ702" s="87">
        <v>7.6</v>
      </c>
      <c r="AK702" s="87">
        <v>2</v>
      </c>
      <c r="AL702" s="87">
        <v>0</v>
      </c>
      <c r="AM702" s="87">
        <v>0</v>
      </c>
      <c r="AN702" s="87"/>
      <c r="AO702" s="87"/>
      <c r="AP702" s="70">
        <f t="shared" si="61"/>
        <v>29</v>
      </c>
      <c r="AQ702" s="70">
        <f t="shared" si="62"/>
        <v>47.4</v>
      </c>
      <c r="AR702" s="70">
        <f>IFERROR(VLOOKUP(A702,Climatologia_PP!A:U,9+Precipitacion!$E$2,FALSE),"")</f>
        <v>107.45517241379309</v>
      </c>
      <c r="AS702" s="70">
        <f t="shared" si="63"/>
        <v>44.111417752390736</v>
      </c>
      <c r="AT702" s="70">
        <f t="shared" si="64"/>
        <v>47.153584493934922</v>
      </c>
      <c r="AU702" s="70">
        <f t="shared" si="65"/>
        <v>14</v>
      </c>
      <c r="AV702" s="70">
        <f>IFERROR(VLOOKUP(A702,Maximos!A:AQ,8+(Precipitacion!$E$2-1)*3,FALSE),"")</f>
        <v>57.2</v>
      </c>
      <c r="AW702" s="79">
        <f t="array" ref="AW70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MATCH($A702,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702" s="72">
        <f t="shared" si="66"/>
        <v>-43.2</v>
      </c>
    </row>
    <row r="703" spans="1:50" ht="15" customHeight="1" x14ac:dyDescent="0.25">
      <c r="A703" s="68">
        <v>21201550</v>
      </c>
      <c r="B703" s="69" t="s">
        <v>1063</v>
      </c>
      <c r="C703" s="69" t="s">
        <v>1028</v>
      </c>
      <c r="D703" s="70">
        <v>-74.226388889999996</v>
      </c>
      <c r="E703" s="70">
        <v>4.7966666670000002</v>
      </c>
      <c r="F703" s="68">
        <v>2560</v>
      </c>
      <c r="G703" s="68">
        <v>25</v>
      </c>
      <c r="H703" s="68">
        <v>25430</v>
      </c>
      <c r="I703" s="69" t="s">
        <v>293</v>
      </c>
      <c r="J703" s="69" t="s">
        <v>1037</v>
      </c>
      <c r="K703" s="72">
        <v>0.7</v>
      </c>
      <c r="L703" s="72">
        <v>3.4</v>
      </c>
      <c r="M703" s="72">
        <v>0.4</v>
      </c>
      <c r="N703" s="72">
        <v>0</v>
      </c>
      <c r="O703" s="72">
        <v>0.5</v>
      </c>
      <c r="P703" s="72">
        <v>0</v>
      </c>
      <c r="Q703" s="72">
        <v>0</v>
      </c>
      <c r="R703" s="72">
        <v>0</v>
      </c>
      <c r="S703" s="72">
        <v>0</v>
      </c>
      <c r="T703" s="72">
        <v>0</v>
      </c>
      <c r="U703" s="72">
        <v>1</v>
      </c>
      <c r="V703" s="72">
        <v>0</v>
      </c>
      <c r="W703" s="72">
        <v>14.7</v>
      </c>
      <c r="X703" s="72">
        <v>9.1</v>
      </c>
      <c r="Y703" s="72">
        <v>0</v>
      </c>
      <c r="Z703" s="72">
        <v>0</v>
      </c>
      <c r="AA703" s="72">
        <v>0</v>
      </c>
      <c r="AB703" s="72">
        <v>3.1</v>
      </c>
      <c r="AC703" s="72">
        <v>0</v>
      </c>
      <c r="AD703" s="72">
        <v>0</v>
      </c>
      <c r="AE703" s="72">
        <v>2.7</v>
      </c>
      <c r="AF703" s="87">
        <v>0</v>
      </c>
      <c r="AG703" s="87">
        <v>0</v>
      </c>
      <c r="AH703" s="87">
        <v>0</v>
      </c>
      <c r="AI703" s="87">
        <v>0.7</v>
      </c>
      <c r="AJ703" s="87">
        <v>7.7</v>
      </c>
      <c r="AK703" s="87">
        <v>1.7</v>
      </c>
      <c r="AL703" s="87">
        <v>0</v>
      </c>
      <c r="AM703" s="87">
        <v>1.2</v>
      </c>
      <c r="AN703" s="87"/>
      <c r="AO703" s="87"/>
      <c r="AP703" s="70">
        <f t="shared" si="61"/>
        <v>29</v>
      </c>
      <c r="AQ703" s="70">
        <f t="shared" si="62"/>
        <v>46.900000000000013</v>
      </c>
      <c r="AR703" s="70">
        <f>IFERROR(VLOOKUP(A703,Climatologia_PP!A:U,9+Precipitacion!$E$2,FALSE),"")</f>
        <v>102.75</v>
      </c>
      <c r="AS703" s="70">
        <f t="shared" si="63"/>
        <v>45.644768856447698</v>
      </c>
      <c r="AT703" s="70">
        <f t="shared" si="64"/>
        <v>48.792683949995812</v>
      </c>
      <c r="AU703" s="70">
        <f t="shared" si="65"/>
        <v>14.7</v>
      </c>
      <c r="AV703" s="70">
        <f>IFERROR(VLOOKUP(A703,Maximos!A:AQ,8+(Precipitacion!$E$2-1)*3,FALSE),"")</f>
        <v>49.6</v>
      </c>
      <c r="AW703" s="79">
        <f t="array" ref="AW70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MATCH($A703, Maximos!$A:$A, 0),
    _xlpm.anio, INDEX(Maximos!$A:$ZZ, _xlpm.fila, _xlpm.colIni+1),
    _xlpm.dia, INDEX(Maximos!$A:$ZZ, _xlpm.fila, _xlpm.colIni+2),
    IF(OR(_xlpm.anio="",_xlpm.dia=""), "No aplica", DATE(_xlpm.anio, _xlpm.mesNum, _xlpm.dia))
  ),
"")</f>
        <v>37020</v>
      </c>
      <c r="AX703" s="72">
        <f t="shared" si="66"/>
        <v>-34.900000000000006</v>
      </c>
    </row>
    <row r="704" spans="1:50" ht="15" customHeight="1" x14ac:dyDescent="0.25">
      <c r="A704" s="68">
        <v>21206260</v>
      </c>
      <c r="B704" s="69" t="s">
        <v>1064</v>
      </c>
      <c r="C704" s="69" t="s">
        <v>1028</v>
      </c>
      <c r="D704" s="70">
        <v>-74.049722220000007</v>
      </c>
      <c r="E704" s="70">
        <v>4.7986388890000002</v>
      </c>
      <c r="F704" s="68">
        <v>2570</v>
      </c>
      <c r="G704" s="68">
        <v>11</v>
      </c>
      <c r="H704" s="68">
        <v>11001</v>
      </c>
      <c r="I704" s="69" t="s">
        <v>74</v>
      </c>
      <c r="J704" s="69" t="s">
        <v>74</v>
      </c>
      <c r="K704" s="72">
        <v>0.8</v>
      </c>
      <c r="L704" s="72"/>
      <c r="M704" s="72">
        <v>5.5</v>
      </c>
      <c r="N704" s="72">
        <v>1</v>
      </c>
      <c r="O704" s="72">
        <v>3.4</v>
      </c>
      <c r="P704" s="72">
        <v>0.6</v>
      </c>
      <c r="Q704" s="72">
        <v>0</v>
      </c>
      <c r="R704" s="72">
        <v>0</v>
      </c>
      <c r="S704" s="72"/>
      <c r="T704" s="72">
        <v>0.6</v>
      </c>
      <c r="U704" s="72">
        <v>1</v>
      </c>
      <c r="V704" s="72">
        <v>7.4</v>
      </c>
      <c r="W704" s="72">
        <v>4</v>
      </c>
      <c r="X704" s="72">
        <v>0.4</v>
      </c>
      <c r="Y704" s="72"/>
      <c r="Z704" s="72"/>
      <c r="AA704" s="72"/>
      <c r="AB704" s="72">
        <v>6.4</v>
      </c>
      <c r="AC704" s="72">
        <v>0</v>
      </c>
      <c r="AD704" s="72">
        <v>0</v>
      </c>
      <c r="AE704" s="72">
        <v>6.8</v>
      </c>
      <c r="AF704" s="87">
        <v>0.8</v>
      </c>
      <c r="AG704" s="87"/>
      <c r="AH704" s="87">
        <v>1.6</v>
      </c>
      <c r="AI704" s="87">
        <v>2.8</v>
      </c>
      <c r="AJ704" s="87">
        <v>3.8</v>
      </c>
      <c r="AK704" s="87">
        <v>1.5</v>
      </c>
      <c r="AL704" s="87">
        <v>1</v>
      </c>
      <c r="AM704" s="87">
        <v>1.8</v>
      </c>
      <c r="AN704" s="87"/>
      <c r="AO704" s="87"/>
      <c r="AP704" s="70">
        <f t="shared" si="61"/>
        <v>23</v>
      </c>
      <c r="AQ704" s="70">
        <f t="shared" si="62"/>
        <v>51.199999999999982</v>
      </c>
      <c r="AR704" s="70" t="str">
        <f>IFERROR(VLOOKUP(A704,Climatologia_PP!A:U,9+Precipitacion!$E$2,FALSE),"")</f>
        <v/>
      </c>
      <c r="AS704" s="70" t="str">
        <f t="shared" si="63"/>
        <v/>
      </c>
      <c r="AT704" s="70" t="str">
        <f t="shared" si="64"/>
        <v/>
      </c>
      <c r="AU704" s="70">
        <f t="shared" si="65"/>
        <v>7.4</v>
      </c>
      <c r="AV704" s="70">
        <f>IFERROR(VLOOKUP(A704,Maximos!A:AQ,8+(Precipitacion!$E$2-1)*3,FALSE),"")</f>
        <v>59.4</v>
      </c>
      <c r="AW704" s="79">
        <f t="array" ref="AW70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MATCH($A704, Maximos!$A:$A, 0),
    _xlpm.anio, INDEX(Maximos!$A:$ZZ, _xlpm.fila, _xlpm.colIni+1),
    _xlpm.dia, INDEX(Maximos!$A:$ZZ, _xlpm.fila, _xlpm.colIni+2),
    IF(OR(_xlpm.anio="",_xlpm.dia=""), "No aplica", DATE(_xlpm.anio, _xlpm.mesNum, _xlpm.dia))
  ),
"")</f>
        <v>44319</v>
      </c>
      <c r="AX704" s="72">
        <f t="shared" si="66"/>
        <v>-52</v>
      </c>
    </row>
    <row r="705" spans="1:50" ht="15" customHeight="1" x14ac:dyDescent="0.25">
      <c r="A705" s="68">
        <v>35067130</v>
      </c>
      <c r="B705" s="69" t="s">
        <v>1065</v>
      </c>
      <c r="C705" s="69" t="s">
        <v>1028</v>
      </c>
      <c r="D705" s="70">
        <v>-73.392972220000004</v>
      </c>
      <c r="E705" s="70">
        <v>4.8528333330000004</v>
      </c>
      <c r="F705" s="68">
        <v>1757</v>
      </c>
      <c r="G705" s="68">
        <v>25</v>
      </c>
      <c r="H705" s="68">
        <v>25839</v>
      </c>
      <c r="I705" s="69" t="s">
        <v>293</v>
      </c>
      <c r="J705" s="69" t="s">
        <v>1044</v>
      </c>
      <c r="K705" s="72">
        <v>32</v>
      </c>
      <c r="L705" s="72">
        <v>14</v>
      </c>
      <c r="M705" s="72">
        <v>18</v>
      </c>
      <c r="N705" s="72">
        <v>15.5</v>
      </c>
      <c r="O705" s="72">
        <v>43.5</v>
      </c>
      <c r="P705" s="72">
        <v>23</v>
      </c>
      <c r="Q705" s="72">
        <v>3.5</v>
      </c>
      <c r="R705" s="72">
        <v>0</v>
      </c>
      <c r="S705" s="72">
        <v>2.5</v>
      </c>
      <c r="T705" s="72">
        <v>0</v>
      </c>
      <c r="U705" s="72">
        <v>25.5</v>
      </c>
      <c r="V705" s="72">
        <v>3.5</v>
      </c>
      <c r="W705" s="72">
        <v>26</v>
      </c>
      <c r="X705" s="72">
        <v>2.5</v>
      </c>
      <c r="Y705" s="72">
        <v>5</v>
      </c>
      <c r="Z705" s="72">
        <v>34.5</v>
      </c>
      <c r="AA705" s="72">
        <v>10</v>
      </c>
      <c r="AB705" s="72">
        <v>71</v>
      </c>
      <c r="AC705" s="72">
        <v>3.5</v>
      </c>
      <c r="AD705" s="72">
        <v>6</v>
      </c>
      <c r="AE705" s="72">
        <v>43</v>
      </c>
      <c r="AF705" s="87">
        <v>15</v>
      </c>
      <c r="AG705" s="87">
        <v>11</v>
      </c>
      <c r="AH705" s="87">
        <v>25.5</v>
      </c>
      <c r="AI705" s="87">
        <v>21</v>
      </c>
      <c r="AJ705" s="87">
        <v>42.5</v>
      </c>
      <c r="AK705" s="87">
        <v>28.5</v>
      </c>
      <c r="AL705" s="87">
        <v>15</v>
      </c>
      <c r="AM705" s="87">
        <v>50</v>
      </c>
      <c r="AN705" s="87"/>
      <c r="AO705" s="87"/>
      <c r="AP705" s="70">
        <f t="shared" si="61"/>
        <v>29</v>
      </c>
      <c r="AQ705" s="70">
        <f t="shared" si="62"/>
        <v>591</v>
      </c>
      <c r="AR705" s="70" t="str">
        <f>IFERROR(VLOOKUP(A705,Climatologia_PP!A:U,9+Precipitacion!$E$2,FALSE),"")</f>
        <v/>
      </c>
      <c r="AS705" s="70" t="str">
        <f t="shared" si="63"/>
        <v/>
      </c>
      <c r="AT705" s="70" t="str">
        <f t="shared" si="64"/>
        <v/>
      </c>
      <c r="AU705" s="70">
        <f t="shared" si="65"/>
        <v>71</v>
      </c>
      <c r="AV705" s="70">
        <f>IFERROR(VLOOKUP(A705,Maximos!A:AQ,8+(Precipitacion!$E$2-1)*3,FALSE),"")</f>
        <v>83</v>
      </c>
      <c r="AW705" s="79">
        <f t="array" ref="AW70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MATCH($A705, Maximos!$A:$A, 0),
    _xlpm.anio, INDEX(Maximos!$A:$ZZ, _xlpm.fila, _xlpm.colIni+1),
    _xlpm.dia, INDEX(Maximos!$A:$ZZ, _xlpm.fila, _xlpm.colIni+2),
    IF(OR(_xlpm.anio="",_xlpm.dia=""), "No aplica", DATE(_xlpm.anio, _xlpm.mesNum, _xlpm.dia))
  ),
"")</f>
        <v>45426</v>
      </c>
      <c r="AX705" s="72">
        <f t="shared" si="66"/>
        <v>-12</v>
      </c>
    </row>
    <row r="706" spans="1:50" ht="15" customHeight="1" x14ac:dyDescent="0.25">
      <c r="A706" s="68">
        <v>21195060</v>
      </c>
      <c r="B706" s="69" t="s">
        <v>1066</v>
      </c>
      <c r="C706" s="69" t="s">
        <v>1028</v>
      </c>
      <c r="D706" s="70">
        <v>-74.487416670000002</v>
      </c>
      <c r="E706" s="70">
        <v>4.1927222220000004</v>
      </c>
      <c r="F706" s="68">
        <v>950</v>
      </c>
      <c r="G706" s="68">
        <v>25</v>
      </c>
      <c r="H706" s="68">
        <v>25524</v>
      </c>
      <c r="I706" s="69" t="s">
        <v>293</v>
      </c>
      <c r="J706" s="69" t="s">
        <v>1066</v>
      </c>
      <c r="K706" s="72"/>
      <c r="L706" s="72"/>
      <c r="M706" s="72"/>
      <c r="N706" s="72"/>
      <c r="O706" s="72">
        <v>3</v>
      </c>
      <c r="P706" s="72">
        <v>0</v>
      </c>
      <c r="Q706" s="72">
        <v>0</v>
      </c>
      <c r="R706" s="72">
        <v>7</v>
      </c>
      <c r="S706" s="72">
        <v>0</v>
      </c>
      <c r="T706" s="72">
        <v>0</v>
      </c>
      <c r="U706" s="72">
        <v>2.5</v>
      </c>
      <c r="V706" s="72">
        <v>3</v>
      </c>
      <c r="W706" s="72">
        <v>0</v>
      </c>
      <c r="X706" s="72">
        <v>0.5</v>
      </c>
      <c r="Y706" s="72">
        <v>0</v>
      </c>
      <c r="Z706" s="72">
        <v>7.5</v>
      </c>
      <c r="AA706" s="72">
        <v>0</v>
      </c>
      <c r="AB706" s="72">
        <v>0</v>
      </c>
      <c r="AC706" s="72"/>
      <c r="AD706" s="72"/>
      <c r="AE706" s="72"/>
      <c r="AF706" s="87">
        <v>4</v>
      </c>
      <c r="AG706" s="87">
        <v>0</v>
      </c>
      <c r="AH706" s="87">
        <v>0</v>
      </c>
      <c r="AI706" s="87">
        <v>0</v>
      </c>
      <c r="AJ706" s="87">
        <v>1.5</v>
      </c>
      <c r="AK706" s="87">
        <v>3.5</v>
      </c>
      <c r="AL706" s="87">
        <v>0</v>
      </c>
      <c r="AM706" s="87">
        <v>0.5</v>
      </c>
      <c r="AN706" s="87"/>
      <c r="AO706" s="87"/>
      <c r="AP706" s="70">
        <f t="shared" si="61"/>
        <v>22</v>
      </c>
      <c r="AQ706" s="70">
        <f t="shared" si="62"/>
        <v>33</v>
      </c>
      <c r="AR706" s="70">
        <f>IFERROR(VLOOKUP(A706,Climatologia_PP!A:U,9+Precipitacion!$E$2,FALSE),"")</f>
        <v>126.1321428571429</v>
      </c>
      <c r="AS706" s="70">
        <f t="shared" si="63"/>
        <v>26.163037630602819</v>
      </c>
      <c r="AT706" s="70">
        <f t="shared" si="64"/>
        <v>36.866098479485785</v>
      </c>
      <c r="AU706" s="70">
        <f t="shared" si="65"/>
        <v>7.5</v>
      </c>
      <c r="AV706" s="70">
        <f>IFERROR(VLOOKUP(A706,Maximos!A:AQ,8+(Precipitacion!$E$2-1)*3,FALSE),"")</f>
        <v>75.400000000000006</v>
      </c>
      <c r="AW706" s="79">
        <f t="array" ref="AW70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MATCH($A706, Maximos!$A:$A, 0),
    _xlpm.anio, INDEX(Maximos!$A:$ZZ, _xlpm.fila, _xlpm.colIni+1),
    _xlpm.dia, INDEX(Maximos!$A:$ZZ, _xlpm.fila, _xlpm.colIni+2),
    IF(OR(_xlpm.anio="",_xlpm.dia=""), "No aplica", DATE(_xlpm.anio, _xlpm.mesNum, _xlpm.dia))
  ),
"")</f>
        <v>40322</v>
      </c>
      <c r="AX706" s="72">
        <f t="shared" si="66"/>
        <v>-67.900000000000006</v>
      </c>
    </row>
    <row r="707" spans="1:50" ht="15" customHeight="1" x14ac:dyDescent="0.25">
      <c r="A707" s="68">
        <v>21190030</v>
      </c>
      <c r="B707" s="69" t="s">
        <v>1067</v>
      </c>
      <c r="C707" s="69" t="s">
        <v>1028</v>
      </c>
      <c r="D707" s="70">
        <v>-74.45447222</v>
      </c>
      <c r="E707" s="70">
        <v>4.3480555560000003</v>
      </c>
      <c r="F707" s="68">
        <v>1635</v>
      </c>
      <c r="G707" s="68">
        <v>25</v>
      </c>
      <c r="H707" s="68">
        <v>25805</v>
      </c>
      <c r="I707" s="69" t="s">
        <v>293</v>
      </c>
      <c r="J707" s="69" t="s">
        <v>1067</v>
      </c>
      <c r="K707" s="72">
        <v>0.1</v>
      </c>
      <c r="L707" s="72">
        <v>14.1</v>
      </c>
      <c r="M707" s="72">
        <v>1.1000000000000001</v>
      </c>
      <c r="N707" s="72">
        <v>1.3</v>
      </c>
      <c r="O707" s="72">
        <v>4.5999999999999996</v>
      </c>
      <c r="P707" s="72">
        <v>0</v>
      </c>
      <c r="Q707" s="72">
        <v>0</v>
      </c>
      <c r="R707" s="72">
        <v>0</v>
      </c>
      <c r="S707" s="72">
        <v>0</v>
      </c>
      <c r="T707" s="72">
        <v>0</v>
      </c>
      <c r="U707" s="72">
        <v>2.2000000000000002</v>
      </c>
      <c r="V707" s="72">
        <v>0.6</v>
      </c>
      <c r="W707" s="72">
        <v>0.2</v>
      </c>
      <c r="X707" s="72">
        <v>0</v>
      </c>
      <c r="Y707" s="72">
        <v>10.3</v>
      </c>
      <c r="Z707" s="72">
        <v>0.5</v>
      </c>
      <c r="AA707" s="72">
        <v>0</v>
      </c>
      <c r="AB707" s="72">
        <v>0</v>
      </c>
      <c r="AC707" s="72">
        <v>0</v>
      </c>
      <c r="AD707" s="72">
        <v>0</v>
      </c>
      <c r="AE707" s="72">
        <v>14.1</v>
      </c>
      <c r="AF707" s="87">
        <v>4.8</v>
      </c>
      <c r="AG707" s="87">
        <v>0.4</v>
      </c>
      <c r="AH707" s="87">
        <v>0</v>
      </c>
      <c r="AI707" s="87">
        <v>0.4</v>
      </c>
      <c r="AJ707" s="87">
        <v>1.3</v>
      </c>
      <c r="AK707" s="87">
        <v>1.7</v>
      </c>
      <c r="AL707" s="87">
        <v>0</v>
      </c>
      <c r="AM707" s="87">
        <v>1</v>
      </c>
      <c r="AN707" s="87"/>
      <c r="AO707" s="87"/>
      <c r="AP707" s="70">
        <f t="shared" si="61"/>
        <v>29</v>
      </c>
      <c r="AQ707" s="70">
        <f t="shared" si="62"/>
        <v>58.699999999999996</v>
      </c>
      <c r="AR707" s="70">
        <f>IFERROR(VLOOKUP(A707,Climatologia_PP!A:U,9+Precipitacion!$E$2,FALSE),"")</f>
        <v>104.1206896551724</v>
      </c>
      <c r="AS707" s="70">
        <f t="shared" si="63"/>
        <v>56.37688358999835</v>
      </c>
      <c r="AT707" s="70">
        <f t="shared" si="64"/>
        <v>60.264944527239606</v>
      </c>
      <c r="AU707" s="70">
        <f t="shared" si="65"/>
        <v>14.1</v>
      </c>
      <c r="AV707" s="70">
        <f>IFERROR(VLOOKUP(A707,Maximos!A:AQ,8+(Precipitacion!$E$2-1)*3,FALSE),"")</f>
        <v>66.5</v>
      </c>
      <c r="AW707" s="79">
        <f t="array" ref="AW70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MATCH($A707,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707" s="72">
        <f t="shared" si="66"/>
        <v>-52.4</v>
      </c>
    </row>
    <row r="708" spans="1:50" ht="15" customHeight="1" x14ac:dyDescent="0.25">
      <c r="A708" s="68">
        <v>21205700</v>
      </c>
      <c r="B708" s="69" t="s">
        <v>1068</v>
      </c>
      <c r="C708" s="69" t="s">
        <v>1028</v>
      </c>
      <c r="D708" s="70">
        <v>-73.864452999999997</v>
      </c>
      <c r="E708" s="70">
        <v>4.8779529999999998</v>
      </c>
      <c r="F708" s="68">
        <v>2750</v>
      </c>
      <c r="G708" s="68">
        <v>25</v>
      </c>
      <c r="H708" s="68">
        <v>25322</v>
      </c>
      <c r="I708" s="69" t="s">
        <v>293</v>
      </c>
      <c r="J708" s="69" t="s">
        <v>1068</v>
      </c>
      <c r="K708" s="72">
        <v>5.2</v>
      </c>
      <c r="L708" s="72">
        <v>3.3</v>
      </c>
      <c r="M708" s="72">
        <v>4.8</v>
      </c>
      <c r="N708" s="72">
        <v>2.8</v>
      </c>
      <c r="O708" s="72">
        <v>5.3</v>
      </c>
      <c r="P708" s="72">
        <v>2.6</v>
      </c>
      <c r="Q708" s="72">
        <v>0</v>
      </c>
      <c r="R708" s="72">
        <v>0</v>
      </c>
      <c r="S708" s="72">
        <v>0</v>
      </c>
      <c r="T708" s="72">
        <v>1.1000000000000001</v>
      </c>
      <c r="U708" s="72">
        <v>0.6</v>
      </c>
      <c r="V708" s="72">
        <v>0</v>
      </c>
      <c r="W708" s="72">
        <v>0</v>
      </c>
      <c r="X708" s="72">
        <v>0</v>
      </c>
      <c r="Y708" s="72">
        <v>2.2000000000000002</v>
      </c>
      <c r="Z708" s="72">
        <v>0.8</v>
      </c>
      <c r="AA708" s="72">
        <v>1</v>
      </c>
      <c r="AB708" s="72">
        <v>8</v>
      </c>
      <c r="AC708" s="72">
        <v>0.5</v>
      </c>
      <c r="AD708" s="72">
        <v>0.2</v>
      </c>
      <c r="AE708" s="72">
        <v>8</v>
      </c>
      <c r="AF708" s="87">
        <v>4.5</v>
      </c>
      <c r="AG708" s="87">
        <v>5</v>
      </c>
      <c r="AH708" s="87">
        <v>1.5</v>
      </c>
      <c r="AI708" s="87">
        <v>7.8</v>
      </c>
      <c r="AJ708" s="87">
        <v>10.6</v>
      </c>
      <c r="AK708" s="87">
        <v>6.5</v>
      </c>
      <c r="AL708" s="87">
        <v>3.2</v>
      </c>
      <c r="AM708" s="87">
        <v>3.8</v>
      </c>
      <c r="AN708" s="87"/>
      <c r="AO708" s="87"/>
      <c r="AP708" s="70">
        <f t="shared" si="61"/>
        <v>29</v>
      </c>
      <c r="AQ708" s="70">
        <f t="shared" si="62"/>
        <v>89.3</v>
      </c>
      <c r="AR708" s="70">
        <f>IFERROR(VLOOKUP(A708,Climatologia_PP!A:U,9+Precipitacion!$E$2,FALSE),"")</f>
        <v>96.012500000000003</v>
      </c>
      <c r="AS708" s="70">
        <f t="shared" si="63"/>
        <v>93.008722822549146</v>
      </c>
      <c r="AT708" s="70">
        <f t="shared" si="64"/>
        <v>99.423117499966324</v>
      </c>
      <c r="AU708" s="70">
        <f t="shared" si="65"/>
        <v>10.6</v>
      </c>
      <c r="AV708" s="70">
        <f>IFERROR(VLOOKUP(A708,Maximos!A:AQ,8+(Precipitacion!$E$2-1)*3,FALSE),"")</f>
        <v>70</v>
      </c>
      <c r="AW708" s="79">
        <f t="array" ref="AW70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MATCH($A708, Maximos!$A:$A, 0),
    _xlpm.anio, INDEX(Maximos!$A:$ZZ, _xlpm.fila, _xlpm.colIni+1),
    _xlpm.dia, INDEX(Maximos!$A:$ZZ, _xlpm.fila, _xlpm.colIni+2),
    IF(OR(_xlpm.anio="",_xlpm.dia=""), "No aplica", DATE(_xlpm.anio, _xlpm.mesNum, _xlpm.dia))
  ),
"")</f>
        <v>42867</v>
      </c>
      <c r="AX708" s="72">
        <f t="shared" si="66"/>
        <v>-59.4</v>
      </c>
    </row>
    <row r="709" spans="1:50" ht="15" customHeight="1" x14ac:dyDescent="0.25">
      <c r="A709" s="68">
        <v>21206020</v>
      </c>
      <c r="B709" s="69" t="s">
        <v>1069</v>
      </c>
      <c r="C709" s="69" t="s">
        <v>1028</v>
      </c>
      <c r="D709" s="70">
        <v>-74.104833330000005</v>
      </c>
      <c r="E709" s="70">
        <v>4.8985277780000001</v>
      </c>
      <c r="F709" s="68">
        <v>2575</v>
      </c>
      <c r="G709" s="68">
        <v>25</v>
      </c>
      <c r="H709" s="68">
        <v>25785</v>
      </c>
      <c r="I709" s="69" t="s">
        <v>293</v>
      </c>
      <c r="J709" s="69" t="s">
        <v>1059</v>
      </c>
      <c r="K709" s="72">
        <v>2.2000000000000002</v>
      </c>
      <c r="L709" s="72">
        <v>3</v>
      </c>
      <c r="M709" s="72">
        <v>0</v>
      </c>
      <c r="N709" s="72">
        <v>0</v>
      </c>
      <c r="O709" s="72"/>
      <c r="P709" s="72">
        <v>2</v>
      </c>
      <c r="Q709" s="72">
        <v>0</v>
      </c>
      <c r="R709" s="72">
        <v>0</v>
      </c>
      <c r="S709" s="72">
        <v>0</v>
      </c>
      <c r="T709" s="72">
        <v>0</v>
      </c>
      <c r="U709" s="72">
        <v>2</v>
      </c>
      <c r="V709" s="72">
        <v>2</v>
      </c>
      <c r="W709" s="72"/>
      <c r="X709" s="72">
        <v>9</v>
      </c>
      <c r="Y709" s="72">
        <v>0</v>
      </c>
      <c r="Z709" s="72">
        <v>0</v>
      </c>
      <c r="AA709" s="72">
        <v>0</v>
      </c>
      <c r="AB709" s="72">
        <v>5</v>
      </c>
      <c r="AC709" s="72">
        <v>0</v>
      </c>
      <c r="AD709" s="72">
        <v>0</v>
      </c>
      <c r="AE709" s="72">
        <v>7.2</v>
      </c>
      <c r="AF709" s="87">
        <v>2</v>
      </c>
      <c r="AG709" s="87">
        <v>0</v>
      </c>
      <c r="AH709" s="87">
        <v>7</v>
      </c>
      <c r="AI709" s="87">
        <v>3.2</v>
      </c>
      <c r="AJ709" s="87">
        <v>7</v>
      </c>
      <c r="AK709" s="87">
        <v>10</v>
      </c>
      <c r="AL709" s="87">
        <v>0</v>
      </c>
      <c r="AM709" s="87">
        <v>10</v>
      </c>
      <c r="AN709" s="87"/>
      <c r="AO709" s="87"/>
      <c r="AP709" s="70">
        <f t="shared" ref="AP709:AP772" si="67">COUNTIF(K709:AO709,"&gt;=0")</f>
        <v>27</v>
      </c>
      <c r="AQ709" s="70">
        <f t="shared" ref="AQ709:AQ772" si="68">IF(AP709&gt;0,SUM(K709:AO709),"")</f>
        <v>71.599999999999994</v>
      </c>
      <c r="AR709" s="70">
        <f>IFERROR(VLOOKUP(A709,Climatologia_PP!A:U,9+Precipitacion!$E$2,FALSE),"")</f>
        <v>106.02800000000001</v>
      </c>
      <c r="AS709" s="70">
        <f t="shared" ref="AS709:AS772" si="69">IFERROR((AQ709/AR709)*100,"")</f>
        <v>67.529331874599151</v>
      </c>
      <c r="AT709" s="70">
        <f t="shared" ref="AT709:AT772" si="70">IFERROR(IF(AND((AQ709*$I$2*100/(AR709*AP709))&gt;100+3.33*AQ709-AR709*AP709/$I$2,AR709&lt;30),IF(100+3.33*AQ709-AR709*AP709/$I$2&gt;200,200,100+3.33*AQ709-AR709*AP709/$I$2),IF((AQ709*$I$2*100/(AR709*AP709))&lt;100+AQ709-3.33*AR709*AP709/$I$2,100+AQ709-3.33*AR709*AP709/$I$2,IF((AQ709*$I$2*100/(AR709*AP709))&gt;200,200,(AQ709*$I$2*100/(AR709*AP709))))),"")</f>
        <v>77.533677337502738</v>
      </c>
      <c r="AU709" s="70">
        <f t="shared" ref="AU709:AU772" si="71">IF(AP709&gt;0,MAX(K709:AO709),"")</f>
        <v>10</v>
      </c>
      <c r="AV709" s="70">
        <f>IFERROR(VLOOKUP(A709,Maximos!A:AQ,8+(Precipitacion!$E$2-1)*3,FALSE),"")</f>
        <v>55</v>
      </c>
      <c r="AW709" s="79">
        <f t="array" ref="AW70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MATCH($A709, Maximos!$A:$A, 0),
    _xlpm.anio, INDEX(Maximos!$A:$ZZ, _xlpm.fila, _xlpm.colIni+1),
    _xlpm.dia, INDEX(Maximos!$A:$ZZ, _xlpm.fila, _xlpm.colIni+2),
    IF(OR(_xlpm.anio="",_xlpm.dia=""), "No aplica", DATE(_xlpm.anio, _xlpm.mesNum, _xlpm.dia))
  ),
"")</f>
        <v>40321</v>
      </c>
      <c r="AX709" s="72">
        <f t="shared" ref="AX709:AX772" si="72">IFERROR(AU709-AV709,"NA")</f>
        <v>-45</v>
      </c>
    </row>
    <row r="710" spans="1:50" ht="15" customHeight="1" x14ac:dyDescent="0.25">
      <c r="A710" s="68">
        <v>21201240</v>
      </c>
      <c r="B710" s="69" t="s">
        <v>1070</v>
      </c>
      <c r="C710" s="69" t="s">
        <v>1028</v>
      </c>
      <c r="D710" s="70">
        <v>-74.126277779999995</v>
      </c>
      <c r="E710" s="70">
        <v>4.4813055559999997</v>
      </c>
      <c r="F710" s="68">
        <v>2800</v>
      </c>
      <c r="G710" s="68">
        <v>11</v>
      </c>
      <c r="H710" s="68">
        <v>11001</v>
      </c>
      <c r="I710" s="69" t="s">
        <v>74</v>
      </c>
      <c r="J710" s="69" t="s">
        <v>74</v>
      </c>
      <c r="K710" s="72"/>
      <c r="L710" s="72"/>
      <c r="M710" s="72"/>
      <c r="N710" s="72"/>
      <c r="O710" s="72"/>
      <c r="P710" s="72"/>
      <c r="Q710" s="72"/>
      <c r="R710" s="72"/>
      <c r="S710" s="72"/>
      <c r="T710" s="72"/>
      <c r="U710" s="72"/>
      <c r="V710" s="72"/>
      <c r="W710" s="72"/>
      <c r="X710" s="72"/>
      <c r="Y710" s="72"/>
      <c r="Z710" s="72"/>
      <c r="AA710" s="72"/>
      <c r="AB710" s="72"/>
      <c r="AC710" s="72"/>
      <c r="AD710" s="72"/>
      <c r="AE710" s="72"/>
      <c r="AF710" s="87">
        <v>0.5</v>
      </c>
      <c r="AG710" s="87">
        <v>1.1000000000000001</v>
      </c>
      <c r="AH710" s="87"/>
      <c r="AI710" s="87">
        <v>3.2</v>
      </c>
      <c r="AJ710" s="87">
        <v>13</v>
      </c>
      <c r="AK710" s="87"/>
      <c r="AL710" s="87">
        <v>4.5999999999999996</v>
      </c>
      <c r="AM710" s="87">
        <v>0.4</v>
      </c>
      <c r="AN710" s="87"/>
      <c r="AO710" s="87"/>
      <c r="AP710" s="70">
        <f t="shared" si="67"/>
        <v>6</v>
      </c>
      <c r="AQ710" s="70">
        <f t="shared" si="68"/>
        <v>22.799999999999997</v>
      </c>
      <c r="AR710" s="70" t="str">
        <f>IFERROR(VLOOKUP(A710,Climatologia_PP!A:U,9+Precipitacion!$E$2,FALSE),"")</f>
        <v/>
      </c>
      <c r="AS710" s="70" t="str">
        <f t="shared" si="69"/>
        <v/>
      </c>
      <c r="AT710" s="70" t="str">
        <f t="shared" si="70"/>
        <v/>
      </c>
      <c r="AU710" s="70">
        <f t="shared" si="71"/>
        <v>13</v>
      </c>
      <c r="AV710" s="70">
        <f>IFERROR(VLOOKUP(A710,Maximos!A:AQ,8+(Precipitacion!$E$2-1)*3,FALSE),"")</f>
        <v>45.3</v>
      </c>
      <c r="AW710" s="79">
        <f t="array" ref="AW71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MATCH($A710, Maximos!$A:$A, 0),
    _xlpm.anio, INDEX(Maximos!$A:$ZZ, _xlpm.fila, _xlpm.colIni+1),
    _xlpm.dia, INDEX(Maximos!$A:$ZZ, _xlpm.fila, _xlpm.colIni+2),
    IF(OR(_xlpm.anio="",_xlpm.dia=""), "No aplica", DATE(_xlpm.anio, _xlpm.mesNum, _xlpm.dia))
  ),
"")</f>
        <v>32997</v>
      </c>
      <c r="AX710" s="72">
        <f t="shared" si="72"/>
        <v>-32.299999999999997</v>
      </c>
    </row>
    <row r="711" spans="1:50" ht="15" customHeight="1" x14ac:dyDescent="0.25">
      <c r="A711" s="68">
        <v>35020290</v>
      </c>
      <c r="B711" s="69" t="s">
        <v>1071</v>
      </c>
      <c r="C711" s="69" t="s">
        <v>1028</v>
      </c>
      <c r="D711" s="70">
        <v>-73.890416669999993</v>
      </c>
      <c r="E711" s="70">
        <v>4.4865277780000001</v>
      </c>
      <c r="F711" s="68">
        <v>1900</v>
      </c>
      <c r="G711" s="68">
        <v>25</v>
      </c>
      <c r="H711" s="68">
        <v>25279</v>
      </c>
      <c r="I711" s="69" t="s">
        <v>293</v>
      </c>
      <c r="J711" s="69" t="s">
        <v>1072</v>
      </c>
      <c r="K711" s="72">
        <v>11.7</v>
      </c>
      <c r="L711" s="72">
        <v>25.1</v>
      </c>
      <c r="M711" s="72">
        <v>15.9</v>
      </c>
      <c r="N711" s="72">
        <v>19.100000000000001</v>
      </c>
      <c r="O711" s="72">
        <v>17</v>
      </c>
      <c r="P711" s="72">
        <v>2.1</v>
      </c>
      <c r="Q711" s="72">
        <v>0</v>
      </c>
      <c r="R711" s="72">
        <v>0</v>
      </c>
      <c r="S711" s="72">
        <v>0</v>
      </c>
      <c r="T711" s="72">
        <v>1.3</v>
      </c>
      <c r="U711" s="72">
        <v>8.1</v>
      </c>
      <c r="V711" s="72">
        <v>0.8</v>
      </c>
      <c r="W711" s="72">
        <v>0</v>
      </c>
      <c r="X711" s="72">
        <v>2.2999999999999998</v>
      </c>
      <c r="Y711" s="72">
        <v>8.6999999999999993</v>
      </c>
      <c r="Z711" s="72">
        <v>5.6</v>
      </c>
      <c r="AA711" s="72">
        <v>0</v>
      </c>
      <c r="AB711" s="72">
        <v>15.4</v>
      </c>
      <c r="AC711" s="72">
        <v>1.3</v>
      </c>
      <c r="AD711" s="72">
        <v>0</v>
      </c>
      <c r="AE711" s="72">
        <v>18.3</v>
      </c>
      <c r="AF711" s="87">
        <v>5.8</v>
      </c>
      <c r="AG711" s="87">
        <v>3.6</v>
      </c>
      <c r="AH711" s="87">
        <v>5.4</v>
      </c>
      <c r="AI711" s="87">
        <v>6.4</v>
      </c>
      <c r="AJ711" s="87">
        <v>14.2</v>
      </c>
      <c r="AK711" s="87">
        <v>5.6</v>
      </c>
      <c r="AL711" s="87">
        <v>5.7</v>
      </c>
      <c r="AM711" s="87">
        <v>3.9</v>
      </c>
      <c r="AN711" s="87"/>
      <c r="AO711" s="87"/>
      <c r="AP711" s="70">
        <f t="shared" si="67"/>
        <v>29</v>
      </c>
      <c r="AQ711" s="70">
        <f t="shared" si="68"/>
        <v>203.29999999999998</v>
      </c>
      <c r="AR711" s="70">
        <f>IFERROR(VLOOKUP(A711,Climatologia_PP!A:U,9+Precipitacion!$E$2,FALSE),"")</f>
        <v>149.82222222222219</v>
      </c>
      <c r="AS711" s="70">
        <f t="shared" si="69"/>
        <v>135.69415603678434</v>
      </c>
      <c r="AT711" s="70">
        <f t="shared" si="70"/>
        <v>145.05237369449358</v>
      </c>
      <c r="AU711" s="70">
        <f t="shared" si="71"/>
        <v>25.1</v>
      </c>
      <c r="AV711" s="70">
        <f>IFERROR(VLOOKUP(A711,Maximos!A:AQ,8+(Precipitacion!$E$2-1)*3,FALSE),"")</f>
        <v>50.8</v>
      </c>
      <c r="AW711" s="79">
        <f t="array" ref="AW71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MATCH($A711, Maximos!$A:$A, 0),
    _xlpm.anio, INDEX(Maximos!$A:$ZZ, _xlpm.fila, _xlpm.colIni+1),
    _xlpm.dia, INDEX(Maximos!$A:$ZZ, _xlpm.fila, _xlpm.colIni+2),
    IF(OR(_xlpm.anio="",_xlpm.dia=""), "No aplica", DATE(_xlpm.anio, _xlpm.mesNum, _xlpm.dia))
  ),
"")</f>
        <v>43597</v>
      </c>
      <c r="AX711" s="72">
        <f t="shared" si="72"/>
        <v>-25.699999999999996</v>
      </c>
    </row>
    <row r="712" spans="1:50" ht="15" customHeight="1" x14ac:dyDescent="0.25">
      <c r="A712" s="68">
        <v>21205740</v>
      </c>
      <c r="B712" s="69" t="s">
        <v>1073</v>
      </c>
      <c r="C712" s="69" t="s">
        <v>1028</v>
      </c>
      <c r="D712" s="70">
        <v>-73.70141667</v>
      </c>
      <c r="E712" s="70">
        <v>5.1177222220000003</v>
      </c>
      <c r="F712" s="68">
        <v>2709</v>
      </c>
      <c r="G712" s="68">
        <v>25</v>
      </c>
      <c r="H712" s="68">
        <v>25183</v>
      </c>
      <c r="I712" s="69" t="s">
        <v>293</v>
      </c>
      <c r="J712" s="69" t="s">
        <v>1074</v>
      </c>
      <c r="K712" s="72">
        <v>5.2</v>
      </c>
      <c r="L712" s="72">
        <v>4.4000000000000004</v>
      </c>
      <c r="M712" s="72">
        <v>5.8</v>
      </c>
      <c r="N712" s="72">
        <v>2.2000000000000002</v>
      </c>
      <c r="O712" s="72">
        <v>9.1999999999999993</v>
      </c>
      <c r="P712" s="72">
        <v>0</v>
      </c>
      <c r="Q712" s="72">
        <v>0</v>
      </c>
      <c r="R712" s="72">
        <v>0</v>
      </c>
      <c r="S712" s="72">
        <v>0</v>
      </c>
      <c r="T712" s="72">
        <v>2.2000000000000002</v>
      </c>
      <c r="U712" s="72">
        <v>2.8</v>
      </c>
      <c r="V712" s="72">
        <v>0</v>
      </c>
      <c r="W712" s="72">
        <v>6.4</v>
      </c>
      <c r="X712" s="72">
        <v>0</v>
      </c>
      <c r="Y712" s="72">
        <v>0</v>
      </c>
      <c r="Z712" s="72">
        <v>3.8</v>
      </c>
      <c r="AA712" s="72">
        <v>0</v>
      </c>
      <c r="AB712" s="72">
        <v>4.5999999999999996</v>
      </c>
      <c r="AC712" s="72">
        <v>0</v>
      </c>
      <c r="AD712" s="72">
        <v>2.2000000000000002</v>
      </c>
      <c r="AE712" s="72">
        <v>10.8</v>
      </c>
      <c r="AF712" s="87">
        <v>3.6</v>
      </c>
      <c r="AG712" s="87">
        <v>2.8</v>
      </c>
      <c r="AH712" s="87">
        <v>0.7</v>
      </c>
      <c r="AI712" s="87">
        <v>15.4</v>
      </c>
      <c r="AJ712" s="87">
        <v>25.4</v>
      </c>
      <c r="AK712" s="87">
        <v>10.199999999999999</v>
      </c>
      <c r="AL712" s="87">
        <v>7.8</v>
      </c>
      <c r="AM712" s="87">
        <v>6.6</v>
      </c>
      <c r="AN712" s="87"/>
      <c r="AO712" s="87"/>
      <c r="AP712" s="70">
        <f t="shared" si="67"/>
        <v>29</v>
      </c>
      <c r="AQ712" s="70">
        <f t="shared" si="68"/>
        <v>132.10000000000002</v>
      </c>
      <c r="AR712" s="70">
        <f>IFERROR(VLOOKUP(A712,Climatologia_PP!A:U,9+Precipitacion!$E$2,FALSE),"")</f>
        <v>113.0076923076923</v>
      </c>
      <c r="AS712" s="70">
        <f t="shared" si="69"/>
        <v>116.89469743380305</v>
      </c>
      <c r="AT712" s="70">
        <f t="shared" si="70"/>
        <v>124.95640070509981</v>
      </c>
      <c r="AU712" s="70">
        <f t="shared" si="71"/>
        <v>25.4</v>
      </c>
      <c r="AV712" s="70">
        <f>IFERROR(VLOOKUP(A712,Maximos!A:AQ,8+(Precipitacion!$E$2-1)*3,FALSE),"")</f>
        <v>45.5</v>
      </c>
      <c r="AW712" s="79">
        <f t="array" ref="AW71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MATCH($A712, Maximos!$A:$A, 0),
    _xlpm.anio, INDEX(Maximos!$A:$ZZ, _xlpm.fila, _xlpm.colIni+1),
    _xlpm.dia, INDEX(Maximos!$A:$ZZ, _xlpm.fila, _xlpm.colIni+2),
    IF(OR(_xlpm.anio="",_xlpm.dia=""), "No aplica", DATE(_xlpm.anio, _xlpm.mesNum, _xlpm.dia))
  ),
"")</f>
        <v>37388</v>
      </c>
      <c r="AX712" s="72">
        <f t="shared" si="72"/>
        <v>-20.100000000000001</v>
      </c>
    </row>
    <row r="713" spans="1:50" ht="15" customHeight="1" x14ac:dyDescent="0.25">
      <c r="A713" s="68">
        <v>21201920</v>
      </c>
      <c r="B713" s="69" t="s">
        <v>1075</v>
      </c>
      <c r="C713" s="69" t="s">
        <v>1028</v>
      </c>
      <c r="D713" s="70">
        <v>-74.299722220000007</v>
      </c>
      <c r="E713" s="70">
        <v>4.4496666669999998</v>
      </c>
      <c r="F713" s="68">
        <v>2750</v>
      </c>
      <c r="G713" s="68">
        <v>25</v>
      </c>
      <c r="H713" s="68">
        <v>25740</v>
      </c>
      <c r="I713" s="69" t="s">
        <v>293</v>
      </c>
      <c r="J713" s="69" t="s">
        <v>1076</v>
      </c>
      <c r="K713" s="72">
        <v>6.2</v>
      </c>
      <c r="L713" s="72">
        <v>7.6</v>
      </c>
      <c r="M713" s="72">
        <v>2.2000000000000002</v>
      </c>
      <c r="N713" s="72">
        <v>1.4</v>
      </c>
      <c r="O713" s="72">
        <v>3.2</v>
      </c>
      <c r="P713" s="72">
        <v>0</v>
      </c>
      <c r="Q713" s="72">
        <v>0</v>
      </c>
      <c r="R713" s="72">
        <v>0</v>
      </c>
      <c r="S713" s="72">
        <v>0</v>
      </c>
      <c r="T713" s="72">
        <v>0</v>
      </c>
      <c r="U713" s="72">
        <v>1.8</v>
      </c>
      <c r="V713" s="72">
        <v>4.5</v>
      </c>
      <c r="W713" s="72">
        <v>1.2</v>
      </c>
      <c r="X713" s="72">
        <v>0</v>
      </c>
      <c r="Y713" s="72">
        <v>0</v>
      </c>
      <c r="Z713" s="72">
        <v>0</v>
      </c>
      <c r="AA713" s="72">
        <v>0</v>
      </c>
      <c r="AB713" s="72">
        <v>1.5</v>
      </c>
      <c r="AC713" s="72">
        <v>0</v>
      </c>
      <c r="AD713" s="72">
        <v>0</v>
      </c>
      <c r="AE713" s="72">
        <v>0</v>
      </c>
      <c r="AF713" s="87">
        <v>4.2</v>
      </c>
      <c r="AG713" s="87">
        <v>2.4</v>
      </c>
      <c r="AH713" s="87">
        <v>0</v>
      </c>
      <c r="AI713" s="87">
        <v>2</v>
      </c>
      <c r="AJ713" s="87">
        <v>1.6</v>
      </c>
      <c r="AK713" s="87">
        <v>8.1999999999999993</v>
      </c>
      <c r="AL713" s="87">
        <v>0.8</v>
      </c>
      <c r="AM713" s="87">
        <v>3.8</v>
      </c>
      <c r="AN713" s="87"/>
      <c r="AO713" s="87"/>
      <c r="AP713" s="70">
        <f t="shared" si="67"/>
        <v>29</v>
      </c>
      <c r="AQ713" s="70">
        <f t="shared" si="68"/>
        <v>52.599999999999994</v>
      </c>
      <c r="AR713" s="70">
        <f>IFERROR(VLOOKUP(A713,Climatologia_PP!A:U,9+Precipitacion!$E$2,FALSE),"")</f>
        <v>106.0384615384615</v>
      </c>
      <c r="AS713" s="70">
        <f t="shared" si="69"/>
        <v>49.604642727602474</v>
      </c>
      <c r="AT713" s="70">
        <f t="shared" si="70"/>
        <v>53.025652570885406</v>
      </c>
      <c r="AU713" s="70">
        <f t="shared" si="71"/>
        <v>8.1999999999999993</v>
      </c>
      <c r="AV713" s="70">
        <f>IFERROR(VLOOKUP(A713,Maximos!A:AQ,8+(Precipitacion!$E$2-1)*3,FALSE),"")</f>
        <v>56.4</v>
      </c>
      <c r="AW713" s="79">
        <f t="array" ref="AW71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MATCH($A713, Maximos!$A:$A, 0),
    _xlpm.anio, INDEX(Maximos!$A:$ZZ, _xlpm.fila, _xlpm.colIni+1),
    _xlpm.dia, INDEX(Maximos!$A:$ZZ, _xlpm.fila, _xlpm.colIni+2),
    IF(OR(_xlpm.anio="",_xlpm.dia=""), "No aplica", DATE(_xlpm.anio, _xlpm.mesNum, _xlpm.dia))
  ),
"")</f>
        <v>44691</v>
      </c>
      <c r="AX713" s="72">
        <f t="shared" si="72"/>
        <v>-48.2</v>
      </c>
    </row>
    <row r="714" spans="1:50" ht="15" customHeight="1" x14ac:dyDescent="0.25">
      <c r="A714" s="68">
        <v>21200160</v>
      </c>
      <c r="B714" s="69" t="s">
        <v>1077</v>
      </c>
      <c r="C714" s="69" t="s">
        <v>1028</v>
      </c>
      <c r="D714" s="70">
        <v>-73.734333329999998</v>
      </c>
      <c r="E714" s="70">
        <v>5.0579722220000001</v>
      </c>
      <c r="F714" s="68">
        <v>2800</v>
      </c>
      <c r="G714" s="68">
        <v>25</v>
      </c>
      <c r="H714" s="68">
        <v>25183</v>
      </c>
      <c r="I714" s="69" t="s">
        <v>293</v>
      </c>
      <c r="J714" s="69" t="s">
        <v>1074</v>
      </c>
      <c r="K714" s="72">
        <v>9.1999999999999993</v>
      </c>
      <c r="L714" s="72">
        <v>9.6999999999999993</v>
      </c>
      <c r="M714" s="72">
        <v>13.6</v>
      </c>
      <c r="N714" s="72">
        <v>0.6</v>
      </c>
      <c r="O714" s="72">
        <v>3.2</v>
      </c>
      <c r="P714" s="72">
        <v>2.6</v>
      </c>
      <c r="Q714" s="72">
        <v>1.2</v>
      </c>
      <c r="R714" s="72">
        <v>0.6</v>
      </c>
      <c r="S714" s="72">
        <v>0</v>
      </c>
      <c r="T714" s="72">
        <v>0.4</v>
      </c>
      <c r="U714" s="72">
        <v>3.9</v>
      </c>
      <c r="V714" s="72">
        <v>0.1</v>
      </c>
      <c r="W714" s="72">
        <v>4.4000000000000004</v>
      </c>
      <c r="X714" s="72">
        <v>7.3</v>
      </c>
      <c r="Y714" s="72">
        <v>5.9</v>
      </c>
      <c r="Z714" s="72">
        <v>3.2</v>
      </c>
      <c r="AA714" s="72">
        <v>4.5</v>
      </c>
      <c r="AB714" s="72">
        <v>22.7</v>
      </c>
      <c r="AC714" s="72">
        <v>2.2999999999999998</v>
      </c>
      <c r="AD714" s="72">
        <v>3.5</v>
      </c>
      <c r="AE714" s="72">
        <v>9.1</v>
      </c>
      <c r="AF714" s="87">
        <v>3.7</v>
      </c>
      <c r="AG714" s="87">
        <v>7.8</v>
      </c>
      <c r="AH714" s="87">
        <v>8.3000000000000007</v>
      </c>
      <c r="AI714" s="87">
        <v>17.5</v>
      </c>
      <c r="AJ714" s="87">
        <v>21.3</v>
      </c>
      <c r="AK714" s="87">
        <v>22.9</v>
      </c>
      <c r="AL714" s="87">
        <v>9.3000000000000007</v>
      </c>
      <c r="AM714" s="87">
        <v>26.7</v>
      </c>
      <c r="AN714" s="87"/>
      <c r="AO714" s="87"/>
      <c r="AP714" s="70">
        <f t="shared" si="67"/>
        <v>29</v>
      </c>
      <c r="AQ714" s="70">
        <f t="shared" si="68"/>
        <v>225.50000000000003</v>
      </c>
      <c r="AR714" s="70">
        <f>IFERROR(VLOOKUP(A714,Climatologia_PP!A:U,9+Precipitacion!$E$2,FALSE),"")</f>
        <v>131.2392857142857</v>
      </c>
      <c r="AS714" s="70">
        <f t="shared" si="69"/>
        <v>171.82355022178686</v>
      </c>
      <c r="AT714" s="70">
        <f t="shared" si="70"/>
        <v>183.67345023708251</v>
      </c>
      <c r="AU714" s="70">
        <f t="shared" si="71"/>
        <v>26.7</v>
      </c>
      <c r="AV714" s="70">
        <f>IFERROR(VLOOKUP(A714,Maximos!A:AQ,8+(Precipitacion!$E$2-1)*3,FALSE),"")</f>
        <v>49.2</v>
      </c>
      <c r="AW714" s="79">
        <f t="array" ref="AW71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MATCH($A714, Maximos!$A:$A, 0),
    _xlpm.anio, INDEX(Maximos!$A:$ZZ, _xlpm.fila, _xlpm.colIni+1),
    _xlpm.dia, INDEX(Maximos!$A:$ZZ, _xlpm.fila, _xlpm.colIni+2),
    IF(OR(_xlpm.anio="",_xlpm.dia=""), "No aplica", DATE(_xlpm.anio, _xlpm.mesNum, _xlpm.dia))
  ),
"")</f>
        <v>45068</v>
      </c>
      <c r="AX714" s="72">
        <f t="shared" si="72"/>
        <v>-22.500000000000004</v>
      </c>
    </row>
    <row r="715" spans="1:50" ht="15" customHeight="1" x14ac:dyDescent="0.25">
      <c r="A715" s="68">
        <v>23060140</v>
      </c>
      <c r="B715" s="69" t="s">
        <v>1078</v>
      </c>
      <c r="C715" s="69" t="s">
        <v>1028</v>
      </c>
      <c r="D715" s="70">
        <v>-74.608055555999996</v>
      </c>
      <c r="E715" s="70">
        <v>5.0694444440000002</v>
      </c>
      <c r="F715" s="68">
        <v>985</v>
      </c>
      <c r="G715" s="68">
        <v>25</v>
      </c>
      <c r="H715" s="68">
        <v>25320</v>
      </c>
      <c r="I715" s="69" t="s">
        <v>293</v>
      </c>
      <c r="J715" s="69" t="s">
        <v>1018</v>
      </c>
      <c r="K715" s="72">
        <v>0</v>
      </c>
      <c r="L715" s="72">
        <v>0</v>
      </c>
      <c r="M715" s="72">
        <v>3.7</v>
      </c>
      <c r="N715" s="72">
        <v>0.1</v>
      </c>
      <c r="O715" s="72">
        <v>0</v>
      </c>
      <c r="P715" s="72">
        <v>0</v>
      </c>
      <c r="Q715" s="72">
        <v>0</v>
      </c>
      <c r="R715" s="72">
        <v>2.9</v>
      </c>
      <c r="S715" s="72">
        <v>0.1</v>
      </c>
      <c r="T715" s="72">
        <v>0</v>
      </c>
      <c r="U715" s="72">
        <v>0</v>
      </c>
      <c r="V715" s="72">
        <v>0</v>
      </c>
      <c r="W715" s="72">
        <v>0.4</v>
      </c>
      <c r="X715" s="72">
        <v>0</v>
      </c>
      <c r="Y715" s="72">
        <v>0</v>
      </c>
      <c r="Z715" s="72">
        <v>0</v>
      </c>
      <c r="AA715" s="72">
        <v>0</v>
      </c>
      <c r="AB715" s="72">
        <v>0.2</v>
      </c>
      <c r="AC715" s="72">
        <v>0</v>
      </c>
      <c r="AD715" s="72">
        <v>0</v>
      </c>
      <c r="AE715" s="72">
        <v>0.2</v>
      </c>
      <c r="AF715" s="87">
        <v>0</v>
      </c>
      <c r="AG715" s="87">
        <v>0</v>
      </c>
      <c r="AH715" s="87">
        <v>0</v>
      </c>
      <c r="AI715" s="87">
        <v>0</v>
      </c>
      <c r="AJ715" s="87">
        <v>0.2</v>
      </c>
      <c r="AK715" s="87">
        <v>0.1</v>
      </c>
      <c r="AL715" s="87">
        <v>0</v>
      </c>
      <c r="AM715" s="87">
        <v>0.3</v>
      </c>
      <c r="AN715" s="87"/>
      <c r="AO715" s="87"/>
      <c r="AP715" s="70">
        <f t="shared" si="67"/>
        <v>29</v>
      </c>
      <c r="AQ715" s="70">
        <f t="shared" si="68"/>
        <v>8.2000000000000011</v>
      </c>
      <c r="AR715" s="70">
        <f>IFERROR(VLOOKUP(A715,Climatologia_PP!A:U,9+Precipitacion!$E$2,FALSE),"")</f>
        <v>172.11600000000001</v>
      </c>
      <c r="AS715" s="70">
        <f t="shared" si="69"/>
        <v>4.7642287759418069</v>
      </c>
      <c r="AT715" s="70">
        <f t="shared" si="70"/>
        <v>5.0927962777308968</v>
      </c>
      <c r="AU715" s="70">
        <f t="shared" si="71"/>
        <v>3.7</v>
      </c>
      <c r="AV715" s="70">
        <f>IFERROR(VLOOKUP(A715,Maximos!A:AQ,8+(Precipitacion!$E$2-1)*3,FALSE),"")</f>
        <v>93</v>
      </c>
      <c r="AW715" s="79">
        <f t="array" ref="AW71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MATCH($A715, Maximos!$A:$A, 0),
    _xlpm.anio, INDEX(Maximos!$A:$ZZ, _xlpm.fila, _xlpm.colIni+1),
    _xlpm.dia, INDEX(Maximos!$A:$ZZ, _xlpm.fila, _xlpm.colIni+2),
    IF(OR(_xlpm.anio="",_xlpm.dia=""), "No aplica", DATE(_xlpm.anio, _xlpm.mesNum, _xlpm.dia))
  ),
"")</f>
        <v>28997</v>
      </c>
      <c r="AX715" s="72">
        <f t="shared" si="72"/>
        <v>-89.3</v>
      </c>
    </row>
    <row r="716" spans="1:50" ht="15" customHeight="1" x14ac:dyDescent="0.25">
      <c r="A716" s="68">
        <v>21200620</v>
      </c>
      <c r="B716" s="69" t="s">
        <v>1079</v>
      </c>
      <c r="C716" s="69" t="s">
        <v>1028</v>
      </c>
      <c r="D716" s="70">
        <v>-73.69686111</v>
      </c>
      <c r="E716" s="70">
        <v>5.079166667</v>
      </c>
      <c r="F716" s="68">
        <v>2820</v>
      </c>
      <c r="G716" s="68">
        <v>25</v>
      </c>
      <c r="H716" s="68">
        <v>25183</v>
      </c>
      <c r="I716" s="69" t="s">
        <v>293</v>
      </c>
      <c r="J716" s="69" t="s">
        <v>1074</v>
      </c>
      <c r="K716" s="72">
        <v>5.5</v>
      </c>
      <c r="L716" s="72">
        <v>7.1</v>
      </c>
      <c r="M716" s="72">
        <v>0.4</v>
      </c>
      <c r="N716" s="72">
        <v>0.8</v>
      </c>
      <c r="O716" s="72">
        <v>6</v>
      </c>
      <c r="P716" s="72">
        <v>0</v>
      </c>
      <c r="Q716" s="72">
        <v>0</v>
      </c>
      <c r="R716" s="72">
        <v>0</v>
      </c>
      <c r="S716" s="72">
        <v>0</v>
      </c>
      <c r="T716" s="72">
        <v>0</v>
      </c>
      <c r="U716" s="72">
        <v>8</v>
      </c>
      <c r="V716" s="72">
        <v>0.5</v>
      </c>
      <c r="W716" s="72">
        <v>8.1999999999999993</v>
      </c>
      <c r="X716" s="72">
        <v>17.5</v>
      </c>
      <c r="Y716" s="72">
        <v>0.5</v>
      </c>
      <c r="Z716" s="72">
        <v>7.5</v>
      </c>
      <c r="AA716" s="72">
        <v>1.6</v>
      </c>
      <c r="AB716" s="72">
        <v>23</v>
      </c>
      <c r="AC716" s="72">
        <v>0.8</v>
      </c>
      <c r="AD716" s="72">
        <v>6</v>
      </c>
      <c r="AE716" s="72">
        <v>18.5</v>
      </c>
      <c r="AF716" s="87">
        <v>0.9</v>
      </c>
      <c r="AG716" s="87">
        <v>0.5</v>
      </c>
      <c r="AH716" s="87">
        <v>11.5</v>
      </c>
      <c r="AI716" s="87">
        <v>14</v>
      </c>
      <c r="AJ716" s="87">
        <v>30</v>
      </c>
      <c r="AK716" s="87">
        <v>33.200000000000003</v>
      </c>
      <c r="AL716" s="87">
        <v>6</v>
      </c>
      <c r="AM716" s="87">
        <v>4.5</v>
      </c>
      <c r="AN716" s="87"/>
      <c r="AO716" s="87"/>
      <c r="AP716" s="70">
        <f t="shared" si="67"/>
        <v>29</v>
      </c>
      <c r="AQ716" s="70">
        <f t="shared" si="68"/>
        <v>212.5</v>
      </c>
      <c r="AR716" s="70">
        <f>IFERROR(VLOOKUP(A716,Climatologia_PP!A:U,9+Precipitacion!$E$2,FALSE),"")</f>
        <v>154.01333333333329</v>
      </c>
      <c r="AS716" s="70">
        <f t="shared" si="69"/>
        <v>137.97506709375816</v>
      </c>
      <c r="AT716" s="70">
        <f t="shared" si="70"/>
        <v>147.4905889622932</v>
      </c>
      <c r="AU716" s="70">
        <f t="shared" si="71"/>
        <v>33.200000000000003</v>
      </c>
      <c r="AV716" s="70">
        <f>IFERROR(VLOOKUP(A716,Maximos!A:AQ,8+(Precipitacion!$E$2-1)*3,FALSE),"")</f>
        <v>44</v>
      </c>
      <c r="AW716" s="79">
        <f t="array" ref="AW71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MATCH($A716, Maximos!$A:$A, 0),
    _xlpm.anio, INDEX(Maximos!$A:$ZZ, _xlpm.fila, _xlpm.colIni+1),
    _xlpm.dia, INDEX(Maximos!$A:$ZZ, _xlpm.fila, _xlpm.colIni+2),
    IF(OR(_xlpm.anio="",_xlpm.dia=""), "No aplica", DATE(_xlpm.anio, _xlpm.mesNum, _xlpm.dia))
  ),
"")</f>
        <v>34473</v>
      </c>
      <c r="AX716" s="72">
        <f t="shared" si="72"/>
        <v>-10.799999999999997</v>
      </c>
    </row>
    <row r="717" spans="1:50" ht="15" customHeight="1" x14ac:dyDescent="0.25">
      <c r="A717" s="68">
        <v>21206280</v>
      </c>
      <c r="B717" s="69" t="s">
        <v>1080</v>
      </c>
      <c r="C717" s="69" t="s">
        <v>1028</v>
      </c>
      <c r="D717" s="70">
        <v>-74.320350000000005</v>
      </c>
      <c r="E717" s="70">
        <v>4.6482299999999999</v>
      </c>
      <c r="F717" s="68">
        <v>2680</v>
      </c>
      <c r="G717" s="68">
        <v>25</v>
      </c>
      <c r="H717" s="68">
        <v>25099</v>
      </c>
      <c r="I717" s="69" t="s">
        <v>293</v>
      </c>
      <c r="J717" s="69" t="s">
        <v>1081</v>
      </c>
      <c r="K717" s="72">
        <v>1.4</v>
      </c>
      <c r="L717" s="72">
        <v>4.5999999999999996</v>
      </c>
      <c r="M717" s="72">
        <v>0.6</v>
      </c>
      <c r="N717" s="72">
        <v>9.4</v>
      </c>
      <c r="O717" s="72">
        <v>0.9</v>
      </c>
      <c r="P717" s="72">
        <v>0</v>
      </c>
      <c r="Q717" s="72"/>
      <c r="R717" s="72">
        <v>0</v>
      </c>
      <c r="S717" s="72">
        <v>0</v>
      </c>
      <c r="T717" s="72">
        <v>0</v>
      </c>
      <c r="U717" s="72">
        <v>0</v>
      </c>
      <c r="V717" s="72">
        <v>0</v>
      </c>
      <c r="W717" s="72">
        <v>0</v>
      </c>
      <c r="X717" s="72">
        <v>0.1</v>
      </c>
      <c r="Y717" s="72">
        <v>0</v>
      </c>
      <c r="Z717" s="72">
        <v>0</v>
      </c>
      <c r="AA717" s="72">
        <v>0</v>
      </c>
      <c r="AB717" s="72">
        <v>3.2</v>
      </c>
      <c r="AC717" s="72">
        <v>0</v>
      </c>
      <c r="AD717" s="72">
        <v>0</v>
      </c>
      <c r="AE717" s="72">
        <v>3.6</v>
      </c>
      <c r="AF717" s="87">
        <v>0</v>
      </c>
      <c r="AG717" s="87">
        <v>0</v>
      </c>
      <c r="AH717" s="87">
        <v>0</v>
      </c>
      <c r="AI717" s="87">
        <v>1.3</v>
      </c>
      <c r="AJ717" s="87">
        <v>3.5</v>
      </c>
      <c r="AK717" s="87">
        <v>0</v>
      </c>
      <c r="AL717" s="87">
        <v>1.3</v>
      </c>
      <c r="AM717" s="87">
        <v>2.2999999999999998</v>
      </c>
      <c r="AN717" s="87"/>
      <c r="AO717" s="87"/>
      <c r="AP717" s="70">
        <f t="shared" si="67"/>
        <v>28</v>
      </c>
      <c r="AQ717" s="70">
        <f t="shared" si="68"/>
        <v>32.200000000000003</v>
      </c>
      <c r="AR717" s="70">
        <f>IFERROR(VLOOKUP(A717,Climatologia_PP!A:U,9+Precipitacion!$E$2,FALSE),"")</f>
        <v>91.814485811193776</v>
      </c>
      <c r="AS717" s="70">
        <f t="shared" si="69"/>
        <v>35.070718651320121</v>
      </c>
      <c r="AT717" s="70">
        <f t="shared" si="70"/>
        <v>38.828295649675844</v>
      </c>
      <c r="AU717" s="70">
        <f t="shared" si="71"/>
        <v>9.4</v>
      </c>
      <c r="AV717" s="70">
        <f>IFERROR(VLOOKUP(A717,Maximos!A:AQ,8+(Precipitacion!$E$2-1)*3,FALSE),"")</f>
        <v>51.2</v>
      </c>
      <c r="AW717" s="79">
        <f t="array" ref="AW71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MATCH($A717, Maximos!$A:$A, 0),
    _xlpm.anio, INDEX(Maximos!$A:$ZZ, _xlpm.fila, _xlpm.colIni+1),
    _xlpm.dia, INDEX(Maximos!$A:$ZZ, _xlpm.fila, _xlpm.colIni+2),
    IF(OR(_xlpm.anio="",_xlpm.dia=""), "No aplica", DATE(_xlpm.anio, _xlpm.mesNum, _xlpm.dia))
  ),
"")</f>
        <v>39935</v>
      </c>
      <c r="AX717" s="72">
        <f t="shared" si="72"/>
        <v>-41.800000000000004</v>
      </c>
    </row>
    <row r="718" spans="1:50" ht="15" customHeight="1" x14ac:dyDescent="0.25">
      <c r="A718" s="68">
        <v>21202160</v>
      </c>
      <c r="B718" s="69" t="s">
        <v>1082</v>
      </c>
      <c r="C718" s="69" t="s">
        <v>1028</v>
      </c>
      <c r="D718" s="70">
        <v>-74.407388889000003</v>
      </c>
      <c r="E718" s="70">
        <v>4.5744999999999996</v>
      </c>
      <c r="F718" s="68">
        <v>1685</v>
      </c>
      <c r="G718" s="68">
        <v>25</v>
      </c>
      <c r="H718" s="68">
        <v>25245</v>
      </c>
      <c r="I718" s="69" t="s">
        <v>293</v>
      </c>
      <c r="J718" s="69" t="s">
        <v>1083</v>
      </c>
      <c r="K718" s="72">
        <v>4.2</v>
      </c>
      <c r="L718" s="72">
        <v>5.8</v>
      </c>
      <c r="M718" s="72">
        <v>0</v>
      </c>
      <c r="N718" s="72">
        <v>3.3</v>
      </c>
      <c r="O718" s="72">
        <v>0</v>
      </c>
      <c r="P718" s="72">
        <v>0</v>
      </c>
      <c r="Q718" s="72">
        <v>0</v>
      </c>
      <c r="R718" s="72">
        <v>0</v>
      </c>
      <c r="S718" s="72">
        <v>0</v>
      </c>
      <c r="T718" s="72">
        <v>0</v>
      </c>
      <c r="U718" s="72">
        <v>14.7</v>
      </c>
      <c r="V718" s="72">
        <v>0</v>
      </c>
      <c r="W718" s="72">
        <v>0</v>
      </c>
      <c r="X718" s="72">
        <v>5.5</v>
      </c>
      <c r="Y718" s="72">
        <v>0</v>
      </c>
      <c r="Z718" s="72">
        <v>16.8</v>
      </c>
      <c r="AA718" s="72">
        <v>0</v>
      </c>
      <c r="AB718" s="72">
        <v>2.8</v>
      </c>
      <c r="AC718" s="72">
        <v>0</v>
      </c>
      <c r="AD718" s="72">
        <v>0</v>
      </c>
      <c r="AE718" s="72">
        <v>4.8</v>
      </c>
      <c r="AF718" s="87">
        <v>2.2999999999999998</v>
      </c>
      <c r="AG718" s="87">
        <v>0</v>
      </c>
      <c r="AH718" s="87">
        <v>3.9</v>
      </c>
      <c r="AI718" s="87">
        <v>0.6</v>
      </c>
      <c r="AJ718" s="87">
        <v>4.5999999999999996</v>
      </c>
      <c r="AK718" s="87">
        <v>0</v>
      </c>
      <c r="AL718" s="87">
        <v>1.2</v>
      </c>
      <c r="AM718" s="87">
        <v>5.8</v>
      </c>
      <c r="AN718" s="87"/>
      <c r="AO718" s="87"/>
      <c r="AP718" s="70">
        <f t="shared" si="67"/>
        <v>29</v>
      </c>
      <c r="AQ718" s="70">
        <f t="shared" si="68"/>
        <v>76.299999999999983</v>
      </c>
      <c r="AR718" s="70" t="str">
        <f>IFERROR(VLOOKUP(A718,Climatologia_PP!A:U,9+Precipitacion!$E$2,FALSE),"")</f>
        <v/>
      </c>
      <c r="AS718" s="70" t="str">
        <f t="shared" si="69"/>
        <v/>
      </c>
      <c r="AT718" s="70" t="str">
        <f t="shared" si="70"/>
        <v/>
      </c>
      <c r="AU718" s="70">
        <f t="shared" si="71"/>
        <v>16.8</v>
      </c>
      <c r="AV718" s="70">
        <f>IFERROR(VLOOKUP(A718,Maximos!A:AQ,8+(Precipitacion!$E$2-1)*3,FALSE),"")</f>
        <v>87</v>
      </c>
      <c r="AW718" s="79">
        <f t="array" ref="AW71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MATCH($A718, Maximos!$A:$A, 0),
    _xlpm.anio, INDEX(Maximos!$A:$ZZ, _xlpm.fila, _xlpm.colIni+1),
    _xlpm.dia, INDEX(Maximos!$A:$ZZ, _xlpm.fila, _xlpm.colIni+2),
    IF(OR(_xlpm.anio="",_xlpm.dia=""), "No aplica", DATE(_xlpm.anio, _xlpm.mesNum, _xlpm.dia))
  ),
"")</f>
        <v>39569</v>
      </c>
      <c r="AX718" s="72">
        <f t="shared" si="72"/>
        <v>-70.2</v>
      </c>
    </row>
    <row r="719" spans="1:50" ht="15" customHeight="1" x14ac:dyDescent="0.25">
      <c r="A719" s="68">
        <v>21205660</v>
      </c>
      <c r="B719" s="69" t="s">
        <v>1084</v>
      </c>
      <c r="C719" s="69" t="s">
        <v>1028</v>
      </c>
      <c r="D719" s="70">
        <v>-74.523179999999996</v>
      </c>
      <c r="E719" s="70">
        <v>4.5791000000000004</v>
      </c>
      <c r="F719" s="68">
        <v>765</v>
      </c>
      <c r="G719" s="68">
        <v>25</v>
      </c>
      <c r="H719" s="68">
        <v>25035</v>
      </c>
      <c r="I719" s="69" t="s">
        <v>293</v>
      </c>
      <c r="J719" s="69" t="s">
        <v>1085</v>
      </c>
      <c r="K719" s="72">
        <v>0</v>
      </c>
      <c r="L719" s="72">
        <v>6</v>
      </c>
      <c r="M719" s="72">
        <v>0.8</v>
      </c>
      <c r="N719" s="72">
        <v>0.2</v>
      </c>
      <c r="O719" s="72">
        <v>0.9</v>
      </c>
      <c r="P719" s="72">
        <v>0.2</v>
      </c>
      <c r="Q719" s="72">
        <v>0</v>
      </c>
      <c r="R719" s="72">
        <v>0</v>
      </c>
      <c r="S719" s="72">
        <v>0</v>
      </c>
      <c r="T719" s="72">
        <v>0</v>
      </c>
      <c r="U719" s="72">
        <v>3</v>
      </c>
      <c r="V719" s="72">
        <v>0</v>
      </c>
      <c r="W719" s="72">
        <v>0</v>
      </c>
      <c r="X719" s="72">
        <v>0</v>
      </c>
      <c r="Y719" s="72">
        <v>0</v>
      </c>
      <c r="Z719" s="72">
        <v>0</v>
      </c>
      <c r="AA719" s="72">
        <v>0</v>
      </c>
      <c r="AB719" s="72">
        <v>1.6</v>
      </c>
      <c r="AC719" s="72">
        <v>0</v>
      </c>
      <c r="AD719" s="72">
        <v>0</v>
      </c>
      <c r="AE719" s="72">
        <v>3.6</v>
      </c>
      <c r="AF719" s="87">
        <v>3.8</v>
      </c>
      <c r="AG719" s="87">
        <v>1.2</v>
      </c>
      <c r="AH719" s="87">
        <v>1.3</v>
      </c>
      <c r="AI719" s="87">
        <v>0.2</v>
      </c>
      <c r="AJ719" s="87">
        <v>1.2</v>
      </c>
      <c r="AK719" s="87">
        <v>2.8</v>
      </c>
      <c r="AL719" s="87">
        <v>0</v>
      </c>
      <c r="AM719" s="87">
        <v>1.7</v>
      </c>
      <c r="AN719" s="87"/>
      <c r="AO719" s="87"/>
      <c r="AP719" s="70">
        <f t="shared" si="67"/>
        <v>29</v>
      </c>
      <c r="AQ719" s="70">
        <f t="shared" si="68"/>
        <v>28.5</v>
      </c>
      <c r="AR719" s="70">
        <f>IFERROR(VLOOKUP(A719,Climatologia_PP!A:U,9+Precipitacion!$E$2,FALSE),"")</f>
        <v>139.58571428571429</v>
      </c>
      <c r="AS719" s="70">
        <f t="shared" si="69"/>
        <v>20.417562173779551</v>
      </c>
      <c r="AT719" s="70">
        <f t="shared" si="70"/>
        <v>21.825669909902278</v>
      </c>
      <c r="AU719" s="70">
        <f t="shared" si="71"/>
        <v>6</v>
      </c>
      <c r="AV719" s="70">
        <f>IFERROR(VLOOKUP(A719,Maximos!A:AQ,8+(Precipitacion!$E$2-1)*3,FALSE),"")</f>
        <v>110.9</v>
      </c>
      <c r="AW719" s="79">
        <f t="array" ref="AW71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MATCH($A719, Maximos!$A:$A, 0),
    _xlpm.anio, INDEX(Maximos!$A:$ZZ, _xlpm.fila, _xlpm.colIni+1),
    _xlpm.dia, INDEX(Maximos!$A:$ZZ, _xlpm.fila, _xlpm.colIni+2),
    IF(OR(_xlpm.anio="",_xlpm.dia=""), "No aplica", DATE(_xlpm.anio, _xlpm.mesNum, _xlpm.dia))
  ),
"")</f>
        <v>36299</v>
      </c>
      <c r="AX719" s="72">
        <f t="shared" si="72"/>
        <v>-104.9</v>
      </c>
    </row>
    <row r="720" spans="1:50" ht="15" customHeight="1" x14ac:dyDescent="0.25">
      <c r="A720" s="68">
        <v>21205720</v>
      </c>
      <c r="B720" s="69" t="s">
        <v>1086</v>
      </c>
      <c r="C720" s="69" t="s">
        <v>1028</v>
      </c>
      <c r="D720" s="70">
        <v>-74.189277779999998</v>
      </c>
      <c r="E720" s="70">
        <v>4.5057499999999999</v>
      </c>
      <c r="F720" s="68">
        <v>2900</v>
      </c>
      <c r="G720" s="68">
        <v>25</v>
      </c>
      <c r="H720" s="68">
        <v>25754</v>
      </c>
      <c r="I720" s="69" t="s">
        <v>293</v>
      </c>
      <c r="J720" s="69" t="s">
        <v>1087</v>
      </c>
      <c r="K720" s="72">
        <v>4.7</v>
      </c>
      <c r="L720" s="72">
        <v>8.5</v>
      </c>
      <c r="M720" s="72">
        <v>4.5</v>
      </c>
      <c r="N720" s="72">
        <v>2.5</v>
      </c>
      <c r="O720" s="72">
        <v>4</v>
      </c>
      <c r="P720" s="72">
        <v>0</v>
      </c>
      <c r="Q720" s="72">
        <v>2.6</v>
      </c>
      <c r="R720" s="72">
        <v>0</v>
      </c>
      <c r="S720" s="72">
        <v>0</v>
      </c>
      <c r="T720" s="72">
        <v>0</v>
      </c>
      <c r="U720" s="72">
        <v>1.5</v>
      </c>
      <c r="V720" s="72">
        <v>0</v>
      </c>
      <c r="W720" s="72">
        <v>0</v>
      </c>
      <c r="X720" s="72">
        <v>0</v>
      </c>
      <c r="Y720" s="72">
        <v>0</v>
      </c>
      <c r="Z720" s="72">
        <v>0</v>
      </c>
      <c r="AA720" s="72">
        <v>0</v>
      </c>
      <c r="AB720" s="72">
        <v>1.5</v>
      </c>
      <c r="AC720" s="72">
        <v>0</v>
      </c>
      <c r="AD720" s="72">
        <v>0</v>
      </c>
      <c r="AE720" s="72">
        <v>6</v>
      </c>
      <c r="AF720" s="87"/>
      <c r="AG720" s="87"/>
      <c r="AH720" s="87"/>
      <c r="AI720" s="87">
        <v>0</v>
      </c>
      <c r="AJ720" s="87">
        <v>8.6999999999999993</v>
      </c>
      <c r="AK720" s="87">
        <v>11.2</v>
      </c>
      <c r="AL720" s="87">
        <v>0</v>
      </c>
      <c r="AM720" s="87">
        <v>0.5</v>
      </c>
      <c r="AN720" s="87"/>
      <c r="AO720" s="87"/>
      <c r="AP720" s="70">
        <f t="shared" si="67"/>
        <v>26</v>
      </c>
      <c r="AQ720" s="70">
        <f t="shared" si="68"/>
        <v>56.2</v>
      </c>
      <c r="AR720" s="70" t="str">
        <f>IFERROR(VLOOKUP(A720,Climatologia_PP!A:U,9+Precipitacion!$E$2,FALSE),"")</f>
        <v/>
      </c>
      <c r="AS720" s="70" t="str">
        <f t="shared" si="69"/>
        <v/>
      </c>
      <c r="AT720" s="70" t="str">
        <f t="shared" si="70"/>
        <v/>
      </c>
      <c r="AU720" s="70">
        <f t="shared" si="71"/>
        <v>11.2</v>
      </c>
      <c r="AV720" s="70">
        <f>IFERROR(VLOOKUP(A720,Maximos!A:AQ,8+(Precipitacion!$E$2-1)*3,FALSE),"")</f>
        <v>59.5</v>
      </c>
      <c r="AW720" s="79">
        <f t="array" ref="AW72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MATCH($A720, Maximos!$A:$A, 0),
    _xlpm.anio, INDEX(Maximos!$A:$ZZ, _xlpm.fila, _xlpm.colIni+1),
    _xlpm.dia, INDEX(Maximos!$A:$ZZ, _xlpm.fila, _xlpm.colIni+2),
    IF(OR(_xlpm.anio="",_xlpm.dia=""), "No aplica", DATE(_xlpm.anio, _xlpm.mesNum, _xlpm.dia))
  ),
"")</f>
        <v>31177</v>
      </c>
      <c r="AX720" s="72">
        <f t="shared" si="72"/>
        <v>-48.3</v>
      </c>
    </row>
    <row r="721" spans="1:50" ht="15" customHeight="1" x14ac:dyDescent="0.25">
      <c r="A721" s="68">
        <v>35020280</v>
      </c>
      <c r="B721" s="69" t="s">
        <v>1088</v>
      </c>
      <c r="C721" s="69" t="s">
        <v>1028</v>
      </c>
      <c r="D721" s="70">
        <v>-73.92658333</v>
      </c>
      <c r="E721" s="70">
        <v>4.5229166669999996</v>
      </c>
      <c r="F721" s="68">
        <v>1950</v>
      </c>
      <c r="G721" s="68">
        <v>25</v>
      </c>
      <c r="H721" s="68">
        <v>25181</v>
      </c>
      <c r="I721" s="69" t="s">
        <v>293</v>
      </c>
      <c r="J721" s="69" t="s">
        <v>1089</v>
      </c>
      <c r="K721" s="72">
        <v>9.4</v>
      </c>
      <c r="L721" s="72">
        <v>22.2</v>
      </c>
      <c r="M721" s="72">
        <v>6.3</v>
      </c>
      <c r="N721" s="72">
        <v>2</v>
      </c>
      <c r="O721" s="72">
        <v>17.399999999999999</v>
      </c>
      <c r="P721" s="72">
        <v>1</v>
      </c>
      <c r="Q721" s="72">
        <v>0.6</v>
      </c>
      <c r="R721" s="72">
        <v>0</v>
      </c>
      <c r="S721" s="72">
        <v>0</v>
      </c>
      <c r="T721" s="72">
        <v>0</v>
      </c>
      <c r="U721" s="72">
        <v>5.0999999999999996</v>
      </c>
      <c r="V721" s="72">
        <v>2.4</v>
      </c>
      <c r="W721" s="72">
        <v>0.6</v>
      </c>
      <c r="X721" s="72">
        <v>1</v>
      </c>
      <c r="Y721" s="72">
        <v>2.7</v>
      </c>
      <c r="Z721" s="72">
        <v>0.6</v>
      </c>
      <c r="AA721" s="72">
        <v>0</v>
      </c>
      <c r="AB721" s="72">
        <v>18.8</v>
      </c>
      <c r="AC721" s="72">
        <v>1.6</v>
      </c>
      <c r="AD721" s="72">
        <v>0</v>
      </c>
      <c r="AE721" s="72">
        <v>14.9</v>
      </c>
      <c r="AF721" s="87">
        <v>4.2</v>
      </c>
      <c r="AG721" s="87">
        <v>6</v>
      </c>
      <c r="AH721" s="87">
        <v>4.5</v>
      </c>
      <c r="AI721" s="87">
        <v>5.0999999999999996</v>
      </c>
      <c r="AJ721" s="87">
        <v>12.2</v>
      </c>
      <c r="AK721" s="87">
        <v>3.6</v>
      </c>
      <c r="AL721" s="87">
        <v>3.2</v>
      </c>
      <c r="AM721" s="87">
        <v>4.4000000000000004</v>
      </c>
      <c r="AN721" s="87"/>
      <c r="AO721" s="87"/>
      <c r="AP721" s="70">
        <f t="shared" si="67"/>
        <v>29</v>
      </c>
      <c r="AQ721" s="70">
        <f t="shared" si="68"/>
        <v>149.79999999999998</v>
      </c>
      <c r="AR721" s="70">
        <f>IFERROR(VLOOKUP(A721,Climatologia_PP!A:U,9+Precipitacion!$E$2,FALSE),"")</f>
        <v>134.3206896551724</v>
      </c>
      <c r="AS721" s="70">
        <f t="shared" si="69"/>
        <v>111.5241444818114</v>
      </c>
      <c r="AT721" s="70">
        <f t="shared" si="70"/>
        <v>119.21546479090185</v>
      </c>
      <c r="AU721" s="70">
        <f t="shared" si="71"/>
        <v>22.2</v>
      </c>
      <c r="AV721" s="70">
        <f>IFERROR(VLOOKUP(A721,Maximos!A:AQ,8+(Precipitacion!$E$2-1)*3,FALSE),"")</f>
        <v>65.2</v>
      </c>
      <c r="AW721" s="79">
        <f t="array" ref="AW72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MATCH($A721, Maximos!$A:$A, 0),
    _xlpm.anio, INDEX(Maximos!$A:$ZZ, _xlpm.fila, _xlpm.colIni+1),
    _xlpm.dia, INDEX(Maximos!$A:$ZZ, _xlpm.fila, _xlpm.colIni+2),
    IF(OR(_xlpm.anio="",_xlpm.dia=""), "No aplica", DATE(_xlpm.anio, _xlpm.mesNum, _xlpm.dia))
  ),
"")</f>
        <v>38494</v>
      </c>
      <c r="AX721" s="72">
        <f t="shared" si="72"/>
        <v>-43</v>
      </c>
    </row>
    <row r="722" spans="1:50" ht="15" customHeight="1" x14ac:dyDescent="0.25">
      <c r="A722" s="68">
        <v>21206600</v>
      </c>
      <c r="B722" s="69" t="s">
        <v>1090</v>
      </c>
      <c r="C722" s="69" t="s">
        <v>1028</v>
      </c>
      <c r="D722" s="70">
        <v>-74.102247000000006</v>
      </c>
      <c r="E722" s="70">
        <v>4.786594</v>
      </c>
      <c r="F722" s="68">
        <v>2590</v>
      </c>
      <c r="G722" s="68">
        <v>11</v>
      </c>
      <c r="H722" s="68">
        <v>11001</v>
      </c>
      <c r="I722" s="69" t="s">
        <v>74</v>
      </c>
      <c r="J722" s="69" t="s">
        <v>74</v>
      </c>
      <c r="K722" s="72">
        <v>1.6</v>
      </c>
      <c r="L722" s="72"/>
      <c r="M722" s="72">
        <v>0.5</v>
      </c>
      <c r="N722" s="72">
        <v>1.1000000000000001</v>
      </c>
      <c r="O722" s="72">
        <v>1.5</v>
      </c>
      <c r="P722" s="72">
        <v>0.3</v>
      </c>
      <c r="Q722" s="72">
        <v>0</v>
      </c>
      <c r="R722" s="72">
        <v>0</v>
      </c>
      <c r="S722" s="72">
        <v>0</v>
      </c>
      <c r="T722" s="72">
        <v>0.4</v>
      </c>
      <c r="U722" s="72">
        <v>0.7</v>
      </c>
      <c r="V722" s="72">
        <v>4.0999999999999996</v>
      </c>
      <c r="W722" s="72">
        <v>0.5</v>
      </c>
      <c r="X722" s="72">
        <v>0.7</v>
      </c>
      <c r="Y722" s="72">
        <v>0</v>
      </c>
      <c r="Z722" s="72">
        <v>0.7</v>
      </c>
      <c r="AA722" s="72">
        <v>2.5</v>
      </c>
      <c r="AB722" s="72">
        <v>6.8</v>
      </c>
      <c r="AC722" s="72">
        <v>0</v>
      </c>
      <c r="AD722" s="72">
        <v>0</v>
      </c>
      <c r="AE722" s="72">
        <v>5.5</v>
      </c>
      <c r="AF722" s="87">
        <v>0.5</v>
      </c>
      <c r="AG722" s="87">
        <v>0</v>
      </c>
      <c r="AH722" s="87">
        <v>0.1</v>
      </c>
      <c r="AI722" s="87">
        <v>0</v>
      </c>
      <c r="AJ722" s="87">
        <v>3.2</v>
      </c>
      <c r="AK722" s="87">
        <v>1.2</v>
      </c>
      <c r="AL722" s="87">
        <v>0.4</v>
      </c>
      <c r="AM722" s="87">
        <v>1.3</v>
      </c>
      <c r="AN722" s="87"/>
      <c r="AO722" s="87"/>
      <c r="AP722" s="70">
        <f t="shared" si="67"/>
        <v>28</v>
      </c>
      <c r="AQ722" s="70">
        <f t="shared" si="68"/>
        <v>33.599999999999994</v>
      </c>
      <c r="AR722" s="70" t="str">
        <f>IFERROR(VLOOKUP(A722,Climatologia_PP!A:U,9+Precipitacion!$E$2,FALSE),"")</f>
        <v/>
      </c>
      <c r="AS722" s="70" t="str">
        <f t="shared" si="69"/>
        <v/>
      </c>
      <c r="AT722" s="70" t="str">
        <f t="shared" si="70"/>
        <v/>
      </c>
      <c r="AU722" s="70">
        <f t="shared" si="71"/>
        <v>6.8</v>
      </c>
      <c r="AV722" s="70">
        <f>IFERROR(VLOOKUP(A722,Maximos!A:AQ,8+(Precipitacion!$E$2-1)*3,FALSE),"")</f>
        <v>48.7</v>
      </c>
      <c r="AW722" s="79">
        <f t="array" ref="AW72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MATCH($A722, Maximos!$A:$A, 0),
    _xlpm.anio, INDEX(Maximos!$A:$ZZ, _xlpm.fila, _xlpm.colIni+1),
    _xlpm.dia, INDEX(Maximos!$A:$ZZ, _xlpm.fila, _xlpm.colIni+2),
    IF(OR(_xlpm.anio="",_xlpm.dia=""), "No aplica", DATE(_xlpm.anio, _xlpm.mesNum, _xlpm.dia))
  ),
"")</f>
        <v>41766</v>
      </c>
      <c r="AX722" s="72">
        <f t="shared" si="72"/>
        <v>-41.900000000000006</v>
      </c>
    </row>
    <row r="723" spans="1:50" ht="15" customHeight="1" x14ac:dyDescent="0.25">
      <c r="A723" s="68">
        <v>21195190</v>
      </c>
      <c r="B723" s="69" t="s">
        <v>1091</v>
      </c>
      <c r="C723" s="69" t="s">
        <v>1028</v>
      </c>
      <c r="D723" s="70">
        <v>-74.308398999999994</v>
      </c>
      <c r="E723" s="70">
        <v>4.3071890000000002</v>
      </c>
      <c r="F723" s="68">
        <v>2187</v>
      </c>
      <c r="G723" s="68">
        <v>25</v>
      </c>
      <c r="H723" s="68">
        <v>25535</v>
      </c>
      <c r="I723" s="69" t="s">
        <v>293</v>
      </c>
      <c r="J723" s="69" t="s">
        <v>1091</v>
      </c>
      <c r="K723" s="72">
        <v>0.6</v>
      </c>
      <c r="L723" s="72">
        <v>4.5</v>
      </c>
      <c r="M723" s="72">
        <v>3.4</v>
      </c>
      <c r="N723" s="72">
        <v>0</v>
      </c>
      <c r="O723" s="72">
        <v>4.7</v>
      </c>
      <c r="P723" s="72">
        <v>0</v>
      </c>
      <c r="Q723" s="72">
        <v>0</v>
      </c>
      <c r="R723" s="72">
        <v>0</v>
      </c>
      <c r="S723" s="72">
        <v>0</v>
      </c>
      <c r="T723" s="72">
        <v>0</v>
      </c>
      <c r="U723" s="72">
        <v>0</v>
      </c>
      <c r="V723" s="72">
        <v>0</v>
      </c>
      <c r="W723" s="72">
        <v>1.5</v>
      </c>
      <c r="X723" s="72">
        <v>0</v>
      </c>
      <c r="Y723" s="72">
        <v>2.2000000000000002</v>
      </c>
      <c r="Z723" s="72">
        <v>2.5</v>
      </c>
      <c r="AA723" s="72">
        <v>0</v>
      </c>
      <c r="AB723" s="72">
        <v>0</v>
      </c>
      <c r="AC723" s="72">
        <v>0</v>
      </c>
      <c r="AD723" s="72">
        <v>0</v>
      </c>
      <c r="AE723" s="72">
        <v>9.3000000000000007</v>
      </c>
      <c r="AF723" s="87">
        <v>0</v>
      </c>
      <c r="AG723" s="87">
        <v>0</v>
      </c>
      <c r="AH723" s="87">
        <v>0</v>
      </c>
      <c r="AI723" s="87">
        <v>2.5</v>
      </c>
      <c r="AJ723" s="87">
        <v>4.9000000000000004</v>
      </c>
      <c r="AK723" s="87">
        <v>0.9</v>
      </c>
      <c r="AL723" s="87">
        <v>0</v>
      </c>
      <c r="AM723" s="87">
        <v>5.7</v>
      </c>
      <c r="AN723" s="87"/>
      <c r="AO723" s="87"/>
      <c r="AP723" s="70">
        <f t="shared" si="67"/>
        <v>29</v>
      </c>
      <c r="AQ723" s="70">
        <f t="shared" si="68"/>
        <v>42.7</v>
      </c>
      <c r="AR723" s="70">
        <f>IFERROR(VLOOKUP(A723,Climatologia_PP!A:U,9+Precipitacion!$E$2,FALSE),"")</f>
        <v>87.080769230769221</v>
      </c>
      <c r="AS723" s="70">
        <f t="shared" si="69"/>
        <v>49.034936619407276</v>
      </c>
      <c r="AT723" s="70">
        <f t="shared" si="70"/>
        <v>52.41665638626295</v>
      </c>
      <c r="AU723" s="70">
        <f t="shared" si="71"/>
        <v>9.3000000000000007</v>
      </c>
      <c r="AV723" s="70" t="str">
        <f>IFERROR(VLOOKUP(A723,Maximos!A:AQ,8+(Precipitacion!$E$2-1)*3,FALSE),"")</f>
        <v/>
      </c>
      <c r="AW723" s="79" t="str">
        <f t="array" ref="AW72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23" s="72" t="str">
        <f t="shared" si="72"/>
        <v>NA</v>
      </c>
    </row>
    <row r="724" spans="1:50" ht="15" customHeight="1" x14ac:dyDescent="0.25">
      <c r="A724" s="68">
        <v>21195120</v>
      </c>
      <c r="B724" s="69" t="s">
        <v>1092</v>
      </c>
      <c r="C724" s="69" t="s">
        <v>1028</v>
      </c>
      <c r="D724" s="70">
        <v>-74.392719999999997</v>
      </c>
      <c r="E724" s="70">
        <v>4.3929200000000002</v>
      </c>
      <c r="F724" s="68">
        <v>1421</v>
      </c>
      <c r="G724" s="68">
        <v>25</v>
      </c>
      <c r="H724" s="68">
        <v>25290</v>
      </c>
      <c r="I724" s="69" t="s">
        <v>293</v>
      </c>
      <c r="J724" s="69" t="s">
        <v>1052</v>
      </c>
      <c r="K724" s="72">
        <v>0</v>
      </c>
      <c r="L724" s="72">
        <v>14</v>
      </c>
      <c r="M724" s="72">
        <v>2.2000000000000002</v>
      </c>
      <c r="N724" s="72">
        <v>1.6</v>
      </c>
      <c r="O724" s="72">
        <v>2.4</v>
      </c>
      <c r="P724" s="72">
        <v>0</v>
      </c>
      <c r="Q724" s="72">
        <v>0</v>
      </c>
      <c r="R724" s="72">
        <v>0.3</v>
      </c>
      <c r="S724" s="72">
        <v>0</v>
      </c>
      <c r="T724" s="72">
        <v>1.5</v>
      </c>
      <c r="U724" s="72">
        <v>14</v>
      </c>
      <c r="V724" s="72">
        <v>9.6</v>
      </c>
      <c r="W724" s="72">
        <v>1.6</v>
      </c>
      <c r="X724" s="72">
        <v>1.3</v>
      </c>
      <c r="Y724" s="72">
        <v>0</v>
      </c>
      <c r="Z724" s="72">
        <v>20</v>
      </c>
      <c r="AA724" s="72">
        <v>0</v>
      </c>
      <c r="AB724" s="72">
        <v>0</v>
      </c>
      <c r="AC724" s="72">
        <v>0</v>
      </c>
      <c r="AD724" s="72">
        <v>0</v>
      </c>
      <c r="AE724" s="72">
        <v>40.6</v>
      </c>
      <c r="AF724" s="87">
        <v>5.5</v>
      </c>
      <c r="AG724" s="87">
        <v>6.7</v>
      </c>
      <c r="AH724" s="87">
        <v>0</v>
      </c>
      <c r="AI724" s="87">
        <v>2</v>
      </c>
      <c r="AJ724" s="87">
        <v>0.4</v>
      </c>
      <c r="AK724" s="87">
        <v>0.1</v>
      </c>
      <c r="AL724" s="87">
        <v>0</v>
      </c>
      <c r="AM724" s="87">
        <v>5.8</v>
      </c>
      <c r="AN724" s="87"/>
      <c r="AO724" s="87"/>
      <c r="AP724" s="70">
        <f t="shared" si="67"/>
        <v>29</v>
      </c>
      <c r="AQ724" s="70">
        <f t="shared" si="68"/>
        <v>129.6</v>
      </c>
      <c r="AR724" s="70" t="str">
        <f>IFERROR(VLOOKUP(A724,Climatologia_PP!A:U,9+Precipitacion!$E$2,FALSE),"")</f>
        <v/>
      </c>
      <c r="AS724" s="70" t="str">
        <f t="shared" si="69"/>
        <v/>
      </c>
      <c r="AT724" s="70" t="str">
        <f t="shared" si="70"/>
        <v/>
      </c>
      <c r="AU724" s="70">
        <f t="shared" si="71"/>
        <v>40.6</v>
      </c>
      <c r="AV724" s="70">
        <f>IFERROR(VLOOKUP(A724,Maximos!A:AQ,8+(Precipitacion!$E$2-1)*3,FALSE),"")</f>
        <v>74.8</v>
      </c>
      <c r="AW724" s="79">
        <f t="array" ref="AW72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MATCH($A724, Maximos!$A:$A, 0),
    _xlpm.anio, INDEX(Maximos!$A:$ZZ, _xlpm.fila, _xlpm.colIni+1),
    _xlpm.dia, INDEX(Maximos!$A:$ZZ, _xlpm.fila, _xlpm.colIni+2),
    IF(OR(_xlpm.anio="",_xlpm.dia=""), "No aplica", DATE(_xlpm.anio, _xlpm.mesNum, _xlpm.dia))
  ),
"")</f>
        <v>42868</v>
      </c>
      <c r="AX724" s="72">
        <f t="shared" si="72"/>
        <v>-34.199999999999996</v>
      </c>
    </row>
    <row r="725" spans="1:50" ht="15" customHeight="1" x14ac:dyDescent="0.25">
      <c r="A725" s="68">
        <v>23065110</v>
      </c>
      <c r="B725" s="69" t="s">
        <v>1093</v>
      </c>
      <c r="C725" s="69" t="s">
        <v>1028</v>
      </c>
      <c r="D725" s="70">
        <v>-74.351249999999993</v>
      </c>
      <c r="E725" s="70">
        <v>5.4812099999999999</v>
      </c>
      <c r="F725" s="68">
        <v>1347</v>
      </c>
      <c r="G725" s="68">
        <v>25</v>
      </c>
      <c r="H725" s="68">
        <v>25885</v>
      </c>
      <c r="I725" s="69" t="s">
        <v>293</v>
      </c>
      <c r="J725" s="69" t="s">
        <v>1094</v>
      </c>
      <c r="K725" s="72">
        <v>1.5</v>
      </c>
      <c r="L725" s="72">
        <v>1.8</v>
      </c>
      <c r="M725" s="72">
        <v>55.2</v>
      </c>
      <c r="N725" s="72">
        <v>12.2</v>
      </c>
      <c r="O725" s="72">
        <v>3.8</v>
      </c>
      <c r="P725" s="72">
        <v>0</v>
      </c>
      <c r="Q725" s="72">
        <v>12.5</v>
      </c>
      <c r="R725" s="72">
        <v>0</v>
      </c>
      <c r="S725" s="72">
        <v>0</v>
      </c>
      <c r="T725" s="72">
        <v>0</v>
      </c>
      <c r="U725" s="72">
        <v>2.8</v>
      </c>
      <c r="V725" s="72">
        <v>0</v>
      </c>
      <c r="W725" s="72">
        <v>8</v>
      </c>
      <c r="X725" s="72">
        <v>0</v>
      </c>
      <c r="Y725" s="72">
        <v>14.5</v>
      </c>
      <c r="Z725" s="72">
        <v>8.1999999999999993</v>
      </c>
      <c r="AA725" s="72">
        <v>0</v>
      </c>
      <c r="AB725" s="72">
        <v>23.3</v>
      </c>
      <c r="AC725" s="72">
        <v>0</v>
      </c>
      <c r="AD725" s="72">
        <v>0</v>
      </c>
      <c r="AE725" s="72">
        <v>0</v>
      </c>
      <c r="AF725" s="87">
        <v>4.5</v>
      </c>
      <c r="AG725" s="87">
        <v>0</v>
      </c>
      <c r="AH725" s="87">
        <v>0.1</v>
      </c>
      <c r="AI725" s="87">
        <v>0</v>
      </c>
      <c r="AJ725" s="87">
        <v>0</v>
      </c>
      <c r="AK725" s="87">
        <v>0</v>
      </c>
      <c r="AL725" s="87">
        <v>0</v>
      </c>
      <c r="AM725" s="87">
        <v>25.7</v>
      </c>
      <c r="AN725" s="87"/>
      <c r="AO725" s="87"/>
      <c r="AP725" s="70">
        <f t="shared" si="67"/>
        <v>29</v>
      </c>
      <c r="AQ725" s="70">
        <f t="shared" si="68"/>
        <v>174.1</v>
      </c>
      <c r="AR725" s="70">
        <f>IFERROR(VLOOKUP(A725,Climatologia_PP!A:U,9+Precipitacion!$E$2,FALSE),"")</f>
        <v>351.93062677383409</v>
      </c>
      <c r="AS725" s="70">
        <f t="shared" si="69"/>
        <v>49.469976965626302</v>
      </c>
      <c r="AT725" s="70">
        <f t="shared" si="70"/>
        <v>52.881699514979836</v>
      </c>
      <c r="AU725" s="70">
        <f t="shared" si="71"/>
        <v>55.2</v>
      </c>
      <c r="AV725" s="70" t="str">
        <f>IFERROR(VLOOKUP(A725,Maximos!A:AQ,8+(Precipitacion!$E$2-1)*3,FALSE),"")</f>
        <v/>
      </c>
      <c r="AW725" s="79" t="str">
        <f t="array" ref="AW72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25" s="72" t="str">
        <f t="shared" si="72"/>
        <v>NA</v>
      </c>
    </row>
    <row r="726" spans="1:50" ht="15" customHeight="1" x14ac:dyDescent="0.25">
      <c r="A726" s="68">
        <v>2120500204</v>
      </c>
      <c r="B726" s="69" t="s">
        <v>1095</v>
      </c>
      <c r="C726" s="69" t="s">
        <v>1028</v>
      </c>
      <c r="D726" s="70">
        <v>-74.103408000000002</v>
      </c>
      <c r="E726" s="70">
        <v>4.6216080000000002</v>
      </c>
      <c r="F726" s="68">
        <v>2559</v>
      </c>
      <c r="G726" s="68">
        <v>11</v>
      </c>
      <c r="H726" s="68">
        <v>11001</v>
      </c>
      <c r="I726" s="69" t="s">
        <v>74</v>
      </c>
      <c r="J726" s="69" t="s">
        <v>74</v>
      </c>
      <c r="K726" s="72">
        <v>0.6</v>
      </c>
      <c r="L726" s="72">
        <v>9.1</v>
      </c>
      <c r="M726" s="72">
        <v>1.2</v>
      </c>
      <c r="N726" s="72">
        <v>0.9</v>
      </c>
      <c r="O726" s="72">
        <v>3.6</v>
      </c>
      <c r="P726" s="72">
        <v>0.7</v>
      </c>
      <c r="Q726" s="72">
        <v>0</v>
      </c>
      <c r="R726" s="72">
        <v>0</v>
      </c>
      <c r="S726" s="72">
        <v>0</v>
      </c>
      <c r="T726" s="72">
        <v>0</v>
      </c>
      <c r="U726" s="72">
        <v>2.5</v>
      </c>
      <c r="V726" s="72">
        <v>0.1</v>
      </c>
      <c r="W726" s="72">
        <v>1.3</v>
      </c>
      <c r="X726" s="72">
        <v>0</v>
      </c>
      <c r="Y726" s="72">
        <v>0</v>
      </c>
      <c r="Z726" s="72">
        <v>0</v>
      </c>
      <c r="AA726" s="72">
        <v>0</v>
      </c>
      <c r="AB726" s="72">
        <v>3.2</v>
      </c>
      <c r="AC726" s="72">
        <v>0</v>
      </c>
      <c r="AD726" s="72">
        <v>0</v>
      </c>
      <c r="AE726" s="72">
        <v>4.4000000000000004</v>
      </c>
      <c r="AF726" s="87">
        <v>0.5</v>
      </c>
      <c r="AG726" s="87">
        <v>1.7</v>
      </c>
      <c r="AH726" s="87">
        <v>0</v>
      </c>
      <c r="AI726" s="87">
        <v>0.9</v>
      </c>
      <c r="AJ726" s="87">
        <v>5.0999999999999996</v>
      </c>
      <c r="AK726" s="87">
        <v>0</v>
      </c>
      <c r="AL726" s="87">
        <v>0</v>
      </c>
      <c r="AM726" s="87">
        <v>0.5</v>
      </c>
      <c r="AN726" s="87"/>
      <c r="AO726" s="87"/>
      <c r="AP726" s="70">
        <f t="shared" si="67"/>
        <v>29</v>
      </c>
      <c r="AQ726" s="70">
        <f t="shared" si="68"/>
        <v>36.299999999999997</v>
      </c>
      <c r="AR726" s="70" t="str">
        <f>IFERROR(VLOOKUP(A726,Climatologia_PP!A:U,9+Precipitacion!$E$2,FALSE),"")</f>
        <v/>
      </c>
      <c r="AS726" s="70" t="str">
        <f t="shared" si="69"/>
        <v/>
      </c>
      <c r="AT726" s="70" t="str">
        <f t="shared" si="70"/>
        <v/>
      </c>
      <c r="AU726" s="70">
        <f t="shared" si="71"/>
        <v>9.1</v>
      </c>
      <c r="AV726" s="70" t="str">
        <f>IFERROR(VLOOKUP(A726,Maximos!A:AQ,8+(Precipitacion!$E$2-1)*3,FALSE),"")</f>
        <v/>
      </c>
      <c r="AW726" s="79" t="str">
        <f t="array" ref="AW72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26" s="72" t="str">
        <f t="shared" si="72"/>
        <v>NA</v>
      </c>
    </row>
    <row r="727" spans="1:50" ht="15" customHeight="1" x14ac:dyDescent="0.25">
      <c r="A727" s="68">
        <v>23060260</v>
      </c>
      <c r="B727" s="69" t="s">
        <v>1096</v>
      </c>
      <c r="C727" s="69" t="s">
        <v>1028</v>
      </c>
      <c r="D727" s="70">
        <v>-74.382027780000001</v>
      </c>
      <c r="E727" s="70">
        <v>5.0646388890000003</v>
      </c>
      <c r="F727" s="68">
        <v>1500</v>
      </c>
      <c r="G727" s="68">
        <v>25</v>
      </c>
      <c r="H727" s="68">
        <v>25491</v>
      </c>
      <c r="I727" s="69" t="s">
        <v>293</v>
      </c>
      <c r="J727" s="69" t="s">
        <v>1097</v>
      </c>
      <c r="K727" s="72">
        <v>0</v>
      </c>
      <c r="L727" s="72">
        <v>0</v>
      </c>
      <c r="M727" s="72">
        <v>1.4</v>
      </c>
      <c r="N727" s="72">
        <v>0.7</v>
      </c>
      <c r="O727" s="72">
        <v>0</v>
      </c>
      <c r="P727" s="72">
        <v>0</v>
      </c>
      <c r="Q727" s="72">
        <v>1.8</v>
      </c>
      <c r="R727" s="72">
        <v>0</v>
      </c>
      <c r="S727" s="72">
        <v>0</v>
      </c>
      <c r="T727" s="72">
        <v>0</v>
      </c>
      <c r="U727" s="72">
        <v>0</v>
      </c>
      <c r="V727" s="72">
        <v>0</v>
      </c>
      <c r="W727" s="72">
        <v>1.7</v>
      </c>
      <c r="X727" s="72">
        <v>3.4</v>
      </c>
      <c r="Y727" s="72">
        <v>0</v>
      </c>
      <c r="Z727" s="72">
        <v>0</v>
      </c>
      <c r="AA727" s="72">
        <v>0</v>
      </c>
      <c r="AB727" s="72">
        <v>0.8</v>
      </c>
      <c r="AC727" s="72">
        <v>0</v>
      </c>
      <c r="AD727" s="72">
        <v>0</v>
      </c>
      <c r="AE727" s="72">
        <v>2.6</v>
      </c>
      <c r="AF727" s="87">
        <v>0</v>
      </c>
      <c r="AG727" s="87">
        <v>0</v>
      </c>
      <c r="AH727" s="87">
        <v>0</v>
      </c>
      <c r="AI727" s="87">
        <v>5.6</v>
      </c>
      <c r="AJ727" s="87">
        <v>0</v>
      </c>
      <c r="AK727" s="87">
        <v>1</v>
      </c>
      <c r="AL727" s="87">
        <v>0</v>
      </c>
      <c r="AM727" s="87">
        <v>1.2</v>
      </c>
      <c r="AN727" s="87"/>
      <c r="AO727" s="87"/>
      <c r="AP727" s="70">
        <f t="shared" si="67"/>
        <v>29</v>
      </c>
      <c r="AQ727" s="70">
        <f t="shared" si="68"/>
        <v>20.2</v>
      </c>
      <c r="AR727" s="70">
        <f>IFERROR(VLOOKUP(A727,Climatologia_PP!A:U,9+Precipitacion!$E$2,FALSE),"")</f>
        <v>181.5321428571429</v>
      </c>
      <c r="AS727" s="70">
        <f t="shared" si="69"/>
        <v>11.127505951326995</v>
      </c>
      <c r="AT727" s="70">
        <f t="shared" si="70"/>
        <v>11.894920154866787</v>
      </c>
      <c r="AU727" s="70">
        <f t="shared" si="71"/>
        <v>5.6</v>
      </c>
      <c r="AV727" s="70">
        <f>IFERROR(VLOOKUP(A727,Maximos!A:AQ,8+(Precipitacion!$E$2-1)*3,FALSE),"")</f>
        <v>91.3</v>
      </c>
      <c r="AW727" s="79">
        <f t="array" ref="AW72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MATCH($A727, Maximos!$A:$A, 0),
    _xlpm.anio, INDEX(Maximos!$A:$ZZ, _xlpm.fila, _xlpm.colIni+1),
    _xlpm.dia, INDEX(Maximos!$A:$ZZ, _xlpm.fila, _xlpm.colIni+2),
    IF(OR(_xlpm.anio="",_xlpm.dia=""), "No aplica", DATE(_xlpm.anio, _xlpm.mesNum, _xlpm.dia))
  ),
"")</f>
        <v>45413</v>
      </c>
      <c r="AX727" s="72">
        <f t="shared" si="72"/>
        <v>-85.7</v>
      </c>
    </row>
    <row r="728" spans="1:50" ht="15" customHeight="1" x14ac:dyDescent="0.25">
      <c r="A728" s="68">
        <v>23060200</v>
      </c>
      <c r="B728" s="69" t="s">
        <v>1098</v>
      </c>
      <c r="C728" s="69" t="s">
        <v>1028</v>
      </c>
      <c r="D728" s="70">
        <v>-74.239166667000006</v>
      </c>
      <c r="E728" s="70">
        <v>5.0596944439999998</v>
      </c>
      <c r="F728" s="68">
        <v>1798</v>
      </c>
      <c r="G728" s="68">
        <v>25</v>
      </c>
      <c r="H728" s="68">
        <v>25777</v>
      </c>
      <c r="I728" s="69" t="s">
        <v>293</v>
      </c>
      <c r="J728" s="69" t="s">
        <v>1099</v>
      </c>
      <c r="K728" s="72">
        <v>0</v>
      </c>
      <c r="L728" s="72">
        <v>0</v>
      </c>
      <c r="M728" s="72">
        <v>0</v>
      </c>
      <c r="N728" s="72">
        <v>0</v>
      </c>
      <c r="O728" s="72">
        <v>0</v>
      </c>
      <c r="P728" s="72">
        <v>0</v>
      </c>
      <c r="Q728" s="72">
        <v>0</v>
      </c>
      <c r="R728" s="72">
        <v>0</v>
      </c>
      <c r="S728" s="72">
        <v>0</v>
      </c>
      <c r="T728" s="72">
        <v>0</v>
      </c>
      <c r="U728" s="72">
        <v>0</v>
      </c>
      <c r="V728" s="72">
        <v>0</v>
      </c>
      <c r="W728" s="72">
        <v>25</v>
      </c>
      <c r="X728" s="72">
        <v>2.4</v>
      </c>
      <c r="Y728" s="72">
        <v>0</v>
      </c>
      <c r="Z728" s="72">
        <v>0.1</v>
      </c>
      <c r="AA728" s="72">
        <v>0</v>
      </c>
      <c r="AB728" s="72">
        <v>3</v>
      </c>
      <c r="AC728" s="72">
        <v>0</v>
      </c>
      <c r="AD728" s="72">
        <v>0</v>
      </c>
      <c r="AE728" s="72">
        <v>3.3</v>
      </c>
      <c r="AF728" s="87">
        <v>0</v>
      </c>
      <c r="AG728" s="87">
        <v>0</v>
      </c>
      <c r="AH728" s="87">
        <v>0</v>
      </c>
      <c r="AI728" s="87">
        <v>0</v>
      </c>
      <c r="AJ728" s="87">
        <v>3</v>
      </c>
      <c r="AK728" s="87">
        <v>1</v>
      </c>
      <c r="AL728" s="87">
        <v>0</v>
      </c>
      <c r="AM728" s="87">
        <v>2.7</v>
      </c>
      <c r="AN728" s="87"/>
      <c r="AO728" s="87"/>
      <c r="AP728" s="70">
        <f t="shared" si="67"/>
        <v>29</v>
      </c>
      <c r="AQ728" s="70">
        <f t="shared" si="68"/>
        <v>40.5</v>
      </c>
      <c r="AR728" s="70">
        <f>IFERROR(VLOOKUP(A728,Climatologia_PP!A:U,9+Precipitacion!$E$2,FALSE),"")</f>
        <v>164.71428571428569</v>
      </c>
      <c r="AS728" s="70">
        <f t="shared" si="69"/>
        <v>24.588031222896795</v>
      </c>
      <c r="AT728" s="70">
        <f t="shared" si="70"/>
        <v>26.283757514131054</v>
      </c>
      <c r="AU728" s="70">
        <f t="shared" si="71"/>
        <v>25</v>
      </c>
      <c r="AV728" s="70">
        <f>IFERROR(VLOOKUP(A728,Maximos!A:AQ,8+(Precipitacion!$E$2-1)*3,FALSE),"")</f>
        <v>75.3</v>
      </c>
      <c r="AW728" s="79">
        <f t="array" ref="AW72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MATCH($A728, Maximos!$A:$A, 0),
    _xlpm.anio, INDEX(Maximos!$A:$ZZ, _xlpm.fila, _xlpm.colIni+1),
    _xlpm.dia, INDEX(Maximos!$A:$ZZ, _xlpm.fila, _xlpm.colIni+2),
    IF(OR(_xlpm.anio="",_xlpm.dia=""), "No aplica", DATE(_xlpm.anio, _xlpm.mesNum, _xlpm.dia))
  ),
"")</f>
        <v>31902</v>
      </c>
      <c r="AX728" s="72">
        <f t="shared" si="72"/>
        <v>-50.3</v>
      </c>
    </row>
    <row r="729" spans="1:50" ht="15" customHeight="1" x14ac:dyDescent="0.25">
      <c r="A729" s="68">
        <v>35025060</v>
      </c>
      <c r="B729" s="69" t="s">
        <v>1100</v>
      </c>
      <c r="C729" s="69" t="s">
        <v>1028</v>
      </c>
      <c r="D729" s="70">
        <v>-73.995885000000001</v>
      </c>
      <c r="E729" s="70">
        <v>4.587059</v>
      </c>
      <c r="F729" s="68">
        <v>3195</v>
      </c>
      <c r="G729" s="68">
        <v>25</v>
      </c>
      <c r="H729" s="68">
        <v>25181</v>
      </c>
      <c r="I729" s="69" t="s">
        <v>293</v>
      </c>
      <c r="J729" s="69" t="s">
        <v>1089</v>
      </c>
      <c r="K729" s="72">
        <v>0</v>
      </c>
      <c r="L729" s="72">
        <v>27</v>
      </c>
      <c r="M729" s="72">
        <v>4</v>
      </c>
      <c r="N729" s="72">
        <v>2.5</v>
      </c>
      <c r="O729" s="72">
        <v>9</v>
      </c>
      <c r="P729" s="72">
        <v>1.4</v>
      </c>
      <c r="Q729" s="72">
        <v>0.5</v>
      </c>
      <c r="R729" s="72">
        <v>0</v>
      </c>
      <c r="S729" s="72">
        <v>0</v>
      </c>
      <c r="T729" s="72">
        <v>0.5</v>
      </c>
      <c r="U729" s="72">
        <v>2.2999999999999998</v>
      </c>
      <c r="V729" s="72">
        <v>0.5</v>
      </c>
      <c r="W729" s="72">
        <v>2.5</v>
      </c>
      <c r="X729" s="72">
        <v>0.4</v>
      </c>
      <c r="Y729" s="72">
        <v>0</v>
      </c>
      <c r="Z729" s="72">
        <v>2.4</v>
      </c>
      <c r="AA729" s="72">
        <v>0.6</v>
      </c>
      <c r="AB729" s="72">
        <v>10</v>
      </c>
      <c r="AC729" s="72">
        <v>2.2000000000000002</v>
      </c>
      <c r="AD729" s="72">
        <v>0.5</v>
      </c>
      <c r="AE729" s="72">
        <v>8.4</v>
      </c>
      <c r="AF729" s="87">
        <v>4</v>
      </c>
      <c r="AG729" s="87">
        <v>3</v>
      </c>
      <c r="AH729" s="87">
        <v>1.8</v>
      </c>
      <c r="AI729" s="87">
        <v>5</v>
      </c>
      <c r="AJ729" s="87">
        <v>15</v>
      </c>
      <c r="AK729" s="87">
        <v>9</v>
      </c>
      <c r="AL729" s="87">
        <v>2.5</v>
      </c>
      <c r="AM729" s="87"/>
      <c r="AN729" s="87"/>
      <c r="AO729" s="87"/>
      <c r="AP729" s="70">
        <f t="shared" si="67"/>
        <v>28</v>
      </c>
      <c r="AQ729" s="70">
        <f t="shared" si="68"/>
        <v>115</v>
      </c>
      <c r="AR729" s="70">
        <f>IFERROR(VLOOKUP(A729,Climatologia_PP!A:U,9+Precipitacion!$E$2,FALSE),"")</f>
        <v>153.74583333333339</v>
      </c>
      <c r="AS729" s="70">
        <f t="shared" si="69"/>
        <v>74.798775034553756</v>
      </c>
      <c r="AT729" s="70">
        <f t="shared" si="70"/>
        <v>82.81292950254165</v>
      </c>
      <c r="AU729" s="70">
        <f t="shared" si="71"/>
        <v>27</v>
      </c>
      <c r="AV729" s="70">
        <f>IFERROR(VLOOKUP(A729,Maximos!A:AQ,8+(Precipitacion!$E$2-1)*3,FALSE),"")</f>
        <v>66</v>
      </c>
      <c r="AW729" s="79">
        <f t="array" ref="AW72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MATCH($A729, Maximos!$A:$A, 0),
    _xlpm.anio, INDEX(Maximos!$A:$ZZ, _xlpm.fila, _xlpm.colIni+1),
    _xlpm.dia, INDEX(Maximos!$A:$ZZ, _xlpm.fila, _xlpm.colIni+2),
    IF(OR(_xlpm.anio="",_xlpm.dia=""), "No aplica", DATE(_xlpm.anio, _xlpm.mesNum, _xlpm.dia))
  ),
"")</f>
        <v>35943</v>
      </c>
      <c r="AX729" s="72">
        <f t="shared" si="72"/>
        <v>-39</v>
      </c>
    </row>
    <row r="730" spans="1:50" ht="15" customHeight="1" x14ac:dyDescent="0.25">
      <c r="A730" s="68">
        <v>21206650</v>
      </c>
      <c r="B730" s="69" t="s">
        <v>1101</v>
      </c>
      <c r="C730" s="69" t="s">
        <v>1028</v>
      </c>
      <c r="D730" s="70">
        <v>-74.088222221999999</v>
      </c>
      <c r="E730" s="70">
        <v>4.5167527779999999</v>
      </c>
      <c r="F730" s="68">
        <v>3100</v>
      </c>
      <c r="G730" s="68">
        <v>11</v>
      </c>
      <c r="H730" s="68">
        <v>11001</v>
      </c>
      <c r="I730" s="69" t="s">
        <v>74</v>
      </c>
      <c r="J730" s="69" t="s">
        <v>74</v>
      </c>
      <c r="K730" s="72">
        <v>2.7</v>
      </c>
      <c r="L730" s="72">
        <v>3.1</v>
      </c>
      <c r="M730" s="72">
        <v>8.9</v>
      </c>
      <c r="N730" s="72">
        <v>3.2</v>
      </c>
      <c r="O730" s="72">
        <v>4.9000000000000004</v>
      </c>
      <c r="P730" s="72">
        <v>2.4</v>
      </c>
      <c r="Q730" s="72">
        <v>0</v>
      </c>
      <c r="R730" s="72">
        <v>0</v>
      </c>
      <c r="S730" s="72">
        <v>0</v>
      </c>
      <c r="T730" s="72">
        <v>5</v>
      </c>
      <c r="U730" s="72">
        <v>0</v>
      </c>
      <c r="V730" s="72">
        <v>0</v>
      </c>
      <c r="W730" s="72">
        <v>2.4</v>
      </c>
      <c r="X730" s="72">
        <v>0</v>
      </c>
      <c r="Y730" s="72">
        <v>1.5</v>
      </c>
      <c r="Z730" s="72">
        <v>0</v>
      </c>
      <c r="AA730" s="72">
        <v>1.2</v>
      </c>
      <c r="AB730" s="72">
        <v>3.2</v>
      </c>
      <c r="AC730" s="72">
        <v>7</v>
      </c>
      <c r="AD730" s="72">
        <v>0</v>
      </c>
      <c r="AE730" s="72">
        <v>0</v>
      </c>
      <c r="AF730" s="87">
        <v>3.7</v>
      </c>
      <c r="AG730" s="87">
        <v>1.4</v>
      </c>
      <c r="AH730" s="87">
        <v>7.2</v>
      </c>
      <c r="AI730" s="87">
        <v>5.9</v>
      </c>
      <c r="AJ730" s="87">
        <v>21.5</v>
      </c>
      <c r="AK730" s="87">
        <v>3.8</v>
      </c>
      <c r="AL730" s="87">
        <v>0</v>
      </c>
      <c r="AM730" s="87">
        <v>1.5</v>
      </c>
      <c r="AN730" s="87"/>
      <c r="AO730" s="87"/>
      <c r="AP730" s="70">
        <f t="shared" si="67"/>
        <v>29</v>
      </c>
      <c r="AQ730" s="70">
        <f t="shared" si="68"/>
        <v>90.500000000000014</v>
      </c>
      <c r="AR730" s="70" t="str">
        <f>IFERROR(VLOOKUP(A730,Climatologia_PP!A:U,9+Precipitacion!$E$2,FALSE),"")</f>
        <v/>
      </c>
      <c r="AS730" s="70" t="str">
        <f t="shared" si="69"/>
        <v/>
      </c>
      <c r="AT730" s="70" t="str">
        <f t="shared" si="70"/>
        <v/>
      </c>
      <c r="AU730" s="70">
        <f t="shared" si="71"/>
        <v>21.5</v>
      </c>
      <c r="AV730" s="70">
        <f>IFERROR(VLOOKUP(A730,Maximos!A:AQ,8+(Precipitacion!$E$2-1)*3,FALSE),"")</f>
        <v>58.1</v>
      </c>
      <c r="AW730" s="79">
        <f t="array" ref="AW73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MATCH($A730, Maximos!$A:$A, 0),
    _xlpm.anio, INDEX(Maximos!$A:$ZZ, _xlpm.fila, _xlpm.colIni+1),
    _xlpm.dia, INDEX(Maximos!$A:$ZZ, _xlpm.fila, _xlpm.colIni+2),
    IF(OR(_xlpm.anio="",_xlpm.dia=""), "No aplica", DATE(_xlpm.anio, _xlpm.mesNum, _xlpm.dia))
  ),
"")</f>
        <v>38494</v>
      </c>
      <c r="AX730" s="72">
        <f t="shared" si="72"/>
        <v>-36.6</v>
      </c>
    </row>
    <row r="731" spans="1:50" ht="15" customHeight="1" x14ac:dyDescent="0.25">
      <c r="A731" s="68">
        <v>47075010</v>
      </c>
      <c r="B731" s="69" t="s">
        <v>1102</v>
      </c>
      <c r="C731" s="69" t="s">
        <v>1028</v>
      </c>
      <c r="D731" s="70">
        <v>-72.789583332999996</v>
      </c>
      <c r="E731" s="70">
        <v>-1.4446111109999999</v>
      </c>
      <c r="F731" s="68">
        <v>160</v>
      </c>
      <c r="G731" s="68">
        <v>91</v>
      </c>
      <c r="H731" s="68">
        <v>91405</v>
      </c>
      <c r="I731" s="69" t="s">
        <v>98</v>
      </c>
      <c r="J731" s="69" t="s">
        <v>1102</v>
      </c>
      <c r="K731" s="72">
        <v>0</v>
      </c>
      <c r="L731" s="72">
        <v>2</v>
      </c>
      <c r="M731" s="72">
        <v>31.2</v>
      </c>
      <c r="N731" s="72">
        <v>4</v>
      </c>
      <c r="O731" s="72">
        <v>24.4</v>
      </c>
      <c r="P731" s="72">
        <v>12.8</v>
      </c>
      <c r="Q731" s="72">
        <v>16.8</v>
      </c>
      <c r="R731" s="72">
        <v>22</v>
      </c>
      <c r="S731" s="72">
        <v>6.8</v>
      </c>
      <c r="T731" s="72">
        <v>82.8</v>
      </c>
      <c r="U731" s="72">
        <v>10</v>
      </c>
      <c r="V731" s="72">
        <v>4.8</v>
      </c>
      <c r="W731" s="72">
        <v>0</v>
      </c>
      <c r="X731" s="72">
        <v>0</v>
      </c>
      <c r="Y731" s="72">
        <v>6.8</v>
      </c>
      <c r="Z731" s="72">
        <v>0</v>
      </c>
      <c r="AA731" s="72">
        <v>3.2</v>
      </c>
      <c r="AB731" s="72">
        <v>0</v>
      </c>
      <c r="AC731" s="72">
        <v>8.1999999999999993</v>
      </c>
      <c r="AD731" s="72">
        <v>0</v>
      </c>
      <c r="AE731" s="72">
        <v>0</v>
      </c>
      <c r="AF731" s="87">
        <v>4.8</v>
      </c>
      <c r="AG731" s="87">
        <v>0</v>
      </c>
      <c r="AH731" s="87">
        <v>0</v>
      </c>
      <c r="AI731" s="87">
        <v>0</v>
      </c>
      <c r="AJ731" s="87">
        <v>12.4</v>
      </c>
      <c r="AK731" s="87">
        <v>6.6</v>
      </c>
      <c r="AL731" s="87">
        <v>12.8</v>
      </c>
      <c r="AM731" s="87">
        <v>24.4</v>
      </c>
      <c r="AN731" s="87"/>
      <c r="AO731" s="87"/>
      <c r="AP731" s="70">
        <f t="shared" si="67"/>
        <v>29</v>
      </c>
      <c r="AQ731" s="70">
        <f t="shared" si="68"/>
        <v>296.8</v>
      </c>
      <c r="AR731" s="70" t="str">
        <f>IFERROR(VLOOKUP(A731,Climatologia_PP!A:U,9+Precipitacion!$E$2,FALSE),"")</f>
        <v/>
      </c>
      <c r="AS731" s="70" t="str">
        <f t="shared" si="69"/>
        <v/>
      </c>
      <c r="AT731" s="70" t="str">
        <f t="shared" si="70"/>
        <v/>
      </c>
      <c r="AU731" s="70">
        <f t="shared" si="71"/>
        <v>82.8</v>
      </c>
      <c r="AV731" s="70">
        <f>IFERROR(VLOOKUP(A731,Maximos!A:AQ,8+(Precipitacion!$E$2-1)*3,FALSE),"")</f>
        <v>161.30000000000001</v>
      </c>
      <c r="AW731" s="79">
        <f t="array" ref="AW73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MATCH($A731, Maximos!$A:$A, 0),
    _xlpm.anio, INDEX(Maximos!$A:$ZZ, _xlpm.fila, _xlpm.colIni+1),
    _xlpm.dia, INDEX(Maximos!$A:$ZZ, _xlpm.fila, _xlpm.colIni+2),
    IF(OR(_xlpm.anio="",_xlpm.dia=""), "No aplica", DATE(_xlpm.anio, _xlpm.mesNum, _xlpm.dia))
  ),
"")</f>
        <v>39226</v>
      </c>
      <c r="AX731" s="72">
        <f t="shared" si="72"/>
        <v>-78.500000000000014</v>
      </c>
    </row>
    <row r="732" spans="1:50" ht="15" customHeight="1" x14ac:dyDescent="0.25">
      <c r="A732" s="68">
        <v>21205420</v>
      </c>
      <c r="B732" s="69" t="s">
        <v>1103</v>
      </c>
      <c r="C732" s="69" t="s">
        <v>1028</v>
      </c>
      <c r="D732" s="70">
        <v>-74.205625999999995</v>
      </c>
      <c r="E732" s="70">
        <v>4.6886619999999999</v>
      </c>
      <c r="F732" s="68">
        <v>2543</v>
      </c>
      <c r="G732" s="68">
        <v>25</v>
      </c>
      <c r="H732" s="68">
        <v>25473</v>
      </c>
      <c r="I732" s="69" t="s">
        <v>293</v>
      </c>
      <c r="J732" s="69" t="s">
        <v>614</v>
      </c>
      <c r="K732" s="72">
        <v>0.6</v>
      </c>
      <c r="L732" s="72">
        <v>5.5</v>
      </c>
      <c r="M732" s="72">
        <v>0.4</v>
      </c>
      <c r="N732" s="72">
        <v>0.8</v>
      </c>
      <c r="O732" s="72">
        <v>1</v>
      </c>
      <c r="P732" s="72">
        <v>2</v>
      </c>
      <c r="Q732" s="72">
        <v>0.2</v>
      </c>
      <c r="R732" s="72">
        <v>0.6</v>
      </c>
      <c r="S732" s="72">
        <v>0</v>
      </c>
      <c r="T732" s="72">
        <v>0</v>
      </c>
      <c r="U732" s="72">
        <v>0</v>
      </c>
      <c r="V732" s="72">
        <v>4.7</v>
      </c>
      <c r="W732" s="72">
        <v>5.7</v>
      </c>
      <c r="X732" s="72">
        <v>0</v>
      </c>
      <c r="Y732" s="72">
        <v>0</v>
      </c>
      <c r="Z732" s="72">
        <v>0</v>
      </c>
      <c r="AA732" s="72">
        <v>0</v>
      </c>
      <c r="AB732" s="72">
        <v>4</v>
      </c>
      <c r="AC732" s="72">
        <v>0</v>
      </c>
      <c r="AD732" s="72">
        <v>0</v>
      </c>
      <c r="AE732" s="72">
        <v>2.5</v>
      </c>
      <c r="AF732" s="87">
        <v>0</v>
      </c>
      <c r="AG732" s="87">
        <v>0</v>
      </c>
      <c r="AH732" s="87">
        <v>0.3</v>
      </c>
      <c r="AI732" s="87">
        <v>1.1000000000000001</v>
      </c>
      <c r="AJ732" s="87">
        <v>5.4</v>
      </c>
      <c r="AK732" s="87">
        <v>0</v>
      </c>
      <c r="AL732" s="87">
        <v>4</v>
      </c>
      <c r="AM732" s="87">
        <v>1.6</v>
      </c>
      <c r="AN732" s="87"/>
      <c r="AO732" s="87"/>
      <c r="AP732" s="70">
        <f t="shared" si="67"/>
        <v>29</v>
      </c>
      <c r="AQ732" s="70">
        <f t="shared" si="68"/>
        <v>40.400000000000006</v>
      </c>
      <c r="AR732" s="70">
        <f>IFERROR(VLOOKUP(A732,Climatologia_PP!A:U,9+Precipitacion!$E$2,FALSE),"")</f>
        <v>94.896296296296285</v>
      </c>
      <c r="AS732" s="70">
        <f t="shared" si="69"/>
        <v>42.572789009445017</v>
      </c>
      <c r="AT732" s="70">
        <f t="shared" si="70"/>
        <v>45.508843423889502</v>
      </c>
      <c r="AU732" s="70">
        <f t="shared" si="71"/>
        <v>5.7</v>
      </c>
      <c r="AV732" s="70">
        <f>IFERROR(VLOOKUP(A732,Maximos!A:AQ,8+(Precipitacion!$E$2-1)*3,FALSE),"")</f>
        <v>40</v>
      </c>
      <c r="AW732" s="79">
        <f t="array" ref="AW73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MATCH($A732, Maximos!$A:$A, 0),
    _xlpm.anio, INDEX(Maximos!$A:$ZZ, _xlpm.fila, _xlpm.colIni+1),
    _xlpm.dia, INDEX(Maximos!$A:$ZZ, _xlpm.fila, _xlpm.colIni+2),
    IF(OR(_xlpm.anio="",_xlpm.dia=""), "No aplica", DATE(_xlpm.anio, _xlpm.mesNum, _xlpm.dia))
  ),
"")</f>
        <v>45421</v>
      </c>
      <c r="AX732" s="72">
        <f t="shared" si="72"/>
        <v>-34.299999999999997</v>
      </c>
    </row>
    <row r="733" spans="1:50" ht="15" customHeight="1" x14ac:dyDescent="0.25">
      <c r="A733" s="68">
        <v>21205940</v>
      </c>
      <c r="B733" s="69" t="s">
        <v>1104</v>
      </c>
      <c r="C733" s="69" t="s">
        <v>1028</v>
      </c>
      <c r="D733" s="70">
        <v>-74.380560000000003</v>
      </c>
      <c r="E733" s="70">
        <v>4.8321100000000001</v>
      </c>
      <c r="F733" s="68">
        <v>2590</v>
      </c>
      <c r="G733" s="68">
        <v>25</v>
      </c>
      <c r="H733" s="68">
        <v>25269</v>
      </c>
      <c r="I733" s="69" t="s">
        <v>293</v>
      </c>
      <c r="J733" s="69" t="s">
        <v>1105</v>
      </c>
      <c r="K733" s="72">
        <v>1</v>
      </c>
      <c r="L733" s="72">
        <v>1.2</v>
      </c>
      <c r="M733" s="72">
        <v>0</v>
      </c>
      <c r="N733" s="72">
        <v>0.2</v>
      </c>
      <c r="O733" s="72">
        <v>1.4</v>
      </c>
      <c r="P733" s="72">
        <v>0</v>
      </c>
      <c r="Q733" s="72">
        <v>0</v>
      </c>
      <c r="R733" s="72">
        <v>0</v>
      </c>
      <c r="S733" s="72">
        <v>0</v>
      </c>
      <c r="T733" s="72">
        <v>0</v>
      </c>
      <c r="U733" s="72">
        <v>0.4</v>
      </c>
      <c r="V733" s="72">
        <v>0</v>
      </c>
      <c r="W733" s="72">
        <v>7.6</v>
      </c>
      <c r="X733" s="72">
        <v>1.6</v>
      </c>
      <c r="Y733" s="72">
        <v>0</v>
      </c>
      <c r="Z733" s="72">
        <v>0</v>
      </c>
      <c r="AA733" s="72">
        <v>0</v>
      </c>
      <c r="AB733" s="72">
        <v>2.4</v>
      </c>
      <c r="AC733" s="72"/>
      <c r="AD733" s="72">
        <v>0</v>
      </c>
      <c r="AE733" s="72">
        <v>1.6</v>
      </c>
      <c r="AF733" s="87">
        <v>0.2</v>
      </c>
      <c r="AG733" s="87">
        <v>0</v>
      </c>
      <c r="AH733" s="87">
        <v>1.8</v>
      </c>
      <c r="AI733" s="87">
        <v>0.8</v>
      </c>
      <c r="AJ733" s="87">
        <v>5.4</v>
      </c>
      <c r="AK733" s="87">
        <v>0</v>
      </c>
      <c r="AL733" s="87">
        <v>0</v>
      </c>
      <c r="AM733" s="87"/>
      <c r="AN733" s="87"/>
      <c r="AO733" s="87"/>
      <c r="AP733" s="70">
        <f t="shared" si="67"/>
        <v>27</v>
      </c>
      <c r="AQ733" s="70">
        <f t="shared" si="68"/>
        <v>25.6</v>
      </c>
      <c r="AR733" s="70" t="str">
        <f>IFERROR(VLOOKUP(A733,Climatologia_PP!A:U,9+Precipitacion!$E$2,FALSE),"")</f>
        <v/>
      </c>
      <c r="AS733" s="70" t="str">
        <f t="shared" si="69"/>
        <v/>
      </c>
      <c r="AT733" s="70" t="str">
        <f t="shared" si="70"/>
        <v/>
      </c>
      <c r="AU733" s="70">
        <f t="shared" si="71"/>
        <v>7.6</v>
      </c>
      <c r="AV733" s="70">
        <f>IFERROR(VLOOKUP(A733,Maximos!A:AQ,8+(Precipitacion!$E$2-1)*3,FALSE),"")</f>
        <v>44</v>
      </c>
      <c r="AW733" s="79">
        <f t="array" ref="AW73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MATCH($A733, Maximos!$A:$A, 0),
    _xlpm.anio, INDEX(Maximos!$A:$ZZ, _xlpm.fila, _xlpm.colIni+1),
    _xlpm.dia, INDEX(Maximos!$A:$ZZ, _xlpm.fila, _xlpm.colIni+2),
    IF(OR(_xlpm.anio="",_xlpm.dia=""), "No aplica", DATE(_xlpm.anio, _xlpm.mesNum, _xlpm.dia))
  ),
"")</f>
        <v>38849</v>
      </c>
      <c r="AX733" s="72">
        <f t="shared" si="72"/>
        <v>-36.4</v>
      </c>
    </row>
    <row r="734" spans="1:50" ht="15" customHeight="1" x14ac:dyDescent="0.25">
      <c r="A734" s="68">
        <v>2401500040</v>
      </c>
      <c r="B734" s="69" t="s">
        <v>1106</v>
      </c>
      <c r="C734" s="69" t="s">
        <v>1028</v>
      </c>
      <c r="D734" s="70">
        <v>-73.782290000000003</v>
      </c>
      <c r="E734" s="70">
        <v>5.21957</v>
      </c>
      <c r="F734" s="68">
        <v>2818</v>
      </c>
      <c r="G734" s="68">
        <v>25</v>
      </c>
      <c r="H734" s="68">
        <v>25224</v>
      </c>
      <c r="I734" s="69" t="s">
        <v>293</v>
      </c>
      <c r="J734" s="69" t="s">
        <v>1107</v>
      </c>
      <c r="K734" s="72">
        <v>1.5</v>
      </c>
      <c r="L734" s="72">
        <v>2.2999999999999998</v>
      </c>
      <c r="M734" s="72">
        <v>1.8</v>
      </c>
      <c r="N734" s="72">
        <v>0.7</v>
      </c>
      <c r="O734" s="72">
        <v>1.7</v>
      </c>
      <c r="P734" s="72">
        <v>0</v>
      </c>
      <c r="Q734" s="72">
        <v>0</v>
      </c>
      <c r="R734" s="72">
        <v>0</v>
      </c>
      <c r="S734" s="72">
        <v>0</v>
      </c>
      <c r="T734" s="72">
        <v>0</v>
      </c>
      <c r="U734" s="72">
        <v>1.9</v>
      </c>
      <c r="V734" s="72">
        <v>0</v>
      </c>
      <c r="W734" s="72">
        <v>0.5</v>
      </c>
      <c r="X734" s="72">
        <v>0</v>
      </c>
      <c r="Y734" s="72">
        <v>0</v>
      </c>
      <c r="Z734" s="72">
        <v>1.8</v>
      </c>
      <c r="AA734" s="72">
        <v>1.1000000000000001</v>
      </c>
      <c r="AB734" s="72">
        <v>13.7</v>
      </c>
      <c r="AC734" s="72">
        <v>0.4</v>
      </c>
      <c r="AD734" s="72">
        <v>0.6</v>
      </c>
      <c r="AE734" s="72">
        <v>4.2</v>
      </c>
      <c r="AF734" s="87">
        <v>0.8</v>
      </c>
      <c r="AG734" s="87">
        <v>0</v>
      </c>
      <c r="AH734" s="87">
        <v>2.2999999999999998</v>
      </c>
      <c r="AI734" s="87">
        <v>2.1</v>
      </c>
      <c r="AJ734" s="87">
        <v>4.5</v>
      </c>
      <c r="AK734" s="87">
        <v>1.6</v>
      </c>
      <c r="AL734" s="87">
        <v>3.1</v>
      </c>
      <c r="AM734" s="87">
        <v>6.3</v>
      </c>
      <c r="AN734" s="87"/>
      <c r="AO734" s="87"/>
      <c r="AP734" s="70">
        <f t="shared" si="67"/>
        <v>29</v>
      </c>
      <c r="AQ734" s="70">
        <f t="shared" si="68"/>
        <v>52.9</v>
      </c>
      <c r="AR734" s="70">
        <f>IFERROR(VLOOKUP(A734,Climatologia_PP!A:U,9+Precipitacion!$E$2,FALSE),"")</f>
        <v>87.044444444444437</v>
      </c>
      <c r="AS734" s="70">
        <f t="shared" si="69"/>
        <v>60.773551187133009</v>
      </c>
      <c r="AT734" s="70">
        <f t="shared" si="70"/>
        <v>64.964830579349083</v>
      </c>
      <c r="AU734" s="70">
        <f t="shared" si="71"/>
        <v>13.7</v>
      </c>
      <c r="AV734" s="70" t="str">
        <f>IFERROR(VLOOKUP(A734,Maximos!A:AQ,8+(Precipitacion!$E$2-1)*3,FALSE),"")</f>
        <v/>
      </c>
      <c r="AW734" s="79" t="str">
        <f t="array" ref="AW73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34" s="72" t="str">
        <f t="shared" si="72"/>
        <v>NA</v>
      </c>
    </row>
    <row r="735" spans="1:50" ht="15" customHeight="1" x14ac:dyDescent="0.25">
      <c r="A735" s="68">
        <v>44055010</v>
      </c>
      <c r="B735" s="69" t="s">
        <v>1108</v>
      </c>
      <c r="C735" s="69" t="s">
        <v>1028</v>
      </c>
      <c r="D735" s="70">
        <v>-75.236111109999996</v>
      </c>
      <c r="E735" s="70">
        <v>0.73750000000000004</v>
      </c>
      <c r="F735" s="68">
        <v>219</v>
      </c>
      <c r="G735" s="68">
        <v>18</v>
      </c>
      <c r="H735" s="68">
        <v>18756</v>
      </c>
      <c r="I735" s="69" t="s">
        <v>391</v>
      </c>
      <c r="J735" s="69" t="s">
        <v>392</v>
      </c>
      <c r="K735" s="72">
        <v>2.6</v>
      </c>
      <c r="L735" s="72">
        <v>5.2</v>
      </c>
      <c r="M735" s="72">
        <v>9.5</v>
      </c>
      <c r="N735" s="72">
        <v>1.3</v>
      </c>
      <c r="O735" s="72">
        <v>10</v>
      </c>
      <c r="P735" s="72">
        <v>4.4000000000000004</v>
      </c>
      <c r="Q735" s="72">
        <v>0</v>
      </c>
      <c r="R735" s="72">
        <v>0</v>
      </c>
      <c r="S735" s="72">
        <v>4.2</v>
      </c>
      <c r="T735" s="72">
        <v>36</v>
      </c>
      <c r="U735" s="72">
        <v>99</v>
      </c>
      <c r="V735" s="72">
        <v>1.7</v>
      </c>
      <c r="W735" s="72">
        <v>0.1</v>
      </c>
      <c r="X735" s="72">
        <v>0</v>
      </c>
      <c r="Y735" s="72">
        <v>17</v>
      </c>
      <c r="Z735" s="72">
        <v>4</v>
      </c>
      <c r="AA735" s="72">
        <v>7.5</v>
      </c>
      <c r="AB735" s="72">
        <v>0.6</v>
      </c>
      <c r="AC735" s="72">
        <v>11.2</v>
      </c>
      <c r="AD735" s="72">
        <v>7</v>
      </c>
      <c r="AE735" s="72">
        <v>34</v>
      </c>
      <c r="AF735" s="87">
        <v>0</v>
      </c>
      <c r="AG735" s="87">
        <v>2</v>
      </c>
      <c r="AH735" s="87">
        <v>0.2</v>
      </c>
      <c r="AI735" s="87">
        <v>0</v>
      </c>
      <c r="AJ735" s="87">
        <v>28</v>
      </c>
      <c r="AK735" s="87">
        <v>18</v>
      </c>
      <c r="AL735" s="87">
        <v>9.8000000000000007</v>
      </c>
      <c r="AM735" s="87">
        <v>20</v>
      </c>
      <c r="AN735" s="87"/>
      <c r="AO735" s="87"/>
      <c r="AP735" s="70">
        <f t="shared" si="67"/>
        <v>29</v>
      </c>
      <c r="AQ735" s="70">
        <f t="shared" si="68"/>
        <v>333.29999999999995</v>
      </c>
      <c r="AR735" s="70" t="str">
        <f>IFERROR(VLOOKUP(A735,Climatologia_PP!A:U,9+Precipitacion!$E$2,FALSE),"")</f>
        <v/>
      </c>
      <c r="AS735" s="70" t="str">
        <f t="shared" si="69"/>
        <v/>
      </c>
      <c r="AT735" s="70" t="str">
        <f t="shared" si="70"/>
        <v/>
      </c>
      <c r="AU735" s="70">
        <f t="shared" si="71"/>
        <v>99</v>
      </c>
      <c r="AV735" s="70">
        <f>IFERROR(VLOOKUP(A735,Maximos!A:AQ,8+(Precipitacion!$E$2-1)*3,FALSE),"")</f>
        <v>118.1</v>
      </c>
      <c r="AW735" s="79">
        <f t="array" ref="AW73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MATCH($A735, Maximos!$A:$A, 0),
    _xlpm.anio, INDEX(Maximos!$A:$ZZ, _xlpm.fila, _xlpm.colIni+1),
    _xlpm.dia, INDEX(Maximos!$A:$ZZ, _xlpm.fila, _xlpm.colIni+2),
    IF(OR(_xlpm.anio="",_xlpm.dia=""), "No aplica", DATE(_xlpm.anio, _xlpm.mesNum, _xlpm.dia))
  ),
"")</f>
        <v>29006</v>
      </c>
      <c r="AX735" s="72">
        <f t="shared" si="72"/>
        <v>-19.099999999999994</v>
      </c>
    </row>
    <row r="736" spans="1:50" ht="15" customHeight="1" x14ac:dyDescent="0.25">
      <c r="A736" s="68">
        <v>21197010</v>
      </c>
      <c r="B736" s="69" t="s">
        <v>1109</v>
      </c>
      <c r="C736" s="69" t="s">
        <v>1028</v>
      </c>
      <c r="D736" s="70">
        <v>-74.504444000000007</v>
      </c>
      <c r="E736" s="70">
        <v>4.0116940000000003</v>
      </c>
      <c r="F736" s="68">
        <v>1860</v>
      </c>
      <c r="G736" s="68">
        <v>25</v>
      </c>
      <c r="H736" s="68">
        <v>25120</v>
      </c>
      <c r="I736" s="69" t="s">
        <v>293</v>
      </c>
      <c r="J736" s="69" t="s">
        <v>1110</v>
      </c>
      <c r="K736" s="72"/>
      <c r="L736" s="72"/>
      <c r="M736" s="72"/>
      <c r="N736" s="72"/>
      <c r="O736" s="72"/>
      <c r="P736" s="72"/>
      <c r="Q736" s="72"/>
      <c r="R736" s="72"/>
      <c r="S736" s="72"/>
      <c r="T736" s="72"/>
      <c r="U736" s="72"/>
      <c r="V736" s="72"/>
      <c r="W736" s="72"/>
      <c r="X736" s="72"/>
      <c r="Y736" s="72"/>
      <c r="Z736" s="72"/>
      <c r="AA736" s="72"/>
      <c r="AB736" s="72"/>
      <c r="AC736" s="72"/>
      <c r="AD736" s="72"/>
      <c r="AE736" s="72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70">
        <f t="shared" si="67"/>
        <v>0</v>
      </c>
      <c r="AQ736" s="70" t="str">
        <f t="shared" si="68"/>
        <v/>
      </c>
      <c r="AR736" s="70" t="str">
        <f>IFERROR(VLOOKUP(A736,Climatologia_PP!A:U,9+Precipitacion!$E$2,FALSE),"")</f>
        <v/>
      </c>
      <c r="AS736" s="70" t="str">
        <f t="shared" si="69"/>
        <v/>
      </c>
      <c r="AT736" s="70" t="str">
        <f t="shared" si="70"/>
        <v/>
      </c>
      <c r="AU736" s="70" t="str">
        <f t="shared" si="71"/>
        <v/>
      </c>
      <c r="AV736" s="70" t="str">
        <f>IFERROR(VLOOKUP(A736,Maximos!A:AQ,8+(Precipitacion!$E$2-1)*3,FALSE),"")</f>
        <v/>
      </c>
      <c r="AW736" s="79" t="str">
        <f t="array" ref="AW73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36" s="72" t="str">
        <f t="shared" si="72"/>
        <v>NA</v>
      </c>
    </row>
    <row r="737" spans="1:50" ht="15" customHeight="1" x14ac:dyDescent="0.25">
      <c r="A737" s="68">
        <v>21206570</v>
      </c>
      <c r="B737" s="69" t="s">
        <v>1111</v>
      </c>
      <c r="C737" s="69" t="s">
        <v>1028</v>
      </c>
      <c r="D737" s="70">
        <v>-74.150666670000007</v>
      </c>
      <c r="E737" s="70">
        <v>4.7055833329999999</v>
      </c>
      <c r="F737" s="68">
        <v>2546</v>
      </c>
      <c r="G737" s="68">
        <v>11</v>
      </c>
      <c r="H737" s="68">
        <v>11001</v>
      </c>
      <c r="I737" s="69" t="s">
        <v>74</v>
      </c>
      <c r="J737" s="69" t="s">
        <v>74</v>
      </c>
      <c r="K737" s="72"/>
      <c r="L737" s="72"/>
      <c r="M737" s="72"/>
      <c r="N737" s="72"/>
      <c r="O737" s="72"/>
      <c r="P737" s="72"/>
      <c r="Q737" s="72"/>
      <c r="R737" s="72"/>
      <c r="S737" s="72"/>
      <c r="T737" s="72"/>
      <c r="U737" s="72"/>
      <c r="V737" s="72"/>
      <c r="W737" s="72"/>
      <c r="X737" s="72"/>
      <c r="Y737" s="72"/>
      <c r="Z737" s="72"/>
      <c r="AA737" s="72"/>
      <c r="AB737" s="72"/>
      <c r="AC737" s="72"/>
      <c r="AD737" s="72"/>
      <c r="AE737" s="72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70">
        <f t="shared" si="67"/>
        <v>0</v>
      </c>
      <c r="AQ737" s="70" t="str">
        <f t="shared" si="68"/>
        <v/>
      </c>
      <c r="AR737" s="70" t="str">
        <f>IFERROR(VLOOKUP(A737,Climatologia_PP!A:U,9+Precipitacion!$E$2,FALSE),"")</f>
        <v/>
      </c>
      <c r="AS737" s="70" t="str">
        <f t="shared" si="69"/>
        <v/>
      </c>
      <c r="AT737" s="70" t="str">
        <f t="shared" si="70"/>
        <v/>
      </c>
      <c r="AU737" s="70" t="str">
        <f t="shared" si="71"/>
        <v/>
      </c>
      <c r="AV737" s="70" t="str">
        <f>IFERROR(VLOOKUP(A737,Maximos!A:AQ,8+(Precipitacion!$E$2-1)*3,FALSE),"")</f>
        <v/>
      </c>
      <c r="AW737" s="79" t="str">
        <f t="array" ref="AW73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37" s="72" t="str">
        <f t="shared" si="72"/>
        <v>NA</v>
      </c>
    </row>
    <row r="738" spans="1:50" ht="15" customHeight="1" x14ac:dyDescent="0.25">
      <c r="A738" s="68">
        <v>21206630</v>
      </c>
      <c r="B738" s="69" t="s">
        <v>1112</v>
      </c>
      <c r="C738" s="69" t="s">
        <v>1028</v>
      </c>
      <c r="D738" s="70">
        <v>-74.091583330000006</v>
      </c>
      <c r="E738" s="70">
        <v>4.7511388889999999</v>
      </c>
      <c r="F738" s="68">
        <v>2600</v>
      </c>
      <c r="G738" s="68">
        <v>11</v>
      </c>
      <c r="H738" s="68">
        <v>11001</v>
      </c>
      <c r="I738" s="69" t="s">
        <v>74</v>
      </c>
      <c r="J738" s="69" t="s">
        <v>74</v>
      </c>
      <c r="K738" s="72"/>
      <c r="L738" s="72"/>
      <c r="M738" s="72"/>
      <c r="N738" s="72"/>
      <c r="O738" s="72"/>
      <c r="P738" s="72"/>
      <c r="Q738" s="72"/>
      <c r="R738" s="72"/>
      <c r="S738" s="72"/>
      <c r="T738" s="72"/>
      <c r="U738" s="72"/>
      <c r="V738" s="72"/>
      <c r="W738" s="72"/>
      <c r="X738" s="72"/>
      <c r="Y738" s="72"/>
      <c r="Z738" s="72"/>
      <c r="AA738" s="72"/>
      <c r="AB738" s="72"/>
      <c r="AC738" s="72"/>
      <c r="AD738" s="72"/>
      <c r="AE738" s="72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70">
        <f t="shared" si="67"/>
        <v>0</v>
      </c>
      <c r="AQ738" s="70" t="str">
        <f t="shared" si="68"/>
        <v/>
      </c>
      <c r="AR738" s="70" t="str">
        <f>IFERROR(VLOOKUP(A738,Climatologia_PP!A:U,9+Precipitacion!$E$2,FALSE),"")</f>
        <v/>
      </c>
      <c r="AS738" s="70" t="str">
        <f t="shared" si="69"/>
        <v/>
      </c>
      <c r="AT738" s="70" t="str">
        <f t="shared" si="70"/>
        <v/>
      </c>
      <c r="AU738" s="70" t="str">
        <f t="shared" si="71"/>
        <v/>
      </c>
      <c r="AV738" s="70" t="str">
        <f>IFERROR(VLOOKUP(A738,Maximos!A:AQ,8+(Precipitacion!$E$2-1)*3,FALSE),"")</f>
        <v/>
      </c>
      <c r="AW738" s="79" t="str">
        <f t="array" ref="AW73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38" s="72" t="str">
        <f t="shared" si="72"/>
        <v>NA</v>
      </c>
    </row>
    <row r="739" spans="1:50" ht="15" customHeight="1" x14ac:dyDescent="0.25">
      <c r="A739" s="68">
        <v>21205890</v>
      </c>
      <c r="B739" s="69" t="s">
        <v>1113</v>
      </c>
      <c r="C739" s="69" t="s">
        <v>1028</v>
      </c>
      <c r="D739" s="70">
        <v>-74.054333330000006</v>
      </c>
      <c r="E739" s="70">
        <v>4.8859444439999997</v>
      </c>
      <c r="F739" s="68">
        <v>2550</v>
      </c>
      <c r="G739" s="68">
        <v>25</v>
      </c>
      <c r="H739" s="68">
        <v>25175</v>
      </c>
      <c r="I739" s="69" t="s">
        <v>293</v>
      </c>
      <c r="J739" s="69" t="s">
        <v>1114</v>
      </c>
      <c r="K739" s="72"/>
      <c r="L739" s="72"/>
      <c r="M739" s="72"/>
      <c r="N739" s="72"/>
      <c r="O739" s="72"/>
      <c r="P739" s="72"/>
      <c r="Q739" s="72"/>
      <c r="R739" s="72"/>
      <c r="S739" s="72"/>
      <c r="T739" s="72"/>
      <c r="U739" s="72"/>
      <c r="V739" s="72"/>
      <c r="W739" s="72"/>
      <c r="X739" s="72"/>
      <c r="Y739" s="72"/>
      <c r="Z739" s="72"/>
      <c r="AA739" s="72"/>
      <c r="AB739" s="72"/>
      <c r="AC739" s="72"/>
      <c r="AD739" s="72"/>
      <c r="AE739" s="72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70">
        <f t="shared" si="67"/>
        <v>0</v>
      </c>
      <c r="AQ739" s="70" t="str">
        <f t="shared" si="68"/>
        <v/>
      </c>
      <c r="AR739" s="70" t="str">
        <f>IFERROR(VLOOKUP(A739,Climatologia_PP!A:U,9+Precipitacion!$E$2,FALSE),"")</f>
        <v/>
      </c>
      <c r="AS739" s="70" t="str">
        <f t="shared" si="69"/>
        <v/>
      </c>
      <c r="AT739" s="70" t="str">
        <f t="shared" si="70"/>
        <v/>
      </c>
      <c r="AU739" s="70" t="str">
        <f t="shared" si="71"/>
        <v/>
      </c>
      <c r="AV739" s="70" t="str">
        <f>IFERROR(VLOOKUP(A739,Maximos!A:AQ,8+(Precipitacion!$E$2-1)*3,FALSE),"")</f>
        <v/>
      </c>
      <c r="AW739" s="79" t="str">
        <f t="array" ref="AW73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MATCH($A739,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39" s="72" t="str">
        <f t="shared" si="72"/>
        <v>NA</v>
      </c>
    </row>
    <row r="740" spans="1:50" ht="15" customHeight="1" x14ac:dyDescent="0.25">
      <c r="A740" s="68">
        <v>21206660</v>
      </c>
      <c r="B740" s="69" t="s">
        <v>1115</v>
      </c>
      <c r="C740" s="69" t="s">
        <v>1028</v>
      </c>
      <c r="D740" s="70">
        <v>-74.130916670000005</v>
      </c>
      <c r="E740" s="70">
        <v>4.5762222220000002</v>
      </c>
      <c r="F740" s="68">
        <v>2565</v>
      </c>
      <c r="G740" s="68">
        <v>11</v>
      </c>
      <c r="H740" s="68">
        <v>11001</v>
      </c>
      <c r="I740" s="69" t="s">
        <v>74</v>
      </c>
      <c r="J740" s="69" t="s">
        <v>74</v>
      </c>
      <c r="K740" s="72"/>
      <c r="L740" s="72"/>
      <c r="M740" s="72"/>
      <c r="N740" s="72"/>
      <c r="O740" s="72"/>
      <c r="P740" s="72"/>
      <c r="Q740" s="72"/>
      <c r="R740" s="72"/>
      <c r="S740" s="72"/>
      <c r="T740" s="72"/>
      <c r="U740" s="72"/>
      <c r="V740" s="72"/>
      <c r="W740" s="72"/>
      <c r="X740" s="72"/>
      <c r="Y740" s="72"/>
      <c r="Z740" s="72"/>
      <c r="AA740" s="72"/>
      <c r="AB740" s="72"/>
      <c r="AC740" s="72"/>
      <c r="AD740" s="72"/>
      <c r="AE740" s="72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70">
        <f t="shared" si="67"/>
        <v>0</v>
      </c>
      <c r="AQ740" s="70" t="str">
        <f t="shared" si="68"/>
        <v/>
      </c>
      <c r="AR740" s="70" t="str">
        <f>IFERROR(VLOOKUP(A740,Climatologia_PP!A:U,9+Precipitacion!$E$2,FALSE),"")</f>
        <v/>
      </c>
      <c r="AS740" s="70" t="str">
        <f t="shared" si="69"/>
        <v/>
      </c>
      <c r="AT740" s="70" t="str">
        <f t="shared" si="70"/>
        <v/>
      </c>
      <c r="AU740" s="70" t="str">
        <f t="shared" si="71"/>
        <v/>
      </c>
      <c r="AV740" s="70" t="str">
        <f>IFERROR(VLOOKUP(A740,Maximos!A:AQ,8+(Precipitacion!$E$2-1)*3,FALSE),"")</f>
        <v/>
      </c>
      <c r="AW740" s="79" t="str">
        <f t="array" ref="AW74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0" s="72" t="str">
        <f t="shared" si="72"/>
        <v>NA</v>
      </c>
    </row>
    <row r="741" spans="1:50" ht="15" customHeight="1" x14ac:dyDescent="0.25">
      <c r="A741" s="68">
        <v>24010140</v>
      </c>
      <c r="B741" s="69" t="s">
        <v>1106</v>
      </c>
      <c r="C741" s="69" t="s">
        <v>1028</v>
      </c>
      <c r="D741" s="70">
        <v>-73.782290000000003</v>
      </c>
      <c r="E741" s="70">
        <v>5.21957</v>
      </c>
      <c r="F741" s="68">
        <v>2818</v>
      </c>
      <c r="G741" s="68">
        <v>25</v>
      </c>
      <c r="H741" s="68">
        <v>25224</v>
      </c>
      <c r="I741" s="69" t="s">
        <v>293</v>
      </c>
      <c r="J741" s="69" t="s">
        <v>1107</v>
      </c>
      <c r="K741" s="72"/>
      <c r="L741" s="72"/>
      <c r="M741" s="72"/>
      <c r="N741" s="72"/>
      <c r="O741" s="72"/>
      <c r="P741" s="72"/>
      <c r="Q741" s="72"/>
      <c r="R741" s="72"/>
      <c r="S741" s="72"/>
      <c r="T741" s="72"/>
      <c r="U741" s="72"/>
      <c r="V741" s="72"/>
      <c r="W741" s="72"/>
      <c r="X741" s="72"/>
      <c r="Y741" s="72"/>
      <c r="Z741" s="72"/>
      <c r="AA741" s="72"/>
      <c r="AB741" s="72">
        <v>13.7</v>
      </c>
      <c r="AC741" s="72"/>
      <c r="AD741" s="72"/>
      <c r="AE741" s="72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70">
        <f t="shared" si="67"/>
        <v>1</v>
      </c>
      <c r="AQ741" s="70">
        <f t="shared" si="68"/>
        <v>13.7</v>
      </c>
      <c r="AR741" s="70">
        <f>IFERROR(VLOOKUP(A741,Climatologia_PP!A:U,9+Precipitacion!$E$2,FALSE),"")</f>
        <v>87.615384615384613</v>
      </c>
      <c r="AS741" s="70">
        <f t="shared" si="69"/>
        <v>15.636523266022825</v>
      </c>
      <c r="AT741" s="70">
        <f t="shared" si="70"/>
        <v>200</v>
      </c>
      <c r="AU741" s="70">
        <f t="shared" si="71"/>
        <v>13.7</v>
      </c>
      <c r="AV741" s="70" t="str">
        <f>IFERROR(VLOOKUP(A741,Maximos!A:AQ,8+(Precipitacion!$E$2-1)*3,FALSE),"")</f>
        <v/>
      </c>
      <c r="AW741" s="79" t="str">
        <f t="array" ref="AW74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1" s="72" t="str">
        <f t="shared" si="72"/>
        <v>NA</v>
      </c>
    </row>
    <row r="742" spans="1:50" ht="15" customHeight="1" x14ac:dyDescent="0.25">
      <c r="A742" s="68">
        <v>2306500358</v>
      </c>
      <c r="B742" s="69" t="s">
        <v>1116</v>
      </c>
      <c r="C742" s="69" t="s">
        <v>1028</v>
      </c>
      <c r="D742" s="70">
        <v>-74.300075000000007</v>
      </c>
      <c r="E742" s="70">
        <v>4.9846611110000003</v>
      </c>
      <c r="F742" s="68">
        <v>1383</v>
      </c>
      <c r="G742" s="68">
        <v>25</v>
      </c>
      <c r="H742" s="68">
        <v>25658</v>
      </c>
      <c r="I742" s="69" t="s">
        <v>293</v>
      </c>
      <c r="J742" s="69" t="s">
        <v>154</v>
      </c>
      <c r="K742" s="72">
        <v>0</v>
      </c>
      <c r="L742" s="72">
        <v>1.1000000000000001</v>
      </c>
      <c r="M742" s="72">
        <v>0.1</v>
      </c>
      <c r="N742" s="72">
        <v>0</v>
      </c>
      <c r="O742" s="72">
        <v>0.5</v>
      </c>
      <c r="P742" s="72">
        <v>0</v>
      </c>
      <c r="Q742" s="72">
        <v>0</v>
      </c>
      <c r="R742" s="72">
        <v>0.3</v>
      </c>
      <c r="S742" s="72">
        <v>0</v>
      </c>
      <c r="T742" s="72">
        <v>0</v>
      </c>
      <c r="U742" s="72">
        <v>0</v>
      </c>
      <c r="V742" s="72">
        <v>0.6</v>
      </c>
      <c r="W742" s="72">
        <v>3.2</v>
      </c>
      <c r="X742" s="72">
        <v>0.1</v>
      </c>
      <c r="Y742" s="72">
        <v>0</v>
      </c>
      <c r="Z742" s="72">
        <v>0</v>
      </c>
      <c r="AA742" s="72">
        <v>0</v>
      </c>
      <c r="AB742" s="72">
        <v>0.1</v>
      </c>
      <c r="AC742" s="72">
        <v>0</v>
      </c>
      <c r="AD742" s="72">
        <v>0</v>
      </c>
      <c r="AE742" s="72">
        <v>13.8</v>
      </c>
      <c r="AF742" s="87">
        <v>0</v>
      </c>
      <c r="AG742" s="87">
        <v>0</v>
      </c>
      <c r="AH742" s="87">
        <v>1.4</v>
      </c>
      <c r="AI742" s="87">
        <v>0</v>
      </c>
      <c r="AJ742" s="87">
        <v>0</v>
      </c>
      <c r="AK742" s="87">
        <v>2.7</v>
      </c>
      <c r="AL742" s="87">
        <v>0.5</v>
      </c>
      <c r="AM742" s="87">
        <v>6.1</v>
      </c>
      <c r="AN742" s="87"/>
      <c r="AO742" s="87"/>
      <c r="AP742" s="70">
        <f t="shared" si="67"/>
        <v>29</v>
      </c>
      <c r="AQ742" s="70">
        <f t="shared" si="68"/>
        <v>30.5</v>
      </c>
      <c r="AR742" s="70" t="str">
        <f>IFERROR(VLOOKUP(A742,Climatologia_PP!A:U,9+Precipitacion!$E$2,FALSE),"")</f>
        <v/>
      </c>
      <c r="AS742" s="70" t="str">
        <f t="shared" si="69"/>
        <v/>
      </c>
      <c r="AT742" s="70" t="str">
        <f t="shared" si="70"/>
        <v/>
      </c>
      <c r="AU742" s="70">
        <f t="shared" si="71"/>
        <v>13.8</v>
      </c>
      <c r="AV742" s="70" t="str">
        <f>IFERROR(VLOOKUP(A742,Maximos!A:AQ,8+(Precipitacion!$E$2-1)*3,FALSE),"")</f>
        <v/>
      </c>
      <c r="AW742" s="79" t="str">
        <f t="array" ref="AW74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2" s="72" t="str">
        <f t="shared" si="72"/>
        <v>NA</v>
      </c>
    </row>
    <row r="743" spans="1:50" ht="15" customHeight="1" x14ac:dyDescent="0.25">
      <c r="A743" s="92">
        <v>21206300</v>
      </c>
      <c r="B743" s="93" t="s">
        <v>1117</v>
      </c>
      <c r="C743" s="93" t="s">
        <v>1118</v>
      </c>
      <c r="D743" s="94">
        <v>-74.137361110000001</v>
      </c>
      <c r="E743" s="94">
        <v>4.5008611109999999</v>
      </c>
      <c r="F743" s="92">
        <v>2800</v>
      </c>
      <c r="G743" s="92">
        <v>11</v>
      </c>
      <c r="H743" s="92">
        <v>11001</v>
      </c>
      <c r="I743" s="93" t="s">
        <v>74</v>
      </c>
      <c r="J743" s="93" t="s">
        <v>74</v>
      </c>
      <c r="K743" s="97"/>
      <c r="L743" s="97"/>
      <c r="M743" s="97"/>
      <c r="N743" s="97"/>
      <c r="O743" s="97"/>
      <c r="P743" s="97"/>
      <c r="Q743" s="97"/>
      <c r="R743" s="97"/>
      <c r="S743" s="97"/>
      <c r="T743" s="97"/>
      <c r="U743" s="97"/>
      <c r="V743" s="97"/>
      <c r="W743" s="97"/>
      <c r="X743" s="97"/>
      <c r="Y743" s="97"/>
      <c r="Z743" s="97"/>
      <c r="AA743" s="97"/>
      <c r="AB743" s="97"/>
      <c r="AC743" s="97"/>
      <c r="AD743" s="97"/>
      <c r="AE743" s="97"/>
      <c r="AF743" s="95"/>
      <c r="AG743" s="95"/>
      <c r="AH743" s="95"/>
      <c r="AI743" s="95"/>
      <c r="AJ743" s="95"/>
      <c r="AK743" s="95"/>
      <c r="AL743" s="95"/>
      <c r="AM743" s="95"/>
      <c r="AN743" s="95"/>
      <c r="AO743" s="95"/>
      <c r="AP743" s="70">
        <f t="shared" si="67"/>
        <v>0</v>
      </c>
      <c r="AQ743" s="70" t="str">
        <f t="shared" si="68"/>
        <v/>
      </c>
      <c r="AR743" s="70">
        <f>IFERROR(VLOOKUP(A743,Climatologia_PP!A:U,9+Precipitacion!$E$2,FALSE),"")</f>
        <v>84.777777777777771</v>
      </c>
      <c r="AS743" s="70" t="str">
        <f t="shared" si="69"/>
        <v/>
      </c>
      <c r="AT743" s="70" t="str">
        <f t="shared" si="70"/>
        <v/>
      </c>
      <c r="AU743" s="70" t="str">
        <f t="shared" si="71"/>
        <v/>
      </c>
      <c r="AV743" s="70" t="str">
        <f>IFERROR(VLOOKUP(A743,Maximos!A:AQ,8+(Precipitacion!$E$2-1)*3,FALSE),"")</f>
        <v/>
      </c>
      <c r="AW743" s="79" t="str">
        <f t="array" ref="AW74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3" s="72" t="str">
        <f t="shared" si="72"/>
        <v>NA</v>
      </c>
    </row>
    <row r="744" spans="1:50" ht="15" customHeight="1" x14ac:dyDescent="0.25">
      <c r="A744" s="68">
        <v>21200800</v>
      </c>
      <c r="B744" s="69" t="s">
        <v>1119</v>
      </c>
      <c r="C744" s="69" t="s">
        <v>1118</v>
      </c>
      <c r="D744" s="70">
        <v>-73.904611110000005</v>
      </c>
      <c r="E744" s="70">
        <v>4.8499166669999996</v>
      </c>
      <c r="F744" s="68">
        <v>2660</v>
      </c>
      <c r="G744" s="68">
        <v>25</v>
      </c>
      <c r="H744" s="68">
        <v>25322</v>
      </c>
      <c r="I744" s="69" t="s">
        <v>293</v>
      </c>
      <c r="J744" s="69" t="s">
        <v>1068</v>
      </c>
      <c r="K744" s="72">
        <v>3.6</v>
      </c>
      <c r="L744" s="72">
        <v>0</v>
      </c>
      <c r="M744" s="72">
        <v>6</v>
      </c>
      <c r="N744" s="72">
        <v>2</v>
      </c>
      <c r="O744" s="72">
        <v>4</v>
      </c>
      <c r="P744" s="72">
        <v>2.5</v>
      </c>
      <c r="Q744" s="72">
        <v>0</v>
      </c>
      <c r="R744" s="72">
        <v>0</v>
      </c>
      <c r="S744" s="72">
        <v>0</v>
      </c>
      <c r="T744" s="72">
        <v>0</v>
      </c>
      <c r="U744" s="72">
        <v>0</v>
      </c>
      <c r="V744" s="72">
        <v>1.5</v>
      </c>
      <c r="W744" s="72">
        <v>0</v>
      </c>
      <c r="X744" s="72">
        <v>0</v>
      </c>
      <c r="Y744" s="72">
        <v>1.5</v>
      </c>
      <c r="Z744" s="72">
        <v>0</v>
      </c>
      <c r="AA744" s="72">
        <v>0</v>
      </c>
      <c r="AB744" s="72">
        <v>8.1999999999999993</v>
      </c>
      <c r="AC744" s="72">
        <v>0</v>
      </c>
      <c r="AD744" s="72">
        <v>0</v>
      </c>
      <c r="AE744" s="72">
        <v>9.8000000000000007</v>
      </c>
      <c r="AF744" s="87">
        <v>2</v>
      </c>
      <c r="AG744" s="87">
        <v>0</v>
      </c>
      <c r="AH744" s="87">
        <v>0</v>
      </c>
      <c r="AI744" s="87">
        <v>6.2</v>
      </c>
      <c r="AJ744" s="87">
        <v>11</v>
      </c>
      <c r="AK744" s="87">
        <v>4</v>
      </c>
      <c r="AL744" s="87">
        <v>3</v>
      </c>
      <c r="AM744" s="87">
        <v>3</v>
      </c>
      <c r="AN744" s="87"/>
      <c r="AO744" s="87"/>
      <c r="AP744" s="70">
        <f t="shared" si="67"/>
        <v>29</v>
      </c>
      <c r="AQ744" s="70">
        <f t="shared" si="68"/>
        <v>68.300000000000011</v>
      </c>
      <c r="AR744" s="70" t="str">
        <f>IFERROR(VLOOKUP(A744,Climatologia_PP!A:U,9+Precipitacion!$E$2,FALSE),"")</f>
        <v/>
      </c>
      <c r="AS744" s="70" t="str">
        <f t="shared" si="69"/>
        <v/>
      </c>
      <c r="AT744" s="70" t="str">
        <f t="shared" si="70"/>
        <v/>
      </c>
      <c r="AU744" s="70">
        <f t="shared" si="71"/>
        <v>11</v>
      </c>
      <c r="AV744" s="70" t="str">
        <f>IFERROR(VLOOKUP(A744,Maximos!A:AQ,8+(Precipitacion!$E$2-1)*3,FALSE),"")</f>
        <v/>
      </c>
      <c r="AW744" s="79" t="str">
        <f t="array" ref="AW74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4" s="72" t="str">
        <f t="shared" si="72"/>
        <v>NA</v>
      </c>
    </row>
    <row r="745" spans="1:50" ht="15" customHeight="1" x14ac:dyDescent="0.25">
      <c r="A745" s="68">
        <v>24010420</v>
      </c>
      <c r="B745" s="69" t="s">
        <v>110</v>
      </c>
      <c r="C745" s="69" t="s">
        <v>1118</v>
      </c>
      <c r="D745" s="70">
        <v>-73.866333330000003</v>
      </c>
      <c r="E745" s="70">
        <v>5.5555277780000001</v>
      </c>
      <c r="F745" s="68">
        <v>2690</v>
      </c>
      <c r="G745" s="68">
        <v>15</v>
      </c>
      <c r="H745" s="68">
        <v>15131</v>
      </c>
      <c r="I745" s="69" t="s">
        <v>504</v>
      </c>
      <c r="J745" s="69" t="s">
        <v>110</v>
      </c>
      <c r="K745" s="72">
        <v>0</v>
      </c>
      <c r="L745" s="72">
        <v>0</v>
      </c>
      <c r="M745" s="72">
        <v>4</v>
      </c>
      <c r="N745" s="72">
        <v>20.9</v>
      </c>
      <c r="O745" s="72">
        <v>1</v>
      </c>
      <c r="P745" s="72">
        <v>0</v>
      </c>
      <c r="Q745" s="72">
        <v>4</v>
      </c>
      <c r="R745" s="72">
        <v>0</v>
      </c>
      <c r="S745" s="72">
        <v>0</v>
      </c>
      <c r="T745" s="72">
        <v>0</v>
      </c>
      <c r="U745" s="72">
        <v>0</v>
      </c>
      <c r="V745" s="72">
        <v>0</v>
      </c>
      <c r="W745" s="72">
        <v>0</v>
      </c>
      <c r="X745" s="72">
        <v>0</v>
      </c>
      <c r="Y745" s="72">
        <v>0</v>
      </c>
      <c r="Z745" s="72">
        <v>5</v>
      </c>
      <c r="AA745" s="72">
        <v>0</v>
      </c>
      <c r="AB745" s="72">
        <v>2</v>
      </c>
      <c r="AC745" s="72">
        <v>0</v>
      </c>
      <c r="AD745" s="72">
        <v>0</v>
      </c>
      <c r="AE745" s="72">
        <v>4</v>
      </c>
      <c r="AF745" s="87">
        <v>2</v>
      </c>
      <c r="AG745" s="87">
        <v>0</v>
      </c>
      <c r="AH745" s="87">
        <v>0</v>
      </c>
      <c r="AI745" s="87">
        <v>0</v>
      </c>
      <c r="AJ745" s="87">
        <v>1</v>
      </c>
      <c r="AK745" s="87">
        <v>0</v>
      </c>
      <c r="AL745" s="87">
        <v>0</v>
      </c>
      <c r="AM745" s="87">
        <v>10.4</v>
      </c>
      <c r="AN745" s="87"/>
      <c r="AO745" s="87"/>
      <c r="AP745" s="70">
        <f t="shared" si="67"/>
        <v>29</v>
      </c>
      <c r="AQ745" s="70">
        <f t="shared" si="68"/>
        <v>54.3</v>
      </c>
      <c r="AR745" s="70" t="str">
        <f>IFERROR(VLOOKUP(A745,Climatologia_PP!A:U,9+Precipitacion!$E$2,FALSE),"")</f>
        <v/>
      </c>
      <c r="AS745" s="70" t="str">
        <f t="shared" si="69"/>
        <v/>
      </c>
      <c r="AT745" s="70" t="str">
        <f t="shared" si="70"/>
        <v/>
      </c>
      <c r="AU745" s="70">
        <f t="shared" si="71"/>
        <v>20.9</v>
      </c>
      <c r="AV745" s="70" t="str">
        <f>IFERROR(VLOOKUP(A745,Maximos!A:AQ,8+(Precipitacion!$E$2-1)*3,FALSE),"")</f>
        <v/>
      </c>
      <c r="AW745" s="79" t="str">
        <f t="array" ref="AW74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5" s="72" t="str">
        <f t="shared" si="72"/>
        <v>NA</v>
      </c>
    </row>
    <row r="746" spans="1:50" ht="15" customHeight="1" x14ac:dyDescent="0.25">
      <c r="A746" s="68">
        <v>21206590</v>
      </c>
      <c r="B746" s="69" t="s">
        <v>1120</v>
      </c>
      <c r="C746" s="69" t="s">
        <v>1118</v>
      </c>
      <c r="D746" s="70">
        <v>-73.730166670000003</v>
      </c>
      <c r="E746" s="70">
        <v>5.0842499999999999</v>
      </c>
      <c r="F746" s="68">
        <v>2689</v>
      </c>
      <c r="G746" s="68">
        <v>25</v>
      </c>
      <c r="H746" s="68">
        <v>25183</v>
      </c>
      <c r="I746" s="69" t="s">
        <v>293</v>
      </c>
      <c r="J746" s="69" t="s">
        <v>1074</v>
      </c>
      <c r="K746" s="72">
        <v>8.1</v>
      </c>
      <c r="L746" s="72">
        <v>7.5</v>
      </c>
      <c r="M746" s="72">
        <v>0.8</v>
      </c>
      <c r="N746" s="72">
        <v>1</v>
      </c>
      <c r="O746" s="72">
        <v>5</v>
      </c>
      <c r="P746" s="72">
        <v>1.5</v>
      </c>
      <c r="Q746" s="72">
        <v>0</v>
      </c>
      <c r="R746" s="72">
        <v>0</v>
      </c>
      <c r="S746" s="72">
        <v>0</v>
      </c>
      <c r="T746" s="72">
        <v>0</v>
      </c>
      <c r="U746" s="72">
        <v>3.8</v>
      </c>
      <c r="V746" s="72">
        <v>0</v>
      </c>
      <c r="W746" s="72">
        <v>4.4000000000000004</v>
      </c>
      <c r="X746" s="72">
        <v>4.0999999999999996</v>
      </c>
      <c r="Y746" s="72">
        <v>0</v>
      </c>
      <c r="Z746" s="72">
        <v>5</v>
      </c>
      <c r="AA746" s="72">
        <v>1.2</v>
      </c>
      <c r="AB746" s="72">
        <v>11.7</v>
      </c>
      <c r="AC746" s="72">
        <v>1.1000000000000001</v>
      </c>
      <c r="AD746" s="72">
        <v>1.4</v>
      </c>
      <c r="AE746" s="72">
        <v>18.5</v>
      </c>
      <c r="AF746" s="87">
        <v>1.5</v>
      </c>
      <c r="AG746" s="87">
        <v>1.7</v>
      </c>
      <c r="AH746" s="87">
        <v>8.8000000000000007</v>
      </c>
      <c r="AI746" s="87">
        <v>13.5</v>
      </c>
      <c r="AJ746" s="87">
        <v>20.8</v>
      </c>
      <c r="AK746" s="87">
        <v>17.899999999999999</v>
      </c>
      <c r="AL746" s="87">
        <v>1.4</v>
      </c>
      <c r="AM746" s="87">
        <v>11.3</v>
      </c>
      <c r="AN746" s="87"/>
      <c r="AO746" s="87"/>
      <c r="AP746" s="70">
        <f t="shared" si="67"/>
        <v>29</v>
      </c>
      <c r="AQ746" s="70">
        <f t="shared" si="68"/>
        <v>152.00000000000003</v>
      </c>
      <c r="AR746" s="70" t="str">
        <f>IFERROR(VLOOKUP(A746,Climatologia_PP!A:U,9+Precipitacion!$E$2,FALSE),"")</f>
        <v/>
      </c>
      <c r="AS746" s="70" t="str">
        <f t="shared" si="69"/>
        <v/>
      </c>
      <c r="AT746" s="70" t="str">
        <f t="shared" si="70"/>
        <v/>
      </c>
      <c r="AU746" s="70">
        <f t="shared" si="71"/>
        <v>20.8</v>
      </c>
      <c r="AV746" s="70" t="str">
        <f>IFERROR(VLOOKUP(A746,Maximos!A:AQ,8+(Precipitacion!$E$2-1)*3,FALSE),"")</f>
        <v/>
      </c>
      <c r="AW746" s="79" t="str">
        <f t="array" ref="AW74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6" s="72" t="str">
        <f t="shared" si="72"/>
        <v>NA</v>
      </c>
    </row>
    <row r="747" spans="1:50" ht="15" customHeight="1" x14ac:dyDescent="0.25">
      <c r="A747" s="68">
        <v>21206290</v>
      </c>
      <c r="B747" s="69" t="s">
        <v>156</v>
      </c>
      <c r="C747" s="69" t="s">
        <v>1118</v>
      </c>
      <c r="D747" s="70">
        <v>-74.39952778</v>
      </c>
      <c r="E747" s="70">
        <v>4.8441388889999999</v>
      </c>
      <c r="F747" s="68">
        <v>2686</v>
      </c>
      <c r="G747" s="68">
        <v>25</v>
      </c>
      <c r="H747" s="68">
        <v>25269</v>
      </c>
      <c r="I747" s="69" t="s">
        <v>293</v>
      </c>
      <c r="J747" s="69" t="s">
        <v>1105</v>
      </c>
      <c r="K747" s="72">
        <v>4.5999999999999996</v>
      </c>
      <c r="L747" s="72">
        <v>1.3</v>
      </c>
      <c r="M747" s="72">
        <v>0</v>
      </c>
      <c r="N747" s="72">
        <v>4.3</v>
      </c>
      <c r="O747" s="72">
        <v>1</v>
      </c>
      <c r="P747" s="72">
        <v>0</v>
      </c>
      <c r="Q747" s="72">
        <v>0</v>
      </c>
      <c r="R747" s="72">
        <v>0</v>
      </c>
      <c r="S747" s="72">
        <v>0</v>
      </c>
      <c r="T747" s="72">
        <v>0</v>
      </c>
      <c r="U747" s="72">
        <v>0</v>
      </c>
      <c r="V747" s="72">
        <v>0</v>
      </c>
      <c r="W747" s="72">
        <v>6.6</v>
      </c>
      <c r="X747" s="72">
        <v>0</v>
      </c>
      <c r="Y747" s="72">
        <v>0</v>
      </c>
      <c r="Z747" s="72">
        <v>0.1</v>
      </c>
      <c r="AA747" s="72">
        <v>0</v>
      </c>
      <c r="AB747" s="72">
        <v>1.6</v>
      </c>
      <c r="AC747" s="72">
        <v>0</v>
      </c>
      <c r="AD747" s="72">
        <v>0</v>
      </c>
      <c r="AE747" s="72">
        <v>2.4</v>
      </c>
      <c r="AF747" s="87">
        <v>0</v>
      </c>
      <c r="AG747" s="87">
        <v>0</v>
      </c>
      <c r="AH747" s="87">
        <v>1</v>
      </c>
      <c r="AI747" s="87">
        <v>1.4</v>
      </c>
      <c r="AJ747" s="87">
        <v>6.4</v>
      </c>
      <c r="AK747" s="87">
        <v>0</v>
      </c>
      <c r="AL747" s="87">
        <v>0</v>
      </c>
      <c r="AM747" s="87">
        <v>3.7</v>
      </c>
      <c r="AN747" s="87"/>
      <c r="AO747" s="87"/>
      <c r="AP747" s="70">
        <f t="shared" si="67"/>
        <v>29</v>
      </c>
      <c r="AQ747" s="70">
        <f t="shared" si="68"/>
        <v>34.4</v>
      </c>
      <c r="AR747" s="70" t="str">
        <f>IFERROR(VLOOKUP(A747,Climatologia_PP!A:U,9+Precipitacion!$E$2,FALSE),"")</f>
        <v/>
      </c>
      <c r="AS747" s="70" t="str">
        <f t="shared" si="69"/>
        <v/>
      </c>
      <c r="AT747" s="70" t="str">
        <f t="shared" si="70"/>
        <v/>
      </c>
      <c r="AU747" s="70">
        <f t="shared" si="71"/>
        <v>6.6</v>
      </c>
      <c r="AV747" s="70" t="str">
        <f>IFERROR(VLOOKUP(A747,Maximos!A:AQ,8+(Precipitacion!$E$2-1)*3,FALSE),"")</f>
        <v/>
      </c>
      <c r="AW747" s="79" t="str">
        <f t="array" ref="AW74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7" s="72" t="str">
        <f t="shared" si="72"/>
        <v>NA</v>
      </c>
    </row>
    <row r="748" spans="1:50" ht="15" customHeight="1" x14ac:dyDescent="0.25">
      <c r="A748" s="68">
        <v>21205160</v>
      </c>
      <c r="B748" s="69" t="s">
        <v>1121</v>
      </c>
      <c r="C748" s="69" t="s">
        <v>1118</v>
      </c>
      <c r="D748" s="70">
        <v>-74.177222220000004</v>
      </c>
      <c r="E748" s="70">
        <v>4.703222222</v>
      </c>
      <c r="F748" s="68">
        <v>2571</v>
      </c>
      <c r="G748" s="68">
        <v>25</v>
      </c>
      <c r="H748" s="68">
        <v>25286</v>
      </c>
      <c r="I748" s="69" t="s">
        <v>293</v>
      </c>
      <c r="J748" s="69" t="s">
        <v>1122</v>
      </c>
      <c r="K748" s="72">
        <v>0.5</v>
      </c>
      <c r="L748" s="72">
        <v>5.2</v>
      </c>
      <c r="M748" s="72">
        <v>2.1</v>
      </c>
      <c r="N748" s="72">
        <v>1.5</v>
      </c>
      <c r="O748" s="72">
        <v>2.7</v>
      </c>
      <c r="P748" s="72">
        <v>1.5</v>
      </c>
      <c r="Q748" s="72">
        <v>0</v>
      </c>
      <c r="R748" s="72">
        <v>0</v>
      </c>
      <c r="S748" s="72">
        <v>0</v>
      </c>
      <c r="T748" s="72">
        <v>0</v>
      </c>
      <c r="U748" s="72">
        <v>0.6</v>
      </c>
      <c r="V748" s="72">
        <v>1</v>
      </c>
      <c r="W748" s="72">
        <v>1.2</v>
      </c>
      <c r="X748" s="72">
        <v>0</v>
      </c>
      <c r="Y748" s="72">
        <v>0</v>
      </c>
      <c r="Z748" s="72">
        <v>0</v>
      </c>
      <c r="AA748" s="72">
        <v>0</v>
      </c>
      <c r="AB748" s="72">
        <v>3.3</v>
      </c>
      <c r="AC748" s="72">
        <v>0</v>
      </c>
      <c r="AD748" s="72">
        <v>0</v>
      </c>
      <c r="AE748" s="72">
        <v>2.1</v>
      </c>
      <c r="AF748" s="87">
        <v>1.3</v>
      </c>
      <c r="AG748" s="87">
        <v>0</v>
      </c>
      <c r="AH748" s="87">
        <v>0.8</v>
      </c>
      <c r="AI748" s="87">
        <v>0.7</v>
      </c>
      <c r="AJ748" s="87">
        <v>7.2</v>
      </c>
      <c r="AK748" s="87">
        <v>0</v>
      </c>
      <c r="AL748" s="87">
        <v>7.9</v>
      </c>
      <c r="AM748" s="87">
        <v>4.4000000000000004</v>
      </c>
      <c r="AN748" s="87"/>
      <c r="AO748" s="87"/>
      <c r="AP748" s="70">
        <f t="shared" si="67"/>
        <v>29</v>
      </c>
      <c r="AQ748" s="70">
        <f t="shared" si="68"/>
        <v>44</v>
      </c>
      <c r="AR748" s="70" t="str">
        <f>IFERROR(VLOOKUP(A748,Climatologia_PP!A:U,9+Precipitacion!$E$2,FALSE),"")</f>
        <v/>
      </c>
      <c r="AS748" s="70" t="str">
        <f t="shared" si="69"/>
        <v/>
      </c>
      <c r="AT748" s="70" t="str">
        <f t="shared" si="70"/>
        <v/>
      </c>
      <c r="AU748" s="70">
        <f t="shared" si="71"/>
        <v>7.9</v>
      </c>
      <c r="AV748" s="70" t="str">
        <f>IFERROR(VLOOKUP(A748,Maximos!A:AQ,8+(Precipitacion!$E$2-1)*3,FALSE),"")</f>
        <v/>
      </c>
      <c r="AW748" s="79" t="str">
        <f t="array" ref="AW74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8" s="72" t="str">
        <f t="shared" si="72"/>
        <v>NA</v>
      </c>
    </row>
    <row r="749" spans="1:50" ht="15" customHeight="1" x14ac:dyDescent="0.25">
      <c r="A749" s="68">
        <v>24010360</v>
      </c>
      <c r="B749" s="69" t="s">
        <v>1123</v>
      </c>
      <c r="C749" s="69" t="s">
        <v>1118</v>
      </c>
      <c r="D749" s="70">
        <v>-73.797527779999996</v>
      </c>
      <c r="E749" s="70">
        <v>5.4033055560000003</v>
      </c>
      <c r="F749" s="68">
        <v>2896</v>
      </c>
      <c r="G749" s="68">
        <v>25</v>
      </c>
      <c r="H749" s="68">
        <v>25288</v>
      </c>
      <c r="I749" s="69" t="s">
        <v>293</v>
      </c>
      <c r="J749" s="69" t="s">
        <v>1055</v>
      </c>
      <c r="K749" s="72">
        <v>2</v>
      </c>
      <c r="L749" s="72">
        <v>2</v>
      </c>
      <c r="M749" s="72">
        <v>0</v>
      </c>
      <c r="N749" s="72">
        <v>0</v>
      </c>
      <c r="O749" s="72">
        <v>0</v>
      </c>
      <c r="P749" s="72">
        <v>0</v>
      </c>
      <c r="Q749" s="72">
        <v>15.5</v>
      </c>
      <c r="R749" s="72">
        <v>0</v>
      </c>
      <c r="S749" s="72">
        <v>0</v>
      </c>
      <c r="T749" s="72">
        <v>0</v>
      </c>
      <c r="U749" s="72">
        <v>2</v>
      </c>
      <c r="V749" s="72">
        <v>0</v>
      </c>
      <c r="W749" s="72">
        <v>1</v>
      </c>
      <c r="X749" s="72">
        <v>0</v>
      </c>
      <c r="Y749" s="72">
        <v>0</v>
      </c>
      <c r="Z749" s="72">
        <v>1.5</v>
      </c>
      <c r="AA749" s="72">
        <v>0</v>
      </c>
      <c r="AB749" s="72">
        <v>12</v>
      </c>
      <c r="AC749" s="72">
        <v>0</v>
      </c>
      <c r="AD749" s="72">
        <v>0</v>
      </c>
      <c r="AE749" s="72">
        <v>4</v>
      </c>
      <c r="AF749" s="87">
        <v>0</v>
      </c>
      <c r="AG749" s="87">
        <v>0</v>
      </c>
      <c r="AH749" s="87">
        <v>0</v>
      </c>
      <c r="AI749" s="87">
        <v>0</v>
      </c>
      <c r="AJ749" s="87">
        <v>5</v>
      </c>
      <c r="AK749" s="87">
        <v>0</v>
      </c>
      <c r="AL749" s="87">
        <v>0</v>
      </c>
      <c r="AM749" s="87">
        <v>7</v>
      </c>
      <c r="AN749" s="87"/>
      <c r="AO749" s="87"/>
      <c r="AP749" s="70">
        <f t="shared" si="67"/>
        <v>29</v>
      </c>
      <c r="AQ749" s="70">
        <f t="shared" si="68"/>
        <v>52</v>
      </c>
      <c r="AR749" s="70" t="str">
        <f>IFERROR(VLOOKUP(A749,Climatologia_PP!A:U,9+Precipitacion!$E$2,FALSE),"")</f>
        <v/>
      </c>
      <c r="AS749" s="70" t="str">
        <f t="shared" si="69"/>
        <v/>
      </c>
      <c r="AT749" s="70" t="str">
        <f t="shared" si="70"/>
        <v/>
      </c>
      <c r="AU749" s="70">
        <f t="shared" si="71"/>
        <v>15.5</v>
      </c>
      <c r="AV749" s="70" t="str">
        <f>IFERROR(VLOOKUP(A749,Maximos!A:AQ,8+(Precipitacion!$E$2-1)*3,FALSE),"")</f>
        <v/>
      </c>
      <c r="AW749" s="79" t="str">
        <f t="array" ref="AW74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MATCH($A749,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49" s="72" t="str">
        <f t="shared" si="72"/>
        <v>NA</v>
      </c>
    </row>
    <row r="750" spans="1:50" ht="15" customHeight="1" x14ac:dyDescent="0.25">
      <c r="A750" s="68">
        <v>21195140</v>
      </c>
      <c r="B750" s="69" t="s">
        <v>1124</v>
      </c>
      <c r="C750" s="69" t="s">
        <v>1118</v>
      </c>
      <c r="D750" s="70">
        <v>-74.370249999999999</v>
      </c>
      <c r="E750" s="70">
        <v>4.3356944439999996</v>
      </c>
      <c r="F750" s="68">
        <v>1725</v>
      </c>
      <c r="G750" s="68">
        <v>25</v>
      </c>
      <c r="H750" s="68">
        <v>25290</v>
      </c>
      <c r="I750" s="69" t="s">
        <v>293</v>
      </c>
      <c r="J750" s="69" t="s">
        <v>1052</v>
      </c>
      <c r="K750" s="72">
        <v>0.3</v>
      </c>
      <c r="L750" s="72">
        <v>21.3</v>
      </c>
      <c r="M750" s="72">
        <v>4</v>
      </c>
      <c r="N750" s="72">
        <v>1</v>
      </c>
      <c r="O750" s="72">
        <v>4.2</v>
      </c>
      <c r="P750" s="72">
        <v>0</v>
      </c>
      <c r="Q750" s="72">
        <v>0</v>
      </c>
      <c r="R750" s="72">
        <v>1</v>
      </c>
      <c r="S750" s="72">
        <v>0</v>
      </c>
      <c r="T750" s="72">
        <v>0</v>
      </c>
      <c r="U750" s="72">
        <v>3.5</v>
      </c>
      <c r="V750" s="72">
        <v>1.3</v>
      </c>
      <c r="W750" s="72">
        <v>0.5</v>
      </c>
      <c r="X750" s="72">
        <v>0</v>
      </c>
      <c r="Y750" s="72">
        <v>20.2</v>
      </c>
      <c r="Z750" s="72">
        <v>1</v>
      </c>
      <c r="AA750" s="72">
        <v>0</v>
      </c>
      <c r="AB750" s="72">
        <v>0</v>
      </c>
      <c r="AC750" s="72">
        <v>0</v>
      </c>
      <c r="AD750" s="72">
        <v>0</v>
      </c>
      <c r="AE750" s="72">
        <v>8.3000000000000007</v>
      </c>
      <c r="AF750" s="87">
        <v>1</v>
      </c>
      <c r="AG750" s="87">
        <v>0.8</v>
      </c>
      <c r="AH750" s="87">
        <v>0</v>
      </c>
      <c r="AI750" s="87">
        <v>1</v>
      </c>
      <c r="AJ750" s="87">
        <v>1.5</v>
      </c>
      <c r="AK750" s="87">
        <v>1</v>
      </c>
      <c r="AL750" s="87">
        <v>0</v>
      </c>
      <c r="AM750" s="87">
        <v>8.5</v>
      </c>
      <c r="AN750" s="87"/>
      <c r="AO750" s="87"/>
      <c r="AP750" s="70">
        <f t="shared" si="67"/>
        <v>29</v>
      </c>
      <c r="AQ750" s="70">
        <f t="shared" si="68"/>
        <v>80.399999999999991</v>
      </c>
      <c r="AR750" s="70" t="str">
        <f>IFERROR(VLOOKUP(A750,Climatologia_PP!A:U,9+Precipitacion!$E$2,FALSE),"")</f>
        <v/>
      </c>
      <c r="AS750" s="70" t="str">
        <f t="shared" si="69"/>
        <v/>
      </c>
      <c r="AT750" s="70" t="str">
        <f t="shared" si="70"/>
        <v/>
      </c>
      <c r="AU750" s="70">
        <f t="shared" si="71"/>
        <v>21.3</v>
      </c>
      <c r="AV750" s="70" t="str">
        <f>IFERROR(VLOOKUP(A750,Maximos!A:AQ,8+(Precipitacion!$E$2-1)*3,FALSE),"")</f>
        <v/>
      </c>
      <c r="AW750" s="79" t="str">
        <f t="array" ref="AW75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0" s="72" t="str">
        <f t="shared" si="72"/>
        <v>NA</v>
      </c>
    </row>
    <row r="751" spans="1:50" ht="15" customHeight="1" x14ac:dyDescent="0.25">
      <c r="A751" s="68">
        <v>23065170</v>
      </c>
      <c r="B751" s="69" t="s">
        <v>1018</v>
      </c>
      <c r="C751" s="69" t="s">
        <v>1118</v>
      </c>
      <c r="D751" s="70">
        <v>-74.598277780000004</v>
      </c>
      <c r="E751" s="70">
        <v>5.0567500000000001</v>
      </c>
      <c r="F751" s="68">
        <v>1493</v>
      </c>
      <c r="G751" s="68">
        <v>25</v>
      </c>
      <c r="H751" s="68">
        <v>25320</v>
      </c>
      <c r="I751" s="69" t="s">
        <v>293</v>
      </c>
      <c r="J751" s="69" t="s">
        <v>1018</v>
      </c>
      <c r="K751" s="72">
        <v>0.4</v>
      </c>
      <c r="L751" s="72">
        <v>0.1</v>
      </c>
      <c r="M751" s="72">
        <v>7.3</v>
      </c>
      <c r="N751" s="72">
        <v>0</v>
      </c>
      <c r="O751" s="72">
        <v>0</v>
      </c>
      <c r="P751" s="72">
        <v>0</v>
      </c>
      <c r="Q751" s="72">
        <v>0</v>
      </c>
      <c r="R751" s="72">
        <v>15.1</v>
      </c>
      <c r="S751" s="72">
        <v>0</v>
      </c>
      <c r="T751" s="72">
        <v>0</v>
      </c>
      <c r="U751" s="72">
        <v>0</v>
      </c>
      <c r="V751" s="72">
        <v>0</v>
      </c>
      <c r="W751" s="72">
        <v>0.4</v>
      </c>
      <c r="X751" s="72">
        <v>0</v>
      </c>
      <c r="Y751" s="72">
        <v>0</v>
      </c>
      <c r="Z751" s="72">
        <v>0</v>
      </c>
      <c r="AA751" s="72">
        <v>0</v>
      </c>
      <c r="AB751" s="72">
        <v>10.199999999999999</v>
      </c>
      <c r="AC751" s="72">
        <v>0</v>
      </c>
      <c r="AD751" s="72">
        <v>0</v>
      </c>
      <c r="AE751" s="72">
        <v>0</v>
      </c>
      <c r="AF751" s="87">
        <v>0.3</v>
      </c>
      <c r="AG751" s="87">
        <v>0</v>
      </c>
      <c r="AH751" s="87">
        <v>0</v>
      </c>
      <c r="AI751" s="87">
        <v>0</v>
      </c>
      <c r="AJ751" s="87">
        <v>0.3</v>
      </c>
      <c r="AK751" s="87">
        <v>0</v>
      </c>
      <c r="AL751" s="87">
        <v>0</v>
      </c>
      <c r="AM751" s="87">
        <v>0.4</v>
      </c>
      <c r="AN751" s="87"/>
      <c r="AO751" s="87"/>
      <c r="AP751" s="70">
        <f t="shared" si="67"/>
        <v>29</v>
      </c>
      <c r="AQ751" s="70">
        <f t="shared" si="68"/>
        <v>34.499999999999993</v>
      </c>
      <c r="AR751" s="70" t="str">
        <f>IFERROR(VLOOKUP(A751,Climatologia_PP!A:U,9+Precipitacion!$E$2,FALSE),"")</f>
        <v/>
      </c>
      <c r="AS751" s="70" t="str">
        <f t="shared" si="69"/>
        <v/>
      </c>
      <c r="AT751" s="70" t="str">
        <f t="shared" si="70"/>
        <v/>
      </c>
      <c r="AU751" s="70">
        <f t="shared" si="71"/>
        <v>15.1</v>
      </c>
      <c r="AV751" s="70" t="str">
        <f>IFERROR(VLOOKUP(A751,Maximos!A:AQ,8+(Precipitacion!$E$2-1)*3,FALSE),"")</f>
        <v/>
      </c>
      <c r="AW751" s="79" t="str">
        <f t="array" ref="AW75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1" s="72" t="str">
        <f t="shared" si="72"/>
        <v>NA</v>
      </c>
    </row>
    <row r="752" spans="1:50" ht="15" customHeight="1" x14ac:dyDescent="0.25">
      <c r="A752" s="68">
        <v>21205620</v>
      </c>
      <c r="B752" s="69" t="s">
        <v>1125</v>
      </c>
      <c r="C752" s="69" t="s">
        <v>1118</v>
      </c>
      <c r="D752" s="70">
        <v>-73.865611110000003</v>
      </c>
      <c r="E752" s="70">
        <v>4.9088611110000002</v>
      </c>
      <c r="F752" s="68">
        <v>2679</v>
      </c>
      <c r="G752" s="68">
        <v>25</v>
      </c>
      <c r="H752" s="68">
        <v>25326</v>
      </c>
      <c r="I752" s="69" t="s">
        <v>293</v>
      </c>
      <c r="J752" s="69" t="s">
        <v>1125</v>
      </c>
      <c r="K752" s="72"/>
      <c r="L752" s="72"/>
      <c r="M752" s="72"/>
      <c r="N752" s="72"/>
      <c r="O752" s="72"/>
      <c r="P752" s="72"/>
      <c r="Q752" s="72"/>
      <c r="R752" s="72"/>
      <c r="S752" s="72"/>
      <c r="T752" s="72"/>
      <c r="U752" s="72"/>
      <c r="V752" s="72"/>
      <c r="W752" s="72"/>
      <c r="X752" s="72"/>
      <c r="Y752" s="72"/>
      <c r="Z752" s="72"/>
      <c r="AA752" s="72"/>
      <c r="AB752" s="72"/>
      <c r="AC752" s="72"/>
      <c r="AD752" s="72"/>
      <c r="AE752" s="72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70">
        <f t="shared" si="67"/>
        <v>0</v>
      </c>
      <c r="AQ752" s="70" t="str">
        <f t="shared" si="68"/>
        <v/>
      </c>
      <c r="AR752" s="70" t="str">
        <f>IFERROR(VLOOKUP(A752,Climatologia_PP!A:U,9+Precipitacion!$E$2,FALSE),"")</f>
        <v/>
      </c>
      <c r="AS752" s="70" t="str">
        <f t="shared" si="69"/>
        <v/>
      </c>
      <c r="AT752" s="70" t="str">
        <f t="shared" si="70"/>
        <v/>
      </c>
      <c r="AU752" s="70" t="str">
        <f t="shared" si="71"/>
        <v/>
      </c>
      <c r="AV752" s="70" t="str">
        <f>IFERROR(VLOOKUP(A752,Maximos!A:AQ,8+(Precipitacion!$E$2-1)*3,FALSE),"")</f>
        <v/>
      </c>
      <c r="AW752" s="79" t="str">
        <f t="array" ref="AW75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2" s="72" t="str">
        <f t="shared" si="72"/>
        <v>NA</v>
      </c>
    </row>
    <row r="753" spans="1:50" ht="15" customHeight="1" x14ac:dyDescent="0.25">
      <c r="A753" s="68">
        <v>21201120</v>
      </c>
      <c r="B753" s="69" t="s">
        <v>1126</v>
      </c>
      <c r="C753" s="69" t="s">
        <v>1118</v>
      </c>
      <c r="D753" s="70">
        <v>-74.020083330000006</v>
      </c>
      <c r="E753" s="70">
        <v>4.6360555559999996</v>
      </c>
      <c r="F753" s="68">
        <v>3100</v>
      </c>
      <c r="G753" s="68">
        <v>25</v>
      </c>
      <c r="H753" s="68">
        <v>25377</v>
      </c>
      <c r="I753" s="69" t="s">
        <v>293</v>
      </c>
      <c r="J753" s="69" t="s">
        <v>1127</v>
      </c>
      <c r="K753" s="72">
        <v>5.3</v>
      </c>
      <c r="L753" s="72">
        <v>15.1</v>
      </c>
      <c r="M753" s="72">
        <v>3.8</v>
      </c>
      <c r="N753" s="72">
        <v>2.4</v>
      </c>
      <c r="O753" s="72">
        <v>8.3000000000000007</v>
      </c>
      <c r="P753" s="72">
        <v>2.4</v>
      </c>
      <c r="Q753" s="72">
        <v>0</v>
      </c>
      <c r="R753" s="72">
        <v>0</v>
      </c>
      <c r="S753" s="72">
        <v>0</v>
      </c>
      <c r="T753" s="72">
        <v>1.3</v>
      </c>
      <c r="U753" s="72">
        <v>1.9</v>
      </c>
      <c r="V753" s="72">
        <v>1.4</v>
      </c>
      <c r="W753" s="72">
        <v>1.1000000000000001</v>
      </c>
      <c r="X753" s="72">
        <v>0</v>
      </c>
      <c r="Y753" s="72">
        <v>0</v>
      </c>
      <c r="Z753" s="72">
        <v>0</v>
      </c>
      <c r="AA753" s="72">
        <v>3.9</v>
      </c>
      <c r="AB753" s="72">
        <v>2.6</v>
      </c>
      <c r="AC753" s="72">
        <v>0</v>
      </c>
      <c r="AD753" s="72">
        <v>0</v>
      </c>
      <c r="AE753" s="72">
        <v>7.8</v>
      </c>
      <c r="AF753" s="87">
        <v>7.8</v>
      </c>
      <c r="AG753" s="87">
        <v>2.2000000000000002</v>
      </c>
      <c r="AH753" s="87">
        <v>1.4</v>
      </c>
      <c r="AI753" s="87">
        <v>4.2</v>
      </c>
      <c r="AJ753" s="87">
        <v>9.5</v>
      </c>
      <c r="AK753" s="87">
        <v>2.7</v>
      </c>
      <c r="AL753" s="87">
        <v>1.8</v>
      </c>
      <c r="AM753" s="87">
        <v>1.6</v>
      </c>
      <c r="AN753" s="87"/>
      <c r="AO753" s="87"/>
      <c r="AP753" s="70">
        <f t="shared" si="67"/>
        <v>29</v>
      </c>
      <c r="AQ753" s="70">
        <f t="shared" si="68"/>
        <v>88.5</v>
      </c>
      <c r="AR753" s="70">
        <f>IFERROR(VLOOKUP(A753,Climatologia_PP!A:U,9+Precipitacion!$E$2,FALSE),"")</f>
        <v>120.7315789473684</v>
      </c>
      <c r="AS753" s="70">
        <f t="shared" si="69"/>
        <v>73.303108243602608</v>
      </c>
      <c r="AT753" s="70">
        <f t="shared" si="70"/>
        <v>78.358495019023479</v>
      </c>
      <c r="AU753" s="70">
        <f t="shared" si="71"/>
        <v>15.1</v>
      </c>
      <c r="AV753" s="70" t="str">
        <f>IFERROR(VLOOKUP(A753,Maximos!A:AQ,8+(Precipitacion!$E$2-1)*3,FALSE),"")</f>
        <v/>
      </c>
      <c r="AW753" s="79" t="str">
        <f t="array" ref="AW75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3" s="72" t="str">
        <f t="shared" si="72"/>
        <v>NA</v>
      </c>
    </row>
    <row r="754" spans="1:50" ht="15" customHeight="1" x14ac:dyDescent="0.25">
      <c r="A754" s="68">
        <v>21206470</v>
      </c>
      <c r="B754" s="69" t="s">
        <v>943</v>
      </c>
      <c r="C754" s="69" t="s">
        <v>1118</v>
      </c>
      <c r="D754" s="70">
        <v>-74.430277779999997</v>
      </c>
      <c r="E754" s="70">
        <v>4.7060833329999996</v>
      </c>
      <c r="F754" s="68">
        <v>1391</v>
      </c>
      <c r="G754" s="68">
        <v>25</v>
      </c>
      <c r="H754" s="68">
        <v>25386</v>
      </c>
      <c r="I754" s="69" t="s">
        <v>293</v>
      </c>
      <c r="J754" s="69" t="s">
        <v>1128</v>
      </c>
      <c r="K754" s="72">
        <v>14</v>
      </c>
      <c r="L754" s="72">
        <v>3</v>
      </c>
      <c r="M754" s="72">
        <v>3.5</v>
      </c>
      <c r="N754" s="72">
        <v>1</v>
      </c>
      <c r="O754" s="72">
        <v>0</v>
      </c>
      <c r="P754" s="72">
        <v>0</v>
      </c>
      <c r="Q754" s="72">
        <v>0</v>
      </c>
      <c r="R754" s="72">
        <v>0</v>
      </c>
      <c r="S754" s="72">
        <v>0</v>
      </c>
      <c r="T754" s="72">
        <v>0</v>
      </c>
      <c r="U754" s="72">
        <v>1.5</v>
      </c>
      <c r="V754" s="72">
        <v>0</v>
      </c>
      <c r="W754" s="72">
        <v>0</v>
      </c>
      <c r="X754" s="72">
        <v>0</v>
      </c>
      <c r="Y754" s="72">
        <v>0</v>
      </c>
      <c r="Z754" s="72">
        <v>0</v>
      </c>
      <c r="AA754" s="72">
        <v>0</v>
      </c>
      <c r="AB754" s="72">
        <v>0</v>
      </c>
      <c r="AC754" s="72">
        <v>0</v>
      </c>
      <c r="AD754" s="72">
        <v>0</v>
      </c>
      <c r="AE754" s="72">
        <v>3</v>
      </c>
      <c r="AF754" s="87">
        <v>0</v>
      </c>
      <c r="AG754" s="87">
        <v>10</v>
      </c>
      <c r="AH754" s="87">
        <v>0</v>
      </c>
      <c r="AI754" s="87">
        <v>0</v>
      </c>
      <c r="AJ754" s="87">
        <v>3</v>
      </c>
      <c r="AK754" s="87">
        <v>0</v>
      </c>
      <c r="AL754" s="87">
        <v>1</v>
      </c>
      <c r="AM754" s="87">
        <v>4.5</v>
      </c>
      <c r="AN754" s="87"/>
      <c r="AO754" s="87"/>
      <c r="AP754" s="70">
        <f t="shared" si="67"/>
        <v>29</v>
      </c>
      <c r="AQ754" s="70">
        <f t="shared" si="68"/>
        <v>44.5</v>
      </c>
      <c r="AR754" s="70" t="str">
        <f>IFERROR(VLOOKUP(A754,Climatologia_PP!A:U,9+Precipitacion!$E$2,FALSE),"")</f>
        <v/>
      </c>
      <c r="AS754" s="70" t="str">
        <f t="shared" si="69"/>
        <v/>
      </c>
      <c r="AT754" s="70" t="str">
        <f t="shared" si="70"/>
        <v/>
      </c>
      <c r="AU754" s="70">
        <f t="shared" si="71"/>
        <v>14</v>
      </c>
      <c r="AV754" s="70" t="str">
        <f>IFERROR(VLOOKUP(A754,Maximos!A:AQ,8+(Precipitacion!$E$2-1)*3,FALSE),"")</f>
        <v/>
      </c>
      <c r="AW754" s="79" t="str">
        <f t="array" ref="AW75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4" s="72" t="str">
        <f t="shared" si="72"/>
        <v>NA</v>
      </c>
    </row>
    <row r="755" spans="1:50" ht="15" customHeight="1" x14ac:dyDescent="0.25">
      <c r="A755" s="68">
        <v>23060390</v>
      </c>
      <c r="B755" s="69" t="s">
        <v>1129</v>
      </c>
      <c r="C755" s="69" t="s">
        <v>1118</v>
      </c>
      <c r="D755" s="70">
        <v>-74.40816667</v>
      </c>
      <c r="E755" s="70">
        <v>5.3559444440000004</v>
      </c>
      <c r="F755" s="68">
        <v>1659</v>
      </c>
      <c r="G755" s="68">
        <v>25</v>
      </c>
      <c r="H755" s="68">
        <v>25394</v>
      </c>
      <c r="I755" s="69" t="s">
        <v>293</v>
      </c>
      <c r="J755" s="69" t="s">
        <v>432</v>
      </c>
      <c r="K755" s="72">
        <v>1.6</v>
      </c>
      <c r="L755" s="72">
        <v>0</v>
      </c>
      <c r="M755" s="72">
        <v>12.2</v>
      </c>
      <c r="N755" s="72">
        <v>3.2</v>
      </c>
      <c r="O755" s="72">
        <v>2.4</v>
      </c>
      <c r="P755" s="72">
        <v>24.8</v>
      </c>
      <c r="Q755" s="72">
        <v>1.3</v>
      </c>
      <c r="R755" s="72">
        <v>0.5</v>
      </c>
      <c r="S755" s="72">
        <v>0</v>
      </c>
      <c r="T755" s="72">
        <v>0</v>
      </c>
      <c r="U755" s="72">
        <v>0</v>
      </c>
      <c r="V755" s="72">
        <v>0</v>
      </c>
      <c r="W755" s="72">
        <v>1.4</v>
      </c>
      <c r="X755" s="72">
        <v>0.1</v>
      </c>
      <c r="Y755" s="72">
        <v>0</v>
      </c>
      <c r="Z755" s="72">
        <v>5</v>
      </c>
      <c r="AA755" s="72">
        <v>0</v>
      </c>
      <c r="AB755" s="72">
        <v>1.6</v>
      </c>
      <c r="AC755" s="72">
        <v>0</v>
      </c>
      <c r="AD755" s="72">
        <v>0</v>
      </c>
      <c r="AE755" s="72">
        <v>41</v>
      </c>
      <c r="AF755" s="87">
        <v>0.4</v>
      </c>
      <c r="AG755" s="87">
        <v>0</v>
      </c>
      <c r="AH755" s="87">
        <v>0</v>
      </c>
      <c r="AI755" s="87">
        <v>0</v>
      </c>
      <c r="AJ755" s="87">
        <v>0</v>
      </c>
      <c r="AK755" s="87">
        <v>0</v>
      </c>
      <c r="AL755" s="87">
        <v>0</v>
      </c>
      <c r="AM755" s="87">
        <v>2.6</v>
      </c>
      <c r="AN755" s="87"/>
      <c r="AO755" s="87"/>
      <c r="AP755" s="70">
        <f t="shared" si="67"/>
        <v>29</v>
      </c>
      <c r="AQ755" s="70">
        <f t="shared" si="68"/>
        <v>98.1</v>
      </c>
      <c r="AR755" s="70" t="str">
        <f>IFERROR(VLOOKUP(A755,Climatologia_PP!A:U,9+Precipitacion!$E$2,FALSE),"")</f>
        <v/>
      </c>
      <c r="AS755" s="70" t="str">
        <f t="shared" si="69"/>
        <v/>
      </c>
      <c r="AT755" s="70" t="str">
        <f t="shared" si="70"/>
        <v/>
      </c>
      <c r="AU755" s="70">
        <f t="shared" si="71"/>
        <v>41</v>
      </c>
      <c r="AV755" s="70" t="str">
        <f>IFERROR(VLOOKUP(A755,Maximos!A:AQ,8+(Precipitacion!$E$2-1)*3,FALSE),"")</f>
        <v/>
      </c>
      <c r="AW755" s="79" t="str">
        <f t="array" ref="AW75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5" s="72" t="str">
        <f t="shared" si="72"/>
        <v>NA</v>
      </c>
    </row>
    <row r="756" spans="1:50" ht="15" customHeight="1" x14ac:dyDescent="0.25">
      <c r="A756" s="68">
        <v>21206460</v>
      </c>
      <c r="B756" s="69" t="s">
        <v>1130</v>
      </c>
      <c r="C756" s="69" t="s">
        <v>1118</v>
      </c>
      <c r="D756" s="70">
        <v>-74.43905556</v>
      </c>
      <c r="E756" s="70">
        <v>4.5788333330000004</v>
      </c>
      <c r="F756" s="68">
        <v>1057</v>
      </c>
      <c r="G756" s="68">
        <v>25</v>
      </c>
      <c r="H756" s="68">
        <v>25245</v>
      </c>
      <c r="I756" s="69" t="s">
        <v>293</v>
      </c>
      <c r="J756" s="69" t="s">
        <v>1083</v>
      </c>
      <c r="K756" s="72">
        <v>0</v>
      </c>
      <c r="L756" s="72">
        <v>7.9</v>
      </c>
      <c r="M756" s="72">
        <v>1</v>
      </c>
      <c r="N756" s="72">
        <v>1.6</v>
      </c>
      <c r="O756" s="72">
        <v>1.3</v>
      </c>
      <c r="P756" s="72">
        <v>0</v>
      </c>
      <c r="Q756" s="72">
        <v>0</v>
      </c>
      <c r="R756" s="72">
        <v>0</v>
      </c>
      <c r="S756" s="72"/>
      <c r="T756" s="72">
        <v>0</v>
      </c>
      <c r="U756" s="72">
        <v>2.8</v>
      </c>
      <c r="V756" s="72">
        <v>0</v>
      </c>
      <c r="W756" s="72">
        <v>0</v>
      </c>
      <c r="X756" s="72">
        <v>0</v>
      </c>
      <c r="Y756" s="72">
        <v>0</v>
      </c>
      <c r="Z756" s="72">
        <v>4</v>
      </c>
      <c r="AA756" s="72">
        <v>0</v>
      </c>
      <c r="AB756" s="72">
        <v>0</v>
      </c>
      <c r="AC756" s="72">
        <v>0</v>
      </c>
      <c r="AD756" s="72">
        <v>0</v>
      </c>
      <c r="AE756" s="72">
        <v>4.4000000000000004</v>
      </c>
      <c r="AF756" s="87">
        <v>4.4000000000000004</v>
      </c>
      <c r="AG756" s="87">
        <v>0</v>
      </c>
      <c r="AH756" s="87">
        <v>0</v>
      </c>
      <c r="AI756" s="87">
        <v>0</v>
      </c>
      <c r="AJ756" s="87">
        <v>0.5</v>
      </c>
      <c r="AK756" s="87">
        <v>2</v>
      </c>
      <c r="AL756" s="87">
        <v>0.7</v>
      </c>
      <c r="AM756" s="87"/>
      <c r="AN756" s="87"/>
      <c r="AO756" s="87"/>
      <c r="AP756" s="70">
        <f t="shared" si="67"/>
        <v>27</v>
      </c>
      <c r="AQ756" s="70">
        <f t="shared" si="68"/>
        <v>30.599999999999998</v>
      </c>
      <c r="AR756" s="70" t="str">
        <f>IFERROR(VLOOKUP(A756,Climatologia_PP!A:U,9+Precipitacion!$E$2,FALSE),"")</f>
        <v/>
      </c>
      <c r="AS756" s="70" t="str">
        <f t="shared" si="69"/>
        <v/>
      </c>
      <c r="AT756" s="70" t="str">
        <f t="shared" si="70"/>
        <v/>
      </c>
      <c r="AU756" s="70">
        <f t="shared" si="71"/>
        <v>7.9</v>
      </c>
      <c r="AV756" s="70" t="str">
        <f>IFERROR(VLOOKUP(A756,Maximos!A:AQ,8+(Precipitacion!$E$2-1)*3,FALSE),"")</f>
        <v/>
      </c>
      <c r="AW756" s="79" t="str">
        <f t="array" ref="AW75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6" s="72" t="str">
        <f t="shared" si="72"/>
        <v>NA</v>
      </c>
    </row>
    <row r="757" spans="1:50" ht="15" customHeight="1" x14ac:dyDescent="0.25">
      <c r="A757" s="68">
        <v>21190220</v>
      </c>
      <c r="B757" s="69" t="s">
        <v>1131</v>
      </c>
      <c r="C757" s="69" t="s">
        <v>1118</v>
      </c>
      <c r="D757" s="70">
        <v>-74.556722219999997</v>
      </c>
      <c r="E757" s="70">
        <v>4.3546944439999997</v>
      </c>
      <c r="F757" s="68">
        <v>769</v>
      </c>
      <c r="G757" s="68">
        <v>25</v>
      </c>
      <c r="H757" s="68">
        <v>25488</v>
      </c>
      <c r="I757" s="69" t="s">
        <v>293</v>
      </c>
      <c r="J757" s="69" t="s">
        <v>1132</v>
      </c>
      <c r="K757" s="72">
        <v>0</v>
      </c>
      <c r="L757" s="72">
        <v>10.9</v>
      </c>
      <c r="M757" s="72">
        <v>1.1000000000000001</v>
      </c>
      <c r="N757" s="72">
        <v>6.1</v>
      </c>
      <c r="O757" s="72">
        <v>0.2</v>
      </c>
      <c r="P757" s="72">
        <v>1.5</v>
      </c>
      <c r="Q757" s="72">
        <v>5.0999999999999996</v>
      </c>
      <c r="R757" s="72">
        <v>1.2</v>
      </c>
      <c r="S757" s="72">
        <v>0</v>
      </c>
      <c r="T757" s="72">
        <v>0</v>
      </c>
      <c r="U757" s="72">
        <v>0.2</v>
      </c>
      <c r="V757" s="72">
        <v>0</v>
      </c>
      <c r="W757" s="72">
        <v>2.1</v>
      </c>
      <c r="X757" s="72">
        <v>0</v>
      </c>
      <c r="Y757" s="72">
        <v>0</v>
      </c>
      <c r="Z757" s="72">
        <v>6.9</v>
      </c>
      <c r="AA757" s="72">
        <v>0</v>
      </c>
      <c r="AB757" s="72">
        <v>0</v>
      </c>
      <c r="AC757" s="72">
        <v>0</v>
      </c>
      <c r="AD757" s="72">
        <v>0</v>
      </c>
      <c r="AE757" s="72">
        <v>2.5</v>
      </c>
      <c r="AF757" s="87">
        <v>0</v>
      </c>
      <c r="AG757" s="87">
        <v>0</v>
      </c>
      <c r="AH757" s="87">
        <v>0</v>
      </c>
      <c r="AI757" s="87">
        <v>0</v>
      </c>
      <c r="AJ757" s="87">
        <v>0.1</v>
      </c>
      <c r="AK757" s="87">
        <v>4</v>
      </c>
      <c r="AL757" s="87">
        <v>0</v>
      </c>
      <c r="AM757" s="87">
        <v>0.1</v>
      </c>
      <c r="AN757" s="87"/>
      <c r="AO757" s="87"/>
      <c r="AP757" s="70">
        <f t="shared" si="67"/>
        <v>29</v>
      </c>
      <c r="AQ757" s="70">
        <f t="shared" si="68"/>
        <v>42</v>
      </c>
      <c r="AR757" s="70" t="str">
        <f>IFERROR(VLOOKUP(A757,Climatologia_PP!A:U,9+Precipitacion!$E$2,FALSE),"")</f>
        <v/>
      </c>
      <c r="AS757" s="70" t="str">
        <f t="shared" si="69"/>
        <v/>
      </c>
      <c r="AT757" s="70" t="str">
        <f t="shared" si="70"/>
        <v/>
      </c>
      <c r="AU757" s="70">
        <f t="shared" si="71"/>
        <v>10.9</v>
      </c>
      <c r="AV757" s="70" t="str">
        <f>IFERROR(VLOOKUP(A757,Maximos!A:AQ,8+(Precipitacion!$E$2-1)*3,FALSE),"")</f>
        <v/>
      </c>
      <c r="AW757" s="79" t="str">
        <f t="array" ref="AW75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7" s="72" t="str">
        <f t="shared" si="72"/>
        <v>NA</v>
      </c>
    </row>
    <row r="758" spans="1:50" ht="15" customHeight="1" x14ac:dyDescent="0.25">
      <c r="A758" s="68">
        <v>23065070</v>
      </c>
      <c r="B758" s="69" t="s">
        <v>1133</v>
      </c>
      <c r="C758" s="69" t="s">
        <v>1118</v>
      </c>
      <c r="D758" s="70">
        <v>-74.128833330000006</v>
      </c>
      <c r="E758" s="70">
        <v>5.1586666670000003</v>
      </c>
      <c r="F758" s="68">
        <v>1940</v>
      </c>
      <c r="G758" s="68">
        <v>25</v>
      </c>
      <c r="H758" s="68">
        <v>25513</v>
      </c>
      <c r="I758" s="69" t="s">
        <v>293</v>
      </c>
      <c r="J758" s="69" t="s">
        <v>1134</v>
      </c>
      <c r="K758" s="72">
        <v>0</v>
      </c>
      <c r="L758" s="72">
        <v>1.5</v>
      </c>
      <c r="M758" s="72">
        <v>0</v>
      </c>
      <c r="N758" s="72">
        <v>0</v>
      </c>
      <c r="O758" s="72">
        <v>0</v>
      </c>
      <c r="P758" s="72">
        <v>0</v>
      </c>
      <c r="Q758" s="72">
        <v>0</v>
      </c>
      <c r="R758" s="72">
        <v>0</v>
      </c>
      <c r="S758" s="72">
        <v>0</v>
      </c>
      <c r="T758" s="72">
        <v>0</v>
      </c>
      <c r="U758" s="72">
        <v>0</v>
      </c>
      <c r="V758" s="72">
        <v>0</v>
      </c>
      <c r="W758" s="72">
        <v>0</v>
      </c>
      <c r="X758" s="72">
        <v>0</v>
      </c>
      <c r="Y758" s="72">
        <v>0</v>
      </c>
      <c r="Z758" s="72">
        <v>0</v>
      </c>
      <c r="AA758" s="72">
        <v>0</v>
      </c>
      <c r="AB758" s="72">
        <v>3</v>
      </c>
      <c r="AC758" s="72">
        <v>0</v>
      </c>
      <c r="AD758" s="72">
        <v>0</v>
      </c>
      <c r="AE758" s="72">
        <v>4</v>
      </c>
      <c r="AF758" s="87">
        <v>0</v>
      </c>
      <c r="AG758" s="87">
        <v>0</v>
      </c>
      <c r="AH758" s="87">
        <v>0</v>
      </c>
      <c r="AI758" s="87">
        <v>0</v>
      </c>
      <c r="AJ758" s="87">
        <v>0</v>
      </c>
      <c r="AK758" s="87">
        <v>0</v>
      </c>
      <c r="AL758" s="87">
        <v>0</v>
      </c>
      <c r="AM758" s="87">
        <v>4</v>
      </c>
      <c r="AN758" s="87"/>
      <c r="AO758" s="87"/>
      <c r="AP758" s="70">
        <f t="shared" si="67"/>
        <v>29</v>
      </c>
      <c r="AQ758" s="70">
        <f t="shared" si="68"/>
        <v>12.5</v>
      </c>
      <c r="AR758" s="70" t="str">
        <f>IFERROR(VLOOKUP(A758,Climatologia_PP!A:U,9+Precipitacion!$E$2,FALSE),"")</f>
        <v/>
      </c>
      <c r="AS758" s="70" t="str">
        <f t="shared" si="69"/>
        <v/>
      </c>
      <c r="AT758" s="70" t="str">
        <f t="shared" si="70"/>
        <v/>
      </c>
      <c r="AU758" s="70">
        <f t="shared" si="71"/>
        <v>4</v>
      </c>
      <c r="AV758" s="70" t="str">
        <f>IFERROR(VLOOKUP(A758,Maximos!A:AQ,8+(Precipitacion!$E$2-1)*3,FALSE),"")</f>
        <v/>
      </c>
      <c r="AW758" s="79" t="str">
        <f t="array" ref="AW75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8" s="72" t="str">
        <f t="shared" si="72"/>
        <v>NA</v>
      </c>
    </row>
    <row r="759" spans="1:50" ht="15" customHeight="1" x14ac:dyDescent="0.25">
      <c r="A759" s="68">
        <v>21190470</v>
      </c>
      <c r="B759" s="69" t="s">
        <v>1135</v>
      </c>
      <c r="C759" s="69" t="s">
        <v>1118</v>
      </c>
      <c r="D759" s="70">
        <v>-74.278722220000006</v>
      </c>
      <c r="E759" s="70">
        <v>4.3054444439999999</v>
      </c>
      <c r="F759" s="68">
        <v>2504</v>
      </c>
      <c r="G759" s="68">
        <v>25</v>
      </c>
      <c r="H759" s="68">
        <v>25535</v>
      </c>
      <c r="I759" s="69" t="s">
        <v>293</v>
      </c>
      <c r="J759" s="69" t="s">
        <v>1091</v>
      </c>
      <c r="K759" s="72"/>
      <c r="L759" s="72"/>
      <c r="M759" s="72"/>
      <c r="N759" s="72"/>
      <c r="O759" s="72"/>
      <c r="P759" s="72"/>
      <c r="Q759" s="72"/>
      <c r="R759" s="72"/>
      <c r="S759" s="72"/>
      <c r="T759" s="72"/>
      <c r="U759" s="72"/>
      <c r="V759" s="72"/>
      <c r="W759" s="72"/>
      <c r="X759" s="72"/>
      <c r="Y759" s="72"/>
      <c r="Z759" s="72"/>
      <c r="AA759" s="72"/>
      <c r="AB759" s="72"/>
      <c r="AC759" s="72"/>
      <c r="AD759" s="72"/>
      <c r="AE759" s="72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70">
        <f t="shared" si="67"/>
        <v>0</v>
      </c>
      <c r="AQ759" s="70" t="str">
        <f t="shared" si="68"/>
        <v/>
      </c>
      <c r="AR759" s="70" t="str">
        <f>IFERROR(VLOOKUP(A759,Climatologia_PP!A:U,9+Precipitacion!$E$2,FALSE),"")</f>
        <v/>
      </c>
      <c r="AS759" s="70" t="str">
        <f t="shared" si="69"/>
        <v/>
      </c>
      <c r="AT759" s="70" t="str">
        <f t="shared" si="70"/>
        <v/>
      </c>
      <c r="AU759" s="70" t="str">
        <f t="shared" si="71"/>
        <v/>
      </c>
      <c r="AV759" s="70" t="str">
        <f>IFERROR(VLOOKUP(A759,Maximos!A:AQ,8+(Precipitacion!$E$2-1)*3,FALSE),"")</f>
        <v/>
      </c>
      <c r="AW759" s="79" t="str">
        <f t="array" ref="AW75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MATCH($A759,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59" s="72" t="str">
        <f t="shared" si="72"/>
        <v>NA</v>
      </c>
    </row>
    <row r="760" spans="1:50" ht="15" customHeight="1" x14ac:dyDescent="0.25">
      <c r="A760" s="68">
        <v>23060330</v>
      </c>
      <c r="B760" s="69" t="s">
        <v>1136</v>
      </c>
      <c r="C760" s="69" t="s">
        <v>1118</v>
      </c>
      <c r="D760" s="70">
        <v>-74.473111110000005</v>
      </c>
      <c r="E760" s="70">
        <v>5.1004166670000002</v>
      </c>
      <c r="F760" s="68">
        <v>1309</v>
      </c>
      <c r="G760" s="68">
        <v>25</v>
      </c>
      <c r="H760" s="68">
        <v>25592</v>
      </c>
      <c r="I760" s="69" t="s">
        <v>293</v>
      </c>
      <c r="J760" s="69" t="s">
        <v>1137</v>
      </c>
      <c r="K760" s="72">
        <v>0</v>
      </c>
      <c r="L760" s="72">
        <v>0</v>
      </c>
      <c r="M760" s="72">
        <v>1.2</v>
      </c>
      <c r="N760" s="72">
        <v>0</v>
      </c>
      <c r="O760" s="72">
        <v>0</v>
      </c>
      <c r="P760" s="72">
        <v>0</v>
      </c>
      <c r="Q760" s="72">
        <v>0</v>
      </c>
      <c r="R760" s="72">
        <v>0</v>
      </c>
      <c r="S760" s="72">
        <v>0</v>
      </c>
      <c r="T760" s="72">
        <v>0</v>
      </c>
      <c r="U760" s="72">
        <v>0</v>
      </c>
      <c r="V760" s="72">
        <v>0</v>
      </c>
      <c r="W760" s="72">
        <v>0</v>
      </c>
      <c r="X760" s="72">
        <v>0</v>
      </c>
      <c r="Y760" s="72">
        <v>0</v>
      </c>
      <c r="Z760" s="72">
        <v>0</v>
      </c>
      <c r="AA760" s="72">
        <v>0</v>
      </c>
      <c r="AB760" s="72">
        <v>0</v>
      </c>
      <c r="AC760" s="72">
        <v>0</v>
      </c>
      <c r="AD760" s="72">
        <v>0</v>
      </c>
      <c r="AE760" s="72">
        <v>3.8</v>
      </c>
      <c r="AF760" s="87">
        <v>0</v>
      </c>
      <c r="AG760" s="87">
        <v>0</v>
      </c>
      <c r="AH760" s="87">
        <v>0</v>
      </c>
      <c r="AI760" s="87">
        <v>0</v>
      </c>
      <c r="AJ760" s="87">
        <v>0</v>
      </c>
      <c r="AK760" s="87">
        <v>0</v>
      </c>
      <c r="AL760" s="87">
        <v>0</v>
      </c>
      <c r="AM760" s="87"/>
      <c r="AN760" s="87"/>
      <c r="AO760" s="87"/>
      <c r="AP760" s="70">
        <f t="shared" si="67"/>
        <v>28</v>
      </c>
      <c r="AQ760" s="70">
        <f t="shared" si="68"/>
        <v>5</v>
      </c>
      <c r="AR760" s="70" t="str">
        <f>IFERROR(VLOOKUP(A760,Climatologia_PP!A:U,9+Precipitacion!$E$2,FALSE),"")</f>
        <v/>
      </c>
      <c r="AS760" s="70" t="str">
        <f t="shared" si="69"/>
        <v/>
      </c>
      <c r="AT760" s="70" t="str">
        <f t="shared" si="70"/>
        <v/>
      </c>
      <c r="AU760" s="70">
        <f t="shared" si="71"/>
        <v>3.8</v>
      </c>
      <c r="AV760" s="70" t="str">
        <f>IFERROR(VLOOKUP(A760,Maximos!A:AQ,8+(Precipitacion!$E$2-1)*3,FALSE),"")</f>
        <v/>
      </c>
      <c r="AW760" s="79" t="str">
        <f t="array" ref="AW76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0" s="72" t="str">
        <f t="shared" si="72"/>
        <v>NA</v>
      </c>
    </row>
    <row r="761" spans="1:50" ht="15" customHeight="1" x14ac:dyDescent="0.25">
      <c r="A761" s="68">
        <v>21206440</v>
      </c>
      <c r="B761" s="69" t="s">
        <v>1138</v>
      </c>
      <c r="C761" s="69" t="s">
        <v>1118</v>
      </c>
      <c r="D761" s="70">
        <v>-74.750777780000007</v>
      </c>
      <c r="E761" s="70">
        <v>4.3576111109999998</v>
      </c>
      <c r="F761" s="68">
        <v>315</v>
      </c>
      <c r="G761" s="68">
        <v>25</v>
      </c>
      <c r="H761" s="68">
        <v>25612</v>
      </c>
      <c r="I761" s="69" t="s">
        <v>293</v>
      </c>
      <c r="J761" s="69" t="s">
        <v>1139</v>
      </c>
      <c r="K761" s="72">
        <v>0</v>
      </c>
      <c r="L761" s="72">
        <v>0</v>
      </c>
      <c r="M761" s="72">
        <v>9</v>
      </c>
      <c r="N761" s="72">
        <v>0</v>
      </c>
      <c r="O761" s="72">
        <v>0</v>
      </c>
      <c r="P761" s="72">
        <v>0</v>
      </c>
      <c r="Q761" s="72">
        <v>0</v>
      </c>
      <c r="R761" s="72">
        <v>0</v>
      </c>
      <c r="S761" s="72">
        <v>0</v>
      </c>
      <c r="T761" s="72">
        <v>0</v>
      </c>
      <c r="U761" s="72">
        <v>0</v>
      </c>
      <c r="V761" s="72">
        <v>0</v>
      </c>
      <c r="W761" s="72">
        <v>0</v>
      </c>
      <c r="X761" s="72">
        <v>0</v>
      </c>
      <c r="Y761" s="72">
        <v>3</v>
      </c>
      <c r="Z761" s="72">
        <v>0</v>
      </c>
      <c r="AA761" s="72">
        <v>0</v>
      </c>
      <c r="AB761" s="72">
        <v>0</v>
      </c>
      <c r="AC761" s="72">
        <v>0</v>
      </c>
      <c r="AD761" s="72">
        <v>0</v>
      </c>
      <c r="AE761" s="72">
        <v>0</v>
      </c>
      <c r="AF761" s="87">
        <v>0</v>
      </c>
      <c r="AG761" s="87">
        <v>0</v>
      </c>
      <c r="AH761" s="87">
        <v>0</v>
      </c>
      <c r="AI761" s="87">
        <v>0</v>
      </c>
      <c r="AJ761" s="87">
        <v>0</v>
      </c>
      <c r="AK761" s="87">
        <v>0</v>
      </c>
      <c r="AL761" s="87">
        <v>0</v>
      </c>
      <c r="AM761" s="87">
        <v>1</v>
      </c>
      <c r="AN761" s="87"/>
      <c r="AO761" s="87"/>
      <c r="AP761" s="70">
        <f t="shared" si="67"/>
        <v>29</v>
      </c>
      <c r="AQ761" s="70">
        <f t="shared" si="68"/>
        <v>13</v>
      </c>
      <c r="AR761" s="70" t="str">
        <f>IFERROR(VLOOKUP(A761,Climatologia_PP!A:U,9+Precipitacion!$E$2,FALSE),"")</f>
        <v/>
      </c>
      <c r="AS761" s="70" t="str">
        <f t="shared" si="69"/>
        <v/>
      </c>
      <c r="AT761" s="70" t="str">
        <f t="shared" si="70"/>
        <v/>
      </c>
      <c r="AU761" s="70">
        <f t="shared" si="71"/>
        <v>9</v>
      </c>
      <c r="AV761" s="70" t="str">
        <f>IFERROR(VLOOKUP(A761,Maximos!A:AQ,8+(Precipitacion!$E$2-1)*3,FALSE),"")</f>
        <v/>
      </c>
      <c r="AW761" s="79" t="str">
        <f t="array" ref="AW76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1" s="72" t="str">
        <f t="shared" si="72"/>
        <v>NA</v>
      </c>
    </row>
    <row r="762" spans="1:50" ht="15" customHeight="1" x14ac:dyDescent="0.25">
      <c r="A762" s="68">
        <v>24010430</v>
      </c>
      <c r="B762" s="69" t="s">
        <v>1140</v>
      </c>
      <c r="C762" s="69" t="s">
        <v>1118</v>
      </c>
      <c r="D762" s="70">
        <v>-73.762583329999998</v>
      </c>
      <c r="E762" s="70">
        <v>5.7115833330000001</v>
      </c>
      <c r="F762" s="68">
        <v>2726</v>
      </c>
      <c r="G762" s="68">
        <v>15</v>
      </c>
      <c r="H762" s="68">
        <v>15632</v>
      </c>
      <c r="I762" s="69" t="s">
        <v>504</v>
      </c>
      <c r="J762" s="69" t="s">
        <v>599</v>
      </c>
      <c r="K762" s="72">
        <v>0</v>
      </c>
      <c r="L762" s="72">
        <v>0</v>
      </c>
      <c r="M762" s="72">
        <v>1.5</v>
      </c>
      <c r="N762" s="72">
        <v>7.4</v>
      </c>
      <c r="O762" s="72">
        <v>0</v>
      </c>
      <c r="P762" s="72">
        <v>0</v>
      </c>
      <c r="Q762" s="72">
        <v>9.9</v>
      </c>
      <c r="R762" s="72">
        <v>0.3</v>
      </c>
      <c r="S762" s="72">
        <v>0</v>
      </c>
      <c r="T762" s="72">
        <v>0</v>
      </c>
      <c r="U762" s="72">
        <v>0</v>
      </c>
      <c r="V762" s="72">
        <v>0</v>
      </c>
      <c r="W762" s="72">
        <v>0</v>
      </c>
      <c r="X762" s="72">
        <v>0.5</v>
      </c>
      <c r="Y762" s="72">
        <v>0</v>
      </c>
      <c r="Z762" s="72">
        <v>29.2</v>
      </c>
      <c r="AA762" s="72">
        <v>0</v>
      </c>
      <c r="AB762" s="72">
        <v>1.4</v>
      </c>
      <c r="AC762" s="72">
        <v>0</v>
      </c>
      <c r="AD762" s="72">
        <v>0</v>
      </c>
      <c r="AE762" s="72">
        <v>3.6</v>
      </c>
      <c r="AF762" s="87">
        <v>0</v>
      </c>
      <c r="AG762" s="87">
        <v>0</v>
      </c>
      <c r="AH762" s="87">
        <v>0</v>
      </c>
      <c r="AI762" s="87">
        <v>0</v>
      </c>
      <c r="AJ762" s="87">
        <v>0</v>
      </c>
      <c r="AK762" s="87">
        <v>0.2</v>
      </c>
      <c r="AL762" s="87">
        <v>1.2</v>
      </c>
      <c r="AM762" s="87">
        <v>6.7</v>
      </c>
      <c r="AN762" s="87"/>
      <c r="AO762" s="87"/>
      <c r="AP762" s="70">
        <f t="shared" si="67"/>
        <v>29</v>
      </c>
      <c r="AQ762" s="70">
        <f t="shared" si="68"/>
        <v>61.900000000000006</v>
      </c>
      <c r="AR762" s="70" t="str">
        <f>IFERROR(VLOOKUP(A762,Climatologia_PP!A:U,9+Precipitacion!$E$2,FALSE),"")</f>
        <v/>
      </c>
      <c r="AS762" s="70" t="str">
        <f t="shared" si="69"/>
        <v/>
      </c>
      <c r="AT762" s="70" t="str">
        <f t="shared" si="70"/>
        <v/>
      </c>
      <c r="AU762" s="70">
        <f t="shared" si="71"/>
        <v>29.2</v>
      </c>
      <c r="AV762" s="70" t="str">
        <f>IFERROR(VLOOKUP(A762,Maximos!A:AQ,8+(Precipitacion!$E$2-1)*3,FALSE),"")</f>
        <v/>
      </c>
      <c r="AW762" s="79" t="str">
        <f t="array" ref="AW76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2" s="72" t="str">
        <f t="shared" si="72"/>
        <v>NA</v>
      </c>
    </row>
    <row r="763" spans="1:50" ht="15" customHeight="1" x14ac:dyDescent="0.25">
      <c r="A763" s="68">
        <v>24015130</v>
      </c>
      <c r="B763" s="69" t="s">
        <v>1141</v>
      </c>
      <c r="C763" s="69" t="s">
        <v>1118</v>
      </c>
      <c r="D763" s="70">
        <v>-73.85802778</v>
      </c>
      <c r="E763" s="70">
        <v>5.5121111110000003</v>
      </c>
      <c r="F763" s="68">
        <v>2622</v>
      </c>
      <c r="G763" s="68">
        <v>25</v>
      </c>
      <c r="H763" s="68">
        <v>25745</v>
      </c>
      <c r="I763" s="69" t="s">
        <v>293</v>
      </c>
      <c r="J763" s="69" t="s">
        <v>1141</v>
      </c>
      <c r="K763" s="72">
        <v>0.6</v>
      </c>
      <c r="L763" s="72">
        <v>0</v>
      </c>
      <c r="M763" s="72">
        <v>0</v>
      </c>
      <c r="N763" s="72">
        <v>10</v>
      </c>
      <c r="O763" s="72">
        <v>0</v>
      </c>
      <c r="P763" s="72">
        <v>0</v>
      </c>
      <c r="Q763" s="72">
        <v>10.6</v>
      </c>
      <c r="R763" s="72">
        <v>4.7</v>
      </c>
      <c r="S763" s="72">
        <v>0</v>
      </c>
      <c r="T763" s="72">
        <v>0</v>
      </c>
      <c r="U763" s="72">
        <v>0.3</v>
      </c>
      <c r="V763" s="72">
        <v>0</v>
      </c>
      <c r="W763" s="72">
        <v>0</v>
      </c>
      <c r="X763" s="72">
        <v>0</v>
      </c>
      <c r="Y763" s="72">
        <v>0</v>
      </c>
      <c r="Z763" s="72">
        <v>7</v>
      </c>
      <c r="AA763" s="72">
        <v>0</v>
      </c>
      <c r="AB763" s="72">
        <v>3.1</v>
      </c>
      <c r="AC763" s="72">
        <v>0</v>
      </c>
      <c r="AD763" s="72">
        <v>0</v>
      </c>
      <c r="AE763" s="72">
        <v>1.6</v>
      </c>
      <c r="AF763" s="87">
        <v>0</v>
      </c>
      <c r="AG763" s="87">
        <v>0</v>
      </c>
      <c r="AH763" s="87">
        <v>0</v>
      </c>
      <c r="AI763" s="87">
        <v>0</v>
      </c>
      <c r="AJ763" s="87">
        <v>0</v>
      </c>
      <c r="AK763" s="87">
        <v>0</v>
      </c>
      <c r="AL763" s="87">
        <v>0</v>
      </c>
      <c r="AM763" s="87">
        <v>6.7</v>
      </c>
      <c r="AN763" s="87"/>
      <c r="AO763" s="87"/>
      <c r="AP763" s="70">
        <f t="shared" si="67"/>
        <v>29</v>
      </c>
      <c r="AQ763" s="70">
        <f t="shared" si="68"/>
        <v>44.600000000000009</v>
      </c>
      <c r="AR763" s="70" t="str">
        <f>IFERROR(VLOOKUP(A763,Climatologia_PP!A:U,9+Precipitacion!$E$2,FALSE),"")</f>
        <v/>
      </c>
      <c r="AS763" s="70" t="str">
        <f t="shared" si="69"/>
        <v/>
      </c>
      <c r="AT763" s="70" t="str">
        <f t="shared" si="70"/>
        <v/>
      </c>
      <c r="AU763" s="70">
        <f t="shared" si="71"/>
        <v>10.6</v>
      </c>
      <c r="AV763" s="70" t="str">
        <f>IFERROR(VLOOKUP(A763,Maximos!A:AQ,8+(Precipitacion!$E$2-1)*3,FALSE),"")</f>
        <v/>
      </c>
      <c r="AW763" s="79" t="str">
        <f t="array" ref="AW76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3" s="72" t="str">
        <f t="shared" si="72"/>
        <v>NA</v>
      </c>
    </row>
    <row r="764" spans="1:50" ht="15" customHeight="1" x14ac:dyDescent="0.25">
      <c r="A764" s="68">
        <v>24011150</v>
      </c>
      <c r="B764" s="69" t="s">
        <v>1142</v>
      </c>
      <c r="C764" s="69" t="s">
        <v>1118</v>
      </c>
      <c r="D764" s="70">
        <v>-73.814555560000002</v>
      </c>
      <c r="E764" s="70">
        <v>5.2989166670000003</v>
      </c>
      <c r="F764" s="68">
        <v>2587</v>
      </c>
      <c r="G764" s="68">
        <v>25</v>
      </c>
      <c r="H764" s="68">
        <v>25843</v>
      </c>
      <c r="I764" s="69" t="s">
        <v>293</v>
      </c>
      <c r="J764" s="69" t="s">
        <v>1143</v>
      </c>
      <c r="K764" s="72">
        <v>0.7</v>
      </c>
      <c r="L764" s="72">
        <v>5.4</v>
      </c>
      <c r="M764" s="72">
        <v>0.3</v>
      </c>
      <c r="N764" s="72">
        <v>2.7</v>
      </c>
      <c r="O764" s="72">
        <v>1.1000000000000001</v>
      </c>
      <c r="P764" s="72">
        <v>0.1</v>
      </c>
      <c r="Q764" s="72">
        <v>0</v>
      </c>
      <c r="R764" s="72">
        <v>0.2</v>
      </c>
      <c r="S764" s="72">
        <v>0</v>
      </c>
      <c r="T764" s="72">
        <v>0</v>
      </c>
      <c r="U764" s="72">
        <v>2.7</v>
      </c>
      <c r="V764" s="72">
        <v>0.2</v>
      </c>
      <c r="W764" s="72">
        <v>0.8</v>
      </c>
      <c r="X764" s="72">
        <v>0</v>
      </c>
      <c r="Y764" s="72">
        <v>0</v>
      </c>
      <c r="Z764" s="72">
        <v>1.7</v>
      </c>
      <c r="AA764" s="72">
        <v>1.1000000000000001</v>
      </c>
      <c r="AB764" s="72">
        <v>10.199999999999999</v>
      </c>
      <c r="AC764" s="72">
        <v>0</v>
      </c>
      <c r="AD764" s="72">
        <v>0</v>
      </c>
      <c r="AE764" s="72">
        <v>2.7</v>
      </c>
      <c r="AF764" s="87">
        <v>0.3</v>
      </c>
      <c r="AG764" s="87">
        <v>0.1</v>
      </c>
      <c r="AH764" s="87">
        <v>2.7</v>
      </c>
      <c r="AI764" s="87">
        <v>0.2</v>
      </c>
      <c r="AJ764" s="87">
        <v>0.6</v>
      </c>
      <c r="AK764" s="87">
        <v>0</v>
      </c>
      <c r="AL764" s="87">
        <v>1.5</v>
      </c>
      <c r="AM764" s="87">
        <v>5.7</v>
      </c>
      <c r="AN764" s="87"/>
      <c r="AO764" s="87"/>
      <c r="AP764" s="70">
        <f t="shared" si="67"/>
        <v>29</v>
      </c>
      <c r="AQ764" s="70">
        <f t="shared" si="68"/>
        <v>41.000000000000007</v>
      </c>
      <c r="AR764" s="70" t="str">
        <f>IFERROR(VLOOKUP(A764,Climatologia_PP!A:U,9+Precipitacion!$E$2,FALSE),"")</f>
        <v/>
      </c>
      <c r="AS764" s="70" t="str">
        <f t="shared" si="69"/>
        <v/>
      </c>
      <c r="AT764" s="70" t="str">
        <f t="shared" si="70"/>
        <v/>
      </c>
      <c r="AU764" s="70">
        <f t="shared" si="71"/>
        <v>10.199999999999999</v>
      </c>
      <c r="AV764" s="70">
        <f>IFERROR(VLOOKUP(A764,Maximos!A:AQ,8+(Precipitacion!$E$2-1)*3,FALSE),"")</f>
        <v>36</v>
      </c>
      <c r="AW764" s="79">
        <f t="array" ref="AW76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MATCH($A764, Maximos!$A:$A, 0),
    _xlpm.anio, INDEX(Maximos!$A:$ZZ, _xlpm.fila, _xlpm.colIni+1),
    _xlpm.dia, INDEX(Maximos!$A:$ZZ, _xlpm.fila, _xlpm.colIni+2),
    IF(OR(_xlpm.anio="",_xlpm.dia=""), "No aplica", DATE(_xlpm.anio, _xlpm.mesNum, _xlpm.dia))
  ),
"")</f>
        <v>40676</v>
      </c>
      <c r="AX764" s="72">
        <f t="shared" si="72"/>
        <v>-25.8</v>
      </c>
    </row>
    <row r="765" spans="1:50" ht="15" customHeight="1" x14ac:dyDescent="0.25">
      <c r="A765" s="68">
        <v>21201900</v>
      </c>
      <c r="B765" s="69" t="s">
        <v>1144</v>
      </c>
      <c r="C765" s="69" t="s">
        <v>1118</v>
      </c>
      <c r="D765" s="70">
        <v>-74.52561111</v>
      </c>
      <c r="E765" s="70">
        <v>4.4426944439999998</v>
      </c>
      <c r="F765" s="68">
        <v>594</v>
      </c>
      <c r="G765" s="68">
        <v>25</v>
      </c>
      <c r="H765" s="68">
        <v>25878</v>
      </c>
      <c r="I765" s="69" t="s">
        <v>293</v>
      </c>
      <c r="J765" s="69" t="s">
        <v>1145</v>
      </c>
      <c r="K765" s="72">
        <v>0</v>
      </c>
      <c r="L765" s="72">
        <v>6.6</v>
      </c>
      <c r="M765" s="72">
        <v>1</v>
      </c>
      <c r="N765" s="72">
        <v>0.6</v>
      </c>
      <c r="O765" s="72">
        <v>0.8</v>
      </c>
      <c r="P765" s="72">
        <v>0.5</v>
      </c>
      <c r="Q765" s="72">
        <v>0</v>
      </c>
      <c r="R765" s="72">
        <v>0</v>
      </c>
      <c r="S765" s="72">
        <v>0.5</v>
      </c>
      <c r="T765" s="72">
        <v>0</v>
      </c>
      <c r="U765" s="72">
        <v>1.3</v>
      </c>
      <c r="V765" s="72">
        <v>0.5</v>
      </c>
      <c r="W765" s="72">
        <v>0.6</v>
      </c>
      <c r="X765" s="72">
        <v>0</v>
      </c>
      <c r="Y765" s="72">
        <v>0</v>
      </c>
      <c r="Z765" s="72">
        <v>1.4</v>
      </c>
      <c r="AA765" s="72">
        <v>0.2</v>
      </c>
      <c r="AB765" s="72">
        <v>0</v>
      </c>
      <c r="AC765" s="72">
        <v>0</v>
      </c>
      <c r="AD765" s="72">
        <v>0</v>
      </c>
      <c r="AE765" s="72">
        <v>5.2</v>
      </c>
      <c r="AF765" s="87">
        <v>1.4</v>
      </c>
      <c r="AG765" s="87">
        <v>13.7</v>
      </c>
      <c r="AH765" s="87">
        <v>2.2000000000000002</v>
      </c>
      <c r="AI765" s="87">
        <v>0.5</v>
      </c>
      <c r="AJ765" s="87">
        <v>2.1</v>
      </c>
      <c r="AK765" s="87">
        <v>0.2</v>
      </c>
      <c r="AL765" s="87">
        <v>0</v>
      </c>
      <c r="AM765" s="87">
        <v>3.2</v>
      </c>
      <c r="AN765" s="87"/>
      <c r="AO765" s="87"/>
      <c r="AP765" s="70">
        <f t="shared" si="67"/>
        <v>29</v>
      </c>
      <c r="AQ765" s="70">
        <f t="shared" si="68"/>
        <v>42.500000000000007</v>
      </c>
      <c r="AR765" s="70" t="str">
        <f>IFERROR(VLOOKUP(A765,Climatologia_PP!A:U,9+Precipitacion!$E$2,FALSE),"")</f>
        <v/>
      </c>
      <c r="AS765" s="70" t="str">
        <f t="shared" si="69"/>
        <v/>
      </c>
      <c r="AT765" s="70" t="str">
        <f t="shared" si="70"/>
        <v/>
      </c>
      <c r="AU765" s="70">
        <f t="shared" si="71"/>
        <v>13.7</v>
      </c>
      <c r="AV765" s="70" t="str">
        <f>IFERROR(VLOOKUP(A765,Maximos!A:AQ,8+(Precipitacion!$E$2-1)*3,FALSE),"")</f>
        <v/>
      </c>
      <c r="AW765" s="79" t="str">
        <f t="array" ref="AW76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5" s="72" t="str">
        <f t="shared" si="72"/>
        <v>NA</v>
      </c>
    </row>
    <row r="766" spans="1:50" ht="15" customHeight="1" x14ac:dyDescent="0.25">
      <c r="A766" s="68">
        <v>21200740</v>
      </c>
      <c r="B766" s="69" t="s">
        <v>1146</v>
      </c>
      <c r="C766" s="69" t="s">
        <v>1118</v>
      </c>
      <c r="D766" s="70">
        <v>-73.999083330000005</v>
      </c>
      <c r="E766" s="70">
        <v>5.0240833330000001</v>
      </c>
      <c r="F766" s="68">
        <v>2613</v>
      </c>
      <c r="G766" s="68">
        <v>25</v>
      </c>
      <c r="H766" s="68">
        <v>25899</v>
      </c>
      <c r="I766" s="69" t="s">
        <v>293</v>
      </c>
      <c r="J766" s="69" t="s">
        <v>1146</v>
      </c>
      <c r="K766" s="72">
        <v>0</v>
      </c>
      <c r="L766" s="72">
        <v>2.5</v>
      </c>
      <c r="M766" s="72">
        <v>0</v>
      </c>
      <c r="N766" s="72">
        <v>0.5</v>
      </c>
      <c r="O766" s="72">
        <v>0.5</v>
      </c>
      <c r="P766" s="72">
        <v>0.3</v>
      </c>
      <c r="Q766" s="72">
        <v>0</v>
      </c>
      <c r="R766" s="72">
        <v>0</v>
      </c>
      <c r="S766" s="72">
        <v>0</v>
      </c>
      <c r="T766" s="72">
        <v>0</v>
      </c>
      <c r="U766" s="72">
        <v>0</v>
      </c>
      <c r="V766" s="72">
        <v>0</v>
      </c>
      <c r="W766" s="72">
        <v>0</v>
      </c>
      <c r="X766" s="72">
        <v>0.3</v>
      </c>
      <c r="Y766" s="72">
        <v>0</v>
      </c>
      <c r="Z766" s="72">
        <v>0</v>
      </c>
      <c r="AA766" s="72">
        <v>0</v>
      </c>
      <c r="AB766" s="72">
        <v>5</v>
      </c>
      <c r="AC766" s="72">
        <v>0</v>
      </c>
      <c r="AD766" s="72">
        <v>0.2</v>
      </c>
      <c r="AE766" s="72">
        <v>5.4</v>
      </c>
      <c r="AF766" s="87">
        <v>0</v>
      </c>
      <c r="AG766" s="87">
        <v>0</v>
      </c>
      <c r="AH766" s="87">
        <v>0</v>
      </c>
      <c r="AI766" s="87">
        <v>0</v>
      </c>
      <c r="AJ766" s="87">
        <v>3.7</v>
      </c>
      <c r="AK766" s="87">
        <v>3</v>
      </c>
      <c r="AL766" s="87">
        <v>4.3</v>
      </c>
      <c r="AM766" s="87">
        <v>3.7</v>
      </c>
      <c r="AN766" s="87"/>
      <c r="AO766" s="87"/>
      <c r="AP766" s="70">
        <f t="shared" si="67"/>
        <v>29</v>
      </c>
      <c r="AQ766" s="70">
        <f t="shared" si="68"/>
        <v>29.4</v>
      </c>
      <c r="AR766" s="70" t="str">
        <f>IFERROR(VLOOKUP(A766,Climatologia_PP!A:U,9+Precipitacion!$E$2,FALSE),"")</f>
        <v/>
      </c>
      <c r="AS766" s="70" t="str">
        <f t="shared" si="69"/>
        <v/>
      </c>
      <c r="AT766" s="70" t="str">
        <f t="shared" si="70"/>
        <v/>
      </c>
      <c r="AU766" s="70">
        <f t="shared" si="71"/>
        <v>5.4</v>
      </c>
      <c r="AV766" s="70" t="str">
        <f>IFERROR(VLOOKUP(A766,Maximos!A:AQ,8+(Precipitacion!$E$2-1)*3,FALSE),"")</f>
        <v/>
      </c>
      <c r="AW766" s="79" t="str">
        <f t="array" ref="AW76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6" s="72" t="str">
        <f t="shared" si="72"/>
        <v>NA</v>
      </c>
    </row>
    <row r="767" spans="1:50" ht="15" customHeight="1" x14ac:dyDescent="0.25">
      <c r="A767" s="68">
        <v>23063080</v>
      </c>
      <c r="B767" s="69" t="s">
        <v>1147</v>
      </c>
      <c r="C767" s="69" t="s">
        <v>1118</v>
      </c>
      <c r="D767" s="70">
        <v>-74.154027780000007</v>
      </c>
      <c r="E767" s="70">
        <v>5.0967500000000001</v>
      </c>
      <c r="F767" s="68">
        <v>2314</v>
      </c>
      <c r="G767" s="68">
        <v>25</v>
      </c>
      <c r="H767" s="68">
        <v>25513</v>
      </c>
      <c r="I767" s="69" t="s">
        <v>293</v>
      </c>
      <c r="J767" s="69" t="s">
        <v>1134</v>
      </c>
      <c r="K767" s="72">
        <v>0</v>
      </c>
      <c r="L767" s="72">
        <v>1</v>
      </c>
      <c r="M767" s="72">
        <v>0</v>
      </c>
      <c r="N767" s="72">
        <v>1</v>
      </c>
      <c r="O767" s="72">
        <v>0</v>
      </c>
      <c r="P767" s="72">
        <v>0</v>
      </c>
      <c r="Q767" s="72">
        <v>0</v>
      </c>
      <c r="R767" s="72">
        <v>0</v>
      </c>
      <c r="S767" s="72">
        <v>0</v>
      </c>
      <c r="T767" s="72">
        <v>0</v>
      </c>
      <c r="U767" s="72">
        <v>0</v>
      </c>
      <c r="V767" s="72">
        <v>0</v>
      </c>
      <c r="W767" s="72">
        <v>0</v>
      </c>
      <c r="X767" s="72">
        <v>2</v>
      </c>
      <c r="Y767" s="72">
        <v>0</v>
      </c>
      <c r="Z767" s="72">
        <v>0</v>
      </c>
      <c r="AA767" s="72">
        <v>0</v>
      </c>
      <c r="AB767" s="72">
        <v>0</v>
      </c>
      <c r="AC767" s="72">
        <v>0</v>
      </c>
      <c r="AD767" s="72">
        <v>0</v>
      </c>
      <c r="AE767" s="72">
        <v>6</v>
      </c>
      <c r="AF767" s="87">
        <v>0</v>
      </c>
      <c r="AG767" s="87">
        <v>0</v>
      </c>
      <c r="AH767" s="87">
        <v>0</v>
      </c>
      <c r="AI767" s="87">
        <v>0</v>
      </c>
      <c r="AJ767" s="87">
        <v>1</v>
      </c>
      <c r="AK767" s="87">
        <v>3.7</v>
      </c>
      <c r="AL767" s="87">
        <v>0</v>
      </c>
      <c r="AM767" s="87">
        <v>3</v>
      </c>
      <c r="AN767" s="87"/>
      <c r="AO767" s="87"/>
      <c r="AP767" s="70">
        <f t="shared" si="67"/>
        <v>29</v>
      </c>
      <c r="AQ767" s="70">
        <f t="shared" si="68"/>
        <v>17.7</v>
      </c>
      <c r="AR767" s="70" t="str">
        <f>IFERROR(VLOOKUP(A767,Climatologia_PP!A:U,9+Precipitacion!$E$2,FALSE),"")</f>
        <v/>
      </c>
      <c r="AS767" s="70" t="str">
        <f t="shared" si="69"/>
        <v/>
      </c>
      <c r="AT767" s="70" t="str">
        <f t="shared" si="70"/>
        <v/>
      </c>
      <c r="AU767" s="70">
        <f t="shared" si="71"/>
        <v>6</v>
      </c>
      <c r="AV767" s="70" t="str">
        <f>IFERROR(VLOOKUP(A767,Maximos!A:AQ,8+(Precipitacion!$E$2-1)*3,FALSE),"")</f>
        <v/>
      </c>
      <c r="AW767" s="79" t="str">
        <f t="array" ref="AW76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7" s="72" t="str">
        <f t="shared" si="72"/>
        <v>NA</v>
      </c>
    </row>
    <row r="768" spans="1:50" ht="15" customHeight="1" x14ac:dyDescent="0.25">
      <c r="A768" s="68">
        <v>21206520</v>
      </c>
      <c r="B768" s="69" t="s">
        <v>1148</v>
      </c>
      <c r="C768" s="69" t="s">
        <v>1118</v>
      </c>
      <c r="D768" s="70">
        <v>-74.406527780000005</v>
      </c>
      <c r="E768" s="70">
        <v>4.7297500000000001</v>
      </c>
      <c r="F768" s="68">
        <v>2181</v>
      </c>
      <c r="G768" s="68">
        <v>25</v>
      </c>
      <c r="H768" s="68">
        <v>25898</v>
      </c>
      <c r="I768" s="69" t="s">
        <v>293</v>
      </c>
      <c r="J768" s="69" t="s">
        <v>1149</v>
      </c>
      <c r="K768" s="72">
        <v>30</v>
      </c>
      <c r="L768" s="72">
        <v>3.5</v>
      </c>
      <c r="M768" s="72">
        <v>0.4</v>
      </c>
      <c r="N768" s="72">
        <v>6.1</v>
      </c>
      <c r="O768" s="72">
        <v>0</v>
      </c>
      <c r="P768" s="72">
        <v>2.4</v>
      </c>
      <c r="Q768" s="72">
        <v>0</v>
      </c>
      <c r="R768" s="72">
        <v>0</v>
      </c>
      <c r="S768" s="72">
        <v>0</v>
      </c>
      <c r="T768" s="72">
        <v>0</v>
      </c>
      <c r="U768" s="72">
        <v>0</v>
      </c>
      <c r="V768" s="72">
        <v>0</v>
      </c>
      <c r="W768" s="72">
        <v>0</v>
      </c>
      <c r="X768" s="72">
        <v>0</v>
      </c>
      <c r="Y768" s="72">
        <v>0</v>
      </c>
      <c r="Z768" s="72">
        <v>0</v>
      </c>
      <c r="AA768" s="72">
        <v>0</v>
      </c>
      <c r="AB768" s="72">
        <v>1.3</v>
      </c>
      <c r="AC768" s="72">
        <v>0</v>
      </c>
      <c r="AD768" s="72">
        <v>0</v>
      </c>
      <c r="AE768" s="72">
        <v>2.1</v>
      </c>
      <c r="AF768" s="87">
        <v>0</v>
      </c>
      <c r="AG768" s="87">
        <v>18.2</v>
      </c>
      <c r="AH768" s="87">
        <v>0</v>
      </c>
      <c r="AI768" s="87">
        <v>3.9</v>
      </c>
      <c r="AJ768" s="87">
        <v>3</v>
      </c>
      <c r="AK768" s="87">
        <v>4.0999999999999996</v>
      </c>
      <c r="AL768" s="87">
        <v>0</v>
      </c>
      <c r="AM768" s="87">
        <v>2</v>
      </c>
      <c r="AN768" s="87"/>
      <c r="AO768" s="87"/>
      <c r="AP768" s="70">
        <f t="shared" si="67"/>
        <v>29</v>
      </c>
      <c r="AQ768" s="70">
        <f t="shared" si="68"/>
        <v>77</v>
      </c>
      <c r="AR768" s="70" t="str">
        <f>IFERROR(VLOOKUP(A768,Climatologia_PP!A:U,9+Precipitacion!$E$2,FALSE),"")</f>
        <v/>
      </c>
      <c r="AS768" s="70" t="str">
        <f t="shared" si="69"/>
        <v/>
      </c>
      <c r="AT768" s="70" t="str">
        <f t="shared" si="70"/>
        <v/>
      </c>
      <c r="AU768" s="70">
        <f t="shared" si="71"/>
        <v>30</v>
      </c>
      <c r="AV768" s="70" t="str">
        <f>IFERROR(VLOOKUP(A768,Maximos!A:AQ,8+(Precipitacion!$E$2-1)*3,FALSE),"")</f>
        <v/>
      </c>
      <c r="AW768" s="79" t="str">
        <f t="array" ref="AW76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8" s="72" t="str">
        <f t="shared" si="72"/>
        <v>NA</v>
      </c>
    </row>
    <row r="769" spans="1:50" ht="15" customHeight="1" x14ac:dyDescent="0.25">
      <c r="A769" s="68">
        <v>21201740</v>
      </c>
      <c r="B769" s="69" t="s">
        <v>1150</v>
      </c>
      <c r="C769" s="69" t="s">
        <v>1118</v>
      </c>
      <c r="D769" s="70">
        <v>-74.388472219999997</v>
      </c>
      <c r="E769" s="70">
        <v>4.8024166670000001</v>
      </c>
      <c r="F769" s="68">
        <v>3220</v>
      </c>
      <c r="G769" s="68">
        <v>25</v>
      </c>
      <c r="H769" s="68">
        <v>25269</v>
      </c>
      <c r="I769" s="69" t="s">
        <v>293</v>
      </c>
      <c r="J769" s="69" t="s">
        <v>1105</v>
      </c>
      <c r="K769" s="72">
        <v>8.1999999999999993</v>
      </c>
      <c r="L769" s="72">
        <v>2.7</v>
      </c>
      <c r="M769" s="72">
        <v>1.6</v>
      </c>
      <c r="N769" s="72">
        <v>2.5</v>
      </c>
      <c r="O769" s="72">
        <v>4.3</v>
      </c>
      <c r="P769" s="72">
        <v>0.2</v>
      </c>
      <c r="Q769" s="72">
        <v>0</v>
      </c>
      <c r="R769" s="72">
        <v>0.1</v>
      </c>
      <c r="S769" s="72">
        <v>0</v>
      </c>
      <c r="T769" s="72">
        <v>0</v>
      </c>
      <c r="U769" s="72">
        <v>1.7</v>
      </c>
      <c r="V769" s="72">
        <v>0.3</v>
      </c>
      <c r="W769" s="72">
        <v>8.5</v>
      </c>
      <c r="X769" s="72">
        <v>0.2</v>
      </c>
      <c r="Y769" s="72">
        <v>0.3</v>
      </c>
      <c r="Z769" s="72">
        <v>0.2</v>
      </c>
      <c r="AA769" s="72">
        <v>0</v>
      </c>
      <c r="AB769" s="72">
        <v>3.6</v>
      </c>
      <c r="AC769" s="72"/>
      <c r="AD769" s="72"/>
      <c r="AE769" s="72"/>
      <c r="AF769" s="87"/>
      <c r="AG769" s="87"/>
      <c r="AH769" s="87"/>
      <c r="AI769" s="87">
        <v>1.3</v>
      </c>
      <c r="AJ769" s="87">
        <v>8.1</v>
      </c>
      <c r="AK769" s="87">
        <v>0.3</v>
      </c>
      <c r="AL769" s="87"/>
      <c r="AM769" s="87"/>
      <c r="AN769" s="87"/>
      <c r="AO769" s="87"/>
      <c r="AP769" s="70">
        <f t="shared" si="67"/>
        <v>21</v>
      </c>
      <c r="AQ769" s="70">
        <f t="shared" si="68"/>
        <v>44.099999999999994</v>
      </c>
      <c r="AR769" s="70" t="str">
        <f>IFERROR(VLOOKUP(A769,Climatologia_PP!A:U,9+Precipitacion!$E$2,FALSE),"")</f>
        <v/>
      </c>
      <c r="AS769" s="70" t="str">
        <f t="shared" si="69"/>
        <v/>
      </c>
      <c r="AT769" s="70" t="str">
        <f t="shared" si="70"/>
        <v/>
      </c>
      <c r="AU769" s="70">
        <f t="shared" si="71"/>
        <v>8.5</v>
      </c>
      <c r="AV769" s="70" t="str">
        <f>IFERROR(VLOOKUP(A769,Maximos!A:AQ,8+(Precipitacion!$E$2-1)*3,FALSE),"")</f>
        <v/>
      </c>
      <c r="AW769" s="79" t="str">
        <f t="array" ref="AW76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MATCH($A769,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69" s="72" t="str">
        <f t="shared" si="72"/>
        <v>NA</v>
      </c>
    </row>
    <row r="770" spans="1:50" ht="15" customHeight="1" x14ac:dyDescent="0.25">
      <c r="A770" s="68">
        <v>21201660</v>
      </c>
      <c r="B770" s="69" t="s">
        <v>1151</v>
      </c>
      <c r="C770" s="69" t="s">
        <v>1118</v>
      </c>
      <c r="D770" s="70">
        <v>-74.281861109999994</v>
      </c>
      <c r="E770" s="70">
        <v>4.5976388889999997</v>
      </c>
      <c r="F770" s="68">
        <v>2633</v>
      </c>
      <c r="G770" s="68">
        <v>25</v>
      </c>
      <c r="H770" s="68">
        <v>25754</v>
      </c>
      <c r="I770" s="69" t="s">
        <v>293</v>
      </c>
      <c r="J770" s="69" t="s">
        <v>1087</v>
      </c>
      <c r="K770" s="72">
        <v>0.3</v>
      </c>
      <c r="L770" s="72">
        <v>10</v>
      </c>
      <c r="M770" s="72">
        <v>7.8</v>
      </c>
      <c r="N770" s="72">
        <v>0</v>
      </c>
      <c r="O770" s="72">
        <v>5.5</v>
      </c>
      <c r="P770" s="72">
        <v>0</v>
      </c>
      <c r="Q770" s="72">
        <v>0</v>
      </c>
      <c r="R770" s="72">
        <v>0</v>
      </c>
      <c r="S770" s="72">
        <v>0</v>
      </c>
      <c r="T770" s="72">
        <v>0</v>
      </c>
      <c r="U770" s="72">
        <v>0.1</v>
      </c>
      <c r="V770" s="72">
        <v>0</v>
      </c>
      <c r="W770" s="72">
        <v>0</v>
      </c>
      <c r="X770" s="72">
        <v>0</v>
      </c>
      <c r="Y770" s="72">
        <v>0</v>
      </c>
      <c r="Z770" s="72">
        <v>0</v>
      </c>
      <c r="AA770" s="72">
        <v>0</v>
      </c>
      <c r="AB770" s="72">
        <v>0</v>
      </c>
      <c r="AC770" s="72">
        <v>0</v>
      </c>
      <c r="AD770" s="72">
        <v>0</v>
      </c>
      <c r="AE770" s="72">
        <v>5.3</v>
      </c>
      <c r="AF770" s="87">
        <v>0.3</v>
      </c>
      <c r="AG770" s="87">
        <v>0</v>
      </c>
      <c r="AH770" s="87">
        <v>0.1</v>
      </c>
      <c r="AI770" s="87">
        <v>4.7</v>
      </c>
      <c r="AJ770" s="87">
        <v>4.3</v>
      </c>
      <c r="AK770" s="87">
        <v>0</v>
      </c>
      <c r="AL770" s="87"/>
      <c r="AM770" s="87"/>
      <c r="AN770" s="87"/>
      <c r="AO770" s="87"/>
      <c r="AP770" s="70">
        <f t="shared" si="67"/>
        <v>27</v>
      </c>
      <c r="AQ770" s="70">
        <f t="shared" si="68"/>
        <v>38.400000000000006</v>
      </c>
      <c r="AR770" s="70" t="str">
        <f>IFERROR(VLOOKUP(A770,Climatologia_PP!A:U,9+Precipitacion!$E$2,FALSE),"")</f>
        <v/>
      </c>
      <c r="AS770" s="70" t="str">
        <f t="shared" si="69"/>
        <v/>
      </c>
      <c r="AT770" s="70" t="str">
        <f t="shared" si="70"/>
        <v/>
      </c>
      <c r="AU770" s="70">
        <f t="shared" si="71"/>
        <v>10</v>
      </c>
      <c r="AV770" s="70" t="str">
        <f>IFERROR(VLOOKUP(A770,Maximos!A:AQ,8+(Precipitacion!$E$2-1)*3,FALSE),"")</f>
        <v/>
      </c>
      <c r="AW770" s="79" t="str">
        <f t="array" ref="AW77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0" s="72" t="str">
        <f t="shared" si="72"/>
        <v>NA</v>
      </c>
    </row>
    <row r="771" spans="1:50" ht="15" customHeight="1" x14ac:dyDescent="0.25">
      <c r="A771" s="68">
        <v>21190460</v>
      </c>
      <c r="B771" s="69" t="s">
        <v>1152</v>
      </c>
      <c r="C771" s="69" t="s">
        <v>1118</v>
      </c>
      <c r="D771" s="70">
        <v>-74.312611110000006</v>
      </c>
      <c r="E771" s="70">
        <v>4.2617777779999999</v>
      </c>
      <c r="F771" s="68">
        <v>2692</v>
      </c>
      <c r="G771" s="68">
        <v>25</v>
      </c>
      <c r="H771" s="68">
        <v>25535</v>
      </c>
      <c r="I771" s="69" t="s">
        <v>293</v>
      </c>
      <c r="J771" s="69" t="s">
        <v>1091</v>
      </c>
      <c r="K771" s="72">
        <v>0</v>
      </c>
      <c r="L771" s="72">
        <v>12.3</v>
      </c>
      <c r="M771" s="72">
        <v>4</v>
      </c>
      <c r="N771" s="72">
        <v>0</v>
      </c>
      <c r="O771" s="72">
        <v>6</v>
      </c>
      <c r="P771" s="72">
        <v>0</v>
      </c>
      <c r="Q771" s="72">
        <v>0</v>
      </c>
      <c r="R771" s="72">
        <v>4</v>
      </c>
      <c r="S771" s="72">
        <v>0</v>
      </c>
      <c r="T771" s="72">
        <v>0</v>
      </c>
      <c r="U771" s="72">
        <v>2</v>
      </c>
      <c r="V771" s="72">
        <v>1</v>
      </c>
      <c r="W771" s="72">
        <v>0</v>
      </c>
      <c r="X771" s="72">
        <v>0</v>
      </c>
      <c r="Y771" s="72">
        <v>1</v>
      </c>
      <c r="Z771" s="72">
        <v>2.9</v>
      </c>
      <c r="AA771" s="72">
        <v>1</v>
      </c>
      <c r="AB771" s="72">
        <v>0</v>
      </c>
      <c r="AC771" s="72">
        <v>0</v>
      </c>
      <c r="AD771" s="72">
        <v>0</v>
      </c>
      <c r="AE771" s="72">
        <v>11.5</v>
      </c>
      <c r="AF771" s="87">
        <v>0</v>
      </c>
      <c r="AG771" s="87">
        <v>0</v>
      </c>
      <c r="AH771" s="87">
        <v>0</v>
      </c>
      <c r="AI771" s="87">
        <v>5</v>
      </c>
      <c r="AJ771" s="87">
        <v>9</v>
      </c>
      <c r="AK771" s="87">
        <v>6.5</v>
      </c>
      <c r="AL771" s="87">
        <v>2.6</v>
      </c>
      <c r="AM771" s="87">
        <v>1.6</v>
      </c>
      <c r="AN771" s="87"/>
      <c r="AO771" s="87"/>
      <c r="AP771" s="70">
        <f t="shared" si="67"/>
        <v>29</v>
      </c>
      <c r="AQ771" s="70">
        <f t="shared" si="68"/>
        <v>70.399999999999991</v>
      </c>
      <c r="AR771" s="70" t="str">
        <f>IFERROR(VLOOKUP(A771,Climatologia_PP!A:U,9+Precipitacion!$E$2,FALSE),"")</f>
        <v/>
      </c>
      <c r="AS771" s="70" t="str">
        <f t="shared" si="69"/>
        <v/>
      </c>
      <c r="AT771" s="70" t="str">
        <f t="shared" si="70"/>
        <v/>
      </c>
      <c r="AU771" s="70">
        <f t="shared" si="71"/>
        <v>12.3</v>
      </c>
      <c r="AV771" s="70">
        <f>IFERROR(VLOOKUP(A771,Maximos!A:AQ,8+(Precipitacion!$E$2-1)*3,FALSE),"")</f>
        <v>44.4</v>
      </c>
      <c r="AW771" s="79">
        <f t="array" ref="AW77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MATCH($A771, Maximos!$A:$A, 0),
    _xlpm.anio, INDEX(Maximos!$A:$ZZ, _xlpm.fila, _xlpm.colIni+1),
    _xlpm.dia, INDEX(Maximos!$A:$ZZ, _xlpm.fila, _xlpm.colIni+2),
    IF(OR(_xlpm.anio="",_xlpm.dia=""), "No aplica", DATE(_xlpm.anio, _xlpm.mesNum, _xlpm.dia))
  ),
"")</f>
        <v>38841</v>
      </c>
      <c r="AX771" s="72">
        <f t="shared" si="72"/>
        <v>-32.099999999999994</v>
      </c>
    </row>
    <row r="772" spans="1:50" ht="15" customHeight="1" x14ac:dyDescent="0.25">
      <c r="A772" s="68">
        <v>21201820</v>
      </c>
      <c r="B772" s="69" t="s">
        <v>1153</v>
      </c>
      <c r="C772" s="69" t="s">
        <v>1118</v>
      </c>
      <c r="D772" s="70">
        <v>-74.378222219999998</v>
      </c>
      <c r="E772" s="70">
        <v>4.56325</v>
      </c>
      <c r="F772" s="68">
        <v>2118</v>
      </c>
      <c r="G772" s="68">
        <v>25</v>
      </c>
      <c r="H772" s="68">
        <v>25245</v>
      </c>
      <c r="I772" s="69" t="s">
        <v>293</v>
      </c>
      <c r="J772" s="69" t="s">
        <v>1083</v>
      </c>
      <c r="K772" s="72">
        <v>1.5</v>
      </c>
      <c r="L772" s="72">
        <v>9.3000000000000007</v>
      </c>
      <c r="M772" s="72">
        <v>1.3</v>
      </c>
      <c r="N772" s="72">
        <v>3.3</v>
      </c>
      <c r="O772" s="72">
        <v>2.4</v>
      </c>
      <c r="P772" s="72">
        <v>0.7</v>
      </c>
      <c r="Q772" s="72">
        <v>0</v>
      </c>
      <c r="R772" s="72">
        <v>0.6</v>
      </c>
      <c r="S772" s="72">
        <v>0</v>
      </c>
      <c r="T772" s="72">
        <v>0</v>
      </c>
      <c r="U772" s="72">
        <v>17.2</v>
      </c>
      <c r="V772" s="72">
        <v>1.1000000000000001</v>
      </c>
      <c r="W772" s="72">
        <v>6</v>
      </c>
      <c r="X772" s="72">
        <v>2.2999999999999998</v>
      </c>
      <c r="Y772" s="72">
        <v>0</v>
      </c>
      <c r="Z772" s="72">
        <v>0.4</v>
      </c>
      <c r="AA772" s="72">
        <v>0</v>
      </c>
      <c r="AB772" s="72">
        <v>4.5</v>
      </c>
      <c r="AC772" s="72">
        <v>0.1</v>
      </c>
      <c r="AD772" s="72">
        <v>0</v>
      </c>
      <c r="AE772" s="72">
        <v>4.9000000000000004</v>
      </c>
      <c r="AF772" s="87">
        <v>0.4</v>
      </c>
      <c r="AG772" s="87">
        <v>0.6</v>
      </c>
      <c r="AH772" s="87">
        <v>0</v>
      </c>
      <c r="AI772" s="87">
        <v>2</v>
      </c>
      <c r="AJ772" s="87">
        <v>10.4</v>
      </c>
      <c r="AK772" s="87">
        <v>6.1</v>
      </c>
      <c r="AL772" s="87">
        <v>1.3</v>
      </c>
      <c r="AM772" s="87">
        <v>3.9</v>
      </c>
      <c r="AN772" s="87"/>
      <c r="AO772" s="87"/>
      <c r="AP772" s="70">
        <f t="shared" si="67"/>
        <v>29</v>
      </c>
      <c r="AQ772" s="70">
        <f t="shared" si="68"/>
        <v>80.3</v>
      </c>
      <c r="AR772" s="70" t="str">
        <f>IFERROR(VLOOKUP(A772,Climatologia_PP!A:U,9+Precipitacion!$E$2,FALSE),"")</f>
        <v/>
      </c>
      <c r="AS772" s="70" t="str">
        <f t="shared" si="69"/>
        <v/>
      </c>
      <c r="AT772" s="70" t="str">
        <f t="shared" si="70"/>
        <v/>
      </c>
      <c r="AU772" s="70">
        <f t="shared" si="71"/>
        <v>17.2</v>
      </c>
      <c r="AV772" s="70" t="str">
        <f>IFERROR(VLOOKUP(A772,Maximos!A:AQ,8+(Precipitacion!$E$2-1)*3,FALSE),"")</f>
        <v/>
      </c>
      <c r="AW772" s="79" t="str">
        <f t="array" ref="AW77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2" s="72" t="str">
        <f t="shared" si="72"/>
        <v>NA</v>
      </c>
    </row>
    <row r="773" spans="1:50" ht="15" customHeight="1" x14ac:dyDescent="0.25">
      <c r="A773" s="68">
        <v>21201680</v>
      </c>
      <c r="B773" s="69" t="s">
        <v>1154</v>
      </c>
      <c r="C773" s="69" t="s">
        <v>1118</v>
      </c>
      <c r="D773" s="70">
        <v>-73.819166670000001</v>
      </c>
      <c r="E773" s="70">
        <v>5.1926388890000004</v>
      </c>
      <c r="F773" s="68">
        <v>2796</v>
      </c>
      <c r="G773" s="68">
        <v>25</v>
      </c>
      <c r="H773" s="68">
        <v>25224</v>
      </c>
      <c r="I773" s="69" t="s">
        <v>293</v>
      </c>
      <c r="J773" s="69" t="s">
        <v>1107</v>
      </c>
      <c r="K773" s="72">
        <v>1.7</v>
      </c>
      <c r="L773" s="72">
        <v>2.2000000000000002</v>
      </c>
      <c r="M773" s="72">
        <v>2.2000000000000002</v>
      </c>
      <c r="N773" s="72">
        <v>1.1000000000000001</v>
      </c>
      <c r="O773" s="72">
        <v>1</v>
      </c>
      <c r="P773" s="72">
        <v>0</v>
      </c>
      <c r="Q773" s="72">
        <v>0</v>
      </c>
      <c r="R773" s="72">
        <v>0</v>
      </c>
      <c r="S773" s="72">
        <v>0</v>
      </c>
      <c r="T773" s="72">
        <v>0</v>
      </c>
      <c r="U773" s="72">
        <v>1.1000000000000001</v>
      </c>
      <c r="V773" s="72">
        <v>0</v>
      </c>
      <c r="W773" s="72">
        <v>0.8</v>
      </c>
      <c r="X773" s="72">
        <v>0.7</v>
      </c>
      <c r="Y773" s="72">
        <v>0.4</v>
      </c>
      <c r="Z773" s="72">
        <v>1.6</v>
      </c>
      <c r="AA773" s="72">
        <v>0</v>
      </c>
      <c r="AB773" s="72">
        <v>16.8</v>
      </c>
      <c r="AC773" s="72">
        <v>0</v>
      </c>
      <c r="AD773" s="72">
        <v>1.1000000000000001</v>
      </c>
      <c r="AE773" s="72">
        <v>7.5</v>
      </c>
      <c r="AF773" s="87">
        <v>1.3</v>
      </c>
      <c r="AG773" s="87">
        <v>0</v>
      </c>
      <c r="AH773" s="87">
        <v>2.2999999999999998</v>
      </c>
      <c r="AI773" s="87">
        <v>3.9</v>
      </c>
      <c r="AJ773" s="87">
        <v>5.3</v>
      </c>
      <c r="AK773" s="87">
        <v>2.8</v>
      </c>
      <c r="AL773" s="87">
        <v>5.5</v>
      </c>
      <c r="AM773" s="87">
        <v>4.2</v>
      </c>
      <c r="AN773" s="87"/>
      <c r="AO773" s="87"/>
      <c r="AP773" s="70">
        <f t="shared" ref="AP773:AP836" si="73">COUNTIF(K773:AO773,"&gt;=0")</f>
        <v>29</v>
      </c>
      <c r="AQ773" s="70">
        <f t="shared" ref="AQ773:AQ836" si="74">IF(AP773&gt;0,SUM(K773:AO773),"")</f>
        <v>63.499999999999993</v>
      </c>
      <c r="AR773" s="70" t="str">
        <f>IFERROR(VLOOKUP(A773,Climatologia_PP!A:U,9+Precipitacion!$E$2,FALSE),"")</f>
        <v/>
      </c>
      <c r="AS773" s="70" t="str">
        <f t="shared" ref="AS773:AS836" si="75">IFERROR((AQ773/AR773)*100,"")</f>
        <v/>
      </c>
      <c r="AT773" s="70" t="str">
        <f t="shared" ref="AT773:AT797" si="76">IFERROR(IF(AND((AQ773*$I$2*100/(AR773*AP773))&gt;100+3.33*AQ773-AR773*AP773/$I$2,AR773&lt;30),IF(100+3.33*AQ773-AR773*AP773/$I$2&gt;200,200,100+3.33*AQ773-AR773*AP773/$I$2),IF((AQ773*$I$2*100/(AR773*AP773))&lt;100+AQ773-3.33*AR773*AP773/$I$2,100+AQ773-3.33*AR773*AP773/$I$2,IF((AQ773*$I$2*100/(AR773*AP773))&gt;200,200,(AQ773*$I$2*100/(AR773*AP773))))),"")</f>
        <v/>
      </c>
      <c r="AU773" s="70">
        <f t="shared" ref="AU773:AU797" si="77">IF(AP773&gt;0,MAX(K773:AO773),"")</f>
        <v>16.8</v>
      </c>
      <c r="AV773" s="70" t="str">
        <f>IFERROR(VLOOKUP(A773,Maximos!A:AQ,8+(Precipitacion!$E$2-1)*3,FALSE),"")</f>
        <v/>
      </c>
      <c r="AW773" s="79" t="str">
        <f t="array" ref="AW77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3" s="72" t="str">
        <f t="shared" ref="AX773:AX797" si="78">IFERROR(AU773-AV773,"NA")</f>
        <v>NA</v>
      </c>
    </row>
    <row r="774" spans="1:50" ht="15" customHeight="1" x14ac:dyDescent="0.25">
      <c r="A774" s="68">
        <v>24010370</v>
      </c>
      <c r="B774" s="69" t="s">
        <v>1155</v>
      </c>
      <c r="C774" s="69" t="s">
        <v>1118</v>
      </c>
      <c r="D774" s="70">
        <v>-73.919250000000005</v>
      </c>
      <c r="E774" s="70">
        <v>5.4080555559999999</v>
      </c>
      <c r="F774" s="68">
        <v>2952</v>
      </c>
      <c r="G774" s="68">
        <v>25</v>
      </c>
      <c r="H774" s="68">
        <v>25154</v>
      </c>
      <c r="I774" s="69" t="s">
        <v>293</v>
      </c>
      <c r="J774" s="69" t="s">
        <v>1156</v>
      </c>
      <c r="K774" s="72">
        <v>0</v>
      </c>
      <c r="L774" s="72">
        <v>0</v>
      </c>
      <c r="M774" s="72">
        <v>0</v>
      </c>
      <c r="N774" s="72">
        <v>0</v>
      </c>
      <c r="O774" s="72">
        <v>0</v>
      </c>
      <c r="P774" s="72">
        <v>0</v>
      </c>
      <c r="Q774" s="72">
        <v>6</v>
      </c>
      <c r="R774" s="72">
        <v>0</v>
      </c>
      <c r="S774" s="72">
        <v>0</v>
      </c>
      <c r="T774" s="72">
        <v>0</v>
      </c>
      <c r="U774" s="72">
        <v>0</v>
      </c>
      <c r="V774" s="72">
        <v>0</v>
      </c>
      <c r="W774" s="72">
        <v>8</v>
      </c>
      <c r="X774" s="72">
        <v>0</v>
      </c>
      <c r="Y774" s="72">
        <v>0</v>
      </c>
      <c r="Z774" s="72">
        <v>3</v>
      </c>
      <c r="AA774" s="72">
        <v>0</v>
      </c>
      <c r="AB774" s="72">
        <v>8</v>
      </c>
      <c r="AC774" s="72">
        <v>0</v>
      </c>
      <c r="AD774" s="72">
        <v>0</v>
      </c>
      <c r="AE774" s="72">
        <v>1</v>
      </c>
      <c r="AF774" s="87">
        <v>0</v>
      </c>
      <c r="AG774" s="87">
        <v>0</v>
      </c>
      <c r="AH774" s="87">
        <v>0</v>
      </c>
      <c r="AI774" s="87">
        <v>0</v>
      </c>
      <c r="AJ774" s="87">
        <v>7</v>
      </c>
      <c r="AK774" s="87">
        <v>4</v>
      </c>
      <c r="AL774" s="87">
        <v>0</v>
      </c>
      <c r="AM774" s="87">
        <v>3</v>
      </c>
      <c r="AN774" s="87"/>
      <c r="AO774" s="87"/>
      <c r="AP774" s="70">
        <f t="shared" si="73"/>
        <v>29</v>
      </c>
      <c r="AQ774" s="70">
        <f t="shared" si="74"/>
        <v>40</v>
      </c>
      <c r="AR774" s="70" t="str">
        <f>IFERROR(VLOOKUP(A774,Climatologia_PP!A:U,9+Precipitacion!$E$2,FALSE),"")</f>
        <v/>
      </c>
      <c r="AS774" s="70" t="str">
        <f t="shared" si="75"/>
        <v/>
      </c>
      <c r="AT774" s="70" t="str">
        <f t="shared" si="76"/>
        <v/>
      </c>
      <c r="AU774" s="70">
        <f t="shared" si="77"/>
        <v>8</v>
      </c>
      <c r="AV774" s="70" t="str">
        <f>IFERROR(VLOOKUP(A774,Maximos!A:AQ,8+(Precipitacion!$E$2-1)*3,FALSE),"")</f>
        <v/>
      </c>
      <c r="AW774" s="79" t="str">
        <f t="array" ref="AW77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4" s="72" t="str">
        <f t="shared" si="78"/>
        <v>NA</v>
      </c>
    </row>
    <row r="775" spans="1:50" ht="15" customHeight="1" x14ac:dyDescent="0.25">
      <c r="A775" s="68">
        <v>24010570</v>
      </c>
      <c r="B775" s="69" t="s">
        <v>1157</v>
      </c>
      <c r="C775" s="69" t="s">
        <v>1118</v>
      </c>
      <c r="D775" s="70">
        <v>-73.950666670000004</v>
      </c>
      <c r="E775" s="70">
        <v>5.2240000000000002</v>
      </c>
      <c r="F775" s="68">
        <v>3253</v>
      </c>
      <c r="G775" s="68">
        <v>25</v>
      </c>
      <c r="H775" s="68">
        <v>25154</v>
      </c>
      <c r="I775" s="69" t="s">
        <v>293</v>
      </c>
      <c r="J775" s="69" t="s">
        <v>1156</v>
      </c>
      <c r="K775" s="72">
        <v>0</v>
      </c>
      <c r="L775" s="72">
        <v>3</v>
      </c>
      <c r="M775" s="72">
        <v>4</v>
      </c>
      <c r="N775" s="72">
        <v>8</v>
      </c>
      <c r="O775" s="72">
        <v>6</v>
      </c>
      <c r="P775" s="72">
        <v>0</v>
      </c>
      <c r="Q775" s="72">
        <v>0</v>
      </c>
      <c r="R775" s="72">
        <v>0</v>
      </c>
      <c r="S775" s="72">
        <v>0</v>
      </c>
      <c r="T775" s="72">
        <v>0</v>
      </c>
      <c r="U775" s="72">
        <v>0</v>
      </c>
      <c r="V775" s="72">
        <v>4</v>
      </c>
      <c r="W775" s="72">
        <v>7</v>
      </c>
      <c r="X775" s="72">
        <v>2</v>
      </c>
      <c r="Y775" s="72">
        <v>3</v>
      </c>
      <c r="Z775" s="72">
        <v>0</v>
      </c>
      <c r="AA775" s="72">
        <v>3</v>
      </c>
      <c r="AB775" s="72">
        <v>8</v>
      </c>
      <c r="AC775" s="72">
        <v>0</v>
      </c>
      <c r="AD775" s="72">
        <v>4</v>
      </c>
      <c r="AE775" s="72">
        <v>10</v>
      </c>
      <c r="AF775" s="87">
        <v>0</v>
      </c>
      <c r="AG775" s="87"/>
      <c r="AH775" s="87"/>
      <c r="AI775" s="87"/>
      <c r="AJ775" s="87">
        <v>10</v>
      </c>
      <c r="AK775" s="87">
        <v>14</v>
      </c>
      <c r="AL775" s="87"/>
      <c r="AM775" s="87"/>
      <c r="AN775" s="87"/>
      <c r="AO775" s="87"/>
      <c r="AP775" s="70">
        <f t="shared" si="73"/>
        <v>24</v>
      </c>
      <c r="AQ775" s="70">
        <f t="shared" si="74"/>
        <v>86</v>
      </c>
      <c r="AR775" s="70" t="str">
        <f>IFERROR(VLOOKUP(A775,Climatologia_PP!A:U,9+Precipitacion!$E$2,FALSE),"")</f>
        <v/>
      </c>
      <c r="AS775" s="70" t="str">
        <f t="shared" si="75"/>
        <v/>
      </c>
      <c r="AT775" s="70" t="str">
        <f t="shared" si="76"/>
        <v/>
      </c>
      <c r="AU775" s="70">
        <f t="shared" si="77"/>
        <v>14</v>
      </c>
      <c r="AV775" s="70" t="str">
        <f>IFERROR(VLOOKUP(A775,Maximos!A:AQ,8+(Precipitacion!$E$2-1)*3,FALSE),"")</f>
        <v/>
      </c>
      <c r="AW775" s="79" t="str">
        <f t="array" ref="AW77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5" s="72" t="str">
        <f t="shared" si="78"/>
        <v>NA</v>
      </c>
    </row>
    <row r="776" spans="1:50" ht="15" customHeight="1" x14ac:dyDescent="0.25">
      <c r="A776" s="68">
        <v>21206320</v>
      </c>
      <c r="B776" s="69" t="s">
        <v>1158</v>
      </c>
      <c r="C776" s="69" t="s">
        <v>1118</v>
      </c>
      <c r="D776" s="70">
        <v>-73.587444439999999</v>
      </c>
      <c r="E776" s="70">
        <v>5.2608333329999999</v>
      </c>
      <c r="F776" s="68">
        <v>2814</v>
      </c>
      <c r="G776" s="68">
        <v>25</v>
      </c>
      <c r="H776" s="68">
        <v>25873</v>
      </c>
      <c r="I776" s="69" t="s">
        <v>293</v>
      </c>
      <c r="J776" s="69" t="s">
        <v>1034</v>
      </c>
      <c r="K776" s="72"/>
      <c r="L776" s="72"/>
      <c r="M776" s="72"/>
      <c r="N776" s="72"/>
      <c r="O776" s="72"/>
      <c r="P776" s="72"/>
      <c r="Q776" s="72"/>
      <c r="R776" s="72"/>
      <c r="S776" s="72"/>
      <c r="T776" s="72"/>
      <c r="U776" s="72"/>
      <c r="V776" s="72"/>
      <c r="W776" s="72"/>
      <c r="X776" s="72"/>
      <c r="Y776" s="72"/>
      <c r="Z776" s="72"/>
      <c r="AA776" s="72"/>
      <c r="AB776" s="72"/>
      <c r="AC776" s="72"/>
      <c r="AD776" s="72"/>
      <c r="AE776" s="72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70">
        <f t="shared" si="73"/>
        <v>0</v>
      </c>
      <c r="AQ776" s="70" t="str">
        <f t="shared" si="74"/>
        <v/>
      </c>
      <c r="AR776" s="70" t="str">
        <f>IFERROR(VLOOKUP(A776,Climatologia_PP!A:U,9+Precipitacion!$E$2,FALSE),"")</f>
        <v/>
      </c>
      <c r="AS776" s="70" t="str">
        <f t="shared" si="75"/>
        <v/>
      </c>
      <c r="AT776" s="70" t="str">
        <f t="shared" si="76"/>
        <v/>
      </c>
      <c r="AU776" s="70" t="str">
        <f t="shared" si="77"/>
        <v/>
      </c>
      <c r="AV776" s="70" t="str">
        <f>IFERROR(VLOOKUP(A776,Maximos!A:AQ,8+(Precipitacion!$E$2-1)*3,FALSE),"")</f>
        <v/>
      </c>
      <c r="AW776" s="79" t="str">
        <f t="array" ref="AW77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6" s="72" t="str">
        <f t="shared" si="78"/>
        <v>NA</v>
      </c>
    </row>
    <row r="777" spans="1:50" ht="15" customHeight="1" x14ac:dyDescent="0.25">
      <c r="A777" s="68">
        <v>24015150</v>
      </c>
      <c r="B777" s="69" t="s">
        <v>626</v>
      </c>
      <c r="C777" s="69" t="s">
        <v>1118</v>
      </c>
      <c r="D777" s="70">
        <v>-73.767555560000005</v>
      </c>
      <c r="E777" s="70">
        <v>5.2039444440000002</v>
      </c>
      <c r="F777" s="68">
        <v>2885</v>
      </c>
      <c r="G777" s="68">
        <v>25</v>
      </c>
      <c r="H777" s="68">
        <v>25772</v>
      </c>
      <c r="I777" s="69" t="s">
        <v>293</v>
      </c>
      <c r="J777" s="69" t="s">
        <v>1159</v>
      </c>
      <c r="K777" s="72">
        <v>2</v>
      </c>
      <c r="L777" s="72">
        <v>2</v>
      </c>
      <c r="M777" s="72">
        <v>6.6</v>
      </c>
      <c r="N777" s="72">
        <v>1</v>
      </c>
      <c r="O777" s="72">
        <v>2.5</v>
      </c>
      <c r="P777" s="72">
        <v>0</v>
      </c>
      <c r="Q777" s="72">
        <v>0</v>
      </c>
      <c r="R777" s="72">
        <v>0</v>
      </c>
      <c r="S777" s="72">
        <v>0</v>
      </c>
      <c r="T777" s="72">
        <v>1</v>
      </c>
      <c r="U777" s="72">
        <v>1</v>
      </c>
      <c r="V777" s="72">
        <v>0</v>
      </c>
      <c r="W777" s="72">
        <v>0</v>
      </c>
      <c r="X777" s="72">
        <v>0</v>
      </c>
      <c r="Y777" s="72">
        <v>0</v>
      </c>
      <c r="Z777" s="72">
        <v>2</v>
      </c>
      <c r="AA777" s="72">
        <v>1.5</v>
      </c>
      <c r="AB777" s="72">
        <v>14.5</v>
      </c>
      <c r="AC777" s="72">
        <v>0</v>
      </c>
      <c r="AD777" s="72">
        <v>1</v>
      </c>
      <c r="AE777" s="72">
        <v>5</v>
      </c>
      <c r="AF777" s="87">
        <v>1</v>
      </c>
      <c r="AG777" s="87"/>
      <c r="AH777" s="87">
        <v>3</v>
      </c>
      <c r="AI777" s="87">
        <v>2.5</v>
      </c>
      <c r="AJ777" s="87">
        <v>7</v>
      </c>
      <c r="AK777" s="87">
        <v>2</v>
      </c>
      <c r="AL777" s="87">
        <v>5.5</v>
      </c>
      <c r="AM777" s="87">
        <v>5</v>
      </c>
      <c r="AN777" s="87"/>
      <c r="AO777" s="87"/>
      <c r="AP777" s="70">
        <f t="shared" si="73"/>
        <v>28</v>
      </c>
      <c r="AQ777" s="70">
        <f t="shared" si="74"/>
        <v>66.099999999999994</v>
      </c>
      <c r="AR777" s="70" t="str">
        <f>IFERROR(VLOOKUP(A777,Climatologia_PP!A:U,9+Precipitacion!$E$2,FALSE),"")</f>
        <v/>
      </c>
      <c r="AS777" s="70" t="str">
        <f t="shared" si="75"/>
        <v/>
      </c>
      <c r="AT777" s="70" t="str">
        <f t="shared" si="76"/>
        <v/>
      </c>
      <c r="AU777" s="70">
        <f t="shared" si="77"/>
        <v>14.5</v>
      </c>
      <c r="AV777" s="70" t="str">
        <f>IFERROR(VLOOKUP(A777,Maximos!A:AQ,8+(Precipitacion!$E$2-1)*3,FALSE),"")</f>
        <v/>
      </c>
      <c r="AW777" s="79" t="str">
        <f t="array" ref="AW77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7" s="72" t="str">
        <f t="shared" si="78"/>
        <v>NA</v>
      </c>
    </row>
    <row r="778" spans="1:50" ht="15" customHeight="1" x14ac:dyDescent="0.25">
      <c r="A778" s="68">
        <v>21205400</v>
      </c>
      <c r="B778" s="69" t="s">
        <v>1160</v>
      </c>
      <c r="C778" s="69" t="s">
        <v>1118</v>
      </c>
      <c r="D778" s="70">
        <v>-73.86144444</v>
      </c>
      <c r="E778" s="70">
        <v>5.1168611110000004</v>
      </c>
      <c r="F778" s="68">
        <v>2603</v>
      </c>
      <c r="G778" s="68">
        <v>25</v>
      </c>
      <c r="H778" s="68">
        <v>25486</v>
      </c>
      <c r="I778" s="69" t="s">
        <v>293</v>
      </c>
      <c r="J778" s="69" t="s">
        <v>1161</v>
      </c>
      <c r="K778" s="72">
        <v>3.8</v>
      </c>
      <c r="L778" s="72">
        <v>3</v>
      </c>
      <c r="M778" s="72">
        <v>0.6</v>
      </c>
      <c r="N778" s="72">
        <v>0</v>
      </c>
      <c r="O778" s="72">
        <v>3.2</v>
      </c>
      <c r="P778" s="72">
        <v>0</v>
      </c>
      <c r="Q778" s="72">
        <v>0</v>
      </c>
      <c r="R778" s="72">
        <v>0</v>
      </c>
      <c r="S778" s="72">
        <v>0</v>
      </c>
      <c r="T778" s="72">
        <v>0</v>
      </c>
      <c r="U778" s="72">
        <v>0.5</v>
      </c>
      <c r="V778" s="72">
        <v>0</v>
      </c>
      <c r="W778" s="72">
        <v>0.7</v>
      </c>
      <c r="X778" s="72">
        <v>0.5</v>
      </c>
      <c r="Y778" s="72">
        <v>0</v>
      </c>
      <c r="Z778" s="72">
        <v>1.4</v>
      </c>
      <c r="AA778" s="72">
        <v>0</v>
      </c>
      <c r="AB778" s="72">
        <v>14.8</v>
      </c>
      <c r="AC778" s="72">
        <v>0</v>
      </c>
      <c r="AD778" s="72">
        <v>0</v>
      </c>
      <c r="AE778" s="72">
        <v>3.9</v>
      </c>
      <c r="AF778" s="87">
        <v>0</v>
      </c>
      <c r="AG778" s="87">
        <v>0</v>
      </c>
      <c r="AH778" s="87">
        <v>3.7</v>
      </c>
      <c r="AI778" s="87">
        <v>1.9</v>
      </c>
      <c r="AJ778" s="87">
        <v>4.4000000000000004</v>
      </c>
      <c r="AK778" s="87">
        <v>2.8</v>
      </c>
      <c r="AL778" s="87">
        <v>4.5</v>
      </c>
      <c r="AM778" s="87"/>
      <c r="AN778" s="87"/>
      <c r="AO778" s="87"/>
      <c r="AP778" s="70">
        <f t="shared" si="73"/>
        <v>28</v>
      </c>
      <c r="AQ778" s="70">
        <f t="shared" si="74"/>
        <v>49.699999999999996</v>
      </c>
      <c r="AR778" s="70" t="str">
        <f>IFERROR(VLOOKUP(A778,Climatologia_PP!A:U,9+Precipitacion!$E$2,FALSE),"")</f>
        <v/>
      </c>
      <c r="AS778" s="70" t="str">
        <f t="shared" si="75"/>
        <v/>
      </c>
      <c r="AT778" s="70" t="str">
        <f t="shared" si="76"/>
        <v/>
      </c>
      <c r="AU778" s="70">
        <f t="shared" si="77"/>
        <v>14.8</v>
      </c>
      <c r="AV778" s="70" t="str">
        <f>IFERROR(VLOOKUP(A778,Maximos!A:AQ,8+(Precipitacion!$E$2-1)*3,FALSE),"")</f>
        <v/>
      </c>
      <c r="AW778" s="79" t="str">
        <f t="array" ref="AW77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8" s="72" t="str">
        <f t="shared" si="78"/>
        <v>NA</v>
      </c>
    </row>
    <row r="779" spans="1:50" ht="15" customHeight="1" x14ac:dyDescent="0.25">
      <c r="A779" s="68">
        <v>23060400</v>
      </c>
      <c r="B779" s="69" t="s">
        <v>1162</v>
      </c>
      <c r="C779" s="69" t="s">
        <v>1118</v>
      </c>
      <c r="D779" s="70">
        <v>-74.54025</v>
      </c>
      <c r="E779" s="70">
        <v>5.1206666670000001</v>
      </c>
      <c r="F779" s="68">
        <v>1669</v>
      </c>
      <c r="G779" s="68">
        <v>25</v>
      </c>
      <c r="H779" s="68">
        <v>25592</v>
      </c>
      <c r="I779" s="69" t="s">
        <v>293</v>
      </c>
      <c r="J779" s="69" t="s">
        <v>1137</v>
      </c>
      <c r="K779" s="72">
        <v>0</v>
      </c>
      <c r="L779" s="72">
        <v>0</v>
      </c>
      <c r="M779" s="72">
        <v>4</v>
      </c>
      <c r="N779" s="72">
        <v>0</v>
      </c>
      <c r="O779" s="72">
        <v>0</v>
      </c>
      <c r="P779" s="72">
        <v>0</v>
      </c>
      <c r="Q779" s="72">
        <v>0</v>
      </c>
      <c r="R779" s="72">
        <v>0</v>
      </c>
      <c r="S779" s="72">
        <v>0</v>
      </c>
      <c r="T779" s="72">
        <v>0</v>
      </c>
      <c r="U779" s="72">
        <v>0</v>
      </c>
      <c r="V779" s="72">
        <v>0</v>
      </c>
      <c r="W779" s="72">
        <v>0</v>
      </c>
      <c r="X779" s="72">
        <v>0</v>
      </c>
      <c r="Y779" s="72">
        <v>0</v>
      </c>
      <c r="Z779" s="72">
        <v>0</v>
      </c>
      <c r="AA779" s="72">
        <v>0</v>
      </c>
      <c r="AB779" s="72">
        <v>0</v>
      </c>
      <c r="AC779" s="72">
        <v>0</v>
      </c>
      <c r="AD779" s="72">
        <v>0</v>
      </c>
      <c r="AE779" s="72">
        <v>3</v>
      </c>
      <c r="AF779" s="87">
        <v>0</v>
      </c>
      <c r="AG779" s="87">
        <v>0</v>
      </c>
      <c r="AH779" s="87">
        <v>0</v>
      </c>
      <c r="AI779" s="87">
        <v>0</v>
      </c>
      <c r="AJ779" s="87">
        <v>0</v>
      </c>
      <c r="AK779" s="87">
        <v>0</v>
      </c>
      <c r="AL779" s="87">
        <v>0</v>
      </c>
      <c r="AM779" s="87">
        <v>0</v>
      </c>
      <c r="AN779" s="87"/>
      <c r="AO779" s="87"/>
      <c r="AP779" s="70">
        <f t="shared" si="73"/>
        <v>29</v>
      </c>
      <c r="AQ779" s="70">
        <f t="shared" si="74"/>
        <v>7</v>
      </c>
      <c r="AR779" s="70" t="str">
        <f>IFERROR(VLOOKUP(A779,Climatologia_PP!A:U,9+Precipitacion!$E$2,FALSE),"")</f>
        <v/>
      </c>
      <c r="AS779" s="70" t="str">
        <f t="shared" si="75"/>
        <v/>
      </c>
      <c r="AT779" s="70" t="str">
        <f t="shared" si="76"/>
        <v/>
      </c>
      <c r="AU779" s="70">
        <f t="shared" si="77"/>
        <v>4</v>
      </c>
      <c r="AV779" s="70" t="str">
        <f>IFERROR(VLOOKUP(A779,Maximos!A:AQ,8+(Precipitacion!$E$2-1)*3,FALSE),"")</f>
        <v/>
      </c>
      <c r="AW779" s="79" t="str">
        <f t="array" ref="AW77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MATCH($A779,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79" s="72" t="str">
        <f t="shared" si="78"/>
        <v>NA</v>
      </c>
    </row>
    <row r="780" spans="1:50" ht="15" customHeight="1" x14ac:dyDescent="0.25">
      <c r="A780" s="68">
        <v>21200770</v>
      </c>
      <c r="B780" s="69" t="s">
        <v>1163</v>
      </c>
      <c r="C780" s="69" t="s">
        <v>1118</v>
      </c>
      <c r="D780" s="70">
        <v>-74.028083330000001</v>
      </c>
      <c r="E780" s="70">
        <v>4.7908611109999999</v>
      </c>
      <c r="F780" s="68">
        <v>2596</v>
      </c>
      <c r="G780" s="68">
        <v>11</v>
      </c>
      <c r="H780" s="68">
        <v>11001</v>
      </c>
      <c r="I780" s="69" t="s">
        <v>74</v>
      </c>
      <c r="J780" s="69" t="s">
        <v>74</v>
      </c>
      <c r="K780" s="72">
        <v>0.1</v>
      </c>
      <c r="L780" s="72">
        <v>0.4</v>
      </c>
      <c r="M780" s="72">
        <v>0.5</v>
      </c>
      <c r="N780" s="72">
        <v>0.3</v>
      </c>
      <c r="O780" s="72">
        <v>0.4</v>
      </c>
      <c r="P780" s="72">
        <v>0.1</v>
      </c>
      <c r="Q780" s="72">
        <v>0</v>
      </c>
      <c r="R780" s="72">
        <v>0</v>
      </c>
      <c r="S780" s="72">
        <v>0</v>
      </c>
      <c r="T780" s="72">
        <v>0</v>
      </c>
      <c r="U780" s="72">
        <v>0.1</v>
      </c>
      <c r="V780" s="72">
        <v>0.3</v>
      </c>
      <c r="W780" s="72">
        <v>0.3</v>
      </c>
      <c r="X780" s="72">
        <v>0.1</v>
      </c>
      <c r="Y780" s="72">
        <v>0</v>
      </c>
      <c r="Z780" s="72">
        <v>0.1</v>
      </c>
      <c r="AA780" s="72">
        <v>0</v>
      </c>
      <c r="AB780" s="72">
        <v>0.6</v>
      </c>
      <c r="AC780" s="72">
        <v>0</v>
      </c>
      <c r="AD780" s="72">
        <v>0</v>
      </c>
      <c r="AE780" s="72">
        <v>10.1</v>
      </c>
      <c r="AF780" s="87">
        <v>0.1</v>
      </c>
      <c r="AG780" s="87">
        <v>0.1</v>
      </c>
      <c r="AH780" s="87">
        <v>0.1</v>
      </c>
      <c r="AI780" s="87">
        <v>0.4</v>
      </c>
      <c r="AJ780" s="87">
        <v>0.3</v>
      </c>
      <c r="AK780" s="87">
        <v>0.1</v>
      </c>
      <c r="AL780" s="87">
        <v>0.1</v>
      </c>
      <c r="AM780" s="87">
        <v>0.3</v>
      </c>
      <c r="AN780" s="87"/>
      <c r="AO780" s="87"/>
      <c r="AP780" s="70">
        <f t="shared" si="73"/>
        <v>29</v>
      </c>
      <c r="AQ780" s="70">
        <f t="shared" si="74"/>
        <v>14.9</v>
      </c>
      <c r="AR780" s="70" t="str">
        <f>IFERROR(VLOOKUP(A780,Climatologia_PP!A:U,9+Precipitacion!$E$2,FALSE),"")</f>
        <v/>
      </c>
      <c r="AS780" s="70" t="str">
        <f t="shared" si="75"/>
        <v/>
      </c>
      <c r="AT780" s="70" t="str">
        <f t="shared" si="76"/>
        <v/>
      </c>
      <c r="AU780" s="70">
        <f t="shared" si="77"/>
        <v>10.1</v>
      </c>
      <c r="AV780" s="70" t="str">
        <f>IFERROR(VLOOKUP(A780,Maximos!A:AQ,8+(Precipitacion!$E$2-1)*3,FALSE),"")</f>
        <v/>
      </c>
      <c r="AW780" s="79" t="str">
        <f t="array" ref="AW78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0" s="72" t="str">
        <f t="shared" si="78"/>
        <v>NA</v>
      </c>
    </row>
    <row r="781" spans="1:50" ht="15" customHeight="1" x14ac:dyDescent="0.25">
      <c r="A781" s="68">
        <v>21230070</v>
      </c>
      <c r="B781" s="69" t="s">
        <v>1164</v>
      </c>
      <c r="C781" s="69" t="s">
        <v>1118</v>
      </c>
      <c r="D781" s="70">
        <v>-74.622833330000006</v>
      </c>
      <c r="E781" s="70">
        <v>4.8512777800000002</v>
      </c>
      <c r="F781" s="68">
        <v>1364</v>
      </c>
      <c r="G781" s="68">
        <v>25</v>
      </c>
      <c r="H781" s="68">
        <v>25662</v>
      </c>
      <c r="I781" s="69" t="s">
        <v>293</v>
      </c>
      <c r="J781" s="69" t="s">
        <v>1165</v>
      </c>
      <c r="K781" s="72">
        <v>0</v>
      </c>
      <c r="L781" s="72">
        <v>0</v>
      </c>
      <c r="M781" s="72">
        <v>0</v>
      </c>
      <c r="N781" s="72">
        <v>2</v>
      </c>
      <c r="O781" s="72">
        <v>0</v>
      </c>
      <c r="P781" s="72">
        <v>0</v>
      </c>
      <c r="Q781" s="72">
        <v>0</v>
      </c>
      <c r="R781" s="72">
        <v>0</v>
      </c>
      <c r="S781" s="72">
        <v>0</v>
      </c>
      <c r="T781" s="72">
        <v>0</v>
      </c>
      <c r="U781" s="72">
        <v>0.5</v>
      </c>
      <c r="V781" s="72">
        <v>0</v>
      </c>
      <c r="W781" s="72">
        <v>0</v>
      </c>
      <c r="X781" s="72">
        <v>0</v>
      </c>
      <c r="Y781" s="72">
        <v>0</v>
      </c>
      <c r="Z781" s="72">
        <v>0</v>
      </c>
      <c r="AA781" s="72">
        <v>0</v>
      </c>
      <c r="AB781" s="72">
        <v>0</v>
      </c>
      <c r="AC781" s="72">
        <v>0</v>
      </c>
      <c r="AD781" s="72">
        <v>0</v>
      </c>
      <c r="AE781" s="72">
        <v>4.0999999999999996</v>
      </c>
      <c r="AF781" s="87">
        <v>3.1</v>
      </c>
      <c r="AG781" s="87">
        <v>3.7</v>
      </c>
      <c r="AH781" s="87">
        <v>0</v>
      </c>
      <c r="AI781" s="87">
        <v>0</v>
      </c>
      <c r="AJ781" s="87">
        <v>0</v>
      </c>
      <c r="AK781" s="87">
        <v>0</v>
      </c>
      <c r="AL781" s="87">
        <v>0</v>
      </c>
      <c r="AM781" s="87">
        <v>0</v>
      </c>
      <c r="AN781" s="87"/>
      <c r="AO781" s="87"/>
      <c r="AP781" s="70">
        <f t="shared" si="73"/>
        <v>29</v>
      </c>
      <c r="AQ781" s="70">
        <f t="shared" si="74"/>
        <v>13.399999999999999</v>
      </c>
      <c r="AR781" s="70">
        <f>IFERROR(VLOOKUP(A781,Climatologia_PP!A:U,9+Precipitacion!$E$2,FALSE),"")</f>
        <v>130.41666666666671</v>
      </c>
      <c r="AS781" s="70">
        <f t="shared" si="75"/>
        <v>10.274760383386576</v>
      </c>
      <c r="AT781" s="70">
        <f t="shared" si="76"/>
        <v>10.983364547758065</v>
      </c>
      <c r="AU781" s="70">
        <f t="shared" si="77"/>
        <v>4.0999999999999996</v>
      </c>
      <c r="AV781" s="70">
        <f>IFERROR(VLOOKUP(A781,Maximos!A:AQ,8+(Precipitacion!$E$2-1)*3,FALSE),"")</f>
        <v>103.7</v>
      </c>
      <c r="AW781" s="79">
        <f t="array" ref="AW78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MATCH($A781, Maximos!$A:$A, 0),
    _xlpm.anio, INDEX(Maximos!$A:$ZZ, _xlpm.fila, _xlpm.colIni+1),
    _xlpm.dia, INDEX(Maximos!$A:$ZZ, _xlpm.fila, _xlpm.colIni+2),
    IF(OR(_xlpm.anio="",_xlpm.dia=""), "No aplica", DATE(_xlpm.anio, _xlpm.mesNum, _xlpm.dia))
  ),
"")</f>
        <v>41767</v>
      </c>
      <c r="AX781" s="72">
        <f t="shared" si="78"/>
        <v>-99.600000000000009</v>
      </c>
    </row>
    <row r="782" spans="1:50" ht="15" customHeight="1" x14ac:dyDescent="0.25">
      <c r="A782" s="68">
        <v>24015340</v>
      </c>
      <c r="B782" s="69" t="s">
        <v>1166</v>
      </c>
      <c r="C782" s="69" t="s">
        <v>1118</v>
      </c>
      <c r="D782" s="70">
        <v>-73.905100000000004</v>
      </c>
      <c r="E782" s="70">
        <v>5.3036899999999996</v>
      </c>
      <c r="F782" s="68">
        <v>2849</v>
      </c>
      <c r="G782" s="68">
        <v>25</v>
      </c>
      <c r="H782" s="68">
        <v>25154</v>
      </c>
      <c r="I782" s="69" t="s">
        <v>293</v>
      </c>
      <c r="J782" s="69" t="s">
        <v>1156</v>
      </c>
      <c r="K782" s="72">
        <v>1.6</v>
      </c>
      <c r="L782" s="72">
        <v>1</v>
      </c>
      <c r="M782" s="72">
        <v>0</v>
      </c>
      <c r="N782" s="72">
        <v>1</v>
      </c>
      <c r="O782" s="72">
        <v>0.6</v>
      </c>
      <c r="P782" s="72">
        <v>0</v>
      </c>
      <c r="Q782" s="72">
        <v>0.6</v>
      </c>
      <c r="R782" s="72">
        <v>0</v>
      </c>
      <c r="S782" s="72">
        <v>0</v>
      </c>
      <c r="T782" s="72">
        <v>0</v>
      </c>
      <c r="U782" s="72">
        <v>0.4</v>
      </c>
      <c r="V782" s="72">
        <v>0</v>
      </c>
      <c r="W782" s="72">
        <v>1.7</v>
      </c>
      <c r="X782" s="72">
        <v>0</v>
      </c>
      <c r="Y782" s="72">
        <v>0</v>
      </c>
      <c r="Z782" s="72">
        <v>0</v>
      </c>
      <c r="AA782" s="72">
        <v>0</v>
      </c>
      <c r="AB782" s="72">
        <v>10.3</v>
      </c>
      <c r="AC782" s="72">
        <v>0</v>
      </c>
      <c r="AD782" s="72">
        <v>0.3</v>
      </c>
      <c r="AE782" s="72">
        <v>0</v>
      </c>
      <c r="AF782" s="87">
        <v>2.2999999999999998</v>
      </c>
      <c r="AG782" s="87">
        <v>0.4</v>
      </c>
      <c r="AH782" s="87">
        <v>0</v>
      </c>
      <c r="AI782" s="87">
        <v>0.8</v>
      </c>
      <c r="AJ782" s="87">
        <v>0</v>
      </c>
      <c r="AK782" s="87">
        <v>0.4</v>
      </c>
      <c r="AL782" s="87">
        <v>2.2000000000000002</v>
      </c>
      <c r="AM782" s="87">
        <v>8.1</v>
      </c>
      <c r="AN782" s="87"/>
      <c r="AO782" s="87"/>
      <c r="AP782" s="70">
        <f t="shared" si="73"/>
        <v>29</v>
      </c>
      <c r="AQ782" s="70">
        <f t="shared" si="74"/>
        <v>31.700000000000003</v>
      </c>
      <c r="AR782" s="70" t="str">
        <f>IFERROR(VLOOKUP(A782,Climatologia_PP!A:U,9+Precipitacion!$E$2,FALSE),"")</f>
        <v/>
      </c>
      <c r="AS782" s="70" t="str">
        <f t="shared" si="75"/>
        <v/>
      </c>
      <c r="AT782" s="70" t="str">
        <f t="shared" si="76"/>
        <v/>
      </c>
      <c r="AU782" s="70">
        <f t="shared" si="77"/>
        <v>10.3</v>
      </c>
      <c r="AV782" s="70" t="str">
        <f>IFERROR(VLOOKUP(A782,Maximos!A:AQ,8+(Precipitacion!$E$2-1)*3,FALSE),"")</f>
        <v/>
      </c>
      <c r="AW782" s="79" t="str">
        <f t="array" ref="AW78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2" s="72" t="str">
        <f t="shared" si="78"/>
        <v>NA</v>
      </c>
    </row>
    <row r="783" spans="1:50" ht="15" customHeight="1" x14ac:dyDescent="0.25">
      <c r="A783" s="73">
        <v>2612500038</v>
      </c>
      <c r="B783" s="74" t="s">
        <v>1167</v>
      </c>
      <c r="C783" s="74" t="s">
        <v>1167</v>
      </c>
      <c r="D783" s="75">
        <v>-75.663611000000003</v>
      </c>
      <c r="E783" s="75">
        <v>4.5561109999999996</v>
      </c>
      <c r="F783" s="73">
        <v>1550</v>
      </c>
      <c r="G783" s="73">
        <v>63</v>
      </c>
      <c r="H783" s="73">
        <v>63001</v>
      </c>
      <c r="I783" s="74" t="s">
        <v>68</v>
      </c>
      <c r="J783" s="76" t="s">
        <v>69</v>
      </c>
      <c r="K783" s="90">
        <v>0.7</v>
      </c>
      <c r="L783" s="90">
        <v>1.6</v>
      </c>
      <c r="M783" s="90">
        <v>10.199999999999999</v>
      </c>
      <c r="N783" s="90">
        <v>3.3</v>
      </c>
      <c r="O783" s="90">
        <v>8.3000000000000007</v>
      </c>
      <c r="P783" s="90">
        <v>0</v>
      </c>
      <c r="Q783" s="90">
        <v>0</v>
      </c>
      <c r="R783" s="90">
        <v>0</v>
      </c>
      <c r="S783" s="90">
        <v>0</v>
      </c>
      <c r="T783" s="90">
        <v>0</v>
      </c>
      <c r="U783" s="90">
        <v>15</v>
      </c>
      <c r="V783" s="90">
        <v>0</v>
      </c>
      <c r="W783" s="90">
        <v>1.7</v>
      </c>
      <c r="X783" s="90">
        <v>0</v>
      </c>
      <c r="Y783" s="90">
        <v>10.3</v>
      </c>
      <c r="Z783" s="90">
        <v>0.6</v>
      </c>
      <c r="AA783" s="90">
        <v>0</v>
      </c>
      <c r="AB783" s="90">
        <v>10.3</v>
      </c>
      <c r="AC783" s="90">
        <v>0</v>
      </c>
      <c r="AD783" s="90">
        <v>0</v>
      </c>
      <c r="AE783" s="90">
        <v>0.6</v>
      </c>
      <c r="AF783" s="91">
        <v>0</v>
      </c>
      <c r="AG783" s="91">
        <v>0</v>
      </c>
      <c r="AH783" s="91">
        <v>0</v>
      </c>
      <c r="AI783" s="91">
        <v>6.5</v>
      </c>
      <c r="AJ783" s="91">
        <v>0</v>
      </c>
      <c r="AK783" s="91">
        <v>0</v>
      </c>
      <c r="AL783" s="91">
        <v>8.3000000000000007</v>
      </c>
      <c r="AM783" s="91"/>
      <c r="AN783" s="91"/>
      <c r="AO783" s="91"/>
      <c r="AP783" s="70">
        <f t="shared" si="73"/>
        <v>28</v>
      </c>
      <c r="AQ783" s="70">
        <f t="shared" si="74"/>
        <v>77.40000000000002</v>
      </c>
      <c r="AR783" s="70" t="str">
        <f>IFERROR(VLOOKUP(A783,Climatologia_PP!A:U,9+Precipitacion!$E$2,FALSE),"")</f>
        <v/>
      </c>
      <c r="AS783" s="70" t="str">
        <f t="shared" si="75"/>
        <v/>
      </c>
      <c r="AT783" s="70" t="str">
        <f t="shared" si="76"/>
        <v/>
      </c>
      <c r="AU783" s="70">
        <f t="shared" si="77"/>
        <v>15</v>
      </c>
      <c r="AV783" s="70" t="str">
        <f>IFERROR(VLOOKUP(A783,Maximos!A:AQ,8+(Precipitacion!$E$2-1)*3,FALSE),"")</f>
        <v/>
      </c>
      <c r="AW783" s="79" t="str">
        <f t="array" ref="AW78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3" s="72" t="str">
        <f t="shared" si="78"/>
        <v>NA</v>
      </c>
    </row>
    <row r="784" spans="1:50" ht="15" customHeight="1" x14ac:dyDescent="0.25">
      <c r="A784" s="68">
        <v>26125760</v>
      </c>
      <c r="B784" s="69" t="s">
        <v>1153</v>
      </c>
      <c r="C784" s="69" t="s">
        <v>1167</v>
      </c>
      <c r="D784" s="70">
        <v>-75.635278</v>
      </c>
      <c r="E784" s="70">
        <v>4.4816669999999998</v>
      </c>
      <c r="F784" s="68">
        <v>1573</v>
      </c>
      <c r="G784" s="68">
        <v>63</v>
      </c>
      <c r="H784" s="68">
        <v>63130</v>
      </c>
      <c r="I784" s="69" t="s">
        <v>68</v>
      </c>
      <c r="J784" s="77" t="s">
        <v>1168</v>
      </c>
      <c r="K784" s="72"/>
      <c r="L784" s="72"/>
      <c r="M784" s="72"/>
      <c r="N784" s="72"/>
      <c r="O784" s="72"/>
      <c r="P784" s="72"/>
      <c r="Q784" s="72"/>
      <c r="R784" s="72"/>
      <c r="S784" s="72"/>
      <c r="T784" s="72"/>
      <c r="U784" s="72"/>
      <c r="V784" s="72"/>
      <c r="W784" s="72"/>
      <c r="X784" s="72"/>
      <c r="Y784" s="72"/>
      <c r="Z784" s="72"/>
      <c r="AA784" s="72"/>
      <c r="AB784" s="72"/>
      <c r="AC784" s="72"/>
      <c r="AD784" s="72"/>
      <c r="AE784" s="72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70">
        <f t="shared" si="73"/>
        <v>0</v>
      </c>
      <c r="AQ784" s="70" t="str">
        <f t="shared" si="74"/>
        <v/>
      </c>
      <c r="AR784" s="70" t="str">
        <f>IFERROR(VLOOKUP(A784,Climatologia_PP!A:U,9+Precipitacion!$E$2,FALSE),"")</f>
        <v/>
      </c>
      <c r="AS784" s="70" t="str">
        <f t="shared" si="75"/>
        <v/>
      </c>
      <c r="AT784" s="70" t="str">
        <f t="shared" si="76"/>
        <v/>
      </c>
      <c r="AU784" s="70" t="str">
        <f t="shared" si="77"/>
        <v/>
      </c>
      <c r="AV784" s="70" t="str">
        <f>IFERROR(VLOOKUP(A784,Maximos!A:AQ,8+(Precipitacion!$E$2-1)*3,FALSE),"")</f>
        <v/>
      </c>
      <c r="AW784" s="79" t="str">
        <f t="array" ref="AW78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4" s="72" t="str">
        <f t="shared" si="78"/>
        <v>NA</v>
      </c>
    </row>
    <row r="785" spans="1:50" ht="15" customHeight="1" x14ac:dyDescent="0.25">
      <c r="A785" s="68">
        <v>26125260</v>
      </c>
      <c r="B785" s="69" t="s">
        <v>1169</v>
      </c>
      <c r="C785" s="69" t="s">
        <v>1167</v>
      </c>
      <c r="D785" s="70">
        <v>-75.715833000000003</v>
      </c>
      <c r="E785" s="70">
        <v>4.4019440000000003</v>
      </c>
      <c r="F785" s="68">
        <v>1212</v>
      </c>
      <c r="G785" s="68">
        <v>63</v>
      </c>
      <c r="H785" s="68">
        <v>63212</v>
      </c>
      <c r="I785" s="69" t="s">
        <v>68</v>
      </c>
      <c r="J785" s="77" t="s">
        <v>47</v>
      </c>
      <c r="K785" s="72">
        <v>0</v>
      </c>
      <c r="L785" s="72">
        <v>0.7</v>
      </c>
      <c r="M785" s="72">
        <v>4.5</v>
      </c>
      <c r="N785" s="72">
        <v>8.6</v>
      </c>
      <c r="O785" s="72">
        <v>0.5</v>
      </c>
      <c r="P785" s="72">
        <v>0</v>
      </c>
      <c r="Q785" s="72">
        <v>0</v>
      </c>
      <c r="R785" s="72">
        <v>0</v>
      </c>
      <c r="S785" s="72">
        <v>0</v>
      </c>
      <c r="T785" s="72">
        <v>0</v>
      </c>
      <c r="U785" s="72">
        <v>0</v>
      </c>
      <c r="V785" s="72">
        <v>0</v>
      </c>
      <c r="W785" s="72">
        <v>0</v>
      </c>
      <c r="X785" s="72">
        <v>0</v>
      </c>
      <c r="Y785" s="72">
        <v>0</v>
      </c>
      <c r="Z785" s="72">
        <v>0</v>
      </c>
      <c r="AA785" s="72">
        <v>0</v>
      </c>
      <c r="AB785" s="72">
        <v>0</v>
      </c>
      <c r="AC785" s="72">
        <v>0</v>
      </c>
      <c r="AD785" s="72">
        <v>0</v>
      </c>
      <c r="AE785" s="72">
        <v>0.4</v>
      </c>
      <c r="AF785" s="87">
        <v>0</v>
      </c>
      <c r="AG785" s="87">
        <v>0</v>
      </c>
      <c r="AH785" s="87">
        <v>0</v>
      </c>
      <c r="AI785" s="87">
        <v>0.4</v>
      </c>
      <c r="AJ785" s="87">
        <v>0</v>
      </c>
      <c r="AK785" s="87">
        <v>0</v>
      </c>
      <c r="AL785" s="87">
        <v>7.7</v>
      </c>
      <c r="AM785" s="87"/>
      <c r="AN785" s="87"/>
      <c r="AO785" s="87"/>
      <c r="AP785" s="70">
        <f t="shared" si="73"/>
        <v>28</v>
      </c>
      <c r="AQ785" s="70">
        <f t="shared" si="74"/>
        <v>22.8</v>
      </c>
      <c r="AR785" s="70" t="str">
        <f>IFERROR(VLOOKUP(A785,Climatologia_PP!A:U,9+Precipitacion!$E$2,FALSE),"")</f>
        <v/>
      </c>
      <c r="AS785" s="70" t="str">
        <f t="shared" si="75"/>
        <v/>
      </c>
      <c r="AT785" s="70" t="str">
        <f t="shared" si="76"/>
        <v/>
      </c>
      <c r="AU785" s="70">
        <f t="shared" si="77"/>
        <v>8.6</v>
      </c>
      <c r="AV785" s="70" t="str">
        <f>IFERROR(VLOOKUP(A785,Maximos!A:AQ,8+(Precipitacion!$E$2-1)*3,FALSE),"")</f>
        <v/>
      </c>
      <c r="AW785" s="79" t="str">
        <f t="array" ref="AW78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5" s="72" t="str">
        <f t="shared" si="78"/>
        <v>NA</v>
      </c>
    </row>
    <row r="786" spans="1:50" ht="15" customHeight="1" x14ac:dyDescent="0.25">
      <c r="A786" s="68">
        <v>2612500212</v>
      </c>
      <c r="B786" s="69" t="s">
        <v>1170</v>
      </c>
      <c r="C786" s="69" t="s">
        <v>1167</v>
      </c>
      <c r="D786" s="70">
        <v>-75.615832999999995</v>
      </c>
      <c r="E786" s="70">
        <v>4.6688890000000001</v>
      </c>
      <c r="F786" s="68">
        <v>2040</v>
      </c>
      <c r="G786" s="68">
        <v>63</v>
      </c>
      <c r="H786" s="68">
        <v>63272</v>
      </c>
      <c r="I786" s="69" t="s">
        <v>68</v>
      </c>
      <c r="J786" s="77" t="s">
        <v>1171</v>
      </c>
      <c r="K786" s="72"/>
      <c r="L786" s="72"/>
      <c r="M786" s="72">
        <v>10</v>
      </c>
      <c r="N786" s="72">
        <v>0</v>
      </c>
      <c r="O786" s="72">
        <v>6.8</v>
      </c>
      <c r="P786" s="72">
        <v>0</v>
      </c>
      <c r="Q786" s="72">
        <v>1.9</v>
      </c>
      <c r="R786" s="72"/>
      <c r="S786" s="72"/>
      <c r="T786" s="72"/>
      <c r="U786" s="72">
        <v>19.2</v>
      </c>
      <c r="V786" s="72">
        <v>0</v>
      </c>
      <c r="W786" s="72">
        <v>33</v>
      </c>
      <c r="X786" s="72">
        <v>7.3</v>
      </c>
      <c r="Y786" s="72"/>
      <c r="Z786" s="72"/>
      <c r="AA786" s="72"/>
      <c r="AB786" s="72"/>
      <c r="AC786" s="72">
        <v>0</v>
      </c>
      <c r="AD786" s="72">
        <v>0</v>
      </c>
      <c r="AE786" s="72">
        <v>0</v>
      </c>
      <c r="AF786" s="87"/>
      <c r="AG786" s="87"/>
      <c r="AH786" s="87"/>
      <c r="AI786" s="87">
        <v>0.2</v>
      </c>
      <c r="AJ786" s="87">
        <v>0</v>
      </c>
      <c r="AK786" s="87">
        <v>0</v>
      </c>
      <c r="AL786" s="87">
        <v>3.2</v>
      </c>
      <c r="AM786" s="87"/>
      <c r="AN786" s="87"/>
      <c r="AO786" s="87"/>
      <c r="AP786" s="70">
        <f t="shared" si="73"/>
        <v>16</v>
      </c>
      <c r="AQ786" s="70">
        <f t="shared" si="74"/>
        <v>81.600000000000009</v>
      </c>
      <c r="AR786" s="70" t="str">
        <f>IFERROR(VLOOKUP(A786,Climatologia_PP!A:U,9+Precipitacion!$E$2,FALSE),"")</f>
        <v/>
      </c>
      <c r="AS786" s="70" t="str">
        <f t="shared" si="75"/>
        <v/>
      </c>
      <c r="AT786" s="70" t="str">
        <f t="shared" si="76"/>
        <v/>
      </c>
      <c r="AU786" s="70">
        <f t="shared" si="77"/>
        <v>33</v>
      </c>
      <c r="AV786" s="70" t="str">
        <f>IFERROR(VLOOKUP(A786,Maximos!A:AQ,8+(Precipitacion!$E$2-1)*3,FALSE),"")</f>
        <v/>
      </c>
      <c r="AW786" s="79" t="str">
        <f t="array" ref="AW78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6" s="72" t="str">
        <f t="shared" si="78"/>
        <v>NA</v>
      </c>
    </row>
    <row r="787" spans="1:50" ht="15" customHeight="1" x14ac:dyDescent="0.25">
      <c r="A787" s="68">
        <v>26120000</v>
      </c>
      <c r="B787" s="78" t="s">
        <v>1172</v>
      </c>
      <c r="C787" s="78" t="s">
        <v>1167</v>
      </c>
      <c r="D787" s="70">
        <v>-75.669797492065598</v>
      </c>
      <c r="E787" s="70">
        <v>4.2509709221263998</v>
      </c>
      <c r="F787" s="68"/>
      <c r="G787" s="68">
        <v>63</v>
      </c>
      <c r="H787" s="68">
        <v>63302</v>
      </c>
      <c r="I787" s="69" t="s">
        <v>68</v>
      </c>
      <c r="J787" s="77" t="s">
        <v>1173</v>
      </c>
      <c r="K787" s="72"/>
      <c r="L787" s="72"/>
      <c r="M787" s="72"/>
      <c r="N787" s="72"/>
      <c r="O787" s="72"/>
      <c r="P787" s="72"/>
      <c r="Q787" s="72"/>
      <c r="R787" s="72"/>
      <c r="S787" s="72"/>
      <c r="T787" s="72"/>
      <c r="U787" s="72"/>
      <c r="V787" s="72"/>
      <c r="W787" s="72"/>
      <c r="X787" s="72"/>
      <c r="Y787" s="72"/>
      <c r="Z787" s="72"/>
      <c r="AA787" s="72"/>
      <c r="AB787" s="72"/>
      <c r="AC787" s="72"/>
      <c r="AD787" s="72"/>
      <c r="AE787" s="72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70">
        <f t="shared" si="73"/>
        <v>0</v>
      </c>
      <c r="AQ787" s="70" t="str">
        <f t="shared" si="74"/>
        <v/>
      </c>
      <c r="AR787" s="70" t="str">
        <f>IFERROR(VLOOKUP(A787,Climatologia_PP!A:U,9+Precipitacion!$E$2,FALSE),"")</f>
        <v/>
      </c>
      <c r="AS787" s="70" t="str">
        <f t="shared" si="75"/>
        <v/>
      </c>
      <c r="AT787" s="70" t="str">
        <f t="shared" si="76"/>
        <v/>
      </c>
      <c r="AU787" s="70" t="str">
        <f t="shared" si="77"/>
        <v/>
      </c>
      <c r="AV787" s="70" t="str">
        <f>IFERROR(VLOOKUP(A787,Maximos!A:AQ,8+(Precipitacion!$E$2-1)*3,FALSE),"")</f>
        <v/>
      </c>
      <c r="AW787" s="79" t="str">
        <f t="array" ref="AW78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7" s="72" t="str">
        <f t="shared" si="78"/>
        <v>NA</v>
      </c>
    </row>
    <row r="788" spans="1:50" ht="15" customHeight="1" x14ac:dyDescent="0.25">
      <c r="A788" s="68">
        <v>2612700130</v>
      </c>
      <c r="B788" s="78" t="s">
        <v>829</v>
      </c>
      <c r="C788" s="78" t="s">
        <v>1167</v>
      </c>
      <c r="D788" s="70">
        <v>-75.557389000000001</v>
      </c>
      <c r="E788" s="70">
        <v>4.641</v>
      </c>
      <c r="F788" s="68">
        <v>1880</v>
      </c>
      <c r="G788" s="68">
        <v>63</v>
      </c>
      <c r="H788" s="68">
        <v>63690</v>
      </c>
      <c r="I788" s="69" t="s">
        <v>68</v>
      </c>
      <c r="J788" s="77" t="s">
        <v>942</v>
      </c>
      <c r="K788" s="72">
        <v>0.9</v>
      </c>
      <c r="L788" s="72">
        <v>1.5</v>
      </c>
      <c r="M788" s="72">
        <v>11.4</v>
      </c>
      <c r="N788" s="72">
        <v>3</v>
      </c>
      <c r="O788" s="72">
        <v>0.1</v>
      </c>
      <c r="P788" s="72">
        <v>0</v>
      </c>
      <c r="Q788" s="72">
        <v>0</v>
      </c>
      <c r="R788" s="72">
        <v>1.2</v>
      </c>
      <c r="S788" s="72">
        <v>0</v>
      </c>
      <c r="T788" s="72">
        <v>0</v>
      </c>
      <c r="U788" s="72">
        <v>0.5</v>
      </c>
      <c r="V788" s="72">
        <v>0.3</v>
      </c>
      <c r="W788" s="72">
        <v>4.0999999999999996</v>
      </c>
      <c r="X788" s="72">
        <v>0.1</v>
      </c>
      <c r="Y788" s="72">
        <v>0</v>
      </c>
      <c r="Z788" s="72">
        <v>0</v>
      </c>
      <c r="AA788" s="72">
        <v>0.8</v>
      </c>
      <c r="AB788" s="72">
        <v>0</v>
      </c>
      <c r="AC788" s="72">
        <v>0</v>
      </c>
      <c r="AD788" s="72">
        <v>0.3</v>
      </c>
      <c r="AE788" s="72">
        <v>2.1</v>
      </c>
      <c r="AF788" s="87">
        <v>0.4</v>
      </c>
      <c r="AG788" s="87">
        <v>1.4</v>
      </c>
      <c r="AH788" s="87">
        <v>0.8</v>
      </c>
      <c r="AI788" s="87">
        <v>0</v>
      </c>
      <c r="AJ788" s="87">
        <v>0</v>
      </c>
      <c r="AK788" s="87">
        <v>0</v>
      </c>
      <c r="AL788" s="87">
        <v>0.4</v>
      </c>
      <c r="AM788" s="87"/>
      <c r="AN788" s="87"/>
      <c r="AO788" s="87"/>
      <c r="AP788" s="70">
        <f t="shared" si="73"/>
        <v>28</v>
      </c>
      <c r="AQ788" s="70">
        <f t="shared" si="74"/>
        <v>29.3</v>
      </c>
      <c r="AR788" s="70" t="str">
        <f>IFERROR(VLOOKUP(A788,Climatologia_PP!A:U,9+Precipitacion!$E$2,FALSE),"")</f>
        <v/>
      </c>
      <c r="AS788" s="70" t="str">
        <f t="shared" si="75"/>
        <v/>
      </c>
      <c r="AT788" s="70" t="str">
        <f t="shared" si="76"/>
        <v/>
      </c>
      <c r="AU788" s="70">
        <f t="shared" si="77"/>
        <v>11.4</v>
      </c>
      <c r="AV788" s="70" t="str">
        <f>IFERROR(VLOOKUP(A788,Maximos!A:AQ,8+(Precipitacion!$E$2-1)*3,FALSE),"")</f>
        <v/>
      </c>
      <c r="AW788" s="79" t="str">
        <f t="array" ref="AW788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MATCH($A788,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8" s="72" t="str">
        <f t="shared" si="78"/>
        <v>NA</v>
      </c>
    </row>
    <row r="789" spans="1:50" ht="15" customHeight="1" x14ac:dyDescent="0.25">
      <c r="A789" s="68">
        <v>26120690</v>
      </c>
      <c r="B789" s="78" t="s">
        <v>1174</v>
      </c>
      <c r="C789" s="78" t="s">
        <v>1167</v>
      </c>
      <c r="D789" s="70">
        <v>-75.459444000000005</v>
      </c>
      <c r="E789" s="70">
        <v>4.6327780000000001</v>
      </c>
      <c r="F789" s="68">
        <v>2860</v>
      </c>
      <c r="G789" s="68">
        <v>63</v>
      </c>
      <c r="H789" s="68">
        <v>63690</v>
      </c>
      <c r="I789" s="69" t="s">
        <v>68</v>
      </c>
      <c r="J789" s="77" t="s">
        <v>942</v>
      </c>
      <c r="K789" s="72">
        <v>2.6</v>
      </c>
      <c r="L789" s="72">
        <v>5.7</v>
      </c>
      <c r="M789" s="72">
        <v>9.6</v>
      </c>
      <c r="N789" s="72">
        <v>4.3</v>
      </c>
      <c r="O789" s="72">
        <v>0.7</v>
      </c>
      <c r="P789" s="72">
        <v>0.1</v>
      </c>
      <c r="Q789" s="72">
        <v>0</v>
      </c>
      <c r="R789" s="72">
        <v>0</v>
      </c>
      <c r="S789" s="72">
        <v>0</v>
      </c>
      <c r="T789" s="72">
        <v>0</v>
      </c>
      <c r="U789" s="72">
        <v>3.6</v>
      </c>
      <c r="V789" s="72">
        <v>1.5</v>
      </c>
      <c r="W789" s="72">
        <v>6.1</v>
      </c>
      <c r="X789" s="72">
        <v>1.9</v>
      </c>
      <c r="Y789" s="72">
        <v>0.1</v>
      </c>
      <c r="Z789" s="72">
        <v>0</v>
      </c>
      <c r="AA789" s="72">
        <v>1.2</v>
      </c>
      <c r="AB789" s="72">
        <v>0</v>
      </c>
      <c r="AC789" s="72">
        <v>0</v>
      </c>
      <c r="AD789" s="72">
        <v>4.3</v>
      </c>
      <c r="AE789" s="72">
        <v>9.1</v>
      </c>
      <c r="AF789" s="87">
        <v>4.0999999999999996</v>
      </c>
      <c r="AG789" s="87">
        <v>0.4</v>
      </c>
      <c r="AH789" s="87">
        <v>0.8</v>
      </c>
      <c r="AI789" s="87">
        <v>8.3000000000000007</v>
      </c>
      <c r="AJ789" s="87">
        <v>10.199999999999999</v>
      </c>
      <c r="AK789" s="87">
        <v>6.1</v>
      </c>
      <c r="AL789" s="87">
        <v>0.1</v>
      </c>
      <c r="AM789" s="87"/>
      <c r="AN789" s="87"/>
      <c r="AO789" s="87"/>
      <c r="AP789" s="70">
        <f t="shared" si="73"/>
        <v>28</v>
      </c>
      <c r="AQ789" s="70">
        <f t="shared" si="74"/>
        <v>80.8</v>
      </c>
      <c r="AR789" s="70" t="str">
        <f>IFERROR(VLOOKUP(A789,Climatologia_PP!A:U,9+Precipitacion!$E$2,FALSE),"")</f>
        <v/>
      </c>
      <c r="AS789" s="70" t="str">
        <f t="shared" si="75"/>
        <v/>
      </c>
      <c r="AT789" s="70" t="str">
        <f t="shared" si="76"/>
        <v/>
      </c>
      <c r="AU789" s="70">
        <f t="shared" si="77"/>
        <v>10.199999999999999</v>
      </c>
      <c r="AV789" s="70" t="str">
        <f>IFERROR(VLOOKUP(A789,Maximos!A:AQ,8+(Precipitacion!$E$2-1)*3,FALSE),"")</f>
        <v/>
      </c>
      <c r="AW789" s="79" t="str">
        <f t="array" ref="AW789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MATCH($A789,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89" s="72" t="str">
        <f t="shared" si="78"/>
        <v>NA</v>
      </c>
    </row>
    <row r="790" spans="1:50" ht="15" customHeight="1" x14ac:dyDescent="0.25">
      <c r="A790" s="68">
        <v>26120300</v>
      </c>
      <c r="B790" s="78" t="s">
        <v>1175</v>
      </c>
      <c r="C790" s="78" t="s">
        <v>1167</v>
      </c>
      <c r="D790" s="70">
        <v>-75.553888999999998</v>
      </c>
      <c r="E790" s="70">
        <v>4.4830560000000004</v>
      </c>
      <c r="F790" s="68">
        <v>2860</v>
      </c>
      <c r="G790" s="68">
        <v>63</v>
      </c>
      <c r="H790" s="68">
        <v>63690</v>
      </c>
      <c r="I790" s="69" t="s">
        <v>68</v>
      </c>
      <c r="J790" s="77" t="s">
        <v>942</v>
      </c>
      <c r="K790" s="72">
        <v>4.5</v>
      </c>
      <c r="L790" s="72">
        <v>0.7</v>
      </c>
      <c r="M790" s="72">
        <v>18.5</v>
      </c>
      <c r="N790" s="72">
        <v>6.2</v>
      </c>
      <c r="O790" s="72">
        <v>11.2</v>
      </c>
      <c r="P790" s="72">
        <v>0</v>
      </c>
      <c r="Q790" s="72">
        <v>0</v>
      </c>
      <c r="R790" s="72">
        <v>0</v>
      </c>
      <c r="S790" s="72">
        <v>0</v>
      </c>
      <c r="T790" s="72">
        <v>0</v>
      </c>
      <c r="U790" s="72"/>
      <c r="V790" s="72">
        <v>7.5</v>
      </c>
      <c r="W790" s="72">
        <v>1.7</v>
      </c>
      <c r="X790" s="72">
        <v>18.5</v>
      </c>
      <c r="Y790" s="72">
        <v>0</v>
      </c>
      <c r="Z790" s="72">
        <v>0</v>
      </c>
      <c r="AA790" s="72">
        <v>0</v>
      </c>
      <c r="AB790" s="72"/>
      <c r="AC790" s="72">
        <v>0</v>
      </c>
      <c r="AD790" s="72">
        <v>0</v>
      </c>
      <c r="AE790" s="72">
        <v>4.8</v>
      </c>
      <c r="AF790" s="87">
        <v>7.1</v>
      </c>
      <c r="AG790" s="87">
        <v>1.5</v>
      </c>
      <c r="AH790" s="87">
        <v>0</v>
      </c>
      <c r="AI790" s="87">
        <v>10.8</v>
      </c>
      <c r="AJ790" s="87">
        <v>6.5</v>
      </c>
      <c r="AK790" s="87">
        <v>0.5</v>
      </c>
      <c r="AL790" s="87">
        <v>4.9000000000000004</v>
      </c>
      <c r="AM790" s="87"/>
      <c r="AN790" s="87"/>
      <c r="AO790" s="87"/>
      <c r="AP790" s="70">
        <f t="shared" si="73"/>
        <v>26</v>
      </c>
      <c r="AQ790" s="70">
        <f t="shared" si="74"/>
        <v>104.89999999999999</v>
      </c>
      <c r="AR790" s="70" t="str">
        <f>IFERROR(VLOOKUP(A790,Climatologia_PP!A:U,9+Precipitacion!$E$2,FALSE),"")</f>
        <v/>
      </c>
      <c r="AS790" s="70" t="str">
        <f t="shared" si="75"/>
        <v/>
      </c>
      <c r="AT790" s="70" t="str">
        <f t="shared" si="76"/>
        <v/>
      </c>
      <c r="AU790" s="70">
        <f t="shared" si="77"/>
        <v>18.5</v>
      </c>
      <c r="AV790" s="70" t="str">
        <f>IFERROR(VLOOKUP(A790,Maximos!A:AQ,8+(Precipitacion!$E$2-1)*3,FALSE),"")</f>
        <v/>
      </c>
      <c r="AW790" s="79" t="str">
        <f t="array" ref="AW790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MATCH($A790,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0" s="72" t="str">
        <f t="shared" si="78"/>
        <v>NA</v>
      </c>
    </row>
    <row r="791" spans="1:50" ht="15" customHeight="1" x14ac:dyDescent="0.25">
      <c r="A791" s="68">
        <v>26120460</v>
      </c>
      <c r="B791" s="78" t="s">
        <v>736</v>
      </c>
      <c r="C791" s="78" t="s">
        <v>1167</v>
      </c>
      <c r="D791" s="70">
        <v>-75.683888999999994</v>
      </c>
      <c r="E791" s="70">
        <v>4.3413890000000004</v>
      </c>
      <c r="F791" s="68">
        <v>1900</v>
      </c>
      <c r="G791" s="68">
        <v>63</v>
      </c>
      <c r="H791" s="68">
        <v>63548</v>
      </c>
      <c r="I791" s="69" t="s">
        <v>68</v>
      </c>
      <c r="J791" s="77" t="s">
        <v>920</v>
      </c>
      <c r="K791" s="72">
        <v>0</v>
      </c>
      <c r="L791" s="72">
        <v>0</v>
      </c>
      <c r="M791" s="72">
        <v>2.2999999999999998</v>
      </c>
      <c r="N791" s="72">
        <v>4.5</v>
      </c>
      <c r="O791" s="72">
        <v>11.6</v>
      </c>
      <c r="P791" s="72">
        <v>0</v>
      </c>
      <c r="Q791" s="72">
        <v>0</v>
      </c>
      <c r="R791" s="72">
        <v>0</v>
      </c>
      <c r="S791" s="72">
        <v>0</v>
      </c>
      <c r="T791" s="72">
        <v>0</v>
      </c>
      <c r="U791" s="72">
        <v>6.3</v>
      </c>
      <c r="V791" s="72">
        <v>1</v>
      </c>
      <c r="W791" s="72">
        <v>8.1999999999999993</v>
      </c>
      <c r="X791" s="72">
        <v>0</v>
      </c>
      <c r="Y791" s="72">
        <v>0</v>
      </c>
      <c r="Z791" s="72">
        <v>1.5</v>
      </c>
      <c r="AA791" s="72">
        <v>0</v>
      </c>
      <c r="AB791" s="72">
        <v>1</v>
      </c>
      <c r="AC791" s="72">
        <v>0</v>
      </c>
      <c r="AD791" s="72">
        <v>0</v>
      </c>
      <c r="AE791" s="72">
        <v>0</v>
      </c>
      <c r="AF791" s="87">
        <v>0</v>
      </c>
      <c r="AG791" s="87">
        <v>0</v>
      </c>
      <c r="AH791" s="87">
        <v>0</v>
      </c>
      <c r="AI791" s="87">
        <v>0</v>
      </c>
      <c r="AJ791" s="87">
        <v>0</v>
      </c>
      <c r="AK791" s="87">
        <v>0</v>
      </c>
      <c r="AL791" s="87">
        <v>6.3</v>
      </c>
      <c r="AM791" s="87"/>
      <c r="AN791" s="87"/>
      <c r="AO791" s="87"/>
      <c r="AP791" s="70">
        <f t="shared" si="73"/>
        <v>28</v>
      </c>
      <c r="AQ791" s="70">
        <f t="shared" si="74"/>
        <v>42.699999999999996</v>
      </c>
      <c r="AR791" s="70" t="str">
        <f>IFERROR(VLOOKUP(A791,Climatologia_PP!A:U,9+Precipitacion!$E$2,FALSE),"")</f>
        <v/>
      </c>
      <c r="AS791" s="70" t="str">
        <f t="shared" si="75"/>
        <v/>
      </c>
      <c r="AT791" s="70" t="str">
        <f t="shared" si="76"/>
        <v/>
      </c>
      <c r="AU791" s="70">
        <f t="shared" si="77"/>
        <v>11.6</v>
      </c>
      <c r="AV791" s="70" t="str">
        <f>IFERROR(VLOOKUP(A791,Maximos!A:AQ,8+(Precipitacion!$E$2-1)*3,FALSE),"")</f>
        <v/>
      </c>
      <c r="AW791" s="79" t="str">
        <f t="array" ref="AW791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MATCH($A791,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1" s="72" t="str">
        <f t="shared" si="78"/>
        <v>NA</v>
      </c>
    </row>
    <row r="792" spans="1:50" ht="15" customHeight="1" x14ac:dyDescent="0.25">
      <c r="A792" s="68">
        <v>26120330</v>
      </c>
      <c r="B792" s="78" t="s">
        <v>1176</v>
      </c>
      <c r="C792" s="78" t="s">
        <v>1167</v>
      </c>
      <c r="D792" s="70">
        <v>-75.431111000000001</v>
      </c>
      <c r="E792" s="70">
        <v>4.6236110000000004</v>
      </c>
      <c r="F792" s="68">
        <v>2750</v>
      </c>
      <c r="G792" s="68">
        <v>63</v>
      </c>
      <c r="H792" s="68">
        <v>63690</v>
      </c>
      <c r="I792" s="69" t="s">
        <v>68</v>
      </c>
      <c r="J792" s="77" t="s">
        <v>942</v>
      </c>
      <c r="K792" s="72"/>
      <c r="L792" s="72"/>
      <c r="M792" s="72"/>
      <c r="N792" s="72"/>
      <c r="O792" s="72"/>
      <c r="P792" s="72"/>
      <c r="Q792" s="72"/>
      <c r="R792" s="72"/>
      <c r="S792" s="72"/>
      <c r="T792" s="72"/>
      <c r="U792" s="72"/>
      <c r="V792" s="72"/>
      <c r="W792" s="72"/>
      <c r="X792" s="72"/>
      <c r="Y792" s="72"/>
      <c r="Z792" s="72"/>
      <c r="AA792" s="72"/>
      <c r="AB792" s="72"/>
      <c r="AC792" s="72"/>
      <c r="AD792" s="72"/>
      <c r="AE792" s="72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70">
        <f t="shared" si="73"/>
        <v>0</v>
      </c>
      <c r="AQ792" s="70" t="str">
        <f t="shared" si="74"/>
        <v/>
      </c>
      <c r="AR792" s="70" t="str">
        <f>IFERROR(VLOOKUP(A792,Climatologia_PP!A:U,9+Precipitacion!$E$2,FALSE),"")</f>
        <v/>
      </c>
      <c r="AS792" s="70" t="str">
        <f t="shared" si="75"/>
        <v/>
      </c>
      <c r="AT792" s="70" t="str">
        <f t="shared" si="76"/>
        <v/>
      </c>
      <c r="AU792" s="70" t="str">
        <f t="shared" si="77"/>
        <v/>
      </c>
      <c r="AV792" s="70" t="str">
        <f>IFERROR(VLOOKUP(A792,Maximos!A:AQ,8+(Precipitacion!$E$2-1)*3,FALSE),"")</f>
        <v/>
      </c>
      <c r="AW792" s="79" t="str">
        <f t="array" ref="AW792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MATCH($A792,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2" s="72" t="str">
        <f t="shared" si="78"/>
        <v>NA</v>
      </c>
    </row>
    <row r="793" spans="1:50" ht="15" customHeight="1" x14ac:dyDescent="0.25">
      <c r="A793" s="68">
        <v>26120001</v>
      </c>
      <c r="B793" s="78" t="s">
        <v>1177</v>
      </c>
      <c r="C793" s="78" t="s">
        <v>1167</v>
      </c>
      <c r="D793" s="70">
        <v>-75.658889000000002</v>
      </c>
      <c r="E793" s="70">
        <v>4.5063890000000004</v>
      </c>
      <c r="F793" s="68">
        <v>2900</v>
      </c>
      <c r="G793" s="68">
        <v>63</v>
      </c>
      <c r="H793" s="68">
        <v>63548</v>
      </c>
      <c r="I793" s="69" t="s">
        <v>68</v>
      </c>
      <c r="J793" s="77" t="s">
        <v>920</v>
      </c>
      <c r="K793" s="72"/>
      <c r="L793" s="72"/>
      <c r="M793" s="72"/>
      <c r="N793" s="72"/>
      <c r="O793" s="72"/>
      <c r="P793" s="72"/>
      <c r="Q793" s="72"/>
      <c r="R793" s="72"/>
      <c r="S793" s="72"/>
      <c r="T793" s="72"/>
      <c r="U793" s="72"/>
      <c r="V793" s="72"/>
      <c r="W793" s="72"/>
      <c r="X793" s="72"/>
      <c r="Y793" s="72"/>
      <c r="Z793" s="72"/>
      <c r="AA793" s="72"/>
      <c r="AB793" s="72"/>
      <c r="AC793" s="72"/>
      <c r="AD793" s="72"/>
      <c r="AE793" s="72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70">
        <f t="shared" si="73"/>
        <v>0</v>
      </c>
      <c r="AQ793" s="70" t="str">
        <f t="shared" si="74"/>
        <v/>
      </c>
      <c r="AR793" s="70" t="str">
        <f>IFERROR(VLOOKUP(A793,Climatologia_PP!A:U,9+Precipitacion!$E$2,FALSE),"")</f>
        <v/>
      </c>
      <c r="AS793" s="70" t="str">
        <f t="shared" si="75"/>
        <v/>
      </c>
      <c r="AT793" s="70" t="str">
        <f t="shared" si="76"/>
        <v/>
      </c>
      <c r="AU793" s="70" t="str">
        <f t="shared" si="77"/>
        <v/>
      </c>
      <c r="AV793" s="70" t="str">
        <f>IFERROR(VLOOKUP(A793,Maximos!A:AQ,8+(Precipitacion!$E$2-1)*3,FALSE),"")</f>
        <v/>
      </c>
      <c r="AW793" s="79" t="str">
        <f t="array" ref="AW793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MATCH($A793,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3" s="72" t="str">
        <f t="shared" si="78"/>
        <v>NA</v>
      </c>
    </row>
    <row r="794" spans="1:50" ht="15" customHeight="1" x14ac:dyDescent="0.25">
      <c r="A794" s="68">
        <v>26120430</v>
      </c>
      <c r="B794" s="78" t="s">
        <v>892</v>
      </c>
      <c r="C794" s="78" t="s">
        <v>1167</v>
      </c>
      <c r="D794" s="70">
        <v>-75.658889000000002</v>
      </c>
      <c r="E794" s="70">
        <v>4.5063890000000004</v>
      </c>
      <c r="F794" s="68"/>
      <c r="G794" s="68">
        <v>63</v>
      </c>
      <c r="H794" s="68">
        <v>63548</v>
      </c>
      <c r="I794" s="69" t="s">
        <v>68</v>
      </c>
      <c r="J794" s="77" t="s">
        <v>920</v>
      </c>
      <c r="K794" s="72"/>
      <c r="L794" s="72"/>
      <c r="M794" s="72"/>
      <c r="N794" s="72"/>
      <c r="O794" s="72"/>
      <c r="P794" s="72"/>
      <c r="Q794" s="72"/>
      <c r="R794" s="72"/>
      <c r="S794" s="72"/>
      <c r="T794" s="72"/>
      <c r="U794" s="72"/>
      <c r="V794" s="72"/>
      <c r="W794" s="72"/>
      <c r="X794" s="72"/>
      <c r="Y794" s="72"/>
      <c r="Z794" s="72"/>
      <c r="AA794" s="72"/>
      <c r="AB794" s="72"/>
      <c r="AC794" s="72"/>
      <c r="AD794" s="72"/>
      <c r="AE794" s="72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70">
        <f t="shared" si="73"/>
        <v>0</v>
      </c>
      <c r="AQ794" s="70" t="str">
        <f t="shared" si="74"/>
        <v/>
      </c>
      <c r="AR794" s="70" t="str">
        <f>IFERROR(VLOOKUP(A794,Climatologia_PP!A:U,9+Precipitacion!$E$2,FALSE),"")</f>
        <v/>
      </c>
      <c r="AS794" s="70" t="str">
        <f t="shared" si="75"/>
        <v/>
      </c>
      <c r="AT794" s="70" t="str">
        <f t="shared" si="76"/>
        <v/>
      </c>
      <c r="AU794" s="70" t="str">
        <f t="shared" si="77"/>
        <v/>
      </c>
      <c r="AV794" s="70" t="str">
        <f>IFERROR(VLOOKUP(A794,Maximos!A:AQ,8+(Precipitacion!$E$2-1)*3,FALSE),"")</f>
        <v/>
      </c>
      <c r="AW794" s="79" t="str">
        <f t="array" ref="AW794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MATCH($A794,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4" s="72" t="str">
        <f t="shared" si="78"/>
        <v>NA</v>
      </c>
    </row>
    <row r="795" spans="1:50" ht="15" customHeight="1" x14ac:dyDescent="0.25">
      <c r="A795" s="68">
        <v>26125200</v>
      </c>
      <c r="B795" s="78" t="s">
        <v>1178</v>
      </c>
      <c r="C795" s="78" t="s">
        <v>1167</v>
      </c>
      <c r="D795" s="70">
        <v>-75.864166999999995</v>
      </c>
      <c r="E795" s="70">
        <v>4.5808330000000002</v>
      </c>
      <c r="F795" s="68">
        <v>995</v>
      </c>
      <c r="G795" s="68">
        <v>63</v>
      </c>
      <c r="H795" s="68">
        <v>63594</v>
      </c>
      <c r="I795" s="69" t="s">
        <v>68</v>
      </c>
      <c r="J795" s="77" t="s">
        <v>1179</v>
      </c>
      <c r="K795" s="72"/>
      <c r="L795" s="72"/>
      <c r="M795" s="72"/>
      <c r="N795" s="72"/>
      <c r="O795" s="72"/>
      <c r="P795" s="72"/>
      <c r="Q795" s="72"/>
      <c r="R795" s="72"/>
      <c r="S795" s="72"/>
      <c r="T795" s="72"/>
      <c r="U795" s="72"/>
      <c r="V795" s="72"/>
      <c r="W795" s="72"/>
      <c r="X795" s="72"/>
      <c r="Y795" s="72"/>
      <c r="Z795" s="72"/>
      <c r="AA795" s="72"/>
      <c r="AB795" s="72"/>
      <c r="AC795" s="72"/>
      <c r="AD795" s="72"/>
      <c r="AE795" s="72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70">
        <f t="shared" si="73"/>
        <v>0</v>
      </c>
      <c r="AQ795" s="70" t="str">
        <f t="shared" si="74"/>
        <v/>
      </c>
      <c r="AR795" s="70" t="str">
        <f>IFERROR(VLOOKUP(A795,Climatologia_PP!A:U,9+Precipitacion!$E$2,FALSE),"")</f>
        <v/>
      </c>
      <c r="AS795" s="70" t="str">
        <f t="shared" si="75"/>
        <v/>
      </c>
      <c r="AT795" s="70" t="str">
        <f t="shared" si="76"/>
        <v/>
      </c>
      <c r="AU795" s="70" t="str">
        <f t="shared" si="77"/>
        <v/>
      </c>
      <c r="AV795" s="70" t="str">
        <f>IFERROR(VLOOKUP(A795,Maximos!A:AQ,8+(Precipitacion!$E$2-1)*3,FALSE),"")</f>
        <v/>
      </c>
      <c r="AW795" s="79" t="str">
        <f t="array" ref="AW795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MATCH($A795,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5" s="72" t="str">
        <f t="shared" si="78"/>
        <v>NA</v>
      </c>
    </row>
    <row r="796" spans="1:50" ht="15" customHeight="1" x14ac:dyDescent="0.25">
      <c r="A796" s="68">
        <v>26120710</v>
      </c>
      <c r="B796" s="78" t="s">
        <v>1180</v>
      </c>
      <c r="C796" s="78" t="s">
        <v>1167</v>
      </c>
      <c r="D796" s="70">
        <v>-75.431111000000001</v>
      </c>
      <c r="E796" s="70">
        <v>4.6236110000000004</v>
      </c>
      <c r="F796" s="68">
        <v>3190</v>
      </c>
      <c r="G796" s="68">
        <v>63</v>
      </c>
      <c r="H796" s="68">
        <v>63690</v>
      </c>
      <c r="I796" s="69" t="s">
        <v>68</v>
      </c>
      <c r="J796" s="77" t="s">
        <v>942</v>
      </c>
      <c r="K796" s="72"/>
      <c r="L796" s="72"/>
      <c r="M796" s="72"/>
      <c r="N796" s="72"/>
      <c r="O796" s="72"/>
      <c r="P796" s="72"/>
      <c r="Q796" s="72"/>
      <c r="R796" s="72"/>
      <c r="S796" s="72"/>
      <c r="T796" s="72"/>
      <c r="U796" s="72"/>
      <c r="V796" s="72"/>
      <c r="W796" s="72"/>
      <c r="X796" s="72"/>
      <c r="Y796" s="72"/>
      <c r="Z796" s="72"/>
      <c r="AA796" s="72"/>
      <c r="AB796" s="72"/>
      <c r="AC796" s="72"/>
      <c r="AD796" s="72"/>
      <c r="AE796" s="72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70">
        <f t="shared" si="73"/>
        <v>0</v>
      </c>
      <c r="AQ796" s="70" t="str">
        <f t="shared" si="74"/>
        <v/>
      </c>
      <c r="AR796" s="70" t="str">
        <f>IFERROR(VLOOKUP(A796,Climatologia_PP!A:U,9+Precipitacion!$E$2,FALSE),"")</f>
        <v/>
      </c>
      <c r="AS796" s="70" t="str">
        <f t="shared" si="75"/>
        <v/>
      </c>
      <c r="AT796" s="70" t="str">
        <f t="shared" si="76"/>
        <v/>
      </c>
      <c r="AU796" s="70" t="str">
        <f t="shared" si="77"/>
        <v/>
      </c>
      <c r="AV796" s="70" t="str">
        <f>IFERROR(VLOOKUP(A796,Maximos!A:AQ,8+(Precipitacion!$E$2-1)*3,FALSE),"")</f>
        <v/>
      </c>
      <c r="AW796" s="79" t="str">
        <f t="array" ref="AW796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MATCH($A796,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6" s="72" t="str">
        <f t="shared" si="78"/>
        <v>NA</v>
      </c>
    </row>
    <row r="797" spans="1:50" ht="15" customHeight="1" x14ac:dyDescent="0.25">
      <c r="A797" s="68">
        <v>2612500215</v>
      </c>
      <c r="B797" s="78" t="s">
        <v>1181</v>
      </c>
      <c r="C797" s="78" t="s">
        <v>1167</v>
      </c>
      <c r="D797" s="70">
        <v>-75.658889000000002</v>
      </c>
      <c r="E797" s="70">
        <v>4.5063890000000004</v>
      </c>
      <c r="F797" s="68">
        <v>1536</v>
      </c>
      <c r="G797" s="68">
        <v>63</v>
      </c>
      <c r="H797" s="68">
        <v>63130</v>
      </c>
      <c r="I797" s="69" t="s">
        <v>68</v>
      </c>
      <c r="J797" s="77" t="s">
        <v>1168</v>
      </c>
      <c r="K797" s="72">
        <v>0.9</v>
      </c>
      <c r="L797" s="72">
        <v>0.5</v>
      </c>
      <c r="M797" s="72">
        <v>14.2</v>
      </c>
      <c r="N797" s="72">
        <v>4.3</v>
      </c>
      <c r="O797" s="72">
        <v>1.2</v>
      </c>
      <c r="P797" s="72">
        <v>0</v>
      </c>
      <c r="Q797" s="72">
        <v>0.3</v>
      </c>
      <c r="R797" s="72">
        <v>0</v>
      </c>
      <c r="S797" s="72">
        <v>0</v>
      </c>
      <c r="T797" s="72">
        <v>0</v>
      </c>
      <c r="U797" s="72">
        <v>1.9</v>
      </c>
      <c r="V797" s="72">
        <v>0.1</v>
      </c>
      <c r="W797" s="72">
        <v>1.1000000000000001</v>
      </c>
      <c r="X797" s="72">
        <v>5.4</v>
      </c>
      <c r="Y797" s="72">
        <v>0</v>
      </c>
      <c r="Z797" s="72">
        <v>0</v>
      </c>
      <c r="AA797" s="72">
        <v>0</v>
      </c>
      <c r="AB797" s="72">
        <v>0</v>
      </c>
      <c r="AC797" s="72">
        <v>0</v>
      </c>
      <c r="AD797" s="72">
        <v>0</v>
      </c>
      <c r="AE797" s="72">
        <v>0.6</v>
      </c>
      <c r="AF797" s="87">
        <v>0</v>
      </c>
      <c r="AG797" s="87">
        <v>0</v>
      </c>
      <c r="AH797" s="87">
        <v>0</v>
      </c>
      <c r="AI797" s="87">
        <v>0</v>
      </c>
      <c r="AJ797" s="87">
        <v>0</v>
      </c>
      <c r="AK797" s="87">
        <v>0</v>
      </c>
      <c r="AL797" s="87">
        <v>2.2999999999999998</v>
      </c>
      <c r="AM797" s="87"/>
      <c r="AN797" s="87"/>
      <c r="AO797" s="87"/>
      <c r="AP797" s="70">
        <f t="shared" si="73"/>
        <v>28</v>
      </c>
      <c r="AQ797" s="70">
        <f t="shared" si="74"/>
        <v>32.799999999999997</v>
      </c>
      <c r="AR797" s="70" t="str">
        <f>IFERROR(VLOOKUP(A797,Climatologia_PP!A:U,9+Precipitacion!$E$2,FALSE),"")</f>
        <v/>
      </c>
      <c r="AS797" s="70" t="str">
        <f t="shared" si="75"/>
        <v/>
      </c>
      <c r="AT797" s="70" t="str">
        <f t="shared" si="76"/>
        <v/>
      </c>
      <c r="AU797" s="70">
        <f t="shared" si="77"/>
        <v>14.2</v>
      </c>
      <c r="AV797" s="70" t="str">
        <f>IFERROR(VLOOKUP(A797,Maximos!A:AQ,8+(Precipitacion!$E$2-1)*3,FALSE),"")</f>
        <v/>
      </c>
      <c r="AW797" s="79" t="str">
        <f t="array" ref="AW797">IFERROR(
  _xlfn.LET(
    _xlpm.mesNum, E$2,
    _xlpm.mesTxt, INDEX({"ENERO","FEBRERO","MARZO","ABRIL","MAYO","JUNIO","JULIO","AGOSTO","SEPTIEMBRE","OCTUBRE","NOVIEMBRE","DICIEMBRE"}, _xlpm.mesNum),
    _xlpm.colIni, MATCH(_xlpm.mesTxt, Maximos!$1:$1, 0),
    _xlpm.fila, MATCH($A797, Maximos!$A:$A, 0),
    _xlpm.anio, INDEX(Maximos!$A:$ZZ, _xlpm.fila, _xlpm.colIni+1),
    _xlpm.dia, INDEX(Maximos!$A:$ZZ, _xlpm.fila, _xlpm.colIni+2),
    IF(OR(_xlpm.anio="",_xlpm.dia=""), "No aplica", DATE(_xlpm.anio, _xlpm.mesNum, _xlpm.dia))
  ),
"")</f>
        <v/>
      </c>
      <c r="AX797" s="72" t="str">
        <f t="shared" si="78"/>
        <v>NA</v>
      </c>
    </row>
    <row r="798" spans="1:50" x14ac:dyDescent="0.25">
      <c r="AQ798" s="64"/>
      <c r="AR798" s="64"/>
    </row>
  </sheetData>
  <conditionalFormatting sqref="A1:A1048576">
    <cfRule type="duplicateValues" dxfId="6" priority="3"/>
    <cfRule type="duplicateValues" dxfId="5" priority="10"/>
  </conditionalFormatting>
  <conditionalFormatting sqref="K5:AO742 K744:AO797">
    <cfRule type="cellIs" dxfId="4" priority="1" operator="equal">
      <formula>""</formula>
    </cfRule>
  </conditionalFormatting>
  <conditionalFormatting sqref="AP5:AP797">
    <cfRule type="cellIs" dxfId="3" priority="8" operator="lessThan">
      <formula>21</formula>
    </cfRule>
  </conditionalFormatting>
  <conditionalFormatting sqref="AX5:AX797">
    <cfRule type="containsText" dxfId="2" priority="4" operator="containsText" text="NA">
      <formula>NOT(ISERROR(SEARCH("NA",AX5)))</formula>
    </cfRule>
    <cfRule type="cellIs" dxfId="1" priority="5" operator="greaterThan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G5"/>
  <sheetViews>
    <sheetView zoomScale="90" zoomScaleNormal="90" workbookViewId="0">
      <selection activeCell="AB20" sqref="AB20"/>
    </sheetView>
  </sheetViews>
  <sheetFormatPr baseColWidth="10" defaultRowHeight="15" x14ac:dyDescent="0.25"/>
  <cols>
    <col min="2" max="2" width="15.85546875" bestFit="1" customWidth="1"/>
    <col min="3" max="4" width="8.28515625" bestFit="1" customWidth="1"/>
    <col min="5" max="15" width="7.7109375" bestFit="1" customWidth="1"/>
    <col min="16" max="16" width="8.42578125" bestFit="1" customWidth="1"/>
    <col min="17" max="17" width="7.7109375" bestFit="1" customWidth="1"/>
    <col min="18" max="18" width="8.42578125" bestFit="1" customWidth="1"/>
    <col min="19" max="33" width="7.7109375" bestFit="1" customWidth="1"/>
  </cols>
  <sheetData>
    <row r="1" spans="2:33" x14ac:dyDescent="0.25">
      <c r="B1" s="82" t="str">
        <f>Precipitacion!D2</f>
        <v>MAYO</v>
      </c>
    </row>
    <row r="2" spans="2:33" ht="19.5" customHeight="1" x14ac:dyDescent="0.25">
      <c r="B2" s="80" t="s">
        <v>1182</v>
      </c>
      <c r="C2" s="62">
        <v>1</v>
      </c>
      <c r="D2" s="62">
        <v>2</v>
      </c>
      <c r="E2" s="62">
        <v>3</v>
      </c>
      <c r="F2" s="62">
        <v>4</v>
      </c>
      <c r="G2" s="62">
        <v>5</v>
      </c>
      <c r="H2" s="62">
        <v>6</v>
      </c>
      <c r="I2" s="62">
        <v>7</v>
      </c>
      <c r="J2" s="62">
        <v>8</v>
      </c>
      <c r="K2" s="62">
        <v>9</v>
      </c>
      <c r="L2" s="62">
        <v>10</v>
      </c>
      <c r="M2" s="62">
        <v>11</v>
      </c>
      <c r="N2" s="62">
        <v>12</v>
      </c>
      <c r="O2" s="62">
        <v>13</v>
      </c>
      <c r="P2" s="62">
        <v>14</v>
      </c>
      <c r="Q2" s="62">
        <v>15</v>
      </c>
      <c r="R2" s="62">
        <v>16</v>
      </c>
      <c r="S2" s="62">
        <v>17</v>
      </c>
      <c r="T2" s="62">
        <v>18</v>
      </c>
      <c r="U2" s="62">
        <v>19</v>
      </c>
      <c r="V2" s="62">
        <v>20</v>
      </c>
      <c r="W2" s="62">
        <v>21</v>
      </c>
      <c r="X2" s="62">
        <v>22</v>
      </c>
      <c r="Y2" s="62">
        <v>23</v>
      </c>
      <c r="Z2" s="62">
        <v>24</v>
      </c>
      <c r="AA2" s="62">
        <v>25</v>
      </c>
      <c r="AB2" s="62">
        <v>26</v>
      </c>
      <c r="AC2" s="62">
        <v>27</v>
      </c>
      <c r="AD2" s="62">
        <v>28</v>
      </c>
      <c r="AE2" s="62">
        <v>29</v>
      </c>
      <c r="AF2" s="62">
        <v>30</v>
      </c>
      <c r="AG2" s="62">
        <v>31</v>
      </c>
    </row>
    <row r="3" spans="2:33" ht="19.5" customHeight="1" x14ac:dyDescent="0.25">
      <c r="B3" s="80" t="s">
        <v>1183</v>
      </c>
      <c r="C3" s="83">
        <f>IF(C4&gt;0,SUM(Precipitacion!K5:K797),-999)</f>
        <v>5982.9000000000005</v>
      </c>
      <c r="D3" s="83">
        <f>IF(D4&gt;0,SUM(Precipitacion!L5:L797),-999)</f>
        <v>4751.7000000000016</v>
      </c>
      <c r="E3" s="83">
        <f>IF(E4&gt;0,SUM(Precipitacion!M5:M797),-999)</f>
        <v>6558.9999999999973</v>
      </c>
      <c r="F3" s="83">
        <f>IF(F4&gt;0,SUM(Precipitacion!N5:N797),-999)</f>
        <v>2611.1999999999985</v>
      </c>
      <c r="G3" s="83">
        <f>IF(G4&gt;0,SUM(Precipitacion!O5:O797),-999)</f>
        <v>4183.5</v>
      </c>
      <c r="H3" s="83">
        <f>IF(H4&gt;0,SUM(Precipitacion!P5:P797),-999)</f>
        <v>2817.8999999999987</v>
      </c>
      <c r="I3" s="83">
        <f>IF(I4&gt;0,SUM(Precipitacion!Q5:Q797),-999)</f>
        <v>2056.3999999999992</v>
      </c>
      <c r="J3" s="83">
        <f>IF(J4&gt;0,SUM(Precipitacion!R5:R797),-999)</f>
        <v>1188.7</v>
      </c>
      <c r="K3" s="83">
        <f>IF(K4&gt;0,SUM(Precipitacion!S5:S797),-999)</f>
        <v>996.5</v>
      </c>
      <c r="L3" s="83">
        <f>IF(L4&gt;0,SUM(Precipitacion!T5:T797),-999)</f>
        <v>3215.7</v>
      </c>
      <c r="M3" s="83">
        <f>IF(M4&gt;0,SUM(Precipitacion!U5:U797),-999)</f>
        <v>6831.8599999999979</v>
      </c>
      <c r="N3" s="83">
        <f>IF(N4&gt;0,SUM(Precipitacion!V5:V797),-999)</f>
        <v>3405.3999999999969</v>
      </c>
      <c r="O3" s="83">
        <f>IF(O4&gt;0,SUM(Precipitacion!W5:W797),-999)</f>
        <v>2976.4999999999982</v>
      </c>
      <c r="P3" s="83">
        <f>IF(P4&gt;0,SUM(Precipitacion!X5:X797),-999)</f>
        <v>2271.0000000000014</v>
      </c>
      <c r="Q3" s="83">
        <f>IF(Q4&gt;0,SUM(Precipitacion!Y5:Y797),-999)</f>
        <v>2795.9999999999986</v>
      </c>
      <c r="R3" s="83">
        <f>IF(R4&gt;0,SUM(Precipitacion!Z5:Z797),-999)</f>
        <v>3913.0999999999985</v>
      </c>
      <c r="S3" s="83">
        <f>IF(S4&gt;0,SUM(Precipitacion!AA5:AA797),-999)</f>
        <v>1977.0999999999997</v>
      </c>
      <c r="T3" s="83">
        <f>IF(T4&gt;0,SUM(Precipitacion!AB5:AB797),-999)</f>
        <v>4957.5000000000018</v>
      </c>
      <c r="U3" s="83">
        <f>IF(U4&gt;0,SUM(Precipitacion!AC5:AC797),-999)</f>
        <v>1486.5999999999995</v>
      </c>
      <c r="V3" s="83">
        <f>IF(V4&gt;0,SUM(Precipitacion!AD5:AD797),-999)</f>
        <v>3619.6000000000013</v>
      </c>
      <c r="W3" s="83">
        <f>IF(W4&gt;0,SUM(Precipitacion!AE5:AE797),-999)</f>
        <v>7635.6999999999989</v>
      </c>
      <c r="X3" s="83">
        <f>IF(X4&gt;0,SUM(Precipitacion!AF5:AF797),-999)</f>
        <v>2918.9000000000019</v>
      </c>
      <c r="Y3" s="83">
        <f>IF(Y4&gt;0,SUM(Precipitacion!AG5:AG797),-999)</f>
        <v>3788.4999999999982</v>
      </c>
      <c r="Z3" s="83">
        <f>IF(Z4&gt;0,SUM(Precipitacion!AH5:AH797),-999)</f>
        <v>2192.0000000000014</v>
      </c>
      <c r="AA3" s="83">
        <f>IF(AA4&gt;0,SUM(Precipitacion!AI5:AI797),-999)</f>
        <v>4575.0999999999985</v>
      </c>
      <c r="AB3" s="83">
        <f>IF(AB4&gt;0,SUM(Precipitacion!AJ5:AJ797),-999)</f>
        <v>4514.6000000000004</v>
      </c>
      <c r="AC3" s="83">
        <f>IF(AC4&gt;0,SUM(Precipitacion!AK5:AK797),-999)</f>
        <v>3351.0999999999981</v>
      </c>
      <c r="AD3" s="83">
        <f>IF(AD4&gt;0,SUM(Precipitacion!AL5:AL797),-999)</f>
        <v>4880.5000000000018</v>
      </c>
      <c r="AE3" s="83">
        <f>IF(AE4&gt;0,SUM(Precipitacion!AM5:AM797),-999)</f>
        <v>6182.2999999999956</v>
      </c>
      <c r="AF3" s="83">
        <f>IF(AF4&gt;0,SUM(Precipitacion!AN5:AN797),-999)</f>
        <v>-999</v>
      </c>
      <c r="AG3" s="83">
        <f>IF(AG4&gt;0,SUM(Precipitacion!AO5:AO797),-999)</f>
        <v>-999</v>
      </c>
    </row>
    <row r="4" spans="2:33" ht="19.5" customHeight="1" x14ac:dyDescent="0.25">
      <c r="B4" s="81" t="s">
        <v>1184</v>
      </c>
      <c r="C4" s="4">
        <f>IF(COUNTIF(Precipitacion!K5:K797,"&gt;=0")&gt;0,COUNTIF(Precipitacion!K5:K797,"&gt;=0"),-999)</f>
        <v>687</v>
      </c>
      <c r="D4" s="86">
        <f>IF(COUNTIF(Precipitacion!L5:L797,"&gt;=0")&gt;0,COUNTIF(Precipitacion!L5:L797,"&gt;=0"),-999)</f>
        <v>682</v>
      </c>
      <c r="E4" s="86">
        <f>IF(COUNTIF(Precipitacion!M5:M797,"&gt;=0")&gt;0,COUNTIF(Precipitacion!M5:M797,"&gt;=0"),-999)</f>
        <v>686</v>
      </c>
      <c r="F4" s="86">
        <f>IF(COUNTIF(Precipitacion!N5:N797,"&gt;=0")&gt;0,COUNTIF(Precipitacion!N5:N797,"&gt;=0"),-999)</f>
        <v>687</v>
      </c>
      <c r="G4" s="86">
        <f>IF(COUNTIF(Precipitacion!O5:O797,"&gt;=0")&gt;0,COUNTIF(Precipitacion!O5:O797,"&gt;=0"),-999)</f>
        <v>691</v>
      </c>
      <c r="H4" s="86">
        <f>IF(COUNTIF(Precipitacion!P5:P797,"&gt;=0")&gt;0,COUNTIF(Precipitacion!P5:P797,"&gt;=0"),-999)</f>
        <v>689</v>
      </c>
      <c r="I4" s="86">
        <f>IF(COUNTIF(Precipitacion!Q5:Q797,"&gt;=0")&gt;0,COUNTIF(Precipitacion!Q5:Q797,"&gt;=0"),-999)</f>
        <v>687</v>
      </c>
      <c r="J4" s="86">
        <f>IF(COUNTIF(Precipitacion!R5:R797,"&gt;=0")&gt;0,COUNTIF(Precipitacion!R5:R797,"&gt;=0"),-999)</f>
        <v>683</v>
      </c>
      <c r="K4" s="86">
        <f>IF(COUNTIF(Precipitacion!S5:S797,"&gt;=0")&gt;0,COUNTIF(Precipitacion!S5:S797,"&gt;=0"),-999)</f>
        <v>676</v>
      </c>
      <c r="L4" s="86">
        <f>IF(COUNTIF(Precipitacion!T5:T797,"&gt;=0")&gt;0,COUNTIF(Precipitacion!T5:T797,"&gt;=0"),-999)</f>
        <v>685</v>
      </c>
      <c r="M4" s="86">
        <f>IF(COUNTIF(Precipitacion!U5:U797,"&gt;=0")&gt;0,COUNTIF(Precipitacion!U5:U797,"&gt;=0"),-999)</f>
        <v>688</v>
      </c>
      <c r="N4" s="86">
        <f>IF(COUNTIF(Precipitacion!V5:V797,"&gt;=0")&gt;0,COUNTIF(Precipitacion!V5:V797,"&gt;=0"),-999)</f>
        <v>691</v>
      </c>
      <c r="O4" s="86">
        <f>IF(COUNTIF(Precipitacion!W5:W797,"&gt;=0")&gt;0,COUNTIF(Precipitacion!W5:W797,"&gt;=0"),-999)</f>
        <v>683</v>
      </c>
      <c r="P4" s="86">
        <f>IF(COUNTIF(Precipitacion!X5:X797,"&gt;=0")&gt;0,COUNTIF(Precipitacion!X5:X797,"&gt;=0"),-999)</f>
        <v>683</v>
      </c>
      <c r="Q4" s="86">
        <f>IF(COUNTIF(Precipitacion!Y5:Y797,"&gt;=0")&gt;0,COUNTIF(Precipitacion!Y5:Y797,"&gt;=0"),-999)</f>
        <v>678</v>
      </c>
      <c r="R4" s="86">
        <f>IF(COUNTIF(Precipitacion!Z5:Z797,"&gt;=0")&gt;0,COUNTIF(Precipitacion!Z5:Z797,"&gt;=0"),-999)</f>
        <v>669</v>
      </c>
      <c r="S4" s="86">
        <f>IF(COUNTIF(Precipitacion!AA5:AA797,"&gt;=0")&gt;0,COUNTIF(Precipitacion!AA5:AA797,"&gt;=0"),-999)</f>
        <v>676</v>
      </c>
      <c r="T4" s="86">
        <f>IF(COUNTIF(Precipitacion!AB5:AB797,"&gt;=0")&gt;0,COUNTIF(Precipitacion!AB5:AB797,"&gt;=0"),-999)</f>
        <v>685</v>
      </c>
      <c r="U4" s="86">
        <f>IF(COUNTIF(Precipitacion!AC5:AC797,"&gt;=0")&gt;0,COUNTIF(Precipitacion!AC5:AC797,"&gt;=0"),-999)</f>
        <v>689</v>
      </c>
      <c r="V4" s="86">
        <f>IF(COUNTIF(Precipitacion!AD5:AD797,"&gt;=0")&gt;0,COUNTIF(Precipitacion!AD5:AD797,"&gt;=0"),-999)</f>
        <v>687</v>
      </c>
      <c r="W4" s="86">
        <f>IF(COUNTIF(Precipitacion!AE5:AE797,"&gt;=0")&gt;0,COUNTIF(Precipitacion!AE5:AE797,"&gt;=0"),-999)</f>
        <v>682</v>
      </c>
      <c r="X4" s="86">
        <f>IF(COUNTIF(Precipitacion!AF5:AF797,"&gt;=0")&gt;0,COUNTIF(Precipitacion!AF5:AF797,"&gt;=0"),-999)</f>
        <v>680</v>
      </c>
      <c r="Y4" s="86">
        <f>IF(COUNTIF(Precipitacion!AG5:AG797,"&gt;=0")&gt;0,COUNTIF(Precipitacion!AG5:AG797,"&gt;=0"),-999)</f>
        <v>671</v>
      </c>
      <c r="Z4" s="86">
        <f>IF(COUNTIF(Precipitacion!AH5:AH797,"&gt;=0")&gt;0,COUNTIF(Precipitacion!AH5:AH797,"&gt;=0"),-999)</f>
        <v>674</v>
      </c>
      <c r="AA4" s="86">
        <f>IF(COUNTIF(Precipitacion!AI5:AI797,"&gt;=0")&gt;0,COUNTIF(Precipitacion!AI5:AI797,"&gt;=0"),-999)</f>
        <v>681</v>
      </c>
      <c r="AB4" s="86">
        <f>IF(COUNTIF(Precipitacion!AJ5:AJ797,"&gt;=0")&gt;0,COUNTIF(Precipitacion!AJ5:AJ797,"&gt;=0"),-999)</f>
        <v>684</v>
      </c>
      <c r="AC4" s="86">
        <f>IF(COUNTIF(Precipitacion!AK5:AK797,"&gt;=0")&gt;0,COUNTIF(Precipitacion!AK5:AK797,"&gt;=0"),-999)</f>
        <v>680</v>
      </c>
      <c r="AD4" s="86">
        <f>IF(COUNTIF(Precipitacion!AL5:AL797,"&gt;=0")&gt;0,COUNTIF(Precipitacion!AL5:AL797,"&gt;=0"),-999)</f>
        <v>677</v>
      </c>
      <c r="AE4" s="86">
        <f>IF(COUNTIF(Precipitacion!AM5:AM797,"&gt;=0")&gt;0,COUNTIF(Precipitacion!AM5:AM797,"&gt;=0"),-999)</f>
        <v>625</v>
      </c>
      <c r="AF4" s="86">
        <f>IF(COUNTIF(Precipitacion!AN5:AN797,"&gt;=0")&gt;0,COUNTIF(Precipitacion!AN5:AN797,"&gt;=0"),-999)</f>
        <v>-999</v>
      </c>
      <c r="AG4" s="86">
        <f>IF(COUNTIF(Precipitacion!AO5:AO797,"&gt;=0")&gt;0,COUNTIF(Precipitacion!AO5:AO797,"&gt;=0"),-999)</f>
        <v>-999</v>
      </c>
    </row>
    <row r="5" spans="2:33" ht="19.5" customHeight="1" x14ac:dyDescent="0.25">
      <c r="B5" s="81" t="s">
        <v>1185</v>
      </c>
      <c r="C5" s="83">
        <f>MAX(Precipitacion!K5:K797)</f>
        <v>111</v>
      </c>
      <c r="D5" s="83">
        <f>MAX(Precipitacion!L5:L797)</f>
        <v>145.1</v>
      </c>
      <c r="E5" s="83">
        <f>MAX(Precipitacion!M5:M797)</f>
        <v>144</v>
      </c>
      <c r="F5" s="83">
        <f>MAX(Precipitacion!N5:N797)</f>
        <v>75</v>
      </c>
      <c r="G5" s="83">
        <f>MAX(Precipitacion!O5:O797)</f>
        <v>111</v>
      </c>
      <c r="H5" s="83">
        <f>MAX(Precipitacion!P5:P797)</f>
        <v>177</v>
      </c>
      <c r="I5" s="83">
        <f>MAX(Precipitacion!Q5:Q797)</f>
        <v>118</v>
      </c>
      <c r="J5" s="83">
        <f>MAX(Precipitacion!R5:R797)</f>
        <v>59.6</v>
      </c>
      <c r="K5" s="83">
        <f>MAX(Precipitacion!S5:S797)</f>
        <v>97</v>
      </c>
      <c r="L5" s="83">
        <f>MAX(Precipitacion!T5:T797)</f>
        <v>110.4</v>
      </c>
      <c r="M5" s="83">
        <f>MAX(Precipitacion!U5:U797)</f>
        <v>130</v>
      </c>
      <c r="N5" s="83">
        <f>MAX(Precipitacion!V5:V797)</f>
        <v>104</v>
      </c>
      <c r="O5" s="83">
        <f>MAX(Precipitacion!W5:W797)</f>
        <v>80.400000000000006</v>
      </c>
      <c r="P5" s="83">
        <f>MAX(Precipitacion!X5:X797)</f>
        <v>140</v>
      </c>
      <c r="Q5" s="83">
        <f>MAX(Precipitacion!Y5:Y797)</f>
        <v>136.4</v>
      </c>
      <c r="R5" s="83">
        <f>MAX(Precipitacion!Z5:Z797)</f>
        <v>100.4</v>
      </c>
      <c r="S5" s="83">
        <f>MAX(Precipitacion!AA5:AA797)</f>
        <v>120</v>
      </c>
      <c r="T5" s="83">
        <f>MAX(Precipitacion!AB5:AB797)</f>
        <v>125</v>
      </c>
      <c r="U5" s="83">
        <f>MAX(Precipitacion!AC5:AC797)</f>
        <v>87</v>
      </c>
      <c r="V5" s="83">
        <f>MAX(Precipitacion!AD5:AD797)</f>
        <v>111</v>
      </c>
      <c r="W5" s="83">
        <f>MAX(Precipitacion!AE5:AE797)</f>
        <v>135</v>
      </c>
      <c r="X5" s="83">
        <f>MAX(Precipitacion!AF5:AF797)</f>
        <v>93</v>
      </c>
      <c r="Y5" s="83">
        <f>MAX(Precipitacion!AG5:AG797)</f>
        <v>121.5</v>
      </c>
      <c r="Z5" s="83">
        <f>MAX(Precipitacion!AH5:AH797)</f>
        <v>125</v>
      </c>
      <c r="AA5" s="83">
        <f>MAX(Precipitacion!AI5:AI797)</f>
        <v>155</v>
      </c>
      <c r="AB5" s="83">
        <f>MAX(Precipitacion!AJ5:AJ797)</f>
        <v>137</v>
      </c>
      <c r="AC5" s="83">
        <f>MAX(Precipitacion!AK5:AK797)</f>
        <v>114</v>
      </c>
      <c r="AD5" s="83">
        <f>MAX(Precipitacion!AL5:AL797)</f>
        <v>130</v>
      </c>
      <c r="AE5" s="83">
        <f>MAX(Precipitacion!AM5:AM797)</f>
        <v>135</v>
      </c>
      <c r="AF5" s="83">
        <f>MAX(Precipitacion!AN5:AN797)</f>
        <v>0</v>
      </c>
      <c r="AG5" s="83">
        <f>MAX(Precipitacion!AO5:AO797)</f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1613"/>
  <sheetViews>
    <sheetView zoomScale="80" zoomScaleNormal="80" workbookViewId="0">
      <pane ySplit="2" topLeftCell="A3" activePane="bottomLeft" state="frozen"/>
      <selection pane="bottomLeft" activeCell="C41" sqref="C41"/>
    </sheetView>
  </sheetViews>
  <sheetFormatPr baseColWidth="10" defaultColWidth="14.42578125" defaultRowHeight="15" customHeight="1" x14ac:dyDescent="0.25"/>
  <cols>
    <col min="1" max="2" width="10.7109375" customWidth="1"/>
    <col min="3" max="3" width="30.7109375" customWidth="1"/>
    <col min="4" max="4" width="28.7109375" customWidth="1"/>
    <col min="5" max="5" width="40.7109375" customWidth="1"/>
    <col min="6" max="6" width="4.7109375" customWidth="1"/>
    <col min="7" max="7" width="11.7109375" customWidth="1"/>
    <col min="8" max="9" width="10.7109375" customWidth="1"/>
    <col min="10" max="22" width="7.7109375" customWidth="1"/>
    <col min="23" max="23" width="13.7109375" customWidth="1"/>
    <col min="24" max="24" width="11.7109375" customWidth="1"/>
    <col min="25" max="26" width="7.7109375" style="25" customWidth="1"/>
    <col min="27" max="27" width="11.42578125" style="25" customWidth="1"/>
    <col min="28" max="30" width="11.42578125" customWidth="1"/>
    <col min="31" max="31" width="11.140625" customWidth="1"/>
    <col min="32" max="42" width="11.42578125" customWidth="1"/>
  </cols>
  <sheetData>
    <row r="1" spans="1:43" ht="18.75" customHeight="1" thickBot="1" x14ac:dyDescent="0.3">
      <c r="A1" s="57" t="s">
        <v>1186</v>
      </c>
      <c r="B1" s="55"/>
      <c r="C1" s="55"/>
      <c r="D1" s="55"/>
      <c r="E1" s="55"/>
      <c r="F1" s="55"/>
      <c r="G1" s="55"/>
      <c r="H1" s="55"/>
      <c r="I1" s="56"/>
      <c r="J1" s="58" t="s">
        <v>1187</v>
      </c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6"/>
      <c r="W1" s="98" t="s">
        <v>1188</v>
      </c>
      <c r="X1" s="99"/>
      <c r="Y1" s="5"/>
      <c r="Z1" s="5"/>
      <c r="AA1" s="5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3" ht="23.25" customHeight="1" thickBot="1" x14ac:dyDescent="0.3">
      <c r="A2" s="7" t="s">
        <v>1189</v>
      </c>
      <c r="B2" s="8" t="s">
        <v>1190</v>
      </c>
      <c r="C2" s="8" t="s">
        <v>1191</v>
      </c>
      <c r="D2" s="8" t="s">
        <v>15</v>
      </c>
      <c r="E2" s="8" t="s">
        <v>14</v>
      </c>
      <c r="F2" s="9" t="s">
        <v>1192</v>
      </c>
      <c r="G2" s="8" t="s">
        <v>1193</v>
      </c>
      <c r="H2" s="10" t="s">
        <v>1194</v>
      </c>
      <c r="I2" s="11" t="s">
        <v>1195</v>
      </c>
      <c r="J2" s="12" t="s">
        <v>1196</v>
      </c>
      <c r="K2" s="8" t="s">
        <v>1197</v>
      </c>
      <c r="L2" s="8" t="s">
        <v>1198</v>
      </c>
      <c r="M2" s="8" t="s">
        <v>1199</v>
      </c>
      <c r="N2" s="8" t="s">
        <v>1200</v>
      </c>
      <c r="O2" s="8" t="s">
        <v>1201</v>
      </c>
      <c r="P2" s="8" t="s">
        <v>1202</v>
      </c>
      <c r="Q2" s="8" t="s">
        <v>1203</v>
      </c>
      <c r="R2" s="8" t="s">
        <v>1204</v>
      </c>
      <c r="S2" s="8" t="s">
        <v>1205</v>
      </c>
      <c r="T2" s="8" t="s">
        <v>1206</v>
      </c>
      <c r="U2" s="8" t="s">
        <v>1207</v>
      </c>
      <c r="V2" s="13" t="s">
        <v>1208</v>
      </c>
      <c r="W2" s="14" t="s">
        <v>1209</v>
      </c>
      <c r="X2" s="15" t="s">
        <v>1210</v>
      </c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</row>
    <row r="3" spans="1:43" s="25" customFormat="1" ht="16.5" customHeight="1" x14ac:dyDescent="0.25">
      <c r="A3" s="16">
        <v>47060010</v>
      </c>
      <c r="B3" s="17" t="s">
        <v>1211</v>
      </c>
      <c r="C3" s="17" t="s">
        <v>723</v>
      </c>
      <c r="D3" s="17" t="s">
        <v>723</v>
      </c>
      <c r="E3" s="17" t="s">
        <v>98</v>
      </c>
      <c r="F3" s="17">
        <v>7</v>
      </c>
      <c r="G3" s="17">
        <v>120</v>
      </c>
      <c r="H3" s="18">
        <v>-73.205166669999997</v>
      </c>
      <c r="I3" s="19">
        <v>-1.74851</v>
      </c>
      <c r="J3" s="20">
        <v>180.18148148148151</v>
      </c>
      <c r="K3" s="21">
        <v>214.7678571428572</v>
      </c>
      <c r="L3" s="21">
        <v>296.44482758620688</v>
      </c>
      <c r="M3" s="21">
        <v>317.47857142857151</v>
      </c>
      <c r="N3" s="21">
        <v>339.32962962962961</v>
      </c>
      <c r="O3" s="21">
        <v>300.22222222222217</v>
      </c>
      <c r="P3" s="21">
        <v>262.17500000000001</v>
      </c>
      <c r="Q3" s="21">
        <v>195.35384615384609</v>
      </c>
      <c r="R3" s="21">
        <v>189.3833333333333</v>
      </c>
      <c r="S3" s="21">
        <v>207.45555555555549</v>
      </c>
      <c r="T3" s="21">
        <v>255.53750000000011</v>
      </c>
      <c r="U3" s="21">
        <v>263.65925925925927</v>
      </c>
      <c r="V3" s="22">
        <v>3021.9890837929629</v>
      </c>
      <c r="W3" s="23">
        <v>318</v>
      </c>
      <c r="X3" s="24">
        <v>0.8833333333333333</v>
      </c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</row>
    <row r="4" spans="1:43" s="25" customFormat="1" ht="16.5" customHeight="1" x14ac:dyDescent="0.25">
      <c r="A4" s="16">
        <v>44137040</v>
      </c>
      <c r="B4" s="17" t="s">
        <v>1212</v>
      </c>
      <c r="C4" s="17" t="s">
        <v>1213</v>
      </c>
      <c r="D4" s="17" t="s">
        <v>1102</v>
      </c>
      <c r="E4" s="17" t="s">
        <v>98</v>
      </c>
      <c r="F4" s="17">
        <v>4</v>
      </c>
      <c r="G4" s="17">
        <v>137</v>
      </c>
      <c r="H4" s="18">
        <v>-73.192555560000002</v>
      </c>
      <c r="I4" s="19">
        <v>-0.62833333000000013</v>
      </c>
      <c r="J4" s="20">
        <v>147.10526315789471</v>
      </c>
      <c r="K4" s="21">
        <v>196.55</v>
      </c>
      <c r="L4" s="21">
        <v>289.94444444444451</v>
      </c>
      <c r="M4" s="21">
        <v>354.65</v>
      </c>
      <c r="N4" s="21">
        <v>407.95</v>
      </c>
      <c r="O4" s="21">
        <v>378.95</v>
      </c>
      <c r="P4" s="21">
        <v>319.72222222222217</v>
      </c>
      <c r="Q4" s="21">
        <v>276.8</v>
      </c>
      <c r="R4" s="21">
        <v>250.7</v>
      </c>
      <c r="S4" s="21">
        <v>286.35000000000002</v>
      </c>
      <c r="T4" s="21">
        <v>240.4736842105263</v>
      </c>
      <c r="U4" s="21">
        <v>223.15789473684211</v>
      </c>
      <c r="V4" s="22">
        <v>3372.3535087719301</v>
      </c>
      <c r="W4" s="23">
        <v>233</v>
      </c>
      <c r="X4" s="24">
        <v>0.97083333333333333</v>
      </c>
      <c r="Y4" s="5" t="s">
        <v>1214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</row>
    <row r="5" spans="1:43" s="25" customFormat="1" ht="16.5" customHeight="1" x14ac:dyDescent="0.25">
      <c r="A5" s="16">
        <v>44187030</v>
      </c>
      <c r="B5" s="17" t="s">
        <v>1212</v>
      </c>
      <c r="C5" s="17" t="s">
        <v>1215</v>
      </c>
      <c r="D5" s="17" t="s">
        <v>1216</v>
      </c>
      <c r="E5" s="17" t="s">
        <v>98</v>
      </c>
      <c r="F5" s="17">
        <v>4</v>
      </c>
      <c r="G5" s="17">
        <v>101</v>
      </c>
      <c r="H5" s="18">
        <v>-69.47</v>
      </c>
      <c r="I5" s="19">
        <v>-1.23</v>
      </c>
      <c r="J5" s="20">
        <v>354.27407407407412</v>
      </c>
      <c r="K5" s="21">
        <v>347.74444444444441</v>
      </c>
      <c r="L5" s="21">
        <v>411.66800000000001</v>
      </c>
      <c r="M5" s="21">
        <v>421.02499999999998</v>
      </c>
      <c r="N5" s="21">
        <v>411.40370370370368</v>
      </c>
      <c r="O5" s="21">
        <v>326.00769230769231</v>
      </c>
      <c r="P5" s="21">
        <v>322.61599999999999</v>
      </c>
      <c r="Q5" s="21">
        <v>307.40357142857141</v>
      </c>
      <c r="R5" s="21">
        <v>264.92592592592592</v>
      </c>
      <c r="S5" s="21">
        <v>314.7</v>
      </c>
      <c r="T5" s="21">
        <v>320.06400000000002</v>
      </c>
      <c r="U5" s="21">
        <v>368.41666666666669</v>
      </c>
      <c r="V5" s="22">
        <v>4170.2490785510781</v>
      </c>
      <c r="W5" s="23">
        <v>317</v>
      </c>
      <c r="X5" s="24">
        <v>0.88055555555555554</v>
      </c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</row>
    <row r="6" spans="1:43" s="25" customFormat="1" ht="16.5" customHeight="1" x14ac:dyDescent="0.25">
      <c r="A6" s="16">
        <v>44180020</v>
      </c>
      <c r="B6" s="17" t="s">
        <v>1211</v>
      </c>
      <c r="C6" s="17" t="s">
        <v>1216</v>
      </c>
      <c r="D6" s="17" t="s">
        <v>1216</v>
      </c>
      <c r="E6" s="17" t="s">
        <v>98</v>
      </c>
      <c r="F6" s="17">
        <v>4</v>
      </c>
      <c r="G6" s="17">
        <v>102</v>
      </c>
      <c r="H6" s="18">
        <v>-69.591583329999992</v>
      </c>
      <c r="I6" s="19">
        <v>-1.31316667</v>
      </c>
      <c r="J6" s="20">
        <v>327.61851851851861</v>
      </c>
      <c r="K6" s="21">
        <v>343.55925925925919</v>
      </c>
      <c r="L6" s="21">
        <v>435.13600000000002</v>
      </c>
      <c r="M6" s="21">
        <v>449.32307692307688</v>
      </c>
      <c r="N6" s="21">
        <v>462.464</v>
      </c>
      <c r="O6" s="21">
        <v>364.75925925925918</v>
      </c>
      <c r="P6" s="21">
        <v>332.15555555555562</v>
      </c>
      <c r="Q6" s="21">
        <v>330.02499999999998</v>
      </c>
      <c r="R6" s="21">
        <v>256.54583333333329</v>
      </c>
      <c r="S6" s="21">
        <v>258.24074074074082</v>
      </c>
      <c r="T6" s="21">
        <v>296.10384615384612</v>
      </c>
      <c r="U6" s="21">
        <v>315.10384615384618</v>
      </c>
      <c r="V6" s="22">
        <v>4171.0349358974354</v>
      </c>
      <c r="W6" s="23">
        <v>315</v>
      </c>
      <c r="X6" s="24">
        <v>0.875</v>
      </c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</row>
    <row r="7" spans="1:43" s="25" customFormat="1" ht="16.5" customHeight="1" x14ac:dyDescent="0.25">
      <c r="A7" s="16">
        <v>44157040</v>
      </c>
      <c r="B7" s="17" t="s">
        <v>1212</v>
      </c>
      <c r="C7" s="17" t="s">
        <v>1217</v>
      </c>
      <c r="D7" s="17" t="s">
        <v>1216</v>
      </c>
      <c r="E7" s="17" t="s">
        <v>98</v>
      </c>
      <c r="F7" s="17">
        <v>4</v>
      </c>
      <c r="G7" s="17">
        <v>109</v>
      </c>
      <c r="H7" s="18">
        <v>-70.180000000000007</v>
      </c>
      <c r="I7" s="19">
        <v>-1.53</v>
      </c>
      <c r="J7" s="20">
        <v>315.75</v>
      </c>
      <c r="K7" s="21">
        <v>301.46428571428572</v>
      </c>
      <c r="L7" s="21">
        <v>378.14285714285722</v>
      </c>
      <c r="M7" s="21">
        <v>386.50344827586213</v>
      </c>
      <c r="N7" s="21">
        <v>370.64615384615382</v>
      </c>
      <c r="O7" s="21">
        <v>350.31034482758622</v>
      </c>
      <c r="P7" s="21">
        <v>290.30769230769232</v>
      </c>
      <c r="Q7" s="21">
        <v>236.21428571428569</v>
      </c>
      <c r="R7" s="21">
        <v>223</v>
      </c>
      <c r="S7" s="21">
        <v>286.29166666666669</v>
      </c>
      <c r="T7" s="21">
        <v>266.40740740740739</v>
      </c>
      <c r="U7" s="21">
        <v>301.72413793103448</v>
      </c>
      <c r="V7" s="22">
        <v>3706.7622798338321</v>
      </c>
      <c r="W7" s="23">
        <v>328</v>
      </c>
      <c r="X7" s="24">
        <v>0.91111111111111109</v>
      </c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</row>
    <row r="8" spans="1:43" s="25" customFormat="1" ht="16.5" customHeight="1" x14ac:dyDescent="0.25">
      <c r="A8" s="16">
        <v>48015050</v>
      </c>
      <c r="B8" s="17" t="s">
        <v>1218</v>
      </c>
      <c r="C8" s="26" t="s">
        <v>97</v>
      </c>
      <c r="D8" s="17" t="s">
        <v>99</v>
      </c>
      <c r="E8" s="17" t="s">
        <v>98</v>
      </c>
      <c r="F8" s="17">
        <v>11</v>
      </c>
      <c r="G8" s="17">
        <v>84</v>
      </c>
      <c r="H8" s="18">
        <v>-69.940916669999993</v>
      </c>
      <c r="I8" s="19">
        <v>-4.1938611100000003</v>
      </c>
      <c r="J8" s="20">
        <v>385.68888888888881</v>
      </c>
      <c r="K8" s="21">
        <v>336.42857142857139</v>
      </c>
      <c r="L8" s="21">
        <v>386.2892857142856</v>
      </c>
      <c r="M8" s="21">
        <v>348.42500000000013</v>
      </c>
      <c r="N8" s="21">
        <v>298.27857142857141</v>
      </c>
      <c r="O8" s="21">
        <v>211.4892857142857</v>
      </c>
      <c r="P8" s="21">
        <v>162.76206896551719</v>
      </c>
      <c r="Q8" s="21">
        <v>139.8928571428572</v>
      </c>
      <c r="R8" s="21">
        <v>207.77037037037039</v>
      </c>
      <c r="S8" s="21">
        <v>245.78846153846149</v>
      </c>
      <c r="T8" s="21">
        <v>299.68148148148151</v>
      </c>
      <c r="U8" s="21">
        <v>336.33999999999992</v>
      </c>
      <c r="V8" s="22">
        <v>3358.834842673291</v>
      </c>
      <c r="W8" s="23">
        <v>329</v>
      </c>
      <c r="X8" s="24">
        <v>0.91388888888888886</v>
      </c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</row>
    <row r="9" spans="1:43" s="25" customFormat="1" ht="16.5" customHeight="1" x14ac:dyDescent="0.25">
      <c r="A9" s="16">
        <v>44157020</v>
      </c>
      <c r="B9" s="17" t="s">
        <v>1212</v>
      </c>
      <c r="C9" s="17" t="s">
        <v>1219</v>
      </c>
      <c r="D9" s="17" t="s">
        <v>1220</v>
      </c>
      <c r="E9" s="17" t="s">
        <v>98</v>
      </c>
      <c r="F9" s="17">
        <v>4</v>
      </c>
      <c r="G9" s="17">
        <v>116</v>
      </c>
      <c r="H9" s="18">
        <v>-70.819999999999993</v>
      </c>
      <c r="I9" s="19">
        <v>-1.31</v>
      </c>
      <c r="J9" s="20">
        <v>292.19230769230768</v>
      </c>
      <c r="K9" s="21">
        <v>315.9375</v>
      </c>
      <c r="L9" s="21">
        <v>367.62799999999999</v>
      </c>
      <c r="M9" s="21">
        <v>413.71923076923082</v>
      </c>
      <c r="N9" s="21">
        <v>396.36666666666662</v>
      </c>
      <c r="O9" s="21">
        <v>329.04399999999998</v>
      </c>
      <c r="P9" s="21">
        <v>284.24166666666667</v>
      </c>
      <c r="Q9" s="21">
        <v>240.58846153846159</v>
      </c>
      <c r="R9" s="21">
        <v>242</v>
      </c>
      <c r="S9" s="21">
        <v>292.48148148148152</v>
      </c>
      <c r="T9" s="21">
        <v>265.21481481481482</v>
      </c>
      <c r="U9" s="21">
        <v>313.00416666666672</v>
      </c>
      <c r="V9" s="22">
        <v>3752.4182962962959</v>
      </c>
      <c r="W9" s="23">
        <v>306</v>
      </c>
      <c r="X9" s="24">
        <v>0.85</v>
      </c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3" s="25" customFormat="1" ht="16.5" customHeight="1" x14ac:dyDescent="0.25">
      <c r="A10" s="16">
        <v>44157030</v>
      </c>
      <c r="B10" s="17" t="s">
        <v>1212</v>
      </c>
      <c r="C10" s="17" t="s">
        <v>1221</v>
      </c>
      <c r="D10" s="17" t="s">
        <v>1220</v>
      </c>
      <c r="E10" s="17" t="s">
        <v>98</v>
      </c>
      <c r="F10" s="17">
        <v>4</v>
      </c>
      <c r="G10" s="17">
        <v>114</v>
      </c>
      <c r="H10" s="18">
        <v>-70.61</v>
      </c>
      <c r="I10" s="19">
        <v>-1.42</v>
      </c>
      <c r="J10" s="20">
        <v>334.40740740740739</v>
      </c>
      <c r="K10" s="21">
        <v>317.36</v>
      </c>
      <c r="L10" s="21">
        <v>392.59259259259261</v>
      </c>
      <c r="M10" s="21">
        <v>428.82142857142861</v>
      </c>
      <c r="N10" s="21">
        <v>408.75862068965517</v>
      </c>
      <c r="O10" s="21">
        <v>391.33333333333331</v>
      </c>
      <c r="P10" s="21">
        <v>278.98620689655172</v>
      </c>
      <c r="Q10" s="21">
        <v>219.82962962962961</v>
      </c>
      <c r="R10" s="21">
        <v>227.35714285714289</v>
      </c>
      <c r="S10" s="21">
        <v>278.375</v>
      </c>
      <c r="T10" s="21">
        <v>278.60714285714278</v>
      </c>
      <c r="U10" s="21">
        <v>333.17857142857139</v>
      </c>
      <c r="V10" s="22">
        <v>3889.6070762634549</v>
      </c>
      <c r="W10" s="23">
        <v>331</v>
      </c>
      <c r="X10" s="24">
        <v>0.9194444444444444</v>
      </c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</row>
    <row r="11" spans="1:43" s="25" customFormat="1" ht="16.5" customHeight="1" x14ac:dyDescent="0.25">
      <c r="A11" s="16">
        <v>47040020</v>
      </c>
      <c r="B11" s="17" t="s">
        <v>1211</v>
      </c>
      <c r="C11" s="17" t="s">
        <v>1222</v>
      </c>
      <c r="D11" s="17" t="s">
        <v>1223</v>
      </c>
      <c r="E11" s="17" t="s">
        <v>98</v>
      </c>
      <c r="F11" s="17">
        <v>7</v>
      </c>
      <c r="G11" s="17">
        <v>140</v>
      </c>
      <c r="H11" s="18">
        <v>-74.386666669999997</v>
      </c>
      <c r="I11" s="19">
        <v>-0.55916667000000009</v>
      </c>
      <c r="J11" s="20">
        <v>119.25</v>
      </c>
      <c r="K11" s="21">
        <v>181.47857142857151</v>
      </c>
      <c r="L11" s="21">
        <v>293.28928571428571</v>
      </c>
      <c r="M11" s="21">
        <v>378.16071428571428</v>
      </c>
      <c r="N11" s="21">
        <v>362.35</v>
      </c>
      <c r="O11" s="21">
        <v>386.26919948259979</v>
      </c>
      <c r="P11" s="21">
        <v>296.6341743369897</v>
      </c>
      <c r="Q11" s="21">
        <v>236.428</v>
      </c>
      <c r="R11" s="21">
        <v>201.96</v>
      </c>
      <c r="S11" s="21">
        <v>246.94583333333341</v>
      </c>
      <c r="T11" s="21">
        <v>231.76153846153849</v>
      </c>
      <c r="U11" s="21">
        <v>183.97499999999999</v>
      </c>
      <c r="V11" s="22">
        <v>3118.5023170430318</v>
      </c>
      <c r="W11" s="23">
        <v>306</v>
      </c>
      <c r="X11" s="24">
        <v>0.85</v>
      </c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</row>
    <row r="12" spans="1:43" s="25" customFormat="1" ht="16.5" customHeight="1" x14ac:dyDescent="0.25">
      <c r="A12" s="16">
        <v>47047020</v>
      </c>
      <c r="B12" s="17" t="s">
        <v>1212</v>
      </c>
      <c r="C12" s="17" t="s">
        <v>1224</v>
      </c>
      <c r="D12" s="17" t="s">
        <v>1223</v>
      </c>
      <c r="E12" s="17" t="s">
        <v>98</v>
      </c>
      <c r="F12" s="17">
        <v>7</v>
      </c>
      <c r="G12" s="17">
        <v>135</v>
      </c>
      <c r="H12" s="18">
        <v>-74.0685</v>
      </c>
      <c r="I12" s="19">
        <v>-1.0495000000000001</v>
      </c>
      <c r="J12" s="20">
        <v>173.47463484505809</v>
      </c>
      <c r="K12" s="21">
        <v>241.11199999999999</v>
      </c>
      <c r="L12" s="21">
        <v>304.13861144583331</v>
      </c>
      <c r="M12" s="21">
        <v>380.9783333333333</v>
      </c>
      <c r="N12" s="21">
        <v>405.56666666666672</v>
      </c>
      <c r="O12" s="21">
        <v>380.03497637711178</v>
      </c>
      <c r="P12" s="21">
        <v>331.24300127327439</v>
      </c>
      <c r="Q12" s="21">
        <v>252.38952194317159</v>
      </c>
      <c r="R12" s="21">
        <v>282.52157476285203</v>
      </c>
      <c r="S12" s="21">
        <v>267.68824999999998</v>
      </c>
      <c r="T12" s="21">
        <v>274.51199999999989</v>
      </c>
      <c r="U12" s="21">
        <v>256.22800000000001</v>
      </c>
      <c r="V12" s="22">
        <v>3549.8875706473018</v>
      </c>
      <c r="W12" s="23">
        <v>291</v>
      </c>
      <c r="X12" s="24">
        <v>0.80833333333333335</v>
      </c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</row>
    <row r="13" spans="1:43" s="25" customFormat="1" ht="16.5" customHeight="1" x14ac:dyDescent="0.25">
      <c r="A13" s="16">
        <v>47040040</v>
      </c>
      <c r="B13" s="17" t="s">
        <v>1211</v>
      </c>
      <c r="C13" s="17" t="s">
        <v>480</v>
      </c>
      <c r="D13" s="17" t="s">
        <v>1223</v>
      </c>
      <c r="E13" s="17" t="s">
        <v>98</v>
      </c>
      <c r="F13" s="17">
        <v>7</v>
      </c>
      <c r="G13" s="17">
        <v>130</v>
      </c>
      <c r="H13" s="18">
        <v>-73.618944439999993</v>
      </c>
      <c r="I13" s="19">
        <v>-1.2589444400000001</v>
      </c>
      <c r="J13" s="20">
        <v>200.12000000000009</v>
      </c>
      <c r="K13" s="21">
        <v>238.72499999999991</v>
      </c>
      <c r="L13" s="21">
        <v>287.86923076923068</v>
      </c>
      <c r="M13" s="21">
        <v>385.06923076923073</v>
      </c>
      <c r="N13" s="21">
        <v>415.6307692307692</v>
      </c>
      <c r="O13" s="21">
        <v>367.11851851851861</v>
      </c>
      <c r="P13" s="21">
        <v>314.93076923076927</v>
      </c>
      <c r="Q13" s="21">
        <v>269.34615384615392</v>
      </c>
      <c r="R13" s="21">
        <v>217.6846153846154</v>
      </c>
      <c r="S13" s="21">
        <v>253.75769230769231</v>
      </c>
      <c r="T13" s="21">
        <v>242.73333333333329</v>
      </c>
      <c r="U13" s="21">
        <v>245.4291666666667</v>
      </c>
      <c r="V13" s="22">
        <v>3438.4144800569802</v>
      </c>
      <c r="W13" s="23">
        <v>309</v>
      </c>
      <c r="X13" s="24">
        <v>0.85833333333333328</v>
      </c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</row>
    <row r="14" spans="1:43" s="25" customFormat="1" ht="16.5" customHeight="1" x14ac:dyDescent="0.25">
      <c r="A14" s="16">
        <v>47087010</v>
      </c>
      <c r="B14" s="17" t="s">
        <v>1211</v>
      </c>
      <c r="C14" s="17" t="s">
        <v>1225</v>
      </c>
      <c r="D14" s="17" t="s">
        <v>1226</v>
      </c>
      <c r="E14" s="17" t="s">
        <v>98</v>
      </c>
      <c r="F14" s="17">
        <v>11</v>
      </c>
      <c r="G14" s="17">
        <v>115</v>
      </c>
      <c r="H14" s="18">
        <v>-71.752222220000007</v>
      </c>
      <c r="I14" s="19">
        <v>-2.14688889</v>
      </c>
      <c r="J14" s="20">
        <v>254.81153846153839</v>
      </c>
      <c r="K14" s="21">
        <v>257.04799999999989</v>
      </c>
      <c r="L14" s="21">
        <v>319.66666666666669</v>
      </c>
      <c r="M14" s="21">
        <v>364.18333333333328</v>
      </c>
      <c r="N14" s="21">
        <v>323.85599999999999</v>
      </c>
      <c r="O14" s="21">
        <v>302.76</v>
      </c>
      <c r="P14" s="21">
        <v>245.572</v>
      </c>
      <c r="Q14" s="21">
        <v>198.15769230769229</v>
      </c>
      <c r="R14" s="21">
        <v>206.65769230769229</v>
      </c>
      <c r="S14" s="21">
        <v>236.3346153846154</v>
      </c>
      <c r="T14" s="21">
        <v>244.6423076923077</v>
      </c>
      <c r="U14" s="21">
        <v>266.76071428571419</v>
      </c>
      <c r="V14" s="22">
        <v>3220.4505604395599</v>
      </c>
      <c r="W14" s="23">
        <v>306</v>
      </c>
      <c r="X14" s="24">
        <v>0.85</v>
      </c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</row>
    <row r="15" spans="1:43" s="25" customFormat="1" ht="16.5" customHeight="1" x14ac:dyDescent="0.25">
      <c r="A15" s="16">
        <v>48015040</v>
      </c>
      <c r="B15" s="17" t="s">
        <v>1227</v>
      </c>
      <c r="C15" s="17" t="s">
        <v>1228</v>
      </c>
      <c r="D15" s="17" t="s">
        <v>1229</v>
      </c>
      <c r="E15" s="17" t="s">
        <v>98</v>
      </c>
      <c r="F15" s="17">
        <v>11</v>
      </c>
      <c r="G15" s="17">
        <v>158</v>
      </c>
      <c r="H15" s="18">
        <v>-70.362638889999999</v>
      </c>
      <c r="I15" s="19">
        <v>-3.78030556</v>
      </c>
      <c r="J15" s="20">
        <v>340.5</v>
      </c>
      <c r="K15" s="21">
        <v>274.9148148148148</v>
      </c>
      <c r="L15" s="21">
        <v>323.40740740740739</v>
      </c>
      <c r="M15" s="21">
        <v>293.21923076923082</v>
      </c>
      <c r="N15" s="21">
        <v>276.05185185185178</v>
      </c>
      <c r="O15" s="21">
        <v>211.68214285714291</v>
      </c>
      <c r="P15" s="21">
        <v>150.03076923076921</v>
      </c>
      <c r="Q15" s="21">
        <v>131.04137931034489</v>
      </c>
      <c r="R15" s="21">
        <v>158.63448275862061</v>
      </c>
      <c r="S15" s="21">
        <v>201.90666666666669</v>
      </c>
      <c r="T15" s="21">
        <v>181.2074074074074</v>
      </c>
      <c r="U15" s="21">
        <v>302.03461538461528</v>
      </c>
      <c r="V15" s="22">
        <v>2844.6307684588719</v>
      </c>
      <c r="W15" s="23">
        <v>328</v>
      </c>
      <c r="X15" s="24">
        <v>0.91111111111111109</v>
      </c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</row>
    <row r="16" spans="1:43" s="25" customFormat="1" ht="16.5" customHeight="1" x14ac:dyDescent="0.25">
      <c r="A16" s="16">
        <v>44150010</v>
      </c>
      <c r="B16" s="17" t="s">
        <v>1211</v>
      </c>
      <c r="C16" s="17" t="s">
        <v>582</v>
      </c>
      <c r="D16" s="17" t="s">
        <v>1230</v>
      </c>
      <c r="E16" s="17" t="s">
        <v>98</v>
      </c>
      <c r="F16" s="17">
        <v>4</v>
      </c>
      <c r="G16" s="17">
        <v>129</v>
      </c>
      <c r="H16" s="18">
        <v>-72.144944440000003</v>
      </c>
      <c r="I16" s="19">
        <v>-0.55988889000000008</v>
      </c>
      <c r="J16" s="20">
        <v>226.1</v>
      </c>
      <c r="K16" s="21">
        <v>244.6</v>
      </c>
      <c r="L16" s="21">
        <v>348.3</v>
      </c>
      <c r="M16" s="21">
        <v>385.9</v>
      </c>
      <c r="N16" s="21">
        <v>443.2</v>
      </c>
      <c r="O16" s="21">
        <v>421.9</v>
      </c>
      <c r="P16" s="21">
        <v>332.9</v>
      </c>
      <c r="Q16" s="21">
        <v>299.10000000000002</v>
      </c>
      <c r="R16" s="21">
        <v>288.60000000000002</v>
      </c>
      <c r="S16" s="21">
        <v>256.89999999999998</v>
      </c>
      <c r="T16" s="21">
        <v>262.2</v>
      </c>
      <c r="U16" s="21">
        <v>239.1</v>
      </c>
      <c r="V16" s="22">
        <v>3748.8</v>
      </c>
      <c r="W16" s="23">
        <v>292</v>
      </c>
      <c r="X16" s="24">
        <f>W16/360</f>
        <v>0.81111111111111112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</row>
    <row r="17" spans="1:42" s="25" customFormat="1" ht="16.5" customHeight="1" x14ac:dyDescent="0.25">
      <c r="A17" s="16">
        <v>44137060</v>
      </c>
      <c r="B17" s="17" t="s">
        <v>1212</v>
      </c>
      <c r="C17" s="17" t="s">
        <v>1231</v>
      </c>
      <c r="D17" s="17" t="s">
        <v>1230</v>
      </c>
      <c r="E17" s="17" t="s">
        <v>98</v>
      </c>
      <c r="F17" s="17">
        <v>4</v>
      </c>
      <c r="G17" s="17">
        <v>134</v>
      </c>
      <c r="H17" s="18">
        <v>-72.720638890000004</v>
      </c>
      <c r="I17" s="19">
        <v>-0.59094444000000002</v>
      </c>
      <c r="J17" s="20">
        <v>225.7222222222222</v>
      </c>
      <c r="K17" s="21">
        <v>242.4736842105263</v>
      </c>
      <c r="L17" s="21">
        <v>462.0625</v>
      </c>
      <c r="M17" s="21">
        <v>503.125</v>
      </c>
      <c r="N17" s="21">
        <v>526.32352941176475</v>
      </c>
      <c r="O17" s="21">
        <v>483.61111111111109</v>
      </c>
      <c r="P17" s="21">
        <v>453.05263157894728</v>
      </c>
      <c r="Q17" s="21">
        <v>394.42105263157902</v>
      </c>
      <c r="R17" s="21">
        <v>357.10526315789468</v>
      </c>
      <c r="S17" s="21">
        <v>349.73684210526318</v>
      </c>
      <c r="T17" s="21">
        <v>332.41176470588238</v>
      </c>
      <c r="U17" s="21">
        <v>339.5</v>
      </c>
      <c r="V17" s="22">
        <v>4669.5456011351916</v>
      </c>
      <c r="W17" s="23">
        <v>215</v>
      </c>
      <c r="X17" s="24">
        <v>0.89583333333333337</v>
      </c>
      <c r="Y17" s="5" t="s">
        <v>1214</v>
      </c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</row>
    <row r="18" spans="1:42" s="25" customFormat="1" ht="16.5" customHeight="1" x14ac:dyDescent="0.25">
      <c r="A18" s="16">
        <v>44137070</v>
      </c>
      <c r="B18" s="17" t="s">
        <v>1212</v>
      </c>
      <c r="C18" s="17" t="s">
        <v>1232</v>
      </c>
      <c r="D18" s="17" t="s">
        <v>1230</v>
      </c>
      <c r="E18" s="17" t="s">
        <v>98</v>
      </c>
      <c r="F18" s="17">
        <v>4</v>
      </c>
      <c r="G18" s="17">
        <v>133</v>
      </c>
      <c r="H18" s="18">
        <v>-72.549997219999995</v>
      </c>
      <c r="I18" s="19">
        <v>-0.70000000000000007</v>
      </c>
      <c r="J18" s="20">
        <v>166.9</v>
      </c>
      <c r="K18" s="21">
        <v>215.5</v>
      </c>
      <c r="L18" s="21">
        <v>323.10000000000002</v>
      </c>
      <c r="M18" s="21">
        <v>430</v>
      </c>
      <c r="N18" s="21">
        <v>441.5</v>
      </c>
      <c r="O18" s="21">
        <v>405</v>
      </c>
      <c r="P18" s="21">
        <v>350.3</v>
      </c>
      <c r="Q18" s="21">
        <v>292.10000000000002</v>
      </c>
      <c r="R18" s="21">
        <v>268.10000000000002</v>
      </c>
      <c r="S18" s="21">
        <v>285.5</v>
      </c>
      <c r="T18" s="21">
        <v>241.3</v>
      </c>
      <c r="U18" s="21">
        <v>234.2</v>
      </c>
      <c r="V18" s="22">
        <v>3653.5</v>
      </c>
      <c r="W18" s="23">
        <v>299</v>
      </c>
      <c r="X18" s="24">
        <f>W18/360</f>
        <v>0.8305555555555556</v>
      </c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</row>
    <row r="19" spans="1:42" s="25" customFormat="1" ht="16.5" customHeight="1" x14ac:dyDescent="0.25">
      <c r="A19" s="16">
        <v>44167020</v>
      </c>
      <c r="B19" s="17" t="s">
        <v>1212</v>
      </c>
      <c r="C19" s="17" t="s">
        <v>704</v>
      </c>
      <c r="D19" s="17" t="s">
        <v>1230</v>
      </c>
      <c r="E19" s="17" t="s">
        <v>98</v>
      </c>
      <c r="F19" s="17">
        <v>4</v>
      </c>
      <c r="G19" s="17">
        <v>118</v>
      </c>
      <c r="H19" s="18">
        <v>-71.124055560000002</v>
      </c>
      <c r="I19" s="19">
        <v>-1.0980833299999999</v>
      </c>
      <c r="J19" s="20">
        <v>258.80769230769232</v>
      </c>
      <c r="K19" s="21">
        <v>312.41666666666669</v>
      </c>
      <c r="L19" s="21">
        <v>403.92</v>
      </c>
      <c r="M19" s="21">
        <v>401.95833333333331</v>
      </c>
      <c r="N19" s="21">
        <v>419.34615384615392</v>
      </c>
      <c r="O19" s="21">
        <v>376.76923076923077</v>
      </c>
      <c r="P19" s="21">
        <v>295.11111111111109</v>
      </c>
      <c r="Q19" s="21">
        <v>238.36</v>
      </c>
      <c r="R19" s="21">
        <v>250.37037037037041</v>
      </c>
      <c r="S19" s="21">
        <v>258.30769230769232</v>
      </c>
      <c r="T19" s="21">
        <v>272.70914670825942</v>
      </c>
      <c r="U19" s="21">
        <v>297.16666666666669</v>
      </c>
      <c r="V19" s="22">
        <v>3785.2430640871771</v>
      </c>
      <c r="W19" s="23">
        <v>304</v>
      </c>
      <c r="X19" s="24">
        <v>0.84444444444444444</v>
      </c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</row>
    <row r="20" spans="1:42" s="25" customFormat="1" ht="16.5" customHeight="1" x14ac:dyDescent="0.25">
      <c r="A20" s="27">
        <v>47107010</v>
      </c>
      <c r="B20" s="17" t="s">
        <v>1211</v>
      </c>
      <c r="C20" s="17" t="s">
        <v>1233</v>
      </c>
      <c r="D20" s="17" t="s">
        <v>1234</v>
      </c>
      <c r="E20" s="17" t="s">
        <v>98</v>
      </c>
      <c r="F20" s="17">
        <v>11</v>
      </c>
      <c r="G20" s="17">
        <v>100</v>
      </c>
      <c r="H20" s="18">
        <v>-69.735694440000003</v>
      </c>
      <c r="I20" s="19">
        <v>-2.8947222199999998</v>
      </c>
      <c r="J20" s="20">
        <v>288.29615384615391</v>
      </c>
      <c r="K20" s="21">
        <v>323.14482758620687</v>
      </c>
      <c r="L20" s="21">
        <v>317.93571428571431</v>
      </c>
      <c r="M20" s="21">
        <v>334.11428571428581</v>
      </c>
      <c r="N20" s="21">
        <v>310.0535714285715</v>
      </c>
      <c r="O20" s="21">
        <v>202.56785714285709</v>
      </c>
      <c r="P20" s="21">
        <v>168.8</v>
      </c>
      <c r="Q20" s="21">
        <v>121.9115384615385</v>
      </c>
      <c r="R20" s="21">
        <v>159.10714285714289</v>
      </c>
      <c r="S20" s="21">
        <v>227.51785714285711</v>
      </c>
      <c r="T20" s="21">
        <v>239.32962962962961</v>
      </c>
      <c r="U20" s="21">
        <v>313.46538461538461</v>
      </c>
      <c r="V20" s="22">
        <v>3006.2439627103422</v>
      </c>
      <c r="W20" s="23">
        <v>328</v>
      </c>
      <c r="X20" s="24">
        <v>0.91111111111111109</v>
      </c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</row>
    <row r="21" spans="1:42" s="25" customFormat="1" ht="16.5" customHeight="1" x14ac:dyDescent="0.25">
      <c r="A21" s="16">
        <v>26180160</v>
      </c>
      <c r="B21" s="17" t="s">
        <v>1211</v>
      </c>
      <c r="C21" s="17" t="s">
        <v>167</v>
      </c>
      <c r="D21" s="17" t="s">
        <v>167</v>
      </c>
      <c r="E21" s="17" t="s">
        <v>58</v>
      </c>
      <c r="F21" s="17">
        <v>1</v>
      </c>
      <c r="G21" s="17">
        <v>2450</v>
      </c>
      <c r="H21" s="18">
        <v>-75.43041667</v>
      </c>
      <c r="I21" s="19">
        <v>5.7859722199999997</v>
      </c>
      <c r="J21" s="20">
        <v>108.18214285714279</v>
      </c>
      <c r="K21" s="21">
        <v>109.3241379310345</v>
      </c>
      <c r="L21" s="21">
        <v>184.0214285714286</v>
      </c>
      <c r="M21" s="21">
        <v>215.69285714285721</v>
      </c>
      <c r="N21" s="21">
        <v>246.66551724137929</v>
      </c>
      <c r="O21" s="21">
        <v>147.38214285714281</v>
      </c>
      <c r="P21" s="21">
        <v>118.83793103448281</v>
      </c>
      <c r="Q21" s="21">
        <v>125.6241379310345</v>
      </c>
      <c r="R21" s="21">
        <v>204.6866666666667</v>
      </c>
      <c r="S21" s="21">
        <v>284.76551724137931</v>
      </c>
      <c r="T21" s="21">
        <v>271.71379310344832</v>
      </c>
      <c r="U21" s="21">
        <v>167.96428571428569</v>
      </c>
      <c r="V21" s="22">
        <v>2184.8605582922819</v>
      </c>
      <c r="W21" s="23">
        <v>344</v>
      </c>
      <c r="X21" s="24">
        <v>0.9555555555555556</v>
      </c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</row>
    <row r="22" spans="1:42" s="25" customFormat="1" ht="16.5" customHeight="1" x14ac:dyDescent="0.25">
      <c r="A22" s="16">
        <v>11110020</v>
      </c>
      <c r="B22" s="17" t="s">
        <v>1235</v>
      </c>
      <c r="C22" s="17" t="s">
        <v>146</v>
      </c>
      <c r="D22" s="17" t="s">
        <v>146</v>
      </c>
      <c r="E22" s="17" t="s">
        <v>58</v>
      </c>
      <c r="F22" s="17">
        <v>1</v>
      </c>
      <c r="G22" s="17">
        <v>1920</v>
      </c>
      <c r="H22" s="18">
        <v>-76.075000000000003</v>
      </c>
      <c r="I22" s="19">
        <v>6.6425000000000001</v>
      </c>
      <c r="J22" s="20">
        <v>89.63666666666667</v>
      </c>
      <c r="K22" s="21">
        <v>112.3586206896552</v>
      </c>
      <c r="L22" s="21">
        <v>173.3666666666667</v>
      </c>
      <c r="M22" s="21">
        <v>250.5</v>
      </c>
      <c r="N22" s="21">
        <v>288.67500000000001</v>
      </c>
      <c r="O22" s="21">
        <v>189.87857142857141</v>
      </c>
      <c r="P22" s="21">
        <v>129.69666666666669</v>
      </c>
      <c r="Q22" s="21">
        <v>166.30333333333331</v>
      </c>
      <c r="R22" s="21">
        <v>224.5931034482758</v>
      </c>
      <c r="S22" s="21">
        <v>264.5066666666666</v>
      </c>
      <c r="T22" s="21">
        <v>262.48666666666662</v>
      </c>
      <c r="U22" s="21">
        <v>158.45185185185181</v>
      </c>
      <c r="V22" s="22">
        <v>2310.45381408502</v>
      </c>
      <c r="W22" s="23">
        <v>350</v>
      </c>
      <c r="X22" s="24">
        <v>0.97222222222222221</v>
      </c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</row>
    <row r="23" spans="1:42" s="25" customFormat="1" ht="16.5" customHeight="1" x14ac:dyDescent="0.25">
      <c r="A23" s="16">
        <v>23085030</v>
      </c>
      <c r="B23" s="17" t="s">
        <v>1236</v>
      </c>
      <c r="C23" s="17" t="s">
        <v>134</v>
      </c>
      <c r="D23" s="17" t="s">
        <v>134</v>
      </c>
      <c r="E23" s="17" t="s">
        <v>58</v>
      </c>
      <c r="F23" s="17">
        <v>1</v>
      </c>
      <c r="G23" s="17">
        <v>1712</v>
      </c>
      <c r="H23" s="18">
        <v>-75.143388889999997</v>
      </c>
      <c r="I23" s="19">
        <v>6.3762499999999998</v>
      </c>
      <c r="J23" s="20">
        <v>170.42333333333329</v>
      </c>
      <c r="K23" s="21">
        <v>193.02413793103449</v>
      </c>
      <c r="L23" s="21">
        <v>327.37999999999988</v>
      </c>
      <c r="M23" s="21">
        <v>440.91333333333318</v>
      </c>
      <c r="N23" s="21">
        <v>579.03448275862081</v>
      </c>
      <c r="O23" s="21">
        <v>431.89666666666659</v>
      </c>
      <c r="P23" s="21">
        <v>404.09</v>
      </c>
      <c r="Q23" s="21">
        <v>444.5214285714286</v>
      </c>
      <c r="R23" s="21">
        <v>535.73666666666679</v>
      </c>
      <c r="S23" s="21">
        <v>532.53571428571433</v>
      </c>
      <c r="T23" s="21">
        <v>350.77586206896552</v>
      </c>
      <c r="U23" s="21">
        <v>228.78148148148151</v>
      </c>
      <c r="V23" s="22">
        <v>4639.1131070972451</v>
      </c>
      <c r="W23" s="23">
        <v>350</v>
      </c>
      <c r="X23" s="24">
        <v>0.97222222222222221</v>
      </c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</row>
    <row r="24" spans="1:42" s="25" customFormat="1" ht="16.5" customHeight="1" x14ac:dyDescent="0.25">
      <c r="A24" s="16">
        <v>27010850</v>
      </c>
      <c r="B24" s="17" t="s">
        <v>1211</v>
      </c>
      <c r="C24" s="17" t="s">
        <v>1237</v>
      </c>
      <c r="D24" s="17" t="s">
        <v>1237</v>
      </c>
      <c r="E24" s="17" t="s">
        <v>58</v>
      </c>
      <c r="F24" s="17">
        <v>1</v>
      </c>
      <c r="G24" s="17">
        <v>1530</v>
      </c>
      <c r="H24" s="18">
        <v>-75.07722222000001</v>
      </c>
      <c r="I24" s="19">
        <v>6.9055555599999998</v>
      </c>
      <c r="J24" s="20">
        <v>73.903333333333336</v>
      </c>
      <c r="K24" s="21">
        <v>91.083333333333329</v>
      </c>
      <c r="L24" s="21">
        <v>206.13</v>
      </c>
      <c r="M24" s="21">
        <v>300.45666666666671</v>
      </c>
      <c r="N24" s="21">
        <v>295.89285714285722</v>
      </c>
      <c r="O24" s="21">
        <v>224.2586206896552</v>
      </c>
      <c r="P24" s="21">
        <v>236.77857142857141</v>
      </c>
      <c r="Q24" s="21">
        <v>238.16666666666671</v>
      </c>
      <c r="R24" s="21">
        <v>263.22758620689649</v>
      </c>
      <c r="S24" s="21">
        <v>321.61333333333329</v>
      </c>
      <c r="T24" s="21">
        <v>258.15172413793101</v>
      </c>
      <c r="U24" s="21">
        <v>112.98333333333331</v>
      </c>
      <c r="V24" s="22">
        <v>2622.6460262725782</v>
      </c>
      <c r="W24" s="23">
        <v>350</v>
      </c>
      <c r="X24" s="24">
        <v>0.97222222222222221</v>
      </c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</row>
    <row r="25" spans="1:42" s="25" customFormat="1" ht="16.5" customHeight="1" x14ac:dyDescent="0.25">
      <c r="A25" s="16">
        <v>27010890</v>
      </c>
      <c r="B25" s="17" t="s">
        <v>1211</v>
      </c>
      <c r="C25" s="17" t="s">
        <v>1238</v>
      </c>
      <c r="D25" s="17" t="s">
        <v>1237</v>
      </c>
      <c r="E25" s="17" t="s">
        <v>58</v>
      </c>
      <c r="F25" s="17">
        <v>1</v>
      </c>
      <c r="G25" s="17">
        <v>1550</v>
      </c>
      <c r="H25" s="18">
        <v>-75.038361110000011</v>
      </c>
      <c r="I25" s="19">
        <v>6.9589999999999996</v>
      </c>
      <c r="J25" s="20">
        <v>52.021428571428572</v>
      </c>
      <c r="K25" s="21">
        <v>106.3703703703704</v>
      </c>
      <c r="L25" s="21">
        <v>228.2</v>
      </c>
      <c r="M25" s="21">
        <v>346.43214285714288</v>
      </c>
      <c r="N25" s="21">
        <v>359.73103448275867</v>
      </c>
      <c r="O25" s="21">
        <v>292.32857142857142</v>
      </c>
      <c r="P25" s="21">
        <v>313.60000000000002</v>
      </c>
      <c r="Q25" s="21">
        <v>318.1464285714286</v>
      </c>
      <c r="R25" s="21">
        <v>322.89999999999998</v>
      </c>
      <c r="S25" s="21">
        <v>358.79642857142858</v>
      </c>
      <c r="T25" s="21">
        <v>259.18888888888893</v>
      </c>
      <c r="U25" s="21">
        <v>105.3115384615385</v>
      </c>
      <c r="V25" s="22">
        <v>3063.0268322035572</v>
      </c>
      <c r="W25" s="23">
        <v>333</v>
      </c>
      <c r="X25" s="24">
        <v>0.92500000000000004</v>
      </c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</row>
    <row r="26" spans="1:42" s="25" customFormat="1" ht="16.5" customHeight="1" x14ac:dyDescent="0.25">
      <c r="A26" s="16">
        <v>27010960</v>
      </c>
      <c r="B26" s="17" t="s">
        <v>1211</v>
      </c>
      <c r="C26" s="17" t="s">
        <v>1239</v>
      </c>
      <c r="D26" s="17" t="s">
        <v>1237</v>
      </c>
      <c r="E26" s="17" t="s">
        <v>58</v>
      </c>
      <c r="F26" s="17">
        <v>1</v>
      </c>
      <c r="G26" s="17">
        <v>1100</v>
      </c>
      <c r="H26" s="18">
        <v>-74.902138890000003</v>
      </c>
      <c r="I26" s="19">
        <v>6.89861111</v>
      </c>
      <c r="J26" s="20">
        <v>55.370370370370367</v>
      </c>
      <c r="K26" s="21">
        <v>96.230769230769226</v>
      </c>
      <c r="L26" s="21">
        <v>185.82307692307691</v>
      </c>
      <c r="M26" s="21">
        <v>302.20416666666671</v>
      </c>
      <c r="N26" s="21">
        <v>429.09259259259261</v>
      </c>
      <c r="O26" s="21">
        <v>419.78076923076918</v>
      </c>
      <c r="P26" s="21">
        <v>416.34444444444438</v>
      </c>
      <c r="Q26" s="21">
        <v>360.7</v>
      </c>
      <c r="R26" s="21">
        <v>317.38888888888891</v>
      </c>
      <c r="S26" s="21">
        <v>326.26538461538462</v>
      </c>
      <c r="T26" s="21">
        <v>219.1</v>
      </c>
      <c r="U26" s="21">
        <v>120.2296296296296</v>
      </c>
      <c r="V26" s="22">
        <v>3248.5300925925922</v>
      </c>
      <c r="W26" s="23">
        <v>316</v>
      </c>
      <c r="X26" s="24">
        <v>0.87777777777777777</v>
      </c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</row>
    <row r="27" spans="1:42" s="25" customFormat="1" ht="16.5" customHeight="1" x14ac:dyDescent="0.25">
      <c r="A27" s="16">
        <v>26195020</v>
      </c>
      <c r="B27" s="17" t="s">
        <v>1211</v>
      </c>
      <c r="C27" s="17" t="s">
        <v>165</v>
      </c>
      <c r="D27" s="17" t="s">
        <v>166</v>
      </c>
      <c r="E27" s="17" t="s">
        <v>58</v>
      </c>
      <c r="F27" s="17">
        <v>1</v>
      </c>
      <c r="G27" s="17">
        <v>1180</v>
      </c>
      <c r="H27" s="18">
        <v>-75.880222220000007</v>
      </c>
      <c r="I27" s="19">
        <v>5.6909999999999998</v>
      </c>
      <c r="J27" s="20">
        <v>77.615384615384627</v>
      </c>
      <c r="K27" s="21">
        <v>107.084</v>
      </c>
      <c r="L27" s="21">
        <v>174.70384615384609</v>
      </c>
      <c r="M27" s="21">
        <v>233.262962962963</v>
      </c>
      <c r="N27" s="21">
        <v>257.0846153846154</v>
      </c>
      <c r="O27" s="21">
        <v>194.7000000000001</v>
      </c>
      <c r="P27" s="21">
        <v>189.89999999999989</v>
      </c>
      <c r="Q27" s="21">
        <v>180.428</v>
      </c>
      <c r="R27" s="21">
        <v>215.01428571428571</v>
      </c>
      <c r="S27" s="21">
        <v>213.12499999999989</v>
      </c>
      <c r="T27" s="21">
        <v>192.92222222222219</v>
      </c>
      <c r="U27" s="21">
        <v>138.2291666666666</v>
      </c>
      <c r="V27" s="22">
        <v>2174.069483719984</v>
      </c>
      <c r="W27" s="23">
        <v>315</v>
      </c>
      <c r="X27" s="24">
        <v>0.875</v>
      </c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</row>
    <row r="28" spans="1:42" s="25" customFormat="1" ht="16.5" customHeight="1" x14ac:dyDescent="0.25">
      <c r="A28" s="16">
        <v>26190100</v>
      </c>
      <c r="B28" s="17" t="s">
        <v>1211</v>
      </c>
      <c r="C28" s="17" t="s">
        <v>806</v>
      </c>
      <c r="D28" s="17" t="s">
        <v>166</v>
      </c>
      <c r="E28" s="17" t="s">
        <v>58</v>
      </c>
      <c r="F28" s="17">
        <v>1</v>
      </c>
      <c r="G28" s="17">
        <v>1250</v>
      </c>
      <c r="H28" s="18">
        <v>-75.900083330000001</v>
      </c>
      <c r="I28" s="19">
        <v>5.5639722200000001</v>
      </c>
      <c r="J28" s="20">
        <v>111.3896551724138</v>
      </c>
      <c r="K28" s="21">
        <v>147.83571428571429</v>
      </c>
      <c r="L28" s="21">
        <v>190.19642857142861</v>
      </c>
      <c r="M28" s="21">
        <v>259.8862068965517</v>
      </c>
      <c r="N28" s="21">
        <v>270.15714285714279</v>
      </c>
      <c r="O28" s="21">
        <v>207.5</v>
      </c>
      <c r="P28" s="21">
        <v>195.39310344827581</v>
      </c>
      <c r="Q28" s="21">
        <v>183.41724137931041</v>
      </c>
      <c r="R28" s="21">
        <v>212.19642857142861</v>
      </c>
      <c r="S28" s="21">
        <v>250.84827586206899</v>
      </c>
      <c r="T28" s="21">
        <v>218.1448275862069</v>
      </c>
      <c r="U28" s="21">
        <v>168.2862068965517</v>
      </c>
      <c r="V28" s="22">
        <v>2415.2512315270942</v>
      </c>
      <c r="W28" s="23">
        <v>344</v>
      </c>
      <c r="X28" s="24">
        <v>0.9555555555555556</v>
      </c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</row>
    <row r="29" spans="1:42" s="25" customFormat="1" ht="16.5" customHeight="1" x14ac:dyDescent="0.25">
      <c r="A29" s="16">
        <v>27020210</v>
      </c>
      <c r="B29" s="17" t="s">
        <v>1211</v>
      </c>
      <c r="C29" s="17" t="s">
        <v>175</v>
      </c>
      <c r="D29" s="17" t="s">
        <v>175</v>
      </c>
      <c r="E29" s="17" t="s">
        <v>58</v>
      </c>
      <c r="F29" s="17">
        <v>1</v>
      </c>
      <c r="G29" s="17">
        <v>1650</v>
      </c>
      <c r="H29" s="18">
        <v>-75.332472220000014</v>
      </c>
      <c r="I29" s="19">
        <v>6.8830555599999999</v>
      </c>
      <c r="J29" s="20">
        <v>48.96</v>
      </c>
      <c r="K29" s="21">
        <v>87.8</v>
      </c>
      <c r="L29" s="21">
        <v>141.93103448275861</v>
      </c>
      <c r="M29" s="21">
        <v>248.74333333333331</v>
      </c>
      <c r="N29" s="21">
        <v>424.77666666666659</v>
      </c>
      <c r="O29" s="21">
        <v>381.47333333333341</v>
      </c>
      <c r="P29" s="21">
        <v>336.37931034482762</v>
      </c>
      <c r="Q29" s="21">
        <v>336.55666666666667</v>
      </c>
      <c r="R29" s="21">
        <v>310.3</v>
      </c>
      <c r="S29" s="21">
        <v>286.33333333333331</v>
      </c>
      <c r="T29" s="21">
        <v>229.09333333333331</v>
      </c>
      <c r="U29" s="21">
        <v>92.58620689655173</v>
      </c>
      <c r="V29" s="22">
        <v>2924.933218390805</v>
      </c>
      <c r="W29" s="23">
        <v>357</v>
      </c>
      <c r="X29" s="24">
        <v>0.9916666666666667</v>
      </c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</row>
    <row r="30" spans="1:42" s="25" customFormat="1" ht="16.5" customHeight="1" x14ac:dyDescent="0.25">
      <c r="A30" s="16">
        <v>27025030</v>
      </c>
      <c r="B30" s="17" t="s">
        <v>1236</v>
      </c>
      <c r="C30" s="17" t="s">
        <v>1240</v>
      </c>
      <c r="D30" s="17" t="s">
        <v>1240</v>
      </c>
      <c r="E30" s="17" t="s">
        <v>58</v>
      </c>
      <c r="F30" s="17">
        <v>1</v>
      </c>
      <c r="G30" s="17">
        <v>1601</v>
      </c>
      <c r="H30" s="18">
        <v>-75.15052777999999</v>
      </c>
      <c r="I30" s="19">
        <v>7.0719166700000002</v>
      </c>
      <c r="J30" s="20">
        <v>51.608333333333327</v>
      </c>
      <c r="K30" s="21">
        <v>100.95357142857139</v>
      </c>
      <c r="L30" s="21">
        <v>163.19999999999999</v>
      </c>
      <c r="M30" s="21">
        <v>262.58076923076919</v>
      </c>
      <c r="N30" s="21">
        <v>339.22800000000001</v>
      </c>
      <c r="O30" s="21">
        <v>296.29599999999988</v>
      </c>
      <c r="P30" s="21">
        <v>311.40370370370368</v>
      </c>
      <c r="Q30" s="21">
        <v>311.49166666666667</v>
      </c>
      <c r="R30" s="21">
        <v>304.17307692307691</v>
      </c>
      <c r="S30" s="21">
        <v>302.24243599573771</v>
      </c>
      <c r="T30" s="21">
        <v>237.06000000000009</v>
      </c>
      <c r="U30" s="21">
        <v>127.208</v>
      </c>
      <c r="V30" s="22">
        <v>2807.4455572818588</v>
      </c>
      <c r="W30" s="23">
        <v>303</v>
      </c>
      <c r="X30" s="24">
        <v>0.84166666666666667</v>
      </c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1:42" s="25" customFormat="1" ht="16.5" customHeight="1" x14ac:dyDescent="0.25">
      <c r="A31" s="16">
        <v>27020170</v>
      </c>
      <c r="B31" s="17" t="s">
        <v>1211</v>
      </c>
      <c r="C31" s="17" t="s">
        <v>1241</v>
      </c>
      <c r="D31" s="17" t="s">
        <v>1240</v>
      </c>
      <c r="E31" s="17" t="s">
        <v>58</v>
      </c>
      <c r="F31" s="17">
        <v>1</v>
      </c>
      <c r="G31" s="17">
        <v>950</v>
      </c>
      <c r="H31" s="18">
        <v>-75.079777780000001</v>
      </c>
      <c r="I31" s="19">
        <v>7.1471944399999998</v>
      </c>
      <c r="J31" s="20">
        <v>90.120689655172399</v>
      </c>
      <c r="K31" s="21">
        <v>144.80357142857139</v>
      </c>
      <c r="L31" s="21">
        <v>314.56071428571431</v>
      </c>
      <c r="M31" s="21">
        <v>394.83103448275858</v>
      </c>
      <c r="N31" s="21">
        <v>525.91923076923069</v>
      </c>
      <c r="O31" s="21">
        <v>446.51481481481483</v>
      </c>
      <c r="P31" s="21">
        <v>436.7074074074074</v>
      </c>
      <c r="Q31" s="21">
        <v>499.6407407407408</v>
      </c>
      <c r="R31" s="21">
        <v>497.44444444444451</v>
      </c>
      <c r="S31" s="21">
        <v>507.31333333333328</v>
      </c>
      <c r="T31" s="21">
        <v>369.27037037037042</v>
      </c>
      <c r="U31" s="21">
        <v>191.42857142857139</v>
      </c>
      <c r="V31" s="22">
        <v>4418.5549231611303</v>
      </c>
      <c r="W31" s="23">
        <v>333</v>
      </c>
      <c r="X31" s="24">
        <v>0.92500000000000004</v>
      </c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</row>
    <row r="32" spans="1:42" s="25" customFormat="1" ht="16.5" customHeight="1" x14ac:dyDescent="0.25">
      <c r="A32" s="16">
        <v>26210090</v>
      </c>
      <c r="B32" s="17" t="s">
        <v>1211</v>
      </c>
      <c r="C32" s="17" t="s">
        <v>124</v>
      </c>
      <c r="D32" s="17" t="s">
        <v>125</v>
      </c>
      <c r="E32" s="17" t="s">
        <v>58</v>
      </c>
      <c r="F32" s="17">
        <v>1</v>
      </c>
      <c r="G32" s="17">
        <v>550</v>
      </c>
      <c r="H32" s="18">
        <v>-75.859250000000003</v>
      </c>
      <c r="I32" s="19">
        <v>6.3031388899999996</v>
      </c>
      <c r="J32" s="20">
        <v>45.333333333333343</v>
      </c>
      <c r="K32" s="21">
        <v>58.1</v>
      </c>
      <c r="L32" s="21">
        <v>93.551724137931032</v>
      </c>
      <c r="M32" s="21">
        <v>160.6333333333333</v>
      </c>
      <c r="N32" s="21">
        <v>207.8666666666667</v>
      </c>
      <c r="O32" s="21">
        <v>174.33333333333329</v>
      </c>
      <c r="P32" s="21">
        <v>147.23333333333329</v>
      </c>
      <c r="Q32" s="21">
        <v>155.32142857142861</v>
      </c>
      <c r="R32" s="21">
        <v>157.6333333333333</v>
      </c>
      <c r="S32" s="21">
        <v>194.48275862068971</v>
      </c>
      <c r="T32" s="21">
        <v>161.66666666666671</v>
      </c>
      <c r="U32" s="21">
        <v>82.666666666666671</v>
      </c>
      <c r="V32" s="22">
        <v>1638.8225779967161</v>
      </c>
      <c r="W32" s="23">
        <v>356</v>
      </c>
      <c r="X32" s="24">
        <v>0.98888888888888893</v>
      </c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</row>
    <row r="33" spans="1:42" s="25" customFormat="1" ht="16.5" customHeight="1" x14ac:dyDescent="0.25">
      <c r="A33" s="16">
        <v>12010070</v>
      </c>
      <c r="B33" s="17" t="s">
        <v>1211</v>
      </c>
      <c r="C33" s="17" t="s">
        <v>1242</v>
      </c>
      <c r="D33" s="17" t="s">
        <v>104</v>
      </c>
      <c r="E33" s="17" t="s">
        <v>58</v>
      </c>
      <c r="F33" s="17">
        <v>1</v>
      </c>
      <c r="G33" s="17">
        <v>18</v>
      </c>
      <c r="H33" s="18">
        <v>-76.647777779999998</v>
      </c>
      <c r="I33" s="19">
        <v>7.8844444400000002</v>
      </c>
      <c r="J33" s="20">
        <v>93.813333333333333</v>
      </c>
      <c r="K33" s="21">
        <v>56.863333333333323</v>
      </c>
      <c r="L33" s="21">
        <v>116.9464285714285</v>
      </c>
      <c r="M33" s="21">
        <v>224.08214285714291</v>
      </c>
      <c r="N33" s="21">
        <v>341.83846153846139</v>
      </c>
      <c r="O33" s="21">
        <v>252.28666666666669</v>
      </c>
      <c r="P33" s="21">
        <v>257.05555555555549</v>
      </c>
      <c r="Q33" s="21">
        <v>243.52142857142849</v>
      </c>
      <c r="R33" s="21">
        <v>279.62500000000011</v>
      </c>
      <c r="S33" s="21">
        <v>264.2551724137931</v>
      </c>
      <c r="T33" s="21">
        <v>257.38965517241388</v>
      </c>
      <c r="U33" s="21">
        <v>221.8241379310345</v>
      </c>
      <c r="V33" s="22">
        <v>2609.5013159445921</v>
      </c>
      <c r="W33" s="23">
        <v>342</v>
      </c>
      <c r="X33" s="24">
        <v>0.95</v>
      </c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</row>
    <row r="34" spans="1:42" s="25" customFormat="1" ht="16.5" customHeight="1" x14ac:dyDescent="0.25">
      <c r="A34" s="16">
        <v>12010060</v>
      </c>
      <c r="B34" s="17" t="s">
        <v>1211</v>
      </c>
      <c r="C34" s="17" t="s">
        <v>1243</v>
      </c>
      <c r="D34" s="17" t="s">
        <v>104</v>
      </c>
      <c r="E34" s="17" t="s">
        <v>58</v>
      </c>
      <c r="F34" s="17">
        <v>1</v>
      </c>
      <c r="G34" s="17">
        <v>10</v>
      </c>
      <c r="H34" s="18">
        <v>-76.689166669999992</v>
      </c>
      <c r="I34" s="19">
        <v>7.8630555599999994</v>
      </c>
      <c r="J34" s="20">
        <v>111.02800000000001</v>
      </c>
      <c r="K34" s="21">
        <v>72.292857142857144</v>
      </c>
      <c r="L34" s="21">
        <v>129.06666666666669</v>
      </c>
      <c r="M34" s="21">
        <v>250.929209236145</v>
      </c>
      <c r="N34" s="21">
        <v>322.67500000000001</v>
      </c>
      <c r="O34" s="21">
        <v>248.46782555878161</v>
      </c>
      <c r="P34" s="21">
        <v>289.58201362151829</v>
      </c>
      <c r="Q34" s="21">
        <v>248.10587499999991</v>
      </c>
      <c r="R34" s="21">
        <v>285.43663609822602</v>
      </c>
      <c r="S34" s="21">
        <v>282.90416666666658</v>
      </c>
      <c r="T34" s="21">
        <v>285.53047933197018</v>
      </c>
      <c r="U34" s="21">
        <v>227.94399999999999</v>
      </c>
      <c r="V34" s="22">
        <v>2753.9627293228309</v>
      </c>
      <c r="W34" s="23">
        <v>300</v>
      </c>
      <c r="X34" s="24">
        <v>0.83333333333333337</v>
      </c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</row>
    <row r="35" spans="1:42" s="25" customFormat="1" ht="16.5" customHeight="1" x14ac:dyDescent="0.25">
      <c r="A35" s="16">
        <v>12015020</v>
      </c>
      <c r="B35" s="17" t="s">
        <v>1244</v>
      </c>
      <c r="C35" s="17" t="s">
        <v>103</v>
      </c>
      <c r="D35" s="17" t="s">
        <v>104</v>
      </c>
      <c r="E35" s="17" t="s">
        <v>58</v>
      </c>
      <c r="F35" s="17">
        <v>1</v>
      </c>
      <c r="G35" s="17">
        <v>43</v>
      </c>
      <c r="H35" s="18">
        <v>-76.65133333</v>
      </c>
      <c r="I35" s="19">
        <v>7.8259166699999998</v>
      </c>
      <c r="J35" s="20">
        <v>100.7518518518518</v>
      </c>
      <c r="K35" s="21">
        <v>62.803846153846138</v>
      </c>
      <c r="L35" s="21">
        <v>111.89310344827589</v>
      </c>
      <c r="M35" s="21">
        <v>268.02307692307693</v>
      </c>
      <c r="N35" s="21">
        <v>354.5291666666667</v>
      </c>
      <c r="O35" s="21">
        <v>265.92692307692312</v>
      </c>
      <c r="P35" s="21">
        <v>257.17500000000001</v>
      </c>
      <c r="Q35" s="21">
        <v>247.92500000000001</v>
      </c>
      <c r="R35" s="21">
        <v>321.6785714285715</v>
      </c>
      <c r="S35" s="21">
        <v>274.4703703703704</v>
      </c>
      <c r="T35" s="21">
        <v>302.10370370370362</v>
      </c>
      <c r="U35" s="21">
        <v>242.73461538461541</v>
      </c>
      <c r="V35" s="22">
        <v>2810.0152290079009</v>
      </c>
      <c r="W35" s="23">
        <v>322</v>
      </c>
      <c r="X35" s="24">
        <v>0.89444444444444449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</row>
    <row r="36" spans="1:42" s="25" customFormat="1" ht="16.5" customHeight="1" x14ac:dyDescent="0.25">
      <c r="A36" s="16">
        <v>12030020</v>
      </c>
      <c r="B36" s="17" t="s">
        <v>1211</v>
      </c>
      <c r="C36" s="17" t="s">
        <v>1245</v>
      </c>
      <c r="D36" s="17" t="s">
        <v>254</v>
      </c>
      <c r="E36" s="17" t="s">
        <v>58</v>
      </c>
      <c r="F36" s="17">
        <v>2</v>
      </c>
      <c r="G36" s="17">
        <v>50</v>
      </c>
      <c r="H36" s="18">
        <v>-76.38</v>
      </c>
      <c r="I36" s="19">
        <v>8.6199999999999992</v>
      </c>
      <c r="J36" s="20">
        <v>22.210344827586209</v>
      </c>
      <c r="K36" s="21">
        <v>10.45862068965517</v>
      </c>
      <c r="L36" s="21">
        <v>57.837931034482757</v>
      </c>
      <c r="M36" s="21">
        <v>136.375</v>
      </c>
      <c r="N36" s="21">
        <v>205.00689655172411</v>
      </c>
      <c r="O36" s="21">
        <v>150.31034482758619</v>
      </c>
      <c r="P36" s="21">
        <v>151.15862068965521</v>
      </c>
      <c r="Q36" s="21">
        <v>153.4928571428571</v>
      </c>
      <c r="R36" s="21">
        <v>166.68148148148151</v>
      </c>
      <c r="S36" s="21">
        <v>134.3814814814815</v>
      </c>
      <c r="T36" s="21">
        <v>125.996</v>
      </c>
      <c r="U36" s="21">
        <v>75.292000000000002</v>
      </c>
      <c r="V36" s="22">
        <v>1389.20157872651</v>
      </c>
      <c r="W36" s="23">
        <v>334</v>
      </c>
      <c r="X36" s="24">
        <v>0.92777777777777781</v>
      </c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</row>
    <row r="37" spans="1:42" s="25" customFormat="1" ht="16.5" customHeight="1" x14ac:dyDescent="0.25">
      <c r="A37" s="16">
        <v>26200140</v>
      </c>
      <c r="B37" s="17" t="s">
        <v>1211</v>
      </c>
      <c r="C37" s="17" t="s">
        <v>69</v>
      </c>
      <c r="D37" s="17" t="s">
        <v>69</v>
      </c>
      <c r="E37" s="17" t="s">
        <v>58</v>
      </c>
      <c r="F37" s="17">
        <v>1</v>
      </c>
      <c r="G37" s="17">
        <v>1800</v>
      </c>
      <c r="H37" s="18">
        <v>-75.77152778</v>
      </c>
      <c r="I37" s="19">
        <v>6.1579722200000004</v>
      </c>
      <c r="J37" s="20">
        <v>86.166666666666671</v>
      </c>
      <c r="K37" s="21">
        <v>100.6428571428571</v>
      </c>
      <c r="L37" s="21">
        <v>174.2068965517241</v>
      </c>
      <c r="M37" s="21">
        <v>214.6192307692308</v>
      </c>
      <c r="N37" s="21">
        <v>294.04615384615391</v>
      </c>
      <c r="O37" s="21">
        <v>213.58620689655169</v>
      </c>
      <c r="P37" s="21">
        <v>176.67857142857139</v>
      </c>
      <c r="Q37" s="21">
        <v>189.7103448275862</v>
      </c>
      <c r="R37" s="21">
        <v>224.5185185185185</v>
      </c>
      <c r="S37" s="21">
        <v>253.26666666666671</v>
      </c>
      <c r="T37" s="21">
        <v>211.9666666666667</v>
      </c>
      <c r="U37" s="21">
        <v>121.37333333333331</v>
      </c>
      <c r="V37" s="22">
        <v>2260.7821133145271</v>
      </c>
      <c r="W37" s="23">
        <v>342</v>
      </c>
      <c r="X37" s="24">
        <v>0.95</v>
      </c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</row>
    <row r="38" spans="1:42" s="25" customFormat="1" ht="16.5" customHeight="1" x14ac:dyDescent="0.25">
      <c r="A38" s="16">
        <v>27010800</v>
      </c>
      <c r="B38" s="17" t="s">
        <v>1211</v>
      </c>
      <c r="C38" s="17" t="s">
        <v>137</v>
      </c>
      <c r="D38" s="17" t="s">
        <v>128</v>
      </c>
      <c r="E38" s="17" t="s">
        <v>58</v>
      </c>
      <c r="F38" s="17">
        <v>1</v>
      </c>
      <c r="G38" s="17">
        <v>2600</v>
      </c>
      <c r="H38" s="18">
        <v>-75.607222220000011</v>
      </c>
      <c r="I38" s="19">
        <v>6.3997222200000001</v>
      </c>
      <c r="J38" s="20">
        <v>55.762068965517237</v>
      </c>
      <c r="K38" s="21">
        <v>66.27</v>
      </c>
      <c r="L38" s="21">
        <v>102.3566666666667</v>
      </c>
      <c r="M38" s="21">
        <v>167.65517241379311</v>
      </c>
      <c r="N38" s="21">
        <v>203.72413793103451</v>
      </c>
      <c r="O38" s="21">
        <v>155.66999999999999</v>
      </c>
      <c r="P38" s="21">
        <v>140.20666666666659</v>
      </c>
      <c r="Q38" s="21">
        <v>146.23666666666671</v>
      </c>
      <c r="R38" s="21">
        <v>169.9666666666667</v>
      </c>
      <c r="S38" s="21">
        <v>213.1413793103448</v>
      </c>
      <c r="T38" s="21">
        <v>181.1137931034483</v>
      </c>
      <c r="U38" s="21">
        <v>88.233333333333334</v>
      </c>
      <c r="V38" s="22">
        <v>1690.336551724138</v>
      </c>
      <c r="W38" s="23">
        <v>355</v>
      </c>
      <c r="X38" s="24">
        <v>0.98611111111111116</v>
      </c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</row>
    <row r="39" spans="1:42" s="25" customFormat="1" ht="16.5" customHeight="1" x14ac:dyDescent="0.25">
      <c r="A39" s="16">
        <v>27010870</v>
      </c>
      <c r="B39" s="17" t="s">
        <v>1211</v>
      </c>
      <c r="C39" s="17" t="s">
        <v>143</v>
      </c>
      <c r="D39" s="17" t="s">
        <v>143</v>
      </c>
      <c r="E39" s="17" t="s">
        <v>58</v>
      </c>
      <c r="F39" s="17">
        <v>1</v>
      </c>
      <c r="G39" s="17">
        <v>2540</v>
      </c>
      <c r="H39" s="18">
        <v>-75.668333329999996</v>
      </c>
      <c r="I39" s="19">
        <v>6.6091666699999996</v>
      </c>
      <c r="J39" s="20">
        <v>83.683333333333337</v>
      </c>
      <c r="K39" s="21">
        <v>106.9655172413793</v>
      </c>
      <c r="L39" s="21">
        <v>184.48666666666671</v>
      </c>
      <c r="M39" s="21">
        <v>218.2275862068966</v>
      </c>
      <c r="N39" s="21">
        <v>236.99</v>
      </c>
      <c r="O39" s="21">
        <v>156.95862068965519</v>
      </c>
      <c r="P39" s="21">
        <v>135.50344827586201</v>
      </c>
      <c r="Q39" s="21">
        <v>137.00344827586201</v>
      </c>
      <c r="R39" s="21">
        <v>184.51333333333329</v>
      </c>
      <c r="S39" s="21">
        <v>225.05172413793099</v>
      </c>
      <c r="T39" s="21">
        <v>227.13448275862069</v>
      </c>
      <c r="U39" s="21">
        <v>130.30344827586211</v>
      </c>
      <c r="V39" s="22">
        <v>2026.8216091954021</v>
      </c>
      <c r="W39" s="23">
        <v>352</v>
      </c>
      <c r="X39" s="24">
        <v>0.97777777777777775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</row>
    <row r="40" spans="1:42" s="25" customFormat="1" ht="16.5" customHeight="1" x14ac:dyDescent="0.25">
      <c r="A40" s="16">
        <v>26230220</v>
      </c>
      <c r="B40" s="17" t="s">
        <v>1211</v>
      </c>
      <c r="C40" s="17" t="s">
        <v>1246</v>
      </c>
      <c r="D40" s="17" t="s">
        <v>143</v>
      </c>
      <c r="E40" s="17" t="s">
        <v>58</v>
      </c>
      <c r="F40" s="17">
        <v>1</v>
      </c>
      <c r="G40" s="17">
        <v>2300</v>
      </c>
      <c r="H40" s="18">
        <v>-75.638583329999989</v>
      </c>
      <c r="I40" s="19">
        <v>6.7793888899999999</v>
      </c>
      <c r="J40" s="20">
        <v>94.034482758620683</v>
      </c>
      <c r="K40" s="21">
        <v>100.2166666666667</v>
      </c>
      <c r="L40" s="21">
        <v>196.13448275862069</v>
      </c>
      <c r="M40" s="21">
        <v>230.34137931034479</v>
      </c>
      <c r="N40" s="21">
        <v>270.13666666666671</v>
      </c>
      <c r="O40" s="21">
        <v>180</v>
      </c>
      <c r="P40" s="21">
        <v>174.28275862068969</v>
      </c>
      <c r="Q40" s="21">
        <v>165.5</v>
      </c>
      <c r="R40" s="21">
        <v>199.14285714285711</v>
      </c>
      <c r="S40" s="21">
        <v>253.4148148148148</v>
      </c>
      <c r="T40" s="21">
        <v>254.0740740740741</v>
      </c>
      <c r="U40" s="21">
        <v>143.5185185185185</v>
      </c>
      <c r="V40" s="22">
        <v>2260.796701331873</v>
      </c>
      <c r="W40" s="23">
        <v>343</v>
      </c>
      <c r="X40" s="24">
        <v>0.95277777777777772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</row>
    <row r="41" spans="1:42" s="25" customFormat="1" ht="16.5" customHeight="1" x14ac:dyDescent="0.25">
      <c r="A41" s="16">
        <v>26190090</v>
      </c>
      <c r="B41" s="17" t="s">
        <v>1211</v>
      </c>
      <c r="C41" s="17" t="s">
        <v>100</v>
      </c>
      <c r="D41" s="17" t="s">
        <v>102</v>
      </c>
      <c r="E41" s="17" t="s">
        <v>58</v>
      </c>
      <c r="F41" s="17">
        <v>1</v>
      </c>
      <c r="G41" s="17">
        <v>1600</v>
      </c>
      <c r="H41" s="18">
        <v>-75.975527779999993</v>
      </c>
      <c r="I41" s="19">
        <v>5.7549999999999999</v>
      </c>
      <c r="J41" s="20">
        <v>122.3</v>
      </c>
      <c r="K41" s="21">
        <v>162.7931034482759</v>
      </c>
      <c r="L41" s="21">
        <v>224.64666666666659</v>
      </c>
      <c r="M41" s="21">
        <v>307.46428571428572</v>
      </c>
      <c r="N41" s="21">
        <v>325.93103448275861</v>
      </c>
      <c r="O41" s="21">
        <v>225.48275862068971</v>
      </c>
      <c r="P41" s="21">
        <v>220.5</v>
      </c>
      <c r="Q41" s="21">
        <v>224.92</v>
      </c>
      <c r="R41" s="21">
        <v>263.17241379310337</v>
      </c>
      <c r="S41" s="21">
        <v>294.43333333333328</v>
      </c>
      <c r="T41" s="21">
        <v>244.4666666666667</v>
      </c>
      <c r="U41" s="21">
        <v>172.73333333333329</v>
      </c>
      <c r="V41" s="22">
        <v>2788.8435960591132</v>
      </c>
      <c r="W41" s="23">
        <v>352</v>
      </c>
      <c r="X41" s="24">
        <v>0.97777777777777775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</row>
    <row r="42" spans="1:42" s="25" customFormat="1" ht="16.5" customHeight="1" x14ac:dyDescent="0.25">
      <c r="A42" s="16">
        <v>26210140</v>
      </c>
      <c r="B42" s="17" t="s">
        <v>1211</v>
      </c>
      <c r="C42" s="17" t="s">
        <v>121</v>
      </c>
      <c r="D42" s="17" t="s">
        <v>1247</v>
      </c>
      <c r="E42" s="17" t="s">
        <v>58</v>
      </c>
      <c r="F42" s="17">
        <v>1</v>
      </c>
      <c r="G42" s="17">
        <v>232</v>
      </c>
      <c r="H42" s="18">
        <v>-75.945499999999996</v>
      </c>
      <c r="I42" s="19">
        <v>6.2185277799999996</v>
      </c>
      <c r="J42" s="20">
        <v>52.068965517241381</v>
      </c>
      <c r="K42" s="21">
        <v>88.36999999999999</v>
      </c>
      <c r="L42" s="21">
        <v>136.5214285714286</v>
      </c>
      <c r="M42" s="21">
        <v>200.14333333333329</v>
      </c>
      <c r="N42" s="21">
        <v>236.40333333333331</v>
      </c>
      <c r="O42" s="21">
        <v>170.16896551724139</v>
      </c>
      <c r="P42" s="21">
        <v>155.93793103448269</v>
      </c>
      <c r="Q42" s="21">
        <v>161.2413793103448</v>
      </c>
      <c r="R42" s="21">
        <v>197.72857142857151</v>
      </c>
      <c r="S42" s="21">
        <v>216.09285714285721</v>
      </c>
      <c r="T42" s="21">
        <v>179.78571428571431</v>
      </c>
      <c r="U42" s="21">
        <v>90.896551724137936</v>
      </c>
      <c r="V42" s="22">
        <v>1885.3590311986859</v>
      </c>
      <c r="W42" s="23">
        <v>347</v>
      </c>
      <c r="X42" s="24">
        <v>0.96388888888888891</v>
      </c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</row>
    <row r="43" spans="1:42" s="25" customFormat="1" ht="16.5" customHeight="1" x14ac:dyDescent="0.25">
      <c r="A43" s="16">
        <v>26230160</v>
      </c>
      <c r="B43" s="17" t="s">
        <v>1235</v>
      </c>
      <c r="C43" s="17" t="s">
        <v>1248</v>
      </c>
      <c r="D43" s="17" t="s">
        <v>1249</v>
      </c>
      <c r="E43" s="17" t="s">
        <v>58</v>
      </c>
      <c r="F43" s="17">
        <v>1</v>
      </c>
      <c r="G43" s="17">
        <v>1440</v>
      </c>
      <c r="H43" s="18">
        <v>-75.511666669999997</v>
      </c>
      <c r="I43" s="19">
        <v>7.1052777799999998</v>
      </c>
      <c r="J43" s="20">
        <v>172.7766666666667</v>
      </c>
      <c r="K43" s="21">
        <v>214.4344827586207</v>
      </c>
      <c r="L43" s="21">
        <v>326.42068965517251</v>
      </c>
      <c r="M43" s="21">
        <v>580.99629629629624</v>
      </c>
      <c r="N43" s="21">
        <v>805.18214285714282</v>
      </c>
      <c r="O43" s="21">
        <v>725.75862068965512</v>
      </c>
      <c r="P43" s="21">
        <v>729.42142857142869</v>
      </c>
      <c r="Q43" s="21">
        <v>707.51428571428562</v>
      </c>
      <c r="R43" s="21">
        <v>647.48076923076928</v>
      </c>
      <c r="S43" s="21">
        <v>662.38620689655158</v>
      </c>
      <c r="T43" s="21">
        <v>470.54137931034489</v>
      </c>
      <c r="U43" s="21">
        <v>272.1137931034483</v>
      </c>
      <c r="V43" s="22">
        <v>6315.0267617503832</v>
      </c>
      <c r="W43" s="23">
        <v>341</v>
      </c>
      <c r="X43" s="24">
        <v>0.94722222222222219</v>
      </c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</row>
    <row r="44" spans="1:42" s="25" customFormat="1" ht="16.5" customHeight="1" x14ac:dyDescent="0.25">
      <c r="A44" s="16">
        <v>26225040</v>
      </c>
      <c r="B44" s="17" t="s">
        <v>1236</v>
      </c>
      <c r="C44" s="17" t="s">
        <v>1250</v>
      </c>
      <c r="D44" s="17" t="s">
        <v>1251</v>
      </c>
      <c r="E44" s="17" t="s">
        <v>58</v>
      </c>
      <c r="F44" s="17">
        <v>1</v>
      </c>
      <c r="G44" s="17">
        <v>1650</v>
      </c>
      <c r="H44" s="18">
        <v>-75.91297222</v>
      </c>
      <c r="I44" s="19">
        <v>6.7294999999999998</v>
      </c>
      <c r="J44" s="20">
        <v>27.53157894736842</v>
      </c>
      <c r="K44" s="21">
        <v>43.878947368421052</v>
      </c>
      <c r="L44" s="21">
        <v>80.626315789473693</v>
      </c>
      <c r="M44" s="21">
        <v>152.84736842105261</v>
      </c>
      <c r="N44" s="21">
        <v>196.4473684210526</v>
      </c>
      <c r="O44" s="21">
        <v>134.62222222222221</v>
      </c>
      <c r="P44" s="21">
        <v>126.58499999999999</v>
      </c>
      <c r="Q44" s="21">
        <v>141.62352941176471</v>
      </c>
      <c r="R44" s="21">
        <v>187.1444444444445</v>
      </c>
      <c r="S44" s="21">
        <v>179.31</v>
      </c>
      <c r="T44" s="21">
        <v>144.9473684210526</v>
      </c>
      <c r="U44" s="21">
        <v>74.064999999999998</v>
      </c>
      <c r="V44" s="22">
        <v>1489.629143446853</v>
      </c>
      <c r="W44" s="23">
        <v>227</v>
      </c>
      <c r="X44" s="24">
        <v>0.9458333333333333</v>
      </c>
      <c r="Y44" s="5" t="s">
        <v>1214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</row>
    <row r="45" spans="1:42" s="25" customFormat="1" ht="16.5" customHeight="1" x14ac:dyDescent="0.25">
      <c r="A45" s="16">
        <v>26250030</v>
      </c>
      <c r="B45" s="17" t="s">
        <v>1211</v>
      </c>
      <c r="C45" s="17" t="s">
        <v>106</v>
      </c>
      <c r="D45" s="17" t="s">
        <v>106</v>
      </c>
      <c r="E45" s="17" t="s">
        <v>58</v>
      </c>
      <c r="F45" s="17">
        <v>1</v>
      </c>
      <c r="G45" s="17">
        <v>95</v>
      </c>
      <c r="H45" s="18">
        <v>-75.34783333</v>
      </c>
      <c r="I45" s="19">
        <v>7.5790555599999996</v>
      </c>
      <c r="J45" s="20">
        <v>62.333333333333343</v>
      </c>
      <c r="K45" s="21">
        <v>64.41379310344827</v>
      </c>
      <c r="L45" s="21">
        <v>141.57241379310349</v>
      </c>
      <c r="M45" s="21">
        <v>311.34482758620692</v>
      </c>
      <c r="N45" s="21">
        <v>465.07142857142861</v>
      </c>
      <c r="O45" s="21">
        <v>451.06000000000012</v>
      </c>
      <c r="P45" s="21">
        <v>430.7</v>
      </c>
      <c r="Q45" s="21">
        <v>483.44827586206901</v>
      </c>
      <c r="R45" s="21">
        <v>424.33103448275858</v>
      </c>
      <c r="S45" s="21">
        <v>481.51724137931029</v>
      </c>
      <c r="T45" s="21">
        <v>376.82068965517237</v>
      </c>
      <c r="U45" s="21">
        <v>189.46428571428569</v>
      </c>
      <c r="V45" s="22">
        <v>3882.0773234811172</v>
      </c>
      <c r="W45" s="23">
        <v>349</v>
      </c>
      <c r="X45" s="24">
        <v>0.96944444444444444</v>
      </c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</row>
    <row r="46" spans="1:42" s="25" customFormat="1" ht="16.5" customHeight="1" x14ac:dyDescent="0.25">
      <c r="A46" s="16">
        <v>26240100</v>
      </c>
      <c r="B46" s="17" t="s">
        <v>1211</v>
      </c>
      <c r="C46" s="17" t="s">
        <v>105</v>
      </c>
      <c r="D46" s="17" t="s">
        <v>106</v>
      </c>
      <c r="E46" s="17" t="s">
        <v>58</v>
      </c>
      <c r="F46" s="17">
        <v>1</v>
      </c>
      <c r="G46" s="17">
        <v>70</v>
      </c>
      <c r="H46" s="18">
        <v>-75.214916669999994</v>
      </c>
      <c r="I46" s="19">
        <v>7.8629166699999997</v>
      </c>
      <c r="J46" s="20">
        <v>27.37037037037037</v>
      </c>
      <c r="K46" s="21">
        <v>38.592592592592602</v>
      </c>
      <c r="L46" s="21">
        <v>79.100000000000009</v>
      </c>
      <c r="M46" s="21">
        <v>226.18571428571431</v>
      </c>
      <c r="N46" s="21">
        <v>327.37241379310342</v>
      </c>
      <c r="O46" s="21">
        <v>345.68666666666672</v>
      </c>
      <c r="P46" s="21">
        <v>319.53793103448282</v>
      </c>
      <c r="Q46" s="21">
        <v>404.15862068965521</v>
      </c>
      <c r="R46" s="21">
        <v>380.58333333333331</v>
      </c>
      <c r="S46" s="21">
        <v>338.11034482758618</v>
      </c>
      <c r="T46" s="21">
        <v>253.27857142857141</v>
      </c>
      <c r="U46" s="21">
        <v>97.56</v>
      </c>
      <c r="V46" s="22">
        <v>2837.5365590220758</v>
      </c>
      <c r="W46" s="23">
        <v>339</v>
      </c>
      <c r="X46" s="24">
        <v>0.94166666666666665</v>
      </c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</row>
    <row r="47" spans="1:42" s="25" customFormat="1" ht="16.5" customHeight="1" x14ac:dyDescent="0.25">
      <c r="A47" s="16">
        <v>26240090</v>
      </c>
      <c r="B47" s="17" t="s">
        <v>1211</v>
      </c>
      <c r="C47" s="17" t="s">
        <v>1252</v>
      </c>
      <c r="D47" s="17" t="s">
        <v>106</v>
      </c>
      <c r="E47" s="17" t="s">
        <v>58</v>
      </c>
      <c r="F47" s="17">
        <v>1</v>
      </c>
      <c r="G47" s="17">
        <v>80</v>
      </c>
      <c r="H47" s="18">
        <v>-75.284444440000001</v>
      </c>
      <c r="I47" s="19">
        <v>7.6683055600000003</v>
      </c>
      <c r="J47" s="20">
        <v>39.586206896551722</v>
      </c>
      <c r="K47" s="21">
        <v>53.5</v>
      </c>
      <c r="L47" s="21">
        <v>117.8333333333333</v>
      </c>
      <c r="M47" s="21">
        <v>291.62142857142862</v>
      </c>
      <c r="N47" s="21">
        <v>403.53846153846149</v>
      </c>
      <c r="O47" s="21">
        <v>401.95172413793102</v>
      </c>
      <c r="P47" s="21">
        <v>409.92666666666662</v>
      </c>
      <c r="Q47" s="21">
        <v>439.93333333333328</v>
      </c>
      <c r="R47" s="21">
        <v>400.82758620689663</v>
      </c>
      <c r="S47" s="21">
        <v>430.91379310344831</v>
      </c>
      <c r="T47" s="21">
        <v>337.93103448275861</v>
      </c>
      <c r="U47" s="21">
        <v>125.93333333333329</v>
      </c>
      <c r="V47" s="22">
        <v>3453.4969016041432</v>
      </c>
      <c r="W47" s="23">
        <v>349</v>
      </c>
      <c r="X47" s="24">
        <v>0.96944444444444444</v>
      </c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</row>
    <row r="48" spans="1:42" s="25" customFormat="1" ht="16.5" customHeight="1" x14ac:dyDescent="0.25">
      <c r="A48" s="16">
        <v>26210070</v>
      </c>
      <c r="B48" s="17" t="s">
        <v>1211</v>
      </c>
      <c r="C48" s="17" t="s">
        <v>1253</v>
      </c>
      <c r="D48" s="17" t="s">
        <v>1253</v>
      </c>
      <c r="E48" s="17" t="s">
        <v>58</v>
      </c>
      <c r="F48" s="17">
        <v>1</v>
      </c>
      <c r="G48" s="17">
        <v>550</v>
      </c>
      <c r="H48" s="18">
        <v>-75.981277779999999</v>
      </c>
      <c r="I48" s="19">
        <v>6.4059722199999998</v>
      </c>
      <c r="J48" s="20">
        <v>43.326666666666668</v>
      </c>
      <c r="K48" s="21">
        <v>74.160714285714292</v>
      </c>
      <c r="L48" s="21">
        <v>169.28571428571431</v>
      </c>
      <c r="M48" s="21">
        <v>206.83103448275861</v>
      </c>
      <c r="N48" s="21">
        <v>227.65517241379311</v>
      </c>
      <c r="O48" s="21">
        <v>169</v>
      </c>
      <c r="P48" s="21">
        <v>142.34814814814811</v>
      </c>
      <c r="Q48" s="21">
        <v>149.19999999999999</v>
      </c>
      <c r="R48" s="21">
        <v>168.70357142857139</v>
      </c>
      <c r="S48" s="21">
        <v>185.97307692307689</v>
      </c>
      <c r="T48" s="21">
        <v>138.54814814814819</v>
      </c>
      <c r="U48" s="21">
        <v>81.670833333333334</v>
      </c>
      <c r="V48" s="22">
        <v>1756.7030801159251</v>
      </c>
      <c r="W48" s="23">
        <v>332</v>
      </c>
      <c r="X48" s="24">
        <v>0.92222222222222228</v>
      </c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</row>
    <row r="49" spans="1:42" s="25" customFormat="1" ht="16.5" customHeight="1" x14ac:dyDescent="0.25">
      <c r="A49" s="16">
        <v>27015260</v>
      </c>
      <c r="B49" s="17" t="s">
        <v>1244</v>
      </c>
      <c r="C49" s="17" t="s">
        <v>109</v>
      </c>
      <c r="D49" s="17" t="s">
        <v>1254</v>
      </c>
      <c r="E49" s="17" t="s">
        <v>58</v>
      </c>
      <c r="F49" s="17">
        <v>1</v>
      </c>
      <c r="G49" s="17">
        <v>1923</v>
      </c>
      <c r="H49" s="18">
        <v>-75.624666669999996</v>
      </c>
      <c r="I49" s="19">
        <v>6.0483611100000001</v>
      </c>
      <c r="J49" s="20">
        <v>117.5428571428572</v>
      </c>
      <c r="K49" s="21">
        <v>118.24827586206899</v>
      </c>
      <c r="L49" s="21">
        <v>184.38928571428571</v>
      </c>
      <c r="M49" s="21">
        <v>284.87500000000011</v>
      </c>
      <c r="N49" s="21">
        <v>332.66551724137929</v>
      </c>
      <c r="O49" s="21">
        <v>210.82499999999999</v>
      </c>
      <c r="P49" s="21">
        <v>157.10714285714289</v>
      </c>
      <c r="Q49" s="21">
        <v>179.17777777777781</v>
      </c>
      <c r="R49" s="21">
        <v>249.1464285714286</v>
      </c>
      <c r="S49" s="21">
        <v>304.69629629629628</v>
      </c>
      <c r="T49" s="21">
        <v>261.9115384615385</v>
      </c>
      <c r="U49" s="21">
        <v>169.7538461538461</v>
      </c>
      <c r="V49" s="22">
        <v>2570.3389660786211</v>
      </c>
      <c r="W49" s="23">
        <v>332</v>
      </c>
      <c r="X49" s="24">
        <v>0.92222222222222228</v>
      </c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</row>
    <row r="50" spans="1:42" s="25" customFormat="1" ht="16.5" customHeight="1" x14ac:dyDescent="0.25">
      <c r="A50" s="16">
        <v>11115020</v>
      </c>
      <c r="B50" s="17" t="s">
        <v>1236</v>
      </c>
      <c r="C50" s="17" t="s">
        <v>1255</v>
      </c>
      <c r="D50" s="17" t="s">
        <v>1256</v>
      </c>
      <c r="E50" s="17" t="s">
        <v>58</v>
      </c>
      <c r="F50" s="17">
        <v>1</v>
      </c>
      <c r="G50" s="17">
        <v>1294</v>
      </c>
      <c r="H50" s="18">
        <v>-76.029666669999997</v>
      </c>
      <c r="I50" s="19">
        <v>6.7580277799999999</v>
      </c>
      <c r="J50" s="20">
        <v>90.455172413793093</v>
      </c>
      <c r="K50" s="21">
        <v>94.528571428571425</v>
      </c>
      <c r="L50" s="21">
        <v>166.52692307692311</v>
      </c>
      <c r="M50" s="21">
        <v>233.1166666666667</v>
      </c>
      <c r="N50" s="21">
        <v>291.584</v>
      </c>
      <c r="O50" s="21">
        <v>198.5185185185185</v>
      </c>
      <c r="P50" s="21">
        <v>146.3923076923077</v>
      </c>
      <c r="Q50" s="21">
        <v>173.05199999999999</v>
      </c>
      <c r="R50" s="21">
        <v>240.11250000000001</v>
      </c>
      <c r="S50" s="21">
        <v>282.56153846153842</v>
      </c>
      <c r="T50" s="21">
        <v>295.65517241379303</v>
      </c>
      <c r="U50" s="21">
        <v>159.9384615384615</v>
      </c>
      <c r="V50" s="22">
        <v>2372.441832210573</v>
      </c>
      <c r="W50" s="23">
        <v>315</v>
      </c>
      <c r="X50" s="24">
        <v>0.875</v>
      </c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</row>
    <row r="51" spans="1:42" s="25" customFormat="1" ht="16.5" customHeight="1" x14ac:dyDescent="0.25">
      <c r="A51" s="16">
        <v>26170180</v>
      </c>
      <c r="B51" s="17" t="s">
        <v>1211</v>
      </c>
      <c r="C51" s="17" t="s">
        <v>1257</v>
      </c>
      <c r="D51" s="17" t="s">
        <v>1257</v>
      </c>
      <c r="E51" s="17" t="s">
        <v>58</v>
      </c>
      <c r="F51" s="17">
        <v>1</v>
      </c>
      <c r="G51" s="17">
        <v>850</v>
      </c>
      <c r="H51" s="18">
        <v>-75.641305560000006</v>
      </c>
      <c r="I51" s="19">
        <v>5.5478333299999996</v>
      </c>
      <c r="J51" s="20">
        <v>113.4678571428571</v>
      </c>
      <c r="K51" s="21">
        <v>151.49285714285719</v>
      </c>
      <c r="L51" s="21">
        <v>222.02592592592589</v>
      </c>
      <c r="M51" s="21">
        <v>248.08928571428569</v>
      </c>
      <c r="N51" s="21">
        <v>277.37037037037038</v>
      </c>
      <c r="O51" s="21">
        <v>165.07499999999999</v>
      </c>
      <c r="P51" s="21">
        <v>151.71428571428569</v>
      </c>
      <c r="Q51" s="21">
        <v>154.4111111111111</v>
      </c>
      <c r="R51" s="21">
        <v>245.28571428571431</v>
      </c>
      <c r="S51" s="21">
        <v>294.93571428571431</v>
      </c>
      <c r="T51" s="21">
        <v>313.66666666666669</v>
      </c>
      <c r="U51" s="21">
        <v>225.7931034482759</v>
      </c>
      <c r="V51" s="22">
        <v>2563.3278918080641</v>
      </c>
      <c r="W51" s="23">
        <v>333</v>
      </c>
      <c r="X51" s="24">
        <v>0.92500000000000004</v>
      </c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</row>
    <row r="52" spans="1:42" s="25" customFormat="1" ht="16.5" customHeight="1" x14ac:dyDescent="0.25">
      <c r="A52" s="16">
        <v>12015070</v>
      </c>
      <c r="B52" s="17" t="s">
        <v>1218</v>
      </c>
      <c r="C52" s="17" t="s">
        <v>57</v>
      </c>
      <c r="D52" s="17" t="s">
        <v>59</v>
      </c>
      <c r="E52" s="17" t="s">
        <v>58</v>
      </c>
      <c r="F52" s="17">
        <v>1</v>
      </c>
      <c r="G52" s="17">
        <v>41</v>
      </c>
      <c r="H52" s="18">
        <v>-76.717888889999998</v>
      </c>
      <c r="I52" s="19">
        <v>7.8163888899999998</v>
      </c>
      <c r="J52" s="20">
        <v>109.2310344827587</v>
      </c>
      <c r="K52" s="21">
        <v>81.678571428571431</v>
      </c>
      <c r="L52" s="21">
        <v>185.80344827586211</v>
      </c>
      <c r="M52" s="21">
        <v>320.56666666666672</v>
      </c>
      <c r="N52" s="21">
        <v>387.49333333333351</v>
      </c>
      <c r="O52" s="21">
        <v>327.45714285714291</v>
      </c>
      <c r="P52" s="21">
        <v>337.6133333333334</v>
      </c>
      <c r="Q52" s="21">
        <v>322.64074074074068</v>
      </c>
      <c r="R52" s="21">
        <v>347.51428571428568</v>
      </c>
      <c r="S52" s="21">
        <v>315.04827586206898</v>
      </c>
      <c r="T52" s="21">
        <v>338.9896551724139</v>
      </c>
      <c r="U52" s="21">
        <v>281.51785714285722</v>
      </c>
      <c r="V52" s="22">
        <v>3355.5543450100349</v>
      </c>
      <c r="W52" s="23">
        <v>345</v>
      </c>
      <c r="X52" s="24">
        <v>0.95833333333333337</v>
      </c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</row>
    <row r="53" spans="1:42" s="25" customFormat="1" ht="16.5" customHeight="1" x14ac:dyDescent="0.25">
      <c r="A53" s="16">
        <v>12010050</v>
      </c>
      <c r="B53" s="17" t="s">
        <v>1211</v>
      </c>
      <c r="C53" s="17" t="s">
        <v>1258</v>
      </c>
      <c r="D53" s="17" t="s">
        <v>59</v>
      </c>
      <c r="E53" s="17" t="s">
        <v>58</v>
      </c>
      <c r="F53" s="17">
        <v>1</v>
      </c>
      <c r="G53" s="17">
        <v>15</v>
      </c>
      <c r="H53" s="18">
        <v>-76.70305556000001</v>
      </c>
      <c r="I53" s="19">
        <v>7.8080555599999997</v>
      </c>
      <c r="J53" s="20">
        <v>98.700000000000017</v>
      </c>
      <c r="K53" s="21">
        <v>66.107142857142861</v>
      </c>
      <c r="L53" s="21">
        <v>119.2583333333333</v>
      </c>
      <c r="M53" s="21">
        <v>253.9611156622569</v>
      </c>
      <c r="N53" s="21">
        <v>300.89627196427818</v>
      </c>
      <c r="O53" s="21">
        <v>287.13225189833332</v>
      </c>
      <c r="P53" s="21">
        <v>298.25889871932662</v>
      </c>
      <c r="Q53" s="21">
        <v>257.09719846546648</v>
      </c>
      <c r="R53" s="21">
        <v>289.63749999999999</v>
      </c>
      <c r="S53" s="21">
        <v>260.25455415149997</v>
      </c>
      <c r="T53" s="21">
        <v>265.44699804791668</v>
      </c>
      <c r="U53" s="21">
        <v>214.54109832458329</v>
      </c>
      <c r="V53" s="22">
        <v>2711.2913634241381</v>
      </c>
      <c r="W53" s="23">
        <v>294</v>
      </c>
      <c r="X53" s="24">
        <v>0.81666666666666665</v>
      </c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</row>
    <row r="54" spans="1:42" s="25" customFormat="1" ht="16.5" customHeight="1" x14ac:dyDescent="0.25">
      <c r="A54" s="16">
        <v>12010090</v>
      </c>
      <c r="B54" s="17" t="s">
        <v>1211</v>
      </c>
      <c r="C54" s="17" t="s">
        <v>1259</v>
      </c>
      <c r="D54" s="17" t="s">
        <v>59</v>
      </c>
      <c r="E54" s="17" t="s">
        <v>58</v>
      </c>
      <c r="F54" s="17">
        <v>1</v>
      </c>
      <c r="G54" s="17">
        <v>21</v>
      </c>
      <c r="H54" s="18">
        <v>-76.711888889999997</v>
      </c>
      <c r="I54" s="19">
        <v>7.7476666700000001</v>
      </c>
      <c r="J54" s="20">
        <v>103.78</v>
      </c>
      <c r="K54" s="21">
        <v>62.478571428571428</v>
      </c>
      <c r="L54" s="21">
        <v>137.00666666666669</v>
      </c>
      <c r="M54" s="21">
        <v>263.07586206896548</v>
      </c>
      <c r="N54" s="21">
        <v>345.07586206896548</v>
      </c>
      <c r="O54" s="21">
        <v>329.94666666666672</v>
      </c>
      <c r="P54" s="21">
        <v>296.67407407407399</v>
      </c>
      <c r="Q54" s="21">
        <v>340.2448275862069</v>
      </c>
      <c r="R54" s="21">
        <v>312.32413793103439</v>
      </c>
      <c r="S54" s="21">
        <v>278.38965517241382</v>
      </c>
      <c r="T54" s="21">
        <v>297.29642857142852</v>
      </c>
      <c r="U54" s="21">
        <v>262.67333333333329</v>
      </c>
      <c r="V54" s="22">
        <v>3028.966085568326</v>
      </c>
      <c r="W54" s="23">
        <v>348</v>
      </c>
      <c r="X54" s="24">
        <v>0.96666666666666667</v>
      </c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</row>
    <row r="55" spans="1:42" s="25" customFormat="1" ht="16.5" customHeight="1" x14ac:dyDescent="0.25">
      <c r="A55" s="16">
        <v>23080650</v>
      </c>
      <c r="B55" s="17" t="s">
        <v>1211</v>
      </c>
      <c r="C55" s="17" t="s">
        <v>111</v>
      </c>
      <c r="D55" s="17" t="s">
        <v>1260</v>
      </c>
      <c r="E55" s="17" t="s">
        <v>58</v>
      </c>
      <c r="F55" s="17">
        <v>1</v>
      </c>
      <c r="G55" s="17">
        <v>1850</v>
      </c>
      <c r="H55" s="18">
        <v>-75.335611110000002</v>
      </c>
      <c r="I55" s="19">
        <v>6.0737777799999986</v>
      </c>
      <c r="J55" s="20">
        <v>101.3</v>
      </c>
      <c r="K55" s="21">
        <v>130.19999999999999</v>
      </c>
      <c r="L55" s="21">
        <v>193.3666666666667</v>
      </c>
      <c r="M55" s="21">
        <v>269.65517241379308</v>
      </c>
      <c r="N55" s="21">
        <v>341.96666666666658</v>
      </c>
      <c r="O55" s="21">
        <v>283.03333333333342</v>
      </c>
      <c r="P55" s="21">
        <v>282.3</v>
      </c>
      <c r="Q55" s="21">
        <v>271.96666666666658</v>
      </c>
      <c r="R55" s="21">
        <v>314.60000000000002</v>
      </c>
      <c r="S55" s="21">
        <v>260.43333333333328</v>
      </c>
      <c r="T55" s="21">
        <v>195.83333333333329</v>
      </c>
      <c r="U55" s="21">
        <v>130.83333333333329</v>
      </c>
      <c r="V55" s="22">
        <v>2775.488505747127</v>
      </c>
      <c r="W55" s="23">
        <v>359</v>
      </c>
      <c r="X55" s="24">
        <v>0.99722222222222223</v>
      </c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</row>
    <row r="56" spans="1:42" s="25" customFormat="1" ht="16.5" customHeight="1" x14ac:dyDescent="0.25">
      <c r="A56" s="16">
        <v>25020370</v>
      </c>
      <c r="B56" s="17" t="s">
        <v>1211</v>
      </c>
      <c r="C56" s="17" t="s">
        <v>1261</v>
      </c>
      <c r="D56" s="17" t="s">
        <v>108</v>
      </c>
      <c r="E56" s="17" t="s">
        <v>58</v>
      </c>
      <c r="F56" s="17">
        <v>1</v>
      </c>
      <c r="G56" s="17">
        <v>40</v>
      </c>
      <c r="H56" s="18">
        <v>-74.942222220000005</v>
      </c>
      <c r="I56" s="19">
        <v>8.0366666700000007</v>
      </c>
      <c r="J56" s="20">
        <v>43.428571428571431</v>
      </c>
      <c r="K56" s="21">
        <v>45.074074074074083</v>
      </c>
      <c r="L56" s="21">
        <v>83.685714285714283</v>
      </c>
      <c r="M56" s="21">
        <v>270.28571428571428</v>
      </c>
      <c r="N56" s="21">
        <v>345.25925925925918</v>
      </c>
      <c r="O56" s="21">
        <v>381.5</v>
      </c>
      <c r="P56" s="21">
        <v>400.58928571428572</v>
      </c>
      <c r="Q56" s="21">
        <v>467.875</v>
      </c>
      <c r="R56" s="21">
        <v>369.70344827586212</v>
      </c>
      <c r="S56" s="21">
        <v>375.75862068965517</v>
      </c>
      <c r="T56" s="21">
        <v>329.42857142857139</v>
      </c>
      <c r="U56" s="21">
        <v>157.76666666666671</v>
      </c>
      <c r="V56" s="22">
        <v>3270.3549261083749</v>
      </c>
      <c r="W56" s="23">
        <v>338</v>
      </c>
      <c r="X56" s="24">
        <v>0.93888888888888888</v>
      </c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</row>
    <row r="57" spans="1:42" s="25" customFormat="1" ht="16.5" customHeight="1" x14ac:dyDescent="0.25">
      <c r="A57" s="16">
        <v>26240160</v>
      </c>
      <c r="B57" s="17" t="s">
        <v>1211</v>
      </c>
      <c r="C57" s="17" t="s">
        <v>1262</v>
      </c>
      <c r="D57" s="17" t="s">
        <v>108</v>
      </c>
      <c r="E57" s="17" t="s">
        <v>58</v>
      </c>
      <c r="F57" s="17">
        <v>1</v>
      </c>
      <c r="G57" s="17">
        <v>49</v>
      </c>
      <c r="H57" s="18">
        <v>-75.2</v>
      </c>
      <c r="I57" s="19">
        <v>7.96</v>
      </c>
      <c r="J57" s="20">
        <v>15.25</v>
      </c>
      <c r="K57" s="21">
        <v>24.206896551724139</v>
      </c>
      <c r="L57" s="21">
        <v>94.115384615384613</v>
      </c>
      <c r="M57" s="21">
        <v>232.27586206896549</v>
      </c>
      <c r="N57" s="21">
        <v>299.86206896551732</v>
      </c>
      <c r="O57" s="21">
        <v>355.57857142857148</v>
      </c>
      <c r="P57" s="21">
        <v>343.01034482758621</v>
      </c>
      <c r="Q57" s="21">
        <v>402.11333333333329</v>
      </c>
      <c r="R57" s="21">
        <v>337.33333333333331</v>
      </c>
      <c r="S57" s="21">
        <v>300.83333333333331</v>
      </c>
      <c r="T57" s="21">
        <v>234.60689655172419</v>
      </c>
      <c r="U57" s="21">
        <v>91.466666666666669</v>
      </c>
      <c r="V57" s="22">
        <v>2730.65269167614</v>
      </c>
      <c r="W57" s="23">
        <v>347</v>
      </c>
      <c r="X57" s="24">
        <v>0.96388888888888891</v>
      </c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</row>
    <row r="58" spans="1:42" s="25" customFormat="1" ht="16.5" customHeight="1" x14ac:dyDescent="0.25">
      <c r="A58" s="16">
        <v>27040030</v>
      </c>
      <c r="B58" s="17" t="s">
        <v>1211</v>
      </c>
      <c r="C58" s="17" t="s">
        <v>1263</v>
      </c>
      <c r="D58" s="17" t="s">
        <v>108</v>
      </c>
      <c r="E58" s="17" t="s">
        <v>58</v>
      </c>
      <c r="F58" s="17">
        <v>1</v>
      </c>
      <c r="G58" s="17">
        <v>100</v>
      </c>
      <c r="H58" s="18">
        <v>-74.853055560000001</v>
      </c>
      <c r="I58" s="19">
        <v>7.7511111100000001</v>
      </c>
      <c r="J58" s="20">
        <v>77</v>
      </c>
      <c r="K58" s="21">
        <v>55.785714285714278</v>
      </c>
      <c r="L58" s="21">
        <v>152.7407407407407</v>
      </c>
      <c r="M58" s="21">
        <v>300.39999999999998</v>
      </c>
      <c r="N58" s="21">
        <v>465</v>
      </c>
      <c r="O58" s="21">
        <v>477.82962962962961</v>
      </c>
      <c r="P58" s="21">
        <v>491.58518518518508</v>
      </c>
      <c r="Q58" s="21">
        <v>568.6</v>
      </c>
      <c r="R58" s="21">
        <v>466.21538461538461</v>
      </c>
      <c r="S58" s="21">
        <v>539.9153846153846</v>
      </c>
      <c r="T58" s="21">
        <v>467.01785714285722</v>
      </c>
      <c r="U58" s="21">
        <v>269.25</v>
      </c>
      <c r="V58" s="22">
        <v>4331.3398962148967</v>
      </c>
      <c r="W58" s="23">
        <v>321</v>
      </c>
      <c r="X58" s="24">
        <v>0.89166666666666672</v>
      </c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</row>
    <row r="59" spans="1:42" s="25" customFormat="1" ht="16.5" customHeight="1" x14ac:dyDescent="0.25">
      <c r="A59" s="16">
        <v>25020530</v>
      </c>
      <c r="B59" s="17" t="s">
        <v>1211</v>
      </c>
      <c r="C59" s="17" t="s">
        <v>1264</v>
      </c>
      <c r="D59" s="17" t="s">
        <v>108</v>
      </c>
      <c r="E59" s="17" t="s">
        <v>58</v>
      </c>
      <c r="F59" s="17">
        <v>1</v>
      </c>
      <c r="G59" s="17">
        <v>500</v>
      </c>
      <c r="H59" s="18">
        <v>-75.089749999999995</v>
      </c>
      <c r="I59" s="19">
        <v>8.0254999999999992</v>
      </c>
      <c r="J59" s="20">
        <v>16.2</v>
      </c>
      <c r="K59" s="21">
        <v>30.620689655172409</v>
      </c>
      <c r="L59" s="21">
        <v>80.7</v>
      </c>
      <c r="M59" s="21">
        <v>219.44827586206901</v>
      </c>
      <c r="N59" s="21">
        <v>291.42857142857139</v>
      </c>
      <c r="O59" s="21">
        <v>341.93333333333328</v>
      </c>
      <c r="P59" s="21">
        <v>354.71428571428572</v>
      </c>
      <c r="Q59" s="21">
        <v>375.50333333333327</v>
      </c>
      <c r="R59" s="21">
        <v>334.56666666666672</v>
      </c>
      <c r="S59" s="21">
        <v>287.36666666666667</v>
      </c>
      <c r="T59" s="21">
        <v>227.26666666666671</v>
      </c>
      <c r="U59" s="21">
        <v>84.806666666666658</v>
      </c>
      <c r="V59" s="22">
        <v>2644.555155993432</v>
      </c>
      <c r="W59" s="23">
        <v>354</v>
      </c>
      <c r="X59" s="24">
        <v>0.98333333333333328</v>
      </c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</row>
    <row r="60" spans="1:42" s="25" customFormat="1" ht="16.5" customHeight="1" x14ac:dyDescent="0.25">
      <c r="A60" s="16">
        <v>26240060</v>
      </c>
      <c r="B60" s="17" t="s">
        <v>1211</v>
      </c>
      <c r="C60" s="17" t="s">
        <v>867</v>
      </c>
      <c r="D60" s="17" t="s">
        <v>108</v>
      </c>
      <c r="E60" s="17" t="s">
        <v>58</v>
      </c>
      <c r="F60" s="17">
        <v>1</v>
      </c>
      <c r="G60" s="17">
        <v>91</v>
      </c>
      <c r="H60" s="18">
        <v>-74.860352779999999</v>
      </c>
      <c r="I60" s="19">
        <v>7.7520499999999997</v>
      </c>
      <c r="J60" s="20">
        <v>25.47333333333334</v>
      </c>
      <c r="K60" s="21">
        <v>35.263333333333343</v>
      </c>
      <c r="L60" s="21">
        <v>94.59615384615384</v>
      </c>
      <c r="M60" s="21">
        <v>222.91666666666671</v>
      </c>
      <c r="N60" s="21">
        <v>304.56551724137938</v>
      </c>
      <c r="O60" s="21">
        <v>345.87666666666672</v>
      </c>
      <c r="P60" s="21">
        <v>326.29000000000002</v>
      </c>
      <c r="Q60" s="21">
        <v>372.90344827586199</v>
      </c>
      <c r="R60" s="21">
        <v>316.0866666666667</v>
      </c>
      <c r="S60" s="21">
        <v>336.10344827586209</v>
      </c>
      <c r="T60" s="21">
        <v>256.19666666666672</v>
      </c>
      <c r="U60" s="21">
        <v>89.460000000000008</v>
      </c>
      <c r="V60" s="22">
        <v>2725.7319009725911</v>
      </c>
      <c r="W60" s="23">
        <v>353</v>
      </c>
      <c r="X60" s="24">
        <v>0.98055555555555551</v>
      </c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</row>
    <row r="61" spans="1:42" s="25" customFormat="1" ht="16.5" customHeight="1" x14ac:dyDescent="0.25">
      <c r="A61" s="16">
        <v>12010030</v>
      </c>
      <c r="B61" s="17" t="s">
        <v>1211</v>
      </c>
      <c r="C61" s="17" t="s">
        <v>1265</v>
      </c>
      <c r="D61" s="17" t="s">
        <v>1266</v>
      </c>
      <c r="E61" s="17" t="s">
        <v>58</v>
      </c>
      <c r="F61" s="17">
        <v>1</v>
      </c>
      <c r="G61" s="17">
        <v>18</v>
      </c>
      <c r="H61" s="18">
        <v>-76.7</v>
      </c>
      <c r="I61" s="19">
        <v>7.57</v>
      </c>
      <c r="J61" s="20">
        <v>110.71428571428569</v>
      </c>
      <c r="K61" s="21">
        <v>71.142857142857139</v>
      </c>
      <c r="L61" s="21">
        <v>127.6740740740741</v>
      </c>
      <c r="M61" s="21">
        <v>254.80689655172409</v>
      </c>
      <c r="N61" s="21">
        <v>387.7566666666666</v>
      </c>
      <c r="O61" s="21">
        <v>418.41034482758619</v>
      </c>
      <c r="P61" s="21">
        <v>393.00740740740741</v>
      </c>
      <c r="Q61" s="21">
        <v>440.32333333333338</v>
      </c>
      <c r="R61" s="21">
        <v>417.94642857142861</v>
      </c>
      <c r="S61" s="21">
        <v>352.39285714285722</v>
      </c>
      <c r="T61" s="21">
        <v>395.79285714285709</v>
      </c>
      <c r="U61" s="21">
        <v>279.24137931034483</v>
      </c>
      <c r="V61" s="22">
        <v>3649.2093878854221</v>
      </c>
      <c r="W61" s="23">
        <v>341</v>
      </c>
      <c r="X61" s="24">
        <v>0.94722222222222219</v>
      </c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</row>
    <row r="62" spans="1:42" s="25" customFormat="1" ht="16.5" customHeight="1" x14ac:dyDescent="0.25">
      <c r="A62" s="16">
        <v>11025010</v>
      </c>
      <c r="B62" s="17" t="s">
        <v>1236</v>
      </c>
      <c r="C62" s="17" t="s">
        <v>1267</v>
      </c>
      <c r="D62" s="17" t="s">
        <v>1268</v>
      </c>
      <c r="E62" s="17" t="s">
        <v>58</v>
      </c>
      <c r="F62" s="17">
        <v>1</v>
      </c>
      <c r="G62" s="17">
        <v>2018</v>
      </c>
      <c r="H62" s="18">
        <v>-76.084333329999993</v>
      </c>
      <c r="I62" s="19">
        <v>5.8783055600000003</v>
      </c>
      <c r="J62" s="20">
        <v>120.9923076923077</v>
      </c>
      <c r="K62" s="21">
        <v>151.0888888888889</v>
      </c>
      <c r="L62" s="21">
        <v>189.244</v>
      </c>
      <c r="M62" s="21">
        <v>241.97307692307689</v>
      </c>
      <c r="N62" s="21">
        <v>295.10416666666657</v>
      </c>
      <c r="O62" s="21">
        <v>234.30416666666659</v>
      </c>
      <c r="P62" s="21">
        <v>223.83793103448269</v>
      </c>
      <c r="Q62" s="21">
        <v>211.89230769230781</v>
      </c>
      <c r="R62" s="21">
        <v>238.66296296296301</v>
      </c>
      <c r="S62" s="21">
        <v>231.57857142857151</v>
      </c>
      <c r="T62" s="21">
        <v>183.5423076923077</v>
      </c>
      <c r="U62" s="21">
        <v>141.46153846153851</v>
      </c>
      <c r="V62" s="22">
        <v>2463.6822261097782</v>
      </c>
      <c r="W62" s="23">
        <v>314</v>
      </c>
      <c r="X62" s="24">
        <v>0.87222222222222223</v>
      </c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</row>
    <row r="63" spans="1:42" s="25" customFormat="1" ht="16.5" customHeight="1" x14ac:dyDescent="0.25">
      <c r="A63" s="16">
        <v>23080750</v>
      </c>
      <c r="B63" s="17" t="s">
        <v>1211</v>
      </c>
      <c r="C63" s="17" t="s">
        <v>1269</v>
      </c>
      <c r="D63" s="17" t="s">
        <v>1270</v>
      </c>
      <c r="E63" s="17" t="s">
        <v>58</v>
      </c>
      <c r="F63" s="17">
        <v>1</v>
      </c>
      <c r="G63" s="17">
        <v>1280</v>
      </c>
      <c r="H63" s="18">
        <v>-75.182611109999996</v>
      </c>
      <c r="I63" s="19">
        <v>6.0533333300000001</v>
      </c>
      <c r="J63" s="20">
        <v>262.83</v>
      </c>
      <c r="K63" s="21">
        <v>250.12068965517241</v>
      </c>
      <c r="L63" s="21">
        <v>370.15862068965521</v>
      </c>
      <c r="M63" s="21">
        <v>449.7233333333333</v>
      </c>
      <c r="N63" s="21">
        <v>494.04827586206898</v>
      </c>
      <c r="O63" s="21">
        <v>291.08965517241381</v>
      </c>
      <c r="P63" s="21">
        <v>272.1758620689655</v>
      </c>
      <c r="Q63" s="21">
        <v>338.33793103448272</v>
      </c>
      <c r="R63" s="21">
        <v>467.09666666666658</v>
      </c>
      <c r="S63" s="21">
        <v>517.25333333333333</v>
      </c>
      <c r="T63" s="21">
        <v>464.75</v>
      </c>
      <c r="U63" s="21">
        <v>339.29333333333341</v>
      </c>
      <c r="V63" s="22">
        <v>4516.8777011494249</v>
      </c>
      <c r="W63" s="23">
        <v>354</v>
      </c>
      <c r="X63" s="24">
        <v>0.98333333333333328</v>
      </c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</row>
    <row r="64" spans="1:42" s="25" customFormat="1" ht="16.5" customHeight="1" x14ac:dyDescent="0.25">
      <c r="A64" s="16">
        <v>23080740</v>
      </c>
      <c r="B64" s="17" t="s">
        <v>1211</v>
      </c>
      <c r="C64" s="17" t="s">
        <v>136</v>
      </c>
      <c r="D64" s="17" t="s">
        <v>1271</v>
      </c>
      <c r="E64" s="17" t="s">
        <v>58</v>
      </c>
      <c r="F64" s="17">
        <v>1</v>
      </c>
      <c r="G64" s="17">
        <v>1280</v>
      </c>
      <c r="H64" s="18">
        <v>-75.259166669999999</v>
      </c>
      <c r="I64" s="19">
        <v>6.3969444400000004</v>
      </c>
      <c r="J64" s="20">
        <v>99.166666666666671</v>
      </c>
      <c r="K64" s="21">
        <v>133.60344827586209</v>
      </c>
      <c r="L64" s="21">
        <v>214.72413793103451</v>
      </c>
      <c r="M64" s="21">
        <v>291.26666666666671</v>
      </c>
      <c r="N64" s="21">
        <v>372.63333333333333</v>
      </c>
      <c r="O64" s="21">
        <v>303.24</v>
      </c>
      <c r="P64" s="21">
        <v>300.65517241379308</v>
      </c>
      <c r="Q64" s="21">
        <v>293.73333333333329</v>
      </c>
      <c r="R64" s="21">
        <v>314.88666666666671</v>
      </c>
      <c r="S64" s="21">
        <v>330.53333333333342</v>
      </c>
      <c r="T64" s="21">
        <v>263.63333333333333</v>
      </c>
      <c r="U64" s="21">
        <v>131.1333333333333</v>
      </c>
      <c r="V64" s="22">
        <v>3049.2094252873562</v>
      </c>
      <c r="W64" s="23">
        <v>357</v>
      </c>
      <c r="X64" s="24">
        <v>0.9916666666666667</v>
      </c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</row>
    <row r="65" spans="1:42" s="25" customFormat="1" ht="16.5" customHeight="1" x14ac:dyDescent="0.25">
      <c r="A65" s="16">
        <v>26215010</v>
      </c>
      <c r="B65" s="17" t="s">
        <v>1236</v>
      </c>
      <c r="C65" s="17" t="s">
        <v>114</v>
      </c>
      <c r="D65" s="17" t="s">
        <v>114</v>
      </c>
      <c r="E65" s="17" t="s">
        <v>58</v>
      </c>
      <c r="F65" s="17">
        <v>1</v>
      </c>
      <c r="G65" s="17">
        <v>2032</v>
      </c>
      <c r="H65" s="18">
        <v>-75.919527779999996</v>
      </c>
      <c r="I65" s="19">
        <v>6.0395555600000002</v>
      </c>
      <c r="J65" s="20">
        <v>97.823999999999998</v>
      </c>
      <c r="K65" s="21">
        <v>127.375</v>
      </c>
      <c r="L65" s="21">
        <v>171.02857142857141</v>
      </c>
      <c r="M65" s="21">
        <v>253.69200000000001</v>
      </c>
      <c r="N65" s="21">
        <v>293.22962962962958</v>
      </c>
      <c r="O65" s="21">
        <v>227.2607142857143</v>
      </c>
      <c r="P65" s="21">
        <v>186.38399999999999</v>
      </c>
      <c r="Q65" s="21">
        <v>190.24444444444441</v>
      </c>
      <c r="R65" s="21">
        <v>243.9206896551724</v>
      </c>
      <c r="S65" s="21">
        <v>268.78750000000002</v>
      </c>
      <c r="T65" s="21">
        <v>254.51851851851859</v>
      </c>
      <c r="U65" s="21">
        <v>145.50416666666669</v>
      </c>
      <c r="V65" s="22">
        <v>2459.7692346287172</v>
      </c>
      <c r="W65" s="23">
        <v>317</v>
      </c>
      <c r="X65" s="24">
        <v>0.88055555555555554</v>
      </c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</row>
    <row r="66" spans="1:42" s="25" customFormat="1" ht="16.5" customHeight="1" x14ac:dyDescent="0.25">
      <c r="A66" s="16">
        <v>26210080</v>
      </c>
      <c r="B66" s="17" t="s">
        <v>1211</v>
      </c>
      <c r="C66" s="17" t="s">
        <v>113</v>
      </c>
      <c r="D66" s="17" t="s">
        <v>114</v>
      </c>
      <c r="E66" s="17" t="s">
        <v>58</v>
      </c>
      <c r="F66" s="17">
        <v>1</v>
      </c>
      <c r="G66" s="17">
        <v>620</v>
      </c>
      <c r="H66" s="18">
        <v>-75.873972220000013</v>
      </c>
      <c r="I66" s="19">
        <v>6.0992222199999997</v>
      </c>
      <c r="J66" s="20">
        <v>62.3</v>
      </c>
      <c r="K66" s="21">
        <v>97.233333333333334</v>
      </c>
      <c r="L66" s="21">
        <v>156.19230769230771</v>
      </c>
      <c r="M66" s="21">
        <v>206.48275862068971</v>
      </c>
      <c r="N66" s="21">
        <v>257.82142857142861</v>
      </c>
      <c r="O66" s="21">
        <v>199</v>
      </c>
      <c r="P66" s="21">
        <v>174.89655172413791</v>
      </c>
      <c r="Q66" s="21">
        <v>179.55172413793099</v>
      </c>
      <c r="R66" s="21">
        <v>218.3666666666667</v>
      </c>
      <c r="S66" s="21">
        <v>249.9666666666667</v>
      </c>
      <c r="T66" s="21">
        <v>232.39285714285711</v>
      </c>
      <c r="U66" s="21">
        <v>128.82758620689651</v>
      </c>
      <c r="V66" s="22">
        <v>2163.031880762916</v>
      </c>
      <c r="W66" s="23">
        <v>348</v>
      </c>
      <c r="X66" s="24">
        <v>0.96666666666666667</v>
      </c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</row>
    <row r="67" spans="1:42" s="25" customFormat="1" ht="16.5" customHeight="1" x14ac:dyDescent="0.25">
      <c r="A67" s="16">
        <v>11110030</v>
      </c>
      <c r="B67" s="17" t="s">
        <v>1211</v>
      </c>
      <c r="C67" s="17" t="s">
        <v>1272</v>
      </c>
      <c r="D67" s="17" t="s">
        <v>1273</v>
      </c>
      <c r="E67" s="17" t="s">
        <v>58</v>
      </c>
      <c r="F67" s="17">
        <v>1</v>
      </c>
      <c r="G67" s="17">
        <v>1046</v>
      </c>
      <c r="H67" s="18">
        <v>-76.252319440000008</v>
      </c>
      <c r="I67" s="19">
        <v>6.8578900000000003</v>
      </c>
      <c r="J67" s="20">
        <v>38.234615384615388</v>
      </c>
      <c r="K67" s="21">
        <v>34.162068965517243</v>
      </c>
      <c r="L67" s="21">
        <v>61.646153846153837</v>
      </c>
      <c r="M67" s="21">
        <v>127.3416666666667</v>
      </c>
      <c r="N67" s="21">
        <v>210.27586206896549</v>
      </c>
      <c r="O67" s="21">
        <v>147.66896551724139</v>
      </c>
      <c r="P67" s="21">
        <v>101.55714285714291</v>
      </c>
      <c r="Q67" s="21">
        <v>100.2571428571429</v>
      </c>
      <c r="R67" s="21">
        <v>130.0655172413793</v>
      </c>
      <c r="S67" s="21">
        <v>169.52799999999999</v>
      </c>
      <c r="T67" s="21">
        <v>127.38928571428571</v>
      </c>
      <c r="U67" s="21">
        <v>72.68214285714285</v>
      </c>
      <c r="V67" s="22">
        <v>1320.8085639762539</v>
      </c>
      <c r="W67" s="23">
        <v>329</v>
      </c>
      <c r="X67" s="24">
        <v>0.91388888888888886</v>
      </c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</row>
    <row r="68" spans="1:42" s="25" customFormat="1" ht="16.5" customHeight="1" x14ac:dyDescent="0.25">
      <c r="A68" s="16">
        <v>27010830</v>
      </c>
      <c r="B68" s="17" t="s">
        <v>1211</v>
      </c>
      <c r="C68" s="17" t="s">
        <v>141</v>
      </c>
      <c r="D68" s="17" t="s">
        <v>1274</v>
      </c>
      <c r="E68" s="17" t="s">
        <v>58</v>
      </c>
      <c r="F68" s="17">
        <v>1</v>
      </c>
      <c r="G68" s="17">
        <v>2320</v>
      </c>
      <c r="H68" s="18">
        <v>-75.515749999999997</v>
      </c>
      <c r="I68" s="19">
        <v>6.5632222200000001</v>
      </c>
      <c r="J68" s="20">
        <v>49.962962962962962</v>
      </c>
      <c r="K68" s="21">
        <v>67.965517241379317</v>
      </c>
      <c r="L68" s="21">
        <v>115.06666666666671</v>
      </c>
      <c r="M68" s="21">
        <v>153.34482758620689</v>
      </c>
      <c r="N68" s="21">
        <v>194.43333333333331</v>
      </c>
      <c r="O68" s="21">
        <v>158.7931034482759</v>
      </c>
      <c r="P68" s="21">
        <v>165.06896551724139</v>
      </c>
      <c r="Q68" s="21">
        <v>137.60666666666671</v>
      </c>
      <c r="R68" s="21">
        <v>151.06206896551731</v>
      </c>
      <c r="S68" s="21">
        <v>167.7</v>
      </c>
      <c r="T68" s="21">
        <v>146.45517241379309</v>
      </c>
      <c r="U68" s="21">
        <v>76.13333333333334</v>
      </c>
      <c r="V68" s="22">
        <v>1583.5926181353771</v>
      </c>
      <c r="W68" s="23">
        <v>351</v>
      </c>
      <c r="X68" s="24">
        <v>0.97499999999999998</v>
      </c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</row>
    <row r="69" spans="1:42" s="25" customFormat="1" ht="16.5" customHeight="1" x14ac:dyDescent="0.25">
      <c r="A69" s="16">
        <v>26200150</v>
      </c>
      <c r="B69" s="17" t="s">
        <v>1211</v>
      </c>
      <c r="C69" s="17" t="s">
        <v>170</v>
      </c>
      <c r="D69" s="17" t="s">
        <v>170</v>
      </c>
      <c r="E69" s="17" t="s">
        <v>58</v>
      </c>
      <c r="F69" s="17">
        <v>1</v>
      </c>
      <c r="G69" s="17">
        <v>1650</v>
      </c>
      <c r="H69" s="18">
        <v>-75.685111110000008</v>
      </c>
      <c r="I69" s="19">
        <v>5.93675</v>
      </c>
      <c r="J69" s="20">
        <v>117.3033333333333</v>
      </c>
      <c r="K69" s="21">
        <v>127.5</v>
      </c>
      <c r="L69" s="21">
        <v>189.95666666666659</v>
      </c>
      <c r="M69" s="21">
        <v>270.90666666666658</v>
      </c>
      <c r="N69" s="21">
        <v>349.36551724137928</v>
      </c>
      <c r="O69" s="21">
        <v>236.6166666666667</v>
      </c>
      <c r="P69" s="21">
        <v>203.10344827586209</v>
      </c>
      <c r="Q69" s="21">
        <v>216.8366666666667</v>
      </c>
      <c r="R69" s="21">
        <v>274.39999999999998</v>
      </c>
      <c r="S69" s="21">
        <v>324.06666666666672</v>
      </c>
      <c r="T69" s="21">
        <v>330.13793103448268</v>
      </c>
      <c r="U69" s="21">
        <v>202.03703703703701</v>
      </c>
      <c r="V69" s="22">
        <v>2842.2306002554269</v>
      </c>
      <c r="W69" s="23">
        <v>352</v>
      </c>
      <c r="X69" s="24">
        <v>0.97777777777777775</v>
      </c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</row>
    <row r="70" spans="1:42" s="25" customFormat="1" ht="16.5" customHeight="1" x14ac:dyDescent="0.25">
      <c r="A70" s="16">
        <v>11115040</v>
      </c>
      <c r="B70" s="17" t="s">
        <v>1236</v>
      </c>
      <c r="C70" s="17" t="s">
        <v>1275</v>
      </c>
      <c r="D70" s="17" t="s">
        <v>153</v>
      </c>
      <c r="E70" s="17" t="s">
        <v>58</v>
      </c>
      <c r="F70" s="17">
        <v>1</v>
      </c>
      <c r="G70" s="17">
        <v>1396</v>
      </c>
      <c r="H70" s="18">
        <v>-76.203333329999992</v>
      </c>
      <c r="I70" s="19">
        <v>6.7779722199999997</v>
      </c>
      <c r="J70" s="20">
        <v>73.589655172413785</v>
      </c>
      <c r="K70" s="21">
        <v>77.220689655172421</v>
      </c>
      <c r="L70" s="21">
        <v>123.1807692307693</v>
      </c>
      <c r="M70" s="21">
        <v>216.36896551724141</v>
      </c>
      <c r="N70" s="21">
        <v>298.2821428571429</v>
      </c>
      <c r="O70" s="21">
        <v>248.78076923076929</v>
      </c>
      <c r="P70" s="21">
        <v>216.86666666666659</v>
      </c>
      <c r="Q70" s="21">
        <v>204.61111111111109</v>
      </c>
      <c r="R70" s="21">
        <v>219.2</v>
      </c>
      <c r="S70" s="21">
        <v>236.23599999999999</v>
      </c>
      <c r="T70" s="21">
        <v>226.1464285714286</v>
      </c>
      <c r="U70" s="21">
        <v>144.7475</v>
      </c>
      <c r="V70" s="22">
        <v>2285.230698012715</v>
      </c>
      <c r="W70" s="23">
        <v>323</v>
      </c>
      <c r="X70" s="24">
        <v>0.89722222222222225</v>
      </c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</row>
    <row r="71" spans="1:42" s="25" customFormat="1" ht="16.5" customHeight="1" x14ac:dyDescent="0.25">
      <c r="A71" s="16">
        <v>11110010</v>
      </c>
      <c r="B71" s="17" t="s">
        <v>1211</v>
      </c>
      <c r="C71" s="17" t="s">
        <v>1276</v>
      </c>
      <c r="D71" s="17" t="s">
        <v>153</v>
      </c>
      <c r="E71" s="17" t="s">
        <v>58</v>
      </c>
      <c r="F71" s="17">
        <v>1</v>
      </c>
      <c r="G71" s="17">
        <v>1370</v>
      </c>
      <c r="H71" s="18">
        <v>-76.133611110000004</v>
      </c>
      <c r="I71" s="19">
        <v>6.76333333</v>
      </c>
      <c r="J71" s="20">
        <v>81.03</v>
      </c>
      <c r="K71" s="21">
        <v>98.737931034482756</v>
      </c>
      <c r="L71" s="21">
        <v>157.23214285714289</v>
      </c>
      <c r="M71" s="21">
        <v>279.30344827586208</v>
      </c>
      <c r="N71" s="21">
        <v>348.6464285714286</v>
      </c>
      <c r="O71" s="21">
        <v>235</v>
      </c>
      <c r="P71" s="21">
        <v>188.02068965517239</v>
      </c>
      <c r="Q71" s="21">
        <v>216.83103448275861</v>
      </c>
      <c r="R71" s="21">
        <v>262.23571428571432</v>
      </c>
      <c r="S71" s="21">
        <v>323.60370370370367</v>
      </c>
      <c r="T71" s="21">
        <v>306</v>
      </c>
      <c r="U71" s="21">
        <v>172.44074074074069</v>
      </c>
      <c r="V71" s="22">
        <v>2669.081833607006</v>
      </c>
      <c r="W71" s="23">
        <v>342</v>
      </c>
      <c r="X71" s="24">
        <v>0.95</v>
      </c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</row>
    <row r="72" spans="1:42" s="25" customFormat="1" ht="16.5" customHeight="1" x14ac:dyDescent="0.25">
      <c r="A72" s="16">
        <v>26220090</v>
      </c>
      <c r="B72" s="17" t="s">
        <v>1211</v>
      </c>
      <c r="C72" s="17" t="s">
        <v>149</v>
      </c>
      <c r="D72" s="17" t="s">
        <v>149</v>
      </c>
      <c r="E72" s="17" t="s">
        <v>58</v>
      </c>
      <c r="F72" s="17">
        <v>1</v>
      </c>
      <c r="G72" s="17">
        <v>10</v>
      </c>
      <c r="H72" s="18">
        <v>-75.957222220000006</v>
      </c>
      <c r="I72" s="19">
        <v>6.6880555599999996</v>
      </c>
      <c r="J72" s="20">
        <v>47.751724137931028</v>
      </c>
      <c r="K72" s="21">
        <v>56.43333333333333</v>
      </c>
      <c r="L72" s="21">
        <v>106.4821428571429</v>
      </c>
      <c r="M72" s="21">
        <v>183.5</v>
      </c>
      <c r="N72" s="21">
        <v>230.89655172413791</v>
      </c>
      <c r="O72" s="21">
        <v>183.0333333333333</v>
      </c>
      <c r="P72" s="21">
        <v>153.69999999999999</v>
      </c>
      <c r="Q72" s="21">
        <v>161.38275862068971</v>
      </c>
      <c r="R72" s="21">
        <v>199.8</v>
      </c>
      <c r="S72" s="21">
        <v>237.93333333333331</v>
      </c>
      <c r="T72" s="21">
        <v>180.23666666666671</v>
      </c>
      <c r="U72" s="21">
        <v>104.93103448275861</v>
      </c>
      <c r="V72" s="22">
        <v>1846.080878489327</v>
      </c>
      <c r="W72" s="23">
        <v>354</v>
      </c>
      <c r="X72" s="24">
        <v>0.98333333333333328</v>
      </c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</row>
    <row r="73" spans="1:42" s="25" customFormat="1" ht="16.5" customHeight="1" x14ac:dyDescent="0.25">
      <c r="A73" s="16">
        <v>27010820</v>
      </c>
      <c r="B73" s="17" t="s">
        <v>1211</v>
      </c>
      <c r="C73" s="17" t="s">
        <v>131</v>
      </c>
      <c r="D73" s="17" t="s">
        <v>132</v>
      </c>
      <c r="E73" s="17" t="s">
        <v>58</v>
      </c>
      <c r="F73" s="17">
        <v>1</v>
      </c>
      <c r="G73" s="17">
        <v>1600</v>
      </c>
      <c r="H73" s="18">
        <v>-75.453611109999997</v>
      </c>
      <c r="I73" s="19">
        <v>6.3683333299999996</v>
      </c>
      <c r="J73" s="20">
        <v>47.9</v>
      </c>
      <c r="K73" s="21">
        <v>54.9</v>
      </c>
      <c r="L73" s="21">
        <v>113.3642857142857</v>
      </c>
      <c r="M73" s="21">
        <v>204.63103448275859</v>
      </c>
      <c r="N73" s="21">
        <v>300.84666666666658</v>
      </c>
      <c r="O73" s="21">
        <v>177.10344827586209</v>
      </c>
      <c r="P73" s="21">
        <v>163.04827586206889</v>
      </c>
      <c r="Q73" s="21">
        <v>168.34482758620689</v>
      </c>
      <c r="R73" s="21">
        <v>215.23333333333329</v>
      </c>
      <c r="S73" s="21">
        <v>263.78666666666669</v>
      </c>
      <c r="T73" s="21">
        <v>175.1</v>
      </c>
      <c r="U73" s="21">
        <v>93.536666666666662</v>
      </c>
      <c r="V73" s="22">
        <v>1977.7952052545161</v>
      </c>
      <c r="W73" s="23">
        <v>352</v>
      </c>
      <c r="X73" s="24">
        <v>0.97777777777777775</v>
      </c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</row>
    <row r="74" spans="1:42" s="25" customFormat="1" ht="16.5" customHeight="1" x14ac:dyDescent="0.25">
      <c r="A74" s="16">
        <v>27010900</v>
      </c>
      <c r="B74" s="17" t="s">
        <v>1211</v>
      </c>
      <c r="C74" s="17" t="s">
        <v>148</v>
      </c>
      <c r="D74" s="17" t="s">
        <v>148</v>
      </c>
      <c r="E74" s="17" t="s">
        <v>58</v>
      </c>
      <c r="F74" s="17">
        <v>1</v>
      </c>
      <c r="G74" s="17">
        <v>1850</v>
      </c>
      <c r="H74" s="18">
        <v>-75.219805560000012</v>
      </c>
      <c r="I74" s="19">
        <v>6.6778055600000004</v>
      </c>
      <c r="J74" s="20">
        <v>84.033333333333331</v>
      </c>
      <c r="K74" s="21">
        <v>100.9655172413793</v>
      </c>
      <c r="L74" s="21">
        <v>219.41379310344831</v>
      </c>
      <c r="M74" s="21">
        <v>354.35714285714278</v>
      </c>
      <c r="N74" s="21">
        <v>480.63333333333333</v>
      </c>
      <c r="O74" s="21">
        <v>329.6</v>
      </c>
      <c r="P74" s="21">
        <v>292.62068965517238</v>
      </c>
      <c r="Q74" s="21">
        <v>345.5</v>
      </c>
      <c r="R74" s="21">
        <v>378.5</v>
      </c>
      <c r="S74" s="21">
        <v>379.28928571428571</v>
      </c>
      <c r="T74" s="21">
        <v>285.85714285714278</v>
      </c>
      <c r="U74" s="21">
        <v>146.4</v>
      </c>
      <c r="V74" s="22">
        <v>3397.1702380952379</v>
      </c>
      <c r="W74" s="23">
        <v>351</v>
      </c>
      <c r="X74" s="24">
        <v>0.97499999999999998</v>
      </c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</row>
    <row r="75" spans="1:42" s="25" customFormat="1" ht="16.5" customHeight="1" x14ac:dyDescent="0.25">
      <c r="A75" s="16">
        <v>23080820</v>
      </c>
      <c r="B75" s="17" t="s">
        <v>1211</v>
      </c>
      <c r="C75" s="17" t="s">
        <v>1277</v>
      </c>
      <c r="D75" s="17" t="s">
        <v>343</v>
      </c>
      <c r="E75" s="17" t="s">
        <v>58</v>
      </c>
      <c r="F75" s="17">
        <v>1</v>
      </c>
      <c r="G75" s="17">
        <v>2180</v>
      </c>
      <c r="H75" s="18">
        <v>-75.117750000000001</v>
      </c>
      <c r="I75" s="19">
        <v>6.14672222</v>
      </c>
      <c r="J75" s="20">
        <v>212.4599583333333</v>
      </c>
      <c r="K75" s="21">
        <v>228.47941666666671</v>
      </c>
      <c r="L75" s="21">
        <v>366.48387500000013</v>
      </c>
      <c r="M75" s="21">
        <v>491.3185416666667</v>
      </c>
      <c r="N75" s="21">
        <v>513.43625000000009</v>
      </c>
      <c r="O75" s="21">
        <v>346.66166666666658</v>
      </c>
      <c r="P75" s="21">
        <v>394.52708333333328</v>
      </c>
      <c r="Q75" s="21">
        <v>455.23391666666657</v>
      </c>
      <c r="R75" s="21">
        <v>549.67208333333326</v>
      </c>
      <c r="S75" s="21">
        <v>537.04708333333349</v>
      </c>
      <c r="T75" s="21">
        <v>385.64333333333337</v>
      </c>
      <c r="U75" s="21">
        <v>296.60204166666659</v>
      </c>
      <c r="V75" s="22">
        <v>4777.5652500000006</v>
      </c>
      <c r="W75" s="23">
        <v>288</v>
      </c>
      <c r="X75" s="24">
        <v>0.8</v>
      </c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</row>
    <row r="76" spans="1:42" s="25" customFormat="1" ht="16.5" customHeight="1" x14ac:dyDescent="0.25">
      <c r="A76" s="16">
        <v>27010770</v>
      </c>
      <c r="B76" s="17" t="s">
        <v>1211</v>
      </c>
      <c r="C76" s="17" t="s">
        <v>1278</v>
      </c>
      <c r="D76" s="17" t="s">
        <v>1279</v>
      </c>
      <c r="E76" s="17" t="s">
        <v>58</v>
      </c>
      <c r="F76" s="17">
        <v>1</v>
      </c>
      <c r="G76" s="17">
        <v>255</v>
      </c>
      <c r="H76" s="18">
        <v>-75.705083329999994</v>
      </c>
      <c r="I76" s="19">
        <v>6.1783333300000001</v>
      </c>
      <c r="J76" s="20">
        <v>133</v>
      </c>
      <c r="K76" s="21">
        <v>143.31034482758619</v>
      </c>
      <c r="L76" s="21">
        <v>240.51666666666671</v>
      </c>
      <c r="M76" s="21">
        <v>298.13</v>
      </c>
      <c r="N76" s="21">
        <v>354.46071428571429</v>
      </c>
      <c r="O76" s="21">
        <v>219.89655172413791</v>
      </c>
      <c r="P76" s="21">
        <v>190.11111111111109</v>
      </c>
      <c r="Q76" s="21">
        <v>225.29655172413791</v>
      </c>
      <c r="R76" s="21">
        <v>260.23103448275862</v>
      </c>
      <c r="S76" s="21">
        <v>336.44444444444451</v>
      </c>
      <c r="T76" s="21">
        <v>298.95862068965522</v>
      </c>
      <c r="U76" s="21">
        <v>178.23666666666671</v>
      </c>
      <c r="V76" s="22">
        <v>2878.5927066228792</v>
      </c>
      <c r="W76" s="23">
        <v>344</v>
      </c>
      <c r="X76" s="24">
        <v>0.9555555555555556</v>
      </c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</row>
    <row r="77" spans="1:42" s="25" customFormat="1" ht="16.5" customHeight="1" x14ac:dyDescent="0.25">
      <c r="A77" s="16">
        <v>26220100</v>
      </c>
      <c r="B77" s="17" t="s">
        <v>1211</v>
      </c>
      <c r="C77" s="17" t="s">
        <v>1280</v>
      </c>
      <c r="D77" s="17" t="s">
        <v>183</v>
      </c>
      <c r="E77" s="17" t="s">
        <v>58</v>
      </c>
      <c r="F77" s="17">
        <v>1</v>
      </c>
      <c r="G77" s="17">
        <v>1950</v>
      </c>
      <c r="H77" s="18">
        <v>-75.73408332999999</v>
      </c>
      <c r="I77" s="19">
        <v>7.2496388899999999</v>
      </c>
      <c r="J77" s="20">
        <v>23.448275862068961</v>
      </c>
      <c r="K77" s="21">
        <v>35.56666666666667</v>
      </c>
      <c r="L77" s="21">
        <v>71.965517241379317</v>
      </c>
      <c r="M77" s="21">
        <v>152.56666666666669</v>
      </c>
      <c r="N77" s="21">
        <v>244.3666666666667</v>
      </c>
      <c r="O77" s="21">
        <v>213.86206896551721</v>
      </c>
      <c r="P77" s="21">
        <v>217.0333333333333</v>
      </c>
      <c r="Q77" s="21">
        <v>217.62068965517241</v>
      </c>
      <c r="R77" s="21">
        <v>215.1758620689655</v>
      </c>
      <c r="S77" s="21">
        <v>217.31034482758619</v>
      </c>
      <c r="T77" s="21">
        <v>156.55172413793099</v>
      </c>
      <c r="U77" s="21">
        <v>73.379310344827587</v>
      </c>
      <c r="V77" s="22">
        <v>1838.847126436782</v>
      </c>
      <c r="W77" s="23">
        <v>352</v>
      </c>
      <c r="X77" s="24">
        <v>0.97777777777777775</v>
      </c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</row>
    <row r="78" spans="1:42" s="25" customFormat="1" ht="16.5" customHeight="1" x14ac:dyDescent="0.25">
      <c r="A78" s="16">
        <v>26220110</v>
      </c>
      <c r="B78" s="17" t="s">
        <v>1211</v>
      </c>
      <c r="C78" s="17" t="s">
        <v>182</v>
      </c>
      <c r="D78" s="17" t="s">
        <v>183</v>
      </c>
      <c r="E78" s="17" t="s">
        <v>58</v>
      </c>
      <c r="F78" s="17">
        <v>1</v>
      </c>
      <c r="G78" s="17">
        <v>2039</v>
      </c>
      <c r="H78" s="18">
        <v>-75.616861110000002</v>
      </c>
      <c r="I78" s="19">
        <v>7.3237500000000004</v>
      </c>
      <c r="J78" s="20">
        <v>49.762068965517237</v>
      </c>
      <c r="K78" s="21">
        <v>64.946666666666658</v>
      </c>
      <c r="L78" s="21">
        <v>106.73571428571429</v>
      </c>
      <c r="M78" s="21">
        <v>219.1571428571429</v>
      </c>
      <c r="N78" s="21">
        <v>313.75862068965517</v>
      </c>
      <c r="O78" s="21">
        <v>292.06428571428569</v>
      </c>
      <c r="P78" s="21">
        <v>304.62068965517238</v>
      </c>
      <c r="Q78" s="21">
        <v>300.3</v>
      </c>
      <c r="R78" s="21">
        <v>275.24137931034483</v>
      </c>
      <c r="S78" s="21">
        <v>329.80714285714288</v>
      </c>
      <c r="T78" s="21">
        <v>262.12142857142862</v>
      </c>
      <c r="U78" s="21">
        <v>133.32</v>
      </c>
      <c r="V78" s="22">
        <v>2651.835139573071</v>
      </c>
      <c r="W78" s="23">
        <v>345</v>
      </c>
      <c r="X78" s="24">
        <v>0.95833333333333337</v>
      </c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</row>
    <row r="79" spans="1:42" s="25" customFormat="1" ht="16.5" customHeight="1" x14ac:dyDescent="0.25">
      <c r="A79" s="16">
        <v>26195030</v>
      </c>
      <c r="B79" s="17" t="s">
        <v>1236</v>
      </c>
      <c r="C79" s="17" t="s">
        <v>1281</v>
      </c>
      <c r="D79" s="17" t="s">
        <v>1282</v>
      </c>
      <c r="E79" s="17" t="s">
        <v>58</v>
      </c>
      <c r="F79" s="17">
        <v>1</v>
      </c>
      <c r="G79" s="17">
        <v>2161</v>
      </c>
      <c r="H79" s="18">
        <v>-75.800555560000006</v>
      </c>
      <c r="I79" s="19">
        <v>5.5877222199999999</v>
      </c>
      <c r="J79" s="20">
        <v>101.40588235294121</v>
      </c>
      <c r="K79" s="21">
        <v>139.80000000000001</v>
      </c>
      <c r="L79" s="21">
        <v>230.99473684210531</v>
      </c>
      <c r="M79" s="21">
        <v>266.9210526315789</v>
      </c>
      <c r="N79" s="21">
        <v>298.15263157894742</v>
      </c>
      <c r="O79" s="21">
        <v>247.74499999999989</v>
      </c>
      <c r="P79" s="21">
        <v>199.2684210526316</v>
      </c>
      <c r="Q79" s="21">
        <v>210.07</v>
      </c>
      <c r="R79" s="21">
        <v>272.01666666666671</v>
      </c>
      <c r="S79" s="21">
        <v>267.97000000000003</v>
      </c>
      <c r="T79" s="21">
        <v>232.32499999999999</v>
      </c>
      <c r="U79" s="21">
        <v>168.9294117647058</v>
      </c>
      <c r="V79" s="22">
        <v>2635.5988028895758</v>
      </c>
      <c r="W79" s="23">
        <v>227</v>
      </c>
      <c r="X79" s="24">
        <v>0.9458333333333333</v>
      </c>
      <c r="Y79" s="5" t="s">
        <v>1214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</row>
    <row r="80" spans="1:42" s="25" customFormat="1" ht="16.5" customHeight="1" x14ac:dyDescent="0.25">
      <c r="A80" s="16">
        <v>26170190</v>
      </c>
      <c r="B80" s="17" t="s">
        <v>1211</v>
      </c>
      <c r="C80" s="17" t="s">
        <v>1283</v>
      </c>
      <c r="D80" s="17" t="s">
        <v>1284</v>
      </c>
      <c r="E80" s="17" t="s">
        <v>58</v>
      </c>
      <c r="F80" s="17">
        <v>1</v>
      </c>
      <c r="G80" s="17">
        <v>1140</v>
      </c>
      <c r="H80" s="18">
        <v>-75.723611110000007</v>
      </c>
      <c r="I80" s="19">
        <v>5.8038611099999997</v>
      </c>
      <c r="J80" s="20">
        <v>104.82</v>
      </c>
      <c r="K80" s="21">
        <v>108.05</v>
      </c>
      <c r="L80" s="21">
        <v>192.84137931034479</v>
      </c>
      <c r="M80" s="21">
        <v>270.22758620689649</v>
      </c>
      <c r="N80" s="21">
        <v>355.13333333333338</v>
      </c>
      <c r="O80" s="21">
        <v>263.57</v>
      </c>
      <c r="P80" s="21">
        <v>205.76333333333329</v>
      </c>
      <c r="Q80" s="21">
        <v>240.08333333333329</v>
      </c>
      <c r="R80" s="21">
        <v>275.64999999999998</v>
      </c>
      <c r="S80" s="21">
        <v>325.18999999999988</v>
      </c>
      <c r="T80" s="21">
        <v>318.45517241379309</v>
      </c>
      <c r="U80" s="21">
        <v>188.02413793103449</v>
      </c>
      <c r="V80" s="22">
        <v>2847.808275862069</v>
      </c>
      <c r="W80" s="23">
        <v>356</v>
      </c>
      <c r="X80" s="24">
        <v>0.98888888888888893</v>
      </c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</row>
    <row r="81" spans="1:42" s="25" customFormat="1" ht="16.5" customHeight="1" x14ac:dyDescent="0.25">
      <c r="A81" s="16">
        <v>26180220</v>
      </c>
      <c r="B81" s="17" t="s">
        <v>1211</v>
      </c>
      <c r="C81" s="17" t="s">
        <v>195</v>
      </c>
      <c r="D81" s="17" t="s">
        <v>195</v>
      </c>
      <c r="E81" s="17" t="s">
        <v>58</v>
      </c>
      <c r="F81" s="17">
        <v>1</v>
      </c>
      <c r="G81" s="17">
        <v>608</v>
      </c>
      <c r="H81" s="18">
        <v>-75.599997220000006</v>
      </c>
      <c r="I81" s="19">
        <v>5.73</v>
      </c>
      <c r="J81" s="20">
        <v>65.492592592592587</v>
      </c>
      <c r="K81" s="21">
        <v>80.870370370370367</v>
      </c>
      <c r="L81" s="21">
        <v>136.6</v>
      </c>
      <c r="M81" s="21">
        <v>194</v>
      </c>
      <c r="N81" s="21">
        <v>241.13448275862069</v>
      </c>
      <c r="O81" s="21">
        <v>144.65357142857141</v>
      </c>
      <c r="P81" s="21">
        <v>139.7928571428572</v>
      </c>
      <c r="Q81" s="21">
        <v>154.4</v>
      </c>
      <c r="R81" s="21">
        <v>215.95555555555549</v>
      </c>
      <c r="S81" s="21">
        <v>265.03793103448282</v>
      </c>
      <c r="T81" s="21">
        <v>229.9142857142858</v>
      </c>
      <c r="U81" s="21">
        <v>130.65185185185189</v>
      </c>
      <c r="V81" s="22">
        <v>1998.503498449189</v>
      </c>
      <c r="W81" s="23">
        <v>331</v>
      </c>
      <c r="X81" s="24">
        <v>0.9194444444444444</v>
      </c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</row>
    <row r="82" spans="1:42" s="25" customFormat="1" ht="16.5" customHeight="1" x14ac:dyDescent="0.25">
      <c r="A82" s="16">
        <v>26180170</v>
      </c>
      <c r="B82" s="17" t="s">
        <v>1211</v>
      </c>
      <c r="C82" s="17" t="s">
        <v>192</v>
      </c>
      <c r="D82" s="17" t="s">
        <v>1285</v>
      </c>
      <c r="E82" s="17" t="s">
        <v>58</v>
      </c>
      <c r="F82" s="17">
        <v>1</v>
      </c>
      <c r="G82" s="17">
        <v>2530</v>
      </c>
      <c r="H82" s="18">
        <v>-75.381388889999997</v>
      </c>
      <c r="I82" s="19">
        <v>5.9983333300000004</v>
      </c>
      <c r="J82" s="20">
        <v>80.914814814814804</v>
      </c>
      <c r="K82" s="21">
        <v>90.731034482758631</v>
      </c>
      <c r="L82" s="21">
        <v>153.25769230769231</v>
      </c>
      <c r="M82" s="21">
        <v>223.1142857142857</v>
      </c>
      <c r="N82" s="21">
        <v>257.69285714285712</v>
      </c>
      <c r="O82" s="21">
        <v>175.13103448275859</v>
      </c>
      <c r="P82" s="21">
        <v>167.62142857142859</v>
      </c>
      <c r="Q82" s="21">
        <v>171.64074074074071</v>
      </c>
      <c r="R82" s="21">
        <v>222.53333333333339</v>
      </c>
      <c r="S82" s="21">
        <v>212.1793103448276</v>
      </c>
      <c r="T82" s="21">
        <v>188.25</v>
      </c>
      <c r="U82" s="21">
        <v>119.6033333333333</v>
      </c>
      <c r="V82" s="22">
        <v>2062.669865268831</v>
      </c>
      <c r="W82" s="23">
        <v>338</v>
      </c>
      <c r="X82" s="24">
        <v>0.93888888888888888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</row>
    <row r="83" spans="1:42" s="25" customFormat="1" ht="16.5" customHeight="1" x14ac:dyDescent="0.25">
      <c r="A83" s="16">
        <v>26185020</v>
      </c>
      <c r="B83" s="17" t="s">
        <v>1236</v>
      </c>
      <c r="C83" s="17" t="s">
        <v>191</v>
      </c>
      <c r="D83" s="17" t="s">
        <v>1285</v>
      </c>
      <c r="E83" s="17" t="s">
        <v>58</v>
      </c>
      <c r="F83" s="17">
        <v>1</v>
      </c>
      <c r="G83" s="17">
        <v>2408</v>
      </c>
      <c r="H83" s="18">
        <v>-75.318638890000003</v>
      </c>
      <c r="I83" s="19">
        <v>5.8863611100000002</v>
      </c>
      <c r="J83" s="20">
        <v>166.65333333333331</v>
      </c>
      <c r="K83" s="21">
        <v>224.22000000000011</v>
      </c>
      <c r="L83" s="21">
        <v>290.66000000000003</v>
      </c>
      <c r="M83" s="21">
        <v>334.64285714285711</v>
      </c>
      <c r="N83" s="21">
        <v>414.68965517241378</v>
      </c>
      <c r="O83" s="21">
        <v>353.28666666666658</v>
      </c>
      <c r="P83" s="21">
        <v>367.32758620689663</v>
      </c>
      <c r="Q83" s="21">
        <v>303.36206896551721</v>
      </c>
      <c r="R83" s="21">
        <v>380.85517241379313</v>
      </c>
      <c r="S83" s="21">
        <v>289.38000000000011</v>
      </c>
      <c r="T83" s="21">
        <v>238.22</v>
      </c>
      <c r="U83" s="21">
        <v>205.07586206896551</v>
      </c>
      <c r="V83" s="22">
        <v>3568.373201970443</v>
      </c>
      <c r="W83" s="23">
        <v>353</v>
      </c>
      <c r="X83" s="24">
        <v>0.98055555555555551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</row>
    <row r="84" spans="1:42" s="25" customFormat="1" ht="16.5" customHeight="1" x14ac:dyDescent="0.25">
      <c r="A84" s="16">
        <v>26230140</v>
      </c>
      <c r="B84" s="17" t="s">
        <v>1211</v>
      </c>
      <c r="C84" s="17" t="s">
        <v>1286</v>
      </c>
      <c r="D84" s="17" t="s">
        <v>151</v>
      </c>
      <c r="E84" s="17" t="s">
        <v>58</v>
      </c>
      <c r="F84" s="17">
        <v>1</v>
      </c>
      <c r="G84" s="17">
        <v>1250</v>
      </c>
      <c r="H84" s="18">
        <v>-75.758055560000003</v>
      </c>
      <c r="I84" s="19">
        <v>6.7208888899999986</v>
      </c>
      <c r="J84" s="20">
        <v>81.006666666666661</v>
      </c>
      <c r="K84" s="21">
        <v>101.0333333333333</v>
      </c>
      <c r="L84" s="21">
        <v>156.8666666666667</v>
      </c>
      <c r="M84" s="21">
        <v>229.30357142857139</v>
      </c>
      <c r="N84" s="21">
        <v>241.22068965517241</v>
      </c>
      <c r="O84" s="21">
        <v>169.71724137931031</v>
      </c>
      <c r="P84" s="21">
        <v>142.0333333333333</v>
      </c>
      <c r="Q84" s="21">
        <v>154.48666666666671</v>
      </c>
      <c r="R84" s="21">
        <v>216.13793103448279</v>
      </c>
      <c r="S84" s="21">
        <v>249.92142857142861</v>
      </c>
      <c r="T84" s="21">
        <v>213.4</v>
      </c>
      <c r="U84" s="21">
        <v>115.1866666666667</v>
      </c>
      <c r="V84" s="22">
        <v>2070.314195402299</v>
      </c>
      <c r="W84" s="23">
        <v>352</v>
      </c>
      <c r="X84" s="24">
        <v>0.97777777777777775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</row>
    <row r="85" spans="1:42" s="25" customFormat="1" ht="16.5" customHeight="1" x14ac:dyDescent="0.25">
      <c r="A85" s="16">
        <v>23080640</v>
      </c>
      <c r="B85" s="17" t="s">
        <v>1211</v>
      </c>
      <c r="C85" s="17" t="s">
        <v>115</v>
      </c>
      <c r="D85" s="17" t="s">
        <v>115</v>
      </c>
      <c r="E85" s="17" t="s">
        <v>58</v>
      </c>
      <c r="F85" s="17">
        <v>1</v>
      </c>
      <c r="G85" s="17">
        <v>2088</v>
      </c>
      <c r="H85" s="18">
        <v>-75.31728056</v>
      </c>
      <c r="I85" s="19">
        <v>6.1647688900000004</v>
      </c>
      <c r="J85" s="20">
        <v>59.006666666666668</v>
      </c>
      <c r="K85" s="21">
        <v>77.222222222222229</v>
      </c>
      <c r="L85" s="21">
        <v>145.55714285714279</v>
      </c>
      <c r="M85" s="21">
        <v>195.27931034482759</v>
      </c>
      <c r="N85" s="21">
        <v>223.03571428571431</v>
      </c>
      <c r="O85" s="21">
        <v>159.04482758620691</v>
      </c>
      <c r="P85" s="21">
        <v>163.7586206896552</v>
      </c>
      <c r="Q85" s="21">
        <v>171.3</v>
      </c>
      <c r="R85" s="21">
        <v>220.8</v>
      </c>
      <c r="S85" s="21">
        <v>216.71428571428569</v>
      </c>
      <c r="T85" s="21">
        <v>173.2166666666667</v>
      </c>
      <c r="U85" s="21">
        <v>94.527586206896558</v>
      </c>
      <c r="V85" s="22">
        <v>1899.4630432402851</v>
      </c>
      <c r="W85" s="23">
        <v>347</v>
      </c>
      <c r="X85" s="24">
        <v>0.96388888888888891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</row>
    <row r="86" spans="1:42" s="25" customFormat="1" ht="16.5" customHeight="1" x14ac:dyDescent="0.25">
      <c r="A86" s="16">
        <v>27011110</v>
      </c>
      <c r="B86" s="17" t="s">
        <v>1211</v>
      </c>
      <c r="C86" s="17" t="s">
        <v>1287</v>
      </c>
      <c r="D86" s="17" t="s">
        <v>61</v>
      </c>
      <c r="E86" s="17" t="s">
        <v>58</v>
      </c>
      <c r="F86" s="17">
        <v>1</v>
      </c>
      <c r="G86" s="17">
        <v>2450</v>
      </c>
      <c r="H86" s="18">
        <v>-75.67586111</v>
      </c>
      <c r="I86" s="19">
        <v>6.2573055599999998</v>
      </c>
      <c r="J86" s="20">
        <v>90.666666666666671</v>
      </c>
      <c r="K86" s="21">
        <v>99.186666666666667</v>
      </c>
      <c r="L86" s="21">
        <v>185.86206896551721</v>
      </c>
      <c r="M86" s="21">
        <v>245.02333333333331</v>
      </c>
      <c r="N86" s="21">
        <v>272.29333333333341</v>
      </c>
      <c r="O86" s="21">
        <v>172.24333333333331</v>
      </c>
      <c r="P86" s="21">
        <v>157.0344827586207</v>
      </c>
      <c r="Q86" s="21">
        <v>150.7586206896552</v>
      </c>
      <c r="R86" s="21">
        <v>223.51724137931029</v>
      </c>
      <c r="S86" s="21">
        <v>267.5</v>
      </c>
      <c r="T86" s="21">
        <v>236.72413793103451</v>
      </c>
      <c r="U86" s="21">
        <v>123.4285714285714</v>
      </c>
      <c r="V86" s="22">
        <v>2224.2384564860431</v>
      </c>
      <c r="W86" s="23">
        <v>353</v>
      </c>
      <c r="X86" s="24">
        <v>0.98055555555555551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</row>
    <row r="87" spans="1:42" s="25" customFormat="1" ht="16.5" customHeight="1" x14ac:dyDescent="0.25">
      <c r="A87" s="16">
        <v>26205080</v>
      </c>
      <c r="B87" s="17" t="s">
        <v>1288</v>
      </c>
      <c r="C87" s="17" t="s">
        <v>130</v>
      </c>
      <c r="D87" s="17" t="s">
        <v>61</v>
      </c>
      <c r="E87" s="17" t="s">
        <v>58</v>
      </c>
      <c r="F87" s="17">
        <v>1</v>
      </c>
      <c r="G87" s="17">
        <v>1737</v>
      </c>
      <c r="H87" s="18">
        <v>-75.700944440000001</v>
      </c>
      <c r="I87" s="19">
        <v>6.34105556</v>
      </c>
      <c r="J87" s="20">
        <v>79.775862068965495</v>
      </c>
      <c r="K87" s="21">
        <v>82.006896551724154</v>
      </c>
      <c r="L87" s="21">
        <v>164.00714285714281</v>
      </c>
      <c r="M87" s="21">
        <v>225.67931034482771</v>
      </c>
      <c r="N87" s="21">
        <v>273.56551724137933</v>
      </c>
      <c r="O87" s="21">
        <v>171.17857142857139</v>
      </c>
      <c r="P87" s="21">
        <v>124.38518518518519</v>
      </c>
      <c r="Q87" s="21">
        <v>132.05357142857139</v>
      </c>
      <c r="R87" s="21">
        <v>211.02499999999989</v>
      </c>
      <c r="S87" s="21">
        <v>302.89999999999998</v>
      </c>
      <c r="T87" s="21">
        <v>265.13448275862072</v>
      </c>
      <c r="U87" s="21">
        <v>136.38620689655181</v>
      </c>
      <c r="V87" s="22">
        <v>2168.0977467615398</v>
      </c>
      <c r="W87" s="23">
        <v>341</v>
      </c>
      <c r="X87" s="24">
        <v>0.94722222222222219</v>
      </c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</row>
    <row r="88" spans="1:42" s="25" customFormat="1" ht="16.5" customHeight="1" x14ac:dyDescent="0.25">
      <c r="A88" s="16">
        <v>27011120</v>
      </c>
      <c r="B88" s="17" t="s">
        <v>1235</v>
      </c>
      <c r="C88" s="17" t="s">
        <v>126</v>
      </c>
      <c r="D88" s="17" t="s">
        <v>61</v>
      </c>
      <c r="E88" s="17" t="s">
        <v>58</v>
      </c>
      <c r="F88" s="17">
        <v>1</v>
      </c>
      <c r="G88" s="17">
        <v>2300</v>
      </c>
      <c r="H88" s="18">
        <v>-75.657527779999995</v>
      </c>
      <c r="I88" s="19">
        <v>6.3162777800000001</v>
      </c>
      <c r="J88" s="20">
        <v>76.199999999999989</v>
      </c>
      <c r="K88" s="21">
        <v>90.48333333333332</v>
      </c>
      <c r="L88" s="21">
        <v>170.84137931034479</v>
      </c>
      <c r="M88" s="21">
        <v>236.46</v>
      </c>
      <c r="N88" s="21">
        <v>249.1333333333333</v>
      </c>
      <c r="O88" s="21">
        <v>160.69999999999999</v>
      </c>
      <c r="P88" s="21">
        <v>137.79666666666671</v>
      </c>
      <c r="Q88" s="21">
        <v>133.19655172413789</v>
      </c>
      <c r="R88" s="21">
        <v>227.81034482758619</v>
      </c>
      <c r="S88" s="21">
        <v>293.44482758620688</v>
      </c>
      <c r="T88" s="21">
        <v>248.54</v>
      </c>
      <c r="U88" s="21">
        <v>116.01379310344829</v>
      </c>
      <c r="V88" s="22">
        <v>2140.6202298850581</v>
      </c>
      <c r="W88" s="23">
        <v>352</v>
      </c>
      <c r="X88" s="24">
        <v>0.97777777777777775</v>
      </c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</row>
    <row r="89" spans="1:42" s="25" customFormat="1" ht="16.5" customHeight="1" x14ac:dyDescent="0.25">
      <c r="A89" s="16">
        <v>27015330</v>
      </c>
      <c r="B89" s="17" t="s">
        <v>1218</v>
      </c>
      <c r="C89" s="17" t="s">
        <v>60</v>
      </c>
      <c r="D89" s="17" t="s">
        <v>61</v>
      </c>
      <c r="E89" s="17" t="s">
        <v>58</v>
      </c>
      <c r="F89" s="17">
        <v>1</v>
      </c>
      <c r="G89" s="17">
        <v>1490</v>
      </c>
      <c r="H89" s="18">
        <v>-75.59</v>
      </c>
      <c r="I89" s="19">
        <v>6.22</v>
      </c>
      <c r="J89" s="20">
        <v>71.503333333333345</v>
      </c>
      <c r="K89" s="21">
        <v>80.659259259259272</v>
      </c>
      <c r="L89" s="21">
        <v>132.28</v>
      </c>
      <c r="M89" s="21">
        <v>181.17333333333329</v>
      </c>
      <c r="N89" s="21">
        <v>218.86</v>
      </c>
      <c r="O89" s="21">
        <v>144.96</v>
      </c>
      <c r="P89" s="21">
        <v>133.98965517241379</v>
      </c>
      <c r="Q89" s="21">
        <v>126.0533333333334</v>
      </c>
      <c r="R89" s="21">
        <v>170.74137931034491</v>
      </c>
      <c r="S89" s="21">
        <v>211.49</v>
      </c>
      <c r="T89" s="21">
        <v>171.33333333333329</v>
      </c>
      <c r="U89" s="21">
        <v>115.3586206896552</v>
      </c>
      <c r="V89" s="22">
        <v>1758.402247765006</v>
      </c>
      <c r="W89" s="23">
        <v>354</v>
      </c>
      <c r="X89" s="24">
        <v>0.98333333333333328</v>
      </c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</row>
    <row r="90" spans="1:42" s="25" customFormat="1" ht="16.5" customHeight="1" x14ac:dyDescent="0.25">
      <c r="A90" s="16">
        <v>27010810</v>
      </c>
      <c r="B90" s="17" t="s">
        <v>1236</v>
      </c>
      <c r="C90" s="17" t="s">
        <v>369</v>
      </c>
      <c r="D90" s="17" t="s">
        <v>61</v>
      </c>
      <c r="E90" s="17" t="s">
        <v>58</v>
      </c>
      <c r="F90" s="17">
        <v>1</v>
      </c>
      <c r="G90" s="17">
        <v>2550</v>
      </c>
      <c r="H90" s="18">
        <v>-75.516750000000002</v>
      </c>
      <c r="I90" s="19">
        <v>6.1968888899999994</v>
      </c>
      <c r="J90" s="20">
        <v>115.5275862068966</v>
      </c>
      <c r="K90" s="21">
        <v>133.51379310344831</v>
      </c>
      <c r="L90" s="21">
        <v>204.43571428571431</v>
      </c>
      <c r="M90" s="21">
        <v>319.32413793103439</v>
      </c>
      <c r="N90" s="21">
        <v>345.11785714285708</v>
      </c>
      <c r="O90" s="21">
        <v>215.32758620689651</v>
      </c>
      <c r="P90" s="21">
        <v>198.5333333333333</v>
      </c>
      <c r="Q90" s="21">
        <v>215.97142857142859</v>
      </c>
      <c r="R90" s="21">
        <v>290.60666666666668</v>
      </c>
      <c r="S90" s="21">
        <v>346.30357142857139</v>
      </c>
      <c r="T90" s="21">
        <v>309.18571428571431</v>
      </c>
      <c r="U90" s="21">
        <v>160.83448275862071</v>
      </c>
      <c r="V90" s="22">
        <v>2854.6818719211819</v>
      </c>
      <c r="W90" s="23">
        <v>345</v>
      </c>
      <c r="X90" s="24">
        <v>0.95833333333333337</v>
      </c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</row>
    <row r="91" spans="1:42" s="25" customFormat="1" ht="16.5" customHeight="1" x14ac:dyDescent="0.25">
      <c r="A91" s="16">
        <v>26180200</v>
      </c>
      <c r="B91" s="17" t="s">
        <v>1211</v>
      </c>
      <c r="C91" s="17" t="s">
        <v>241</v>
      </c>
      <c r="D91" s="17" t="s">
        <v>241</v>
      </c>
      <c r="E91" s="17" t="s">
        <v>58</v>
      </c>
      <c r="F91" s="17">
        <v>1</v>
      </c>
      <c r="G91" s="17">
        <v>560</v>
      </c>
      <c r="H91" s="18">
        <v>-75.536833329999993</v>
      </c>
      <c r="I91" s="19">
        <v>5.95083333</v>
      </c>
      <c r="J91" s="20">
        <v>96.793103448275858</v>
      </c>
      <c r="K91" s="21">
        <v>97.57931034482759</v>
      </c>
      <c r="L91" s="21">
        <v>198.27586206896549</v>
      </c>
      <c r="M91" s="21">
        <v>255.18620689655171</v>
      </c>
      <c r="N91" s="21">
        <v>293.89999999999998</v>
      </c>
      <c r="O91" s="21">
        <v>158.01379310344831</v>
      </c>
      <c r="P91" s="21">
        <v>149.17241379310349</v>
      </c>
      <c r="Q91" s="21">
        <v>145.9666666666667</v>
      </c>
      <c r="R91" s="21">
        <v>264.53333333333342</v>
      </c>
      <c r="S91" s="21">
        <v>355.65</v>
      </c>
      <c r="T91" s="21">
        <v>320.98666666666668</v>
      </c>
      <c r="U91" s="21">
        <v>180.1413793103448</v>
      </c>
      <c r="V91" s="22">
        <v>2516.1987356321838</v>
      </c>
      <c r="W91" s="23">
        <v>353</v>
      </c>
      <c r="X91" s="24">
        <v>0.98055555555555551</v>
      </c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</row>
    <row r="92" spans="1:42" s="25" customFormat="1" ht="16.5" customHeight="1" x14ac:dyDescent="0.25">
      <c r="A92" s="16">
        <v>27030040</v>
      </c>
      <c r="B92" s="17" t="s">
        <v>1211</v>
      </c>
      <c r="C92" s="17" t="s">
        <v>202</v>
      </c>
      <c r="D92" s="17" t="s">
        <v>174</v>
      </c>
      <c r="E92" s="17" t="s">
        <v>58</v>
      </c>
      <c r="F92" s="17">
        <v>1</v>
      </c>
      <c r="G92" s="17">
        <v>40</v>
      </c>
      <c r="H92" s="18">
        <v>-74.813999999999993</v>
      </c>
      <c r="I92" s="19">
        <v>7.9044166699999998</v>
      </c>
      <c r="J92" s="20">
        <v>88.63333333333334</v>
      </c>
      <c r="K92" s="21">
        <v>76.36666666666666</v>
      </c>
      <c r="L92" s="21">
        <v>141.10344827586209</v>
      </c>
      <c r="M92" s="21">
        <v>329.06785714285712</v>
      </c>
      <c r="N92" s="21">
        <v>521.66896551724142</v>
      </c>
      <c r="O92" s="21">
        <v>498.237037037037</v>
      </c>
      <c r="P92" s="21">
        <v>487.52692307692308</v>
      </c>
      <c r="Q92" s="21">
        <v>523.84642857142865</v>
      </c>
      <c r="R92" s="21">
        <v>486.66896551724142</v>
      </c>
      <c r="S92" s="21">
        <v>521.91666666666663</v>
      </c>
      <c r="T92" s="21">
        <v>462.75714285714292</v>
      </c>
      <c r="U92" s="21">
        <v>232.32499999999999</v>
      </c>
      <c r="V92" s="22">
        <v>4370.1184346624004</v>
      </c>
      <c r="W92" s="23">
        <v>336</v>
      </c>
      <c r="X92" s="24">
        <v>0.93333333333333335</v>
      </c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</row>
    <row r="93" spans="1:42" s="25" customFormat="1" ht="16.5" customHeight="1" x14ac:dyDescent="0.25">
      <c r="A93" s="16">
        <v>25021480</v>
      </c>
      <c r="B93" s="17" t="s">
        <v>1211</v>
      </c>
      <c r="C93" s="17" t="s">
        <v>1289</v>
      </c>
      <c r="D93" s="17" t="s">
        <v>174</v>
      </c>
      <c r="E93" s="17" t="s">
        <v>58</v>
      </c>
      <c r="F93" s="17">
        <v>1</v>
      </c>
      <c r="G93" s="17">
        <v>31</v>
      </c>
      <c r="H93" s="18">
        <v>-74.790000000000006</v>
      </c>
      <c r="I93" s="19">
        <v>8.0299999999999994</v>
      </c>
      <c r="J93" s="20">
        <v>72.3</v>
      </c>
      <c r="K93" s="21">
        <v>52.766666666666673</v>
      </c>
      <c r="L93" s="21">
        <v>112.31</v>
      </c>
      <c r="M93" s="21">
        <v>297.27666666666659</v>
      </c>
      <c r="N93" s="21">
        <v>523.93448275862067</v>
      </c>
      <c r="O93" s="21">
        <v>546.54999999999995</v>
      </c>
      <c r="P93" s="21">
        <v>502.13793103448268</v>
      </c>
      <c r="Q93" s="21">
        <v>596.98275862068965</v>
      </c>
      <c r="R93" s="21">
        <v>491.59333333333331</v>
      </c>
      <c r="S93" s="21">
        <v>493.42068965517251</v>
      </c>
      <c r="T93" s="21">
        <v>436.08214285714291</v>
      </c>
      <c r="U93" s="21">
        <v>240.43333333333331</v>
      </c>
      <c r="V93" s="22">
        <v>4365.7880049261084</v>
      </c>
      <c r="W93" s="23">
        <v>354</v>
      </c>
      <c r="X93" s="24">
        <v>0.98333333333333328</v>
      </c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</row>
    <row r="94" spans="1:42" s="25" customFormat="1" ht="16.5" customHeight="1" x14ac:dyDescent="0.25">
      <c r="A94" s="16">
        <v>26230010</v>
      </c>
      <c r="B94" s="17" t="s">
        <v>1211</v>
      </c>
      <c r="C94" s="17" t="s">
        <v>144</v>
      </c>
      <c r="D94" s="17" t="s">
        <v>144</v>
      </c>
      <c r="E94" s="17" t="s">
        <v>58</v>
      </c>
      <c r="F94" s="17">
        <v>1</v>
      </c>
      <c r="G94" s="17">
        <v>575</v>
      </c>
      <c r="H94" s="18">
        <v>-75.810888890000001</v>
      </c>
      <c r="I94" s="19">
        <v>6.6287222200000002</v>
      </c>
      <c r="J94" s="20">
        <v>18.399999999999999</v>
      </c>
      <c r="K94" s="21">
        <v>26.8</v>
      </c>
      <c r="L94" s="21">
        <v>56.01</v>
      </c>
      <c r="M94" s="21">
        <v>94.9</v>
      </c>
      <c r="N94" s="21">
        <v>163.62068965517241</v>
      </c>
      <c r="O94" s="21">
        <v>120.76666666666669</v>
      </c>
      <c r="P94" s="21">
        <v>92.986666666666665</v>
      </c>
      <c r="Q94" s="21">
        <v>106.93333333333329</v>
      </c>
      <c r="R94" s="21">
        <v>128.56666666666669</v>
      </c>
      <c r="S94" s="21">
        <v>142.94827586206901</v>
      </c>
      <c r="T94" s="21">
        <v>108.8666666666667</v>
      </c>
      <c r="U94" s="21">
        <v>51.275862068965523</v>
      </c>
      <c r="V94" s="22">
        <v>1112.074827586207</v>
      </c>
      <c r="W94" s="23">
        <v>357</v>
      </c>
      <c r="X94" s="24">
        <v>0.9916666666666667</v>
      </c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</row>
    <row r="95" spans="1:42" s="25" customFormat="1" ht="16.5" customHeight="1" x14ac:dyDescent="0.25">
      <c r="A95" s="16">
        <v>23085110</v>
      </c>
      <c r="B95" s="17" t="s">
        <v>1236</v>
      </c>
      <c r="C95" s="17" t="s">
        <v>714</v>
      </c>
      <c r="D95" s="17" t="s">
        <v>120</v>
      </c>
      <c r="E95" s="17" t="s">
        <v>58</v>
      </c>
      <c r="F95" s="17">
        <v>1</v>
      </c>
      <c r="G95" s="17">
        <v>2022</v>
      </c>
      <c r="H95" s="18">
        <v>-75.241388889999996</v>
      </c>
      <c r="I95" s="19">
        <v>6.2138888999999997</v>
      </c>
      <c r="J95" s="20">
        <v>127.10740740740739</v>
      </c>
      <c r="K95" s="21">
        <v>112.6259259259259</v>
      </c>
      <c r="L95" s="21">
        <v>203.55</v>
      </c>
      <c r="M95" s="21">
        <v>266.66399999999999</v>
      </c>
      <c r="N95" s="21">
        <v>311.14400000000001</v>
      </c>
      <c r="O95" s="21">
        <v>198.49230769230769</v>
      </c>
      <c r="P95" s="21">
        <v>201.1642857142858</v>
      </c>
      <c r="Q95" s="21">
        <v>225.10344827586209</v>
      </c>
      <c r="R95" s="21">
        <v>272.00344827586213</v>
      </c>
      <c r="S95" s="21">
        <v>280.86296296296302</v>
      </c>
      <c r="T95" s="21">
        <v>248.12068965517241</v>
      </c>
      <c r="U95" s="21">
        <v>148.72142857142859</v>
      </c>
      <c r="V95" s="22">
        <v>2595.5599044812152</v>
      </c>
      <c r="W95" s="23">
        <v>324</v>
      </c>
      <c r="X95" s="24">
        <v>0.9</v>
      </c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</row>
    <row r="96" spans="1:42" s="25" customFormat="1" ht="16.5" customHeight="1" x14ac:dyDescent="0.25">
      <c r="A96" s="16">
        <v>26170150</v>
      </c>
      <c r="B96" s="17" t="s">
        <v>1211</v>
      </c>
      <c r="C96" s="17" t="s">
        <v>168</v>
      </c>
      <c r="D96" s="17" t="s">
        <v>168</v>
      </c>
      <c r="E96" s="17" t="s">
        <v>58</v>
      </c>
      <c r="F96" s="17">
        <v>1</v>
      </c>
      <c r="G96" s="17">
        <v>2100</v>
      </c>
      <c r="H96" s="18">
        <v>-75.838805560000011</v>
      </c>
      <c r="I96" s="19">
        <v>5.7910555600000002</v>
      </c>
      <c r="J96" s="20">
        <v>113.3</v>
      </c>
      <c r="K96" s="21">
        <v>128.65517241379311</v>
      </c>
      <c r="L96" s="21">
        <v>223.7586206896552</v>
      </c>
      <c r="M96" s="21">
        <v>287.55172413793099</v>
      </c>
      <c r="N96" s="21">
        <v>336.13793103448268</v>
      </c>
      <c r="O96" s="21">
        <v>261.46666666666658</v>
      </c>
      <c r="P96" s="21">
        <v>222.33333333333329</v>
      </c>
      <c r="Q96" s="21">
        <v>244.5333333333333</v>
      </c>
      <c r="R96" s="21">
        <v>286.03333333333342</v>
      </c>
      <c r="S96" s="21">
        <v>322.9655172413793</v>
      </c>
      <c r="T96" s="21">
        <v>293.86206896551732</v>
      </c>
      <c r="U96" s="21">
        <v>180</v>
      </c>
      <c r="V96" s="22">
        <v>2900.5977011494251</v>
      </c>
      <c r="W96" s="23">
        <v>354</v>
      </c>
      <c r="X96" s="24">
        <v>0.98333333333333328</v>
      </c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</row>
    <row r="97" spans="1:42" s="25" customFormat="1" ht="16.5" customHeight="1" x14ac:dyDescent="0.25">
      <c r="A97" s="16">
        <v>23095010</v>
      </c>
      <c r="B97" s="17" t="s">
        <v>1227</v>
      </c>
      <c r="C97" s="17" t="s">
        <v>1290</v>
      </c>
      <c r="D97" s="17" t="s">
        <v>854</v>
      </c>
      <c r="E97" s="17" t="s">
        <v>58</v>
      </c>
      <c r="F97" s="17">
        <v>8</v>
      </c>
      <c r="G97" s="17">
        <v>150</v>
      </c>
      <c r="H97" s="18">
        <v>-74.412222220000004</v>
      </c>
      <c r="I97" s="19">
        <v>6.4649999999999999</v>
      </c>
      <c r="J97" s="20">
        <v>49.931578947368408</v>
      </c>
      <c r="K97" s="21">
        <v>92.185000000000002</v>
      </c>
      <c r="L97" s="21">
        <v>198.39</v>
      </c>
      <c r="M97" s="21">
        <v>322.37894736842111</v>
      </c>
      <c r="N97" s="21">
        <v>301.16315789473691</v>
      </c>
      <c r="O97" s="21">
        <v>236.22105263157891</v>
      </c>
      <c r="P97" s="21">
        <v>235.7315789473684</v>
      </c>
      <c r="Q97" s="21">
        <v>273.89999999999998</v>
      </c>
      <c r="R97" s="21">
        <v>333.95499999999998</v>
      </c>
      <c r="S97" s="21">
        <v>325.37894736842111</v>
      </c>
      <c r="T97" s="21">
        <v>222.94210526315791</v>
      </c>
      <c r="U97" s="21">
        <v>111.45</v>
      </c>
      <c r="V97" s="22">
        <v>2703.6273684210519</v>
      </c>
      <c r="W97" s="23">
        <v>231</v>
      </c>
      <c r="X97" s="24">
        <v>0.96250000000000002</v>
      </c>
      <c r="Y97" s="5" t="s">
        <v>1214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</row>
    <row r="98" spans="1:42" s="25" customFormat="1" ht="16.5" customHeight="1" x14ac:dyDescent="0.25">
      <c r="A98" s="16">
        <v>23090110</v>
      </c>
      <c r="B98" s="17" t="s">
        <v>1211</v>
      </c>
      <c r="C98" s="17" t="s">
        <v>1023</v>
      </c>
      <c r="D98" s="17" t="s">
        <v>854</v>
      </c>
      <c r="E98" s="17" t="s">
        <v>58</v>
      </c>
      <c r="F98" s="17">
        <v>8</v>
      </c>
      <c r="G98" s="17">
        <v>130</v>
      </c>
      <c r="H98" s="18">
        <v>-74.395277780000001</v>
      </c>
      <c r="I98" s="19">
        <v>6.6030555599999996</v>
      </c>
      <c r="J98" s="20">
        <v>59.06666666666667</v>
      </c>
      <c r="K98" s="21">
        <v>91.803571428571431</v>
      </c>
      <c r="L98" s="21">
        <v>201.66071428571431</v>
      </c>
      <c r="M98" s="21">
        <v>360.18666666666672</v>
      </c>
      <c r="N98" s="21">
        <v>378.51666666666671</v>
      </c>
      <c r="O98" s="21">
        <v>283.88000000000011</v>
      </c>
      <c r="P98" s="21">
        <v>283.5214285714286</v>
      </c>
      <c r="Q98" s="21">
        <v>331.54666666666668</v>
      </c>
      <c r="R98" s="21">
        <v>433.68000000000012</v>
      </c>
      <c r="S98" s="21">
        <v>380.18333333333328</v>
      </c>
      <c r="T98" s="21">
        <v>259.87931034482762</v>
      </c>
      <c r="U98" s="21">
        <v>130.0633333333333</v>
      </c>
      <c r="V98" s="22">
        <v>3193.9883579638758</v>
      </c>
      <c r="W98" s="23">
        <v>353</v>
      </c>
      <c r="X98" s="24">
        <v>0.98055555555555551</v>
      </c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</row>
    <row r="99" spans="1:42" s="25" customFormat="1" ht="16.5" customHeight="1" x14ac:dyDescent="0.25">
      <c r="A99" s="16">
        <v>23090020</v>
      </c>
      <c r="B99" s="17" t="s">
        <v>1211</v>
      </c>
      <c r="C99" s="17" t="s">
        <v>1291</v>
      </c>
      <c r="D99" s="17" t="s">
        <v>854</v>
      </c>
      <c r="E99" s="17" t="s">
        <v>58</v>
      </c>
      <c r="F99" s="17">
        <v>1</v>
      </c>
      <c r="G99" s="17">
        <v>975</v>
      </c>
      <c r="H99" s="18">
        <v>-74.681805560000001</v>
      </c>
      <c r="I99" s="19">
        <v>6.3935555600000002</v>
      </c>
      <c r="J99" s="20">
        <v>81.3</v>
      </c>
      <c r="K99" s="21">
        <v>108.2413793103448</v>
      </c>
      <c r="L99" s="21">
        <v>228.48571428571429</v>
      </c>
      <c r="M99" s="21">
        <v>336.15862068965521</v>
      </c>
      <c r="N99" s="21">
        <v>314.15333333333342</v>
      </c>
      <c r="O99" s="21">
        <v>255.9</v>
      </c>
      <c r="P99" s="21">
        <v>224.41724137931041</v>
      </c>
      <c r="Q99" s="21">
        <v>269.95172413793102</v>
      </c>
      <c r="R99" s="21">
        <v>327.46666666666658</v>
      </c>
      <c r="S99" s="21">
        <v>317.65517241379308</v>
      </c>
      <c r="T99" s="21">
        <v>259.76666666666671</v>
      </c>
      <c r="U99" s="21">
        <v>117.3533333333333</v>
      </c>
      <c r="V99" s="22">
        <v>2840.8498522167488</v>
      </c>
      <c r="W99" s="23">
        <v>353</v>
      </c>
      <c r="X99" s="24">
        <v>0.98055555555555551</v>
      </c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</row>
    <row r="100" spans="1:42" s="25" customFormat="1" ht="16.5" customHeight="1" x14ac:dyDescent="0.25">
      <c r="A100" s="16">
        <v>23175020</v>
      </c>
      <c r="B100" s="17" t="s">
        <v>1236</v>
      </c>
      <c r="C100" s="17" t="s">
        <v>1292</v>
      </c>
      <c r="D100" s="17" t="s">
        <v>1293</v>
      </c>
      <c r="E100" s="17" t="s">
        <v>58</v>
      </c>
      <c r="F100" s="17">
        <v>1</v>
      </c>
      <c r="G100" s="17">
        <v>643</v>
      </c>
      <c r="H100" s="18">
        <v>-74.716305560000009</v>
      </c>
      <c r="I100" s="19">
        <v>7.0117500000000001</v>
      </c>
      <c r="J100" s="20">
        <v>61.907692307692322</v>
      </c>
      <c r="K100" s="21">
        <v>79.55384615384618</v>
      </c>
      <c r="L100" s="21">
        <v>155.74</v>
      </c>
      <c r="M100" s="21">
        <v>300.33703703703702</v>
      </c>
      <c r="N100" s="21">
        <v>384.7851851851853</v>
      </c>
      <c r="O100" s="21">
        <v>291.60000000000002</v>
      </c>
      <c r="P100" s="21">
        <v>323.16666666666669</v>
      </c>
      <c r="Q100" s="21">
        <v>365.46206896551729</v>
      </c>
      <c r="R100" s="21">
        <v>350.31785714285712</v>
      </c>
      <c r="S100" s="21">
        <v>382.59259259259261</v>
      </c>
      <c r="T100" s="21">
        <v>299.65555555555551</v>
      </c>
      <c r="U100" s="21">
        <v>147.4678571428571</v>
      </c>
      <c r="V100" s="22">
        <v>3142.586358749807</v>
      </c>
      <c r="W100" s="23">
        <v>323</v>
      </c>
      <c r="X100" s="24">
        <v>0.89722222222222225</v>
      </c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</row>
    <row r="101" spans="1:42" s="25" customFormat="1" ht="16.5" customHeight="1" x14ac:dyDescent="0.25">
      <c r="A101" s="16">
        <v>27030080</v>
      </c>
      <c r="B101" s="17" t="s">
        <v>1211</v>
      </c>
      <c r="C101" s="17" t="s">
        <v>1294</v>
      </c>
      <c r="D101" s="17" t="s">
        <v>1293</v>
      </c>
      <c r="E101" s="17" t="s">
        <v>58</v>
      </c>
      <c r="F101" s="17">
        <v>1</v>
      </c>
      <c r="G101" s="17">
        <v>650</v>
      </c>
      <c r="H101" s="18">
        <v>-74.71505556000001</v>
      </c>
      <c r="I101" s="19">
        <v>7.0680555599999986</v>
      </c>
      <c r="J101" s="20">
        <v>87.884615384615387</v>
      </c>
      <c r="K101" s="21">
        <v>102.04</v>
      </c>
      <c r="L101" s="21">
        <v>131.04</v>
      </c>
      <c r="M101" s="21">
        <v>279.48</v>
      </c>
      <c r="N101" s="21">
        <v>274.7735031048457</v>
      </c>
      <c r="O101" s="21">
        <v>268.00400000000002</v>
      </c>
      <c r="P101" s="21">
        <v>240.12</v>
      </c>
      <c r="Q101" s="21">
        <v>305.76518156727161</v>
      </c>
      <c r="R101" s="21">
        <v>297.08</v>
      </c>
      <c r="S101" s="21">
        <v>325.75</v>
      </c>
      <c r="T101" s="21">
        <v>261.625</v>
      </c>
      <c r="U101" s="21">
        <v>146.24</v>
      </c>
      <c r="V101" s="22">
        <v>2719.8023000567332</v>
      </c>
      <c r="W101" s="23">
        <v>297</v>
      </c>
      <c r="X101" s="24">
        <v>0.82499999999999996</v>
      </c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</row>
    <row r="102" spans="1:42" s="25" customFormat="1" ht="16.5" customHeight="1" x14ac:dyDescent="0.25">
      <c r="A102" s="16">
        <v>23085270</v>
      </c>
      <c r="B102" s="17" t="s">
        <v>1218</v>
      </c>
      <c r="C102" s="28" t="s">
        <v>62</v>
      </c>
      <c r="D102" s="17" t="s">
        <v>63</v>
      </c>
      <c r="E102" s="17" t="s">
        <v>58</v>
      </c>
      <c r="F102" s="17">
        <v>1</v>
      </c>
      <c r="G102" s="17">
        <v>2157</v>
      </c>
      <c r="H102" s="18">
        <v>-75.430000000000007</v>
      </c>
      <c r="I102" s="19">
        <v>6.17</v>
      </c>
      <c r="J102" s="20">
        <v>67.782142857142873</v>
      </c>
      <c r="K102" s="21">
        <v>95.196551724137947</v>
      </c>
      <c r="L102" s="21">
        <v>140.2592592592593</v>
      </c>
      <c r="M102" s="21">
        <v>207.37333333333339</v>
      </c>
      <c r="N102" s="21">
        <v>256.00000000000011</v>
      </c>
      <c r="O102" s="21">
        <v>173.45517241379309</v>
      </c>
      <c r="P102" s="21">
        <v>155.7266666666666</v>
      </c>
      <c r="Q102" s="21">
        <v>169.05714285714291</v>
      </c>
      <c r="R102" s="21">
        <v>208.7413793103448</v>
      </c>
      <c r="S102" s="21">
        <v>222.38666666666671</v>
      </c>
      <c r="T102" s="21">
        <v>199.65714285714279</v>
      </c>
      <c r="U102" s="21">
        <v>113.71428571428569</v>
      </c>
      <c r="V102" s="22">
        <v>2009.3497436599159</v>
      </c>
      <c r="W102" s="23">
        <v>345</v>
      </c>
      <c r="X102" s="24">
        <v>0.95833333333333337</v>
      </c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</row>
    <row r="103" spans="1:42" s="25" customFormat="1" ht="16.5" customHeight="1" x14ac:dyDescent="0.25">
      <c r="A103" s="16">
        <v>23085260</v>
      </c>
      <c r="B103" s="17" t="s">
        <v>1244</v>
      </c>
      <c r="C103" s="17" t="s">
        <v>1295</v>
      </c>
      <c r="D103" s="17" t="s">
        <v>63</v>
      </c>
      <c r="E103" s="17" t="s">
        <v>58</v>
      </c>
      <c r="F103" s="17">
        <v>1</v>
      </c>
      <c r="G103" s="17">
        <v>2125</v>
      </c>
      <c r="H103" s="18">
        <v>-75.414555560000011</v>
      </c>
      <c r="I103" s="19">
        <v>6.1319166699999998</v>
      </c>
      <c r="J103" s="20">
        <v>76.644444444444446</v>
      </c>
      <c r="K103" s="21">
        <v>76.578947368421041</v>
      </c>
      <c r="L103" s="21">
        <v>151.83529411764701</v>
      </c>
      <c r="M103" s="21">
        <v>195.84</v>
      </c>
      <c r="N103" s="21">
        <v>259.09473684210519</v>
      </c>
      <c r="O103" s="21">
        <v>200.94210526315791</v>
      </c>
      <c r="P103" s="21">
        <v>177.39500000000001</v>
      </c>
      <c r="Q103" s="21">
        <v>170.13888888888891</v>
      </c>
      <c r="R103" s="21">
        <v>212.82499999999999</v>
      </c>
      <c r="S103" s="21">
        <v>219.82499999999999</v>
      </c>
      <c r="T103" s="21">
        <v>180.74736842105261</v>
      </c>
      <c r="U103" s="21">
        <v>109.6444444444444</v>
      </c>
      <c r="V103" s="22">
        <v>2031.5112297901619</v>
      </c>
      <c r="W103" s="23">
        <v>227</v>
      </c>
      <c r="X103" s="24">
        <v>0.9458333333333333</v>
      </c>
      <c r="Y103" s="5" t="s">
        <v>1214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</row>
    <row r="104" spans="1:42" s="25" customFormat="1" ht="16.5" customHeight="1" x14ac:dyDescent="0.25">
      <c r="A104" s="16">
        <v>26230200</v>
      </c>
      <c r="B104" s="17" t="s">
        <v>1235</v>
      </c>
      <c r="C104" s="17" t="s">
        <v>118</v>
      </c>
      <c r="D104" s="17" t="s">
        <v>1296</v>
      </c>
      <c r="E104" s="17" t="s">
        <v>58</v>
      </c>
      <c r="F104" s="17">
        <v>1</v>
      </c>
      <c r="G104" s="17">
        <v>10</v>
      </c>
      <c r="H104" s="18">
        <v>-75.814805560000011</v>
      </c>
      <c r="I104" s="19">
        <v>6.8460000000000001</v>
      </c>
      <c r="J104" s="20">
        <v>25.834482758620691</v>
      </c>
      <c r="K104" s="21">
        <v>38.462068965517247</v>
      </c>
      <c r="L104" s="21">
        <v>87.503448275862084</v>
      </c>
      <c r="M104" s="21">
        <v>133.10344827586209</v>
      </c>
      <c r="N104" s="21">
        <v>188.61724137931029</v>
      </c>
      <c r="O104" s="21">
        <v>164.27241379310351</v>
      </c>
      <c r="P104" s="21">
        <v>132.47499999999999</v>
      </c>
      <c r="Q104" s="21">
        <v>119.9103448275862</v>
      </c>
      <c r="R104" s="21">
        <v>160.2103448275862</v>
      </c>
      <c r="S104" s="21">
        <v>173.9689655172414</v>
      </c>
      <c r="T104" s="21">
        <v>122.9137931034483</v>
      </c>
      <c r="U104" s="21">
        <v>72.233333333333334</v>
      </c>
      <c r="V104" s="22">
        <v>1419.504885057471</v>
      </c>
      <c r="W104" s="23">
        <v>348</v>
      </c>
      <c r="X104" s="24">
        <v>0.96666666666666667</v>
      </c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</row>
    <row r="105" spans="1:42" s="25" customFormat="1" ht="16.5" customHeight="1" x14ac:dyDescent="0.25">
      <c r="A105" s="16">
        <v>26210110</v>
      </c>
      <c r="B105" s="17" t="s">
        <v>1211</v>
      </c>
      <c r="C105" s="17" t="s">
        <v>1297</v>
      </c>
      <c r="D105" s="17" t="s">
        <v>1298</v>
      </c>
      <c r="E105" s="17" t="s">
        <v>58</v>
      </c>
      <c r="F105" s="17">
        <v>1</v>
      </c>
      <c r="G105" s="17">
        <v>2100</v>
      </c>
      <c r="H105" s="18">
        <v>-75.861166669999989</v>
      </c>
      <c r="I105" s="19">
        <v>5.9349166699999998</v>
      </c>
      <c r="J105" s="20">
        <v>132.88275862068971</v>
      </c>
      <c r="K105" s="21">
        <v>153.15</v>
      </c>
      <c r="L105" s="21">
        <v>230.48275862068971</v>
      </c>
      <c r="M105" s="21">
        <v>329.71428571428572</v>
      </c>
      <c r="N105" s="21">
        <v>423.24137931034483</v>
      </c>
      <c r="O105" s="21">
        <v>344.9</v>
      </c>
      <c r="P105" s="21">
        <v>277.62068965517238</v>
      </c>
      <c r="Q105" s="21">
        <v>274.53846153846149</v>
      </c>
      <c r="R105" s="21">
        <v>312.5</v>
      </c>
      <c r="S105" s="21">
        <v>333.18965517241378</v>
      </c>
      <c r="T105" s="21">
        <v>359.9655172413793</v>
      </c>
      <c r="U105" s="21">
        <v>195.9655172413793</v>
      </c>
      <c r="V105" s="22">
        <v>3368.1510231148168</v>
      </c>
      <c r="W105" s="23">
        <v>343</v>
      </c>
      <c r="X105" s="24">
        <v>0.95277777777777772</v>
      </c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</row>
    <row r="106" spans="1:42" s="25" customFormat="1" ht="16.5" customHeight="1" x14ac:dyDescent="0.25">
      <c r="A106" s="16">
        <v>26230130</v>
      </c>
      <c r="B106" s="17" t="s">
        <v>1211</v>
      </c>
      <c r="C106" s="17" t="s">
        <v>1299</v>
      </c>
      <c r="D106" s="17" t="s">
        <v>28</v>
      </c>
      <c r="E106" s="17" t="s">
        <v>58</v>
      </c>
      <c r="F106" s="17">
        <v>1</v>
      </c>
      <c r="G106" s="17">
        <v>2805</v>
      </c>
      <c r="H106" s="18">
        <v>-75.620227779999993</v>
      </c>
      <c r="I106" s="19">
        <v>6.8906777799999999</v>
      </c>
      <c r="J106" s="20">
        <v>50.118518518518513</v>
      </c>
      <c r="K106" s="21">
        <v>72.632000000000005</v>
      </c>
      <c r="L106" s="21">
        <v>136.42222222222219</v>
      </c>
      <c r="M106" s="21">
        <v>224.22592592592591</v>
      </c>
      <c r="N106" s="21">
        <v>294.84230769230771</v>
      </c>
      <c r="O106" s="21">
        <v>198.65172413793101</v>
      </c>
      <c r="P106" s="21">
        <v>164.18965517241381</v>
      </c>
      <c r="Q106" s="21">
        <v>188.44074074074081</v>
      </c>
      <c r="R106" s="21">
        <v>219.36896551724141</v>
      </c>
      <c r="S106" s="21">
        <v>293.86333333333329</v>
      </c>
      <c r="T106" s="21">
        <v>207.46296296296291</v>
      </c>
      <c r="U106" s="21">
        <v>92.089655172413785</v>
      </c>
      <c r="V106" s="22">
        <v>2142.3080113960109</v>
      </c>
      <c r="W106" s="23">
        <v>332</v>
      </c>
      <c r="X106" s="24">
        <v>0.92222222222222228</v>
      </c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</row>
    <row r="107" spans="1:42" s="25" customFormat="1" ht="16.5" customHeight="1" x14ac:dyDescent="0.25">
      <c r="A107" s="16">
        <v>26230110</v>
      </c>
      <c r="B107" s="17" t="s">
        <v>1211</v>
      </c>
      <c r="C107" s="17" t="s">
        <v>28</v>
      </c>
      <c r="D107" s="17" t="s">
        <v>28</v>
      </c>
      <c r="E107" s="17" t="s">
        <v>58</v>
      </c>
      <c r="F107" s="17">
        <v>1</v>
      </c>
      <c r="G107" s="17">
        <v>1600</v>
      </c>
      <c r="H107" s="18">
        <v>-75.669861109999999</v>
      </c>
      <c r="I107" s="19">
        <v>6.9098333299999997</v>
      </c>
      <c r="J107" s="20">
        <v>47.310344827586214</v>
      </c>
      <c r="K107" s="21">
        <v>53.110344827586211</v>
      </c>
      <c r="L107" s="21">
        <v>119.8333333333333</v>
      </c>
      <c r="M107" s="21">
        <v>216.82758620689651</v>
      </c>
      <c r="N107" s="21">
        <v>250.2413793103448</v>
      </c>
      <c r="O107" s="21">
        <v>185.68965517241381</v>
      </c>
      <c r="P107" s="21">
        <v>150.58620689655169</v>
      </c>
      <c r="Q107" s="21">
        <v>159.99333333333331</v>
      </c>
      <c r="R107" s="21">
        <v>211.23448275862069</v>
      </c>
      <c r="S107" s="21">
        <v>255.7931034482759</v>
      </c>
      <c r="T107" s="21">
        <v>223.58620689655169</v>
      </c>
      <c r="U107" s="21">
        <v>85.376666666666679</v>
      </c>
      <c r="V107" s="22">
        <v>1959.582643678161</v>
      </c>
      <c r="W107" s="23">
        <v>351</v>
      </c>
      <c r="X107" s="24">
        <v>0.97499999999999998</v>
      </c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</row>
    <row r="108" spans="1:42" s="25" customFormat="1" ht="16.5" customHeight="1" x14ac:dyDescent="0.25">
      <c r="A108" s="16">
        <v>23080810</v>
      </c>
      <c r="B108" s="17" t="s">
        <v>1235</v>
      </c>
      <c r="C108" s="17" t="s">
        <v>1300</v>
      </c>
      <c r="D108" s="17" t="s">
        <v>1301</v>
      </c>
      <c r="E108" s="17" t="s">
        <v>58</v>
      </c>
      <c r="F108" s="17">
        <v>1</v>
      </c>
      <c r="G108" s="17">
        <v>1950</v>
      </c>
      <c r="H108" s="18">
        <v>-74.828111110000009</v>
      </c>
      <c r="I108" s="19">
        <v>6.2495000000000003</v>
      </c>
      <c r="J108" s="20">
        <v>79.984615384615381</v>
      </c>
      <c r="K108" s="21">
        <v>105.2115384615385</v>
      </c>
      <c r="L108" s="21">
        <v>197.47692307692299</v>
      </c>
      <c r="M108" s="21">
        <v>335.98399999999998</v>
      </c>
      <c r="N108" s="21">
        <v>341.82799999999997</v>
      </c>
      <c r="O108" s="21">
        <v>257.74</v>
      </c>
      <c r="P108" s="21">
        <v>218.70400000000001</v>
      </c>
      <c r="Q108" s="21">
        <v>267.29583333333329</v>
      </c>
      <c r="R108" s="21">
        <v>349.57916666666671</v>
      </c>
      <c r="S108" s="21">
        <v>360.64592059850702</v>
      </c>
      <c r="T108" s="21">
        <v>250.00800000000001</v>
      </c>
      <c r="U108" s="21">
        <v>150.26651635169981</v>
      </c>
      <c r="V108" s="22">
        <v>2914.7245138732842</v>
      </c>
      <c r="W108" s="23">
        <v>299</v>
      </c>
      <c r="X108" s="24">
        <v>0.8305555555555556</v>
      </c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</row>
    <row r="109" spans="1:42" s="25" customFormat="1" ht="16.5" customHeight="1" x14ac:dyDescent="0.25">
      <c r="A109" s="16">
        <v>23085220</v>
      </c>
      <c r="B109" s="17" t="s">
        <v>1227</v>
      </c>
      <c r="C109" s="17" t="s">
        <v>1302</v>
      </c>
      <c r="D109" s="17" t="s">
        <v>1301</v>
      </c>
      <c r="E109" s="17" t="s">
        <v>58</v>
      </c>
      <c r="F109" s="17">
        <v>1</v>
      </c>
      <c r="G109" s="17">
        <v>1113</v>
      </c>
      <c r="H109" s="18">
        <v>-75.038916669999992</v>
      </c>
      <c r="I109" s="19">
        <v>6.1576666700000002</v>
      </c>
      <c r="J109" s="20">
        <v>199.64814814814821</v>
      </c>
      <c r="K109" s="21">
        <v>220.04166666666671</v>
      </c>
      <c r="L109" s="21">
        <v>364.20357142857142</v>
      </c>
      <c r="M109" s="21">
        <v>506.74615384615379</v>
      </c>
      <c r="N109" s="21">
        <v>486.56923076923073</v>
      </c>
      <c r="O109" s="21">
        <v>321.1407407407408</v>
      </c>
      <c r="P109" s="21">
        <v>318.84615384615392</v>
      </c>
      <c r="Q109" s="21">
        <v>388.12222222222232</v>
      </c>
      <c r="R109" s="21">
        <v>476.23571428571421</v>
      </c>
      <c r="S109" s="21">
        <v>580.68928571428569</v>
      </c>
      <c r="T109" s="21">
        <v>496.70689655172418</v>
      </c>
      <c r="U109" s="21">
        <v>300.79615384615391</v>
      </c>
      <c r="V109" s="22">
        <v>4659.7459380657656</v>
      </c>
      <c r="W109" s="23">
        <v>322</v>
      </c>
      <c r="X109" s="24">
        <v>0.89444444444444449</v>
      </c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</row>
    <row r="110" spans="1:42" s="25" customFormat="1" ht="16.5" customHeight="1" x14ac:dyDescent="0.25">
      <c r="A110" s="16">
        <v>23085140</v>
      </c>
      <c r="B110" s="17" t="s">
        <v>1236</v>
      </c>
      <c r="C110" s="17" t="s">
        <v>154</v>
      </c>
      <c r="D110" s="17" t="s">
        <v>1303</v>
      </c>
      <c r="E110" s="17" t="s">
        <v>58</v>
      </c>
      <c r="F110" s="17">
        <v>1</v>
      </c>
      <c r="G110" s="17">
        <v>1325</v>
      </c>
      <c r="H110" s="18">
        <v>-75.100694439999998</v>
      </c>
      <c r="I110" s="19">
        <v>5.96380556</v>
      </c>
      <c r="J110" s="20">
        <v>310.57407407407408</v>
      </c>
      <c r="K110" s="21">
        <v>286.46206896551729</v>
      </c>
      <c r="L110" s="21">
        <v>435.54482758620691</v>
      </c>
      <c r="M110" s="21">
        <v>517.4148148148148</v>
      </c>
      <c r="N110" s="21">
        <v>516.74642857142851</v>
      </c>
      <c r="O110" s="21">
        <v>309.51481481481483</v>
      </c>
      <c r="P110" s="21">
        <v>354.27407407407401</v>
      </c>
      <c r="Q110" s="21">
        <v>438.14827586206889</v>
      </c>
      <c r="R110" s="21">
        <v>576.62857142857149</v>
      </c>
      <c r="S110" s="21">
        <v>629.35384615384623</v>
      </c>
      <c r="T110" s="21">
        <v>582.32399999999996</v>
      </c>
      <c r="U110" s="21">
        <v>424.17037037037039</v>
      </c>
      <c r="V110" s="22">
        <v>5381.1561667157875</v>
      </c>
      <c r="W110" s="23">
        <v>329</v>
      </c>
      <c r="X110" s="24">
        <v>0.91388888888888886</v>
      </c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</row>
    <row r="111" spans="1:42" s="25" customFormat="1" ht="16.5" customHeight="1" x14ac:dyDescent="0.25">
      <c r="A111" s="16">
        <v>26230180</v>
      </c>
      <c r="B111" s="17" t="s">
        <v>1211</v>
      </c>
      <c r="C111" s="17" t="s">
        <v>1304</v>
      </c>
      <c r="D111" s="17" t="s">
        <v>1305</v>
      </c>
      <c r="E111" s="17" t="s">
        <v>58</v>
      </c>
      <c r="F111" s="17">
        <v>1</v>
      </c>
      <c r="G111" s="17">
        <v>1600</v>
      </c>
      <c r="H111" s="18">
        <v>-75.717749999999995</v>
      </c>
      <c r="I111" s="19">
        <v>6.4269999999999996</v>
      </c>
      <c r="J111" s="20">
        <v>41.930769230769229</v>
      </c>
      <c r="K111" s="21">
        <v>56.548148148148137</v>
      </c>
      <c r="L111" s="21">
        <v>103.2592592592593</v>
      </c>
      <c r="M111" s="21">
        <v>158.137037037037</v>
      </c>
      <c r="N111" s="21">
        <v>203.68214285714291</v>
      </c>
      <c r="O111" s="21">
        <v>155.35</v>
      </c>
      <c r="P111" s="21">
        <v>112.38518518518519</v>
      </c>
      <c r="Q111" s="21">
        <v>145.5</v>
      </c>
      <c r="R111" s="21">
        <v>180.96428571428569</v>
      </c>
      <c r="S111" s="21">
        <v>225.29166666666671</v>
      </c>
      <c r="T111" s="21">
        <v>169.1</v>
      </c>
      <c r="U111" s="21">
        <v>93.259259259259252</v>
      </c>
      <c r="V111" s="22">
        <v>1645.407753357754</v>
      </c>
      <c r="W111" s="23">
        <v>323</v>
      </c>
      <c r="X111" s="24">
        <v>0.89722222222222225</v>
      </c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</row>
    <row r="112" spans="1:42" s="25" customFormat="1" ht="16.5" customHeight="1" x14ac:dyDescent="0.25">
      <c r="A112" s="16">
        <v>12030010</v>
      </c>
      <c r="B112" s="17" t="s">
        <v>1211</v>
      </c>
      <c r="C112" s="17" t="s">
        <v>1306</v>
      </c>
      <c r="D112" s="17" t="s">
        <v>1306</v>
      </c>
      <c r="E112" s="17" t="s">
        <v>58</v>
      </c>
      <c r="F112" s="17">
        <v>2</v>
      </c>
      <c r="G112" s="17">
        <v>4</v>
      </c>
      <c r="H112" s="18">
        <v>-76.533055560000008</v>
      </c>
      <c r="I112" s="19">
        <v>8.7552222200000003</v>
      </c>
      <c r="J112" s="20">
        <v>28.646428571428569</v>
      </c>
      <c r="K112" s="21">
        <v>12.72758620689655</v>
      </c>
      <c r="L112" s="21">
        <v>56.076666666666668</v>
      </c>
      <c r="M112" s="21">
        <v>166.31071428571431</v>
      </c>
      <c r="N112" s="21">
        <v>291.30333333333328</v>
      </c>
      <c r="O112" s="21">
        <v>236.09310344827591</v>
      </c>
      <c r="P112" s="21">
        <v>221.72413793103451</v>
      </c>
      <c r="Q112" s="21">
        <v>273.0793103448276</v>
      </c>
      <c r="R112" s="21">
        <v>232.39655172413791</v>
      </c>
      <c r="S112" s="21">
        <v>210.875</v>
      </c>
      <c r="T112" s="21">
        <v>267.51481481481483</v>
      </c>
      <c r="U112" s="21">
        <v>144.8833333333333</v>
      </c>
      <c r="V112" s="22">
        <v>2141.630980660464</v>
      </c>
      <c r="W112" s="23">
        <v>340</v>
      </c>
      <c r="X112" s="24">
        <v>0.94444444444444442</v>
      </c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</row>
    <row r="113" spans="1:42" s="25" customFormat="1" ht="16.5" customHeight="1" x14ac:dyDescent="0.25">
      <c r="A113" s="16">
        <v>23085080</v>
      </c>
      <c r="B113" s="17" t="s">
        <v>1227</v>
      </c>
      <c r="C113" s="17" t="s">
        <v>1307</v>
      </c>
      <c r="D113" s="17" t="s">
        <v>140</v>
      </c>
      <c r="E113" s="17" t="s">
        <v>58</v>
      </c>
      <c r="F113" s="17">
        <v>1</v>
      </c>
      <c r="G113" s="17">
        <v>859</v>
      </c>
      <c r="H113" s="18">
        <v>-74.836694440000002</v>
      </c>
      <c r="I113" s="19">
        <v>6.4835833300000001</v>
      </c>
      <c r="J113" s="20">
        <v>48.562500000000007</v>
      </c>
      <c r="K113" s="21">
        <v>83.200000000000017</v>
      </c>
      <c r="L113" s="21">
        <v>147.19200000000001</v>
      </c>
      <c r="M113" s="21">
        <v>238.62458333333339</v>
      </c>
      <c r="N113" s="21">
        <v>277.50833333333338</v>
      </c>
      <c r="O113" s="21">
        <v>204.30833333333331</v>
      </c>
      <c r="P113" s="21">
        <v>227.9041666666667</v>
      </c>
      <c r="Q113" s="21">
        <v>211.83750000000009</v>
      </c>
      <c r="R113" s="21">
        <v>299.26666666666671</v>
      </c>
      <c r="S113" s="21">
        <v>286.17307692307702</v>
      </c>
      <c r="T113" s="21">
        <v>194.28625</v>
      </c>
      <c r="U113" s="21">
        <v>92.553749999999994</v>
      </c>
      <c r="V113" s="22">
        <v>2311.4171602564102</v>
      </c>
      <c r="W113" s="23">
        <v>291</v>
      </c>
      <c r="X113" s="24">
        <v>0.80833333333333335</v>
      </c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</row>
    <row r="114" spans="1:42" s="25" customFormat="1" ht="16.5" customHeight="1" x14ac:dyDescent="0.25">
      <c r="A114" s="16">
        <v>23080760</v>
      </c>
      <c r="B114" s="17" t="s">
        <v>1211</v>
      </c>
      <c r="C114" s="17" t="s">
        <v>140</v>
      </c>
      <c r="D114" s="17" t="s">
        <v>140</v>
      </c>
      <c r="E114" s="17" t="s">
        <v>58</v>
      </c>
      <c r="F114" s="17">
        <v>1</v>
      </c>
      <c r="G114" s="17">
        <v>1435</v>
      </c>
      <c r="H114" s="18">
        <v>-75.016999999999996</v>
      </c>
      <c r="I114" s="19">
        <v>6.4874999999999998</v>
      </c>
      <c r="J114" s="20">
        <v>121.73</v>
      </c>
      <c r="K114" s="21">
        <v>156.18333333333331</v>
      </c>
      <c r="L114" s="21">
        <v>306.90357142857152</v>
      </c>
      <c r="M114" s="21">
        <v>429.26896551724133</v>
      </c>
      <c r="N114" s="21">
        <v>494.8</v>
      </c>
      <c r="O114" s="21">
        <v>351.22758620689649</v>
      </c>
      <c r="P114" s="21">
        <v>300.91666666666669</v>
      </c>
      <c r="Q114" s="21">
        <v>335.28275862068961</v>
      </c>
      <c r="R114" s="21">
        <v>434.72068965517252</v>
      </c>
      <c r="S114" s="21">
        <v>457.32499999999999</v>
      </c>
      <c r="T114" s="21">
        <v>367.83448275862071</v>
      </c>
      <c r="U114" s="21">
        <v>196.0344827586207</v>
      </c>
      <c r="V114" s="22">
        <v>3952.227536945813</v>
      </c>
      <c r="W114" s="23">
        <v>347</v>
      </c>
      <c r="X114" s="24">
        <v>0.96388888888888891</v>
      </c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</row>
    <row r="115" spans="1:42" s="25" customFormat="1" ht="16.5" customHeight="1" x14ac:dyDescent="0.25">
      <c r="A115" s="16">
        <v>23085160</v>
      </c>
      <c r="B115" s="17" t="s">
        <v>1236</v>
      </c>
      <c r="C115" s="17" t="s">
        <v>1308</v>
      </c>
      <c r="D115" s="17" t="s">
        <v>801</v>
      </c>
      <c r="E115" s="17" t="s">
        <v>58</v>
      </c>
      <c r="F115" s="17">
        <v>1</v>
      </c>
      <c r="G115" s="17">
        <v>1965</v>
      </c>
      <c r="H115" s="18">
        <v>-75.253555560000009</v>
      </c>
      <c r="I115" s="19">
        <v>6.3119444400000004</v>
      </c>
      <c r="J115" s="20">
        <v>86.02500000000002</v>
      </c>
      <c r="K115" s="21">
        <v>132.22499999999999</v>
      </c>
      <c r="L115" s="21">
        <v>197.0461538461538</v>
      </c>
      <c r="M115" s="21">
        <v>261.89481614033389</v>
      </c>
      <c r="N115" s="21">
        <v>326.83846153846162</v>
      </c>
      <c r="O115" s="21">
        <v>270.8467831134796</v>
      </c>
      <c r="P115" s="21">
        <v>270.21505901813498</v>
      </c>
      <c r="Q115" s="21">
        <v>253.56800000000001</v>
      </c>
      <c r="R115" s="21">
        <v>285.91416146357852</v>
      </c>
      <c r="S115" s="21">
        <v>303.51249999999999</v>
      </c>
      <c r="T115" s="21">
        <v>240.76249999999999</v>
      </c>
      <c r="U115" s="21">
        <v>129.12916666666669</v>
      </c>
      <c r="V115" s="22">
        <v>2757.9776017868089</v>
      </c>
      <c r="W115" s="23">
        <v>297</v>
      </c>
      <c r="X115" s="24">
        <v>0.82499999999999996</v>
      </c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</row>
    <row r="116" spans="1:42" s="25" customFormat="1" ht="16.5" customHeight="1" x14ac:dyDescent="0.25">
      <c r="A116" s="16">
        <v>26210130</v>
      </c>
      <c r="B116" s="17" t="s">
        <v>1211</v>
      </c>
      <c r="C116" s="17" t="s">
        <v>1309</v>
      </c>
      <c r="D116" s="17" t="s">
        <v>1310</v>
      </c>
      <c r="E116" s="17" t="s">
        <v>58</v>
      </c>
      <c r="F116" s="17">
        <v>1</v>
      </c>
      <c r="G116" s="17">
        <v>1800</v>
      </c>
      <c r="H116" s="18">
        <v>-75.95583332999999</v>
      </c>
      <c r="I116" s="19">
        <v>6.5033333300000002</v>
      </c>
      <c r="J116" s="20">
        <v>47.56666666666667</v>
      </c>
      <c r="K116" s="21">
        <v>58.9</v>
      </c>
      <c r="L116" s="21">
        <v>99.1</v>
      </c>
      <c r="M116" s="21">
        <v>167.33333333333329</v>
      </c>
      <c r="N116" s="21">
        <v>212.91379310344831</v>
      </c>
      <c r="O116" s="21">
        <v>155.75357142857141</v>
      </c>
      <c r="P116" s="21">
        <v>119.06666666666671</v>
      </c>
      <c r="Q116" s="21">
        <v>128.85714285714289</v>
      </c>
      <c r="R116" s="21">
        <v>153.48275862068971</v>
      </c>
      <c r="S116" s="21">
        <v>208.62</v>
      </c>
      <c r="T116" s="21">
        <v>190</v>
      </c>
      <c r="U116" s="21">
        <v>94.3</v>
      </c>
      <c r="V116" s="22">
        <v>1635.8939326765189</v>
      </c>
      <c r="W116" s="23">
        <v>352</v>
      </c>
      <c r="X116" s="24">
        <v>0.97777777777777775</v>
      </c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</row>
    <row r="117" spans="1:42" s="25" customFormat="1" ht="16.5" customHeight="1" x14ac:dyDescent="0.25">
      <c r="A117" s="16">
        <v>26225030</v>
      </c>
      <c r="B117" s="17" t="s">
        <v>1244</v>
      </c>
      <c r="C117" s="17" t="s">
        <v>1311</v>
      </c>
      <c r="D117" s="17" t="s">
        <v>1310</v>
      </c>
      <c r="E117" s="17" t="s">
        <v>58</v>
      </c>
      <c r="F117" s="17">
        <v>1</v>
      </c>
      <c r="G117" s="17">
        <v>534</v>
      </c>
      <c r="H117" s="18">
        <v>-75.827333329999988</v>
      </c>
      <c r="I117" s="19">
        <v>6.53391667</v>
      </c>
      <c r="J117" s="20">
        <v>20.99348619430873</v>
      </c>
      <c r="K117" s="21">
        <v>33.837500000000013</v>
      </c>
      <c r="L117" s="21">
        <v>55.489643238981557</v>
      </c>
      <c r="M117" s="21">
        <v>94.602321535102689</v>
      </c>
      <c r="N117" s="21">
        <v>137.57527485897529</v>
      </c>
      <c r="O117" s="21">
        <v>111.5885721207184</v>
      </c>
      <c r="P117" s="21">
        <v>89.12767187158245</v>
      </c>
      <c r="Q117" s="21">
        <v>104.839149870504</v>
      </c>
      <c r="R117" s="21">
        <v>122.253423371</v>
      </c>
      <c r="S117" s="21">
        <v>137.87239962448999</v>
      </c>
      <c r="T117" s="21">
        <v>99.549510128356971</v>
      </c>
      <c r="U117" s="21">
        <v>50.139835149794813</v>
      </c>
      <c r="V117" s="22">
        <v>1057.8687879638151</v>
      </c>
      <c r="W117" s="23">
        <v>288</v>
      </c>
      <c r="X117" s="24">
        <v>0.8</v>
      </c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</row>
    <row r="118" spans="1:42" s="25" customFormat="1" ht="16.5" customHeight="1" x14ac:dyDescent="0.25">
      <c r="A118" s="16">
        <v>27015110</v>
      </c>
      <c r="B118" s="17" t="s">
        <v>1236</v>
      </c>
      <c r="C118" s="17" t="s">
        <v>1312</v>
      </c>
      <c r="D118" s="17" t="s">
        <v>1313</v>
      </c>
      <c r="E118" s="17" t="s">
        <v>58</v>
      </c>
      <c r="F118" s="17">
        <v>1</v>
      </c>
      <c r="G118" s="17">
        <v>2652</v>
      </c>
      <c r="H118" s="18">
        <v>-75.555719170000003</v>
      </c>
      <c r="I118" s="19">
        <v>6.7800638900000001</v>
      </c>
      <c r="J118" s="20">
        <v>48.2</v>
      </c>
      <c r="K118" s="21">
        <v>79.444000000000003</v>
      </c>
      <c r="L118" s="21">
        <v>140.9</v>
      </c>
      <c r="M118" s="21">
        <v>200.536</v>
      </c>
      <c r="N118" s="21">
        <v>232.73461538461541</v>
      </c>
      <c r="O118" s="21">
        <v>169.72083333333339</v>
      </c>
      <c r="P118" s="21">
        <v>162.2583333333333</v>
      </c>
      <c r="Q118" s="21">
        <v>163.76</v>
      </c>
      <c r="R118" s="21">
        <v>175.77493378322171</v>
      </c>
      <c r="S118" s="21">
        <v>220.9139651950417</v>
      </c>
      <c r="T118" s="21">
        <v>208.30416666666659</v>
      </c>
      <c r="U118" s="21">
        <v>103.51666666666669</v>
      </c>
      <c r="V118" s="22">
        <v>1906.063514362879</v>
      </c>
      <c r="W118" s="23">
        <v>294</v>
      </c>
      <c r="X118" s="24">
        <v>0.81666666666666665</v>
      </c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</row>
    <row r="119" spans="1:42" s="25" customFormat="1" ht="16.5" customHeight="1" x14ac:dyDescent="0.25">
      <c r="A119" s="16">
        <v>27010880</v>
      </c>
      <c r="B119" s="17" t="s">
        <v>1211</v>
      </c>
      <c r="C119" s="17" t="s">
        <v>1314</v>
      </c>
      <c r="D119" s="17" t="s">
        <v>1313</v>
      </c>
      <c r="E119" s="17" t="s">
        <v>58</v>
      </c>
      <c r="F119" s="17">
        <v>1</v>
      </c>
      <c r="G119" s="17">
        <v>2630</v>
      </c>
      <c r="H119" s="18">
        <v>-75.392222220000008</v>
      </c>
      <c r="I119" s="19">
        <v>6.7028611099999997</v>
      </c>
      <c r="J119" s="20">
        <v>48.344827586206897</v>
      </c>
      <c r="K119" s="21">
        <v>80.7</v>
      </c>
      <c r="L119" s="21">
        <v>134.4666666666667</v>
      </c>
      <c r="M119" s="21">
        <v>232.25333333333339</v>
      </c>
      <c r="N119" s="21">
        <v>297.85000000000002</v>
      </c>
      <c r="O119" s="21">
        <v>239.66666666666671</v>
      </c>
      <c r="P119" s="21">
        <v>242.51</v>
      </c>
      <c r="Q119" s="21">
        <v>229.9666666666667</v>
      </c>
      <c r="R119" s="21">
        <v>227.25</v>
      </c>
      <c r="S119" s="21">
        <v>232.9689655172414</v>
      </c>
      <c r="T119" s="21">
        <v>159.1166666666667</v>
      </c>
      <c r="U119" s="21">
        <v>84.613793103448288</v>
      </c>
      <c r="V119" s="22">
        <v>2209.7075862068968</v>
      </c>
      <c r="W119" s="23">
        <v>357</v>
      </c>
      <c r="X119" s="24">
        <v>0.9916666666666667</v>
      </c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</row>
    <row r="120" spans="1:42" s="25" customFormat="1" ht="16.5" customHeight="1" x14ac:dyDescent="0.25">
      <c r="A120" s="16">
        <v>27010840</v>
      </c>
      <c r="B120" s="17" t="s">
        <v>1211</v>
      </c>
      <c r="C120" s="17" t="s">
        <v>243</v>
      </c>
      <c r="D120" s="17" t="s">
        <v>1313</v>
      </c>
      <c r="E120" s="17" t="s">
        <v>58</v>
      </c>
      <c r="F120" s="17">
        <v>1</v>
      </c>
      <c r="G120" s="17">
        <v>1900</v>
      </c>
      <c r="H120" s="18">
        <v>-75.246527779999994</v>
      </c>
      <c r="I120" s="19">
        <v>6.6020000000000003</v>
      </c>
      <c r="J120" s="20">
        <v>68.827586206896555</v>
      </c>
      <c r="K120" s="21">
        <v>104.0533333333333</v>
      </c>
      <c r="L120" s="21">
        <v>171.32142857142861</v>
      </c>
      <c r="M120" s="21">
        <v>334.82758620689663</v>
      </c>
      <c r="N120" s="21">
        <v>436.01666666666671</v>
      </c>
      <c r="O120" s="21">
        <v>315.7</v>
      </c>
      <c r="P120" s="21">
        <v>327.41379310344831</v>
      </c>
      <c r="Q120" s="21">
        <v>316.16666666666669</v>
      </c>
      <c r="R120" s="21">
        <v>354.43</v>
      </c>
      <c r="S120" s="21">
        <v>338.58571428571429</v>
      </c>
      <c r="T120" s="21">
        <v>219.5</v>
      </c>
      <c r="U120" s="21">
        <v>112.55</v>
      </c>
      <c r="V120" s="22">
        <v>3099.3927750410512</v>
      </c>
      <c r="W120" s="23">
        <v>353</v>
      </c>
      <c r="X120" s="24">
        <v>0.98055555555555551</v>
      </c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</row>
    <row r="121" spans="1:42" s="25" customFormat="1" ht="16.5" customHeight="1" x14ac:dyDescent="0.25">
      <c r="A121" s="16">
        <v>27015190</v>
      </c>
      <c r="B121" s="17" t="s">
        <v>1236</v>
      </c>
      <c r="C121" s="17" t="s">
        <v>1315</v>
      </c>
      <c r="D121" s="17" t="s">
        <v>138</v>
      </c>
      <c r="E121" s="17" t="s">
        <v>58</v>
      </c>
      <c r="F121" s="17">
        <v>1</v>
      </c>
      <c r="G121" s="17">
        <v>1440</v>
      </c>
      <c r="H121" s="18">
        <v>-75.146749999999997</v>
      </c>
      <c r="I121" s="19">
        <v>6.54038889</v>
      </c>
      <c r="J121" s="20">
        <v>109.8535714285714</v>
      </c>
      <c r="K121" s="21">
        <v>157.875</v>
      </c>
      <c r="L121" s="21">
        <v>258.91428571428571</v>
      </c>
      <c r="M121" s="21">
        <v>412.01851851851848</v>
      </c>
      <c r="N121" s="21">
        <v>510.40344827586199</v>
      </c>
      <c r="O121" s="21">
        <v>352.74137931034483</v>
      </c>
      <c r="P121" s="21">
        <v>338.44444444444451</v>
      </c>
      <c r="Q121" s="21">
        <v>402.04444444444448</v>
      </c>
      <c r="R121" s="21">
        <v>424.53103448275863</v>
      </c>
      <c r="S121" s="21">
        <v>417.05862068965507</v>
      </c>
      <c r="T121" s="21">
        <v>319.17916666666662</v>
      </c>
      <c r="U121" s="21">
        <v>182.16206896551719</v>
      </c>
      <c r="V121" s="22">
        <v>3885.2259829410691</v>
      </c>
      <c r="W121" s="23">
        <v>334</v>
      </c>
      <c r="X121" s="24">
        <v>0.92777777777777781</v>
      </c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</row>
    <row r="122" spans="1:42" s="25" customFormat="1" ht="16.5" customHeight="1" x14ac:dyDescent="0.25">
      <c r="A122" s="16">
        <v>23080390</v>
      </c>
      <c r="B122" s="17" t="s">
        <v>1235</v>
      </c>
      <c r="C122" s="17" t="s">
        <v>138</v>
      </c>
      <c r="D122" s="17" t="s">
        <v>138</v>
      </c>
      <c r="E122" s="17" t="s">
        <v>58</v>
      </c>
      <c r="F122" s="17">
        <v>1</v>
      </c>
      <c r="G122" s="17">
        <v>2100</v>
      </c>
      <c r="H122" s="18">
        <v>-75.16380556</v>
      </c>
      <c r="I122" s="19">
        <v>6.4683055600000001</v>
      </c>
      <c r="J122" s="20">
        <v>105.4071428571428</v>
      </c>
      <c r="K122" s="21">
        <v>129.84444444444449</v>
      </c>
      <c r="L122" s="21">
        <v>246.3964285714286</v>
      </c>
      <c r="M122" s="21">
        <v>345.42962962962957</v>
      </c>
      <c r="N122" s="21">
        <v>441.77857142857141</v>
      </c>
      <c r="O122" s="21">
        <v>343.54482758620679</v>
      </c>
      <c r="P122" s="21">
        <v>312.32068965517237</v>
      </c>
      <c r="Q122" s="21">
        <v>364.57586206896542</v>
      </c>
      <c r="R122" s="21">
        <v>359.87037037037038</v>
      </c>
      <c r="S122" s="21">
        <v>376.99333333333323</v>
      </c>
      <c r="T122" s="21">
        <v>290.98965517241379</v>
      </c>
      <c r="U122" s="21">
        <v>143.41851851851851</v>
      </c>
      <c r="V122" s="22">
        <v>3460.569473636197</v>
      </c>
      <c r="W122" s="23">
        <v>338</v>
      </c>
      <c r="X122" s="24">
        <v>0.93888888888888888</v>
      </c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</row>
    <row r="123" spans="1:42" s="25" customFormat="1" ht="16.5" customHeight="1" x14ac:dyDescent="0.25">
      <c r="A123" s="16">
        <v>23080920</v>
      </c>
      <c r="B123" s="17" t="s">
        <v>1211</v>
      </c>
      <c r="C123" s="17" t="s">
        <v>935</v>
      </c>
      <c r="D123" s="17" t="s">
        <v>1316</v>
      </c>
      <c r="E123" s="17" t="s">
        <v>58</v>
      </c>
      <c r="F123" s="17">
        <v>1</v>
      </c>
      <c r="G123" s="17">
        <v>2138</v>
      </c>
      <c r="H123" s="18">
        <v>-75.274000000000001</v>
      </c>
      <c r="I123" s="19">
        <v>6.1338800000000004</v>
      </c>
      <c r="J123" s="20">
        <v>82.942857142857164</v>
      </c>
      <c r="K123" s="21">
        <v>103.6333333333333</v>
      </c>
      <c r="L123" s="21">
        <v>178.7607142857143</v>
      </c>
      <c r="M123" s="21">
        <v>233.0192307692308</v>
      </c>
      <c r="N123" s="21">
        <v>317.19629629629628</v>
      </c>
      <c r="O123" s="21">
        <v>251.99230769230769</v>
      </c>
      <c r="P123" s="21">
        <v>224.2714285714286</v>
      </c>
      <c r="Q123" s="21">
        <v>244.52592592592589</v>
      </c>
      <c r="R123" s="21">
        <v>286.90384615384608</v>
      </c>
      <c r="S123" s="21">
        <v>266.95</v>
      </c>
      <c r="T123" s="21">
        <v>209.72962962962961</v>
      </c>
      <c r="U123" s="21">
        <v>146.28571428571431</v>
      </c>
      <c r="V123" s="22">
        <v>2546.2112840862842</v>
      </c>
      <c r="W123" s="23">
        <v>326</v>
      </c>
      <c r="X123" s="24">
        <v>0.90555555555555556</v>
      </c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</row>
    <row r="124" spans="1:42" s="25" customFormat="1" ht="16.5" customHeight="1" x14ac:dyDescent="0.25">
      <c r="A124" s="16">
        <v>27030140</v>
      </c>
      <c r="B124" s="17" t="s">
        <v>1211</v>
      </c>
      <c r="C124" s="17" t="s">
        <v>1317</v>
      </c>
      <c r="D124" s="17" t="s">
        <v>1318</v>
      </c>
      <c r="E124" s="17" t="s">
        <v>58</v>
      </c>
      <c r="F124" s="17">
        <v>1</v>
      </c>
      <c r="G124" s="17">
        <v>100</v>
      </c>
      <c r="H124" s="18">
        <v>-74.80794444</v>
      </c>
      <c r="I124" s="19">
        <v>7.2361111100000004</v>
      </c>
      <c r="J124" s="20">
        <v>93.47</v>
      </c>
      <c r="K124" s="21">
        <v>88.566666666666663</v>
      </c>
      <c r="L124" s="21">
        <v>182.62142857142859</v>
      </c>
      <c r="M124" s="21">
        <v>341.75862068965517</v>
      </c>
      <c r="N124" s="21">
        <v>440.69</v>
      </c>
      <c r="O124" s="21">
        <v>368.49259259259259</v>
      </c>
      <c r="P124" s="21">
        <v>392.2</v>
      </c>
      <c r="Q124" s="21">
        <v>421.7</v>
      </c>
      <c r="R124" s="21">
        <v>420.0620689655172</v>
      </c>
      <c r="S124" s="21">
        <v>462.93103448275861</v>
      </c>
      <c r="T124" s="21">
        <v>397.32758620689663</v>
      </c>
      <c r="U124" s="21">
        <v>255.17857142857139</v>
      </c>
      <c r="V124" s="22">
        <v>3864.9985696040872</v>
      </c>
      <c r="W124" s="23">
        <v>349</v>
      </c>
      <c r="X124" s="24">
        <v>0.96944444444444444</v>
      </c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</row>
    <row r="125" spans="1:42" s="25" customFormat="1" ht="16.5" customHeight="1" x14ac:dyDescent="0.25">
      <c r="A125" s="16">
        <v>27011100</v>
      </c>
      <c r="B125" s="17" t="s">
        <v>1211</v>
      </c>
      <c r="C125" s="17" t="s">
        <v>1319</v>
      </c>
      <c r="D125" s="17" t="s">
        <v>1318</v>
      </c>
      <c r="E125" s="17" t="s">
        <v>58</v>
      </c>
      <c r="F125" s="17">
        <v>1</v>
      </c>
      <c r="G125" s="17">
        <v>600</v>
      </c>
      <c r="H125" s="18">
        <v>-74.82183332999999</v>
      </c>
      <c r="I125" s="19">
        <v>7.1588055600000002</v>
      </c>
      <c r="J125" s="20">
        <v>88.503846153846155</v>
      </c>
      <c r="K125" s="21">
        <v>80.75</v>
      </c>
      <c r="L125" s="21">
        <v>154.16666666666671</v>
      </c>
      <c r="M125" s="21">
        <v>345.77777777777783</v>
      </c>
      <c r="N125" s="21">
        <v>476.07189766565961</v>
      </c>
      <c r="O125" s="21">
        <v>389.91666666666669</v>
      </c>
      <c r="P125" s="21">
        <v>417.64404692252481</v>
      </c>
      <c r="Q125" s="21">
        <v>411.625</v>
      </c>
      <c r="R125" s="21">
        <v>396.63993118206662</v>
      </c>
      <c r="S125" s="21">
        <v>453.3004355716705</v>
      </c>
      <c r="T125" s="21">
        <v>399.50396839791671</v>
      </c>
      <c r="U125" s="21">
        <v>229.08333333333329</v>
      </c>
      <c r="V125" s="22">
        <v>3842.9835703381291</v>
      </c>
      <c r="W125" s="23">
        <v>294</v>
      </c>
      <c r="X125" s="24">
        <v>0.81666666666666665</v>
      </c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</row>
    <row r="126" spans="1:42" s="25" customFormat="1" ht="16.5" customHeight="1" x14ac:dyDescent="0.25">
      <c r="A126" s="16">
        <v>23070010</v>
      </c>
      <c r="B126" s="17" t="s">
        <v>1211</v>
      </c>
      <c r="C126" s="17" t="s">
        <v>1320</v>
      </c>
      <c r="D126" s="17" t="s">
        <v>190</v>
      </c>
      <c r="E126" s="17" t="s">
        <v>58</v>
      </c>
      <c r="F126" s="17">
        <v>10</v>
      </c>
      <c r="G126" s="17">
        <v>3347</v>
      </c>
      <c r="H126" s="18">
        <v>-74.762027779999997</v>
      </c>
      <c r="I126" s="19">
        <v>5.8614166699999997</v>
      </c>
      <c r="J126" s="20">
        <v>92.740740740740748</v>
      </c>
      <c r="K126" s="21">
        <v>122.3259259259259</v>
      </c>
      <c r="L126" s="21">
        <v>257.22758620689649</v>
      </c>
      <c r="M126" s="21">
        <v>367.90740740740739</v>
      </c>
      <c r="N126" s="21">
        <v>300.82499999999999</v>
      </c>
      <c r="O126" s="21">
        <v>227.62962962962959</v>
      </c>
      <c r="P126" s="21">
        <v>180.88461538461539</v>
      </c>
      <c r="Q126" s="21">
        <v>209.9655172413793</v>
      </c>
      <c r="R126" s="21">
        <v>300.48275862068971</v>
      </c>
      <c r="S126" s="21">
        <v>347.03333333333342</v>
      </c>
      <c r="T126" s="21">
        <v>318.0344827586207</v>
      </c>
      <c r="U126" s="21">
        <v>175.51724137931029</v>
      </c>
      <c r="V126" s="22">
        <v>2900.5742386285492</v>
      </c>
      <c r="W126" s="23">
        <v>337</v>
      </c>
      <c r="X126" s="24">
        <v>0.93611111111111112</v>
      </c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</row>
    <row r="127" spans="1:42" s="25" customFormat="1" ht="16.5" customHeight="1" x14ac:dyDescent="0.25">
      <c r="A127" s="16">
        <v>23070020</v>
      </c>
      <c r="B127" s="17" t="s">
        <v>1235</v>
      </c>
      <c r="C127" s="17" t="s">
        <v>1321</v>
      </c>
      <c r="D127" s="17" t="s">
        <v>190</v>
      </c>
      <c r="E127" s="17" t="s">
        <v>58</v>
      </c>
      <c r="F127" s="17">
        <v>1</v>
      </c>
      <c r="G127" s="17">
        <v>449</v>
      </c>
      <c r="H127" s="18">
        <v>-74.848361109999999</v>
      </c>
      <c r="I127" s="19">
        <v>5.8555277800000001</v>
      </c>
      <c r="J127" s="20">
        <v>148.04166666666671</v>
      </c>
      <c r="K127" s="21">
        <v>175.67857142857139</v>
      </c>
      <c r="L127" s="21">
        <v>324.15555555555562</v>
      </c>
      <c r="M127" s="21">
        <v>421.80714285714282</v>
      </c>
      <c r="N127" s="21">
        <v>441.36428571428581</v>
      </c>
      <c r="O127" s="21">
        <v>262.95172413793102</v>
      </c>
      <c r="P127" s="21">
        <v>196.1357142857143</v>
      </c>
      <c r="Q127" s="21">
        <v>285.87241379310348</v>
      </c>
      <c r="R127" s="21">
        <v>375.1142857142857</v>
      </c>
      <c r="S127" s="21">
        <v>495.74999999999989</v>
      </c>
      <c r="T127" s="21">
        <v>433.74166666666662</v>
      </c>
      <c r="U127" s="21">
        <v>312.30833333333328</v>
      </c>
      <c r="V127" s="22">
        <v>3872.921360153257</v>
      </c>
      <c r="W127" s="23">
        <v>323</v>
      </c>
      <c r="X127" s="24">
        <v>0.89722222222222225</v>
      </c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</row>
    <row r="128" spans="1:42" s="25" customFormat="1" ht="16.5" customHeight="1" x14ac:dyDescent="0.25">
      <c r="A128" s="16">
        <v>23050100</v>
      </c>
      <c r="B128" s="17" t="s">
        <v>1211</v>
      </c>
      <c r="C128" s="17" t="s">
        <v>639</v>
      </c>
      <c r="D128" s="17" t="s">
        <v>190</v>
      </c>
      <c r="E128" s="17" t="s">
        <v>58</v>
      </c>
      <c r="F128" s="17">
        <v>10</v>
      </c>
      <c r="G128" s="17">
        <v>1751</v>
      </c>
      <c r="H128" s="18">
        <v>-74.726083329999994</v>
      </c>
      <c r="I128" s="19">
        <v>5.7307499999999996</v>
      </c>
      <c r="J128" s="20">
        <v>104.6615384615385</v>
      </c>
      <c r="K128" s="21">
        <v>113.45555555555561</v>
      </c>
      <c r="L128" s="21">
        <v>265.93793103448269</v>
      </c>
      <c r="M128" s="21">
        <v>314.98965517241368</v>
      </c>
      <c r="N128" s="21">
        <v>308.51379310344828</v>
      </c>
      <c r="O128" s="21">
        <v>152.22068965517241</v>
      </c>
      <c r="P128" s="21">
        <v>133.75862068965509</v>
      </c>
      <c r="Q128" s="21">
        <v>182.7896551724138</v>
      </c>
      <c r="R128" s="21">
        <v>242.92413793103461</v>
      </c>
      <c r="S128" s="21">
        <v>360.32068965517237</v>
      </c>
      <c r="T128" s="21">
        <v>275.91034482758619</v>
      </c>
      <c r="U128" s="21">
        <v>178.21600000000001</v>
      </c>
      <c r="V128" s="22">
        <v>2633.6986112584732</v>
      </c>
      <c r="W128" s="23">
        <v>339</v>
      </c>
      <c r="X128" s="24">
        <v>0.94166666666666665</v>
      </c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</row>
    <row r="129" spans="1:42" s="25" customFormat="1" ht="16.5" customHeight="1" x14ac:dyDescent="0.25">
      <c r="A129" s="16">
        <v>26180180</v>
      </c>
      <c r="B129" s="17" t="s">
        <v>1235</v>
      </c>
      <c r="C129" s="17" t="s">
        <v>189</v>
      </c>
      <c r="D129" s="17" t="s">
        <v>190</v>
      </c>
      <c r="E129" s="17" t="s">
        <v>58</v>
      </c>
      <c r="F129" s="17">
        <v>1</v>
      </c>
      <c r="G129" s="17">
        <v>2180</v>
      </c>
      <c r="H129" s="18">
        <v>-75.294499999999999</v>
      </c>
      <c r="I129" s="19">
        <v>5.7152500000000002</v>
      </c>
      <c r="J129" s="20">
        <v>101.56896551724139</v>
      </c>
      <c r="K129" s="21">
        <v>130.06</v>
      </c>
      <c r="L129" s="21">
        <v>192.51333333333329</v>
      </c>
      <c r="M129" s="21">
        <v>239.1275862068965</v>
      </c>
      <c r="N129" s="21">
        <v>274.29310344827582</v>
      </c>
      <c r="O129" s="21">
        <v>180.08666666666659</v>
      </c>
      <c r="P129" s="21">
        <v>183.97241379310341</v>
      </c>
      <c r="Q129" s="21">
        <v>168.93103448275861</v>
      </c>
      <c r="R129" s="21">
        <v>250.19</v>
      </c>
      <c r="S129" s="21">
        <v>279.4933333333334</v>
      </c>
      <c r="T129" s="21">
        <v>229.8586206896552</v>
      </c>
      <c r="U129" s="21">
        <v>144.14827586206891</v>
      </c>
      <c r="V129" s="22">
        <v>2374.2433333333329</v>
      </c>
      <c r="W129" s="23">
        <v>353</v>
      </c>
      <c r="X129" s="24">
        <v>0.98055555555555551</v>
      </c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</row>
    <row r="130" spans="1:42" s="25" customFormat="1" ht="16.5" customHeight="1" x14ac:dyDescent="0.25">
      <c r="A130" s="16">
        <v>26175030</v>
      </c>
      <c r="B130" s="17" t="s">
        <v>1227</v>
      </c>
      <c r="C130" s="17" t="s">
        <v>1322</v>
      </c>
      <c r="D130" s="17" t="s">
        <v>162</v>
      </c>
      <c r="E130" s="17" t="s">
        <v>58</v>
      </c>
      <c r="F130" s="17">
        <v>1</v>
      </c>
      <c r="G130" s="17">
        <v>1153</v>
      </c>
      <c r="H130" s="18">
        <v>-75.690916669999993</v>
      </c>
      <c r="I130" s="19">
        <v>5.7173333299999998</v>
      </c>
      <c r="J130" s="20">
        <v>96.203333333333347</v>
      </c>
      <c r="K130" s="21">
        <v>102.48620689655171</v>
      </c>
      <c r="L130" s="21">
        <v>166.6</v>
      </c>
      <c r="M130" s="21">
        <v>235.34</v>
      </c>
      <c r="N130" s="21">
        <v>296.35666666666668</v>
      </c>
      <c r="O130" s="21">
        <v>205.97241379310341</v>
      </c>
      <c r="P130" s="21">
        <v>184.25517241379299</v>
      </c>
      <c r="Q130" s="21">
        <v>191.26333333333329</v>
      </c>
      <c r="R130" s="21">
        <v>259.52</v>
      </c>
      <c r="S130" s="21">
        <v>304.15666666666669</v>
      </c>
      <c r="T130" s="21">
        <v>251.2555555555555</v>
      </c>
      <c r="U130" s="21">
        <v>189.40740740740739</v>
      </c>
      <c r="V130" s="22">
        <v>2482.816756066411</v>
      </c>
      <c r="W130" s="23">
        <v>351</v>
      </c>
      <c r="X130" s="24">
        <v>0.97499999999999998</v>
      </c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</row>
    <row r="131" spans="1:42" s="25" customFormat="1" ht="16.5" customHeight="1" x14ac:dyDescent="0.25">
      <c r="A131" s="16">
        <v>26250110</v>
      </c>
      <c r="B131" s="17" t="s">
        <v>1211</v>
      </c>
      <c r="C131" s="17" t="s">
        <v>1323</v>
      </c>
      <c r="D131" s="17" t="s">
        <v>185</v>
      </c>
      <c r="E131" s="17" t="s">
        <v>58</v>
      </c>
      <c r="F131" s="17">
        <v>1</v>
      </c>
      <c r="G131" s="17">
        <v>190</v>
      </c>
      <c r="H131" s="18">
        <v>-75.264388890000006</v>
      </c>
      <c r="I131" s="19">
        <v>7.4741111099999999</v>
      </c>
      <c r="J131" s="20">
        <v>137.31034482758619</v>
      </c>
      <c r="K131" s="21">
        <v>104.25</v>
      </c>
      <c r="L131" s="21">
        <v>242.72413793103451</v>
      </c>
      <c r="M131" s="21">
        <v>488.82758620689663</v>
      </c>
      <c r="N131" s="21">
        <v>662.13448275862072</v>
      </c>
      <c r="O131" s="21">
        <v>601.85714285714289</v>
      </c>
      <c r="P131" s="21">
        <v>580.93103448275861</v>
      </c>
      <c r="Q131" s="21">
        <v>608.16666666666663</v>
      </c>
      <c r="R131" s="21">
        <v>604.31034482758616</v>
      </c>
      <c r="S131" s="21">
        <v>658.72413793103453</v>
      </c>
      <c r="T131" s="21">
        <v>592.18666666666661</v>
      </c>
      <c r="U131" s="21">
        <v>321.39999999999998</v>
      </c>
      <c r="V131" s="22">
        <v>5602.8225451559929</v>
      </c>
      <c r="W131" s="23">
        <v>349</v>
      </c>
      <c r="X131" s="24">
        <v>0.96944444444444444</v>
      </c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</row>
    <row r="132" spans="1:42" s="25" customFormat="1" ht="16.5" customHeight="1" x14ac:dyDescent="0.25">
      <c r="A132" s="16">
        <v>26240170</v>
      </c>
      <c r="B132" s="17" t="s">
        <v>1211</v>
      </c>
      <c r="C132" s="17" t="s">
        <v>184</v>
      </c>
      <c r="D132" s="17" t="s">
        <v>185</v>
      </c>
      <c r="E132" s="17" t="s">
        <v>58</v>
      </c>
      <c r="F132" s="17">
        <v>1</v>
      </c>
      <c r="G132" s="17">
        <v>175</v>
      </c>
      <c r="H132" s="18">
        <v>-75.448555560000003</v>
      </c>
      <c r="I132" s="19">
        <v>7.5625555599999998</v>
      </c>
      <c r="J132" s="20">
        <v>86.44814814814815</v>
      </c>
      <c r="K132" s="21">
        <v>93.029629629629639</v>
      </c>
      <c r="L132" s="21">
        <v>186.00740740740741</v>
      </c>
      <c r="M132" s="21">
        <v>427.10769230769228</v>
      </c>
      <c r="N132" s="21">
        <v>568.55555555555554</v>
      </c>
      <c r="O132" s="21">
        <v>531.30370370370372</v>
      </c>
      <c r="P132" s="21">
        <v>491.72692307692307</v>
      </c>
      <c r="Q132" s="21">
        <v>566.24074074074076</v>
      </c>
      <c r="R132" s="21">
        <v>504.8692307692308</v>
      </c>
      <c r="S132" s="21">
        <v>514.79166666666663</v>
      </c>
      <c r="T132" s="21">
        <v>415.96153846153851</v>
      </c>
      <c r="U132" s="21">
        <v>250.6</v>
      </c>
      <c r="V132" s="22">
        <v>4636.6422364672371</v>
      </c>
      <c r="W132" s="23">
        <v>317</v>
      </c>
      <c r="X132" s="24">
        <v>0.88055555555555554</v>
      </c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</row>
    <row r="133" spans="1:42" s="25" customFormat="1" ht="16.5" customHeight="1" x14ac:dyDescent="0.25">
      <c r="A133" s="16">
        <v>26200120</v>
      </c>
      <c r="B133" s="17" t="s">
        <v>1211</v>
      </c>
      <c r="C133" s="17" t="s">
        <v>1324</v>
      </c>
      <c r="D133" s="17" t="s">
        <v>1325</v>
      </c>
      <c r="E133" s="17" t="s">
        <v>58</v>
      </c>
      <c r="F133" s="17">
        <v>1</v>
      </c>
      <c r="G133" s="17">
        <v>515</v>
      </c>
      <c r="H133" s="18">
        <v>-75.794583329999995</v>
      </c>
      <c r="I133" s="19">
        <v>6.0729444399999997</v>
      </c>
      <c r="J133" s="20">
        <v>87.793103448275858</v>
      </c>
      <c r="K133" s="21">
        <v>104.56896551724139</v>
      </c>
      <c r="L133" s="21">
        <v>157.60666666666671</v>
      </c>
      <c r="M133" s="21">
        <v>215.04642857142849</v>
      </c>
      <c r="N133" s="21">
        <v>298.30689655172421</v>
      </c>
      <c r="O133" s="21">
        <v>208.17333333333329</v>
      </c>
      <c r="P133" s="21">
        <v>181.4133333333333</v>
      </c>
      <c r="Q133" s="21">
        <v>175.48571428571429</v>
      </c>
      <c r="R133" s="21">
        <v>243.54642857142861</v>
      </c>
      <c r="S133" s="21">
        <v>267.83103448275858</v>
      </c>
      <c r="T133" s="21">
        <v>266.43571428571431</v>
      </c>
      <c r="U133" s="21">
        <v>145.3551724137931</v>
      </c>
      <c r="V133" s="22">
        <v>2351.562791461412</v>
      </c>
      <c r="W133" s="23">
        <v>347</v>
      </c>
      <c r="X133" s="24">
        <v>0.96388888888888891</v>
      </c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</row>
    <row r="134" spans="1:42" s="25" customFormat="1" ht="16.5" customHeight="1" x14ac:dyDescent="0.25">
      <c r="A134" s="16">
        <v>26235030</v>
      </c>
      <c r="B134" s="17" t="s">
        <v>1236</v>
      </c>
      <c r="C134" s="17" t="s">
        <v>1326</v>
      </c>
      <c r="D134" s="17" t="s">
        <v>1327</v>
      </c>
      <c r="E134" s="17" t="s">
        <v>58</v>
      </c>
      <c r="F134" s="17">
        <v>1</v>
      </c>
      <c r="G134" s="17">
        <v>569</v>
      </c>
      <c r="H134" s="18">
        <v>-75.66594443999999</v>
      </c>
      <c r="I134" s="19">
        <v>7.03583333</v>
      </c>
      <c r="J134" s="20">
        <v>21.669230769230769</v>
      </c>
      <c r="K134" s="21">
        <v>36.661538461538463</v>
      </c>
      <c r="L134" s="21">
        <v>69.279166666666654</v>
      </c>
      <c r="M134" s="21">
        <v>134.33333333333329</v>
      </c>
      <c r="N134" s="21">
        <v>208.62</v>
      </c>
      <c r="O134" s="21">
        <v>200.97916666666671</v>
      </c>
      <c r="P134" s="21">
        <v>204.70400000000001</v>
      </c>
      <c r="Q134" s="21">
        <v>200.4683797565599</v>
      </c>
      <c r="R134" s="21">
        <v>206.2833333333333</v>
      </c>
      <c r="S134" s="21">
        <v>195.56423329909649</v>
      </c>
      <c r="T134" s="21">
        <v>143.02500000000001</v>
      </c>
      <c r="U134" s="21">
        <v>57.624000000000002</v>
      </c>
      <c r="V134" s="22">
        <v>1679.211382286426</v>
      </c>
      <c r="W134" s="23">
        <v>295</v>
      </c>
      <c r="X134" s="24">
        <v>0.81944444444444442</v>
      </c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</row>
    <row r="135" spans="1:42" s="25" customFormat="1" ht="16.5" customHeight="1" x14ac:dyDescent="0.25">
      <c r="A135" s="16">
        <v>12010010</v>
      </c>
      <c r="B135" s="17" t="s">
        <v>1211</v>
      </c>
      <c r="C135" s="17" t="s">
        <v>1328</v>
      </c>
      <c r="D135" s="17" t="s">
        <v>181</v>
      </c>
      <c r="E135" s="17" t="s">
        <v>58</v>
      </c>
      <c r="F135" s="17">
        <v>1</v>
      </c>
      <c r="G135" s="17">
        <v>20</v>
      </c>
      <c r="H135" s="18">
        <v>-76.855277779999994</v>
      </c>
      <c r="I135" s="19">
        <v>7.76638889</v>
      </c>
      <c r="J135" s="20">
        <v>148.03076923076921</v>
      </c>
      <c r="K135" s="21">
        <v>119.5925925925926</v>
      </c>
      <c r="L135" s="21">
        <v>232.65517241379311</v>
      </c>
      <c r="M135" s="21">
        <v>391.06551724137933</v>
      </c>
      <c r="N135" s="21">
        <v>482.38571428571419</v>
      </c>
      <c r="O135" s="21">
        <v>465.87586206896549</v>
      </c>
      <c r="P135" s="21">
        <v>489.71071428571429</v>
      </c>
      <c r="Q135" s="21">
        <v>387.74799999999999</v>
      </c>
      <c r="R135" s="21">
        <v>383.01379310344828</v>
      </c>
      <c r="S135" s="21">
        <v>293.416</v>
      </c>
      <c r="T135" s="21">
        <v>350.62222222222221</v>
      </c>
      <c r="U135" s="21">
        <v>332.55200000000002</v>
      </c>
      <c r="V135" s="22">
        <v>4076.6683574445992</v>
      </c>
      <c r="W135" s="23">
        <v>327</v>
      </c>
      <c r="X135" s="24">
        <v>0.90833333333333333</v>
      </c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</row>
    <row r="136" spans="1:42" s="25" customFormat="1" ht="16.5" customHeight="1" x14ac:dyDescent="0.25">
      <c r="A136" s="16">
        <v>12010100</v>
      </c>
      <c r="B136" s="17" t="s">
        <v>1211</v>
      </c>
      <c r="C136" s="17" t="s">
        <v>1329</v>
      </c>
      <c r="D136" s="17" t="s">
        <v>181</v>
      </c>
      <c r="E136" s="17" t="s">
        <v>58</v>
      </c>
      <c r="F136" s="17">
        <v>1</v>
      </c>
      <c r="G136" s="17">
        <v>10</v>
      </c>
      <c r="H136" s="18">
        <v>-76.617388890000001</v>
      </c>
      <c r="I136" s="19">
        <v>7.9455277799999999</v>
      </c>
      <c r="J136" s="20">
        <v>95.86666666666666</v>
      </c>
      <c r="K136" s="21">
        <v>53.586206896551722</v>
      </c>
      <c r="L136" s="21">
        <v>111.96428571428569</v>
      </c>
      <c r="M136" s="21">
        <v>258.63333333333333</v>
      </c>
      <c r="N136" s="21">
        <v>348.50344827586213</v>
      </c>
      <c r="O136" s="21">
        <v>248.85</v>
      </c>
      <c r="P136" s="21">
        <v>256.13793103448268</v>
      </c>
      <c r="Q136" s="21">
        <v>290.17857142857139</v>
      </c>
      <c r="R136" s="21">
        <v>264.24444444444453</v>
      </c>
      <c r="S136" s="21">
        <v>269.02499999999998</v>
      </c>
      <c r="T136" s="21">
        <v>264.04444444444442</v>
      </c>
      <c r="U136" s="21">
        <v>209.34482758620689</v>
      </c>
      <c r="V136" s="22">
        <v>2670.379159824849</v>
      </c>
      <c r="W136" s="23">
        <v>342</v>
      </c>
      <c r="X136" s="24">
        <v>0.95</v>
      </c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</row>
    <row r="137" spans="1:42" s="25" customFormat="1" ht="16.5" customHeight="1" x14ac:dyDescent="0.25">
      <c r="A137" s="16">
        <v>12010110</v>
      </c>
      <c r="B137" s="17" t="s">
        <v>1211</v>
      </c>
      <c r="C137" s="17" t="s">
        <v>1330</v>
      </c>
      <c r="D137" s="17" t="s">
        <v>181</v>
      </c>
      <c r="E137" s="17" t="s">
        <v>58</v>
      </c>
      <c r="F137" s="17">
        <v>1</v>
      </c>
      <c r="G137" s="17">
        <v>5</v>
      </c>
      <c r="H137" s="18">
        <v>-76.63852777999999</v>
      </c>
      <c r="I137" s="19">
        <v>7.98741667</v>
      </c>
      <c r="J137" s="20">
        <v>73.803571428571431</v>
      </c>
      <c r="K137" s="21">
        <v>47.07931034482759</v>
      </c>
      <c r="L137" s="21">
        <v>86.32857142857145</v>
      </c>
      <c r="M137" s="21">
        <v>208.87931034482759</v>
      </c>
      <c r="N137" s="21">
        <v>296.3518518518519</v>
      </c>
      <c r="O137" s="21">
        <v>231.24642857142859</v>
      </c>
      <c r="P137" s="21">
        <v>211.2555555555555</v>
      </c>
      <c r="Q137" s="21">
        <v>250.95384615384609</v>
      </c>
      <c r="R137" s="21">
        <v>195.46</v>
      </c>
      <c r="S137" s="21">
        <v>222.72413793103439</v>
      </c>
      <c r="T137" s="21">
        <v>222.19642857142861</v>
      </c>
      <c r="U137" s="21">
        <v>167.43214285714279</v>
      </c>
      <c r="V137" s="22">
        <v>2213.711155039086</v>
      </c>
      <c r="W137" s="23">
        <v>332</v>
      </c>
      <c r="X137" s="24">
        <v>0.92222222222222228</v>
      </c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</row>
    <row r="138" spans="1:42" s="25" customFormat="1" ht="16.5" customHeight="1" x14ac:dyDescent="0.25">
      <c r="A138" s="16">
        <v>12020010</v>
      </c>
      <c r="B138" s="17" t="s">
        <v>1211</v>
      </c>
      <c r="C138" s="17" t="s">
        <v>180</v>
      </c>
      <c r="D138" s="17" t="s">
        <v>181</v>
      </c>
      <c r="E138" s="17" t="s">
        <v>58</v>
      </c>
      <c r="F138" s="17">
        <v>1</v>
      </c>
      <c r="G138" s="17">
        <v>10</v>
      </c>
      <c r="H138" s="18">
        <v>-76.52</v>
      </c>
      <c r="I138" s="19">
        <v>8.1999972200000002</v>
      </c>
      <c r="J138" s="20">
        <v>38.299999999999997</v>
      </c>
      <c r="K138" s="21">
        <v>24.31034482758621</v>
      </c>
      <c r="L138" s="21">
        <v>76.035714285714292</v>
      </c>
      <c r="M138" s="21">
        <v>143.5333333333333</v>
      </c>
      <c r="N138" s="21">
        <v>236.82758620689651</v>
      </c>
      <c r="O138" s="21">
        <v>158.4666666666667</v>
      </c>
      <c r="P138" s="21">
        <v>163.58620689655169</v>
      </c>
      <c r="Q138" s="21">
        <v>193.4814814814815</v>
      </c>
      <c r="R138" s="21">
        <v>173</v>
      </c>
      <c r="S138" s="21">
        <v>141.82142857142861</v>
      </c>
      <c r="T138" s="21">
        <v>145.93103448275861</v>
      </c>
      <c r="U138" s="21">
        <v>96.65517241379311</v>
      </c>
      <c r="V138" s="22">
        <v>1591.9489691662111</v>
      </c>
      <c r="W138" s="23">
        <v>347</v>
      </c>
      <c r="X138" s="24">
        <v>0.96388888888888891</v>
      </c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</row>
    <row r="139" spans="1:42" s="25" customFormat="1" ht="16.5" customHeight="1" x14ac:dyDescent="0.25">
      <c r="A139" s="16">
        <v>12010120</v>
      </c>
      <c r="B139" s="17" t="s">
        <v>1211</v>
      </c>
      <c r="C139" s="17" t="s">
        <v>1331</v>
      </c>
      <c r="D139" s="17" t="s">
        <v>181</v>
      </c>
      <c r="E139" s="17" t="s">
        <v>58</v>
      </c>
      <c r="F139" s="17">
        <v>1</v>
      </c>
      <c r="G139" s="17">
        <v>130</v>
      </c>
      <c r="H139" s="18">
        <v>-76.649083329999996</v>
      </c>
      <c r="I139" s="19">
        <v>7.9238333299999999</v>
      </c>
      <c r="J139" s="20">
        <v>89.86666666666666</v>
      </c>
      <c r="K139" s="21">
        <v>58.6</v>
      </c>
      <c r="L139" s="21">
        <v>110.26666666666669</v>
      </c>
      <c r="M139" s="21">
        <v>246.97241379310341</v>
      </c>
      <c r="N139" s="21">
        <v>336.12666666666672</v>
      </c>
      <c r="O139" s="21">
        <v>281.67241379310337</v>
      </c>
      <c r="P139" s="21">
        <v>273.148275862069</v>
      </c>
      <c r="Q139" s="21">
        <v>290.55172413793099</v>
      </c>
      <c r="R139" s="21">
        <v>260.62068965517238</v>
      </c>
      <c r="S139" s="21">
        <v>285.10344827586209</v>
      </c>
      <c r="T139" s="21">
        <v>285.73333333333329</v>
      </c>
      <c r="U139" s="21">
        <v>204.64285714285711</v>
      </c>
      <c r="V139" s="22">
        <v>2723.305155993432</v>
      </c>
      <c r="W139" s="23">
        <v>352</v>
      </c>
      <c r="X139" s="24">
        <v>0.97777777777777775</v>
      </c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</row>
    <row r="140" spans="1:42" s="25" customFormat="1" ht="16.5" customHeight="1" x14ac:dyDescent="0.25">
      <c r="A140" s="16">
        <v>11070020</v>
      </c>
      <c r="B140" s="17" t="s">
        <v>1211</v>
      </c>
      <c r="C140" s="17" t="s">
        <v>1063</v>
      </c>
      <c r="D140" s="17" t="s">
        <v>129</v>
      </c>
      <c r="E140" s="17" t="s">
        <v>58</v>
      </c>
      <c r="F140" s="17">
        <v>1</v>
      </c>
      <c r="G140" s="17">
        <v>250</v>
      </c>
      <c r="H140" s="18">
        <v>-76.228611110000003</v>
      </c>
      <c r="I140" s="19">
        <v>6.3322222200000002</v>
      </c>
      <c r="J140" s="20">
        <v>95.263333333333321</v>
      </c>
      <c r="K140" s="21">
        <v>101.62758620689659</v>
      </c>
      <c r="L140" s="21">
        <v>140.87666666666669</v>
      </c>
      <c r="M140" s="21">
        <v>189.39310344827589</v>
      </c>
      <c r="N140" s="21">
        <v>244.72666666666669</v>
      </c>
      <c r="O140" s="21">
        <v>177.3035714285715</v>
      </c>
      <c r="P140" s="21">
        <v>161.69</v>
      </c>
      <c r="Q140" s="21">
        <v>167.39333333333329</v>
      </c>
      <c r="R140" s="21">
        <v>201.52333333333331</v>
      </c>
      <c r="S140" s="21">
        <v>254.43333333333331</v>
      </c>
      <c r="T140" s="21">
        <v>242.3241379310345</v>
      </c>
      <c r="U140" s="21">
        <v>167.71379310344821</v>
      </c>
      <c r="V140" s="22">
        <v>2144.2688587848929</v>
      </c>
      <c r="W140" s="23">
        <v>354</v>
      </c>
      <c r="X140" s="24">
        <v>0.98333333333333328</v>
      </c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</row>
    <row r="141" spans="1:42" s="25" customFormat="1" ht="16.5" customHeight="1" x14ac:dyDescent="0.25">
      <c r="A141" s="16">
        <v>11070030</v>
      </c>
      <c r="B141" s="17" t="s">
        <v>1211</v>
      </c>
      <c r="C141" s="17" t="s">
        <v>1332</v>
      </c>
      <c r="D141" s="17" t="s">
        <v>129</v>
      </c>
      <c r="E141" s="17" t="s">
        <v>58</v>
      </c>
      <c r="F141" s="17">
        <v>1</v>
      </c>
      <c r="G141" s="17">
        <v>2150</v>
      </c>
      <c r="H141" s="18">
        <v>-76.15861111000001</v>
      </c>
      <c r="I141" s="19">
        <v>6.5394444399999996</v>
      </c>
      <c r="J141" s="20">
        <v>163.46799999999999</v>
      </c>
      <c r="K141" s="21">
        <v>181.94230769230771</v>
      </c>
      <c r="L141" s="21">
        <v>299.32799999999997</v>
      </c>
      <c r="M141" s="21">
        <v>402.61200000000002</v>
      </c>
      <c r="N141" s="21">
        <v>380.04399999999998</v>
      </c>
      <c r="O141" s="21">
        <v>279.08800000000002</v>
      </c>
      <c r="P141" s="21">
        <v>203.12916666666669</v>
      </c>
      <c r="Q141" s="21">
        <v>246.4111111111111</v>
      </c>
      <c r="R141" s="21">
        <v>320.89999999999998</v>
      </c>
      <c r="S141" s="21">
        <v>388.51199999999989</v>
      </c>
      <c r="T141" s="21">
        <v>435.46071428571429</v>
      </c>
      <c r="U141" s="21">
        <v>254.14166666666671</v>
      </c>
      <c r="V141" s="22">
        <v>3555.0369664224659</v>
      </c>
      <c r="W141" s="23">
        <v>305</v>
      </c>
      <c r="X141" s="24">
        <v>0.84722222222222221</v>
      </c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</row>
    <row r="142" spans="1:42" s="25" customFormat="1" ht="16.5" customHeight="1" x14ac:dyDescent="0.25">
      <c r="A142" s="16">
        <v>11075020</v>
      </c>
      <c r="B142" s="17" t="s">
        <v>1236</v>
      </c>
      <c r="C142" s="17" t="s">
        <v>129</v>
      </c>
      <c r="D142" s="17" t="s">
        <v>129</v>
      </c>
      <c r="E142" s="17" t="s">
        <v>58</v>
      </c>
      <c r="F142" s="17">
        <v>1</v>
      </c>
      <c r="G142" s="17">
        <v>1833</v>
      </c>
      <c r="H142" s="18">
        <v>-76.143305560000002</v>
      </c>
      <c r="I142" s="19">
        <v>6.2983055600000002</v>
      </c>
      <c r="J142" s="20">
        <v>51.595999999999997</v>
      </c>
      <c r="K142" s="21">
        <v>62.683999999999997</v>
      </c>
      <c r="L142" s="21">
        <v>98.611999999999995</v>
      </c>
      <c r="M142" s="21">
        <v>165.21199999999999</v>
      </c>
      <c r="N142" s="21">
        <v>218.72499999999999</v>
      </c>
      <c r="O142" s="21">
        <v>181.256</v>
      </c>
      <c r="P142" s="21">
        <v>172.75</v>
      </c>
      <c r="Q142" s="21">
        <v>153.3461538461539</v>
      </c>
      <c r="R142" s="21">
        <v>186.2653846153847</v>
      </c>
      <c r="S142" s="21">
        <v>187.16499999999999</v>
      </c>
      <c r="T142" s="21">
        <v>162.072</v>
      </c>
      <c r="U142" s="21">
        <v>89.074999999999989</v>
      </c>
      <c r="V142" s="22">
        <v>1728.7585384615379</v>
      </c>
      <c r="W142" s="23">
        <v>300</v>
      </c>
      <c r="X142" s="24">
        <v>0.83333333333333337</v>
      </c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</row>
    <row r="143" spans="1:42" s="25" customFormat="1" ht="16.5" customHeight="1" x14ac:dyDescent="0.25">
      <c r="A143" s="16">
        <v>27020260</v>
      </c>
      <c r="B143" s="17" t="s">
        <v>1211</v>
      </c>
      <c r="C143" s="17" t="s">
        <v>1333</v>
      </c>
      <c r="D143" s="17" t="s">
        <v>197</v>
      </c>
      <c r="E143" s="17" t="s">
        <v>58</v>
      </c>
      <c r="F143" s="17">
        <v>1</v>
      </c>
      <c r="G143" s="17">
        <v>10</v>
      </c>
      <c r="H143" s="18">
        <v>-75.302194439999994</v>
      </c>
      <c r="I143" s="19">
        <v>7.2467777800000004</v>
      </c>
      <c r="J143" s="20">
        <v>103.73333333333331</v>
      </c>
      <c r="K143" s="21">
        <v>111.4666666666667</v>
      </c>
      <c r="L143" s="21">
        <v>244.73333333333329</v>
      </c>
      <c r="M143" s="21">
        <v>370.08928571428572</v>
      </c>
      <c r="N143" s="21">
        <v>523</v>
      </c>
      <c r="O143" s="21">
        <v>499.38275862068969</v>
      </c>
      <c r="P143" s="21">
        <v>449.62592592592591</v>
      </c>
      <c r="Q143" s="21">
        <v>562.05517241379312</v>
      </c>
      <c r="R143" s="21">
        <v>376.17241379310337</v>
      </c>
      <c r="S143" s="21">
        <v>507.83448275862071</v>
      </c>
      <c r="T143" s="21">
        <v>429.27586206896552</v>
      </c>
      <c r="U143" s="21">
        <v>215.9666666666667</v>
      </c>
      <c r="V143" s="22">
        <v>4393.3359012953833</v>
      </c>
      <c r="W143" s="23">
        <v>347</v>
      </c>
      <c r="X143" s="24">
        <v>0.96388888888888891</v>
      </c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</row>
    <row r="144" spans="1:42" s="25" customFormat="1" ht="16.5" customHeight="1" x14ac:dyDescent="0.25">
      <c r="A144" s="16">
        <v>26250060</v>
      </c>
      <c r="B144" s="17" t="s">
        <v>1211</v>
      </c>
      <c r="C144" s="17" t="s">
        <v>1334</v>
      </c>
      <c r="D144" s="17" t="s">
        <v>197</v>
      </c>
      <c r="E144" s="17" t="s">
        <v>58</v>
      </c>
      <c r="F144" s="17">
        <v>1</v>
      </c>
      <c r="G144" s="17">
        <v>125</v>
      </c>
      <c r="H144" s="18">
        <v>-75.327611110000007</v>
      </c>
      <c r="I144" s="19">
        <v>7.3699166700000003</v>
      </c>
      <c r="J144" s="20">
        <v>158.7777777777778</v>
      </c>
      <c r="K144" s="21">
        <v>110.7037037037037</v>
      </c>
      <c r="L144" s="21">
        <v>258.64400000000001</v>
      </c>
      <c r="M144" s="21">
        <v>420.96</v>
      </c>
      <c r="N144" s="21">
        <v>557.96</v>
      </c>
      <c r="O144" s="21">
        <v>522.67999999999995</v>
      </c>
      <c r="P144" s="21">
        <v>542.42962962962963</v>
      </c>
      <c r="Q144" s="21">
        <v>538.81481481481478</v>
      </c>
      <c r="R144" s="21">
        <v>582</v>
      </c>
      <c r="S144" s="21">
        <v>598.67599999999993</v>
      </c>
      <c r="T144" s="21">
        <v>521.18518518518522</v>
      </c>
      <c r="U144" s="21">
        <v>325.51785714285722</v>
      </c>
      <c r="V144" s="22">
        <v>5138.3489682539685</v>
      </c>
      <c r="W144" s="23">
        <v>315</v>
      </c>
      <c r="X144" s="24">
        <v>0.875</v>
      </c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</row>
    <row r="145" spans="1:42" s="25" customFormat="1" ht="16.5" customHeight="1" x14ac:dyDescent="0.25">
      <c r="A145" s="16">
        <v>26240150</v>
      </c>
      <c r="B145" s="17" t="s">
        <v>1211</v>
      </c>
      <c r="C145" s="17" t="s">
        <v>196</v>
      </c>
      <c r="D145" s="17" t="s">
        <v>197</v>
      </c>
      <c r="E145" s="17" t="s">
        <v>58</v>
      </c>
      <c r="F145" s="17">
        <v>1</v>
      </c>
      <c r="G145" s="17">
        <v>150</v>
      </c>
      <c r="H145" s="18">
        <v>-75.400000000000006</v>
      </c>
      <c r="I145" s="19">
        <v>7.29</v>
      </c>
      <c r="J145" s="20">
        <v>161.76400000000001</v>
      </c>
      <c r="K145" s="21">
        <v>166.23703703703711</v>
      </c>
      <c r="L145" s="21">
        <v>263.35185185185179</v>
      </c>
      <c r="M145" s="21">
        <v>403.4375</v>
      </c>
      <c r="N145" s="21">
        <v>522.548</v>
      </c>
      <c r="O145" s="21">
        <v>515.94999999999993</v>
      </c>
      <c r="P145" s="21">
        <v>523.9</v>
      </c>
      <c r="Q145" s="21">
        <v>504.35925925925932</v>
      </c>
      <c r="R145" s="21">
        <v>484.78518518518518</v>
      </c>
      <c r="S145" s="21">
        <v>491.90978771049998</v>
      </c>
      <c r="T145" s="21">
        <v>380.75711002151172</v>
      </c>
      <c r="U145" s="21">
        <v>264.93076923076922</v>
      </c>
      <c r="V145" s="22">
        <v>4683.9305002961146</v>
      </c>
      <c r="W145" s="23">
        <v>308</v>
      </c>
      <c r="X145" s="24">
        <v>0.85555555555555551</v>
      </c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</row>
    <row r="146" spans="1:42" s="25" customFormat="1" ht="16.5" customHeight="1" x14ac:dyDescent="0.25">
      <c r="A146" s="16">
        <v>26255020</v>
      </c>
      <c r="B146" s="17" t="s">
        <v>1236</v>
      </c>
      <c r="C146" s="17" t="s">
        <v>704</v>
      </c>
      <c r="D146" s="17" t="s">
        <v>197</v>
      </c>
      <c r="E146" s="17" t="s">
        <v>58</v>
      </c>
      <c r="F146" s="17">
        <v>1</v>
      </c>
      <c r="G146" s="17">
        <v>1131</v>
      </c>
      <c r="H146" s="18">
        <v>-75.442274999999995</v>
      </c>
      <c r="I146" s="19">
        <v>7.1572222200000004</v>
      </c>
      <c r="J146" s="20">
        <v>137.7586206896552</v>
      </c>
      <c r="K146" s="21">
        <v>159.42413793103449</v>
      </c>
      <c r="L146" s="21">
        <v>245.54666666666671</v>
      </c>
      <c r="M146" s="21">
        <v>405.12413793103451</v>
      </c>
      <c r="N146" s="21">
        <v>557.06551724137921</v>
      </c>
      <c r="O146" s="21">
        <v>553.40666666666652</v>
      </c>
      <c r="P146" s="21">
        <v>552.13793103448279</v>
      </c>
      <c r="Q146" s="21">
        <v>558.11724137931037</v>
      </c>
      <c r="R146" s="21">
        <v>525.8366666666667</v>
      </c>
      <c r="S146" s="21">
        <v>461.17</v>
      </c>
      <c r="T146" s="21">
        <v>383.50333333333339</v>
      </c>
      <c r="U146" s="21">
        <v>231.28965517241369</v>
      </c>
      <c r="V146" s="22">
        <v>4770.3805747126426</v>
      </c>
      <c r="W146" s="23">
        <v>353</v>
      </c>
      <c r="X146" s="24">
        <v>0.98055555555555551</v>
      </c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</row>
    <row r="147" spans="1:42" s="25" customFormat="1" ht="16.5" customHeight="1" x14ac:dyDescent="0.25">
      <c r="A147" s="16">
        <v>23100030</v>
      </c>
      <c r="B147" s="17" t="s">
        <v>1211</v>
      </c>
      <c r="C147" s="17" t="s">
        <v>1335</v>
      </c>
      <c r="D147" s="17" t="s">
        <v>1336</v>
      </c>
      <c r="E147" s="17" t="s">
        <v>58</v>
      </c>
      <c r="F147" s="17">
        <v>1</v>
      </c>
      <c r="G147" s="17">
        <v>1450</v>
      </c>
      <c r="H147" s="18">
        <v>-74.785666669999998</v>
      </c>
      <c r="I147" s="19">
        <v>6.8404722199999997</v>
      </c>
      <c r="J147" s="20">
        <v>42.6</v>
      </c>
      <c r="K147" s="21">
        <v>63.866666666666667</v>
      </c>
      <c r="L147" s="21">
        <v>146.34</v>
      </c>
      <c r="M147" s="21">
        <v>266.06666666666672</v>
      </c>
      <c r="N147" s="21">
        <v>301.58620689655169</v>
      </c>
      <c r="O147" s="21">
        <v>243.43333333333331</v>
      </c>
      <c r="P147" s="21">
        <v>278.64333333333332</v>
      </c>
      <c r="Q147" s="21">
        <v>249.34482758620689</v>
      </c>
      <c r="R147" s="21">
        <v>288.2</v>
      </c>
      <c r="S147" s="21">
        <v>290.82142857142861</v>
      </c>
      <c r="T147" s="21">
        <v>225.99666666666661</v>
      </c>
      <c r="U147" s="21">
        <v>87.13333333333334</v>
      </c>
      <c r="V147" s="22">
        <v>2484.0324630541868</v>
      </c>
      <c r="W147" s="23">
        <v>356</v>
      </c>
      <c r="X147" s="24">
        <v>0.98888888888888893</v>
      </c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</row>
    <row r="148" spans="1:42" s="25" customFormat="1" ht="16.5" customHeight="1" x14ac:dyDescent="0.25">
      <c r="A148" s="16">
        <v>23105030</v>
      </c>
      <c r="B148" s="17" t="s">
        <v>1236</v>
      </c>
      <c r="C148" s="17" t="s">
        <v>1336</v>
      </c>
      <c r="D148" s="17" t="s">
        <v>1336</v>
      </c>
      <c r="E148" s="17" t="s">
        <v>58</v>
      </c>
      <c r="F148" s="17">
        <v>1</v>
      </c>
      <c r="G148" s="17">
        <v>990</v>
      </c>
      <c r="H148" s="18">
        <v>-74.796527779999991</v>
      </c>
      <c r="I148" s="19">
        <v>6.7741111099999998</v>
      </c>
      <c r="J148" s="20">
        <v>30.021428571428579</v>
      </c>
      <c r="K148" s="21">
        <v>60.441379310344828</v>
      </c>
      <c r="L148" s="21">
        <v>146.375</v>
      </c>
      <c r="M148" s="21">
        <v>249.86153846153849</v>
      </c>
      <c r="N148" s="21">
        <v>280.78076923076929</v>
      </c>
      <c r="O148" s="21">
        <v>209.74</v>
      </c>
      <c r="P148" s="21">
        <v>219.50769230769231</v>
      </c>
      <c r="Q148" s="21">
        <v>226.86071428571429</v>
      </c>
      <c r="R148" s="21">
        <v>261.72000000000003</v>
      </c>
      <c r="S148" s="21">
        <v>250.45925925925931</v>
      </c>
      <c r="T148" s="21">
        <v>169.77500000000001</v>
      </c>
      <c r="U148" s="21">
        <v>69.289655172413816</v>
      </c>
      <c r="V148" s="22">
        <v>2174.8324365991612</v>
      </c>
      <c r="W148" s="23">
        <v>325</v>
      </c>
      <c r="X148" s="24">
        <v>0.90277777777777779</v>
      </c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</row>
    <row r="149" spans="1:42" s="25" customFormat="1" ht="16.5" customHeight="1" x14ac:dyDescent="0.25">
      <c r="A149" s="16">
        <v>26200130</v>
      </c>
      <c r="B149" s="17" t="s">
        <v>1211</v>
      </c>
      <c r="C149" s="17" t="s">
        <v>155</v>
      </c>
      <c r="D149" s="17" t="s">
        <v>1337</v>
      </c>
      <c r="E149" s="17" t="s">
        <v>58</v>
      </c>
      <c r="F149" s="17">
        <v>1</v>
      </c>
      <c r="G149" s="17">
        <v>1700</v>
      </c>
      <c r="H149" s="18">
        <v>-75.84</v>
      </c>
      <c r="I149" s="19">
        <v>5.97</v>
      </c>
      <c r="J149" s="20">
        <v>69.706896551724142</v>
      </c>
      <c r="K149" s="21">
        <v>73.265517241379285</v>
      </c>
      <c r="L149" s="21">
        <v>121.95357142857139</v>
      </c>
      <c r="M149" s="21">
        <v>179.82857142857151</v>
      </c>
      <c r="N149" s="21">
        <v>239.83928571428581</v>
      </c>
      <c r="O149" s="21">
        <v>202.54</v>
      </c>
      <c r="P149" s="21">
        <v>156.2233333333333</v>
      </c>
      <c r="Q149" s="21">
        <v>169.8233333333333</v>
      </c>
      <c r="R149" s="21">
        <v>203.03571428571431</v>
      </c>
      <c r="S149" s="21">
        <v>187.26551724137931</v>
      </c>
      <c r="T149" s="21">
        <v>190.9689655172414</v>
      </c>
      <c r="U149" s="21">
        <v>110.6862068965517</v>
      </c>
      <c r="V149" s="22">
        <v>1905.1369129720849</v>
      </c>
      <c r="W149" s="23">
        <v>347</v>
      </c>
      <c r="X149" s="24">
        <v>0.96388888888888891</v>
      </c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</row>
    <row r="150" spans="1:42" s="25" customFormat="1" ht="16.5" customHeight="1" x14ac:dyDescent="0.25">
      <c r="A150" s="16">
        <v>11060010</v>
      </c>
      <c r="B150" s="17" t="s">
        <v>1211</v>
      </c>
      <c r="C150" s="17" t="s">
        <v>1338</v>
      </c>
      <c r="D150" s="17" t="s">
        <v>1339</v>
      </c>
      <c r="E150" s="17" t="s">
        <v>58</v>
      </c>
      <c r="F150" s="17">
        <v>1</v>
      </c>
      <c r="G150" s="17">
        <v>18</v>
      </c>
      <c r="H150" s="18">
        <v>-76.779277780000001</v>
      </c>
      <c r="I150" s="19">
        <v>6.42</v>
      </c>
      <c r="J150" s="20">
        <v>318.13103448275871</v>
      </c>
      <c r="K150" s="21">
        <v>234.9666666666667</v>
      </c>
      <c r="L150" s="21">
        <v>287.0344827586207</v>
      </c>
      <c r="M150" s="21">
        <v>427.5</v>
      </c>
      <c r="N150" s="21">
        <v>476.69230769230768</v>
      </c>
      <c r="O150" s="21">
        <v>511.21428571428572</v>
      </c>
      <c r="P150" s="21">
        <v>480.74074074074082</v>
      </c>
      <c r="Q150" s="21">
        <v>443.68</v>
      </c>
      <c r="R150" s="21">
        <v>446.80769230769232</v>
      </c>
      <c r="S150" s="21">
        <v>496.18888888888893</v>
      </c>
      <c r="T150" s="21">
        <v>495.0344827586207</v>
      </c>
      <c r="U150" s="21">
        <v>403.7</v>
      </c>
      <c r="V150" s="22">
        <v>5021.6905820105821</v>
      </c>
      <c r="W150" s="23">
        <v>336</v>
      </c>
      <c r="X150" s="24">
        <v>0.93333333333333335</v>
      </c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</row>
    <row r="151" spans="1:42" s="25" customFormat="1" ht="16.5" customHeight="1" x14ac:dyDescent="0.25">
      <c r="A151" s="16">
        <v>27020200</v>
      </c>
      <c r="B151" s="17" t="s">
        <v>1235</v>
      </c>
      <c r="C151" s="17" t="s">
        <v>1340</v>
      </c>
      <c r="D151" s="17" t="s">
        <v>117</v>
      </c>
      <c r="E151" s="17" t="s">
        <v>58</v>
      </c>
      <c r="F151" s="17">
        <v>1</v>
      </c>
      <c r="G151" s="17">
        <v>2400</v>
      </c>
      <c r="H151" s="18">
        <v>-75.355583330000002</v>
      </c>
      <c r="I151" s="19">
        <v>7.0707222200000004</v>
      </c>
      <c r="J151" s="20">
        <v>83.61999999999999</v>
      </c>
      <c r="K151" s="21">
        <v>141.58275862068959</v>
      </c>
      <c r="L151" s="21">
        <v>200.65517241379311</v>
      </c>
      <c r="M151" s="21">
        <v>365.27586206896552</v>
      </c>
      <c r="N151" s="21">
        <v>446.1137931034483</v>
      </c>
      <c r="O151" s="21">
        <v>394.9655172413793</v>
      </c>
      <c r="P151" s="21">
        <v>339.68275862068958</v>
      </c>
      <c r="Q151" s="21">
        <v>381.1206896551725</v>
      </c>
      <c r="R151" s="21">
        <v>365.22142857142859</v>
      </c>
      <c r="S151" s="21">
        <v>370.43448275862079</v>
      </c>
      <c r="T151" s="21">
        <v>319.13793103448279</v>
      </c>
      <c r="U151" s="21">
        <v>136.90333333333331</v>
      </c>
      <c r="V151" s="22">
        <v>3544.7137274220031</v>
      </c>
      <c r="W151" s="23">
        <v>349</v>
      </c>
      <c r="X151" s="24">
        <v>0.96944444444444444</v>
      </c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</row>
    <row r="152" spans="1:42" s="25" customFormat="1" ht="16.5" customHeight="1" x14ac:dyDescent="0.25">
      <c r="A152" s="16">
        <v>27020220</v>
      </c>
      <c r="B152" s="17" t="s">
        <v>1211</v>
      </c>
      <c r="C152" s="17" t="s">
        <v>1341</v>
      </c>
      <c r="D152" s="17" t="s">
        <v>117</v>
      </c>
      <c r="E152" s="17" t="s">
        <v>58</v>
      </c>
      <c r="F152" s="17">
        <v>1</v>
      </c>
      <c r="G152" s="17">
        <v>2750</v>
      </c>
      <c r="H152" s="18">
        <v>-75.483861110000007</v>
      </c>
      <c r="I152" s="19">
        <v>6.8136111100000001</v>
      </c>
      <c r="J152" s="20">
        <v>50.6</v>
      </c>
      <c r="K152" s="21">
        <v>63.4</v>
      </c>
      <c r="L152" s="21">
        <v>124</v>
      </c>
      <c r="M152" s="21">
        <v>208.5</v>
      </c>
      <c r="N152" s="21">
        <v>275.3</v>
      </c>
      <c r="O152" s="21">
        <v>239.2</v>
      </c>
      <c r="P152" s="21">
        <v>239.8</v>
      </c>
      <c r="Q152" s="21">
        <v>218.8</v>
      </c>
      <c r="R152" s="21">
        <v>213.5</v>
      </c>
      <c r="S152" s="21">
        <v>247.4</v>
      </c>
      <c r="T152" s="21">
        <v>174.4</v>
      </c>
      <c r="U152" s="21">
        <v>83.7</v>
      </c>
      <c r="V152" s="22">
        <v>2138.6</v>
      </c>
      <c r="W152" s="23">
        <v>323</v>
      </c>
      <c r="X152" s="24">
        <v>0.9</v>
      </c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</row>
    <row r="153" spans="1:42" s="25" customFormat="1" ht="16.5" customHeight="1" x14ac:dyDescent="0.25">
      <c r="A153" s="16">
        <v>27020190</v>
      </c>
      <c r="B153" s="17" t="s">
        <v>1211</v>
      </c>
      <c r="C153" s="17" t="s">
        <v>117</v>
      </c>
      <c r="D153" s="17" t="s">
        <v>117</v>
      </c>
      <c r="E153" s="17" t="s">
        <v>58</v>
      </c>
      <c r="F153" s="17">
        <v>1</v>
      </c>
      <c r="G153" s="17">
        <v>2400</v>
      </c>
      <c r="H153" s="18">
        <v>-75.415555560000001</v>
      </c>
      <c r="I153" s="19">
        <v>6.9559722199999996</v>
      </c>
      <c r="J153" s="20">
        <v>61.0037037037037</v>
      </c>
      <c r="K153" s="21">
        <v>74.692307692307693</v>
      </c>
      <c r="L153" s="21">
        <v>139.81481481481481</v>
      </c>
      <c r="M153" s="21">
        <v>267.57142857142861</v>
      </c>
      <c r="N153" s="21">
        <v>375.80769230769232</v>
      </c>
      <c r="O153" s="21">
        <v>318.18518518518522</v>
      </c>
      <c r="P153" s="21">
        <v>323.33793103448272</v>
      </c>
      <c r="Q153" s="21">
        <v>305.68571428571431</v>
      </c>
      <c r="R153" s="21">
        <v>289.40740740740739</v>
      </c>
      <c r="S153" s="21">
        <v>306.14814814814821</v>
      </c>
      <c r="T153" s="21">
        <v>227.93333333333331</v>
      </c>
      <c r="U153" s="21">
        <v>116.1111111111111</v>
      </c>
      <c r="V153" s="22">
        <v>2805.6987775953298</v>
      </c>
      <c r="W153" s="23">
        <v>326</v>
      </c>
      <c r="X153" s="24">
        <v>0.90555555555555556</v>
      </c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</row>
    <row r="154" spans="1:42" s="25" customFormat="1" ht="16.5" customHeight="1" x14ac:dyDescent="0.25">
      <c r="A154" s="16">
        <v>23100040</v>
      </c>
      <c r="B154" s="17" t="s">
        <v>1211</v>
      </c>
      <c r="C154" s="17" t="s">
        <v>1342</v>
      </c>
      <c r="D154" s="17" t="s">
        <v>1342</v>
      </c>
      <c r="E154" s="17" t="s">
        <v>58</v>
      </c>
      <c r="F154" s="17">
        <v>1</v>
      </c>
      <c r="G154" s="17">
        <v>965</v>
      </c>
      <c r="H154" s="18">
        <v>-75.01091667</v>
      </c>
      <c r="I154" s="19">
        <v>6.5942777799999996</v>
      </c>
      <c r="J154" s="20">
        <v>70.226666666666688</v>
      </c>
      <c r="K154" s="21">
        <v>89.646428571428601</v>
      </c>
      <c r="L154" s="21">
        <v>221.64</v>
      </c>
      <c r="M154" s="21">
        <v>316.62400000000002</v>
      </c>
      <c r="N154" s="21">
        <v>390.26249999999987</v>
      </c>
      <c r="O154" s="21">
        <v>256.49230769230769</v>
      </c>
      <c r="P154" s="21">
        <v>215.1592592592593</v>
      </c>
      <c r="Q154" s="21">
        <v>275.90714285714279</v>
      </c>
      <c r="R154" s="21">
        <v>331.6615384615385</v>
      </c>
      <c r="S154" s="21">
        <v>347.72222222222217</v>
      </c>
      <c r="T154" s="21">
        <v>276.06923076923078</v>
      </c>
      <c r="U154" s="21">
        <v>108.23846153846161</v>
      </c>
      <c r="V154" s="22">
        <v>2899.6497580382579</v>
      </c>
      <c r="W154" s="23">
        <v>318</v>
      </c>
      <c r="X154" s="24">
        <v>0.8833333333333333</v>
      </c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</row>
    <row r="155" spans="1:42" s="25" customFormat="1" ht="16.5" customHeight="1" x14ac:dyDescent="0.25">
      <c r="A155" s="16">
        <v>23160010</v>
      </c>
      <c r="B155" s="17" t="s">
        <v>1211</v>
      </c>
      <c r="C155" s="17" t="s">
        <v>835</v>
      </c>
      <c r="D155" s="17" t="s">
        <v>1343</v>
      </c>
      <c r="E155" s="17" t="s">
        <v>58</v>
      </c>
      <c r="F155" s="17">
        <v>8</v>
      </c>
      <c r="G155" s="17">
        <v>85</v>
      </c>
      <c r="H155" s="18">
        <v>-73.944166670000001</v>
      </c>
      <c r="I155" s="19">
        <v>7.0894444400000003</v>
      </c>
      <c r="J155" s="20">
        <v>47.043333333333329</v>
      </c>
      <c r="K155" s="21">
        <v>82.300000000000011</v>
      </c>
      <c r="L155" s="21">
        <v>187.1633333333333</v>
      </c>
      <c r="M155" s="21">
        <v>285.88666666666671</v>
      </c>
      <c r="N155" s="21">
        <v>370.27666666666659</v>
      </c>
      <c r="O155" s="21">
        <v>285.44</v>
      </c>
      <c r="P155" s="21">
        <v>243.4620689655172</v>
      </c>
      <c r="Q155" s="21">
        <v>309.55517241379312</v>
      </c>
      <c r="R155" s="21">
        <v>404.72666666666669</v>
      </c>
      <c r="S155" s="21">
        <v>392.55</v>
      </c>
      <c r="T155" s="21">
        <v>285.30333333333328</v>
      </c>
      <c r="U155" s="21">
        <v>135.16</v>
      </c>
      <c r="V155" s="22">
        <v>3028.8672413793101</v>
      </c>
      <c r="W155" s="23">
        <v>357</v>
      </c>
      <c r="X155" s="24">
        <v>0.9916666666666667</v>
      </c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</row>
    <row r="156" spans="1:42" s="25" customFormat="1" ht="16.5" customHeight="1" x14ac:dyDescent="0.25">
      <c r="A156" s="16">
        <v>27040020</v>
      </c>
      <c r="B156" s="17" t="s">
        <v>1211</v>
      </c>
      <c r="C156" s="17" t="s">
        <v>1344</v>
      </c>
      <c r="D156" s="17" t="s">
        <v>1345</v>
      </c>
      <c r="E156" s="17" t="s">
        <v>58</v>
      </c>
      <c r="F156" s="17">
        <v>1</v>
      </c>
      <c r="G156" s="17">
        <v>125</v>
      </c>
      <c r="H156" s="18">
        <v>-74.952749999999995</v>
      </c>
      <c r="I156" s="19">
        <v>7.5309999999999997</v>
      </c>
      <c r="J156" s="20">
        <v>70.81481481481481</v>
      </c>
      <c r="K156" s="21">
        <v>79.834615384615375</v>
      </c>
      <c r="L156" s="21">
        <v>133.70833333333329</v>
      </c>
      <c r="M156" s="21">
        <v>352.88333333333338</v>
      </c>
      <c r="N156" s="21">
        <v>522.44799999999998</v>
      </c>
      <c r="O156" s="21">
        <v>434.608</v>
      </c>
      <c r="P156" s="21">
        <v>445.8384615384615</v>
      </c>
      <c r="Q156" s="21">
        <v>458.9666666666667</v>
      </c>
      <c r="R156" s="21">
        <v>446.69600000000003</v>
      </c>
      <c r="S156" s="21">
        <v>499.16800000000001</v>
      </c>
      <c r="T156" s="21">
        <v>390.88</v>
      </c>
      <c r="U156" s="21">
        <v>174.72</v>
      </c>
      <c r="V156" s="22">
        <v>4010.5662250712248</v>
      </c>
      <c r="W156" s="23">
        <v>304</v>
      </c>
      <c r="X156" s="24">
        <v>0.84444444444444444</v>
      </c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</row>
    <row r="157" spans="1:42" s="25" customFormat="1" ht="16.5" customHeight="1" x14ac:dyDescent="0.25">
      <c r="A157" s="16">
        <v>27030090</v>
      </c>
      <c r="B157" s="17" t="s">
        <v>1211</v>
      </c>
      <c r="C157" s="17" t="s">
        <v>1346</v>
      </c>
      <c r="D157" s="17" t="s">
        <v>1345</v>
      </c>
      <c r="E157" s="17" t="s">
        <v>58</v>
      </c>
      <c r="F157" s="17">
        <v>1</v>
      </c>
      <c r="G157" s="17">
        <v>220</v>
      </c>
      <c r="H157" s="18">
        <v>-74.839333329999988</v>
      </c>
      <c r="I157" s="19">
        <v>7.3193055600000001</v>
      </c>
      <c r="J157" s="20">
        <v>130.72413793103451</v>
      </c>
      <c r="K157" s="21">
        <v>110.68965517241379</v>
      </c>
      <c r="L157" s="21">
        <v>188.1333333333333</v>
      </c>
      <c r="M157" s="21">
        <v>402.60714285714278</v>
      </c>
      <c r="N157" s="21">
        <v>550</v>
      </c>
      <c r="O157" s="21">
        <v>502.00666666666672</v>
      </c>
      <c r="P157" s="21">
        <v>509.8</v>
      </c>
      <c r="Q157" s="21">
        <v>517.97142857142865</v>
      </c>
      <c r="R157" s="21">
        <v>494.83333333333331</v>
      </c>
      <c r="S157" s="21">
        <v>537.76551724137937</v>
      </c>
      <c r="T157" s="21">
        <v>501.9892857142857</v>
      </c>
      <c r="U157" s="21">
        <v>341.5</v>
      </c>
      <c r="V157" s="22">
        <v>4788.0205008210178</v>
      </c>
      <c r="W157" s="23">
        <v>348</v>
      </c>
      <c r="X157" s="24">
        <v>0.96666666666666667</v>
      </c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</row>
    <row r="158" spans="1:42" s="25" customFormat="1" ht="16.5" customHeight="1" x14ac:dyDescent="0.25">
      <c r="A158" s="16">
        <v>27030210</v>
      </c>
      <c r="B158" s="17" t="s">
        <v>1211</v>
      </c>
      <c r="C158" s="17" t="s">
        <v>1345</v>
      </c>
      <c r="D158" s="17" t="s">
        <v>1345</v>
      </c>
      <c r="E158" s="17" t="s">
        <v>58</v>
      </c>
      <c r="F158" s="17">
        <v>1</v>
      </c>
      <c r="G158" s="17">
        <v>50</v>
      </c>
      <c r="H158" s="18">
        <v>-74.872388889999996</v>
      </c>
      <c r="I158" s="19">
        <v>7.4862222200000001</v>
      </c>
      <c r="J158" s="20">
        <v>86.36666666666666</v>
      </c>
      <c r="K158" s="21">
        <v>96.107142857142861</v>
      </c>
      <c r="L158" s="21">
        <v>171.37931034482759</v>
      </c>
      <c r="M158" s="21">
        <v>384.79310344827587</v>
      </c>
      <c r="N158" s="21">
        <v>509.07142857142861</v>
      </c>
      <c r="O158" s="21">
        <v>466.96296296296299</v>
      </c>
      <c r="P158" s="21">
        <v>441.25</v>
      </c>
      <c r="Q158" s="21">
        <v>482.78620689655168</v>
      </c>
      <c r="R158" s="21">
        <v>480.86206896551732</v>
      </c>
      <c r="S158" s="21">
        <v>469.90666666666669</v>
      </c>
      <c r="T158" s="21">
        <v>473.20689655172413</v>
      </c>
      <c r="U158" s="21">
        <v>235.82142857142861</v>
      </c>
      <c r="V158" s="22">
        <v>4298.5138825031936</v>
      </c>
      <c r="W158" s="23">
        <v>344</v>
      </c>
      <c r="X158" s="24">
        <v>0.9555555555555556</v>
      </c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</row>
    <row r="159" spans="1:42" s="25" customFormat="1" ht="16.5" customHeight="1" x14ac:dyDescent="0.25">
      <c r="A159" s="16">
        <v>37055010</v>
      </c>
      <c r="B159" s="17" t="s">
        <v>1218</v>
      </c>
      <c r="C159" s="17" t="s">
        <v>89</v>
      </c>
      <c r="D159" s="17" t="s">
        <v>90</v>
      </c>
      <c r="E159" s="17" t="s">
        <v>90</v>
      </c>
      <c r="F159" s="17">
        <v>8</v>
      </c>
      <c r="G159" s="17">
        <v>128</v>
      </c>
      <c r="H159" s="18">
        <v>-70.738055560000006</v>
      </c>
      <c r="I159" s="19">
        <v>7.0694444399999998</v>
      </c>
      <c r="J159" s="20">
        <v>15.50740740740741</v>
      </c>
      <c r="K159" s="21">
        <v>24.232142857142861</v>
      </c>
      <c r="L159" s="21">
        <v>60.707407407407423</v>
      </c>
      <c r="M159" s="21">
        <v>162.57499999999999</v>
      </c>
      <c r="N159" s="21">
        <v>287.5888888888889</v>
      </c>
      <c r="O159" s="21">
        <v>308.00370370370371</v>
      </c>
      <c r="P159" s="21">
        <v>295.55714285714288</v>
      </c>
      <c r="Q159" s="21">
        <v>214.09230769230771</v>
      </c>
      <c r="R159" s="21">
        <v>184.2038461538462</v>
      </c>
      <c r="S159" s="21">
        <v>176.33703703703699</v>
      </c>
      <c r="T159" s="21">
        <v>110.4</v>
      </c>
      <c r="U159" s="21">
        <v>28.207692307692309</v>
      </c>
      <c r="V159" s="22">
        <v>1867.412576312576</v>
      </c>
      <c r="W159" s="23">
        <v>325</v>
      </c>
      <c r="X159" s="24">
        <v>0.90277777777777779</v>
      </c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</row>
    <row r="160" spans="1:42" s="25" customFormat="1" ht="16.5" customHeight="1" x14ac:dyDescent="0.25">
      <c r="A160" s="16">
        <v>37050040</v>
      </c>
      <c r="B160" s="17" t="s">
        <v>1211</v>
      </c>
      <c r="C160" s="17" t="s">
        <v>810</v>
      </c>
      <c r="D160" s="17" t="s">
        <v>90</v>
      </c>
      <c r="E160" s="17" t="s">
        <v>90</v>
      </c>
      <c r="F160" s="17">
        <v>8</v>
      </c>
      <c r="G160" s="17">
        <v>150</v>
      </c>
      <c r="H160" s="18">
        <v>-70.85166667</v>
      </c>
      <c r="I160" s="19">
        <v>6.9741666699999998</v>
      </c>
      <c r="J160" s="20">
        <v>18.203571428571429</v>
      </c>
      <c r="K160" s="21">
        <v>15.803571428571431</v>
      </c>
      <c r="L160" s="21">
        <v>43.292857142857137</v>
      </c>
      <c r="M160" s="21">
        <v>158.7448275862069</v>
      </c>
      <c r="N160" s="21">
        <v>238.23</v>
      </c>
      <c r="O160" s="21">
        <v>305.28928571428571</v>
      </c>
      <c r="P160" s="21">
        <v>278.67586206896561</v>
      </c>
      <c r="Q160" s="21">
        <v>210.23666666666671</v>
      </c>
      <c r="R160" s="21">
        <v>176.82</v>
      </c>
      <c r="S160" s="21">
        <v>165.15862068965521</v>
      </c>
      <c r="T160" s="21">
        <v>90.132142857142867</v>
      </c>
      <c r="U160" s="21">
        <v>27.893103448275859</v>
      </c>
      <c r="V160" s="22">
        <v>1728.4805090311991</v>
      </c>
      <c r="W160" s="23">
        <v>346</v>
      </c>
      <c r="X160" s="24">
        <v>0.96111111111111114</v>
      </c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</row>
    <row r="161" spans="1:42" s="25" customFormat="1" ht="16.5" customHeight="1" x14ac:dyDescent="0.25">
      <c r="A161" s="16">
        <v>37050050</v>
      </c>
      <c r="B161" s="17" t="s">
        <v>1211</v>
      </c>
      <c r="C161" s="17" t="s">
        <v>341</v>
      </c>
      <c r="D161" s="17" t="s">
        <v>90</v>
      </c>
      <c r="E161" s="17" t="s">
        <v>90</v>
      </c>
      <c r="F161" s="17">
        <v>8</v>
      </c>
      <c r="G161" s="17">
        <v>100</v>
      </c>
      <c r="H161" s="18">
        <v>-70.26555556000001</v>
      </c>
      <c r="I161" s="19">
        <v>6.9402777799999997</v>
      </c>
      <c r="J161" s="20">
        <v>12.873076923076921</v>
      </c>
      <c r="K161" s="21">
        <v>26.222222222222221</v>
      </c>
      <c r="L161" s="21">
        <v>47.333333333333343</v>
      </c>
      <c r="M161" s="21">
        <v>175.55172413793099</v>
      </c>
      <c r="N161" s="21">
        <v>249.83333333333329</v>
      </c>
      <c r="O161" s="21">
        <v>316.06666666666672</v>
      </c>
      <c r="P161" s="21">
        <v>303.7</v>
      </c>
      <c r="Q161" s="21">
        <v>222.34482758620689</v>
      </c>
      <c r="R161" s="21">
        <v>223.8666666666667</v>
      </c>
      <c r="S161" s="21">
        <v>165.33333333333329</v>
      </c>
      <c r="T161" s="21">
        <v>89.9</v>
      </c>
      <c r="U161" s="21">
        <v>26.071428571428569</v>
      </c>
      <c r="V161" s="22">
        <v>1859.096612774199</v>
      </c>
      <c r="W161" s="23">
        <v>346</v>
      </c>
      <c r="X161" s="24">
        <v>0.96111111111111114</v>
      </c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</row>
    <row r="162" spans="1:42" s="25" customFormat="1" ht="16.5" customHeight="1" x14ac:dyDescent="0.25">
      <c r="A162" s="16">
        <v>37050010</v>
      </c>
      <c r="B162" s="17" t="s">
        <v>1211</v>
      </c>
      <c r="C162" s="17" t="s">
        <v>827</v>
      </c>
      <c r="D162" s="17" t="s">
        <v>827</v>
      </c>
      <c r="E162" s="17" t="s">
        <v>90</v>
      </c>
      <c r="F162" s="17">
        <v>8</v>
      </c>
      <c r="G162" s="17">
        <v>100</v>
      </c>
      <c r="H162" s="18">
        <v>-71.419722220000011</v>
      </c>
      <c r="I162" s="19">
        <v>7.0372222200000003</v>
      </c>
      <c r="J162" s="20">
        <v>24.24</v>
      </c>
      <c r="K162" s="21">
        <v>25.093103448275858</v>
      </c>
      <c r="L162" s="21">
        <v>71.431034482758619</v>
      </c>
      <c r="M162" s="21">
        <v>162.93333333333331</v>
      </c>
      <c r="N162" s="21">
        <v>267.15333333333342</v>
      </c>
      <c r="O162" s="21">
        <v>309.40689655172412</v>
      </c>
      <c r="P162" s="21">
        <v>253.17241379310349</v>
      </c>
      <c r="Q162" s="21">
        <v>206.3206896551724</v>
      </c>
      <c r="R162" s="21">
        <v>189.9366666666667</v>
      </c>
      <c r="S162" s="21">
        <v>185.9620689655172</v>
      </c>
      <c r="T162" s="21">
        <v>148.25666666666669</v>
      </c>
      <c r="U162" s="21">
        <v>57.263333333333328</v>
      </c>
      <c r="V162" s="22">
        <v>1901.1695402298849</v>
      </c>
      <c r="W162" s="23">
        <v>354</v>
      </c>
      <c r="X162" s="24">
        <v>0.98333333333333328</v>
      </c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</row>
    <row r="163" spans="1:42" s="25" customFormat="1" ht="16.5" customHeight="1" x14ac:dyDescent="0.25">
      <c r="A163" s="16">
        <v>36037010</v>
      </c>
      <c r="B163" s="17" t="s">
        <v>1212</v>
      </c>
      <c r="C163" s="17" t="s">
        <v>1347</v>
      </c>
      <c r="D163" s="17" t="s">
        <v>1348</v>
      </c>
      <c r="E163" s="17" t="s">
        <v>90</v>
      </c>
      <c r="F163" s="17">
        <v>3</v>
      </c>
      <c r="G163" s="17">
        <v>72</v>
      </c>
      <c r="H163" s="18">
        <v>-69.638750000000002</v>
      </c>
      <c r="I163" s="19">
        <v>6.0417777799999994</v>
      </c>
      <c r="J163" s="20">
        <v>17.771428571428569</v>
      </c>
      <c r="K163" s="21">
        <v>12.21785714285714</v>
      </c>
      <c r="L163" s="21">
        <v>72.837037037037035</v>
      </c>
      <c r="M163" s="21">
        <v>202.41379310344831</v>
      </c>
      <c r="N163" s="21">
        <v>321.44444444444451</v>
      </c>
      <c r="O163" s="21">
        <v>423.82</v>
      </c>
      <c r="P163" s="21">
        <v>422.98399999999998</v>
      </c>
      <c r="Q163" s="21">
        <v>282.55384615384622</v>
      </c>
      <c r="R163" s="21">
        <v>272.44814814814822</v>
      </c>
      <c r="S163" s="21">
        <v>240.09629629629629</v>
      </c>
      <c r="T163" s="21">
        <v>150.59629629629629</v>
      </c>
      <c r="U163" s="21">
        <v>42.859259259259261</v>
      </c>
      <c r="V163" s="22">
        <v>2462.0424064530621</v>
      </c>
      <c r="W163" s="23">
        <v>323</v>
      </c>
      <c r="X163" s="24">
        <v>0.89722222222222225</v>
      </c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</row>
    <row r="164" spans="1:42" s="25" customFormat="1" ht="16.5" customHeight="1" x14ac:dyDescent="0.25">
      <c r="A164" s="16">
        <v>36030030</v>
      </c>
      <c r="B164" s="17" t="s">
        <v>1211</v>
      </c>
      <c r="C164" s="17" t="s">
        <v>335</v>
      </c>
      <c r="D164" s="17" t="s">
        <v>522</v>
      </c>
      <c r="E164" s="17" t="s">
        <v>90</v>
      </c>
      <c r="F164" s="17">
        <v>6</v>
      </c>
      <c r="G164" s="17">
        <v>300</v>
      </c>
      <c r="H164" s="18">
        <v>-71.707638889999998</v>
      </c>
      <c r="I164" s="19">
        <v>6.5706388899999997</v>
      </c>
      <c r="J164" s="20">
        <v>24.776</v>
      </c>
      <c r="K164" s="21">
        <v>35.680000000000007</v>
      </c>
      <c r="L164" s="21">
        <v>126.1666666666666</v>
      </c>
      <c r="M164" s="21">
        <v>265.39285714285722</v>
      </c>
      <c r="N164" s="21">
        <v>313.31851851851849</v>
      </c>
      <c r="O164" s="21">
        <v>341.53076923076912</v>
      </c>
      <c r="P164" s="21">
        <v>305.1307692307692</v>
      </c>
      <c r="Q164" s="21">
        <v>247.48571428571421</v>
      </c>
      <c r="R164" s="21">
        <v>253.32222222222231</v>
      </c>
      <c r="S164" s="21">
        <v>235.3624999999999</v>
      </c>
      <c r="T164" s="21">
        <v>136.05714285714291</v>
      </c>
      <c r="U164" s="21">
        <v>53.084615384615397</v>
      </c>
      <c r="V164" s="22">
        <v>2337.307775539276</v>
      </c>
      <c r="W164" s="23">
        <v>314</v>
      </c>
      <c r="X164" s="24">
        <v>0.87222222222222223</v>
      </c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</row>
    <row r="165" spans="1:42" s="25" customFormat="1" ht="16.5" customHeight="1" x14ac:dyDescent="0.25">
      <c r="A165" s="16">
        <v>36020030</v>
      </c>
      <c r="B165" s="17" t="s">
        <v>1211</v>
      </c>
      <c r="C165" s="17" t="s">
        <v>1349</v>
      </c>
      <c r="D165" s="17" t="s">
        <v>522</v>
      </c>
      <c r="E165" s="17" t="s">
        <v>90</v>
      </c>
      <c r="F165" s="17">
        <v>6</v>
      </c>
      <c r="G165" s="17">
        <v>860</v>
      </c>
      <c r="H165" s="18">
        <v>-71.975499999999997</v>
      </c>
      <c r="I165" s="19">
        <v>6.2348888899999997</v>
      </c>
      <c r="J165" s="20">
        <v>22.888461538461531</v>
      </c>
      <c r="K165" s="21">
        <v>33.903846153846153</v>
      </c>
      <c r="L165" s="21">
        <v>111.0961538461539</v>
      </c>
      <c r="M165" s="21">
        <v>271.64999999999998</v>
      </c>
      <c r="N165" s="21">
        <v>410.44074074074081</v>
      </c>
      <c r="O165" s="21">
        <v>344.02857142857141</v>
      </c>
      <c r="P165" s="21">
        <v>332.87777777777768</v>
      </c>
      <c r="Q165" s="21">
        <v>313.78076923076918</v>
      </c>
      <c r="R165" s="21">
        <v>335.06923076923073</v>
      </c>
      <c r="S165" s="21">
        <v>355.01481481481488</v>
      </c>
      <c r="T165" s="21">
        <v>240.53214285714279</v>
      </c>
      <c r="U165" s="21">
        <v>58.988</v>
      </c>
      <c r="V165" s="22">
        <v>2830.270509157509</v>
      </c>
      <c r="W165" s="23">
        <v>318</v>
      </c>
      <c r="X165" s="24">
        <v>0.8833333333333333</v>
      </c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</row>
    <row r="166" spans="1:42" s="25" customFormat="1" ht="16.5" customHeight="1" x14ac:dyDescent="0.25">
      <c r="A166" s="16">
        <v>36025010</v>
      </c>
      <c r="B166" s="17" t="s">
        <v>1236</v>
      </c>
      <c r="C166" s="17" t="s">
        <v>522</v>
      </c>
      <c r="D166" s="17" t="s">
        <v>522</v>
      </c>
      <c r="E166" s="17" t="s">
        <v>90</v>
      </c>
      <c r="F166" s="17">
        <v>6</v>
      </c>
      <c r="G166" s="17">
        <v>350</v>
      </c>
      <c r="H166" s="18">
        <v>-71.745027780000001</v>
      </c>
      <c r="I166" s="19">
        <v>6.45619444</v>
      </c>
      <c r="J166" s="20">
        <v>28.044</v>
      </c>
      <c r="K166" s="21">
        <v>21.966666666666669</v>
      </c>
      <c r="L166" s="21">
        <v>75.525000000000006</v>
      </c>
      <c r="M166" s="21">
        <v>229.9144334316253</v>
      </c>
      <c r="N166" s="21">
        <v>307.60569132169093</v>
      </c>
      <c r="O166" s="21">
        <v>295.73836446603138</v>
      </c>
      <c r="P166" s="21">
        <v>268.03199999999998</v>
      </c>
      <c r="Q166" s="21">
        <v>246.4</v>
      </c>
      <c r="R166" s="21">
        <v>211.42307692307699</v>
      </c>
      <c r="S166" s="21">
        <v>216.41666666666671</v>
      </c>
      <c r="T166" s="21">
        <v>140.42500000000001</v>
      </c>
      <c r="U166" s="21">
        <v>35.920833333333341</v>
      </c>
      <c r="V166" s="22">
        <v>2077.4117328090911</v>
      </c>
      <c r="W166" s="23">
        <v>294</v>
      </c>
      <c r="X166" s="24">
        <v>0.81666666666666665</v>
      </c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</row>
    <row r="167" spans="1:42" s="25" customFormat="1" ht="16.5" customHeight="1" x14ac:dyDescent="0.25">
      <c r="A167" s="16">
        <v>17025020</v>
      </c>
      <c r="B167" s="17" t="s">
        <v>1218</v>
      </c>
      <c r="C167" s="17" t="s">
        <v>29</v>
      </c>
      <c r="D167" s="17" t="s">
        <v>1350</v>
      </c>
      <c r="E167" s="17" t="s">
        <v>27</v>
      </c>
      <c r="F167" s="17">
        <v>11</v>
      </c>
      <c r="G167" s="17">
        <v>7</v>
      </c>
      <c r="H167" s="18">
        <v>-81.357722219999999</v>
      </c>
      <c r="I167" s="19">
        <v>13.359500000000001</v>
      </c>
      <c r="J167" s="20">
        <v>100.35384615384611</v>
      </c>
      <c r="K167" s="21">
        <v>45.37777777777778</v>
      </c>
      <c r="L167" s="21">
        <v>23.278571428571421</v>
      </c>
      <c r="M167" s="21">
        <v>20.86071428571428</v>
      </c>
      <c r="N167" s="21">
        <v>134.58928571428581</v>
      </c>
      <c r="O167" s="21">
        <v>154.54444444444451</v>
      </c>
      <c r="P167" s="21">
        <v>156.892</v>
      </c>
      <c r="Q167" s="21">
        <v>147.74074074074079</v>
      </c>
      <c r="R167" s="21">
        <v>197.27199999999999</v>
      </c>
      <c r="S167" s="21">
        <v>376.51600000000002</v>
      </c>
      <c r="T167" s="21">
        <v>313.18076923076927</v>
      </c>
      <c r="U167" s="21">
        <v>134.84814814814811</v>
      </c>
      <c r="V167" s="22">
        <v>1805.4542979242981</v>
      </c>
      <c r="W167" s="23">
        <v>319</v>
      </c>
      <c r="X167" s="24">
        <v>0.88611111111111107</v>
      </c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</row>
    <row r="168" spans="1:42" s="25" customFormat="1" ht="16.5" customHeight="1" x14ac:dyDescent="0.25">
      <c r="A168" s="16">
        <v>17020040</v>
      </c>
      <c r="B168" s="17" t="s">
        <v>1211</v>
      </c>
      <c r="C168" s="17" t="s">
        <v>495</v>
      </c>
      <c r="D168" s="17" t="s">
        <v>1350</v>
      </c>
      <c r="E168" s="17" t="s">
        <v>27</v>
      </c>
      <c r="F168" s="17">
        <v>11</v>
      </c>
      <c r="G168" s="17">
        <v>95</v>
      </c>
      <c r="H168" s="18">
        <v>-81.388111109999997</v>
      </c>
      <c r="I168" s="19">
        <v>13.34377778</v>
      </c>
      <c r="J168" s="20">
        <v>87.095999999999989</v>
      </c>
      <c r="K168" s="21">
        <v>38.610714285714288</v>
      </c>
      <c r="L168" s="21">
        <v>17.222222222222221</v>
      </c>
      <c r="M168" s="21">
        <v>21.484615384615381</v>
      </c>
      <c r="N168" s="21">
        <v>125.851724137931</v>
      </c>
      <c r="O168" s="21">
        <v>134.39655172413791</v>
      </c>
      <c r="P168" s="21">
        <v>139.18148148148151</v>
      </c>
      <c r="Q168" s="21">
        <v>142.86153846153849</v>
      </c>
      <c r="R168" s="21">
        <v>187.39166666666671</v>
      </c>
      <c r="S168" s="21">
        <v>379.51538461538462</v>
      </c>
      <c r="T168" s="21">
        <v>314.11481481481479</v>
      </c>
      <c r="U168" s="21">
        <v>145.75</v>
      </c>
      <c r="V168" s="22">
        <v>1733.4767137945071</v>
      </c>
      <c r="W168" s="23">
        <v>318</v>
      </c>
      <c r="X168" s="24">
        <v>0.8833333333333333</v>
      </c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</row>
    <row r="169" spans="1:42" s="25" customFormat="1" ht="16.5" customHeight="1" x14ac:dyDescent="0.25">
      <c r="A169" s="16">
        <v>17020030</v>
      </c>
      <c r="B169" s="17" t="s">
        <v>1211</v>
      </c>
      <c r="C169" s="17" t="s">
        <v>1351</v>
      </c>
      <c r="D169" s="17" t="s">
        <v>1350</v>
      </c>
      <c r="E169" s="17" t="s">
        <v>27</v>
      </c>
      <c r="F169" s="17">
        <v>11</v>
      </c>
      <c r="G169" s="17">
        <v>12</v>
      </c>
      <c r="H169" s="18">
        <v>-81.391444440000001</v>
      </c>
      <c r="I169" s="19">
        <v>13.356444440000001</v>
      </c>
      <c r="J169" s="20">
        <v>96.55714285714285</v>
      </c>
      <c r="K169" s="21">
        <v>39.013793103448279</v>
      </c>
      <c r="L169" s="21">
        <v>16.217241379310352</v>
      </c>
      <c r="M169" s="21">
        <v>9.773076923076923</v>
      </c>
      <c r="N169" s="21">
        <v>142.65</v>
      </c>
      <c r="O169" s="21">
        <v>168.22142857142859</v>
      </c>
      <c r="P169" s="21">
        <v>159.10344827586209</v>
      </c>
      <c r="Q169" s="21">
        <v>152.90370370370371</v>
      </c>
      <c r="R169" s="21">
        <v>207.36153846153849</v>
      </c>
      <c r="S169" s="21">
        <v>343.82962962962972</v>
      </c>
      <c r="T169" s="21">
        <v>305.08965517241381</v>
      </c>
      <c r="U169" s="21">
        <v>138.71428571428569</v>
      </c>
      <c r="V169" s="22">
        <v>1779.4349437918399</v>
      </c>
      <c r="W169" s="23">
        <v>334</v>
      </c>
      <c r="X169" s="24">
        <v>0.92777777777777781</v>
      </c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</row>
    <row r="170" spans="1:42" s="25" customFormat="1" ht="16.5" customHeight="1" x14ac:dyDescent="0.25">
      <c r="A170" s="16">
        <v>17015010</v>
      </c>
      <c r="B170" s="17" t="s">
        <v>1218</v>
      </c>
      <c r="C170" s="17" t="s">
        <v>25</v>
      </c>
      <c r="D170" s="17" t="s">
        <v>1352</v>
      </c>
      <c r="E170" s="17" t="s">
        <v>27</v>
      </c>
      <c r="F170" s="17">
        <v>11</v>
      </c>
      <c r="G170" s="17">
        <v>1</v>
      </c>
      <c r="H170" s="18">
        <v>-81.703888888888898</v>
      </c>
      <c r="I170" s="19">
        <v>12.586944444444439</v>
      </c>
      <c r="J170" s="20">
        <v>84.039285714285697</v>
      </c>
      <c r="K170" s="21">
        <v>35.93928571428571</v>
      </c>
      <c r="L170" s="21">
        <v>28.055555555555561</v>
      </c>
      <c r="M170" s="21">
        <v>27.417857142857141</v>
      </c>
      <c r="N170" s="21">
        <v>145.92500000000001</v>
      </c>
      <c r="O170" s="21">
        <v>196.02499999999989</v>
      </c>
      <c r="P170" s="21">
        <v>186.3615384615384</v>
      </c>
      <c r="Q170" s="21">
        <v>189.81785714285721</v>
      </c>
      <c r="R170" s="21">
        <v>227.21428571428561</v>
      </c>
      <c r="S170" s="21">
        <v>317.10714285714278</v>
      </c>
      <c r="T170" s="21">
        <v>317.64444444444439</v>
      </c>
      <c r="U170" s="21">
        <v>153.33214285714291</v>
      </c>
      <c r="V170" s="22">
        <v>1908.8793956043951</v>
      </c>
      <c r="W170" s="23">
        <v>332</v>
      </c>
      <c r="X170" s="24">
        <v>0.92222222222222228</v>
      </c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</row>
    <row r="171" spans="1:42" s="25" customFormat="1" ht="16.5" customHeight="1" x14ac:dyDescent="0.25">
      <c r="A171" s="16">
        <v>17010010</v>
      </c>
      <c r="B171" s="17" t="s">
        <v>1235</v>
      </c>
      <c r="C171" s="17" t="s">
        <v>1353</v>
      </c>
      <c r="D171" s="17" t="s">
        <v>1352</v>
      </c>
      <c r="E171" s="17" t="s">
        <v>27</v>
      </c>
      <c r="F171" s="17">
        <v>11</v>
      </c>
      <c r="G171" s="17">
        <v>80</v>
      </c>
      <c r="H171" s="18">
        <v>-81.720250000000007</v>
      </c>
      <c r="I171" s="19">
        <v>12.53975</v>
      </c>
      <c r="J171" s="20">
        <v>83.480769230769226</v>
      </c>
      <c r="K171" s="21">
        <v>40.048148148148172</v>
      </c>
      <c r="L171" s="21">
        <v>26.92400000000001</v>
      </c>
      <c r="M171" s="21">
        <v>29.00833333333334</v>
      </c>
      <c r="N171" s="21">
        <v>131.4576923076923</v>
      </c>
      <c r="O171" s="21">
        <v>217.04583333333329</v>
      </c>
      <c r="P171" s="21">
        <v>181.72399999999999</v>
      </c>
      <c r="Q171" s="21">
        <v>198.364</v>
      </c>
      <c r="R171" s="21">
        <v>214.08333333333329</v>
      </c>
      <c r="S171" s="21">
        <v>310.27499999999998</v>
      </c>
      <c r="T171" s="21">
        <v>356.84583333333319</v>
      </c>
      <c r="U171" s="21">
        <v>172.94800000000001</v>
      </c>
      <c r="V171" s="22">
        <v>1962.2049430199429</v>
      </c>
      <c r="W171" s="23">
        <v>299</v>
      </c>
      <c r="X171" s="24">
        <v>0.8305555555555556</v>
      </c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</row>
    <row r="172" spans="1:42" s="25" customFormat="1" ht="16.5" customHeight="1" x14ac:dyDescent="0.25">
      <c r="A172" s="16">
        <v>17010020</v>
      </c>
      <c r="B172" s="17" t="s">
        <v>1211</v>
      </c>
      <c r="C172" s="17" t="s">
        <v>1354</v>
      </c>
      <c r="D172" s="17" t="s">
        <v>1352</v>
      </c>
      <c r="E172" s="17" t="s">
        <v>27</v>
      </c>
      <c r="F172" s="17">
        <v>11</v>
      </c>
      <c r="G172" s="17">
        <v>2</v>
      </c>
      <c r="H172" s="18">
        <v>-81.730444439999999</v>
      </c>
      <c r="I172" s="19">
        <v>12.481</v>
      </c>
      <c r="J172" s="20">
        <v>78.762962962962959</v>
      </c>
      <c r="K172" s="21">
        <v>41.974999999999987</v>
      </c>
      <c r="L172" s="21">
        <v>16.774999999999999</v>
      </c>
      <c r="M172" s="21">
        <v>18.296551724137931</v>
      </c>
      <c r="N172" s="21">
        <v>129.15555555555551</v>
      </c>
      <c r="O172" s="21">
        <v>160.78800000000001</v>
      </c>
      <c r="P172" s="21">
        <v>182.47200000000001</v>
      </c>
      <c r="Q172" s="21">
        <v>153.1875</v>
      </c>
      <c r="R172" s="21">
        <v>175.58</v>
      </c>
      <c r="S172" s="21">
        <v>268.38846153846163</v>
      </c>
      <c r="T172" s="21">
        <v>273.94166666666672</v>
      </c>
      <c r="U172" s="21">
        <v>159.63120833333329</v>
      </c>
      <c r="V172" s="22">
        <v>1658.9539067811179</v>
      </c>
      <c r="W172" s="23">
        <v>312</v>
      </c>
      <c r="X172" s="24">
        <v>0.8666666666666667</v>
      </c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</row>
    <row r="173" spans="1:42" s="25" customFormat="1" ht="16.5" customHeight="1" x14ac:dyDescent="0.25">
      <c r="A173" s="16">
        <v>29040020</v>
      </c>
      <c r="B173" s="17" t="s">
        <v>1211</v>
      </c>
      <c r="C173" s="17" t="s">
        <v>241</v>
      </c>
      <c r="D173" s="17" t="s">
        <v>242</v>
      </c>
      <c r="E173" s="17" t="s">
        <v>38</v>
      </c>
      <c r="F173" s="17">
        <v>2</v>
      </c>
      <c r="G173" s="17">
        <v>100</v>
      </c>
      <c r="H173" s="18">
        <v>-74.907833329999988</v>
      </c>
      <c r="I173" s="19">
        <v>10.708500000000001</v>
      </c>
      <c r="J173" s="20">
        <v>6.2310344827586199</v>
      </c>
      <c r="K173" s="21">
        <v>10.63793103448276</v>
      </c>
      <c r="L173" s="21">
        <v>22.103571428571431</v>
      </c>
      <c r="M173" s="21">
        <v>84.407142857142858</v>
      </c>
      <c r="N173" s="21">
        <v>151.5965517241379</v>
      </c>
      <c r="O173" s="21">
        <v>132.45333333333329</v>
      </c>
      <c r="P173" s="21">
        <v>134.4966666666667</v>
      </c>
      <c r="Q173" s="21">
        <v>179.79655172413791</v>
      </c>
      <c r="R173" s="21">
        <v>169.39</v>
      </c>
      <c r="S173" s="21">
        <v>163.20689655172421</v>
      </c>
      <c r="T173" s="21">
        <v>122.137037037037</v>
      </c>
      <c r="U173" s="21">
        <v>33.770370370370372</v>
      </c>
      <c r="V173" s="22">
        <v>1210.2270872103629</v>
      </c>
      <c r="W173" s="23">
        <v>345</v>
      </c>
      <c r="X173" s="24">
        <v>0.95833333333333337</v>
      </c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</row>
    <row r="174" spans="1:42" s="25" customFormat="1" ht="16.5" customHeight="1" x14ac:dyDescent="0.25">
      <c r="A174" s="16">
        <v>29040450</v>
      </c>
      <c r="B174" s="17" t="s">
        <v>1211</v>
      </c>
      <c r="C174" s="17" t="s">
        <v>1355</v>
      </c>
      <c r="D174" s="17" t="s">
        <v>210</v>
      </c>
      <c r="E174" s="17" t="s">
        <v>38</v>
      </c>
      <c r="F174" s="17">
        <v>2</v>
      </c>
      <c r="G174" s="17">
        <v>12</v>
      </c>
      <c r="H174" s="18">
        <v>-74.796722220000007</v>
      </c>
      <c r="I174" s="19">
        <v>10.997611109999999</v>
      </c>
      <c r="J174" s="20">
        <v>1.18</v>
      </c>
      <c r="K174" s="21">
        <v>0</v>
      </c>
      <c r="L174" s="21">
        <v>4.05</v>
      </c>
      <c r="M174" s="21">
        <v>23.45</v>
      </c>
      <c r="N174" s="21">
        <v>181.29</v>
      </c>
      <c r="O174" s="21">
        <v>110.18</v>
      </c>
      <c r="P174" s="21">
        <v>89.455555555555563</v>
      </c>
      <c r="Q174" s="21">
        <v>107.88</v>
      </c>
      <c r="R174" s="21">
        <v>265.06</v>
      </c>
      <c r="S174" s="21">
        <v>197.43</v>
      </c>
      <c r="T174" s="21">
        <v>140.46</v>
      </c>
      <c r="U174" s="21">
        <v>16.71</v>
      </c>
      <c r="V174" s="22">
        <v>1137.145555555556</v>
      </c>
      <c r="W174" s="23">
        <v>119</v>
      </c>
      <c r="X174" s="24">
        <v>0.99</v>
      </c>
      <c r="Y174" s="5" t="s">
        <v>1356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</row>
    <row r="175" spans="1:42" s="25" customFormat="1" ht="16.5" customHeight="1" x14ac:dyDescent="0.25">
      <c r="A175" s="16">
        <v>29040250</v>
      </c>
      <c r="B175" s="17" t="s">
        <v>1211</v>
      </c>
      <c r="C175" s="17" t="s">
        <v>1357</v>
      </c>
      <c r="D175" s="17" t="s">
        <v>1358</v>
      </c>
      <c r="E175" s="17" t="s">
        <v>38</v>
      </c>
      <c r="F175" s="17">
        <v>2</v>
      </c>
      <c r="G175" s="17">
        <v>4</v>
      </c>
      <c r="H175" s="18">
        <v>-74.888416669999998</v>
      </c>
      <c r="I175" s="19">
        <v>10.376638890000001</v>
      </c>
      <c r="J175" s="20">
        <v>6.4379310344827578</v>
      </c>
      <c r="K175" s="21">
        <v>6.0900000000000016</v>
      </c>
      <c r="L175" s="21">
        <v>22.055172413793091</v>
      </c>
      <c r="M175" s="21">
        <v>77.124137931034483</v>
      </c>
      <c r="N175" s="21">
        <v>126.9178571428571</v>
      </c>
      <c r="O175" s="21">
        <v>112.4466666666667</v>
      </c>
      <c r="P175" s="21">
        <v>118.77</v>
      </c>
      <c r="Q175" s="21">
        <v>112.5</v>
      </c>
      <c r="R175" s="21">
        <v>131.50689655172411</v>
      </c>
      <c r="S175" s="21">
        <v>163.38399999999999</v>
      </c>
      <c r="T175" s="21">
        <v>100.39259259259261</v>
      </c>
      <c r="U175" s="21">
        <v>24.959259259259259</v>
      </c>
      <c r="V175" s="22">
        <v>1002.58451359241</v>
      </c>
      <c r="W175" s="23">
        <v>341</v>
      </c>
      <c r="X175" s="24">
        <v>0.94722222222222219</v>
      </c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</row>
    <row r="176" spans="1:42" s="25" customFormat="1" ht="16.5" customHeight="1" x14ac:dyDescent="0.25">
      <c r="A176" s="16">
        <v>29040260</v>
      </c>
      <c r="B176" s="17" t="s">
        <v>1211</v>
      </c>
      <c r="C176" s="17" t="s">
        <v>908</v>
      </c>
      <c r="D176" s="17" t="s">
        <v>908</v>
      </c>
      <c r="E176" s="17" t="s">
        <v>38</v>
      </c>
      <c r="F176" s="17">
        <v>2</v>
      </c>
      <c r="G176" s="17">
        <v>4</v>
      </c>
      <c r="H176" s="18">
        <v>-74.886888889999994</v>
      </c>
      <c r="I176" s="19">
        <v>10.455111110000001</v>
      </c>
      <c r="J176" s="20">
        <v>10.8</v>
      </c>
      <c r="K176" s="21">
        <v>10.55172413793103</v>
      </c>
      <c r="L176" s="21">
        <v>33.603571428571428</v>
      </c>
      <c r="M176" s="21">
        <v>110.4379310344828</v>
      </c>
      <c r="N176" s="21">
        <v>169.34482758620689</v>
      </c>
      <c r="O176" s="21">
        <v>124.951724137931</v>
      </c>
      <c r="P176" s="21">
        <v>131.81666666666669</v>
      </c>
      <c r="Q176" s="21">
        <v>169.16666666666671</v>
      </c>
      <c r="R176" s="21">
        <v>169.86333333333329</v>
      </c>
      <c r="S176" s="21">
        <v>192.7896551724138</v>
      </c>
      <c r="T176" s="21">
        <v>116.8034482758621</v>
      </c>
      <c r="U176" s="21">
        <v>36.410714285714278</v>
      </c>
      <c r="V176" s="22">
        <v>1276.5402627257799</v>
      </c>
      <c r="W176" s="23">
        <v>350</v>
      </c>
      <c r="X176" s="24">
        <v>0.97222222222222221</v>
      </c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</row>
    <row r="177" spans="1:42" s="25" customFormat="1" ht="16.5" customHeight="1" x14ac:dyDescent="0.25">
      <c r="A177" s="16">
        <v>29040200</v>
      </c>
      <c r="B177" s="17" t="s">
        <v>1211</v>
      </c>
      <c r="C177" s="17" t="s">
        <v>1359</v>
      </c>
      <c r="D177" s="17" t="s">
        <v>908</v>
      </c>
      <c r="E177" s="17" t="s">
        <v>38</v>
      </c>
      <c r="F177" s="17">
        <v>2</v>
      </c>
      <c r="G177" s="17">
        <v>45</v>
      </c>
      <c r="H177" s="18">
        <v>-74.89</v>
      </c>
      <c r="I177" s="19">
        <v>10.52</v>
      </c>
      <c r="J177" s="20">
        <v>9.0333333333333332</v>
      </c>
      <c r="K177" s="21">
        <v>7.0333333333333332</v>
      </c>
      <c r="L177" s="21">
        <v>26.27666666666666</v>
      </c>
      <c r="M177" s="21">
        <v>99.316666666666663</v>
      </c>
      <c r="N177" s="21">
        <v>141.78571428571431</v>
      </c>
      <c r="O177" s="21">
        <v>111.3666666666667</v>
      </c>
      <c r="P177" s="21">
        <v>104.58</v>
      </c>
      <c r="Q177" s="21">
        <v>140.87333333333331</v>
      </c>
      <c r="R177" s="21">
        <v>159.1866666666667</v>
      </c>
      <c r="S177" s="21">
        <v>158.70714285714291</v>
      </c>
      <c r="T177" s="21">
        <v>113.3034482758621</v>
      </c>
      <c r="U177" s="21">
        <v>29.035714285714281</v>
      </c>
      <c r="V177" s="22">
        <v>1100.4986863710999</v>
      </c>
      <c r="W177" s="23">
        <v>353</v>
      </c>
      <c r="X177" s="24">
        <v>0.98055555555555551</v>
      </c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</row>
    <row r="178" spans="1:42" s="25" customFormat="1" ht="16.5" customHeight="1" x14ac:dyDescent="0.25">
      <c r="A178" s="16">
        <v>29045110</v>
      </c>
      <c r="B178" s="17" t="s">
        <v>1236</v>
      </c>
      <c r="C178" s="17" t="s">
        <v>1360</v>
      </c>
      <c r="D178" s="17" t="s">
        <v>1360</v>
      </c>
      <c r="E178" s="17" t="s">
        <v>38</v>
      </c>
      <c r="F178" s="17">
        <v>2</v>
      </c>
      <c r="G178" s="17">
        <v>20</v>
      </c>
      <c r="H178" s="18">
        <v>-75.046111109999998</v>
      </c>
      <c r="I178" s="19">
        <v>10.833888890000001</v>
      </c>
      <c r="J178" s="20">
        <v>1.5884615384615379</v>
      </c>
      <c r="K178" s="21">
        <v>0.58148148148148149</v>
      </c>
      <c r="L178" s="21">
        <v>3.534615384615384</v>
      </c>
      <c r="M178" s="21">
        <v>44.333333333333343</v>
      </c>
      <c r="N178" s="21">
        <v>109.12692307692311</v>
      </c>
      <c r="O178" s="21">
        <v>133.05555555555549</v>
      </c>
      <c r="P178" s="21">
        <v>123.8642857142857</v>
      </c>
      <c r="Q178" s="21">
        <v>142.47586206896551</v>
      </c>
      <c r="R178" s="21">
        <v>165.69285714285721</v>
      </c>
      <c r="S178" s="21">
        <v>197.00740740740741</v>
      </c>
      <c r="T178" s="21">
        <v>160.8407407407407</v>
      </c>
      <c r="U178" s="21">
        <v>44.983999999999988</v>
      </c>
      <c r="V178" s="22">
        <v>1127.0855234446269</v>
      </c>
      <c r="W178" s="23">
        <v>320</v>
      </c>
      <c r="X178" s="24">
        <v>0.88888888888888884</v>
      </c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</row>
    <row r="179" spans="1:42" s="25" customFormat="1" ht="16.5" customHeight="1" x14ac:dyDescent="0.25">
      <c r="A179" s="16">
        <v>29030140</v>
      </c>
      <c r="B179" s="17" t="s">
        <v>1211</v>
      </c>
      <c r="C179" s="17" t="s">
        <v>1119</v>
      </c>
      <c r="D179" s="17" t="s">
        <v>1361</v>
      </c>
      <c r="E179" s="17" t="s">
        <v>38</v>
      </c>
      <c r="F179" s="17">
        <v>2</v>
      </c>
      <c r="G179" s="17">
        <v>20</v>
      </c>
      <c r="H179" s="18">
        <v>-75.108333329999994</v>
      </c>
      <c r="I179" s="19">
        <v>10.439444440000001</v>
      </c>
      <c r="J179" s="20">
        <v>7.6071428571428568</v>
      </c>
      <c r="K179" s="21">
        <v>6.6241379310344826</v>
      </c>
      <c r="L179" s="21">
        <v>22.178571428571431</v>
      </c>
      <c r="M179" s="21">
        <v>62.6</v>
      </c>
      <c r="N179" s="21">
        <v>147.78571428571431</v>
      </c>
      <c r="O179" s="21">
        <v>105.33448275862069</v>
      </c>
      <c r="P179" s="21">
        <v>89.368965517241392</v>
      </c>
      <c r="Q179" s="21">
        <v>126.2714285714286</v>
      </c>
      <c r="R179" s="21">
        <v>143.06666666666669</v>
      </c>
      <c r="S179" s="21">
        <v>183.66666666666671</v>
      </c>
      <c r="T179" s="21">
        <v>167.73214285714289</v>
      </c>
      <c r="U179" s="21">
        <v>49.160714285714278</v>
      </c>
      <c r="V179" s="22">
        <v>1111.396633825944</v>
      </c>
      <c r="W179" s="23">
        <v>336</v>
      </c>
      <c r="X179" s="24">
        <v>0.93333333333333335</v>
      </c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</row>
    <row r="180" spans="1:42" s="25" customFormat="1" ht="16.5" customHeight="1" x14ac:dyDescent="0.25">
      <c r="A180" s="16">
        <v>29035080</v>
      </c>
      <c r="B180" s="17" t="s">
        <v>1227</v>
      </c>
      <c r="C180" s="17" t="s">
        <v>1362</v>
      </c>
      <c r="D180" s="17" t="s">
        <v>267</v>
      </c>
      <c r="E180" s="17" t="s">
        <v>38</v>
      </c>
      <c r="F180" s="17">
        <v>2</v>
      </c>
      <c r="G180" s="17">
        <v>10</v>
      </c>
      <c r="H180" s="18">
        <v>-74.954638889999998</v>
      </c>
      <c r="I180" s="19">
        <v>10.453583330000001</v>
      </c>
      <c r="J180" s="20">
        <v>13.578571428571429</v>
      </c>
      <c r="K180" s="21">
        <v>10.27586206896552</v>
      </c>
      <c r="L180" s="21">
        <v>33.746153846153852</v>
      </c>
      <c r="M180" s="21">
        <v>92.023076923076914</v>
      </c>
      <c r="N180" s="21">
        <v>146.06428571428569</v>
      </c>
      <c r="O180" s="21">
        <v>114.5642857142857</v>
      </c>
      <c r="P180" s="21">
        <v>102.4307692307692</v>
      </c>
      <c r="Q180" s="21">
        <v>143.292</v>
      </c>
      <c r="R180" s="21">
        <v>136.2214285714285</v>
      </c>
      <c r="S180" s="21">
        <v>149.1037037037037</v>
      </c>
      <c r="T180" s="21">
        <v>99.570370370370341</v>
      </c>
      <c r="U180" s="21">
        <v>31.865517241379312</v>
      </c>
      <c r="V180" s="22">
        <v>1072.7360248129901</v>
      </c>
      <c r="W180" s="23">
        <v>327</v>
      </c>
      <c r="X180" s="24">
        <v>0.90833333333333333</v>
      </c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</row>
    <row r="181" spans="1:42" s="25" customFormat="1" ht="16.5" customHeight="1" x14ac:dyDescent="0.25">
      <c r="A181" s="16">
        <v>14010090</v>
      </c>
      <c r="B181" s="17" t="s">
        <v>1211</v>
      </c>
      <c r="C181" s="17" t="s">
        <v>1363</v>
      </c>
      <c r="D181" s="17" t="s">
        <v>236</v>
      </c>
      <c r="E181" s="17" t="s">
        <v>38</v>
      </c>
      <c r="F181" s="17">
        <v>2</v>
      </c>
      <c r="G181" s="17">
        <v>40</v>
      </c>
      <c r="H181" s="18">
        <v>-75.162277779999997</v>
      </c>
      <c r="I181" s="19">
        <v>10.71022222</v>
      </c>
      <c r="J181" s="20">
        <v>3.1851851851851851</v>
      </c>
      <c r="K181" s="21">
        <v>4.0620689655172413</v>
      </c>
      <c r="L181" s="21">
        <v>7.4</v>
      </c>
      <c r="M181" s="21">
        <v>59.646428571428572</v>
      </c>
      <c r="N181" s="21">
        <v>145.2586206896552</v>
      </c>
      <c r="O181" s="21">
        <v>140.15333333333331</v>
      </c>
      <c r="P181" s="21">
        <v>104.1678571428571</v>
      </c>
      <c r="Q181" s="21">
        <v>141.68928571428569</v>
      </c>
      <c r="R181" s="21">
        <v>144.9</v>
      </c>
      <c r="S181" s="21">
        <v>218.53214285714279</v>
      </c>
      <c r="T181" s="21">
        <v>159.34814814814811</v>
      </c>
      <c r="U181" s="21">
        <v>37.246153846153852</v>
      </c>
      <c r="V181" s="22">
        <v>1165.5892244537069</v>
      </c>
      <c r="W181" s="23">
        <v>337</v>
      </c>
      <c r="X181" s="24">
        <v>0.93611111111111112</v>
      </c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</row>
    <row r="182" spans="1:42" s="25" customFormat="1" ht="16.5" customHeight="1" x14ac:dyDescent="0.25">
      <c r="A182" s="16">
        <v>14010020</v>
      </c>
      <c r="B182" s="17" t="s">
        <v>1211</v>
      </c>
      <c r="C182" s="17" t="s">
        <v>235</v>
      </c>
      <c r="D182" s="17" t="s">
        <v>236</v>
      </c>
      <c r="E182" s="17" t="s">
        <v>38</v>
      </c>
      <c r="F182" s="17">
        <v>2</v>
      </c>
      <c r="G182" s="17">
        <v>80</v>
      </c>
      <c r="H182" s="18">
        <v>-75.140111110000007</v>
      </c>
      <c r="I182" s="19">
        <v>10.721888890000001</v>
      </c>
      <c r="J182" s="20">
        <v>3.103448275862069</v>
      </c>
      <c r="K182" s="21">
        <v>0.89655172413793105</v>
      </c>
      <c r="L182" s="21">
        <v>10.068965517241381</v>
      </c>
      <c r="M182" s="21">
        <v>60.137931034482762</v>
      </c>
      <c r="N182" s="21">
        <v>141.14814814814821</v>
      </c>
      <c r="O182" s="21">
        <v>116.93103448275861</v>
      </c>
      <c r="P182" s="21">
        <v>116.3448275862069</v>
      </c>
      <c r="Q182" s="21">
        <v>142.4133333333333</v>
      </c>
      <c r="R182" s="21">
        <v>178.27586206896549</v>
      </c>
      <c r="S182" s="21">
        <v>235.40740740740739</v>
      </c>
      <c r="T182" s="21">
        <v>165.35714285714289</v>
      </c>
      <c r="U182" s="21">
        <v>42.629629629629633</v>
      </c>
      <c r="V182" s="22">
        <v>1212.714282065316</v>
      </c>
      <c r="W182" s="23">
        <v>342</v>
      </c>
      <c r="X182" s="24">
        <v>0.95</v>
      </c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</row>
    <row r="183" spans="1:42" s="25" customFormat="1" ht="16.5" customHeight="1" x14ac:dyDescent="0.25">
      <c r="A183" s="16">
        <v>14010010</v>
      </c>
      <c r="B183" s="17" t="s">
        <v>1235</v>
      </c>
      <c r="C183" s="17" t="s">
        <v>259</v>
      </c>
      <c r="D183" s="17" t="s">
        <v>236</v>
      </c>
      <c r="E183" s="17" t="s">
        <v>38</v>
      </c>
      <c r="F183" s="17">
        <v>2</v>
      </c>
      <c r="G183" s="17">
        <v>320</v>
      </c>
      <c r="H183" s="18">
        <v>-75.107972220000008</v>
      </c>
      <c r="I183" s="19">
        <v>10.746111109999999</v>
      </c>
      <c r="J183" s="20">
        <v>1.8103448275862071</v>
      </c>
      <c r="K183" s="21">
        <v>1.6321428571428569</v>
      </c>
      <c r="L183" s="21">
        <v>11.23448275862069</v>
      </c>
      <c r="M183" s="21">
        <v>49.471428571428582</v>
      </c>
      <c r="N183" s="21">
        <v>119.5793103448276</v>
      </c>
      <c r="O183" s="21">
        <v>118.7071428571428</v>
      </c>
      <c r="P183" s="21">
        <v>117.51333333333331</v>
      </c>
      <c r="Q183" s="21">
        <v>140.048275862069</v>
      </c>
      <c r="R183" s="21">
        <v>175.61333333333329</v>
      </c>
      <c r="S183" s="21">
        <v>234.98666666666671</v>
      </c>
      <c r="T183" s="21">
        <v>177.36896551724129</v>
      </c>
      <c r="U183" s="21">
        <v>38.903448275862061</v>
      </c>
      <c r="V183" s="22">
        <v>1186.868875205254</v>
      </c>
      <c r="W183" s="23">
        <v>348</v>
      </c>
      <c r="X183" s="24">
        <v>0.96666666666666667</v>
      </c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</row>
    <row r="184" spans="1:42" s="25" customFormat="1" ht="16.5" customHeight="1" x14ac:dyDescent="0.25">
      <c r="A184" s="16">
        <v>29040080</v>
      </c>
      <c r="B184" s="17" t="s">
        <v>1211</v>
      </c>
      <c r="C184" s="17" t="s">
        <v>1364</v>
      </c>
      <c r="D184" s="17" t="s">
        <v>1364</v>
      </c>
      <c r="E184" s="17" t="s">
        <v>38</v>
      </c>
      <c r="F184" s="17">
        <v>2</v>
      </c>
      <c r="G184" s="17">
        <v>80</v>
      </c>
      <c r="H184" s="18">
        <v>-74.857916669999994</v>
      </c>
      <c r="I184" s="19">
        <v>10.779</v>
      </c>
      <c r="J184" s="20">
        <v>9.3346153846153843</v>
      </c>
      <c r="K184" s="21">
        <v>2.036</v>
      </c>
      <c r="L184" s="21">
        <v>16.069230769230771</v>
      </c>
      <c r="M184" s="21">
        <v>73.226923076923057</v>
      </c>
      <c r="N184" s="21">
        <v>142.32692307692309</v>
      </c>
      <c r="O184" s="21">
        <v>116.17777777777781</v>
      </c>
      <c r="P184" s="21">
        <v>128.58076923076919</v>
      </c>
      <c r="Q184" s="21">
        <v>152.40740740740739</v>
      </c>
      <c r="R184" s="21">
        <v>156.74799999999999</v>
      </c>
      <c r="S184" s="21">
        <v>191.05</v>
      </c>
      <c r="T184" s="21">
        <v>132.4</v>
      </c>
      <c r="U184" s="21">
        <v>39.911538461538463</v>
      </c>
      <c r="V184" s="22">
        <v>1160.2691851851851</v>
      </c>
      <c r="W184" s="23">
        <v>312</v>
      </c>
      <c r="X184" s="24">
        <v>0.8666666666666667</v>
      </c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</row>
    <row r="185" spans="1:42" s="25" customFormat="1" ht="16.5" customHeight="1" x14ac:dyDescent="0.25">
      <c r="A185" s="16">
        <v>29040070</v>
      </c>
      <c r="B185" s="17" t="s">
        <v>1211</v>
      </c>
      <c r="C185" s="17" t="s">
        <v>234</v>
      </c>
      <c r="D185" s="17" t="s">
        <v>234</v>
      </c>
      <c r="E185" s="17" t="s">
        <v>38</v>
      </c>
      <c r="F185" s="17">
        <v>2</v>
      </c>
      <c r="G185" s="17">
        <v>8</v>
      </c>
      <c r="H185" s="18">
        <v>-74.77072222000001</v>
      </c>
      <c r="I185" s="19">
        <v>10.64177778</v>
      </c>
      <c r="J185" s="20">
        <v>1.9</v>
      </c>
      <c r="K185" s="21">
        <v>6.7894736842105274</v>
      </c>
      <c r="L185" s="21">
        <v>15.194117647058819</v>
      </c>
      <c r="M185" s="21">
        <v>87.962500000000006</v>
      </c>
      <c r="N185" s="21">
        <v>116.0294117647059</v>
      </c>
      <c r="O185" s="21">
        <v>116.93333333333329</v>
      </c>
      <c r="P185" s="21">
        <v>101.23333333333331</v>
      </c>
      <c r="Q185" s="21">
        <v>150.7823529411765</v>
      </c>
      <c r="R185" s="21">
        <v>195.13529411764711</v>
      </c>
      <c r="S185" s="21">
        <v>171.9411764705882</v>
      </c>
      <c r="T185" s="21">
        <v>112.2352941176471</v>
      </c>
      <c r="U185" s="21">
        <v>33.625</v>
      </c>
      <c r="V185" s="22">
        <v>1109.761287409701</v>
      </c>
      <c r="W185" s="23">
        <v>209</v>
      </c>
      <c r="X185" s="24">
        <v>0.87083333333333335</v>
      </c>
      <c r="Y185" s="5" t="s">
        <v>1214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</row>
    <row r="186" spans="1:42" s="25" customFormat="1" ht="16.5" customHeight="1" x14ac:dyDescent="0.25">
      <c r="A186" s="16">
        <v>29040300</v>
      </c>
      <c r="B186" s="17" t="s">
        <v>1211</v>
      </c>
      <c r="C186" s="17" t="s">
        <v>233</v>
      </c>
      <c r="D186" s="17" t="s">
        <v>234</v>
      </c>
      <c r="E186" s="17" t="s">
        <v>38</v>
      </c>
      <c r="F186" s="17">
        <v>2</v>
      </c>
      <c r="G186" s="17">
        <v>5</v>
      </c>
      <c r="H186" s="18">
        <v>-74.822277779999993</v>
      </c>
      <c r="I186" s="19">
        <v>10.50788889</v>
      </c>
      <c r="J186" s="20">
        <v>4.7931034482758621</v>
      </c>
      <c r="K186" s="21">
        <v>1.964285714285714</v>
      </c>
      <c r="L186" s="21">
        <v>28.27586206896552</v>
      </c>
      <c r="M186" s="21">
        <v>84.783333333333331</v>
      </c>
      <c r="N186" s="21">
        <v>137.9</v>
      </c>
      <c r="O186" s="21">
        <v>115.73333333333331</v>
      </c>
      <c r="P186" s="21">
        <v>106.2533333333333</v>
      </c>
      <c r="Q186" s="21">
        <v>130.5655172413793</v>
      </c>
      <c r="R186" s="21">
        <v>143.31034482758619</v>
      </c>
      <c r="S186" s="21">
        <v>143.14285714285711</v>
      </c>
      <c r="T186" s="21">
        <v>116.78571428571431</v>
      </c>
      <c r="U186" s="21">
        <v>23.035714285714281</v>
      </c>
      <c r="V186" s="22">
        <v>1036.543399014779</v>
      </c>
      <c r="W186" s="23">
        <v>348</v>
      </c>
      <c r="X186" s="24">
        <v>0.96666666666666667</v>
      </c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</row>
    <row r="187" spans="1:42" s="25" customFormat="1" ht="16.5" customHeight="1" x14ac:dyDescent="0.25">
      <c r="A187" s="16">
        <v>29040230</v>
      </c>
      <c r="B187" s="17" t="s">
        <v>1211</v>
      </c>
      <c r="C187" s="17" t="s">
        <v>208</v>
      </c>
      <c r="D187" s="17" t="s">
        <v>208</v>
      </c>
      <c r="E187" s="17" t="s">
        <v>38</v>
      </c>
      <c r="F187" s="17">
        <v>2</v>
      </c>
      <c r="G187" s="17">
        <v>5</v>
      </c>
      <c r="H187" s="18">
        <v>-74.969666669999995</v>
      </c>
      <c r="I187" s="19">
        <v>10.98833333</v>
      </c>
      <c r="J187" s="20">
        <v>0.23</v>
      </c>
      <c r="K187" s="21">
        <v>0.44642857142857151</v>
      </c>
      <c r="L187" s="21">
        <v>1.333333333333333</v>
      </c>
      <c r="M187" s="21">
        <v>9.4178571428571445</v>
      </c>
      <c r="N187" s="21">
        <v>86.206896551724142</v>
      </c>
      <c r="O187" s="21">
        <v>58.673333333333318</v>
      </c>
      <c r="P187" s="21">
        <v>53.114285714285707</v>
      </c>
      <c r="Q187" s="21">
        <v>87.103333333333339</v>
      </c>
      <c r="R187" s="21">
        <v>135.79</v>
      </c>
      <c r="S187" s="21">
        <v>145.5185185185185</v>
      </c>
      <c r="T187" s="21">
        <v>109.0931034482759</v>
      </c>
      <c r="U187" s="21">
        <v>26.474074074074071</v>
      </c>
      <c r="V187" s="22">
        <v>713.40116402116405</v>
      </c>
      <c r="W187" s="23">
        <v>343</v>
      </c>
      <c r="X187" s="24">
        <v>0.95277777777777772</v>
      </c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</row>
    <row r="188" spans="1:42" s="25" customFormat="1" ht="16.5" customHeight="1" x14ac:dyDescent="0.25">
      <c r="A188" s="16">
        <v>29030410</v>
      </c>
      <c r="B188" s="17" t="s">
        <v>1211</v>
      </c>
      <c r="C188" s="17" t="s">
        <v>1365</v>
      </c>
      <c r="D188" s="17" t="s">
        <v>1366</v>
      </c>
      <c r="E188" s="17" t="s">
        <v>38</v>
      </c>
      <c r="F188" s="17">
        <v>2</v>
      </c>
      <c r="G188" s="17">
        <v>10</v>
      </c>
      <c r="H188" s="18">
        <v>-75.127222220000007</v>
      </c>
      <c r="I188" s="19">
        <v>10.40833333</v>
      </c>
      <c r="J188" s="20">
        <v>8.5172413793103452</v>
      </c>
      <c r="K188" s="21">
        <v>4.2</v>
      </c>
      <c r="L188" s="21">
        <v>15.44827586206897</v>
      </c>
      <c r="M188" s="21">
        <v>47.25714285714286</v>
      </c>
      <c r="N188" s="21">
        <v>129.10344827586209</v>
      </c>
      <c r="O188" s="21">
        <v>105.43333333333329</v>
      </c>
      <c r="P188" s="21">
        <v>100.2068965517241</v>
      </c>
      <c r="Q188" s="21">
        <v>122.18333333333329</v>
      </c>
      <c r="R188" s="21">
        <v>131.1333333333333</v>
      </c>
      <c r="S188" s="21">
        <v>164.04</v>
      </c>
      <c r="T188" s="21">
        <v>105.28571428571431</v>
      </c>
      <c r="U188" s="21">
        <v>31.36</v>
      </c>
      <c r="V188" s="22">
        <v>964.16871921182269</v>
      </c>
      <c r="W188" s="23">
        <v>342</v>
      </c>
      <c r="X188" s="24">
        <v>0.95</v>
      </c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</row>
    <row r="189" spans="1:42" s="25" customFormat="1" ht="16.5" customHeight="1" x14ac:dyDescent="0.25">
      <c r="A189" s="16">
        <v>29030270</v>
      </c>
      <c r="B189" s="17" t="s">
        <v>1211</v>
      </c>
      <c r="C189" s="17" t="s">
        <v>1367</v>
      </c>
      <c r="D189" s="17" t="s">
        <v>1366</v>
      </c>
      <c r="E189" s="17" t="s">
        <v>38</v>
      </c>
      <c r="F189" s="17">
        <v>2</v>
      </c>
      <c r="G189" s="17">
        <v>15</v>
      </c>
      <c r="H189" s="18">
        <v>-75.131583329999998</v>
      </c>
      <c r="I189" s="19">
        <v>10.433833330000001</v>
      </c>
      <c r="J189" s="20">
        <v>4.53</v>
      </c>
      <c r="K189" s="21">
        <v>2.8821428571428571</v>
      </c>
      <c r="L189" s="21">
        <v>18.72413793103448</v>
      </c>
      <c r="M189" s="21">
        <v>58.865517241379322</v>
      </c>
      <c r="N189" s="21">
        <v>135.6</v>
      </c>
      <c r="O189" s="21">
        <v>96.017241379310349</v>
      </c>
      <c r="P189" s="21">
        <v>86.279310344827593</v>
      </c>
      <c r="Q189" s="21">
        <v>117.23333333333331</v>
      </c>
      <c r="R189" s="21">
        <v>124.7689655172414</v>
      </c>
      <c r="S189" s="21">
        <v>169.38461538461539</v>
      </c>
      <c r="T189" s="21">
        <v>105.45357142857139</v>
      </c>
      <c r="U189" s="21">
        <v>26.581481481481479</v>
      </c>
      <c r="V189" s="22">
        <v>946.32031689893745</v>
      </c>
      <c r="W189" s="23">
        <v>343</v>
      </c>
      <c r="X189" s="24">
        <v>0.95277777777777772</v>
      </c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</row>
    <row r="190" spans="1:42" s="25" customFormat="1" ht="16.5" customHeight="1" x14ac:dyDescent="0.25">
      <c r="A190" s="16">
        <v>29040290</v>
      </c>
      <c r="B190" s="17" t="s">
        <v>1211</v>
      </c>
      <c r="C190" s="17" t="s">
        <v>1368</v>
      </c>
      <c r="D190" s="17" t="s">
        <v>118</v>
      </c>
      <c r="E190" s="17" t="s">
        <v>38</v>
      </c>
      <c r="F190" s="17">
        <v>2</v>
      </c>
      <c r="G190" s="17">
        <v>100</v>
      </c>
      <c r="H190" s="18">
        <v>-74.971777779999996</v>
      </c>
      <c r="I190" s="19">
        <v>10.55777778</v>
      </c>
      <c r="J190" s="20">
        <v>13.928571428571431</v>
      </c>
      <c r="K190" s="21">
        <v>12.59259259259259</v>
      </c>
      <c r="L190" s="21">
        <v>34.392857142857153</v>
      </c>
      <c r="M190" s="21">
        <v>108.2233333333333</v>
      </c>
      <c r="N190" s="21">
        <v>176.92</v>
      </c>
      <c r="O190" s="21">
        <v>149.44999999999999</v>
      </c>
      <c r="P190" s="21">
        <v>186.71428571428569</v>
      </c>
      <c r="Q190" s="21">
        <v>207.5</v>
      </c>
      <c r="R190" s="21">
        <v>229.86206896551721</v>
      </c>
      <c r="S190" s="21">
        <v>216.17142857142861</v>
      </c>
      <c r="T190" s="21">
        <v>141.67857142857139</v>
      </c>
      <c r="U190" s="21">
        <v>51.103448275862071</v>
      </c>
      <c r="V190" s="22">
        <v>1528.53715745302</v>
      </c>
      <c r="W190" s="23">
        <v>345</v>
      </c>
      <c r="X190" s="24">
        <v>0.95833333333333337</v>
      </c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</row>
    <row r="191" spans="1:42" s="25" customFormat="1" ht="16.5" customHeight="1" x14ac:dyDescent="0.25">
      <c r="A191" s="16">
        <v>29045000</v>
      </c>
      <c r="B191" s="17" t="s">
        <v>1227</v>
      </c>
      <c r="C191" s="17" t="s">
        <v>1369</v>
      </c>
      <c r="D191" s="17" t="s">
        <v>118</v>
      </c>
      <c r="E191" s="17" t="s">
        <v>38</v>
      </c>
      <c r="F191" s="17">
        <v>2</v>
      </c>
      <c r="G191" s="17">
        <v>100</v>
      </c>
      <c r="H191" s="18">
        <v>-74.918888890000005</v>
      </c>
      <c r="I191" s="19">
        <v>10.636722219999999</v>
      </c>
      <c r="J191" s="20">
        <v>9.9615384615384617</v>
      </c>
      <c r="K191" s="21">
        <v>5.08</v>
      </c>
      <c r="L191" s="21">
        <v>35.432000000000002</v>
      </c>
      <c r="M191" s="21">
        <v>101.524</v>
      </c>
      <c r="N191" s="21">
        <v>142.16923076923081</v>
      </c>
      <c r="O191" s="21">
        <v>125.4807692307692</v>
      </c>
      <c r="P191" s="21">
        <v>143.11538461538461</v>
      </c>
      <c r="Q191" s="21">
        <v>138.6</v>
      </c>
      <c r="R191" s="21">
        <v>134</v>
      </c>
      <c r="S191" s="21">
        <v>189.64</v>
      </c>
      <c r="T191" s="21">
        <v>133.7307692307692</v>
      </c>
      <c r="U191" s="21">
        <v>38.833333333333343</v>
      </c>
      <c r="V191" s="22">
        <v>1197.567025641026</v>
      </c>
      <c r="W191" s="23">
        <v>305</v>
      </c>
      <c r="X191" s="24">
        <v>0.84722222222222221</v>
      </c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</row>
    <row r="192" spans="1:42" s="25" customFormat="1" ht="16.5" customHeight="1" x14ac:dyDescent="0.25">
      <c r="A192" s="16">
        <v>29040270</v>
      </c>
      <c r="B192" s="17" t="s">
        <v>1211</v>
      </c>
      <c r="C192" s="17" t="s">
        <v>1370</v>
      </c>
      <c r="D192" s="17" t="s">
        <v>685</v>
      </c>
      <c r="E192" s="17" t="s">
        <v>38</v>
      </c>
      <c r="F192" s="17">
        <v>2</v>
      </c>
      <c r="G192" s="17">
        <v>4</v>
      </c>
      <c r="H192" s="18">
        <v>-74.962777779999996</v>
      </c>
      <c r="I192" s="19">
        <v>10.386944440000001</v>
      </c>
      <c r="J192" s="20">
        <v>11.074074074074071</v>
      </c>
      <c r="K192" s="21">
        <v>4.2222222222222223</v>
      </c>
      <c r="L192" s="21">
        <v>22.23076923076923</v>
      </c>
      <c r="M192" s="21">
        <v>99.518518518518519</v>
      </c>
      <c r="N192" s="21">
        <v>148</v>
      </c>
      <c r="O192" s="21">
        <v>94.222222222222229</v>
      </c>
      <c r="P192" s="21">
        <v>105.2307692307692</v>
      </c>
      <c r="Q192" s="21">
        <v>133</v>
      </c>
      <c r="R192" s="21">
        <v>141.85185185185179</v>
      </c>
      <c r="S192" s="21">
        <v>151.40384615384619</v>
      </c>
      <c r="T192" s="21">
        <v>117.5384615384615</v>
      </c>
      <c r="U192" s="21">
        <v>34.159999999999997</v>
      </c>
      <c r="V192" s="22">
        <v>1062.452735042735</v>
      </c>
      <c r="W192" s="23">
        <v>317</v>
      </c>
      <c r="X192" s="24">
        <v>0.88055555555555554</v>
      </c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</row>
    <row r="193" spans="1:42" s="25" customFormat="1" ht="16.5" customHeight="1" x14ac:dyDescent="0.25">
      <c r="A193" s="16">
        <v>29045190</v>
      </c>
      <c r="B193" s="17" t="s">
        <v>1218</v>
      </c>
      <c r="C193" s="17" t="s">
        <v>37</v>
      </c>
      <c r="D193" s="17" t="s">
        <v>39</v>
      </c>
      <c r="E193" s="17" t="s">
        <v>38</v>
      </c>
      <c r="F193" s="17">
        <v>2</v>
      </c>
      <c r="G193" s="17">
        <v>14</v>
      </c>
      <c r="H193" s="18">
        <v>-74.779722220000011</v>
      </c>
      <c r="I193" s="19">
        <v>10.91777778</v>
      </c>
      <c r="J193" s="20">
        <v>1.3678571428571431</v>
      </c>
      <c r="K193" s="21">
        <v>1.803703703703704</v>
      </c>
      <c r="L193" s="21">
        <v>1.546428571428571</v>
      </c>
      <c r="M193" s="21">
        <v>28.896428571428569</v>
      </c>
      <c r="N193" s="21">
        <v>126.9518518518519</v>
      </c>
      <c r="O193" s="21">
        <v>87.478571428571428</v>
      </c>
      <c r="P193" s="21">
        <v>87.693103448275863</v>
      </c>
      <c r="Q193" s="21">
        <v>107.02500000000001</v>
      </c>
      <c r="R193" s="21">
        <v>173.54642857142849</v>
      </c>
      <c r="S193" s="21">
        <v>159.136</v>
      </c>
      <c r="T193" s="21">
        <v>114.8703703703704</v>
      </c>
      <c r="U193" s="21">
        <v>30.18518518518519</v>
      </c>
      <c r="V193" s="22">
        <v>920.50092884510116</v>
      </c>
      <c r="W193" s="23">
        <v>330</v>
      </c>
      <c r="X193" s="24">
        <v>0.91666666666666663</v>
      </c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</row>
    <row r="194" spans="1:42" s="25" customFormat="1" ht="16.5" customHeight="1" x14ac:dyDescent="0.25">
      <c r="A194" s="16">
        <v>29040310</v>
      </c>
      <c r="B194" s="17" t="s">
        <v>1211</v>
      </c>
      <c r="C194" s="17" t="s">
        <v>237</v>
      </c>
      <c r="D194" s="17" t="s">
        <v>238</v>
      </c>
      <c r="E194" s="17" t="s">
        <v>38</v>
      </c>
      <c r="F194" s="17">
        <v>2</v>
      </c>
      <c r="G194" s="17">
        <v>8</v>
      </c>
      <c r="H194" s="18">
        <v>-74.920222219999999</v>
      </c>
      <c r="I194" s="19">
        <v>10.27788889</v>
      </c>
      <c r="J194" s="20">
        <v>10.85</v>
      </c>
      <c r="K194" s="21">
        <v>6.4206896551724144</v>
      </c>
      <c r="L194" s="21">
        <v>39.506896551724139</v>
      </c>
      <c r="M194" s="21">
        <v>102.78275862068961</v>
      </c>
      <c r="N194" s="21">
        <v>153.96428571428569</v>
      </c>
      <c r="O194" s="21">
        <v>136.0321428571429</v>
      </c>
      <c r="P194" s="21">
        <v>130.67777777777781</v>
      </c>
      <c r="Q194" s="21">
        <v>160.1</v>
      </c>
      <c r="R194" s="21">
        <v>144.9071428571429</v>
      </c>
      <c r="S194" s="21">
        <v>167.44074074074069</v>
      </c>
      <c r="T194" s="21">
        <v>109.71538461538459</v>
      </c>
      <c r="U194" s="21">
        <v>31.74074074074074</v>
      </c>
      <c r="V194" s="22">
        <v>1194.1385601308009</v>
      </c>
      <c r="W194" s="23">
        <v>336</v>
      </c>
      <c r="X194" s="24">
        <v>0.93333333333333335</v>
      </c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</row>
    <row r="195" spans="1:42" s="25" customFormat="1" ht="16.5" customHeight="1" x14ac:dyDescent="0.25">
      <c r="A195" s="16">
        <v>14010100</v>
      </c>
      <c r="B195" s="17" t="s">
        <v>1211</v>
      </c>
      <c r="C195" s="17" t="s">
        <v>1371</v>
      </c>
      <c r="D195" s="17" t="s">
        <v>1372</v>
      </c>
      <c r="E195" s="17" t="s">
        <v>38</v>
      </c>
      <c r="F195" s="17">
        <v>2</v>
      </c>
      <c r="G195" s="17">
        <v>200</v>
      </c>
      <c r="H195" s="18">
        <v>-74.995000000000005</v>
      </c>
      <c r="I195" s="19">
        <v>10.955111110000001</v>
      </c>
      <c r="J195" s="20">
        <v>0.14814814814814811</v>
      </c>
      <c r="K195" s="21">
        <v>0.92</v>
      </c>
      <c r="L195" s="21">
        <v>3.307692307692307</v>
      </c>
      <c r="M195" s="21">
        <v>23.855555555555561</v>
      </c>
      <c r="N195" s="21">
        <v>120.56666666666671</v>
      </c>
      <c r="O195" s="21">
        <v>91.074074074074076</v>
      </c>
      <c r="P195" s="21">
        <v>79.98888888888888</v>
      </c>
      <c r="Q195" s="21">
        <v>139.54814814814819</v>
      </c>
      <c r="R195" s="21">
        <v>194.25</v>
      </c>
      <c r="S195" s="21">
        <v>204.5</v>
      </c>
      <c r="T195" s="21">
        <v>147.35416666666671</v>
      </c>
      <c r="U195" s="21">
        <v>37.520000000000003</v>
      </c>
      <c r="V195" s="22">
        <v>1043.033340455841</v>
      </c>
      <c r="W195" s="23">
        <v>317</v>
      </c>
      <c r="X195" s="24">
        <v>0.88055555555555554</v>
      </c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</row>
    <row r="196" spans="1:42" s="25" customFormat="1" ht="16.5" customHeight="1" x14ac:dyDescent="0.25">
      <c r="A196" s="16">
        <v>29040240</v>
      </c>
      <c r="B196" s="17" t="s">
        <v>1235</v>
      </c>
      <c r="C196" s="17" t="s">
        <v>251</v>
      </c>
      <c r="D196" s="17" t="s">
        <v>251</v>
      </c>
      <c r="E196" s="17" t="s">
        <v>38</v>
      </c>
      <c r="F196" s="17">
        <v>2</v>
      </c>
      <c r="G196" s="17">
        <v>100</v>
      </c>
      <c r="H196" s="18">
        <v>-74.980555560000013</v>
      </c>
      <c r="I196" s="19">
        <v>10.74472222</v>
      </c>
      <c r="J196" s="20">
        <v>9.0259259259259252</v>
      </c>
      <c r="K196" s="21">
        <v>5.4586206896551728</v>
      </c>
      <c r="L196" s="21">
        <v>18.403448275862068</v>
      </c>
      <c r="M196" s="21">
        <v>73.848148148148141</v>
      </c>
      <c r="N196" s="21">
        <v>134.34230769230771</v>
      </c>
      <c r="O196" s="21">
        <v>117.4777777777778</v>
      </c>
      <c r="P196" s="21">
        <v>122.3428571428571</v>
      </c>
      <c r="Q196" s="21">
        <v>140.3551724137931</v>
      </c>
      <c r="R196" s="21">
        <v>157.63333333333341</v>
      </c>
      <c r="S196" s="21">
        <v>146.4814814814815</v>
      </c>
      <c r="T196" s="21">
        <v>133.06785714285721</v>
      </c>
      <c r="U196" s="21">
        <v>30.614814814814821</v>
      </c>
      <c r="V196" s="22">
        <v>1089.0517448388141</v>
      </c>
      <c r="W196" s="23">
        <v>331</v>
      </c>
      <c r="X196" s="24">
        <v>0.9194444444444444</v>
      </c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</row>
    <row r="197" spans="1:42" s="25" customFormat="1" ht="16.5" customHeight="1" x14ac:dyDescent="0.25">
      <c r="A197" s="16">
        <v>25020800</v>
      </c>
      <c r="B197" s="17" t="s">
        <v>1211</v>
      </c>
      <c r="C197" s="17" t="s">
        <v>295</v>
      </c>
      <c r="D197" s="17" t="s">
        <v>1373</v>
      </c>
      <c r="E197" s="17" t="s">
        <v>35</v>
      </c>
      <c r="F197" s="17">
        <v>1</v>
      </c>
      <c r="G197" s="17">
        <v>21</v>
      </c>
      <c r="H197" s="18">
        <v>-74.530393889999999</v>
      </c>
      <c r="I197" s="19">
        <v>8.5719288899999988</v>
      </c>
      <c r="J197" s="20">
        <v>33.578947368421048</v>
      </c>
      <c r="K197" s="21">
        <v>48.421052631578952</v>
      </c>
      <c r="L197" s="21">
        <v>86.94736842105263</v>
      </c>
      <c r="M197" s="21">
        <v>173.30526315789481</v>
      </c>
      <c r="N197" s="21">
        <v>356.86</v>
      </c>
      <c r="O197" s="21">
        <v>310.3</v>
      </c>
      <c r="P197" s="21">
        <v>302.96315789473681</v>
      </c>
      <c r="Q197" s="21">
        <v>314.36111111111109</v>
      </c>
      <c r="R197" s="21">
        <v>318.05882352941182</v>
      </c>
      <c r="S197" s="21">
        <v>403.94444444444451</v>
      </c>
      <c r="T197" s="21">
        <v>295.45</v>
      </c>
      <c r="U197" s="21">
        <v>136.61111111111109</v>
      </c>
      <c r="V197" s="22">
        <v>2780.8012796697631</v>
      </c>
      <c r="W197" s="23">
        <v>224</v>
      </c>
      <c r="X197" s="24">
        <v>0.93333333333333335</v>
      </c>
      <c r="Y197" s="5" t="s">
        <v>1214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</row>
    <row r="198" spans="1:42" s="25" customFormat="1" ht="16.5" customHeight="1" x14ac:dyDescent="0.25">
      <c r="A198" s="16">
        <v>25020030</v>
      </c>
      <c r="B198" s="17" t="s">
        <v>1211</v>
      </c>
      <c r="C198" s="17" t="s">
        <v>1374</v>
      </c>
      <c r="D198" s="17" t="s">
        <v>1373</v>
      </c>
      <c r="E198" s="17" t="s">
        <v>35</v>
      </c>
      <c r="F198" s="17">
        <v>1</v>
      </c>
      <c r="G198" s="17">
        <v>30</v>
      </c>
      <c r="H198" s="18">
        <v>-74.512222220000012</v>
      </c>
      <c r="I198" s="19">
        <v>8.7272222199999998</v>
      </c>
      <c r="J198" s="20">
        <v>70.5</v>
      </c>
      <c r="K198" s="21">
        <v>76.900000000000006</v>
      </c>
      <c r="L198" s="21">
        <v>118.45</v>
      </c>
      <c r="M198" s="21">
        <v>242.89</v>
      </c>
      <c r="N198" s="21">
        <v>495.54827586206898</v>
      </c>
      <c r="O198" s="21">
        <v>493.08620689655169</v>
      </c>
      <c r="P198" s="21">
        <v>396.85666666666668</v>
      </c>
      <c r="Q198" s="21">
        <v>503.85714285714278</v>
      </c>
      <c r="R198" s="21">
        <v>502.12068965517238</v>
      </c>
      <c r="S198" s="21">
        <v>756.90384615384619</v>
      </c>
      <c r="T198" s="21">
        <v>767.14814814814815</v>
      </c>
      <c r="U198" s="21">
        <v>452.37931034482762</v>
      </c>
      <c r="V198" s="22">
        <v>4876.6402865844248</v>
      </c>
      <c r="W198" s="23">
        <v>347</v>
      </c>
      <c r="X198" s="24">
        <v>0.96388888888888891</v>
      </c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</row>
    <row r="199" spans="1:42" s="25" customFormat="1" ht="16.5" customHeight="1" x14ac:dyDescent="0.25">
      <c r="A199" s="16">
        <v>25020350</v>
      </c>
      <c r="B199" s="17" t="s">
        <v>1211</v>
      </c>
      <c r="C199" s="17" t="s">
        <v>1375</v>
      </c>
      <c r="D199" s="17" t="s">
        <v>1373</v>
      </c>
      <c r="E199" s="17" t="s">
        <v>35</v>
      </c>
      <c r="F199" s="17">
        <v>1</v>
      </c>
      <c r="G199" s="17">
        <v>30</v>
      </c>
      <c r="H199" s="18">
        <v>-74.541666669999998</v>
      </c>
      <c r="I199" s="19">
        <v>8.4927777799999991</v>
      </c>
      <c r="J199" s="20">
        <v>45.996551724137937</v>
      </c>
      <c r="K199" s="21">
        <v>48.620689655172413</v>
      </c>
      <c r="L199" s="21">
        <v>112.6551724137931</v>
      </c>
      <c r="M199" s="21">
        <v>244.73448275862069</v>
      </c>
      <c r="N199" s="21">
        <v>495.28275862068972</v>
      </c>
      <c r="O199" s="21">
        <v>471.12758620689658</v>
      </c>
      <c r="P199" s="21">
        <v>401.28571428571428</v>
      </c>
      <c r="Q199" s="21">
        <v>508.96</v>
      </c>
      <c r="R199" s="21">
        <v>459.6571428571429</v>
      </c>
      <c r="S199" s="21">
        <v>517.65357142857135</v>
      </c>
      <c r="T199" s="21">
        <v>431.68620689655171</v>
      </c>
      <c r="U199" s="21">
        <v>158.62068965517241</v>
      </c>
      <c r="V199" s="22">
        <v>3896.280566502463</v>
      </c>
      <c r="W199" s="23">
        <v>346</v>
      </c>
      <c r="X199" s="24">
        <v>0.96111111111111114</v>
      </c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</row>
    <row r="200" spans="1:42" s="25" customFormat="1" ht="16.5" customHeight="1" x14ac:dyDescent="0.25">
      <c r="A200" s="16">
        <v>25020970</v>
      </c>
      <c r="B200" s="17" t="s">
        <v>1211</v>
      </c>
      <c r="C200" s="17" t="s">
        <v>833</v>
      </c>
      <c r="D200" s="17" t="s">
        <v>833</v>
      </c>
      <c r="E200" s="17" t="s">
        <v>35</v>
      </c>
      <c r="F200" s="17">
        <v>8</v>
      </c>
      <c r="G200" s="17">
        <v>74</v>
      </c>
      <c r="H200" s="18">
        <v>-73.941111110000008</v>
      </c>
      <c r="I200" s="19">
        <v>8.4594444400000004</v>
      </c>
      <c r="J200" s="20">
        <v>20.63571428571429</v>
      </c>
      <c r="K200" s="21">
        <v>14.98571428571428</v>
      </c>
      <c r="L200" s="21">
        <v>83.962962962962962</v>
      </c>
      <c r="M200" s="21">
        <v>158.61071428571429</v>
      </c>
      <c r="N200" s="21">
        <v>239.4785714285714</v>
      </c>
      <c r="O200" s="21">
        <v>161.6785714285715</v>
      </c>
      <c r="P200" s="21">
        <v>143.30000000000001</v>
      </c>
      <c r="Q200" s="21">
        <v>208.85599999999999</v>
      </c>
      <c r="R200" s="21">
        <v>221.9111111111111</v>
      </c>
      <c r="S200" s="21">
        <v>280.00740740740741</v>
      </c>
      <c r="T200" s="21">
        <v>157.82307692307691</v>
      </c>
      <c r="U200" s="21">
        <v>33.581481481481482</v>
      </c>
      <c r="V200" s="22">
        <v>1724.831325600326</v>
      </c>
      <c r="W200" s="23">
        <v>327</v>
      </c>
      <c r="X200" s="24">
        <v>0.90833333333333333</v>
      </c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</row>
    <row r="201" spans="1:42" s="25" customFormat="1" ht="16.5" customHeight="1" x14ac:dyDescent="0.25">
      <c r="A201" s="16">
        <v>29030040</v>
      </c>
      <c r="B201" s="17" t="s">
        <v>1235</v>
      </c>
      <c r="C201" s="17" t="s">
        <v>253</v>
      </c>
      <c r="D201" s="17" t="s">
        <v>253</v>
      </c>
      <c r="E201" s="17" t="s">
        <v>35</v>
      </c>
      <c r="F201" s="17">
        <v>2</v>
      </c>
      <c r="G201" s="17">
        <v>60</v>
      </c>
      <c r="H201" s="18">
        <v>-75.354444439999995</v>
      </c>
      <c r="I201" s="19">
        <v>10.250277779999999</v>
      </c>
      <c r="J201" s="20">
        <v>15.043333333333329</v>
      </c>
      <c r="K201" s="21">
        <v>16.28</v>
      </c>
      <c r="L201" s="21">
        <v>43.513333333333343</v>
      </c>
      <c r="M201" s="21">
        <v>134.43</v>
      </c>
      <c r="N201" s="21">
        <v>173.67857142857139</v>
      </c>
      <c r="O201" s="21">
        <v>153.70357142857139</v>
      </c>
      <c r="P201" s="21">
        <v>151.5310344827586</v>
      </c>
      <c r="Q201" s="21">
        <v>181.28571428571431</v>
      </c>
      <c r="R201" s="21">
        <v>217.82758620689651</v>
      </c>
      <c r="S201" s="21">
        <v>235.3481481481482</v>
      </c>
      <c r="T201" s="21">
        <v>189.54814814814819</v>
      </c>
      <c r="U201" s="21">
        <v>73.653846153846146</v>
      </c>
      <c r="V201" s="22">
        <v>1585.8432869493211</v>
      </c>
      <c r="W201" s="23">
        <v>342</v>
      </c>
      <c r="X201" s="24">
        <v>0.95</v>
      </c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</row>
    <row r="202" spans="1:42" s="25" customFormat="1" ht="16.5" customHeight="1" x14ac:dyDescent="0.25">
      <c r="A202" s="16">
        <v>29030320</v>
      </c>
      <c r="B202" s="17" t="s">
        <v>1211</v>
      </c>
      <c r="C202" s="17" t="s">
        <v>1376</v>
      </c>
      <c r="D202" s="17" t="s">
        <v>253</v>
      </c>
      <c r="E202" s="17" t="s">
        <v>35</v>
      </c>
      <c r="F202" s="17">
        <v>2</v>
      </c>
      <c r="G202" s="17">
        <v>5</v>
      </c>
      <c r="H202" s="18">
        <v>-75.402500000000003</v>
      </c>
      <c r="I202" s="19">
        <v>10.10083333</v>
      </c>
      <c r="J202" s="20">
        <v>5.7655172413793112</v>
      </c>
      <c r="K202" s="21">
        <v>4.6275862068965514</v>
      </c>
      <c r="L202" s="21">
        <v>19.827586206896552</v>
      </c>
      <c r="M202" s="21">
        <v>75.110714285714295</v>
      </c>
      <c r="N202" s="21">
        <v>121.4379310344828</v>
      </c>
      <c r="O202" s="21">
        <v>118.72592592592591</v>
      </c>
      <c r="P202" s="21">
        <v>135.37931034482759</v>
      </c>
      <c r="Q202" s="21">
        <v>133.62068965517241</v>
      </c>
      <c r="R202" s="21">
        <v>132.05862068965521</v>
      </c>
      <c r="S202" s="21">
        <v>181.2</v>
      </c>
      <c r="T202" s="21">
        <v>137.37142857142859</v>
      </c>
      <c r="U202" s="21">
        <v>47.317857142857143</v>
      </c>
      <c r="V202" s="22">
        <v>1112.4431673052361</v>
      </c>
      <c r="W202" s="23">
        <v>342</v>
      </c>
      <c r="X202" s="24">
        <v>0.95</v>
      </c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</row>
    <row r="203" spans="1:42" s="25" customFormat="1" ht="16.5" customHeight="1" x14ac:dyDescent="0.25">
      <c r="A203" s="16">
        <v>25020880</v>
      </c>
      <c r="B203" s="17" t="s">
        <v>1211</v>
      </c>
      <c r="C203" s="17" t="s">
        <v>1377</v>
      </c>
      <c r="D203" s="17" t="s">
        <v>1377</v>
      </c>
      <c r="E203" s="17" t="s">
        <v>35</v>
      </c>
      <c r="F203" s="17">
        <v>2</v>
      </c>
      <c r="G203" s="17">
        <v>25</v>
      </c>
      <c r="H203" s="18">
        <v>-74.110555560000009</v>
      </c>
      <c r="I203" s="19">
        <v>8.9466666700000008</v>
      </c>
      <c r="J203" s="20">
        <v>33.700000000000003</v>
      </c>
      <c r="K203" s="21">
        <v>28.3</v>
      </c>
      <c r="L203" s="21">
        <v>82.827586206896555</v>
      </c>
      <c r="M203" s="21">
        <v>179.2448275862069</v>
      </c>
      <c r="N203" s="21">
        <v>282.93103448275861</v>
      </c>
      <c r="O203" s="21">
        <v>212.86206896551721</v>
      </c>
      <c r="P203" s="21">
        <v>177.4344827586207</v>
      </c>
      <c r="Q203" s="21">
        <v>268.35714285714278</v>
      </c>
      <c r="R203" s="21">
        <v>324.62857142857138</v>
      </c>
      <c r="S203" s="21">
        <v>387.96153846153851</v>
      </c>
      <c r="T203" s="21">
        <v>315.5</v>
      </c>
      <c r="U203" s="21">
        <v>109</v>
      </c>
      <c r="V203" s="22">
        <v>2402.7472527472528</v>
      </c>
      <c r="W203" s="23">
        <v>343</v>
      </c>
      <c r="X203" s="24">
        <v>0.95277777777777772</v>
      </c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</row>
    <row r="204" spans="1:42" s="25" customFormat="1" ht="16.5" customHeight="1" x14ac:dyDescent="0.25">
      <c r="A204" s="16">
        <v>25027630</v>
      </c>
      <c r="B204" s="17" t="s">
        <v>1212</v>
      </c>
      <c r="C204" s="17" t="s">
        <v>1378</v>
      </c>
      <c r="D204" s="17" t="s">
        <v>1377</v>
      </c>
      <c r="E204" s="17" t="s">
        <v>35</v>
      </c>
      <c r="F204" s="17">
        <v>2</v>
      </c>
      <c r="G204" s="17">
        <v>23</v>
      </c>
      <c r="H204" s="18">
        <v>-74.25444444</v>
      </c>
      <c r="I204" s="19">
        <v>8.8097222199999994</v>
      </c>
      <c r="J204" s="20">
        <v>49.633333333333333</v>
      </c>
      <c r="K204" s="21">
        <v>32.366666666666667</v>
      </c>
      <c r="L204" s="21">
        <v>96.925925925925924</v>
      </c>
      <c r="M204" s="21">
        <v>206.51785714285711</v>
      </c>
      <c r="N204" s="21">
        <v>327.42857142857139</v>
      </c>
      <c r="O204" s="21">
        <v>257.53571428571428</v>
      </c>
      <c r="P204" s="21">
        <v>269.46296296296299</v>
      </c>
      <c r="Q204" s="21">
        <v>300.52222222222218</v>
      </c>
      <c r="R204" s="21">
        <v>388.04074074074077</v>
      </c>
      <c r="S204" s="21">
        <v>423.21923076923082</v>
      </c>
      <c r="T204" s="21">
        <v>385.24444444444453</v>
      </c>
      <c r="U204" s="21">
        <v>150.24285714285719</v>
      </c>
      <c r="V204" s="22">
        <v>2887.1405270655282</v>
      </c>
      <c r="W204" s="23">
        <v>333</v>
      </c>
      <c r="X204" s="24">
        <v>0.92500000000000004</v>
      </c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</row>
    <row r="205" spans="1:42" s="25" customFormat="1" ht="16.5" customHeight="1" x14ac:dyDescent="0.25">
      <c r="A205" s="16">
        <v>14015080</v>
      </c>
      <c r="B205" s="17" t="s">
        <v>1218</v>
      </c>
      <c r="C205" s="17" t="s">
        <v>34</v>
      </c>
      <c r="D205" s="17" t="s">
        <v>1379</v>
      </c>
      <c r="E205" s="17" t="s">
        <v>35</v>
      </c>
      <c r="F205" s="17">
        <v>2</v>
      </c>
      <c r="G205" s="17">
        <v>2</v>
      </c>
      <c r="H205" s="18">
        <v>-75.516027780000002</v>
      </c>
      <c r="I205" s="19">
        <v>10.44725</v>
      </c>
      <c r="J205" s="20">
        <v>0.51724137931034475</v>
      </c>
      <c r="K205" s="21">
        <v>0.34814814814814821</v>
      </c>
      <c r="L205" s="21">
        <v>3.2038461538461531</v>
      </c>
      <c r="M205" s="21">
        <v>18.646428571428569</v>
      </c>
      <c r="N205" s="21">
        <v>117.4384615384615</v>
      </c>
      <c r="O205" s="21">
        <v>92.517241379310335</v>
      </c>
      <c r="P205" s="21">
        <v>121.0962962962963</v>
      </c>
      <c r="Q205" s="21">
        <v>127.4793103448276</v>
      </c>
      <c r="R205" s="21">
        <v>133.05172413793099</v>
      </c>
      <c r="S205" s="21">
        <v>236.5161538461538</v>
      </c>
      <c r="T205" s="21">
        <v>178.25</v>
      </c>
      <c r="U205" s="21">
        <v>44.723076923076917</v>
      </c>
      <c r="V205" s="22">
        <v>1073.7879287187909</v>
      </c>
      <c r="W205" s="23">
        <v>330</v>
      </c>
      <c r="X205" s="24">
        <v>0.91666666666666663</v>
      </c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</row>
    <row r="206" spans="1:42" s="25" customFormat="1" ht="16.5" customHeight="1" x14ac:dyDescent="0.25">
      <c r="A206" s="16">
        <v>14010030</v>
      </c>
      <c r="B206" s="17" t="s">
        <v>1211</v>
      </c>
      <c r="C206" s="17" t="s">
        <v>1380</v>
      </c>
      <c r="D206" s="17" t="s">
        <v>1379</v>
      </c>
      <c r="E206" s="17" t="s">
        <v>35</v>
      </c>
      <c r="F206" s="17">
        <v>2</v>
      </c>
      <c r="G206" s="17">
        <v>35</v>
      </c>
      <c r="H206" s="18">
        <v>-75.401388890000007</v>
      </c>
      <c r="I206" s="19">
        <v>10.52416667</v>
      </c>
      <c r="J206" s="20">
        <v>6.2481481481481476</v>
      </c>
      <c r="K206" s="21">
        <v>3.6259259259259262</v>
      </c>
      <c r="L206" s="21">
        <v>8.2259259259259263</v>
      </c>
      <c r="M206" s="21">
        <v>52.266666666666659</v>
      </c>
      <c r="N206" s="21">
        <v>126.2115384615385</v>
      </c>
      <c r="O206" s="21">
        <v>125.71724137931039</v>
      </c>
      <c r="P206" s="21">
        <v>123.7655172413793</v>
      </c>
      <c r="Q206" s="21">
        <v>145.22499999999999</v>
      </c>
      <c r="R206" s="21">
        <v>168.04642857142861</v>
      </c>
      <c r="S206" s="21">
        <v>254.12142857142859</v>
      </c>
      <c r="T206" s="21">
        <v>179.12068965517241</v>
      </c>
      <c r="U206" s="21">
        <v>41.842857142857149</v>
      </c>
      <c r="V206" s="22">
        <v>1234.417367689781</v>
      </c>
      <c r="W206" s="23">
        <v>333</v>
      </c>
      <c r="X206" s="24">
        <v>0.92500000000000004</v>
      </c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</row>
    <row r="207" spans="1:42" s="25" customFormat="1" ht="16.5" customHeight="1" x14ac:dyDescent="0.25">
      <c r="A207" s="16">
        <v>29030370</v>
      </c>
      <c r="B207" s="17" t="s">
        <v>1211</v>
      </c>
      <c r="C207" s="17" t="s">
        <v>458</v>
      </c>
      <c r="D207" s="17" t="s">
        <v>1379</v>
      </c>
      <c r="E207" s="17" t="s">
        <v>35</v>
      </c>
      <c r="F207" s="17">
        <v>2</v>
      </c>
      <c r="G207" s="17">
        <v>1</v>
      </c>
      <c r="H207" s="18">
        <v>-75.551111110000008</v>
      </c>
      <c r="I207" s="19">
        <v>10.23416667</v>
      </c>
      <c r="J207" s="20">
        <v>2.4</v>
      </c>
      <c r="K207" s="21">
        <v>0.34482758620689657</v>
      </c>
      <c r="L207" s="21">
        <v>2.2758620689655169</v>
      </c>
      <c r="M207" s="21">
        <v>31.071428571428569</v>
      </c>
      <c r="N207" s="21">
        <v>109.82857142857139</v>
      </c>
      <c r="O207" s="21">
        <v>127.8888888888889</v>
      </c>
      <c r="P207" s="21">
        <v>105.28571428571431</v>
      </c>
      <c r="Q207" s="21">
        <v>111.8571428571429</v>
      </c>
      <c r="R207" s="21">
        <v>135.66896551724139</v>
      </c>
      <c r="S207" s="21">
        <v>208</v>
      </c>
      <c r="T207" s="21">
        <v>143.45172413793111</v>
      </c>
      <c r="U207" s="21">
        <v>37.821428571428569</v>
      </c>
      <c r="V207" s="22">
        <v>1015.894553913519</v>
      </c>
      <c r="W207" s="23">
        <v>341</v>
      </c>
      <c r="X207" s="24">
        <v>0.94722222222222219</v>
      </c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</row>
    <row r="208" spans="1:42" s="25" customFormat="1" ht="16.5" customHeight="1" x14ac:dyDescent="0.25">
      <c r="A208" s="16">
        <v>25021300</v>
      </c>
      <c r="B208" s="17" t="s">
        <v>1211</v>
      </c>
      <c r="C208" s="17" t="s">
        <v>1381</v>
      </c>
      <c r="D208" s="17" t="s">
        <v>1382</v>
      </c>
      <c r="E208" s="17" t="s">
        <v>35</v>
      </c>
      <c r="F208" s="17">
        <v>2</v>
      </c>
      <c r="G208" s="17">
        <v>20</v>
      </c>
      <c r="H208" s="18">
        <v>-74.646388889999997</v>
      </c>
      <c r="I208" s="19">
        <v>9.2738888900000003</v>
      </c>
      <c r="J208" s="20">
        <v>18.399999999999999</v>
      </c>
      <c r="K208" s="21">
        <v>16.25</v>
      </c>
      <c r="L208" s="21">
        <v>44.1</v>
      </c>
      <c r="M208" s="21">
        <v>96.258620689655174</v>
      </c>
      <c r="N208" s="21">
        <v>219.82758620689651</v>
      </c>
      <c r="O208" s="21">
        <v>169.03571428571431</v>
      </c>
      <c r="P208" s="21">
        <v>168.85714285714289</v>
      </c>
      <c r="Q208" s="21">
        <v>201.2222222222222</v>
      </c>
      <c r="R208" s="21">
        <v>199.7586206896552</v>
      </c>
      <c r="S208" s="21">
        <v>203.3862068965517</v>
      </c>
      <c r="T208" s="21">
        <v>132.93103448275861</v>
      </c>
      <c r="U208" s="21">
        <v>48</v>
      </c>
      <c r="V208" s="22">
        <v>1518.0271483305969</v>
      </c>
      <c r="W208" s="23">
        <v>344</v>
      </c>
      <c r="X208" s="24">
        <v>0.9555555555555556</v>
      </c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</row>
    <row r="209" spans="1:42" s="25" customFormat="1" ht="16.5" customHeight="1" x14ac:dyDescent="0.25">
      <c r="A209" s="16">
        <v>25021340</v>
      </c>
      <c r="B209" s="17" t="s">
        <v>1211</v>
      </c>
      <c r="C209" s="17" t="s">
        <v>943</v>
      </c>
      <c r="D209" s="17" t="s">
        <v>1382</v>
      </c>
      <c r="E209" s="17" t="s">
        <v>35</v>
      </c>
      <c r="F209" s="17">
        <v>2</v>
      </c>
      <c r="G209" s="17">
        <v>18</v>
      </c>
      <c r="H209" s="18">
        <v>-74.736111109999996</v>
      </c>
      <c r="I209" s="19">
        <v>9.249166670000001</v>
      </c>
      <c r="J209" s="20">
        <v>13.96428571428571</v>
      </c>
      <c r="K209" s="21">
        <v>12.19230769230769</v>
      </c>
      <c r="L209" s="21">
        <v>41.814814814814817</v>
      </c>
      <c r="M209" s="21">
        <v>89.758620689655174</v>
      </c>
      <c r="N209" s="21">
        <v>197.57142857142861</v>
      </c>
      <c r="O209" s="21">
        <v>190.43333333333331</v>
      </c>
      <c r="P209" s="21">
        <v>189.96428571428569</v>
      </c>
      <c r="Q209" s="21">
        <v>200</v>
      </c>
      <c r="R209" s="21">
        <v>206.65517241379311</v>
      </c>
      <c r="S209" s="21">
        <v>200.8</v>
      </c>
      <c r="T209" s="21">
        <v>132.7037037037037</v>
      </c>
      <c r="U209" s="21">
        <v>65.81481481481481</v>
      </c>
      <c r="V209" s="22">
        <v>1541.6727674624231</v>
      </c>
      <c r="W209" s="23">
        <v>339</v>
      </c>
      <c r="X209" s="24">
        <v>0.94166666666666665</v>
      </c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</row>
    <row r="210" spans="1:42" s="25" customFormat="1" ht="16.5" customHeight="1" x14ac:dyDescent="0.25">
      <c r="A210" s="16">
        <v>25020960</v>
      </c>
      <c r="B210" s="17" t="s">
        <v>1211</v>
      </c>
      <c r="C210" s="17" t="s">
        <v>47</v>
      </c>
      <c r="D210" s="17" t="s">
        <v>47</v>
      </c>
      <c r="E210" s="17" t="s">
        <v>35</v>
      </c>
      <c r="F210" s="17">
        <v>2</v>
      </c>
      <c r="G210" s="17">
        <v>20</v>
      </c>
      <c r="H210" s="18">
        <v>-74.825277779999993</v>
      </c>
      <c r="I210" s="19">
        <v>9.5880555600000008</v>
      </c>
      <c r="J210" s="20">
        <v>11.642857142857141</v>
      </c>
      <c r="K210" s="21">
        <v>18.785185185185181</v>
      </c>
      <c r="L210" s="21">
        <v>50.75714285714286</v>
      </c>
      <c r="M210" s="21">
        <v>87.914285714285711</v>
      </c>
      <c r="N210" s="21">
        <v>142.99629629629629</v>
      </c>
      <c r="O210" s="21">
        <v>128.84814814814811</v>
      </c>
      <c r="P210" s="21">
        <v>116.5428571428571</v>
      </c>
      <c r="Q210" s="21">
        <v>135.44137931034479</v>
      </c>
      <c r="R210" s="21">
        <v>144.05925925925919</v>
      </c>
      <c r="S210" s="21">
        <v>146.66</v>
      </c>
      <c r="T210" s="21">
        <v>91.666666666666671</v>
      </c>
      <c r="U210" s="21">
        <v>29.19230769230769</v>
      </c>
      <c r="V210" s="22">
        <v>1104.5063854153509</v>
      </c>
      <c r="W210" s="23">
        <v>332</v>
      </c>
      <c r="X210" s="24">
        <v>0.92222222222222228</v>
      </c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</row>
    <row r="211" spans="1:42" s="25" customFormat="1" ht="16.5" customHeight="1" x14ac:dyDescent="0.25">
      <c r="A211" s="16">
        <v>29030480</v>
      </c>
      <c r="B211" s="17" t="s">
        <v>1211</v>
      </c>
      <c r="C211" s="17" t="s">
        <v>1383</v>
      </c>
      <c r="D211" s="17" t="s">
        <v>1384</v>
      </c>
      <c r="E211" s="17" t="s">
        <v>35</v>
      </c>
      <c r="F211" s="17">
        <v>2</v>
      </c>
      <c r="G211" s="17">
        <v>60</v>
      </c>
      <c r="H211" s="18">
        <v>-75.310555560000012</v>
      </c>
      <c r="I211" s="19">
        <v>9.8552777799999998</v>
      </c>
      <c r="J211" s="20">
        <v>39.549999999999997</v>
      </c>
      <c r="K211" s="21">
        <v>47.855555555555561</v>
      </c>
      <c r="L211" s="21">
        <v>88.003999999999976</v>
      </c>
      <c r="M211" s="21">
        <v>182.8074074074074</v>
      </c>
      <c r="N211" s="21">
        <v>218.57777777777781</v>
      </c>
      <c r="O211" s="21">
        <v>202.7178571428571</v>
      </c>
      <c r="P211" s="21">
        <v>159.24814814814809</v>
      </c>
      <c r="Q211" s="21">
        <v>198.4703703703704</v>
      </c>
      <c r="R211" s="21">
        <v>273.97692307692307</v>
      </c>
      <c r="S211" s="21">
        <v>287.42692307692312</v>
      </c>
      <c r="T211" s="21">
        <v>256.11923076923068</v>
      </c>
      <c r="U211" s="21">
        <v>131.02692307692311</v>
      </c>
      <c r="V211" s="22">
        <v>2085.7811164021159</v>
      </c>
      <c r="W211" s="23">
        <v>320</v>
      </c>
      <c r="X211" s="24">
        <v>0.88888888888888884</v>
      </c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</row>
    <row r="212" spans="1:42" s="25" customFormat="1" ht="16.5" customHeight="1" x14ac:dyDescent="0.25">
      <c r="A212" s="16">
        <v>29015020</v>
      </c>
      <c r="B212" s="17" t="s">
        <v>1244</v>
      </c>
      <c r="C212" s="17" t="s">
        <v>1385</v>
      </c>
      <c r="D212" s="17" t="s">
        <v>1384</v>
      </c>
      <c r="E212" s="17" t="s">
        <v>35</v>
      </c>
      <c r="F212" s="17">
        <v>2</v>
      </c>
      <c r="G212" s="17">
        <v>152</v>
      </c>
      <c r="H212" s="18">
        <v>-75.11</v>
      </c>
      <c r="I212" s="19">
        <v>9.7200000000000006</v>
      </c>
      <c r="J212" s="20">
        <v>22.13461538461538</v>
      </c>
      <c r="K212" s="21">
        <v>33.295833333333327</v>
      </c>
      <c r="L212" s="21">
        <v>72.63333333333334</v>
      </c>
      <c r="M212" s="21">
        <v>115.6166666666667</v>
      </c>
      <c r="N212" s="21">
        <v>156.45689220416671</v>
      </c>
      <c r="O212" s="21">
        <v>106.5</v>
      </c>
      <c r="P212" s="21">
        <v>94.323999999999998</v>
      </c>
      <c r="Q212" s="21">
        <v>122.5269230769231</v>
      </c>
      <c r="R212" s="21">
        <v>147.37857142857141</v>
      </c>
      <c r="S212" s="21">
        <v>150.572</v>
      </c>
      <c r="T212" s="21">
        <v>92.412500000000009</v>
      </c>
      <c r="U212" s="21">
        <v>38.607999999999997</v>
      </c>
      <c r="V212" s="22">
        <v>1152.4593354276101</v>
      </c>
      <c r="W212" s="23">
        <v>299</v>
      </c>
      <c r="X212" s="24">
        <v>0.8305555555555556</v>
      </c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</row>
    <row r="213" spans="1:42" s="25" customFormat="1" ht="16.5" customHeight="1" x14ac:dyDescent="0.25">
      <c r="A213" s="16">
        <v>29015000</v>
      </c>
      <c r="B213" s="17" t="s">
        <v>1236</v>
      </c>
      <c r="C213" s="17" t="s">
        <v>1386</v>
      </c>
      <c r="D213" s="17" t="s">
        <v>202</v>
      </c>
      <c r="E213" s="17" t="s">
        <v>35</v>
      </c>
      <c r="F213" s="17">
        <v>2</v>
      </c>
      <c r="G213" s="17">
        <v>75</v>
      </c>
      <c r="H213" s="18">
        <v>-74.852222220000002</v>
      </c>
      <c r="I213" s="19">
        <v>10.064444440000001</v>
      </c>
      <c r="J213" s="20">
        <v>11.875</v>
      </c>
      <c r="K213" s="21">
        <v>25.338461538461541</v>
      </c>
      <c r="L213" s="21">
        <v>51.567999999999977</v>
      </c>
      <c r="M213" s="21">
        <v>105.6384615384616</v>
      </c>
      <c r="N213" s="21">
        <v>140.696</v>
      </c>
      <c r="O213" s="21">
        <v>121.4041666666667</v>
      </c>
      <c r="P213" s="21">
        <v>126.19199999999999</v>
      </c>
      <c r="Q213" s="21">
        <v>138.696</v>
      </c>
      <c r="R213" s="21">
        <v>157.7444444444445</v>
      </c>
      <c r="S213" s="21">
        <v>168.19583333333341</v>
      </c>
      <c r="T213" s="21">
        <v>106.43633666435871</v>
      </c>
      <c r="U213" s="21">
        <v>45.38750000000001</v>
      </c>
      <c r="V213" s="22">
        <v>1199.172204185727</v>
      </c>
      <c r="W213" s="23">
        <v>299</v>
      </c>
      <c r="X213" s="24">
        <v>0.8305555555555556</v>
      </c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</row>
    <row r="214" spans="1:42" s="25" customFormat="1" ht="16.5" customHeight="1" x14ac:dyDescent="0.25">
      <c r="A214" s="16">
        <v>25021310</v>
      </c>
      <c r="B214" s="17" t="s">
        <v>1211</v>
      </c>
      <c r="C214" s="17" t="s">
        <v>1387</v>
      </c>
      <c r="D214" s="17" t="s">
        <v>1388</v>
      </c>
      <c r="E214" s="17" t="s">
        <v>35</v>
      </c>
      <c r="F214" s="17">
        <v>2</v>
      </c>
      <c r="G214" s="17">
        <v>20</v>
      </c>
      <c r="H214" s="18">
        <v>-74.405833329999993</v>
      </c>
      <c r="I214" s="19">
        <v>9.00416667</v>
      </c>
      <c r="J214" s="20">
        <v>28.821428571428569</v>
      </c>
      <c r="K214" s="21">
        <v>28.3448275862069</v>
      </c>
      <c r="L214" s="21">
        <v>51.482758620689658</v>
      </c>
      <c r="M214" s="21">
        <v>148.67333333333329</v>
      </c>
      <c r="N214" s="21">
        <v>266.76206896551719</v>
      </c>
      <c r="O214" s="21">
        <v>237.23</v>
      </c>
      <c r="P214" s="21">
        <v>227.78888888888889</v>
      </c>
      <c r="Q214" s="21">
        <v>280.67857142857139</v>
      </c>
      <c r="R214" s="21">
        <v>326.04642857142852</v>
      </c>
      <c r="S214" s="21">
        <v>343.48148148148152</v>
      </c>
      <c r="T214" s="21">
        <v>273.16000000000003</v>
      </c>
      <c r="U214" s="21">
        <v>110.1576923076923</v>
      </c>
      <c r="V214" s="22">
        <v>2322.6274797552378</v>
      </c>
      <c r="W214" s="23">
        <v>336</v>
      </c>
      <c r="X214" s="24">
        <v>0.93333333333333335</v>
      </c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</row>
    <row r="215" spans="1:42" s="25" customFormat="1" ht="16.5" customHeight="1" x14ac:dyDescent="0.25">
      <c r="A215" s="16">
        <v>25027530</v>
      </c>
      <c r="B215" s="17" t="s">
        <v>1212</v>
      </c>
      <c r="C215" s="17" t="s">
        <v>1389</v>
      </c>
      <c r="D215" s="17" t="s">
        <v>212</v>
      </c>
      <c r="E215" s="17" t="s">
        <v>35</v>
      </c>
      <c r="F215" s="17">
        <v>2</v>
      </c>
      <c r="G215" s="17">
        <v>19</v>
      </c>
      <c r="H215" s="18">
        <v>-74.636666669999997</v>
      </c>
      <c r="I215" s="19">
        <v>9.0225000000000009</v>
      </c>
      <c r="J215" s="20">
        <v>34.528571428571418</v>
      </c>
      <c r="K215" s="21">
        <v>26.758620689655171</v>
      </c>
      <c r="L215" s="21">
        <v>55.092592592592602</v>
      </c>
      <c r="M215" s="21">
        <v>136.18965517241381</v>
      </c>
      <c r="N215" s="21">
        <v>269.0928571428571</v>
      </c>
      <c r="O215" s="21">
        <v>284.27586206896552</v>
      </c>
      <c r="P215" s="21">
        <v>309.13448275862072</v>
      </c>
      <c r="Q215" s="21">
        <v>330.78518518518518</v>
      </c>
      <c r="R215" s="21">
        <v>359.61071428571432</v>
      </c>
      <c r="S215" s="21">
        <v>370.37857142857138</v>
      </c>
      <c r="T215" s="21">
        <v>297.54285714285709</v>
      </c>
      <c r="U215" s="21">
        <v>104.3333333333333</v>
      </c>
      <c r="V215" s="22">
        <v>2577.723303229337</v>
      </c>
      <c r="W215" s="23">
        <v>337</v>
      </c>
      <c r="X215" s="24">
        <v>0.93611111111111112</v>
      </c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</row>
    <row r="216" spans="1:42" s="25" customFormat="1" ht="16.5" customHeight="1" x14ac:dyDescent="0.25">
      <c r="A216" s="16">
        <v>25021260</v>
      </c>
      <c r="B216" s="17" t="s">
        <v>1211</v>
      </c>
      <c r="C216" s="17" t="s">
        <v>1390</v>
      </c>
      <c r="D216" s="17" t="s">
        <v>212</v>
      </c>
      <c r="E216" s="17" t="s">
        <v>35</v>
      </c>
      <c r="F216" s="17">
        <v>2</v>
      </c>
      <c r="G216" s="17">
        <v>70</v>
      </c>
      <c r="H216" s="18">
        <v>-74.85083333</v>
      </c>
      <c r="I216" s="19">
        <v>9.1738888900000006</v>
      </c>
      <c r="J216" s="20">
        <v>11.92333333333333</v>
      </c>
      <c r="K216" s="21">
        <v>8.4517241379310342</v>
      </c>
      <c r="L216" s="21">
        <v>32.310344827586214</v>
      </c>
      <c r="M216" s="21">
        <v>78.644827586206887</v>
      </c>
      <c r="N216" s="21">
        <v>169.84285714285721</v>
      </c>
      <c r="O216" s="21">
        <v>175.8259259259259</v>
      </c>
      <c r="P216" s="21">
        <v>156.50357142857141</v>
      </c>
      <c r="Q216" s="21">
        <v>174.676923076923</v>
      </c>
      <c r="R216" s="21">
        <v>180.90769230769229</v>
      </c>
      <c r="S216" s="21">
        <v>150.8041666666667</v>
      </c>
      <c r="T216" s="21">
        <v>164.07599999999999</v>
      </c>
      <c r="U216" s="21">
        <v>32.03846153846154</v>
      </c>
      <c r="V216" s="22">
        <v>1336.0058279721561</v>
      </c>
      <c r="W216" s="23">
        <v>327</v>
      </c>
      <c r="X216" s="24">
        <v>0.90833333333333333</v>
      </c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</row>
    <row r="217" spans="1:42" s="25" customFormat="1" ht="16.5" customHeight="1" x14ac:dyDescent="0.25">
      <c r="A217" s="16">
        <v>25020950</v>
      </c>
      <c r="B217" s="17" t="s">
        <v>1211</v>
      </c>
      <c r="C217" s="17" t="s">
        <v>211</v>
      </c>
      <c r="D217" s="17" t="s">
        <v>212</v>
      </c>
      <c r="E217" s="17" t="s">
        <v>35</v>
      </c>
      <c r="F217" s="17">
        <v>2</v>
      </c>
      <c r="G217" s="17">
        <v>10</v>
      </c>
      <c r="H217" s="18">
        <v>-74.77</v>
      </c>
      <c r="I217" s="19">
        <v>9.0399999999999991</v>
      </c>
      <c r="J217" s="20">
        <v>15.266666666666669</v>
      </c>
      <c r="K217" s="21">
        <v>12.366666666666671</v>
      </c>
      <c r="L217" s="21">
        <v>36.111111111111107</v>
      </c>
      <c r="M217" s="21">
        <v>123.07692307692309</v>
      </c>
      <c r="N217" s="21">
        <v>289.51851851851848</v>
      </c>
      <c r="O217" s="21">
        <v>271.59259259259261</v>
      </c>
      <c r="P217" s="21">
        <v>296.11538461538458</v>
      </c>
      <c r="Q217" s="21">
        <v>332.07692307692309</v>
      </c>
      <c r="R217" s="21">
        <v>307.93103448275861</v>
      </c>
      <c r="S217" s="21">
        <v>293.14285714285722</v>
      </c>
      <c r="T217" s="21">
        <v>218.0733333333333</v>
      </c>
      <c r="U217" s="21">
        <v>73.607142857142861</v>
      </c>
      <c r="V217" s="22">
        <v>2268.8791541408782</v>
      </c>
      <c r="W217" s="23">
        <v>334</v>
      </c>
      <c r="X217" s="24">
        <v>0.92777777777777781</v>
      </c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</row>
    <row r="218" spans="1:42" s="25" customFormat="1" ht="16.5" customHeight="1" x14ac:dyDescent="0.25">
      <c r="A218" s="16">
        <v>29030430</v>
      </c>
      <c r="B218" s="17" t="s">
        <v>1211</v>
      </c>
      <c r="C218" s="17" t="s">
        <v>1391</v>
      </c>
      <c r="D218" s="17" t="s">
        <v>1392</v>
      </c>
      <c r="E218" s="17" t="s">
        <v>35</v>
      </c>
      <c r="F218" s="17">
        <v>2</v>
      </c>
      <c r="G218" s="17">
        <v>8</v>
      </c>
      <c r="H218" s="18">
        <v>-75.235277780000004</v>
      </c>
      <c r="I218" s="19">
        <v>10.150833329999999</v>
      </c>
      <c r="J218" s="20">
        <v>11.379310344827591</v>
      </c>
      <c r="K218" s="21">
        <v>12.6</v>
      </c>
      <c r="L218" s="21">
        <v>36.75</v>
      </c>
      <c r="M218" s="21">
        <v>124.3551724137931</v>
      </c>
      <c r="N218" s="21">
        <v>193.55555555555549</v>
      </c>
      <c r="O218" s="21">
        <v>181.86071428571429</v>
      </c>
      <c r="P218" s="21">
        <v>191.82499999999999</v>
      </c>
      <c r="Q218" s="21">
        <v>209.63214285714281</v>
      </c>
      <c r="R218" s="21">
        <v>236.46071428571429</v>
      </c>
      <c r="S218" s="21">
        <v>259.7392857142857</v>
      </c>
      <c r="T218" s="21">
        <v>206.58571428571429</v>
      </c>
      <c r="U218" s="21">
        <v>78.65384615384616</v>
      </c>
      <c r="V218" s="22">
        <v>1743.397455896594</v>
      </c>
      <c r="W218" s="23">
        <v>337</v>
      </c>
      <c r="X218" s="24">
        <v>0.93611111111111112</v>
      </c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</row>
    <row r="219" spans="1:42" s="25" customFormat="1" ht="16.5" customHeight="1" x14ac:dyDescent="0.25">
      <c r="A219" s="16">
        <v>29030170</v>
      </c>
      <c r="B219" s="17" t="s">
        <v>1211</v>
      </c>
      <c r="C219" s="17" t="s">
        <v>1393</v>
      </c>
      <c r="D219" s="17" t="s">
        <v>1392</v>
      </c>
      <c r="E219" s="17" t="s">
        <v>35</v>
      </c>
      <c r="F219" s="17">
        <v>2</v>
      </c>
      <c r="G219" s="17">
        <v>10</v>
      </c>
      <c r="H219" s="18">
        <v>-75.201944439999991</v>
      </c>
      <c r="I219" s="19">
        <v>10.20027778</v>
      </c>
      <c r="J219" s="20">
        <v>9.4333333333333336</v>
      </c>
      <c r="K219" s="21">
        <v>8.625</v>
      </c>
      <c r="L219" s="21">
        <v>48.16551724137932</v>
      </c>
      <c r="M219" s="21">
        <v>105.8533333333333</v>
      </c>
      <c r="N219" s="21">
        <v>166.39310344827581</v>
      </c>
      <c r="O219" s="21">
        <v>139.4766666666666</v>
      </c>
      <c r="P219" s="21">
        <v>159.98666666666671</v>
      </c>
      <c r="Q219" s="21">
        <v>179.55172413793099</v>
      </c>
      <c r="R219" s="21">
        <v>184.83</v>
      </c>
      <c r="S219" s="21">
        <v>204.7233333333333</v>
      </c>
      <c r="T219" s="21">
        <v>136.2137931034483</v>
      </c>
      <c r="U219" s="21">
        <v>53.864285714285707</v>
      </c>
      <c r="V219" s="22">
        <v>1397.116756978653</v>
      </c>
      <c r="W219" s="23">
        <v>352</v>
      </c>
      <c r="X219" s="24">
        <v>0.97777777777777775</v>
      </c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</row>
    <row r="220" spans="1:42" s="25" customFormat="1" ht="16.5" customHeight="1" x14ac:dyDescent="0.25">
      <c r="A220" s="16">
        <v>29030280</v>
      </c>
      <c r="B220" s="17" t="s">
        <v>1211</v>
      </c>
      <c r="C220" s="17" t="s">
        <v>1394</v>
      </c>
      <c r="D220" s="17" t="s">
        <v>1392</v>
      </c>
      <c r="E220" s="17" t="s">
        <v>35</v>
      </c>
      <c r="F220" s="17">
        <v>2</v>
      </c>
      <c r="G220" s="17">
        <v>50</v>
      </c>
      <c r="H220" s="18">
        <v>-75.200277779999993</v>
      </c>
      <c r="I220" s="19">
        <v>10.08583333</v>
      </c>
      <c r="J220" s="20">
        <v>27.675000000000001</v>
      </c>
      <c r="K220" s="21">
        <v>32.710714285714289</v>
      </c>
      <c r="L220" s="21">
        <v>65.581481481481475</v>
      </c>
      <c r="M220" s="21">
        <v>179.7928571428572</v>
      </c>
      <c r="N220" s="21">
        <v>268.12413793103451</v>
      </c>
      <c r="O220" s="21">
        <v>222.48275862068971</v>
      </c>
      <c r="P220" s="21">
        <v>204.02413793103449</v>
      </c>
      <c r="Q220" s="21">
        <v>325.24642857142862</v>
      </c>
      <c r="R220" s="21">
        <v>314.56896551724139</v>
      </c>
      <c r="S220" s="21">
        <v>329.76896551724133</v>
      </c>
      <c r="T220" s="21">
        <v>273.9892857142857</v>
      </c>
      <c r="U220" s="21">
        <v>76.146153846153851</v>
      </c>
      <c r="V220" s="22">
        <v>2320.1108865591632</v>
      </c>
      <c r="W220" s="23">
        <v>338</v>
      </c>
      <c r="X220" s="24">
        <v>0.93888888888888888</v>
      </c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</row>
    <row r="221" spans="1:42" s="25" customFormat="1" ht="16.5" customHeight="1" x14ac:dyDescent="0.25">
      <c r="A221" s="16">
        <v>25020890</v>
      </c>
      <c r="B221" s="17" t="s">
        <v>1211</v>
      </c>
      <c r="C221" s="17" t="s">
        <v>1395</v>
      </c>
      <c r="D221" s="17" t="s">
        <v>1396</v>
      </c>
      <c r="E221" s="17" t="s">
        <v>35</v>
      </c>
      <c r="F221" s="17">
        <v>2</v>
      </c>
      <c r="G221" s="17">
        <v>20</v>
      </c>
      <c r="H221" s="18">
        <v>-74.221944440000001</v>
      </c>
      <c r="I221" s="19">
        <v>9.1193888900000015</v>
      </c>
      <c r="J221" s="20">
        <v>15.66666666666667</v>
      </c>
      <c r="K221" s="21">
        <v>33.172413793103438</v>
      </c>
      <c r="L221" s="21">
        <v>79.833333333333329</v>
      </c>
      <c r="M221" s="21">
        <v>167.82758620689651</v>
      </c>
      <c r="N221" s="21">
        <v>244.0344827586207</v>
      </c>
      <c r="O221" s="21">
        <v>193.1758620689655</v>
      </c>
      <c r="P221" s="21">
        <v>163.27586206896549</v>
      </c>
      <c r="Q221" s="21">
        <v>220.78571428571431</v>
      </c>
      <c r="R221" s="21">
        <v>227.78571428571431</v>
      </c>
      <c r="S221" s="21">
        <v>281.37857142857138</v>
      </c>
      <c r="T221" s="21">
        <v>197.1</v>
      </c>
      <c r="U221" s="21">
        <v>75.666666666666671</v>
      </c>
      <c r="V221" s="22">
        <v>1899.702873563218</v>
      </c>
      <c r="W221" s="23">
        <v>344</v>
      </c>
      <c r="X221" s="24">
        <v>0.9555555555555556</v>
      </c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</row>
    <row r="222" spans="1:42" s="25" customFormat="1" ht="16.5" customHeight="1" x14ac:dyDescent="0.25">
      <c r="A222" s="16">
        <v>29030310</v>
      </c>
      <c r="B222" s="17" t="s">
        <v>1211</v>
      </c>
      <c r="C222" s="17" t="s">
        <v>1397</v>
      </c>
      <c r="D222" s="17" t="s">
        <v>244</v>
      </c>
      <c r="E222" s="17" t="s">
        <v>35</v>
      </c>
      <c r="F222" s="17">
        <v>2</v>
      </c>
      <c r="G222" s="17">
        <v>10</v>
      </c>
      <c r="H222" s="18">
        <v>-75.417500000000004</v>
      </c>
      <c r="I222" s="19">
        <v>9.9338888900000004</v>
      </c>
      <c r="J222" s="20">
        <v>16.896666666666661</v>
      </c>
      <c r="K222" s="21">
        <v>6.7066666666666661</v>
      </c>
      <c r="L222" s="21">
        <v>36.879310344827587</v>
      </c>
      <c r="M222" s="21">
        <v>97.468965517241372</v>
      </c>
      <c r="N222" s="21">
        <v>173.72413793103451</v>
      </c>
      <c r="O222" s="21">
        <v>163.6633333333333</v>
      </c>
      <c r="P222" s="21">
        <v>156.56206896551731</v>
      </c>
      <c r="Q222" s="21">
        <v>178.22068965517241</v>
      </c>
      <c r="R222" s="21">
        <v>179.74</v>
      </c>
      <c r="S222" s="21">
        <v>211.26</v>
      </c>
      <c r="T222" s="21">
        <v>184.39655172413791</v>
      </c>
      <c r="U222" s="21">
        <v>66.936666666666667</v>
      </c>
      <c r="V222" s="22">
        <v>1472.4550574712639</v>
      </c>
      <c r="W222" s="23">
        <v>354</v>
      </c>
      <c r="X222" s="24">
        <v>0.98333333333333328</v>
      </c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</row>
    <row r="223" spans="1:42" s="25" customFormat="1" ht="16.5" customHeight="1" x14ac:dyDescent="0.25">
      <c r="A223" s="16">
        <v>29030160</v>
      </c>
      <c r="B223" s="17" t="s">
        <v>1211</v>
      </c>
      <c r="C223" s="17" t="s">
        <v>1398</v>
      </c>
      <c r="D223" s="17" t="s">
        <v>244</v>
      </c>
      <c r="E223" s="17" t="s">
        <v>35</v>
      </c>
      <c r="F223" s="17">
        <v>2</v>
      </c>
      <c r="G223" s="17">
        <v>12</v>
      </c>
      <c r="H223" s="18">
        <v>-75.400277779999996</v>
      </c>
      <c r="I223" s="19">
        <v>9.9691666700000017</v>
      </c>
      <c r="J223" s="20">
        <v>10.473333333333329</v>
      </c>
      <c r="K223" s="21">
        <v>12.346666666666669</v>
      </c>
      <c r="L223" s="21">
        <v>29.413793103448281</v>
      </c>
      <c r="M223" s="21">
        <v>100.26666666666669</v>
      </c>
      <c r="N223" s="21">
        <v>186.87</v>
      </c>
      <c r="O223" s="21">
        <v>161.25</v>
      </c>
      <c r="P223" s="21">
        <v>175.52333333333331</v>
      </c>
      <c r="Q223" s="21">
        <v>225.95666666666659</v>
      </c>
      <c r="R223" s="21">
        <v>201.37333333333331</v>
      </c>
      <c r="S223" s="21">
        <v>249.9655172413793</v>
      </c>
      <c r="T223" s="21">
        <v>173.73</v>
      </c>
      <c r="U223" s="21">
        <v>70.06</v>
      </c>
      <c r="V223" s="22">
        <v>1597.229310344828</v>
      </c>
      <c r="W223" s="23">
        <v>358</v>
      </c>
      <c r="X223" s="24">
        <v>0.99444444444444446</v>
      </c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</row>
    <row r="224" spans="1:42" s="25" customFormat="1" ht="16.5" customHeight="1" x14ac:dyDescent="0.25">
      <c r="A224" s="16">
        <v>29030450</v>
      </c>
      <c r="B224" s="17" t="s">
        <v>1211</v>
      </c>
      <c r="C224" s="17" t="s">
        <v>1399</v>
      </c>
      <c r="D224" s="17" t="s">
        <v>244</v>
      </c>
      <c r="E224" s="17" t="s">
        <v>35</v>
      </c>
      <c r="F224" s="17">
        <v>2</v>
      </c>
      <c r="G224" s="17">
        <v>60</v>
      </c>
      <c r="H224" s="18">
        <v>-75.262388889999997</v>
      </c>
      <c r="I224" s="19">
        <v>9.9329722199999999</v>
      </c>
      <c r="J224" s="20">
        <v>46.266666666666673</v>
      </c>
      <c r="K224" s="21">
        <v>48.531034482758621</v>
      </c>
      <c r="L224" s="21">
        <v>102.5</v>
      </c>
      <c r="M224" s="21">
        <v>186.45714285714291</v>
      </c>
      <c r="N224" s="21">
        <v>213.04642857142849</v>
      </c>
      <c r="O224" s="21">
        <v>163.52500000000001</v>
      </c>
      <c r="P224" s="21">
        <v>178.18620689655171</v>
      </c>
      <c r="Q224" s="21">
        <v>219.62</v>
      </c>
      <c r="R224" s="21">
        <v>231.9344827586207</v>
      </c>
      <c r="S224" s="21">
        <v>275.76551724137931</v>
      </c>
      <c r="T224" s="21">
        <v>199.51538461538459</v>
      </c>
      <c r="U224" s="21">
        <v>114.0923076923077</v>
      </c>
      <c r="V224" s="22">
        <v>1979.4401717822409</v>
      </c>
      <c r="W224" s="23">
        <v>339</v>
      </c>
      <c r="X224" s="24">
        <v>0.94166666666666665</v>
      </c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</row>
    <row r="225" spans="1:42" s="25" customFormat="1" ht="16.5" customHeight="1" x14ac:dyDescent="0.25">
      <c r="A225" s="16">
        <v>29030780</v>
      </c>
      <c r="B225" s="17" t="s">
        <v>1211</v>
      </c>
      <c r="C225" s="17" t="s">
        <v>1400</v>
      </c>
      <c r="D225" s="17" t="s">
        <v>244</v>
      </c>
      <c r="E225" s="17" t="s">
        <v>35</v>
      </c>
      <c r="F225" s="17">
        <v>2</v>
      </c>
      <c r="G225" s="17">
        <v>60</v>
      </c>
      <c r="H225" s="18">
        <v>-75.227500000000006</v>
      </c>
      <c r="I225" s="19">
        <v>9.98361111</v>
      </c>
      <c r="J225" s="20">
        <v>42.868965517241371</v>
      </c>
      <c r="K225" s="21">
        <v>39.026666666666657</v>
      </c>
      <c r="L225" s="21">
        <v>83.893333333333331</v>
      </c>
      <c r="M225" s="21">
        <v>195.15333333333331</v>
      </c>
      <c r="N225" s="21">
        <v>220.28214285714279</v>
      </c>
      <c r="O225" s="21">
        <v>215.12333333333331</v>
      </c>
      <c r="P225" s="21">
        <v>211.55333333333331</v>
      </c>
      <c r="Q225" s="21">
        <v>227.17</v>
      </c>
      <c r="R225" s="21">
        <v>276.92068965517251</v>
      </c>
      <c r="S225" s="21">
        <v>316.42068965517251</v>
      </c>
      <c r="T225" s="21">
        <v>246.65357142857141</v>
      </c>
      <c r="U225" s="21">
        <v>133.43703703703699</v>
      </c>
      <c r="V225" s="22">
        <v>2208.503096150338</v>
      </c>
      <c r="W225" s="23">
        <v>350</v>
      </c>
      <c r="X225" s="24">
        <v>0.97222222222222221</v>
      </c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</row>
    <row r="226" spans="1:42" s="25" customFormat="1" ht="16.5" customHeight="1" x14ac:dyDescent="0.25">
      <c r="A226" s="16">
        <v>29035040</v>
      </c>
      <c r="B226" s="17" t="s">
        <v>1227</v>
      </c>
      <c r="C226" s="17" t="s">
        <v>265</v>
      </c>
      <c r="D226" s="17" t="s">
        <v>244</v>
      </c>
      <c r="E226" s="17" t="s">
        <v>35</v>
      </c>
      <c r="F226" s="17">
        <v>2</v>
      </c>
      <c r="G226" s="17">
        <v>13</v>
      </c>
      <c r="H226" s="18">
        <v>-75.351388889999996</v>
      </c>
      <c r="I226" s="19">
        <v>9.9441666700000013</v>
      </c>
      <c r="J226" s="20">
        <v>22.229692037903948</v>
      </c>
      <c r="K226" s="21">
        <v>24.525000000000009</v>
      </c>
      <c r="L226" s="21">
        <v>46.729166666666657</v>
      </c>
      <c r="M226" s="21">
        <v>151.5083333333333</v>
      </c>
      <c r="N226" s="21">
        <v>193.80370604166669</v>
      </c>
      <c r="O226" s="21">
        <v>197.6986839075883</v>
      </c>
      <c r="P226" s="21">
        <v>187.24747571150459</v>
      </c>
      <c r="Q226" s="21">
        <v>208.72</v>
      </c>
      <c r="R226" s="21">
        <v>197.17625969648361</v>
      </c>
      <c r="S226" s="21">
        <v>202.95178825855251</v>
      </c>
      <c r="T226" s="21">
        <v>187.84747772216789</v>
      </c>
      <c r="U226" s="21">
        <v>87.054354315966705</v>
      </c>
      <c r="V226" s="22">
        <v>1707.491937691834</v>
      </c>
      <c r="W226" s="23">
        <v>289</v>
      </c>
      <c r="X226" s="24">
        <v>0.80277777777777781</v>
      </c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</row>
    <row r="227" spans="1:42" s="25" customFormat="1" ht="16.5" customHeight="1" x14ac:dyDescent="0.25">
      <c r="A227" s="16">
        <v>29030530</v>
      </c>
      <c r="B227" s="17" t="s">
        <v>1211</v>
      </c>
      <c r="C227" s="17" t="s">
        <v>1401</v>
      </c>
      <c r="D227" s="17" t="s">
        <v>244</v>
      </c>
      <c r="E227" s="17" t="s">
        <v>35</v>
      </c>
      <c r="F227" s="17">
        <v>2</v>
      </c>
      <c r="G227" s="17">
        <v>60</v>
      </c>
      <c r="H227" s="18">
        <v>-75.235833329999991</v>
      </c>
      <c r="I227" s="19">
        <v>9.919166670000001</v>
      </c>
      <c r="J227" s="20">
        <v>24.31071428571429</v>
      </c>
      <c r="K227" s="21">
        <v>26.027586206896551</v>
      </c>
      <c r="L227" s="21">
        <v>61.958620689655177</v>
      </c>
      <c r="M227" s="21">
        <v>137.0185185185185</v>
      </c>
      <c r="N227" s="21">
        <v>216.5851851851852</v>
      </c>
      <c r="O227" s="21">
        <v>207.256</v>
      </c>
      <c r="P227" s="21">
        <v>210.9111111111111</v>
      </c>
      <c r="Q227" s="21">
        <v>232.0481481481481</v>
      </c>
      <c r="R227" s="21">
        <v>284.02592592592589</v>
      </c>
      <c r="S227" s="21">
        <v>289.7074074074074</v>
      </c>
      <c r="T227" s="21">
        <v>227.46799999999999</v>
      </c>
      <c r="U227" s="21">
        <v>108.3230769230769</v>
      </c>
      <c r="V227" s="22">
        <v>2025.640294401639</v>
      </c>
      <c r="W227" s="23">
        <v>324</v>
      </c>
      <c r="X227" s="24">
        <v>0.9</v>
      </c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</row>
    <row r="228" spans="1:42" s="25" customFormat="1" ht="16.5" customHeight="1" x14ac:dyDescent="0.25">
      <c r="A228" s="16">
        <v>29030080</v>
      </c>
      <c r="B228" s="17" t="s">
        <v>1211</v>
      </c>
      <c r="C228" s="17" t="s">
        <v>1402</v>
      </c>
      <c r="D228" s="17" t="s">
        <v>244</v>
      </c>
      <c r="E228" s="17" t="s">
        <v>35</v>
      </c>
      <c r="F228" s="17">
        <v>2</v>
      </c>
      <c r="G228" s="17">
        <v>5</v>
      </c>
      <c r="H228" s="18">
        <v>-75.319999999999993</v>
      </c>
      <c r="I228" s="19">
        <v>10</v>
      </c>
      <c r="J228" s="20">
        <v>15.703448275862071</v>
      </c>
      <c r="K228" s="21">
        <v>22.289285714285711</v>
      </c>
      <c r="L228" s="21">
        <v>37.103448275862071</v>
      </c>
      <c r="M228" s="21">
        <v>143.36333333333329</v>
      </c>
      <c r="N228" s="21">
        <v>204.1933333333333</v>
      </c>
      <c r="O228" s="21">
        <v>190.64482758620679</v>
      </c>
      <c r="P228" s="21">
        <v>211.34137931034479</v>
      </c>
      <c r="Q228" s="21">
        <v>227.4758620689656</v>
      </c>
      <c r="R228" s="21">
        <v>257.31923076923073</v>
      </c>
      <c r="S228" s="21">
        <v>263.96923076923082</v>
      </c>
      <c r="T228" s="21">
        <v>220.01785714285711</v>
      </c>
      <c r="U228" s="21">
        <v>86.57037037037037</v>
      </c>
      <c r="V228" s="22">
        <v>1879.9916069498829</v>
      </c>
      <c r="W228" s="23">
        <v>340</v>
      </c>
      <c r="X228" s="24">
        <v>0.94444444444444442</v>
      </c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</row>
    <row r="229" spans="1:42" s="25" customFormat="1" ht="16.5" customHeight="1" x14ac:dyDescent="0.25">
      <c r="A229" s="16">
        <v>29035110</v>
      </c>
      <c r="B229" s="17" t="s">
        <v>1236</v>
      </c>
      <c r="C229" s="17" t="s">
        <v>243</v>
      </c>
      <c r="D229" s="17" t="s">
        <v>244</v>
      </c>
      <c r="E229" s="17" t="s">
        <v>35</v>
      </c>
      <c r="F229" s="17">
        <v>2</v>
      </c>
      <c r="G229" s="17">
        <v>20</v>
      </c>
      <c r="H229" s="18">
        <v>-75.258611110000004</v>
      </c>
      <c r="I229" s="19">
        <v>10.04316667</v>
      </c>
      <c r="J229" s="20">
        <v>15.43214285714286</v>
      </c>
      <c r="K229" s="21">
        <v>20.070833333333329</v>
      </c>
      <c r="L229" s="21">
        <v>58.124000000000002</v>
      </c>
      <c r="M229" s="21">
        <v>145.92592592592601</v>
      </c>
      <c r="N229" s="21">
        <v>189.48571428571429</v>
      </c>
      <c r="O229" s="21">
        <v>178.46428571428569</v>
      </c>
      <c r="P229" s="21">
        <v>183.83703703703699</v>
      </c>
      <c r="Q229" s="21">
        <v>235.68846153846161</v>
      </c>
      <c r="R229" s="21">
        <v>220.13076923076929</v>
      </c>
      <c r="S229" s="21">
        <v>234.03571428571431</v>
      </c>
      <c r="T229" s="21">
        <v>189.6653846153846</v>
      </c>
      <c r="U229" s="21">
        <v>81.315384615384588</v>
      </c>
      <c r="V229" s="22">
        <v>1752.1756534391541</v>
      </c>
      <c r="W229" s="23">
        <v>319</v>
      </c>
      <c r="X229" s="24">
        <v>0.88611111111111107</v>
      </c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</row>
    <row r="230" spans="1:42" s="25" customFormat="1" ht="16.5" customHeight="1" x14ac:dyDescent="0.25">
      <c r="A230" s="16">
        <v>25021270</v>
      </c>
      <c r="B230" s="17" t="s">
        <v>1211</v>
      </c>
      <c r="C230" s="17" t="s">
        <v>908</v>
      </c>
      <c r="D230" s="17" t="s">
        <v>1403</v>
      </c>
      <c r="E230" s="17" t="s">
        <v>35</v>
      </c>
      <c r="F230" s="17">
        <v>2</v>
      </c>
      <c r="G230" s="17">
        <v>20</v>
      </c>
      <c r="H230" s="18">
        <v>-74.525555560000001</v>
      </c>
      <c r="I230" s="19">
        <v>9.0730555600000002</v>
      </c>
      <c r="J230" s="20">
        <v>26.982758620689651</v>
      </c>
      <c r="K230" s="21">
        <v>18.448275862068961</v>
      </c>
      <c r="L230" s="21">
        <v>47.275862068965523</v>
      </c>
      <c r="M230" s="21">
        <v>129.81034482758619</v>
      </c>
      <c r="N230" s="21">
        <v>249.70344827586209</v>
      </c>
      <c r="O230" s="21">
        <v>232.02</v>
      </c>
      <c r="P230" s="21">
        <v>231.48275862068971</v>
      </c>
      <c r="Q230" s="21">
        <v>247.82142857142861</v>
      </c>
      <c r="R230" s="21">
        <v>277.58965517241381</v>
      </c>
      <c r="S230" s="21">
        <v>260.33928571428572</v>
      </c>
      <c r="T230" s="21">
        <v>229.10714285714289</v>
      </c>
      <c r="U230" s="21">
        <v>97.285714285714292</v>
      </c>
      <c r="V230" s="22">
        <v>2047.8666748768469</v>
      </c>
      <c r="W230" s="23">
        <v>345</v>
      </c>
      <c r="X230" s="24">
        <v>0.95833333333333337</v>
      </c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</row>
    <row r="231" spans="1:42" s="25" customFormat="1" ht="16.5" customHeight="1" x14ac:dyDescent="0.25">
      <c r="A231" s="16">
        <v>25021330</v>
      </c>
      <c r="B231" s="17" t="s">
        <v>1211</v>
      </c>
      <c r="C231" s="17" t="s">
        <v>1404</v>
      </c>
      <c r="D231" s="17" t="s">
        <v>1403</v>
      </c>
      <c r="E231" s="17" t="s">
        <v>35</v>
      </c>
      <c r="F231" s="17">
        <v>2</v>
      </c>
      <c r="G231" s="17">
        <v>20</v>
      </c>
      <c r="H231" s="18">
        <v>-74.613472220000006</v>
      </c>
      <c r="I231" s="19">
        <v>9.1154444399999992</v>
      </c>
      <c r="J231" s="20">
        <v>28.074074074074069</v>
      </c>
      <c r="K231" s="21">
        <v>12.620689655172409</v>
      </c>
      <c r="L231" s="21">
        <v>42.037037037037038</v>
      </c>
      <c r="M231" s="21">
        <v>128.89285714285711</v>
      </c>
      <c r="N231" s="21">
        <v>251.97</v>
      </c>
      <c r="O231" s="21">
        <v>246.71333333333331</v>
      </c>
      <c r="P231" s="21">
        <v>213.1</v>
      </c>
      <c r="Q231" s="21">
        <v>246.0344827586207</v>
      </c>
      <c r="R231" s="21">
        <v>262.96428571428572</v>
      </c>
      <c r="S231" s="21">
        <v>258.64285714285722</v>
      </c>
      <c r="T231" s="21">
        <v>204.17857142857139</v>
      </c>
      <c r="U231" s="21">
        <v>95.857142857142861</v>
      </c>
      <c r="V231" s="22">
        <v>1991.0853311439521</v>
      </c>
      <c r="W231" s="23">
        <v>342</v>
      </c>
      <c r="X231" s="24">
        <v>0.95</v>
      </c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</row>
    <row r="232" spans="1:42" s="25" customFormat="1" ht="16.5" customHeight="1" x14ac:dyDescent="0.25">
      <c r="A232" s="16">
        <v>25021350</v>
      </c>
      <c r="B232" s="17" t="s">
        <v>1211</v>
      </c>
      <c r="C232" s="17" t="s">
        <v>1403</v>
      </c>
      <c r="D232" s="17" t="s">
        <v>1403</v>
      </c>
      <c r="E232" s="17" t="s">
        <v>35</v>
      </c>
      <c r="F232" s="17">
        <v>2</v>
      </c>
      <c r="G232" s="17">
        <v>20</v>
      </c>
      <c r="H232" s="18">
        <v>-74.435555560000012</v>
      </c>
      <c r="I232" s="19">
        <v>9.2627777800000004</v>
      </c>
      <c r="J232" s="20">
        <v>15.817241379310349</v>
      </c>
      <c r="K232" s="21">
        <v>8.0344827586206904</v>
      </c>
      <c r="L232" s="21">
        <v>49.220689655172407</v>
      </c>
      <c r="M232" s="21">
        <v>98.879310344827587</v>
      </c>
      <c r="N232" s="21">
        <v>194.8896551724138</v>
      </c>
      <c r="O232" s="21">
        <v>170.68965517241381</v>
      </c>
      <c r="P232" s="21">
        <v>152.95185185185181</v>
      </c>
      <c r="Q232" s="21">
        <v>171.00357142857141</v>
      </c>
      <c r="R232" s="21">
        <v>175.97241379310341</v>
      </c>
      <c r="S232" s="21">
        <v>199.26428571428571</v>
      </c>
      <c r="T232" s="21">
        <v>135.84444444444449</v>
      </c>
      <c r="U232" s="21">
        <v>59.307407407407403</v>
      </c>
      <c r="V232" s="22">
        <v>1431.8750091224231</v>
      </c>
      <c r="W232" s="23">
        <v>340</v>
      </c>
      <c r="X232" s="24">
        <v>0.94444444444444442</v>
      </c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</row>
    <row r="233" spans="1:42" s="25" customFormat="1" ht="16.5" customHeight="1" x14ac:dyDescent="0.25">
      <c r="A233" s="16">
        <v>25021180</v>
      </c>
      <c r="B233" s="17" t="s">
        <v>1211</v>
      </c>
      <c r="C233" s="17" t="s">
        <v>1405</v>
      </c>
      <c r="D233" s="17" t="s">
        <v>1403</v>
      </c>
      <c r="E233" s="17" t="s">
        <v>35</v>
      </c>
      <c r="F233" s="17">
        <v>2</v>
      </c>
      <c r="G233" s="17">
        <v>20</v>
      </c>
      <c r="H233" s="18">
        <v>-74.688888890000001</v>
      </c>
      <c r="I233" s="19">
        <v>9.0783333300000013</v>
      </c>
      <c r="J233" s="20">
        <v>27.206896551724139</v>
      </c>
      <c r="K233" s="21">
        <v>15.86206896551724</v>
      </c>
      <c r="L233" s="21">
        <v>44.5</v>
      </c>
      <c r="M233" s="21">
        <v>118.1333333333333</v>
      </c>
      <c r="N233" s="21">
        <v>234.8</v>
      </c>
      <c r="O233" s="21">
        <v>245.70344827586209</v>
      </c>
      <c r="P233" s="21">
        <v>257.3</v>
      </c>
      <c r="Q233" s="21">
        <v>284.34482758620692</v>
      </c>
      <c r="R233" s="21">
        <v>289.16666666666669</v>
      </c>
      <c r="S233" s="21">
        <v>268.12413793103451</v>
      </c>
      <c r="T233" s="21">
        <v>210.32758620689651</v>
      </c>
      <c r="U233" s="21">
        <v>84.166666666666671</v>
      </c>
      <c r="V233" s="22">
        <v>2079.635632183908</v>
      </c>
      <c r="W233" s="23">
        <v>354</v>
      </c>
      <c r="X233" s="24">
        <v>0.98333333333333328</v>
      </c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</row>
    <row r="234" spans="1:42" s="25" customFormat="1" ht="16.5" customHeight="1" x14ac:dyDescent="0.25">
      <c r="A234" s="16">
        <v>25021280</v>
      </c>
      <c r="B234" s="17" t="s">
        <v>1211</v>
      </c>
      <c r="C234" s="17" t="s">
        <v>1406</v>
      </c>
      <c r="D234" s="17" t="s">
        <v>204</v>
      </c>
      <c r="E234" s="17" t="s">
        <v>35</v>
      </c>
      <c r="F234" s="17">
        <v>2</v>
      </c>
      <c r="G234" s="17">
        <v>20</v>
      </c>
      <c r="H234" s="18">
        <v>-74.510000000000005</v>
      </c>
      <c r="I234" s="19">
        <v>8.9700000000000006</v>
      </c>
      <c r="J234" s="20">
        <v>27.137931034482762</v>
      </c>
      <c r="K234" s="21">
        <v>35.310344827586214</v>
      </c>
      <c r="L234" s="21">
        <v>62.596551724137932</v>
      </c>
      <c r="M234" s="21">
        <v>129.37241379310339</v>
      </c>
      <c r="N234" s="21">
        <v>264.23448275862069</v>
      </c>
      <c r="O234" s="21">
        <v>267.43333333333328</v>
      </c>
      <c r="P234" s="21">
        <v>254.94827586206901</v>
      </c>
      <c r="Q234" s="21">
        <v>261.33214285714291</v>
      </c>
      <c r="R234" s="21">
        <v>286.17931034482763</v>
      </c>
      <c r="S234" s="21">
        <v>332.10714285714278</v>
      </c>
      <c r="T234" s="21">
        <v>269.10714285714278</v>
      </c>
      <c r="U234" s="21">
        <v>105.6785714285714</v>
      </c>
      <c r="V234" s="22">
        <v>2295.4376436781608</v>
      </c>
      <c r="W234" s="23">
        <v>345</v>
      </c>
      <c r="X234" s="24">
        <v>0.95833333333333337</v>
      </c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</row>
    <row r="235" spans="1:42" s="25" customFormat="1" ht="16.5" customHeight="1" x14ac:dyDescent="0.25">
      <c r="A235" s="16">
        <v>25025210</v>
      </c>
      <c r="B235" s="17" t="s">
        <v>1236</v>
      </c>
      <c r="C235" s="17" t="s">
        <v>204</v>
      </c>
      <c r="D235" s="17" t="s">
        <v>204</v>
      </c>
      <c r="E235" s="17" t="s">
        <v>35</v>
      </c>
      <c r="F235" s="17">
        <v>2</v>
      </c>
      <c r="G235" s="17">
        <v>10</v>
      </c>
      <c r="H235" s="18">
        <v>-74.457777780000001</v>
      </c>
      <c r="I235" s="19">
        <v>8.9113888900000013</v>
      </c>
      <c r="J235" s="20">
        <v>29.853571428571431</v>
      </c>
      <c r="K235" s="21">
        <v>22.707407407407409</v>
      </c>
      <c r="L235" s="21">
        <v>51.151851851851852</v>
      </c>
      <c r="M235" s="21">
        <v>153.21111111111111</v>
      </c>
      <c r="N235" s="21">
        <v>259.62692307692311</v>
      </c>
      <c r="O235" s="21">
        <v>259.85000000000002</v>
      </c>
      <c r="P235" s="21">
        <v>248.25200000000001</v>
      </c>
      <c r="Q235" s="21">
        <v>269.7</v>
      </c>
      <c r="R235" s="21">
        <v>309.68894443598032</v>
      </c>
      <c r="S235" s="21">
        <v>333.42739603122072</v>
      </c>
      <c r="T235" s="21">
        <v>264.21666666666658</v>
      </c>
      <c r="U235" s="21">
        <v>122.652</v>
      </c>
      <c r="V235" s="22">
        <v>2324.337872009733</v>
      </c>
      <c r="W235" s="23">
        <v>307</v>
      </c>
      <c r="X235" s="24">
        <v>0.85277777777777775</v>
      </c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</row>
    <row r="236" spans="1:42" s="25" customFormat="1" ht="16.5" customHeight="1" x14ac:dyDescent="0.25">
      <c r="A236" s="16">
        <v>25027410</v>
      </c>
      <c r="B236" s="17" t="s">
        <v>1212</v>
      </c>
      <c r="C236" s="17" t="s">
        <v>1407</v>
      </c>
      <c r="D236" s="17" t="s">
        <v>1407</v>
      </c>
      <c r="E236" s="17" t="s">
        <v>35</v>
      </c>
      <c r="F236" s="17">
        <v>8</v>
      </c>
      <c r="G236" s="17">
        <v>35</v>
      </c>
      <c r="H236" s="18">
        <v>-73.820805560000011</v>
      </c>
      <c r="I236" s="19">
        <v>8.6663333300000005</v>
      </c>
      <c r="J236" s="20">
        <v>15.578571428571429</v>
      </c>
      <c r="K236" s="21">
        <v>21.19285714285714</v>
      </c>
      <c r="L236" s="21">
        <v>83.468965517241372</v>
      </c>
      <c r="M236" s="21">
        <v>161.81034482758619</v>
      </c>
      <c r="N236" s="21">
        <v>209.10666666666671</v>
      </c>
      <c r="O236" s="21">
        <v>154.31333333333339</v>
      </c>
      <c r="P236" s="21">
        <v>151.87333333333331</v>
      </c>
      <c r="Q236" s="21">
        <v>211.24333333333331</v>
      </c>
      <c r="R236" s="21">
        <v>225.5965517241379</v>
      </c>
      <c r="S236" s="21">
        <v>258.7285714285714</v>
      </c>
      <c r="T236" s="21">
        <v>136.3241379310345</v>
      </c>
      <c r="U236" s="21">
        <v>41.548275862068969</v>
      </c>
      <c r="V236" s="22">
        <v>1670.7849425287361</v>
      </c>
      <c r="W236" s="23">
        <v>349</v>
      </c>
      <c r="X236" s="24">
        <v>0.96944444444444444</v>
      </c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</row>
    <row r="237" spans="1:42" s="25" customFormat="1" ht="16.5" customHeight="1" x14ac:dyDescent="0.25">
      <c r="A237" s="16">
        <v>29030050</v>
      </c>
      <c r="B237" s="17" t="s">
        <v>1211</v>
      </c>
      <c r="C237" s="17" t="s">
        <v>245</v>
      </c>
      <c r="D237" s="17" t="s">
        <v>245</v>
      </c>
      <c r="E237" s="17" t="s">
        <v>35</v>
      </c>
      <c r="F237" s="17">
        <v>2</v>
      </c>
      <c r="G237" s="17">
        <v>20</v>
      </c>
      <c r="H237" s="18">
        <v>-75.161833329999993</v>
      </c>
      <c r="I237" s="19">
        <v>10.404111110000001</v>
      </c>
      <c r="J237" s="20">
        <v>9.7896551724137915</v>
      </c>
      <c r="K237" s="21">
        <v>9.362068965517242</v>
      </c>
      <c r="L237" s="21">
        <v>30.06428571428571</v>
      </c>
      <c r="M237" s="21">
        <v>86.196296296296282</v>
      </c>
      <c r="N237" s="21">
        <v>155.36551724137931</v>
      </c>
      <c r="O237" s="21">
        <v>136.1766666666667</v>
      </c>
      <c r="P237" s="21">
        <v>110.3566666666667</v>
      </c>
      <c r="Q237" s="21">
        <v>131.1137931034483</v>
      </c>
      <c r="R237" s="21">
        <v>131.41724137931041</v>
      </c>
      <c r="S237" s="21">
        <v>198.34827586206899</v>
      </c>
      <c r="T237" s="21">
        <v>140.69999999999999</v>
      </c>
      <c r="U237" s="21">
        <v>45.703703703703702</v>
      </c>
      <c r="V237" s="22">
        <v>1184.594170771757</v>
      </c>
      <c r="W237" s="23">
        <v>345</v>
      </c>
      <c r="X237" s="24">
        <v>0.95833333333333337</v>
      </c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</row>
    <row r="238" spans="1:42" s="25" customFormat="1" ht="16.5" customHeight="1" x14ac:dyDescent="0.25">
      <c r="A238" s="16">
        <v>25021290</v>
      </c>
      <c r="B238" s="17" t="s">
        <v>1211</v>
      </c>
      <c r="C238" s="17" t="s">
        <v>1408</v>
      </c>
      <c r="D238" s="17" t="s">
        <v>1409</v>
      </c>
      <c r="E238" s="17" t="s">
        <v>35</v>
      </c>
      <c r="F238" s="17">
        <v>2</v>
      </c>
      <c r="G238" s="17">
        <v>25</v>
      </c>
      <c r="H238" s="18">
        <v>-74.40888889</v>
      </c>
      <c r="I238" s="19">
        <v>9.1013888900000008</v>
      </c>
      <c r="J238" s="20">
        <v>24.379310344827591</v>
      </c>
      <c r="K238" s="21">
        <v>19.285714285714281</v>
      </c>
      <c r="L238" s="21">
        <v>47.92307692307692</v>
      </c>
      <c r="M238" s="21">
        <v>102.31034482758621</v>
      </c>
      <c r="N238" s="21">
        <v>241.6333333333333</v>
      </c>
      <c r="O238" s="21">
        <v>235.16666666666671</v>
      </c>
      <c r="P238" s="21">
        <v>181.8666666666667</v>
      </c>
      <c r="Q238" s="21">
        <v>242.31034482758619</v>
      </c>
      <c r="R238" s="21">
        <v>230.08965517241381</v>
      </c>
      <c r="S238" s="21">
        <v>276.37037037037038</v>
      </c>
      <c r="T238" s="21">
        <v>187.18518518518519</v>
      </c>
      <c r="U238" s="21">
        <v>98.333333333333329</v>
      </c>
      <c r="V238" s="22">
        <v>1886.8540019367611</v>
      </c>
      <c r="W238" s="23">
        <v>341</v>
      </c>
      <c r="X238" s="24">
        <v>0.94722222222222219</v>
      </c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</row>
    <row r="239" spans="1:42" s="25" customFormat="1" ht="16.5" customHeight="1" x14ac:dyDescent="0.25">
      <c r="A239" s="16">
        <v>25021090</v>
      </c>
      <c r="B239" s="17" t="s">
        <v>1211</v>
      </c>
      <c r="C239" s="17" t="s">
        <v>636</v>
      </c>
      <c r="D239" s="17" t="s">
        <v>1409</v>
      </c>
      <c r="E239" s="17" t="s">
        <v>35</v>
      </c>
      <c r="F239" s="17">
        <v>2</v>
      </c>
      <c r="G239" s="17">
        <v>40</v>
      </c>
      <c r="H239" s="18">
        <v>-74.313888890000001</v>
      </c>
      <c r="I239" s="19">
        <v>9.0933333300000001</v>
      </c>
      <c r="J239" s="20">
        <v>29.57586206896552</v>
      </c>
      <c r="K239" s="21">
        <v>18.214285714285719</v>
      </c>
      <c r="L239" s="21">
        <v>62.451724137931031</v>
      </c>
      <c r="M239" s="21">
        <v>115.7392857142857</v>
      </c>
      <c r="N239" s="21">
        <v>239.1</v>
      </c>
      <c r="O239" s="21">
        <v>162.40714285714279</v>
      </c>
      <c r="P239" s="21">
        <v>177.8862068965517</v>
      </c>
      <c r="Q239" s="21">
        <v>243.61071428571429</v>
      </c>
      <c r="R239" s="21">
        <v>248.96296296296299</v>
      </c>
      <c r="S239" s="21">
        <v>268.63448275862072</v>
      </c>
      <c r="T239" s="21">
        <v>216.7</v>
      </c>
      <c r="U239" s="21">
        <v>119.3703703703704</v>
      </c>
      <c r="V239" s="22">
        <v>1902.6530377668309</v>
      </c>
      <c r="W239" s="23">
        <v>338</v>
      </c>
      <c r="X239" s="24">
        <v>0.93888888888888888</v>
      </c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</row>
    <row r="240" spans="1:42" s="25" customFormat="1" ht="16.5" customHeight="1" x14ac:dyDescent="0.25">
      <c r="A240" s="16">
        <v>29030500</v>
      </c>
      <c r="B240" s="17" t="s">
        <v>1211</v>
      </c>
      <c r="C240" s="17" t="s">
        <v>1410</v>
      </c>
      <c r="D240" s="17" t="s">
        <v>1411</v>
      </c>
      <c r="E240" s="17" t="s">
        <v>35</v>
      </c>
      <c r="F240" s="17">
        <v>2</v>
      </c>
      <c r="G240" s="17">
        <v>60</v>
      </c>
      <c r="H240" s="18">
        <v>-75.215833329999995</v>
      </c>
      <c r="I240" s="19">
        <v>9.8738888899999999</v>
      </c>
      <c r="J240" s="20">
        <v>46.137931034482762</v>
      </c>
      <c r="K240" s="21">
        <v>52.262068965517237</v>
      </c>
      <c r="L240" s="21">
        <v>99.166666666666671</v>
      </c>
      <c r="M240" s="21">
        <v>179.44482758620691</v>
      </c>
      <c r="N240" s="21">
        <v>211.10344827586209</v>
      </c>
      <c r="O240" s="21">
        <v>141.16666666666671</v>
      </c>
      <c r="P240" s="21">
        <v>141.0333333333333</v>
      </c>
      <c r="Q240" s="21">
        <v>209.9133333333333</v>
      </c>
      <c r="R240" s="21">
        <v>205.92068965517251</v>
      </c>
      <c r="S240" s="21">
        <v>237.76428571428571</v>
      </c>
      <c r="T240" s="21">
        <v>211.64814814814821</v>
      </c>
      <c r="U240" s="21">
        <v>110.396</v>
      </c>
      <c r="V240" s="22">
        <v>1845.9573993796751</v>
      </c>
      <c r="W240" s="23">
        <v>345</v>
      </c>
      <c r="X240" s="24">
        <v>0.95833333333333337</v>
      </c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</row>
    <row r="241" spans="1:42" s="25" customFormat="1" ht="16.5" customHeight="1" x14ac:dyDescent="0.25">
      <c r="A241" s="16">
        <v>29030150</v>
      </c>
      <c r="B241" s="17" t="s">
        <v>1235</v>
      </c>
      <c r="C241" s="17" t="s">
        <v>1412</v>
      </c>
      <c r="D241" s="17" t="s">
        <v>1411</v>
      </c>
      <c r="E241" s="17" t="s">
        <v>35</v>
      </c>
      <c r="F241" s="17">
        <v>2</v>
      </c>
      <c r="G241" s="17">
        <v>70</v>
      </c>
      <c r="H241" s="18">
        <v>-75.25</v>
      </c>
      <c r="I241" s="19">
        <v>9.8699999999999992</v>
      </c>
      <c r="J241" s="20">
        <v>52.162068965517243</v>
      </c>
      <c r="K241" s="21">
        <v>44.432142857142857</v>
      </c>
      <c r="L241" s="21">
        <v>93.623076923076923</v>
      </c>
      <c r="M241" s="21">
        <v>224.37037037037041</v>
      </c>
      <c r="N241" s="21">
        <v>225.43076923076919</v>
      </c>
      <c r="O241" s="21">
        <v>158.53928571428571</v>
      </c>
      <c r="P241" s="21">
        <v>172.7285714285714</v>
      </c>
      <c r="Q241" s="21">
        <v>228.53703703703701</v>
      </c>
      <c r="R241" s="21">
        <v>260.1740740740741</v>
      </c>
      <c r="S241" s="21">
        <v>256.15925925925927</v>
      </c>
      <c r="T241" s="21">
        <v>238.95555555555549</v>
      </c>
      <c r="U241" s="21">
        <v>113.8423076923077</v>
      </c>
      <c r="V241" s="22">
        <v>2068.9545191079669</v>
      </c>
      <c r="W241" s="23">
        <v>326</v>
      </c>
      <c r="X241" s="24">
        <v>0.90555555555555556</v>
      </c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</row>
    <row r="242" spans="1:42" s="25" customFormat="1" ht="16.5" customHeight="1" x14ac:dyDescent="0.25">
      <c r="A242" s="16">
        <v>25020810</v>
      </c>
      <c r="B242" s="17" t="s">
        <v>1211</v>
      </c>
      <c r="C242" s="17" t="s">
        <v>1287</v>
      </c>
      <c r="D242" s="17" t="s">
        <v>1413</v>
      </c>
      <c r="E242" s="17" t="s">
        <v>35</v>
      </c>
      <c r="F242" s="17">
        <v>1</v>
      </c>
      <c r="G242" s="17">
        <v>40</v>
      </c>
      <c r="H242" s="18">
        <v>-74.605722220000004</v>
      </c>
      <c r="I242" s="19">
        <v>8.2913333300000005</v>
      </c>
      <c r="J242" s="20">
        <v>56.56666666666667</v>
      </c>
      <c r="K242" s="21">
        <v>60.93333333333333</v>
      </c>
      <c r="L242" s="21">
        <v>139.55172413793099</v>
      </c>
      <c r="M242" s="21">
        <v>304.38571428571419</v>
      </c>
      <c r="N242" s="21">
        <v>510.62758620689658</v>
      </c>
      <c r="O242" s="21">
        <v>471.82142857142861</v>
      </c>
      <c r="P242" s="21">
        <v>498.35185185185179</v>
      </c>
      <c r="Q242" s="21">
        <v>601.63333333333333</v>
      </c>
      <c r="R242" s="21">
        <v>557.46333333333337</v>
      </c>
      <c r="S242" s="21">
        <v>600.6</v>
      </c>
      <c r="T242" s="21">
        <v>594.62068965517244</v>
      </c>
      <c r="U242" s="21">
        <v>282.36666666666667</v>
      </c>
      <c r="V242" s="22">
        <v>4678.9223280423284</v>
      </c>
      <c r="W242" s="23">
        <v>350</v>
      </c>
      <c r="X242" s="24">
        <v>0.97222222222222221</v>
      </c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</row>
    <row r="243" spans="1:42" s="25" customFormat="1" ht="16.5" customHeight="1" x14ac:dyDescent="0.25">
      <c r="A243" s="16">
        <v>25020330</v>
      </c>
      <c r="B243" s="17" t="s">
        <v>1211</v>
      </c>
      <c r="C243" s="17" t="s">
        <v>1414</v>
      </c>
      <c r="D243" s="17" t="s">
        <v>1413</v>
      </c>
      <c r="E243" s="17" t="s">
        <v>35</v>
      </c>
      <c r="F243" s="17">
        <v>1</v>
      </c>
      <c r="G243" s="17">
        <v>25</v>
      </c>
      <c r="H243" s="18">
        <v>-74.569166670000001</v>
      </c>
      <c r="I243" s="19">
        <v>8.3663888900000014</v>
      </c>
      <c r="J243" s="20">
        <v>53.551724137931032</v>
      </c>
      <c r="K243" s="21">
        <v>57.766666666666673</v>
      </c>
      <c r="L243" s="21">
        <v>136.9</v>
      </c>
      <c r="M243" s="21">
        <v>314.63333333333333</v>
      </c>
      <c r="N243" s="21">
        <v>471.27586206896552</v>
      </c>
      <c r="O243" s="21">
        <v>380.31034482758622</v>
      </c>
      <c r="P243" s="21">
        <v>484.39285714285722</v>
      </c>
      <c r="Q243" s="21">
        <v>581.68965517241384</v>
      </c>
      <c r="R243" s="21">
        <v>515.7037037037037</v>
      </c>
      <c r="S243" s="21">
        <v>545.1137931034483</v>
      </c>
      <c r="T243" s="21">
        <v>506.23103448275867</v>
      </c>
      <c r="U243" s="21">
        <v>240.60384615384609</v>
      </c>
      <c r="V243" s="22">
        <v>4288.1728207935103</v>
      </c>
      <c r="W243" s="23">
        <v>345</v>
      </c>
      <c r="X243" s="24">
        <v>0.95833333333333337</v>
      </c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</row>
    <row r="244" spans="1:42" s="25" customFormat="1" ht="16.5" customHeight="1" x14ac:dyDescent="0.25">
      <c r="A244" s="16">
        <v>25020410</v>
      </c>
      <c r="B244" s="17" t="s">
        <v>1211</v>
      </c>
      <c r="C244" s="17" t="s">
        <v>1415</v>
      </c>
      <c r="D244" s="17" t="s">
        <v>1413</v>
      </c>
      <c r="E244" s="17" t="s">
        <v>35</v>
      </c>
      <c r="F244" s="17">
        <v>1</v>
      </c>
      <c r="G244" s="17">
        <v>28</v>
      </c>
      <c r="H244" s="18">
        <v>-74.728750000000005</v>
      </c>
      <c r="I244" s="19">
        <v>8.2194444400000002</v>
      </c>
      <c r="J244" s="20">
        <v>60.4</v>
      </c>
      <c r="K244" s="21">
        <v>57.1</v>
      </c>
      <c r="L244" s="21">
        <v>126.5</v>
      </c>
      <c r="M244" s="21">
        <v>307.8</v>
      </c>
      <c r="N244" s="21">
        <v>538.20000000000005</v>
      </c>
      <c r="O244" s="21">
        <v>564.9</v>
      </c>
      <c r="P244" s="21">
        <v>495.9</v>
      </c>
      <c r="Q244" s="21">
        <v>706.4</v>
      </c>
      <c r="R244" s="21">
        <v>554.1</v>
      </c>
      <c r="S244" s="21">
        <v>585.5</v>
      </c>
      <c r="T244" s="21">
        <v>594.9</v>
      </c>
      <c r="U244" s="21">
        <v>266.2</v>
      </c>
      <c r="V244" s="22">
        <v>4857.8999999999996</v>
      </c>
      <c r="W244" s="23">
        <v>334</v>
      </c>
      <c r="X244" s="24">
        <v>0.93</v>
      </c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</row>
    <row r="245" spans="1:42" s="25" customFormat="1" ht="16.5" customHeight="1" x14ac:dyDescent="0.25">
      <c r="A245" s="16">
        <v>25027910</v>
      </c>
      <c r="B245" s="17" t="s">
        <v>1212</v>
      </c>
      <c r="C245" s="17" t="s">
        <v>1416</v>
      </c>
      <c r="D245" s="17" t="s">
        <v>1413</v>
      </c>
      <c r="E245" s="17" t="s">
        <v>35</v>
      </c>
      <c r="F245" s="17">
        <v>1</v>
      </c>
      <c r="G245" s="17">
        <v>40</v>
      </c>
      <c r="H245" s="18">
        <v>-74.560833329999994</v>
      </c>
      <c r="I245" s="19">
        <v>8.3444444400000002</v>
      </c>
      <c r="J245" s="20">
        <v>59.966666666666669</v>
      </c>
      <c r="K245" s="21">
        <v>63.862068965517238</v>
      </c>
      <c r="L245" s="21">
        <v>143.5566666666667</v>
      </c>
      <c r="M245" s="21">
        <v>315.34482758620692</v>
      </c>
      <c r="N245" s="21">
        <v>519.64285714285711</v>
      </c>
      <c r="O245" s="21">
        <v>479.93448275862067</v>
      </c>
      <c r="P245" s="21">
        <v>471.24827586206902</v>
      </c>
      <c r="Q245" s="21">
        <v>599.48</v>
      </c>
      <c r="R245" s="21">
        <v>520.29666666666662</v>
      </c>
      <c r="S245" s="21">
        <v>611.67586206896544</v>
      </c>
      <c r="T245" s="21">
        <v>546.78666666666663</v>
      </c>
      <c r="U245" s="21">
        <v>273.51724137931029</v>
      </c>
      <c r="V245" s="22">
        <v>4605.3122824302136</v>
      </c>
      <c r="W245" s="23">
        <v>352</v>
      </c>
      <c r="X245" s="24">
        <v>0.97777777777777775</v>
      </c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</row>
    <row r="246" spans="1:42" s="25" customFormat="1" ht="16.5" customHeight="1" x14ac:dyDescent="0.25">
      <c r="A246" s="16">
        <v>25020420</v>
      </c>
      <c r="B246" s="17" t="s">
        <v>1211</v>
      </c>
      <c r="C246" s="17" t="s">
        <v>186</v>
      </c>
      <c r="D246" s="17" t="s">
        <v>1413</v>
      </c>
      <c r="E246" s="17" t="s">
        <v>35</v>
      </c>
      <c r="F246" s="17">
        <v>1</v>
      </c>
      <c r="G246" s="17">
        <v>39</v>
      </c>
      <c r="H246" s="18">
        <v>-74.563661109999998</v>
      </c>
      <c r="I246" s="19">
        <v>8.3845719399999989</v>
      </c>
      <c r="J246" s="20">
        <v>49.137931034482762</v>
      </c>
      <c r="K246" s="21">
        <v>53.655172413793103</v>
      </c>
      <c r="L246" s="21">
        <v>107.4137931034483</v>
      </c>
      <c r="M246" s="21">
        <v>290.96428571428572</v>
      </c>
      <c r="N246" s="21">
        <v>449.75</v>
      </c>
      <c r="O246" s="21">
        <v>446.07333333333338</v>
      </c>
      <c r="P246" s="21">
        <v>455.06896551724139</v>
      </c>
      <c r="Q246" s="21">
        <v>536.96296296296293</v>
      </c>
      <c r="R246" s="21">
        <v>490.17666666666662</v>
      </c>
      <c r="S246" s="21">
        <v>514.64285714285711</v>
      </c>
      <c r="T246" s="21">
        <v>459.92142857142852</v>
      </c>
      <c r="U246" s="21">
        <v>237.48214285714289</v>
      </c>
      <c r="V246" s="22">
        <v>4091.2495393176418</v>
      </c>
      <c r="W246" s="23">
        <v>343</v>
      </c>
      <c r="X246" s="24">
        <v>0.95277777777777772</v>
      </c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</row>
    <row r="247" spans="1:42" s="25" customFormat="1" ht="16.5" customHeight="1" x14ac:dyDescent="0.25">
      <c r="A247" s="16">
        <v>29030570</v>
      </c>
      <c r="B247" s="17" t="s">
        <v>1235</v>
      </c>
      <c r="C247" s="17" t="s">
        <v>1417</v>
      </c>
      <c r="D247" s="17" t="s">
        <v>1418</v>
      </c>
      <c r="E247" s="17" t="s">
        <v>35</v>
      </c>
      <c r="F247" s="17">
        <v>2</v>
      </c>
      <c r="G247" s="17">
        <v>100</v>
      </c>
      <c r="H247" s="18">
        <v>-75.186111109999999</v>
      </c>
      <c r="I247" s="19">
        <v>9.9583333300000003</v>
      </c>
      <c r="J247" s="20">
        <v>27.862068965517249</v>
      </c>
      <c r="K247" s="21">
        <v>35.996551724137937</v>
      </c>
      <c r="L247" s="21">
        <v>83.558620689655172</v>
      </c>
      <c r="M247" s="21">
        <v>173.862962962963</v>
      </c>
      <c r="N247" s="21">
        <v>195.73571428571429</v>
      </c>
      <c r="O247" s="21">
        <v>160.6035714285714</v>
      </c>
      <c r="P247" s="21">
        <v>153.95714285714291</v>
      </c>
      <c r="Q247" s="21">
        <v>186.99642857142859</v>
      </c>
      <c r="R247" s="21">
        <v>221.8</v>
      </c>
      <c r="S247" s="21">
        <v>203.39259259259259</v>
      </c>
      <c r="T247" s="21">
        <v>213.7703703703703</v>
      </c>
      <c r="U247" s="21">
        <v>95.876923076923077</v>
      </c>
      <c r="V247" s="22">
        <v>1753.4129475250161</v>
      </c>
      <c r="W247" s="23">
        <v>333</v>
      </c>
      <c r="X247" s="24">
        <v>0.92500000000000004</v>
      </c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</row>
    <row r="248" spans="1:42" s="25" customFormat="1" ht="16.5" customHeight="1" x14ac:dyDescent="0.25">
      <c r="A248" s="16">
        <v>29030200</v>
      </c>
      <c r="B248" s="17" t="s">
        <v>1211</v>
      </c>
      <c r="C248" s="17" t="s">
        <v>752</v>
      </c>
      <c r="D248" s="17" t="s">
        <v>1418</v>
      </c>
      <c r="E248" s="17" t="s">
        <v>35</v>
      </c>
      <c r="F248" s="17">
        <v>2</v>
      </c>
      <c r="G248" s="17">
        <v>70</v>
      </c>
      <c r="H248" s="18">
        <v>-75.135277779999996</v>
      </c>
      <c r="I248" s="19">
        <v>10.09972222</v>
      </c>
      <c r="J248" s="20">
        <v>25.59333333333333</v>
      </c>
      <c r="K248" s="21">
        <v>30.13666666666667</v>
      </c>
      <c r="L248" s="21">
        <v>67.410000000000011</v>
      </c>
      <c r="M248" s="21">
        <v>124.1433333333333</v>
      </c>
      <c r="N248" s="21">
        <v>165.85</v>
      </c>
      <c r="O248" s="21">
        <v>149.97</v>
      </c>
      <c r="P248" s="21">
        <v>147.7724137931034</v>
      </c>
      <c r="Q248" s="21">
        <v>180.53</v>
      </c>
      <c r="R248" s="21">
        <v>160.94</v>
      </c>
      <c r="S248" s="21">
        <v>189.65517241379311</v>
      </c>
      <c r="T248" s="21">
        <v>155.33571428571429</v>
      </c>
      <c r="U248" s="21">
        <v>74.577777777777783</v>
      </c>
      <c r="V248" s="22">
        <v>1471.9144116037221</v>
      </c>
      <c r="W248" s="23">
        <v>353</v>
      </c>
      <c r="X248" s="24">
        <v>0.98055555555555551</v>
      </c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</row>
    <row r="249" spans="1:42" s="25" customFormat="1" ht="16.5" customHeight="1" x14ac:dyDescent="0.25">
      <c r="A249" s="16">
        <v>25021540</v>
      </c>
      <c r="B249" s="17" t="s">
        <v>1211</v>
      </c>
      <c r="C249" s="17" t="s">
        <v>1419</v>
      </c>
      <c r="D249" s="17" t="s">
        <v>1420</v>
      </c>
      <c r="E249" s="17" t="s">
        <v>35</v>
      </c>
      <c r="F249" s="17">
        <v>2</v>
      </c>
      <c r="G249" s="17">
        <v>30</v>
      </c>
      <c r="H249" s="18">
        <v>-74.049997219999995</v>
      </c>
      <c r="I249" s="19">
        <v>8.9499972200000002</v>
      </c>
      <c r="J249" s="20">
        <v>23.533333333333331</v>
      </c>
      <c r="K249" s="21">
        <v>42.466666666666669</v>
      </c>
      <c r="L249" s="21">
        <v>80.7</v>
      </c>
      <c r="M249" s="21">
        <v>174.7037037037037</v>
      </c>
      <c r="N249" s="21">
        <v>244.27586206896549</v>
      </c>
      <c r="O249" s="21">
        <v>191.53571428571431</v>
      </c>
      <c r="P249" s="21">
        <v>156.18928571428569</v>
      </c>
      <c r="Q249" s="21">
        <v>237.42500000000001</v>
      </c>
      <c r="R249" s="21">
        <v>285.42857142857139</v>
      </c>
      <c r="S249" s="21">
        <v>365.70714285714291</v>
      </c>
      <c r="T249" s="21">
        <v>267.60370370370367</v>
      </c>
      <c r="U249" s="21">
        <v>97.964285714285708</v>
      </c>
      <c r="V249" s="22">
        <v>2167.5332694763729</v>
      </c>
      <c r="W249" s="23">
        <v>341</v>
      </c>
      <c r="X249" s="24">
        <v>0.94722222222222219</v>
      </c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</row>
    <row r="250" spans="1:42" s="25" customFormat="1" ht="16.5" customHeight="1" x14ac:dyDescent="0.25">
      <c r="A250" s="16">
        <v>25020870</v>
      </c>
      <c r="B250" s="17" t="s">
        <v>1211</v>
      </c>
      <c r="C250" s="17" t="s">
        <v>1421</v>
      </c>
      <c r="D250" s="17" t="s">
        <v>1420</v>
      </c>
      <c r="E250" s="17" t="s">
        <v>35</v>
      </c>
      <c r="F250" s="17">
        <v>2</v>
      </c>
      <c r="G250" s="17">
        <v>40</v>
      </c>
      <c r="H250" s="18">
        <v>-73.965833329999995</v>
      </c>
      <c r="I250" s="19">
        <v>8.8227777799999991</v>
      </c>
      <c r="J250" s="20">
        <v>23.7</v>
      </c>
      <c r="K250" s="21">
        <v>27.2</v>
      </c>
      <c r="L250" s="21">
        <v>76.583333333333329</v>
      </c>
      <c r="M250" s="21">
        <v>144.28571428571431</v>
      </c>
      <c r="N250" s="21">
        <v>228.7037037037037</v>
      </c>
      <c r="O250" s="21">
        <v>164.25</v>
      </c>
      <c r="P250" s="21">
        <v>143.2137931034483</v>
      </c>
      <c r="Q250" s="21">
        <v>202.32758620689651</v>
      </c>
      <c r="R250" s="21">
        <v>237.60714285714289</v>
      </c>
      <c r="S250" s="21">
        <v>345.05357142857139</v>
      </c>
      <c r="T250" s="21">
        <v>226.58620689655169</v>
      </c>
      <c r="U250" s="21">
        <v>70.34482758620689</v>
      </c>
      <c r="V250" s="22">
        <v>1889.8558794015689</v>
      </c>
      <c r="W250" s="23">
        <v>345</v>
      </c>
      <c r="X250" s="24">
        <v>0.95833333333333337</v>
      </c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</row>
    <row r="251" spans="1:42" s="25" customFormat="1" ht="16.5" customHeight="1" x14ac:dyDescent="0.25">
      <c r="A251" s="16">
        <v>23205020</v>
      </c>
      <c r="B251" s="17" t="s">
        <v>1236</v>
      </c>
      <c r="C251" s="17" t="s">
        <v>831</v>
      </c>
      <c r="D251" s="17" t="s">
        <v>1422</v>
      </c>
      <c r="E251" s="17" t="s">
        <v>35</v>
      </c>
      <c r="F251" s="17">
        <v>8</v>
      </c>
      <c r="G251" s="17">
        <v>165</v>
      </c>
      <c r="H251" s="18">
        <v>-73.925555560000006</v>
      </c>
      <c r="I251" s="19">
        <v>7.4749999999999996</v>
      </c>
      <c r="J251" s="20">
        <v>25.49285714285714</v>
      </c>
      <c r="K251" s="21">
        <v>49.79615384615385</v>
      </c>
      <c r="L251" s="21">
        <v>122.78461538461541</v>
      </c>
      <c r="M251" s="21">
        <v>253.20400000000001</v>
      </c>
      <c r="N251" s="21">
        <v>352.88214285714281</v>
      </c>
      <c r="O251" s="21">
        <v>299.92307692307691</v>
      </c>
      <c r="P251" s="21">
        <v>315.81538461538457</v>
      </c>
      <c r="Q251" s="21">
        <v>333.74166666666667</v>
      </c>
      <c r="R251" s="21">
        <v>326.63200000000012</v>
      </c>
      <c r="S251" s="21">
        <v>309.94166666666672</v>
      </c>
      <c r="T251" s="21">
        <v>244.08</v>
      </c>
      <c r="U251" s="21">
        <v>62.516666666666652</v>
      </c>
      <c r="V251" s="22">
        <v>2696.8102307692311</v>
      </c>
      <c r="W251" s="23">
        <v>307</v>
      </c>
      <c r="X251" s="24">
        <v>0.85277777777777775</v>
      </c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</row>
    <row r="252" spans="1:42" s="25" customFormat="1" ht="16.5" customHeight="1" x14ac:dyDescent="0.25">
      <c r="A252" s="16">
        <v>23200060</v>
      </c>
      <c r="B252" s="17" t="s">
        <v>1211</v>
      </c>
      <c r="C252" s="17" t="s">
        <v>138</v>
      </c>
      <c r="D252" s="17" t="s">
        <v>1422</v>
      </c>
      <c r="E252" s="17" t="s">
        <v>35</v>
      </c>
      <c r="F252" s="17">
        <v>8</v>
      </c>
      <c r="G252" s="17">
        <v>80</v>
      </c>
      <c r="H252" s="18">
        <v>-73.94194444</v>
      </c>
      <c r="I252" s="19">
        <v>7.6705555599999986</v>
      </c>
      <c r="J252" s="20">
        <v>29.966666666666669</v>
      </c>
      <c r="K252" s="21">
        <v>39.893103448275873</v>
      </c>
      <c r="L252" s="21">
        <v>103.4379310344828</v>
      </c>
      <c r="M252" s="21">
        <v>206.8833333333333</v>
      </c>
      <c r="N252" s="21">
        <v>281.92413793103452</v>
      </c>
      <c r="O252" s="21">
        <v>244.04285714285709</v>
      </c>
      <c r="P252" s="21">
        <v>225.2928571428572</v>
      </c>
      <c r="Q252" s="21">
        <v>234.96206896551729</v>
      </c>
      <c r="R252" s="21">
        <v>257.22068965517241</v>
      </c>
      <c r="S252" s="21">
        <v>239.4678571428571</v>
      </c>
      <c r="T252" s="21">
        <v>182.41034482758619</v>
      </c>
      <c r="U252" s="21">
        <v>63.158620689655173</v>
      </c>
      <c r="V252" s="22">
        <v>2108.6604679802958</v>
      </c>
      <c r="W252" s="23">
        <v>347</v>
      </c>
      <c r="X252" s="24">
        <v>0.96388888888888891</v>
      </c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</row>
    <row r="253" spans="1:42" s="25" customFormat="1" ht="16.5" customHeight="1" x14ac:dyDescent="0.25">
      <c r="A253" s="16">
        <v>23205050</v>
      </c>
      <c r="B253" s="17" t="s">
        <v>1236</v>
      </c>
      <c r="C253" s="17" t="s">
        <v>1423</v>
      </c>
      <c r="D253" s="17" t="s">
        <v>1424</v>
      </c>
      <c r="E253" s="17" t="s">
        <v>35</v>
      </c>
      <c r="F253" s="17">
        <v>8</v>
      </c>
      <c r="G253" s="17">
        <v>750</v>
      </c>
      <c r="H253" s="18">
        <v>-74.240972220000003</v>
      </c>
      <c r="I253" s="19">
        <v>7.8854166699999997</v>
      </c>
      <c r="J253" s="20">
        <v>48.991999999999997</v>
      </c>
      <c r="K253" s="21">
        <v>67.248148148148147</v>
      </c>
      <c r="L253" s="21">
        <v>135.25</v>
      </c>
      <c r="M253" s="21">
        <v>225.66296296296301</v>
      </c>
      <c r="N253" s="21">
        <v>295.45</v>
      </c>
      <c r="O253" s="21">
        <v>221.85200000000009</v>
      </c>
      <c r="P253" s="21">
        <v>197.30370370370369</v>
      </c>
      <c r="Q253" s="21">
        <v>247.43333333333331</v>
      </c>
      <c r="R253" s="21">
        <v>235.03203182220449</v>
      </c>
      <c r="S253" s="21">
        <v>231.86400000000009</v>
      </c>
      <c r="T253" s="21">
        <v>190.71481481481479</v>
      </c>
      <c r="U253" s="21">
        <v>87.046348738670375</v>
      </c>
      <c r="V253" s="22">
        <v>2183.8493435238379</v>
      </c>
      <c r="W253" s="23">
        <v>307</v>
      </c>
      <c r="X253" s="24">
        <v>0.85277777777777775</v>
      </c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</row>
    <row r="254" spans="1:42" s="25" customFormat="1" ht="16.5" customHeight="1" x14ac:dyDescent="0.25">
      <c r="A254" s="16">
        <v>23205030</v>
      </c>
      <c r="B254" s="17" t="s">
        <v>1236</v>
      </c>
      <c r="C254" s="17" t="s">
        <v>1425</v>
      </c>
      <c r="D254" s="17" t="s">
        <v>1424</v>
      </c>
      <c r="E254" s="17" t="s">
        <v>35</v>
      </c>
      <c r="F254" s="17">
        <v>8</v>
      </c>
      <c r="G254" s="17">
        <v>650</v>
      </c>
      <c r="H254" s="18">
        <v>-74.059166669999996</v>
      </c>
      <c r="I254" s="19">
        <v>7.9652777800000001</v>
      </c>
      <c r="J254" s="20">
        <v>15.425000000000001</v>
      </c>
      <c r="K254" s="21">
        <v>17.581481481481479</v>
      </c>
      <c r="L254" s="21">
        <v>79.775000000000006</v>
      </c>
      <c r="M254" s="21">
        <v>157.4571428571428</v>
      </c>
      <c r="N254" s="21">
        <v>252.525925925926</v>
      </c>
      <c r="O254" s="21">
        <v>230.47777777777779</v>
      </c>
      <c r="P254" s="21">
        <v>205.67692307692309</v>
      </c>
      <c r="Q254" s="21">
        <v>215.26666666666671</v>
      </c>
      <c r="R254" s="21">
        <v>215.0788699150086</v>
      </c>
      <c r="S254" s="21">
        <v>195.828</v>
      </c>
      <c r="T254" s="21">
        <v>128.76249999999999</v>
      </c>
      <c r="U254" s="21">
        <v>34.557692307692299</v>
      </c>
      <c r="V254" s="22">
        <v>1748.4129800086189</v>
      </c>
      <c r="W254" s="23">
        <v>310</v>
      </c>
      <c r="X254" s="24">
        <v>0.86111111111111116</v>
      </c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</row>
    <row r="255" spans="1:42" s="25" customFormat="1" ht="16.5" customHeight="1" x14ac:dyDescent="0.25">
      <c r="A255" s="16">
        <v>25021320</v>
      </c>
      <c r="B255" s="17" t="s">
        <v>1211</v>
      </c>
      <c r="C255" s="17" t="s">
        <v>1426</v>
      </c>
      <c r="D255" s="17" t="s">
        <v>1427</v>
      </c>
      <c r="E255" s="17" t="s">
        <v>35</v>
      </c>
      <c r="F255" s="17">
        <v>2</v>
      </c>
      <c r="G255" s="17">
        <v>23</v>
      </c>
      <c r="H255" s="18">
        <v>-74.209999999999994</v>
      </c>
      <c r="I255" s="19">
        <v>8.64</v>
      </c>
      <c r="J255" s="20">
        <v>36.1</v>
      </c>
      <c r="K255" s="21">
        <v>47.43333333333333</v>
      </c>
      <c r="L255" s="21">
        <v>68.714285714285708</v>
      </c>
      <c r="M255" s="21">
        <v>131.57241379310341</v>
      </c>
      <c r="N255" s="21">
        <v>182.84333333333331</v>
      </c>
      <c r="O255" s="21">
        <v>157.05333333333331</v>
      </c>
      <c r="P255" s="21">
        <v>139.8896551724138</v>
      </c>
      <c r="Q255" s="21">
        <v>160.91379310344831</v>
      </c>
      <c r="R255" s="21">
        <v>186.60344827586209</v>
      </c>
      <c r="S255" s="21">
        <v>249.07142857142861</v>
      </c>
      <c r="T255" s="21">
        <v>230.68571428571431</v>
      </c>
      <c r="U255" s="21">
        <v>113.6296296296296</v>
      </c>
      <c r="V255" s="22">
        <v>1704.510368545886</v>
      </c>
      <c r="W255" s="23">
        <v>347</v>
      </c>
      <c r="X255" s="24">
        <v>0.96388888888888891</v>
      </c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</row>
    <row r="256" spans="1:42" s="25" customFormat="1" ht="16.5" customHeight="1" x14ac:dyDescent="0.25">
      <c r="A256" s="16">
        <v>14010050</v>
      </c>
      <c r="B256" s="17" t="s">
        <v>1211</v>
      </c>
      <c r="C256" s="17" t="s">
        <v>246</v>
      </c>
      <c r="D256" s="17" t="s">
        <v>247</v>
      </c>
      <c r="E256" s="17" t="s">
        <v>35</v>
      </c>
      <c r="F256" s="17">
        <v>2</v>
      </c>
      <c r="G256" s="17">
        <v>75</v>
      </c>
      <c r="H256" s="18">
        <v>-75.34</v>
      </c>
      <c r="I256" s="19">
        <v>10.41</v>
      </c>
      <c r="J256" s="20">
        <v>10.983333333333331</v>
      </c>
      <c r="K256" s="21">
        <v>10.24666666666667</v>
      </c>
      <c r="L256" s="21">
        <v>25.15517241379311</v>
      </c>
      <c r="M256" s="21">
        <v>93.548148148148172</v>
      </c>
      <c r="N256" s="21">
        <v>129.30689655172421</v>
      </c>
      <c r="O256" s="21">
        <v>111.0233333333334</v>
      </c>
      <c r="P256" s="21">
        <v>123.61</v>
      </c>
      <c r="Q256" s="21">
        <v>146.6137931034483</v>
      </c>
      <c r="R256" s="21">
        <v>162.12142857142859</v>
      </c>
      <c r="S256" s="21">
        <v>201.31785714285709</v>
      </c>
      <c r="T256" s="21">
        <v>177.92142857142861</v>
      </c>
      <c r="U256" s="21">
        <v>44.531034482758621</v>
      </c>
      <c r="V256" s="22">
        <v>1236.3790923189199</v>
      </c>
      <c r="W256" s="23">
        <v>347</v>
      </c>
      <c r="X256" s="24">
        <v>0.96388888888888891</v>
      </c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</row>
    <row r="257" spans="1:42" s="25" customFormat="1" ht="16.5" customHeight="1" x14ac:dyDescent="0.25">
      <c r="A257" s="16">
        <v>29010120</v>
      </c>
      <c r="B257" s="17" t="s">
        <v>1211</v>
      </c>
      <c r="C257" s="17" t="s">
        <v>1428</v>
      </c>
      <c r="D257" s="17" t="s">
        <v>1429</v>
      </c>
      <c r="E257" s="17" t="s">
        <v>35</v>
      </c>
      <c r="F257" s="17">
        <v>2</v>
      </c>
      <c r="G257" s="17">
        <v>80</v>
      </c>
      <c r="H257" s="18">
        <v>-74.95222222000001</v>
      </c>
      <c r="I257" s="19">
        <v>9.7411111100000003</v>
      </c>
      <c r="J257" s="20">
        <v>23.844444444444441</v>
      </c>
      <c r="K257" s="21">
        <v>16.962962962962958</v>
      </c>
      <c r="L257" s="21">
        <v>55.32692307692308</v>
      </c>
      <c r="M257" s="21">
        <v>105.52800000000001</v>
      </c>
      <c r="N257" s="21">
        <v>130.68214285714279</v>
      </c>
      <c r="O257" s="21">
        <v>111.3571428571429</v>
      </c>
      <c r="P257" s="21">
        <v>93.081481481481475</v>
      </c>
      <c r="Q257" s="21">
        <v>126.26153846153851</v>
      </c>
      <c r="R257" s="21">
        <v>121.28400000000001</v>
      </c>
      <c r="S257" s="21">
        <v>159.05000000000001</v>
      </c>
      <c r="T257" s="21">
        <v>91.244</v>
      </c>
      <c r="U257" s="21">
        <v>16.215384615384611</v>
      </c>
      <c r="V257" s="22">
        <v>1050.838020757021</v>
      </c>
      <c r="W257" s="23">
        <v>316</v>
      </c>
      <c r="X257" s="24">
        <v>0.87777777777777777</v>
      </c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</row>
    <row r="258" spans="1:42" s="25" customFormat="1" ht="16.5" customHeight="1" x14ac:dyDescent="0.25">
      <c r="A258" s="16">
        <v>29010130</v>
      </c>
      <c r="B258" s="17" t="s">
        <v>1211</v>
      </c>
      <c r="C258" s="17" t="s">
        <v>1430</v>
      </c>
      <c r="D258" s="17" t="s">
        <v>1429</v>
      </c>
      <c r="E258" s="17" t="s">
        <v>35</v>
      </c>
      <c r="F258" s="17">
        <v>2</v>
      </c>
      <c r="G258" s="17">
        <v>20</v>
      </c>
      <c r="H258" s="18">
        <v>-74.852222220000002</v>
      </c>
      <c r="I258" s="19">
        <v>9.814444439999999</v>
      </c>
      <c r="J258" s="20">
        <v>16.535714285714281</v>
      </c>
      <c r="K258" s="21">
        <v>20.006666666666671</v>
      </c>
      <c r="L258" s="21">
        <v>47.24666666666667</v>
      </c>
      <c r="M258" s="21">
        <v>83.246428571428581</v>
      </c>
      <c r="N258" s="21">
        <v>144.1</v>
      </c>
      <c r="O258" s="21">
        <v>120.3620689655172</v>
      </c>
      <c r="P258" s="21">
        <v>119.8620689655172</v>
      </c>
      <c r="Q258" s="21">
        <v>135.35714285714289</v>
      </c>
      <c r="R258" s="21">
        <v>125.8793103448276</v>
      </c>
      <c r="S258" s="21">
        <v>136.07142857142861</v>
      </c>
      <c r="T258" s="21">
        <v>102.16071428571431</v>
      </c>
      <c r="U258" s="21">
        <v>25.762068965517241</v>
      </c>
      <c r="V258" s="22">
        <v>1076.590279146141</v>
      </c>
      <c r="W258" s="23">
        <v>344</v>
      </c>
      <c r="X258" s="24">
        <v>0.9555555555555556</v>
      </c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</row>
    <row r="259" spans="1:42" s="25" customFormat="1" ht="16.5" customHeight="1" x14ac:dyDescent="0.25">
      <c r="A259" s="16">
        <v>25025020</v>
      </c>
      <c r="B259" s="17" t="s">
        <v>1227</v>
      </c>
      <c r="C259" s="17" t="s">
        <v>1431</v>
      </c>
      <c r="D259" s="17" t="s">
        <v>1429</v>
      </c>
      <c r="E259" s="17" t="s">
        <v>35</v>
      </c>
      <c r="F259" s="17">
        <v>2</v>
      </c>
      <c r="G259" s="17">
        <v>25</v>
      </c>
      <c r="H259" s="18">
        <v>-74.838055560000001</v>
      </c>
      <c r="I259" s="19">
        <v>9.731666670000001</v>
      </c>
      <c r="J259" s="20">
        <v>12.857142857142859</v>
      </c>
      <c r="K259" s="21">
        <v>21.017857142857139</v>
      </c>
      <c r="L259" s="21">
        <v>35.785185185185178</v>
      </c>
      <c r="M259" s="21">
        <v>70.396296296296285</v>
      </c>
      <c r="N259" s="21">
        <v>123.625</v>
      </c>
      <c r="O259" s="21">
        <v>116.21851851851849</v>
      </c>
      <c r="P259" s="21">
        <v>95.329629629629636</v>
      </c>
      <c r="Q259" s="21">
        <v>120.8576923076923</v>
      </c>
      <c r="R259" s="21">
        <v>98.657692307692315</v>
      </c>
      <c r="S259" s="21">
        <v>121.4038461538462</v>
      </c>
      <c r="T259" s="21">
        <v>88.08461538461539</v>
      </c>
      <c r="U259" s="21">
        <v>28.73076923076923</v>
      </c>
      <c r="V259" s="22">
        <v>932.96424501424508</v>
      </c>
      <c r="W259" s="23">
        <v>322</v>
      </c>
      <c r="X259" s="24">
        <v>0.89444444444444449</v>
      </c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</row>
    <row r="260" spans="1:42" s="25" customFormat="1" ht="16.5" customHeight="1" x14ac:dyDescent="0.25">
      <c r="A260" s="16">
        <v>29010050</v>
      </c>
      <c r="B260" s="17" t="s">
        <v>1211</v>
      </c>
      <c r="C260" s="17" t="s">
        <v>1429</v>
      </c>
      <c r="D260" s="17" t="s">
        <v>1429</v>
      </c>
      <c r="E260" s="17" t="s">
        <v>35</v>
      </c>
      <c r="F260" s="17">
        <v>2</v>
      </c>
      <c r="G260" s="17">
        <v>15</v>
      </c>
      <c r="H260" s="18">
        <v>-74.815555560000007</v>
      </c>
      <c r="I260" s="19">
        <v>9.6994444400000006</v>
      </c>
      <c r="J260" s="20">
        <v>13.47037037037037</v>
      </c>
      <c r="K260" s="21">
        <v>18.45</v>
      </c>
      <c r="L260" s="21">
        <v>42.54615384615385</v>
      </c>
      <c r="M260" s="21">
        <v>80.42</v>
      </c>
      <c r="N260" s="21">
        <v>147</v>
      </c>
      <c r="O260" s="21">
        <v>121.4615384615385</v>
      </c>
      <c r="P260" s="21">
        <v>98.562962962962956</v>
      </c>
      <c r="Q260" s="21">
        <v>110.84444444444441</v>
      </c>
      <c r="R260" s="21">
        <v>128.46785714285721</v>
      </c>
      <c r="S260" s="21">
        <v>160.1</v>
      </c>
      <c r="T260" s="21">
        <v>87.103571428571428</v>
      </c>
      <c r="U260" s="21">
        <v>31.074999999999999</v>
      </c>
      <c r="V260" s="22">
        <v>1039.5018986568989</v>
      </c>
      <c r="W260" s="23">
        <v>324</v>
      </c>
      <c r="X260" s="24">
        <v>0.9</v>
      </c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</row>
    <row r="261" spans="1:42" s="25" customFormat="1" ht="16.5" customHeight="1" x14ac:dyDescent="0.25">
      <c r="A261" s="16">
        <v>35070260</v>
      </c>
      <c r="B261" s="17" t="s">
        <v>1235</v>
      </c>
      <c r="C261" s="17" t="s">
        <v>508</v>
      </c>
      <c r="D261" s="17" t="s">
        <v>508</v>
      </c>
      <c r="E261" s="17" t="s">
        <v>504</v>
      </c>
      <c r="F261" s="17">
        <v>6</v>
      </c>
      <c r="G261" s="17">
        <v>1954</v>
      </c>
      <c r="H261" s="18">
        <v>-73.379861110000007</v>
      </c>
      <c r="I261" s="19">
        <v>4.9708333299999996</v>
      </c>
      <c r="J261" s="20">
        <v>21.218518518518518</v>
      </c>
      <c r="K261" s="21">
        <v>36.870370370370381</v>
      </c>
      <c r="L261" s="21">
        <v>79.733333333333334</v>
      </c>
      <c r="M261" s="21">
        <v>150.91428571428571</v>
      </c>
      <c r="N261" s="21">
        <v>228.9346153846154</v>
      </c>
      <c r="O261" s="21">
        <v>262.66785714285709</v>
      </c>
      <c r="P261" s="21">
        <v>254.71481481481479</v>
      </c>
      <c r="Q261" s="21">
        <v>203.15600000000001</v>
      </c>
      <c r="R261" s="21">
        <v>137.32592592592599</v>
      </c>
      <c r="S261" s="21">
        <v>107.9740740740741</v>
      </c>
      <c r="T261" s="21">
        <v>77.68518518518519</v>
      </c>
      <c r="U261" s="21">
        <v>32.269230769230766</v>
      </c>
      <c r="V261" s="22">
        <v>1593.464211233211</v>
      </c>
      <c r="W261" s="23">
        <v>322</v>
      </c>
      <c r="X261" s="24">
        <v>0.89444444444444449</v>
      </c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</row>
    <row r="262" spans="1:42" s="25" customFormat="1" ht="16.5" customHeight="1" x14ac:dyDescent="0.25">
      <c r="A262" s="16">
        <v>35070470</v>
      </c>
      <c r="B262" s="17" t="s">
        <v>1211</v>
      </c>
      <c r="C262" s="17" t="s">
        <v>1432</v>
      </c>
      <c r="D262" s="17" t="s">
        <v>508</v>
      </c>
      <c r="E262" s="17" t="s">
        <v>504</v>
      </c>
      <c r="F262" s="17">
        <v>6</v>
      </c>
      <c r="G262" s="17">
        <v>2150</v>
      </c>
      <c r="H262" s="18">
        <v>-73.410166669999995</v>
      </c>
      <c r="I262" s="19">
        <v>4.9504166700000001</v>
      </c>
      <c r="J262" s="20">
        <v>24.03</v>
      </c>
      <c r="K262" s="21">
        <v>45.359999999999992</v>
      </c>
      <c r="L262" s="21">
        <v>102.04642857142861</v>
      </c>
      <c r="M262" s="21">
        <v>168.65</v>
      </c>
      <c r="N262" s="21">
        <v>248.16800000000001</v>
      </c>
      <c r="O262" s="21">
        <v>280.28928571428571</v>
      </c>
      <c r="P262" s="21">
        <v>304.93703703703699</v>
      </c>
      <c r="Q262" s="21">
        <v>265.52692307692308</v>
      </c>
      <c r="R262" s="21">
        <v>170.68148148148151</v>
      </c>
      <c r="S262" s="21">
        <v>135.1307692307692</v>
      </c>
      <c r="T262" s="21">
        <v>112.17142857142861</v>
      </c>
      <c r="U262" s="21">
        <v>40.232142857142847</v>
      </c>
      <c r="V262" s="22">
        <v>1897.2234965404959</v>
      </c>
      <c r="W262" s="23">
        <v>326</v>
      </c>
      <c r="X262" s="24">
        <v>0.90555555555555556</v>
      </c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</row>
    <row r="263" spans="1:42" s="25" customFormat="1" ht="16.5" customHeight="1" x14ac:dyDescent="0.25">
      <c r="A263" s="16">
        <v>35090060</v>
      </c>
      <c r="B263" s="17" t="s">
        <v>1211</v>
      </c>
      <c r="C263" s="17" t="s">
        <v>1433</v>
      </c>
      <c r="D263" s="17" t="s">
        <v>1434</v>
      </c>
      <c r="E263" s="17" t="s">
        <v>504</v>
      </c>
      <c r="F263" s="17">
        <v>6</v>
      </c>
      <c r="G263" s="17">
        <v>1725</v>
      </c>
      <c r="H263" s="18">
        <v>-72.983333329999994</v>
      </c>
      <c r="I263" s="19">
        <v>5.2833333299999996</v>
      </c>
      <c r="J263" s="20">
        <v>55.162068965517243</v>
      </c>
      <c r="K263" s="21">
        <v>66.046428571428564</v>
      </c>
      <c r="L263" s="21">
        <v>138.98888888888891</v>
      </c>
      <c r="M263" s="21">
        <v>235.23103448275859</v>
      </c>
      <c r="N263" s="21">
        <v>306.89999999999998</v>
      </c>
      <c r="O263" s="21">
        <v>351.38965517241371</v>
      </c>
      <c r="P263" s="21">
        <v>370.83103448275858</v>
      </c>
      <c r="Q263" s="21">
        <v>309.44799999999998</v>
      </c>
      <c r="R263" s="21">
        <v>227.06428571428569</v>
      </c>
      <c r="S263" s="21">
        <v>231.52692307692311</v>
      </c>
      <c r="T263" s="21">
        <v>167.69285714285709</v>
      </c>
      <c r="U263" s="21">
        <v>95.735714285714266</v>
      </c>
      <c r="V263" s="22">
        <v>2556.0168907835459</v>
      </c>
      <c r="W263" s="23">
        <v>333</v>
      </c>
      <c r="X263" s="24">
        <v>0.92500000000000004</v>
      </c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</row>
    <row r="264" spans="1:42" s="25" customFormat="1" ht="16.5" customHeight="1" x14ac:dyDescent="0.25">
      <c r="A264" s="16">
        <v>35090070</v>
      </c>
      <c r="B264" s="17" t="s">
        <v>1211</v>
      </c>
      <c r="C264" s="17" t="s">
        <v>1435</v>
      </c>
      <c r="D264" s="17" t="s">
        <v>1434</v>
      </c>
      <c r="E264" s="17" t="s">
        <v>504</v>
      </c>
      <c r="F264" s="17">
        <v>6</v>
      </c>
      <c r="G264" s="17">
        <v>2575</v>
      </c>
      <c r="H264" s="18">
        <v>-72.916666669999998</v>
      </c>
      <c r="I264" s="19">
        <v>5.3666666699999999</v>
      </c>
      <c r="J264" s="20">
        <v>17.48076923076923</v>
      </c>
      <c r="K264" s="21">
        <v>25.05714285714286</v>
      </c>
      <c r="L264" s="21">
        <v>63.744827586206888</v>
      </c>
      <c r="M264" s="21">
        <v>116.2689655172414</v>
      </c>
      <c r="N264" s="21">
        <v>185.12962962962959</v>
      </c>
      <c r="O264" s="21">
        <v>202.73461538461541</v>
      </c>
      <c r="P264" s="21">
        <v>221.10740740740741</v>
      </c>
      <c r="Q264" s="21">
        <v>194.72758620689649</v>
      </c>
      <c r="R264" s="21">
        <v>152.0034482758621</v>
      </c>
      <c r="S264" s="21">
        <v>125.61481481481481</v>
      </c>
      <c r="T264" s="21">
        <v>80.784615384615364</v>
      </c>
      <c r="U264" s="21">
        <v>29.18518518518519</v>
      </c>
      <c r="V264" s="22">
        <v>1413.839007480387</v>
      </c>
      <c r="W264" s="23">
        <v>330</v>
      </c>
      <c r="X264" s="24">
        <v>0.91666666666666663</v>
      </c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</row>
    <row r="265" spans="1:42" s="25" customFormat="1" ht="16.5" customHeight="1" x14ac:dyDescent="0.25">
      <c r="A265" s="16">
        <v>35160010</v>
      </c>
      <c r="B265" s="17" t="s">
        <v>1211</v>
      </c>
      <c r="C265" s="17" t="s">
        <v>1436</v>
      </c>
      <c r="D265" s="17" t="s">
        <v>1434</v>
      </c>
      <c r="E265" s="17" t="s">
        <v>504</v>
      </c>
      <c r="F265" s="17">
        <v>6</v>
      </c>
      <c r="G265" s="17">
        <v>347</v>
      </c>
      <c r="H265" s="18">
        <v>-72.948611110000002</v>
      </c>
      <c r="I265" s="19">
        <v>5.4775833299999999</v>
      </c>
      <c r="J265" s="20">
        <v>14.744827586206901</v>
      </c>
      <c r="K265" s="21">
        <v>22.721428571428572</v>
      </c>
      <c r="L265" s="21">
        <v>50.231034482758631</v>
      </c>
      <c r="M265" s="21">
        <v>95.844444444444449</v>
      </c>
      <c r="N265" s="21">
        <v>106.2653846153846</v>
      </c>
      <c r="O265" s="21">
        <v>104.2344827586207</v>
      </c>
      <c r="P265" s="21">
        <v>107.25172413793101</v>
      </c>
      <c r="Q265" s="21">
        <v>87.688888888888883</v>
      </c>
      <c r="R265" s="21">
        <v>75.824000000000012</v>
      </c>
      <c r="S265" s="21">
        <v>73.884615384615387</v>
      </c>
      <c r="T265" s="21">
        <v>70.822222222222209</v>
      </c>
      <c r="U265" s="21">
        <v>23.11333333333334</v>
      </c>
      <c r="V265" s="22">
        <v>832.62638642583454</v>
      </c>
      <c r="W265" s="23">
        <v>332</v>
      </c>
      <c r="X265" s="24">
        <v>0.92222222222222228</v>
      </c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</row>
    <row r="266" spans="1:42" s="25" customFormat="1" ht="16.5" customHeight="1" x14ac:dyDescent="0.25">
      <c r="A266" s="16">
        <v>35195060</v>
      </c>
      <c r="B266" s="17" t="s">
        <v>1236</v>
      </c>
      <c r="C266" s="17" t="s">
        <v>1437</v>
      </c>
      <c r="D266" s="17" t="s">
        <v>1434</v>
      </c>
      <c r="E266" s="17" t="s">
        <v>504</v>
      </c>
      <c r="F266" s="17">
        <v>6</v>
      </c>
      <c r="G266" s="17">
        <v>2950</v>
      </c>
      <c r="H266" s="18">
        <v>-72.79097222</v>
      </c>
      <c r="I266" s="19">
        <v>5.52361111</v>
      </c>
      <c r="J266" s="20">
        <v>16.65862068965518</v>
      </c>
      <c r="K266" s="21">
        <v>21.953571428571429</v>
      </c>
      <c r="L266" s="21">
        <v>63.448148148148142</v>
      </c>
      <c r="M266" s="21">
        <v>110.16296296296299</v>
      </c>
      <c r="N266" s="21">
        <v>157.17142857142861</v>
      </c>
      <c r="O266" s="21">
        <v>204.92857142857139</v>
      </c>
      <c r="P266" s="21">
        <v>201.3458333333333</v>
      </c>
      <c r="Q266" s="21">
        <v>183.3407407407407</v>
      </c>
      <c r="R266" s="21">
        <v>131.28888888888889</v>
      </c>
      <c r="S266" s="21">
        <v>112.548275862069</v>
      </c>
      <c r="T266" s="21">
        <v>78.379310344827587</v>
      </c>
      <c r="U266" s="21">
        <v>28.446666666666669</v>
      </c>
      <c r="V266" s="22">
        <v>1309.6730190658641</v>
      </c>
      <c r="W266" s="23">
        <v>333</v>
      </c>
      <c r="X266" s="24">
        <v>0.92500000000000004</v>
      </c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</row>
    <row r="267" spans="1:42" s="25" customFormat="1" ht="16.5" customHeight="1" x14ac:dyDescent="0.25">
      <c r="A267" s="16">
        <v>24010630</v>
      </c>
      <c r="B267" s="17" t="s">
        <v>1211</v>
      </c>
      <c r="C267" s="17" t="s">
        <v>514</v>
      </c>
      <c r="D267" s="17" t="s">
        <v>514</v>
      </c>
      <c r="E267" s="17" t="s">
        <v>504</v>
      </c>
      <c r="F267" s="17">
        <v>6</v>
      </c>
      <c r="G267" s="17">
        <v>2600</v>
      </c>
      <c r="H267" s="18">
        <v>-73.444138890000005</v>
      </c>
      <c r="I267" s="19">
        <v>5.7605833300000002</v>
      </c>
      <c r="J267" s="20">
        <v>112.68965517241379</v>
      </c>
      <c r="K267" s="21">
        <v>149.80357142857139</v>
      </c>
      <c r="L267" s="21">
        <v>237.47142857142859</v>
      </c>
      <c r="M267" s="21">
        <v>239.44827586206901</v>
      </c>
      <c r="N267" s="21">
        <v>169.80689655172421</v>
      </c>
      <c r="O267" s="21">
        <v>72.896428571428601</v>
      </c>
      <c r="P267" s="21">
        <v>57.649999999999977</v>
      </c>
      <c r="Q267" s="21">
        <v>54.453333333333333</v>
      </c>
      <c r="R267" s="21">
        <v>97.58620689655173</v>
      </c>
      <c r="S267" s="21">
        <v>219.06666666666669</v>
      </c>
      <c r="T267" s="21">
        <v>238.15333333333331</v>
      </c>
      <c r="U267" s="21">
        <v>154.68965517241381</v>
      </c>
      <c r="V267" s="22">
        <v>1803.7154515599341</v>
      </c>
      <c r="W267" s="23">
        <v>349</v>
      </c>
      <c r="X267" s="24">
        <v>0.96944444444444444</v>
      </c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</row>
    <row r="268" spans="1:42" s="25" customFormat="1" ht="16.5" customHeight="1" x14ac:dyDescent="0.25">
      <c r="A268" s="16">
        <v>35080030</v>
      </c>
      <c r="B268" s="17" t="s">
        <v>1211</v>
      </c>
      <c r="C268" s="17" t="s">
        <v>1438</v>
      </c>
      <c r="D268" s="17" t="s">
        <v>1439</v>
      </c>
      <c r="E268" s="17" t="s">
        <v>504</v>
      </c>
      <c r="F268" s="17">
        <v>6</v>
      </c>
      <c r="G268" s="17">
        <v>1370</v>
      </c>
      <c r="H268" s="18">
        <v>-73.086722219999999</v>
      </c>
      <c r="I268" s="19">
        <v>5.1837222199999999</v>
      </c>
      <c r="J268" s="20">
        <v>29.286206896551722</v>
      </c>
      <c r="K268" s="21">
        <v>30.478571428571431</v>
      </c>
      <c r="L268" s="21">
        <v>74.485185185185188</v>
      </c>
      <c r="M268" s="21">
        <v>178.07666666666671</v>
      </c>
      <c r="N268" s="21">
        <v>272.24137931034483</v>
      </c>
      <c r="O268" s="21">
        <v>316.74137931034483</v>
      </c>
      <c r="P268" s="21">
        <v>277.75769230769242</v>
      </c>
      <c r="Q268" s="21">
        <v>240.24482758620701</v>
      </c>
      <c r="R268" s="21">
        <v>192.03214285714279</v>
      </c>
      <c r="S268" s="21">
        <v>184.18928571428569</v>
      </c>
      <c r="T268" s="21">
        <v>143.07307692307691</v>
      </c>
      <c r="U268" s="21">
        <v>63.655555555555559</v>
      </c>
      <c r="V268" s="22">
        <v>2002.2619697416251</v>
      </c>
      <c r="W268" s="23">
        <v>336</v>
      </c>
      <c r="X268" s="24">
        <v>0.93333333333333335</v>
      </c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</row>
    <row r="269" spans="1:42" s="25" customFormat="1" ht="16.5" customHeight="1" x14ac:dyDescent="0.25">
      <c r="A269" s="16">
        <v>24035330</v>
      </c>
      <c r="B269" s="17" t="s">
        <v>1244</v>
      </c>
      <c r="C269" s="17" t="s">
        <v>519</v>
      </c>
      <c r="D269" s="17" t="s">
        <v>519</v>
      </c>
      <c r="E269" s="17" t="s">
        <v>504</v>
      </c>
      <c r="F269" s="17">
        <v>6</v>
      </c>
      <c r="G269" s="17">
        <v>2150</v>
      </c>
      <c r="H269" s="18">
        <v>-72.582277779999998</v>
      </c>
      <c r="I269" s="19">
        <v>6.3289722199999998</v>
      </c>
      <c r="J269" s="20">
        <v>50.196428571428591</v>
      </c>
      <c r="K269" s="21">
        <v>72.534615384615392</v>
      </c>
      <c r="L269" s="21">
        <v>126.9931034482759</v>
      </c>
      <c r="M269" s="21">
        <v>195.13666666666671</v>
      </c>
      <c r="N269" s="21">
        <v>144.46785714285721</v>
      </c>
      <c r="O269" s="21">
        <v>81.144827586206887</v>
      </c>
      <c r="P269" s="21">
        <v>55.365517241379301</v>
      </c>
      <c r="Q269" s="21">
        <v>77.534615384615392</v>
      </c>
      <c r="R269" s="21">
        <v>98.046153846153842</v>
      </c>
      <c r="S269" s="21">
        <v>161.62857142857149</v>
      </c>
      <c r="T269" s="21">
        <v>144.85714285714289</v>
      </c>
      <c r="U269" s="21">
        <v>64.823076923076911</v>
      </c>
      <c r="V269" s="22">
        <v>1272.7285764809899</v>
      </c>
      <c r="W269" s="23">
        <v>333</v>
      </c>
      <c r="X269" s="24">
        <v>0.92500000000000004</v>
      </c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</row>
    <row r="270" spans="1:42" s="25" customFormat="1" ht="16.5" customHeight="1" x14ac:dyDescent="0.25">
      <c r="A270" s="16">
        <v>35085050</v>
      </c>
      <c r="B270" s="17" t="s">
        <v>1236</v>
      </c>
      <c r="C270" s="17" t="s">
        <v>570</v>
      </c>
      <c r="D270" s="17" t="s">
        <v>570</v>
      </c>
      <c r="E270" s="17" t="s">
        <v>504</v>
      </c>
      <c r="F270" s="17">
        <v>6</v>
      </c>
      <c r="G270" s="17">
        <v>1300</v>
      </c>
      <c r="H270" s="18">
        <v>-73.103666669999996</v>
      </c>
      <c r="I270" s="19">
        <v>5.0345000000000004</v>
      </c>
      <c r="J270" s="20">
        <v>43.686206896551717</v>
      </c>
      <c r="K270" s="21">
        <v>53.037931034482753</v>
      </c>
      <c r="L270" s="21">
        <v>131.01111111111109</v>
      </c>
      <c r="M270" s="21">
        <v>289.35172413793089</v>
      </c>
      <c r="N270" s="21">
        <v>432.35172413793111</v>
      </c>
      <c r="O270" s="21">
        <v>444.45172413793102</v>
      </c>
      <c r="P270" s="21">
        <v>419.94074074074081</v>
      </c>
      <c r="Q270" s="21">
        <v>383.6964285714285</v>
      </c>
      <c r="R270" s="21">
        <v>272.42857142857139</v>
      </c>
      <c r="S270" s="21">
        <v>258.86538461538458</v>
      </c>
      <c r="T270" s="21">
        <v>222.5034482758621</v>
      </c>
      <c r="U270" s="21">
        <v>79.459259259259269</v>
      </c>
      <c r="V270" s="22">
        <v>3030.7842543471861</v>
      </c>
      <c r="W270" s="23">
        <v>337</v>
      </c>
      <c r="X270" s="24">
        <v>0.93611111111111112</v>
      </c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</row>
    <row r="271" spans="1:42" s="25" customFormat="1" ht="16.5" customHeight="1" x14ac:dyDescent="0.25">
      <c r="A271" s="16">
        <v>35080060</v>
      </c>
      <c r="B271" s="17" t="s">
        <v>1211</v>
      </c>
      <c r="C271" s="17" t="s">
        <v>1440</v>
      </c>
      <c r="D271" s="17" t="s">
        <v>570</v>
      </c>
      <c r="E271" s="17" t="s">
        <v>504</v>
      </c>
      <c r="F271" s="17">
        <v>6</v>
      </c>
      <c r="G271" s="17">
        <v>1600</v>
      </c>
      <c r="H271" s="18">
        <v>-73.203444439999998</v>
      </c>
      <c r="I271" s="19">
        <v>5.0136111100000003</v>
      </c>
      <c r="J271" s="20">
        <v>42.031034482758614</v>
      </c>
      <c r="K271" s="21">
        <v>55.577777777777783</v>
      </c>
      <c r="L271" s="21">
        <v>137.30666666666659</v>
      </c>
      <c r="M271" s="21">
        <v>305.32</v>
      </c>
      <c r="N271" s="21">
        <v>423.86896551724141</v>
      </c>
      <c r="O271" s="21">
        <v>445.43666666666661</v>
      </c>
      <c r="P271" s="21">
        <v>449.82000000000011</v>
      </c>
      <c r="Q271" s="21">
        <v>405.89285714285711</v>
      </c>
      <c r="R271" s="21">
        <v>273.35555555555561</v>
      </c>
      <c r="S271" s="21">
        <v>238.6827586206897</v>
      </c>
      <c r="T271" s="21">
        <v>180.12413793103451</v>
      </c>
      <c r="U271" s="21">
        <v>77.341379310344834</v>
      </c>
      <c r="V271" s="22">
        <v>3034.7577996715918</v>
      </c>
      <c r="W271" s="23">
        <v>347</v>
      </c>
      <c r="X271" s="24">
        <v>0.96388888888888891</v>
      </c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</row>
    <row r="272" spans="1:42" s="25" customFormat="1" ht="16.5" customHeight="1" x14ac:dyDescent="0.25">
      <c r="A272" s="16">
        <v>35090050</v>
      </c>
      <c r="B272" s="17" t="s">
        <v>1211</v>
      </c>
      <c r="C272" s="17" t="s">
        <v>573</v>
      </c>
      <c r="D272" s="17" t="s">
        <v>570</v>
      </c>
      <c r="E272" s="17" t="s">
        <v>504</v>
      </c>
      <c r="F272" s="17">
        <v>6</v>
      </c>
      <c r="G272" s="17">
        <v>1200</v>
      </c>
      <c r="H272" s="18">
        <v>-73.049722220000007</v>
      </c>
      <c r="I272" s="19">
        <v>5.0034999999999998</v>
      </c>
      <c r="J272" s="20">
        <v>43.262068965517237</v>
      </c>
      <c r="K272" s="21">
        <v>69.857142857142861</v>
      </c>
      <c r="L272" s="21">
        <v>137.34642857142859</v>
      </c>
      <c r="M272" s="21">
        <v>362.60740740740738</v>
      </c>
      <c r="N272" s="21">
        <v>489.0423076923077</v>
      </c>
      <c r="O272" s="21">
        <v>526.61785714285702</v>
      </c>
      <c r="P272" s="21">
        <v>523.47692307692307</v>
      </c>
      <c r="Q272" s="21">
        <v>494.32499999999999</v>
      </c>
      <c r="R272" s="21">
        <v>367.73793103448281</v>
      </c>
      <c r="S272" s="21">
        <v>315.54074074074077</v>
      </c>
      <c r="T272" s="21">
        <v>238.7076923076923</v>
      </c>
      <c r="U272" s="21">
        <v>91.179310344827599</v>
      </c>
      <c r="V272" s="22">
        <v>3659.7008101413271</v>
      </c>
      <c r="W272" s="23">
        <v>331</v>
      </c>
      <c r="X272" s="24">
        <v>0.9194444444444444</v>
      </c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</row>
    <row r="273" spans="1:42" s="25" customFormat="1" ht="16.5" customHeight="1" x14ac:dyDescent="0.25">
      <c r="A273" s="16">
        <v>24030590</v>
      </c>
      <c r="B273" s="17" t="s">
        <v>1211</v>
      </c>
      <c r="C273" s="17" t="s">
        <v>530</v>
      </c>
      <c r="D273" s="17" t="s">
        <v>530</v>
      </c>
      <c r="E273" s="17" t="s">
        <v>504</v>
      </c>
      <c r="F273" s="17">
        <v>6</v>
      </c>
      <c r="G273" s="17">
        <v>2643</v>
      </c>
      <c r="H273" s="18">
        <v>-72.938500000000005</v>
      </c>
      <c r="I273" s="19">
        <v>5.96225</v>
      </c>
      <c r="J273" s="20">
        <v>38.889473684210522</v>
      </c>
      <c r="K273" s="21">
        <v>49.268421052631588</v>
      </c>
      <c r="L273" s="21">
        <v>106.1157894736842</v>
      </c>
      <c r="M273" s="21">
        <v>133.0526315789474</v>
      </c>
      <c r="N273" s="21">
        <v>126.2647058823529</v>
      </c>
      <c r="O273" s="21">
        <v>64.350000000000009</v>
      </c>
      <c r="P273" s="21">
        <v>50.338888888888881</v>
      </c>
      <c r="Q273" s="21">
        <v>52.6111111111111</v>
      </c>
      <c r="R273" s="21">
        <v>78.677777777777777</v>
      </c>
      <c r="S273" s="21">
        <v>126.5888888888889</v>
      </c>
      <c r="T273" s="21">
        <v>111.1611111111111</v>
      </c>
      <c r="U273" s="21">
        <v>51.711111111111123</v>
      </c>
      <c r="V273" s="22">
        <v>989.02991056071551</v>
      </c>
      <c r="W273" s="23">
        <v>219</v>
      </c>
      <c r="X273" s="24">
        <v>0.91249999999999998</v>
      </c>
      <c r="Y273" s="5" t="s">
        <v>1214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</row>
    <row r="274" spans="1:42" s="25" customFormat="1" ht="16.5" customHeight="1" x14ac:dyDescent="0.25">
      <c r="A274" s="16">
        <v>35070070</v>
      </c>
      <c r="B274" s="17" t="s">
        <v>1211</v>
      </c>
      <c r="C274" s="17" t="s">
        <v>581</v>
      </c>
      <c r="D274" s="17" t="s">
        <v>581</v>
      </c>
      <c r="E274" s="17" t="s">
        <v>504</v>
      </c>
      <c r="F274" s="17">
        <v>6</v>
      </c>
      <c r="G274" s="17">
        <v>1900</v>
      </c>
      <c r="H274" s="18">
        <v>-73.364249999999998</v>
      </c>
      <c r="I274" s="19">
        <v>5.1648611099999986</v>
      </c>
      <c r="J274" s="20">
        <v>19.586206896551719</v>
      </c>
      <c r="K274" s="21">
        <v>40.516666666666673</v>
      </c>
      <c r="L274" s="21">
        <v>74.355172413793099</v>
      </c>
      <c r="M274" s="21">
        <v>135.05333333333331</v>
      </c>
      <c r="N274" s="21">
        <v>195.4344827586207</v>
      </c>
      <c r="O274" s="21">
        <v>204.57</v>
      </c>
      <c r="P274" s="21">
        <v>213.98666666666671</v>
      </c>
      <c r="Q274" s="21">
        <v>175.2896551724138</v>
      </c>
      <c r="R274" s="21">
        <v>123.148275862069</v>
      </c>
      <c r="S274" s="21">
        <v>125.4172413793103</v>
      </c>
      <c r="T274" s="21">
        <v>115.4533333333333</v>
      </c>
      <c r="U274" s="21">
        <v>42.613333333333337</v>
      </c>
      <c r="V274" s="22">
        <v>1465.4243678160919</v>
      </c>
      <c r="W274" s="23">
        <v>354</v>
      </c>
      <c r="X274" s="24">
        <v>0.98333333333333328</v>
      </c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</row>
    <row r="275" spans="1:42" s="25" customFormat="1" ht="16.5" customHeight="1" x14ac:dyDescent="0.25">
      <c r="A275" s="16">
        <v>35070060</v>
      </c>
      <c r="B275" s="17" t="s">
        <v>1211</v>
      </c>
      <c r="C275" s="17" t="s">
        <v>1441</v>
      </c>
      <c r="D275" s="17" t="s">
        <v>581</v>
      </c>
      <c r="E275" s="17" t="s">
        <v>504</v>
      </c>
      <c r="F275" s="17">
        <v>6</v>
      </c>
      <c r="G275" s="17">
        <v>2150</v>
      </c>
      <c r="H275" s="18">
        <v>-73.347916669999989</v>
      </c>
      <c r="I275" s="19">
        <v>5.2195555599999999</v>
      </c>
      <c r="J275" s="20">
        <v>27.41724137931034</v>
      </c>
      <c r="K275" s="21">
        <v>39.885714285714293</v>
      </c>
      <c r="L275" s="21">
        <v>86.18214285714285</v>
      </c>
      <c r="M275" s="21">
        <v>170.62142857142851</v>
      </c>
      <c r="N275" s="21">
        <v>244.52857142857141</v>
      </c>
      <c r="O275" s="21">
        <v>267.78518518518518</v>
      </c>
      <c r="P275" s="21">
        <v>285.11538461538458</v>
      </c>
      <c r="Q275" s="21">
        <v>203.58620689655169</v>
      </c>
      <c r="R275" s="21">
        <v>153.97</v>
      </c>
      <c r="S275" s="21">
        <v>156.06071428571431</v>
      </c>
      <c r="T275" s="21">
        <v>168.2923076923077</v>
      </c>
      <c r="U275" s="21">
        <v>63.817241379310353</v>
      </c>
      <c r="V275" s="22">
        <v>1867.262138576622</v>
      </c>
      <c r="W275" s="23">
        <v>336</v>
      </c>
      <c r="X275" s="24">
        <v>0.93333333333333335</v>
      </c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</row>
    <row r="276" spans="1:42" s="25" customFormat="1" ht="16.5" customHeight="1" x14ac:dyDescent="0.25">
      <c r="A276" s="16">
        <v>24010830</v>
      </c>
      <c r="B276" s="17" t="s">
        <v>1235</v>
      </c>
      <c r="C276" s="17" t="s">
        <v>558</v>
      </c>
      <c r="D276" s="17" t="s">
        <v>559</v>
      </c>
      <c r="E276" s="17" t="s">
        <v>504</v>
      </c>
      <c r="F276" s="17">
        <v>6</v>
      </c>
      <c r="G276" s="17">
        <v>2985</v>
      </c>
      <c r="H276" s="18">
        <v>-73.450444439999998</v>
      </c>
      <c r="I276" s="19">
        <v>5.64</v>
      </c>
      <c r="J276" s="20">
        <v>33.033333333333331</v>
      </c>
      <c r="K276" s="21">
        <v>51.023333333333333</v>
      </c>
      <c r="L276" s="21">
        <v>98.062962962962956</v>
      </c>
      <c r="M276" s="21">
        <v>116.7137931034483</v>
      </c>
      <c r="N276" s="21">
        <v>96.225000000000009</v>
      </c>
      <c r="O276" s="21">
        <v>47.563333333333333</v>
      </c>
      <c r="P276" s="21">
        <v>42.871428571428567</v>
      </c>
      <c r="Q276" s="21">
        <v>36.763333333333343</v>
      </c>
      <c r="R276" s="21">
        <v>44.996428571428567</v>
      </c>
      <c r="S276" s="21">
        <v>118.6925925925926</v>
      </c>
      <c r="T276" s="21">
        <v>106.8</v>
      </c>
      <c r="U276" s="21">
        <v>56.103448275862071</v>
      </c>
      <c r="V276" s="22">
        <v>848.84898741105633</v>
      </c>
      <c r="W276" s="23">
        <v>343</v>
      </c>
      <c r="X276" s="24">
        <v>0.95277777777777772</v>
      </c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</row>
    <row r="277" spans="1:42" s="25" customFormat="1" ht="16.5" customHeight="1" x14ac:dyDescent="0.25">
      <c r="A277" s="16">
        <v>24035310</v>
      </c>
      <c r="B277" s="17" t="s">
        <v>1236</v>
      </c>
      <c r="C277" s="17" t="s">
        <v>526</v>
      </c>
      <c r="D277" s="17" t="s">
        <v>526</v>
      </c>
      <c r="E277" s="17" t="s">
        <v>504</v>
      </c>
      <c r="F277" s="17">
        <v>6</v>
      </c>
      <c r="G277" s="17">
        <v>2350</v>
      </c>
      <c r="H277" s="18">
        <v>-72.504722220000005</v>
      </c>
      <c r="I277" s="19">
        <v>6.54952778</v>
      </c>
      <c r="J277" s="20">
        <v>42.111111111111107</v>
      </c>
      <c r="K277" s="21">
        <v>56.837931034482757</v>
      </c>
      <c r="L277" s="21">
        <v>94.817857142857136</v>
      </c>
      <c r="M277" s="21">
        <v>159.88518518518521</v>
      </c>
      <c r="N277" s="21">
        <v>166.9148148148148</v>
      </c>
      <c r="O277" s="21">
        <v>107.9846153846154</v>
      </c>
      <c r="P277" s="21">
        <v>91.237037037037027</v>
      </c>
      <c r="Q277" s="21">
        <v>103.32222222222219</v>
      </c>
      <c r="R277" s="21">
        <v>123.0208333333334</v>
      </c>
      <c r="S277" s="21">
        <v>174.26666666666671</v>
      </c>
      <c r="T277" s="21">
        <v>151.55546256701149</v>
      </c>
      <c r="U277" s="21">
        <v>51.741666666666667</v>
      </c>
      <c r="V277" s="22">
        <v>1323.6954031660041</v>
      </c>
      <c r="W277" s="23">
        <v>317</v>
      </c>
      <c r="X277" s="24">
        <v>0.88055555555555554</v>
      </c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</row>
    <row r="278" spans="1:42" s="25" customFormat="1" ht="16.5" customHeight="1" x14ac:dyDescent="0.25">
      <c r="A278" s="16">
        <v>24035250</v>
      </c>
      <c r="B278" s="17" t="s">
        <v>1236</v>
      </c>
      <c r="C278" s="17" t="s">
        <v>1442</v>
      </c>
      <c r="D278" s="17" t="s">
        <v>516</v>
      </c>
      <c r="E278" s="17" t="s">
        <v>504</v>
      </c>
      <c r="F278" s="17">
        <v>6</v>
      </c>
      <c r="G278" s="17">
        <v>2888</v>
      </c>
      <c r="H278" s="18">
        <v>-72.466333329999998</v>
      </c>
      <c r="I278" s="19">
        <v>6.1883333299999999</v>
      </c>
      <c r="J278" s="20">
        <v>20.283999999999999</v>
      </c>
      <c r="K278" s="21">
        <v>39.425925925925917</v>
      </c>
      <c r="L278" s="21">
        <v>52.692592592592582</v>
      </c>
      <c r="M278" s="21">
        <v>110.351724137931</v>
      </c>
      <c r="N278" s="21">
        <v>122.36071428571429</v>
      </c>
      <c r="O278" s="21">
        <v>135.6185185185185</v>
      </c>
      <c r="P278" s="21">
        <v>167.8</v>
      </c>
      <c r="Q278" s="21">
        <v>126.4730769230769</v>
      </c>
      <c r="R278" s="21">
        <v>92.83448275862068</v>
      </c>
      <c r="S278" s="21">
        <v>114.5925925925926</v>
      </c>
      <c r="T278" s="21">
        <v>112.1518518518518</v>
      </c>
      <c r="U278" s="21">
        <v>34.922222222222217</v>
      </c>
      <c r="V278" s="22">
        <v>1129.5077018090469</v>
      </c>
      <c r="W278" s="23">
        <v>326</v>
      </c>
      <c r="X278" s="24">
        <v>0.90555555555555556</v>
      </c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</row>
    <row r="279" spans="1:42" s="25" customFormat="1" ht="16.5" customHeight="1" x14ac:dyDescent="0.25">
      <c r="A279" s="16">
        <v>24030500</v>
      </c>
      <c r="B279" s="17" t="s">
        <v>1211</v>
      </c>
      <c r="C279" s="17" t="s">
        <v>1443</v>
      </c>
      <c r="D279" s="17" t="s">
        <v>1444</v>
      </c>
      <c r="E279" s="17" t="s">
        <v>504</v>
      </c>
      <c r="F279" s="17">
        <v>6</v>
      </c>
      <c r="G279" s="17">
        <v>2900</v>
      </c>
      <c r="H279" s="18">
        <v>-73.281666669999993</v>
      </c>
      <c r="I279" s="19">
        <v>5.5588333299999997</v>
      </c>
      <c r="J279" s="20">
        <v>11.582142857142861</v>
      </c>
      <c r="K279" s="21">
        <v>15.914285714285709</v>
      </c>
      <c r="L279" s="21">
        <v>40.082142857142848</v>
      </c>
      <c r="M279" s="21">
        <v>56.595999999999997</v>
      </c>
      <c r="N279" s="21">
        <v>74.24799999999999</v>
      </c>
      <c r="O279" s="21">
        <v>45.181481481481477</v>
      </c>
      <c r="P279" s="21">
        <v>31.851724137931029</v>
      </c>
      <c r="Q279" s="21">
        <v>24.569230769230771</v>
      </c>
      <c r="R279" s="21">
        <v>26.219230769230769</v>
      </c>
      <c r="S279" s="21">
        <v>60.966666666666647</v>
      </c>
      <c r="T279" s="21">
        <v>60.513793103448258</v>
      </c>
      <c r="U279" s="21">
        <v>21.69310344827586</v>
      </c>
      <c r="V279" s="22">
        <v>469.41780180483619</v>
      </c>
      <c r="W279" s="23">
        <v>327</v>
      </c>
      <c r="X279" s="24">
        <v>0.90833333333333333</v>
      </c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</row>
    <row r="280" spans="1:42" s="25" customFormat="1" ht="16.5" customHeight="1" x14ac:dyDescent="0.25">
      <c r="A280" s="16">
        <v>35070190</v>
      </c>
      <c r="B280" s="17" t="s">
        <v>1235</v>
      </c>
      <c r="C280" s="17" t="s">
        <v>1445</v>
      </c>
      <c r="D280" s="17" t="s">
        <v>1445</v>
      </c>
      <c r="E280" s="17" t="s">
        <v>504</v>
      </c>
      <c r="F280" s="17">
        <v>6</v>
      </c>
      <c r="G280" s="17">
        <v>1850</v>
      </c>
      <c r="H280" s="18">
        <v>-73.366736109999991</v>
      </c>
      <c r="I280" s="19">
        <v>4.8863611100000002</v>
      </c>
      <c r="J280" s="20">
        <v>42.52</v>
      </c>
      <c r="K280" s="21">
        <v>74.375862068965503</v>
      </c>
      <c r="L280" s="21">
        <v>154.4655172413793</v>
      </c>
      <c r="M280" s="21">
        <v>276.55666666666662</v>
      </c>
      <c r="N280" s="21">
        <v>389.89333333333337</v>
      </c>
      <c r="O280" s="21">
        <v>412.57333333333321</v>
      </c>
      <c r="P280" s="21">
        <v>422.64</v>
      </c>
      <c r="Q280" s="21">
        <v>347.58</v>
      </c>
      <c r="R280" s="21">
        <v>260.62758620689652</v>
      </c>
      <c r="S280" s="21">
        <v>202.7379310344827</v>
      </c>
      <c r="T280" s="21">
        <v>152.31034482758619</v>
      </c>
      <c r="U280" s="21">
        <v>70.263333333333335</v>
      </c>
      <c r="V280" s="22">
        <v>2806.5439080459769</v>
      </c>
      <c r="W280" s="23">
        <v>355</v>
      </c>
      <c r="X280" s="24">
        <v>0.98611111111111116</v>
      </c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</row>
    <row r="281" spans="1:42" s="25" customFormat="1" ht="16.5" customHeight="1" x14ac:dyDescent="0.25">
      <c r="A281" s="16">
        <v>24030310</v>
      </c>
      <c r="B281" s="17" t="s">
        <v>1211</v>
      </c>
      <c r="C281" s="17" t="s">
        <v>555</v>
      </c>
      <c r="D281" s="17" t="s">
        <v>555</v>
      </c>
      <c r="E281" s="17" t="s">
        <v>504</v>
      </c>
      <c r="F281" s="17">
        <v>6</v>
      </c>
      <c r="G281" s="17">
        <v>2820</v>
      </c>
      <c r="H281" s="18">
        <v>-73.323999999999998</v>
      </c>
      <c r="I281" s="19">
        <v>5.6289166699999997</v>
      </c>
      <c r="J281" s="20">
        <v>28.934615384615391</v>
      </c>
      <c r="K281" s="21">
        <v>32.989285714285707</v>
      </c>
      <c r="L281" s="21">
        <v>83.459259259259269</v>
      </c>
      <c r="M281" s="21">
        <v>127.6241379310345</v>
      </c>
      <c r="N281" s="21">
        <v>102.73333333333341</v>
      </c>
      <c r="O281" s="21">
        <v>68.042857142857159</v>
      </c>
      <c r="P281" s="21">
        <v>53.558620689655172</v>
      </c>
      <c r="Q281" s="21">
        <v>47.914285714285732</v>
      </c>
      <c r="R281" s="21">
        <v>53.377777777777787</v>
      </c>
      <c r="S281" s="21">
        <v>108.175</v>
      </c>
      <c r="T281" s="21">
        <v>111.6666666666667</v>
      </c>
      <c r="U281" s="21">
        <v>46.196153846153827</v>
      </c>
      <c r="V281" s="22">
        <v>864.67199345992469</v>
      </c>
      <c r="W281" s="23">
        <v>330</v>
      </c>
      <c r="X281" s="24">
        <v>0.91666666666666663</v>
      </c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</row>
    <row r="282" spans="1:42" s="25" customFormat="1" ht="16.5" customHeight="1" x14ac:dyDescent="0.25">
      <c r="A282" s="16">
        <v>23120210</v>
      </c>
      <c r="B282" s="17" t="s">
        <v>1211</v>
      </c>
      <c r="C282" s="17" t="s">
        <v>1446</v>
      </c>
      <c r="D282" s="17" t="s">
        <v>1446</v>
      </c>
      <c r="E282" s="17" t="s">
        <v>504</v>
      </c>
      <c r="F282" s="17">
        <v>6</v>
      </c>
      <c r="G282" s="17">
        <v>190</v>
      </c>
      <c r="H282" s="18">
        <v>-74.045916669999997</v>
      </c>
      <c r="I282" s="19">
        <v>5.4746666700000004</v>
      </c>
      <c r="J282" s="20">
        <v>214.4172413793103</v>
      </c>
      <c r="K282" s="21">
        <v>233.84827586206899</v>
      </c>
      <c r="L282" s="21">
        <v>352.05357142857139</v>
      </c>
      <c r="M282" s="21">
        <v>396.66785714285709</v>
      </c>
      <c r="N282" s="21">
        <v>318.18333333333339</v>
      </c>
      <c r="O282" s="21">
        <v>157.16666666666671</v>
      </c>
      <c r="P282" s="21">
        <v>114.5633333333333</v>
      </c>
      <c r="Q282" s="21">
        <v>139.86333333333329</v>
      </c>
      <c r="R282" s="21">
        <v>226.63448275862061</v>
      </c>
      <c r="S282" s="21">
        <v>403.57333333333332</v>
      </c>
      <c r="T282" s="21">
        <v>419.97931034482758</v>
      </c>
      <c r="U282" s="21">
        <v>273.58</v>
      </c>
      <c r="V282" s="22">
        <v>3250.5307389162558</v>
      </c>
      <c r="W282" s="23">
        <v>352</v>
      </c>
      <c r="X282" s="24">
        <v>0.97777777777777775</v>
      </c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</row>
    <row r="283" spans="1:42" s="25" customFormat="1" ht="16.5" customHeight="1" x14ac:dyDescent="0.25">
      <c r="A283" s="16">
        <v>24030700</v>
      </c>
      <c r="B283" s="17" t="s">
        <v>1211</v>
      </c>
      <c r="C283" s="17" t="s">
        <v>594</v>
      </c>
      <c r="D283" s="17" t="s">
        <v>594</v>
      </c>
      <c r="E283" s="17" t="s">
        <v>504</v>
      </c>
      <c r="F283" s="17">
        <v>6</v>
      </c>
      <c r="G283" s="17">
        <v>2400</v>
      </c>
      <c r="H283" s="18">
        <v>-72.732944439999997</v>
      </c>
      <c r="I283" s="19">
        <v>6.5147500000000003</v>
      </c>
      <c r="J283" s="20">
        <v>25.43333333333333</v>
      </c>
      <c r="K283" s="21">
        <v>42.093103448275869</v>
      </c>
      <c r="L283" s="21">
        <v>87.699999999999989</v>
      </c>
      <c r="M283" s="21">
        <v>143.0793103448276</v>
      </c>
      <c r="N283" s="21">
        <v>151.4344827586207</v>
      </c>
      <c r="O283" s="21">
        <v>84.263333333333335</v>
      </c>
      <c r="P283" s="21">
        <v>75.996666666666684</v>
      </c>
      <c r="Q283" s="21">
        <v>104.7344827586207</v>
      </c>
      <c r="R283" s="21">
        <v>130.43793103448269</v>
      </c>
      <c r="S283" s="21">
        <v>178.3896551724138</v>
      </c>
      <c r="T283" s="21">
        <v>100.0392857142857</v>
      </c>
      <c r="U283" s="21">
        <v>37.29</v>
      </c>
      <c r="V283" s="22">
        <v>1160.891584564861</v>
      </c>
      <c r="W283" s="23">
        <v>351</v>
      </c>
      <c r="X283" s="24">
        <v>0.97499999999999998</v>
      </c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</row>
    <row r="284" spans="1:42" s="25" customFormat="1" ht="16.5" customHeight="1" x14ac:dyDescent="0.25">
      <c r="A284" s="16">
        <v>24030350</v>
      </c>
      <c r="B284" s="17" t="s">
        <v>1235</v>
      </c>
      <c r="C284" s="17" t="s">
        <v>579</v>
      </c>
      <c r="D284" s="17" t="s">
        <v>579</v>
      </c>
      <c r="E284" s="17" t="s">
        <v>504</v>
      </c>
      <c r="F284" s="17">
        <v>6</v>
      </c>
      <c r="G284" s="17">
        <v>2540</v>
      </c>
      <c r="H284" s="18">
        <v>-73.044611110000005</v>
      </c>
      <c r="I284" s="19">
        <v>5.8300833299999999</v>
      </c>
      <c r="J284" s="20">
        <v>27.758620689655181</v>
      </c>
      <c r="K284" s="21">
        <v>39.921428571428571</v>
      </c>
      <c r="L284" s="21">
        <v>88.882142857142867</v>
      </c>
      <c r="M284" s="21">
        <v>125.6142857142857</v>
      </c>
      <c r="N284" s="21">
        <v>121.9071428571429</v>
      </c>
      <c r="O284" s="21">
        <v>59.303846153846138</v>
      </c>
      <c r="P284" s="21">
        <v>53.786206896551732</v>
      </c>
      <c r="Q284" s="21">
        <v>53.681481481481477</v>
      </c>
      <c r="R284" s="21">
        <v>66.526923076923069</v>
      </c>
      <c r="S284" s="21">
        <v>120.9296296296296</v>
      </c>
      <c r="T284" s="21">
        <v>106.652</v>
      </c>
      <c r="U284" s="21">
        <v>59.132000000000012</v>
      </c>
      <c r="V284" s="22">
        <v>924.09570792808722</v>
      </c>
      <c r="W284" s="23">
        <v>326</v>
      </c>
      <c r="X284" s="24">
        <v>0.90555555555555556</v>
      </c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</row>
    <row r="285" spans="1:42" s="25" customFormat="1" ht="16.5" customHeight="1" x14ac:dyDescent="0.25">
      <c r="A285" s="16">
        <v>24030840</v>
      </c>
      <c r="B285" s="17" t="s">
        <v>1211</v>
      </c>
      <c r="C285" s="17" t="s">
        <v>1447</v>
      </c>
      <c r="D285" s="17" t="s">
        <v>579</v>
      </c>
      <c r="E285" s="17" t="s">
        <v>504</v>
      </c>
      <c r="F285" s="17">
        <v>6</v>
      </c>
      <c r="G285" s="17">
        <v>3650</v>
      </c>
      <c r="H285" s="18">
        <v>-73.082388890000004</v>
      </c>
      <c r="I285" s="19">
        <v>5.8916388900000003</v>
      </c>
      <c r="J285" s="20">
        <v>60.84</v>
      </c>
      <c r="K285" s="21">
        <v>85.536666666666676</v>
      </c>
      <c r="L285" s="21">
        <v>137.21</v>
      </c>
      <c r="M285" s="21">
        <v>168.72068965517241</v>
      </c>
      <c r="N285" s="21">
        <v>134.9733333333333</v>
      </c>
      <c r="O285" s="21">
        <v>71.55</v>
      </c>
      <c r="P285" s="21">
        <v>79.386206896551727</v>
      </c>
      <c r="Q285" s="21">
        <v>76.373333333333349</v>
      </c>
      <c r="R285" s="21">
        <v>84.034482758620683</v>
      </c>
      <c r="S285" s="21">
        <v>151.7931034482759</v>
      </c>
      <c r="T285" s="21">
        <v>155.7862068965517</v>
      </c>
      <c r="U285" s="21">
        <v>80.107142857142875</v>
      </c>
      <c r="V285" s="22">
        <v>1286.3111658456489</v>
      </c>
      <c r="W285" s="23">
        <v>353</v>
      </c>
      <c r="X285" s="24">
        <v>0.98055555555555551</v>
      </c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</row>
    <row r="286" spans="1:42" s="25" customFormat="1" ht="16.5" customHeight="1" x14ac:dyDescent="0.25">
      <c r="A286" s="16">
        <v>24035120</v>
      </c>
      <c r="B286" s="17" t="s">
        <v>1244</v>
      </c>
      <c r="C286" s="17" t="s">
        <v>578</v>
      </c>
      <c r="D286" s="17" t="s">
        <v>579</v>
      </c>
      <c r="E286" s="17" t="s">
        <v>504</v>
      </c>
      <c r="F286" s="17">
        <v>6</v>
      </c>
      <c r="G286" s="17">
        <v>2485</v>
      </c>
      <c r="H286" s="18">
        <v>-73.074472220000004</v>
      </c>
      <c r="I286" s="19">
        <v>5.8024444400000004</v>
      </c>
      <c r="J286" s="20">
        <v>25.820689655172419</v>
      </c>
      <c r="K286" s="21">
        <v>36.107142857142847</v>
      </c>
      <c r="L286" s="21">
        <v>88.606666666666669</v>
      </c>
      <c r="M286" s="21">
        <v>130.19655172413789</v>
      </c>
      <c r="N286" s="21">
        <v>116.18333333333329</v>
      </c>
      <c r="O286" s="21">
        <v>66.921428571428564</v>
      </c>
      <c r="P286" s="21">
        <v>51.033333333333317</v>
      </c>
      <c r="Q286" s="21">
        <v>48.632142857142853</v>
      </c>
      <c r="R286" s="21">
        <v>75.073333333333309</v>
      </c>
      <c r="S286" s="21">
        <v>110.7862068965517</v>
      </c>
      <c r="T286" s="21">
        <v>101.1551724137931</v>
      </c>
      <c r="U286" s="21">
        <v>44.717241379310337</v>
      </c>
      <c r="V286" s="22">
        <v>895.23324302134642</v>
      </c>
      <c r="W286" s="23">
        <v>349</v>
      </c>
      <c r="X286" s="24">
        <v>0.96944444444444444</v>
      </c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</row>
    <row r="287" spans="1:42" s="25" customFormat="1" ht="16.5" customHeight="1" x14ac:dyDescent="0.25">
      <c r="A287" s="16">
        <v>24030260</v>
      </c>
      <c r="B287" s="17" t="s">
        <v>1211</v>
      </c>
      <c r="C287" s="17" t="s">
        <v>521</v>
      </c>
      <c r="D287" s="17" t="s">
        <v>521</v>
      </c>
      <c r="E287" s="17" t="s">
        <v>504</v>
      </c>
      <c r="F287" s="17">
        <v>6</v>
      </c>
      <c r="G287" s="17">
        <v>2749</v>
      </c>
      <c r="H287" s="18">
        <v>-72.445444440000003</v>
      </c>
      <c r="I287" s="19">
        <v>6.4082222199999999</v>
      </c>
      <c r="J287" s="20">
        <v>20.403448275862061</v>
      </c>
      <c r="K287" s="21">
        <v>40.413793103448278</v>
      </c>
      <c r="L287" s="21">
        <v>77.714285714285708</v>
      </c>
      <c r="M287" s="21">
        <v>110.7785714285714</v>
      </c>
      <c r="N287" s="21">
        <v>119.05</v>
      </c>
      <c r="O287" s="21">
        <v>72.916666666666686</v>
      </c>
      <c r="P287" s="21">
        <v>67.517241379310349</v>
      </c>
      <c r="Q287" s="21">
        <v>66.432142857142864</v>
      </c>
      <c r="R287" s="21">
        <v>74.886206896551712</v>
      </c>
      <c r="S287" s="21">
        <v>109.35</v>
      </c>
      <c r="T287" s="21">
        <v>101.30714285714279</v>
      </c>
      <c r="U287" s="21">
        <v>40.655555555555551</v>
      </c>
      <c r="V287" s="22">
        <v>901.42505473453753</v>
      </c>
      <c r="W287" s="23">
        <v>341</v>
      </c>
      <c r="X287" s="24">
        <v>0.94722222222222219</v>
      </c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</row>
    <row r="288" spans="1:42" s="25" customFormat="1" ht="16.5" customHeight="1" x14ac:dyDescent="0.25">
      <c r="A288" s="16">
        <v>24030660</v>
      </c>
      <c r="B288" s="17" t="s">
        <v>1211</v>
      </c>
      <c r="C288" s="17" t="s">
        <v>1448</v>
      </c>
      <c r="D288" s="17" t="s">
        <v>521</v>
      </c>
      <c r="E288" s="17" t="s">
        <v>504</v>
      </c>
      <c r="F288" s="17">
        <v>6</v>
      </c>
      <c r="G288" s="17">
        <v>3409</v>
      </c>
      <c r="H288" s="18">
        <v>-72.418999999999997</v>
      </c>
      <c r="I288" s="19">
        <v>6.3751111099999997</v>
      </c>
      <c r="J288" s="20">
        <v>29.913333333333341</v>
      </c>
      <c r="K288" s="21">
        <v>36.263333333333343</v>
      </c>
      <c r="L288" s="21">
        <v>82.993103448275846</v>
      </c>
      <c r="M288" s="21">
        <v>128.0931034482758</v>
      </c>
      <c r="N288" s="21">
        <v>138.28076923076929</v>
      </c>
      <c r="O288" s="21">
        <v>91.007142857142867</v>
      </c>
      <c r="P288" s="21">
        <v>81.114285714285714</v>
      </c>
      <c r="Q288" s="21">
        <v>81.355555555555554</v>
      </c>
      <c r="R288" s="21">
        <v>86.524137931034488</v>
      </c>
      <c r="S288" s="21">
        <v>120.8866666666666</v>
      </c>
      <c r="T288" s="21">
        <v>118.12758620689659</v>
      </c>
      <c r="U288" s="21">
        <v>48.551724137931032</v>
      </c>
      <c r="V288" s="22">
        <v>1043.1107418635011</v>
      </c>
      <c r="W288" s="23">
        <v>344</v>
      </c>
      <c r="X288" s="24">
        <v>0.9555555555555556</v>
      </c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</row>
    <row r="289" spans="1:42" s="25" customFormat="1" ht="16.5" customHeight="1" x14ac:dyDescent="0.25">
      <c r="A289" s="16">
        <v>24030540</v>
      </c>
      <c r="B289" s="17" t="s">
        <v>1211</v>
      </c>
      <c r="C289" s="17" t="s">
        <v>1449</v>
      </c>
      <c r="D289" s="17" t="s">
        <v>1449</v>
      </c>
      <c r="E289" s="17" t="s">
        <v>504</v>
      </c>
      <c r="F289" s="17">
        <v>6</v>
      </c>
      <c r="G289" s="17">
        <v>2486</v>
      </c>
      <c r="H289" s="18">
        <v>-72.978277779999999</v>
      </c>
      <c r="I289" s="19">
        <v>5.6645277800000002</v>
      </c>
      <c r="J289" s="20">
        <v>21.04137931034483</v>
      </c>
      <c r="K289" s="21">
        <v>25.70666666666666</v>
      </c>
      <c r="L289" s="21">
        <v>67.056666666666686</v>
      </c>
      <c r="M289" s="21">
        <v>107.01</v>
      </c>
      <c r="N289" s="21">
        <v>81.859999999999985</v>
      </c>
      <c r="O289" s="21">
        <v>50.165517241379312</v>
      </c>
      <c r="P289" s="21">
        <v>52.370000000000012</v>
      </c>
      <c r="Q289" s="21">
        <v>37.667857142857137</v>
      </c>
      <c r="R289" s="21">
        <v>46.664285714285718</v>
      </c>
      <c r="S289" s="21">
        <v>91.162962962962965</v>
      </c>
      <c r="T289" s="21">
        <v>95.103571428571428</v>
      </c>
      <c r="U289" s="21">
        <v>31.014285714285709</v>
      </c>
      <c r="V289" s="22">
        <v>706.82319284802043</v>
      </c>
      <c r="W289" s="23">
        <v>347</v>
      </c>
      <c r="X289" s="24">
        <v>0.96388888888888891</v>
      </c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</row>
    <row r="290" spans="1:42" s="25" customFormat="1" ht="16.5" customHeight="1" x14ac:dyDescent="0.25">
      <c r="A290" s="16">
        <v>24010810</v>
      </c>
      <c r="B290" s="17" t="s">
        <v>1211</v>
      </c>
      <c r="C290" s="17" t="s">
        <v>513</v>
      </c>
      <c r="D290" s="17" t="s">
        <v>513</v>
      </c>
      <c r="E290" s="17" t="s">
        <v>504</v>
      </c>
      <c r="F290" s="17">
        <v>6</v>
      </c>
      <c r="G290" s="17">
        <v>2375</v>
      </c>
      <c r="H290" s="18">
        <v>-73.548916669999997</v>
      </c>
      <c r="I290" s="19">
        <v>5.7508055599999999</v>
      </c>
      <c r="J290" s="20">
        <v>66.279310344827579</v>
      </c>
      <c r="K290" s="21">
        <v>92.272413793103453</v>
      </c>
      <c r="L290" s="21">
        <v>145.39333333333329</v>
      </c>
      <c r="M290" s="21">
        <v>198.53666666666669</v>
      </c>
      <c r="N290" s="21">
        <v>150.51</v>
      </c>
      <c r="O290" s="21">
        <v>82.613793103448288</v>
      </c>
      <c r="P290" s="21">
        <v>71.024137931034474</v>
      </c>
      <c r="Q290" s="21">
        <v>78.11999999999999</v>
      </c>
      <c r="R290" s="21">
        <v>96.643333333333345</v>
      </c>
      <c r="S290" s="21">
        <v>177.54666666666671</v>
      </c>
      <c r="T290" s="21">
        <v>162.3241379310345</v>
      </c>
      <c r="U290" s="21">
        <v>101.4633333333333</v>
      </c>
      <c r="V290" s="22">
        <v>1422.7271264367821</v>
      </c>
      <c r="W290" s="23">
        <v>355</v>
      </c>
      <c r="X290" s="24">
        <v>0.98611111111111116</v>
      </c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</row>
    <row r="291" spans="1:42" s="25" customFormat="1" ht="16.5" customHeight="1" x14ac:dyDescent="0.25">
      <c r="A291" s="16">
        <v>24030640</v>
      </c>
      <c r="B291" s="17" t="s">
        <v>1211</v>
      </c>
      <c r="C291" s="17" t="s">
        <v>1450</v>
      </c>
      <c r="D291" s="17" t="s">
        <v>1451</v>
      </c>
      <c r="E291" s="17" t="s">
        <v>504</v>
      </c>
      <c r="F291" s="17">
        <v>6</v>
      </c>
      <c r="G291" s="17">
        <v>3200</v>
      </c>
      <c r="H291" s="18">
        <v>-72.769805560000009</v>
      </c>
      <c r="I291" s="19">
        <v>5.7823611100000001</v>
      </c>
      <c r="J291" s="20">
        <v>26.44</v>
      </c>
      <c r="K291" s="21">
        <v>31.86333333333334</v>
      </c>
      <c r="L291" s="21">
        <v>73.662068965517236</v>
      </c>
      <c r="M291" s="21">
        <v>108.2133333333333</v>
      </c>
      <c r="N291" s="21">
        <v>124.5310344827586</v>
      </c>
      <c r="O291" s="21">
        <v>177.61379310344819</v>
      </c>
      <c r="P291" s="21">
        <v>203.5733333333333</v>
      </c>
      <c r="Q291" s="21">
        <v>168.32</v>
      </c>
      <c r="R291" s="21">
        <v>99.526666666666671</v>
      </c>
      <c r="S291" s="21">
        <v>112.8</v>
      </c>
      <c r="T291" s="21">
        <v>93.66</v>
      </c>
      <c r="U291" s="21">
        <v>35.848275862068952</v>
      </c>
      <c r="V291" s="22">
        <v>1256.05183908046</v>
      </c>
      <c r="W291" s="23">
        <v>356</v>
      </c>
      <c r="X291" s="24">
        <v>0.98888888888888893</v>
      </c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</row>
    <row r="292" spans="1:42" s="25" customFormat="1" ht="16.5" customHeight="1" x14ac:dyDescent="0.25">
      <c r="A292" s="16">
        <v>35070080</v>
      </c>
      <c r="B292" s="17" t="s">
        <v>1235</v>
      </c>
      <c r="C292" s="17" t="s">
        <v>571</v>
      </c>
      <c r="D292" s="17" t="s">
        <v>571</v>
      </c>
      <c r="E292" s="17" t="s">
        <v>504</v>
      </c>
      <c r="F292" s="17">
        <v>6</v>
      </c>
      <c r="G292" s="17">
        <v>1700</v>
      </c>
      <c r="H292" s="18">
        <v>-73.368527779999994</v>
      </c>
      <c r="I292" s="19">
        <v>5.0788611100000001</v>
      </c>
      <c r="J292" s="20">
        <v>17.62068965517242</v>
      </c>
      <c r="K292" s="21">
        <v>28.764285714285709</v>
      </c>
      <c r="L292" s="21">
        <v>68.285714285714306</v>
      </c>
      <c r="M292" s="21">
        <v>124.6933333333333</v>
      </c>
      <c r="N292" s="21">
        <v>185.6793103448276</v>
      </c>
      <c r="O292" s="21">
        <v>195.54482758620679</v>
      </c>
      <c r="P292" s="21">
        <v>205.76206896551719</v>
      </c>
      <c r="Q292" s="21">
        <v>182.31379310344829</v>
      </c>
      <c r="R292" s="21">
        <v>116.92413793103449</v>
      </c>
      <c r="S292" s="21">
        <v>103.0310344827586</v>
      </c>
      <c r="T292" s="21">
        <v>104.1966666666667</v>
      </c>
      <c r="U292" s="21">
        <v>35.335714285714282</v>
      </c>
      <c r="V292" s="22">
        <v>1368.1515763546799</v>
      </c>
      <c r="W292" s="23">
        <v>347</v>
      </c>
      <c r="X292" s="24">
        <v>0.96388888888888891</v>
      </c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</row>
    <row r="293" spans="1:42" s="25" customFormat="1" ht="16.5" customHeight="1" x14ac:dyDescent="0.25">
      <c r="A293" s="16">
        <v>35080100</v>
      </c>
      <c r="B293" s="17" t="s">
        <v>1211</v>
      </c>
      <c r="C293" s="17" t="s">
        <v>1452</v>
      </c>
      <c r="D293" s="17" t="s">
        <v>571</v>
      </c>
      <c r="E293" s="17" t="s">
        <v>504</v>
      </c>
      <c r="F293" s="17">
        <v>6</v>
      </c>
      <c r="G293" s="17">
        <v>1790</v>
      </c>
      <c r="H293" s="18">
        <v>-73.251416669999998</v>
      </c>
      <c r="I293" s="19">
        <v>5.10138889</v>
      </c>
      <c r="J293" s="20">
        <v>29.000000000000011</v>
      </c>
      <c r="K293" s="21">
        <v>46.585185185185182</v>
      </c>
      <c r="L293" s="21">
        <v>102.2428571428571</v>
      </c>
      <c r="M293" s="21">
        <v>211.1333333333333</v>
      </c>
      <c r="N293" s="21">
        <v>300.46538461538461</v>
      </c>
      <c r="O293" s="21">
        <v>339.97500000000002</v>
      </c>
      <c r="P293" s="21">
        <v>342.46296296296299</v>
      </c>
      <c r="Q293" s="21">
        <v>296.25862068965517</v>
      </c>
      <c r="R293" s="21">
        <v>185.23571428571429</v>
      </c>
      <c r="S293" s="21">
        <v>171.90714285714279</v>
      </c>
      <c r="T293" s="21">
        <v>148.62857142857141</v>
      </c>
      <c r="U293" s="21">
        <v>48.796153846153842</v>
      </c>
      <c r="V293" s="22">
        <v>2222.6909263469611</v>
      </c>
      <c r="W293" s="23">
        <v>331</v>
      </c>
      <c r="X293" s="24">
        <v>0.9194444444444444</v>
      </c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</row>
    <row r="294" spans="1:42" s="25" customFormat="1" ht="16.5" customHeight="1" x14ac:dyDescent="0.25">
      <c r="A294" s="16">
        <v>35070110</v>
      </c>
      <c r="B294" s="17" t="s">
        <v>1235</v>
      </c>
      <c r="C294" s="17" t="s">
        <v>1453</v>
      </c>
      <c r="D294" s="17" t="s">
        <v>1454</v>
      </c>
      <c r="E294" s="17" t="s">
        <v>504</v>
      </c>
      <c r="F294" s="17">
        <v>6</v>
      </c>
      <c r="G294" s="17">
        <v>1580</v>
      </c>
      <c r="H294" s="18">
        <v>-73.49930556000001</v>
      </c>
      <c r="I294" s="19">
        <v>4.9760833299999998</v>
      </c>
      <c r="J294" s="20">
        <v>18.763333333333328</v>
      </c>
      <c r="K294" s="21">
        <v>30.086666666666659</v>
      </c>
      <c r="L294" s="21">
        <v>63.793333333333358</v>
      </c>
      <c r="M294" s="21">
        <v>127.0066666666666</v>
      </c>
      <c r="N294" s="21">
        <v>173.47333333333339</v>
      </c>
      <c r="O294" s="21">
        <v>176.77</v>
      </c>
      <c r="P294" s="21">
        <v>171.85666666666671</v>
      </c>
      <c r="Q294" s="21">
        <v>145.65333333333331</v>
      </c>
      <c r="R294" s="21">
        <v>105.37142857142859</v>
      </c>
      <c r="S294" s="21">
        <v>96.024999999999977</v>
      </c>
      <c r="T294" s="21">
        <v>79.196666666666687</v>
      </c>
      <c r="U294" s="21">
        <v>24.12068965517242</v>
      </c>
      <c r="V294" s="22">
        <v>1212.117118226601</v>
      </c>
      <c r="W294" s="23">
        <v>355</v>
      </c>
      <c r="X294" s="24">
        <v>0.98611111111111116</v>
      </c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</row>
    <row r="295" spans="1:42" s="25" customFormat="1" ht="16.5" customHeight="1" x14ac:dyDescent="0.25">
      <c r="A295" s="16">
        <v>24035070</v>
      </c>
      <c r="B295" s="17" t="s">
        <v>1236</v>
      </c>
      <c r="C295" s="17" t="s">
        <v>1455</v>
      </c>
      <c r="D295" s="17" t="s">
        <v>1455</v>
      </c>
      <c r="E295" s="17" t="s">
        <v>504</v>
      </c>
      <c r="F295" s="17">
        <v>6</v>
      </c>
      <c r="G295" s="17">
        <v>2963</v>
      </c>
      <c r="H295" s="18">
        <v>-72.409194439999993</v>
      </c>
      <c r="I295" s="19">
        <v>6.4634722199999999</v>
      </c>
      <c r="J295" s="20">
        <v>30.849227266250001</v>
      </c>
      <c r="K295" s="21">
        <v>43.754166666666663</v>
      </c>
      <c r="L295" s="21">
        <v>90.072373565833345</v>
      </c>
      <c r="M295" s="21">
        <v>136.148</v>
      </c>
      <c r="N295" s="21">
        <v>154.84950474083331</v>
      </c>
      <c r="O295" s="21">
        <v>93.630762291250008</v>
      </c>
      <c r="P295" s="21">
        <v>81.735346450958346</v>
      </c>
      <c r="Q295" s="21">
        <v>89.483896895249686</v>
      </c>
      <c r="R295" s="21">
        <v>101.0611278228462</v>
      </c>
      <c r="S295" s="21">
        <v>139.13516351583101</v>
      </c>
      <c r="T295" s="21">
        <v>118.2799311714583</v>
      </c>
      <c r="U295" s="21">
        <v>49.395833333333321</v>
      </c>
      <c r="V295" s="22">
        <v>1128.3953337205101</v>
      </c>
      <c r="W295" s="23">
        <v>289</v>
      </c>
      <c r="X295" s="24">
        <v>0.80277777777777781</v>
      </c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</row>
    <row r="296" spans="1:42" s="25" customFormat="1" ht="16.5" customHeight="1" x14ac:dyDescent="0.25">
      <c r="A296" s="16">
        <v>24035240</v>
      </c>
      <c r="B296" s="17" t="s">
        <v>1236</v>
      </c>
      <c r="C296" s="17" t="s">
        <v>1456</v>
      </c>
      <c r="D296" s="17" t="s">
        <v>1455</v>
      </c>
      <c r="E296" s="17" t="s">
        <v>504</v>
      </c>
      <c r="F296" s="17">
        <v>6</v>
      </c>
      <c r="G296" s="17">
        <v>3716</v>
      </c>
      <c r="H296" s="18">
        <v>-72.375194440000001</v>
      </c>
      <c r="I296" s="19">
        <v>6.41008333</v>
      </c>
      <c r="J296" s="20">
        <v>21.81538461538462</v>
      </c>
      <c r="K296" s="21">
        <v>34.587499999999999</v>
      </c>
      <c r="L296" s="21">
        <v>65.938708623256517</v>
      </c>
      <c r="M296" s="21">
        <v>107.6562950745036</v>
      </c>
      <c r="N296" s="21">
        <v>132.00161667367021</v>
      </c>
      <c r="O296" s="21">
        <v>94.120833333333337</v>
      </c>
      <c r="P296" s="21">
        <v>83.470833333333346</v>
      </c>
      <c r="Q296" s="21">
        <v>80.94583333333334</v>
      </c>
      <c r="R296" s="21">
        <v>94.791666666666671</v>
      </c>
      <c r="S296" s="21">
        <v>119.92055678745621</v>
      </c>
      <c r="T296" s="21">
        <v>110.01428571428571</v>
      </c>
      <c r="U296" s="21">
        <v>48.300336778101823</v>
      </c>
      <c r="V296" s="22">
        <v>993.5638509333254</v>
      </c>
      <c r="W296" s="23">
        <v>296</v>
      </c>
      <c r="X296" s="24">
        <v>0.82222222222222219</v>
      </c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</row>
    <row r="297" spans="1:42" s="25" customFormat="1" ht="16.5" customHeight="1" x14ac:dyDescent="0.25">
      <c r="A297" s="16">
        <v>24030230</v>
      </c>
      <c r="B297" s="17" t="s">
        <v>1211</v>
      </c>
      <c r="C297" s="17" t="s">
        <v>553</v>
      </c>
      <c r="D297" s="17" t="s">
        <v>553</v>
      </c>
      <c r="E297" s="17" t="s">
        <v>504</v>
      </c>
      <c r="F297" s="17">
        <v>6</v>
      </c>
      <c r="G297" s="17">
        <v>2470</v>
      </c>
      <c r="H297" s="18">
        <v>-72.976277780000004</v>
      </c>
      <c r="I297" s="19">
        <v>5.6154999999999999</v>
      </c>
      <c r="J297" s="20">
        <v>17.376666666666669</v>
      </c>
      <c r="K297" s="21">
        <v>25.99</v>
      </c>
      <c r="L297" s="21">
        <v>62.051724137931032</v>
      </c>
      <c r="M297" s="21">
        <v>91.858620689655154</v>
      </c>
      <c r="N297" s="21">
        <v>84.039285714285697</v>
      </c>
      <c r="O297" s="21">
        <v>52.132142857142853</v>
      </c>
      <c r="P297" s="21">
        <v>45.603571428571442</v>
      </c>
      <c r="Q297" s="21">
        <v>37.865517241379301</v>
      </c>
      <c r="R297" s="21">
        <v>41.653333333333343</v>
      </c>
      <c r="S297" s="21">
        <v>80.975862068965512</v>
      </c>
      <c r="T297" s="21">
        <v>84.251724137931021</v>
      </c>
      <c r="U297" s="21">
        <v>25.13333333333334</v>
      </c>
      <c r="V297" s="22">
        <v>648.93178160919535</v>
      </c>
      <c r="W297" s="23">
        <v>349</v>
      </c>
      <c r="X297" s="24">
        <v>0.96944444444444444</v>
      </c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</row>
    <row r="298" spans="1:42" s="25" customFormat="1" ht="16.5" customHeight="1" x14ac:dyDescent="0.25">
      <c r="A298" s="16">
        <v>24030580</v>
      </c>
      <c r="B298" s="17" t="s">
        <v>1211</v>
      </c>
      <c r="C298" s="17" t="s">
        <v>172</v>
      </c>
      <c r="D298" s="17" t="s">
        <v>1284</v>
      </c>
      <c r="E298" s="17" t="s">
        <v>504</v>
      </c>
      <c r="F298" s="17">
        <v>6</v>
      </c>
      <c r="G298" s="17">
        <v>2962</v>
      </c>
      <c r="H298" s="18">
        <v>-72.593333329999993</v>
      </c>
      <c r="I298" s="19">
        <v>6.1414722199999998</v>
      </c>
      <c r="J298" s="20">
        <v>24.568000000000001</v>
      </c>
      <c r="K298" s="21">
        <v>33.140740740740739</v>
      </c>
      <c r="L298" s="21">
        <v>72.996428571428581</v>
      </c>
      <c r="M298" s="21">
        <v>142.84482758620689</v>
      </c>
      <c r="N298" s="21">
        <v>115.26428571428571</v>
      </c>
      <c r="O298" s="21">
        <v>59.964285714285722</v>
      </c>
      <c r="P298" s="21">
        <v>59.096551724137939</v>
      </c>
      <c r="Q298" s="21">
        <v>58.644444444444453</v>
      </c>
      <c r="R298" s="21">
        <v>81.439285714285731</v>
      </c>
      <c r="S298" s="21">
        <v>124.9259259259259</v>
      </c>
      <c r="T298" s="21">
        <v>123.0461538461539</v>
      </c>
      <c r="U298" s="21">
        <v>44.67407407407407</v>
      </c>
      <c r="V298" s="22">
        <v>940.60500405596952</v>
      </c>
      <c r="W298" s="23">
        <v>329</v>
      </c>
      <c r="X298" s="24">
        <v>0.91388888888888886</v>
      </c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</row>
    <row r="299" spans="1:42" s="25" customFormat="1" ht="16.5" customHeight="1" x14ac:dyDescent="0.25">
      <c r="A299" s="16">
        <v>24035010</v>
      </c>
      <c r="B299" s="17" t="s">
        <v>1236</v>
      </c>
      <c r="C299" s="17" t="s">
        <v>1457</v>
      </c>
      <c r="D299" s="17" t="s">
        <v>1458</v>
      </c>
      <c r="E299" s="17" t="s">
        <v>504</v>
      </c>
      <c r="F299" s="17">
        <v>6</v>
      </c>
      <c r="G299" s="17">
        <v>2950</v>
      </c>
      <c r="H299" s="18">
        <v>-72.548888890000001</v>
      </c>
      <c r="I299" s="19">
        <v>6.24811111</v>
      </c>
      <c r="J299" s="20">
        <v>33.356000000000002</v>
      </c>
      <c r="K299" s="21">
        <v>68.606896551724134</v>
      </c>
      <c r="L299" s="21">
        <v>111.2653846153846</v>
      </c>
      <c r="M299" s="21">
        <v>151.87692307692311</v>
      </c>
      <c r="N299" s="21">
        <v>101.5551724137931</v>
      </c>
      <c r="O299" s="21">
        <v>54.860000000000021</v>
      </c>
      <c r="P299" s="21">
        <v>57.715384615384622</v>
      </c>
      <c r="Q299" s="21">
        <v>55.576666666666668</v>
      </c>
      <c r="R299" s="21">
        <v>69.851724137931029</v>
      </c>
      <c r="S299" s="21">
        <v>121.7571428571428</v>
      </c>
      <c r="T299" s="21">
        <v>127.55769230769231</v>
      </c>
      <c r="U299" s="21">
        <v>54.370370370370367</v>
      </c>
      <c r="V299" s="22">
        <v>1008.349357613013</v>
      </c>
      <c r="W299" s="23">
        <v>326</v>
      </c>
      <c r="X299" s="24">
        <v>0.90555555555555556</v>
      </c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</row>
    <row r="300" spans="1:42" s="25" customFormat="1" ht="16.5" customHeight="1" x14ac:dyDescent="0.25">
      <c r="A300" s="16">
        <v>35080110</v>
      </c>
      <c r="B300" s="17" t="s">
        <v>1211</v>
      </c>
      <c r="C300" s="17" t="s">
        <v>1459</v>
      </c>
      <c r="D300" s="17" t="s">
        <v>510</v>
      </c>
      <c r="E300" s="17" t="s">
        <v>504</v>
      </c>
      <c r="F300" s="17">
        <v>6</v>
      </c>
      <c r="G300" s="17">
        <v>2250</v>
      </c>
      <c r="H300" s="18">
        <v>-73.258611110000004</v>
      </c>
      <c r="I300" s="19">
        <v>5.0051388899999996</v>
      </c>
      <c r="J300" s="20">
        <v>47.725925925925921</v>
      </c>
      <c r="K300" s="21">
        <v>60.010714285714293</v>
      </c>
      <c r="L300" s="21">
        <v>133.8241379310345</v>
      </c>
      <c r="M300" s="21">
        <v>274.45714285714291</v>
      </c>
      <c r="N300" s="21">
        <v>415.13448275862072</v>
      </c>
      <c r="O300" s="21">
        <v>467.26296296296312</v>
      </c>
      <c r="P300" s="21">
        <v>471.92222222222222</v>
      </c>
      <c r="Q300" s="21">
        <v>387.75000000000011</v>
      </c>
      <c r="R300" s="21">
        <v>259.71851851851852</v>
      </c>
      <c r="S300" s="21">
        <v>204.026923076923</v>
      </c>
      <c r="T300" s="21">
        <v>154.4689655172414</v>
      </c>
      <c r="U300" s="21">
        <v>83.396551724137936</v>
      </c>
      <c r="V300" s="22">
        <v>2959.6985477804451</v>
      </c>
      <c r="W300" s="23">
        <v>330</v>
      </c>
      <c r="X300" s="24">
        <v>0.91666666666666663</v>
      </c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</row>
    <row r="301" spans="1:42" s="25" customFormat="1" ht="16.5" customHeight="1" x14ac:dyDescent="0.25">
      <c r="A301" s="16">
        <v>35075040</v>
      </c>
      <c r="B301" s="17" t="s">
        <v>1227</v>
      </c>
      <c r="C301" s="17" t="s">
        <v>1460</v>
      </c>
      <c r="D301" s="17" t="s">
        <v>510</v>
      </c>
      <c r="E301" s="17" t="s">
        <v>504</v>
      </c>
      <c r="F301" s="17">
        <v>6</v>
      </c>
      <c r="G301" s="17">
        <v>1700</v>
      </c>
      <c r="H301" s="18">
        <v>-73.316749999999999</v>
      </c>
      <c r="I301" s="19">
        <v>4.9743611100000003</v>
      </c>
      <c r="J301" s="20">
        <v>42.003703703703707</v>
      </c>
      <c r="K301" s="21">
        <v>46.024999999999991</v>
      </c>
      <c r="L301" s="21">
        <v>110.25</v>
      </c>
      <c r="M301" s="21">
        <v>211.09655172413801</v>
      </c>
      <c r="N301" s="21">
        <v>317.92500000000013</v>
      </c>
      <c r="O301" s="21">
        <v>350.74230769230758</v>
      </c>
      <c r="P301" s="21">
        <v>362.5750000000001</v>
      </c>
      <c r="Q301" s="21">
        <v>296.19259259259258</v>
      </c>
      <c r="R301" s="21">
        <v>216.71111111111111</v>
      </c>
      <c r="S301" s="21">
        <v>154.3074074074074</v>
      </c>
      <c r="T301" s="21">
        <v>115.5185185185185</v>
      </c>
      <c r="U301" s="21">
        <v>54.770833333333343</v>
      </c>
      <c r="V301" s="22">
        <v>2278.1180260831129</v>
      </c>
      <c r="W301" s="23">
        <v>326</v>
      </c>
      <c r="X301" s="24">
        <v>0.90555555555555556</v>
      </c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</row>
    <row r="302" spans="1:42" s="25" customFormat="1" ht="16.5" customHeight="1" x14ac:dyDescent="0.25">
      <c r="A302" s="16">
        <v>35070520</v>
      </c>
      <c r="B302" s="17" t="s">
        <v>1235</v>
      </c>
      <c r="C302" s="17" t="s">
        <v>1461</v>
      </c>
      <c r="D302" s="17" t="s">
        <v>510</v>
      </c>
      <c r="E302" s="17" t="s">
        <v>504</v>
      </c>
      <c r="F302" s="17">
        <v>6</v>
      </c>
      <c r="G302" s="17">
        <v>1780</v>
      </c>
      <c r="H302" s="18">
        <v>-73.350361110000009</v>
      </c>
      <c r="I302" s="19">
        <v>4.9314166699999999</v>
      </c>
      <c r="J302" s="20">
        <v>38.679310344827577</v>
      </c>
      <c r="K302" s="21">
        <v>52.15</v>
      </c>
      <c r="L302" s="21">
        <v>128.10357142857151</v>
      </c>
      <c r="M302" s="21">
        <v>241.85925925925929</v>
      </c>
      <c r="N302" s="21">
        <v>357.36296296296291</v>
      </c>
      <c r="O302" s="21">
        <v>376.76666666666671</v>
      </c>
      <c r="P302" s="21">
        <v>394.78620689655162</v>
      </c>
      <c r="Q302" s="21">
        <v>312.22592592592588</v>
      </c>
      <c r="R302" s="21">
        <v>222.7517261266708</v>
      </c>
      <c r="S302" s="21">
        <v>164.46923076923079</v>
      </c>
      <c r="T302" s="21">
        <v>118.7592592592593</v>
      </c>
      <c r="U302" s="21">
        <v>53.284615384615392</v>
      </c>
      <c r="V302" s="22">
        <v>2461.1987350245408</v>
      </c>
      <c r="W302" s="23">
        <v>324</v>
      </c>
      <c r="X302" s="24">
        <v>0.9</v>
      </c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</row>
    <row r="303" spans="1:42" s="25" customFormat="1" ht="16.5" customHeight="1" x14ac:dyDescent="0.25">
      <c r="A303" s="16">
        <v>35070130</v>
      </c>
      <c r="B303" s="17" t="s">
        <v>1211</v>
      </c>
      <c r="C303" s="17" t="s">
        <v>1462</v>
      </c>
      <c r="D303" s="17" t="s">
        <v>510</v>
      </c>
      <c r="E303" s="17" t="s">
        <v>504</v>
      </c>
      <c r="F303" s="17">
        <v>6</v>
      </c>
      <c r="G303" s="17">
        <v>1200</v>
      </c>
      <c r="H303" s="18">
        <v>-73.307972220000011</v>
      </c>
      <c r="I303" s="19">
        <v>4.9502499999999996</v>
      </c>
      <c r="J303" s="20">
        <v>31.486206896551721</v>
      </c>
      <c r="K303" s="21">
        <v>46.207142857142863</v>
      </c>
      <c r="L303" s="21">
        <v>114.6933333333333</v>
      </c>
      <c r="M303" s="21">
        <v>233.16896551724139</v>
      </c>
      <c r="N303" s="21">
        <v>362.89285714285711</v>
      </c>
      <c r="O303" s="21">
        <v>371.13928571428568</v>
      </c>
      <c r="P303" s="21">
        <v>380.13333333333333</v>
      </c>
      <c r="Q303" s="21">
        <v>309.69642857142861</v>
      </c>
      <c r="R303" s="21">
        <v>221.45</v>
      </c>
      <c r="S303" s="21">
        <v>162.6103448275862</v>
      </c>
      <c r="T303" s="21">
        <v>110.5821428571429</v>
      </c>
      <c r="U303" s="21">
        <v>55.751724137931042</v>
      </c>
      <c r="V303" s="22">
        <v>2399.8117651888342</v>
      </c>
      <c r="W303" s="23">
        <v>341</v>
      </c>
      <c r="X303" s="24">
        <v>0.94722222222222219</v>
      </c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</row>
    <row r="304" spans="1:42" s="25" customFormat="1" ht="16.5" customHeight="1" x14ac:dyDescent="0.25">
      <c r="A304" s="16">
        <v>35085040</v>
      </c>
      <c r="B304" s="17" t="s">
        <v>1236</v>
      </c>
      <c r="C304" s="17" t="s">
        <v>1463</v>
      </c>
      <c r="D304" s="17" t="s">
        <v>427</v>
      </c>
      <c r="E304" s="17" t="s">
        <v>504</v>
      </c>
      <c r="F304" s="17">
        <v>6</v>
      </c>
      <c r="G304" s="17">
        <v>1640</v>
      </c>
      <c r="H304" s="18">
        <v>-73.144777779999998</v>
      </c>
      <c r="I304" s="19">
        <v>5.1925555599999997</v>
      </c>
      <c r="J304" s="20">
        <v>26.007999999999999</v>
      </c>
      <c r="K304" s="21">
        <v>29.351851851851858</v>
      </c>
      <c r="L304" s="21">
        <v>71.587500000000006</v>
      </c>
      <c r="M304" s="21">
        <v>156.49230769230769</v>
      </c>
      <c r="N304" s="21">
        <v>224.1103448275862</v>
      </c>
      <c r="O304" s="21">
        <v>247.27931034482759</v>
      </c>
      <c r="P304" s="21">
        <v>248.0733333333333</v>
      </c>
      <c r="Q304" s="21">
        <v>220.34999999999991</v>
      </c>
      <c r="R304" s="21">
        <v>149.63666666666671</v>
      </c>
      <c r="S304" s="21">
        <v>136.32222222222231</v>
      </c>
      <c r="T304" s="21">
        <v>108.5888888888889</v>
      </c>
      <c r="U304" s="21">
        <v>54.683333333333337</v>
      </c>
      <c r="V304" s="22">
        <v>1672.483759161018</v>
      </c>
      <c r="W304" s="23">
        <v>326</v>
      </c>
      <c r="X304" s="24">
        <v>0.90555555555555556</v>
      </c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</row>
    <row r="305" spans="1:42" s="25" customFormat="1" ht="16.5" customHeight="1" x14ac:dyDescent="0.25">
      <c r="A305" s="16">
        <v>24030560</v>
      </c>
      <c r="B305" s="17" t="s">
        <v>1211</v>
      </c>
      <c r="C305" s="17" t="s">
        <v>1464</v>
      </c>
      <c r="D305" s="17" t="s">
        <v>1465</v>
      </c>
      <c r="E305" s="17" t="s">
        <v>504</v>
      </c>
      <c r="F305" s="17">
        <v>6</v>
      </c>
      <c r="G305" s="17">
        <v>2900</v>
      </c>
      <c r="H305" s="18">
        <v>-72.794499999999999</v>
      </c>
      <c r="I305" s="19">
        <v>5.75838889</v>
      </c>
      <c r="J305" s="20">
        <v>27.24444444444444</v>
      </c>
      <c r="K305" s="21">
        <v>24.261538461538471</v>
      </c>
      <c r="L305" s="21">
        <v>69.57037037037037</v>
      </c>
      <c r="M305" s="21">
        <v>93.417857142857159</v>
      </c>
      <c r="N305" s="21">
        <v>89.82692307692308</v>
      </c>
      <c r="O305" s="21">
        <v>94.487499999999997</v>
      </c>
      <c r="P305" s="21">
        <v>102.3856704235077</v>
      </c>
      <c r="Q305" s="21">
        <v>89.723076923076931</v>
      </c>
      <c r="R305" s="21">
        <v>62.07200000000001</v>
      </c>
      <c r="S305" s="21">
        <v>87.966666666666654</v>
      </c>
      <c r="T305" s="21">
        <v>85.461538461538439</v>
      </c>
      <c r="U305" s="21">
        <v>25.785185185185181</v>
      </c>
      <c r="V305" s="22">
        <v>852.2027711561085</v>
      </c>
      <c r="W305" s="23">
        <v>310</v>
      </c>
      <c r="X305" s="24">
        <v>0.86111111111111116</v>
      </c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</row>
    <row r="306" spans="1:42" s="25" customFormat="1" ht="16.5" customHeight="1" x14ac:dyDescent="0.25">
      <c r="A306" s="16">
        <v>24030190</v>
      </c>
      <c r="B306" s="17" t="s">
        <v>1211</v>
      </c>
      <c r="C306" s="17" t="s">
        <v>1466</v>
      </c>
      <c r="D306" s="17" t="s">
        <v>1466</v>
      </c>
      <c r="E306" s="17" t="s">
        <v>504</v>
      </c>
      <c r="F306" s="17">
        <v>6</v>
      </c>
      <c r="G306" s="17">
        <v>2970</v>
      </c>
      <c r="H306" s="18">
        <v>-72.847861110000011</v>
      </c>
      <c r="I306" s="19">
        <v>5.7245555599999998</v>
      </c>
      <c r="J306" s="20">
        <v>24.873333333333331</v>
      </c>
      <c r="K306" s="21">
        <v>31.066666666666659</v>
      </c>
      <c r="L306" s="21">
        <v>63.386666666666649</v>
      </c>
      <c r="M306" s="21">
        <v>107.87333333333331</v>
      </c>
      <c r="N306" s="21">
        <v>91.441379310344814</v>
      </c>
      <c r="O306" s="21">
        <v>54.522222222222233</v>
      </c>
      <c r="P306" s="21">
        <v>62.675862068965522</v>
      </c>
      <c r="Q306" s="21">
        <v>48.529629629629618</v>
      </c>
      <c r="R306" s="21">
        <v>43.157142857142873</v>
      </c>
      <c r="S306" s="21">
        <v>88.958620689655163</v>
      </c>
      <c r="T306" s="21">
        <v>90.103448275862078</v>
      </c>
      <c r="U306" s="21">
        <v>29.851851851851841</v>
      </c>
      <c r="V306" s="22">
        <v>736.44015690567403</v>
      </c>
      <c r="W306" s="23">
        <v>345</v>
      </c>
      <c r="X306" s="24">
        <v>0.95833333333333337</v>
      </c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</row>
    <row r="307" spans="1:42" s="25" customFormat="1" ht="16.5" customHeight="1" x14ac:dyDescent="0.25">
      <c r="A307" s="16">
        <v>24010750</v>
      </c>
      <c r="B307" s="17" t="s">
        <v>1211</v>
      </c>
      <c r="C307" s="17" t="s">
        <v>797</v>
      </c>
      <c r="D307" s="17" t="s">
        <v>798</v>
      </c>
      <c r="E307" s="17" t="s">
        <v>504</v>
      </c>
      <c r="F307" s="17">
        <v>8</v>
      </c>
      <c r="G307" s="17">
        <v>1730</v>
      </c>
      <c r="H307" s="18">
        <v>-73.609166669999993</v>
      </c>
      <c r="I307" s="19">
        <v>5.9258333299999997</v>
      </c>
      <c r="J307" s="20">
        <v>48.032142857142858</v>
      </c>
      <c r="K307" s="21">
        <v>75.399999999999991</v>
      </c>
      <c r="L307" s="21">
        <v>156.74285714285719</v>
      </c>
      <c r="M307" s="21">
        <v>231.0851851851852</v>
      </c>
      <c r="N307" s="21">
        <v>229.91785714285709</v>
      </c>
      <c r="O307" s="21">
        <v>168.33461538461529</v>
      </c>
      <c r="P307" s="21">
        <v>138.20833333333329</v>
      </c>
      <c r="Q307" s="21">
        <v>155.55600000000001</v>
      </c>
      <c r="R307" s="21">
        <v>181.2076923076923</v>
      </c>
      <c r="S307" s="21">
        <v>233.44230769230771</v>
      </c>
      <c r="T307" s="21">
        <v>160.96428571428569</v>
      </c>
      <c r="U307" s="21">
        <v>69.984615384615381</v>
      </c>
      <c r="V307" s="22">
        <v>1848.8758921448921</v>
      </c>
      <c r="W307" s="23">
        <v>319</v>
      </c>
      <c r="X307" s="24">
        <v>0.88611111111111107</v>
      </c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</row>
    <row r="308" spans="1:42" s="25" customFormat="1" ht="16.5" customHeight="1" x14ac:dyDescent="0.25">
      <c r="A308" s="16">
        <v>24010710</v>
      </c>
      <c r="B308" s="17" t="s">
        <v>1211</v>
      </c>
      <c r="C308" s="17" t="s">
        <v>798</v>
      </c>
      <c r="D308" s="17" t="s">
        <v>798</v>
      </c>
      <c r="E308" s="17" t="s">
        <v>504</v>
      </c>
      <c r="F308" s="17">
        <v>6</v>
      </c>
      <c r="G308" s="17">
        <v>1764</v>
      </c>
      <c r="H308" s="18">
        <v>-73.57641667</v>
      </c>
      <c r="I308" s="19">
        <v>5.8521666699999999</v>
      </c>
      <c r="J308" s="20">
        <v>74.196666666666673</v>
      </c>
      <c r="K308" s="21">
        <v>98.913793103448256</v>
      </c>
      <c r="L308" s="21">
        <v>209.8862068965517</v>
      </c>
      <c r="M308" s="21">
        <v>308.82413793103461</v>
      </c>
      <c r="N308" s="21">
        <v>281.7</v>
      </c>
      <c r="O308" s="21">
        <v>207.72</v>
      </c>
      <c r="P308" s="21">
        <v>172.50666666666669</v>
      </c>
      <c r="Q308" s="21">
        <v>174.74</v>
      </c>
      <c r="R308" s="21">
        <v>189.19333333333341</v>
      </c>
      <c r="S308" s="21">
        <v>233.67333333333329</v>
      </c>
      <c r="T308" s="21">
        <v>191.31333333333339</v>
      </c>
      <c r="U308" s="21">
        <v>120.8666666666666</v>
      </c>
      <c r="V308" s="22">
        <v>2263.5341379310348</v>
      </c>
      <c r="W308" s="23">
        <v>357</v>
      </c>
      <c r="X308" s="24">
        <v>0.9916666666666667</v>
      </c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</row>
    <row r="309" spans="1:42" s="25" customFormat="1" ht="16.5" customHeight="1" x14ac:dyDescent="0.25">
      <c r="A309" s="16">
        <v>24010840</v>
      </c>
      <c r="B309" s="17" t="s">
        <v>1211</v>
      </c>
      <c r="C309" s="17" t="s">
        <v>1467</v>
      </c>
      <c r="D309" s="17" t="s">
        <v>1468</v>
      </c>
      <c r="E309" s="17" t="s">
        <v>504</v>
      </c>
      <c r="F309" s="17">
        <v>6</v>
      </c>
      <c r="G309" s="17">
        <v>3195</v>
      </c>
      <c r="H309" s="18">
        <v>-73.386470559999992</v>
      </c>
      <c r="I309" s="19">
        <v>5.6343811099999996</v>
      </c>
      <c r="J309" s="20">
        <v>26.182758620689651</v>
      </c>
      <c r="K309" s="21">
        <v>36.160714285714278</v>
      </c>
      <c r="L309" s="21">
        <v>68.767857142857139</v>
      </c>
      <c r="M309" s="21">
        <v>92.988888888888894</v>
      </c>
      <c r="N309" s="21">
        <v>95.0230769230769</v>
      </c>
      <c r="O309" s="21">
        <v>59.61071428571428</v>
      </c>
      <c r="P309" s="21">
        <v>51.167857142857137</v>
      </c>
      <c r="Q309" s="21">
        <v>50.718518518518493</v>
      </c>
      <c r="R309" s="21">
        <v>43.68571428571429</v>
      </c>
      <c r="S309" s="21">
        <v>99.382142857142867</v>
      </c>
      <c r="T309" s="21">
        <v>92.058620689655172</v>
      </c>
      <c r="U309" s="21">
        <v>40.492307692307698</v>
      </c>
      <c r="V309" s="22">
        <v>756.23917133313682</v>
      </c>
      <c r="W309" s="23">
        <v>332</v>
      </c>
      <c r="X309" s="24">
        <v>0.92222222222222228</v>
      </c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</row>
    <row r="310" spans="1:42" s="25" customFormat="1" ht="16.5" customHeight="1" x14ac:dyDescent="0.25">
      <c r="A310" s="16">
        <v>23120050</v>
      </c>
      <c r="B310" s="17" t="s">
        <v>1211</v>
      </c>
      <c r="C310" s="17" t="s">
        <v>565</v>
      </c>
      <c r="D310" s="17" t="s">
        <v>565</v>
      </c>
      <c r="E310" s="17" t="s">
        <v>504</v>
      </c>
      <c r="F310" s="17">
        <v>6</v>
      </c>
      <c r="G310" s="17">
        <v>850</v>
      </c>
      <c r="H310" s="18">
        <v>-74.101222220000011</v>
      </c>
      <c r="I310" s="19">
        <v>5.5348055599999997</v>
      </c>
      <c r="J310" s="20">
        <v>125.6035714285714</v>
      </c>
      <c r="K310" s="21">
        <v>155.13214285714281</v>
      </c>
      <c r="L310" s="21">
        <v>255.737037037037</v>
      </c>
      <c r="M310" s="21">
        <v>343.72068965517241</v>
      </c>
      <c r="N310" s="21">
        <v>294.17931034482763</v>
      </c>
      <c r="O310" s="21">
        <v>147.71428571428569</v>
      </c>
      <c r="P310" s="21">
        <v>115.9896551724138</v>
      </c>
      <c r="Q310" s="21">
        <v>119.7444444444444</v>
      </c>
      <c r="R310" s="21">
        <v>225.15333333333331</v>
      </c>
      <c r="S310" s="21">
        <v>332.13571428571419</v>
      </c>
      <c r="T310" s="21">
        <v>271.55</v>
      </c>
      <c r="U310" s="21">
        <v>175.05862068965521</v>
      </c>
      <c r="V310" s="22">
        <v>2561.7188049625979</v>
      </c>
      <c r="W310" s="23">
        <v>342</v>
      </c>
      <c r="X310" s="24">
        <v>0.95</v>
      </c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</row>
    <row r="311" spans="1:42" s="25" customFormat="1" ht="16.5" customHeight="1" x14ac:dyDescent="0.25">
      <c r="A311" s="16">
        <v>24030790</v>
      </c>
      <c r="B311" s="17" t="s">
        <v>1211</v>
      </c>
      <c r="C311" s="17" t="s">
        <v>1469</v>
      </c>
      <c r="D311" s="17" t="s">
        <v>1469</v>
      </c>
      <c r="E311" s="17" t="s">
        <v>504</v>
      </c>
      <c r="F311" s="17">
        <v>6</v>
      </c>
      <c r="G311" s="17">
        <v>2500</v>
      </c>
      <c r="H311" s="18">
        <v>-72.940250000000006</v>
      </c>
      <c r="I311" s="19">
        <v>5.7734166699999996</v>
      </c>
      <c r="J311" s="20">
        <v>33.583333333333343</v>
      </c>
      <c r="K311" s="21">
        <v>44.193333333333342</v>
      </c>
      <c r="L311" s="21">
        <v>87.313333333333318</v>
      </c>
      <c r="M311" s="21">
        <v>113.1133333333333</v>
      </c>
      <c r="N311" s="21">
        <v>102.5233333333333</v>
      </c>
      <c r="O311" s="21">
        <v>55.234482758620693</v>
      </c>
      <c r="P311" s="21">
        <v>51.724137931034477</v>
      </c>
      <c r="Q311" s="21">
        <v>43.326666666666661</v>
      </c>
      <c r="R311" s="21">
        <v>62.526666666666657</v>
      </c>
      <c r="S311" s="21">
        <v>108.92</v>
      </c>
      <c r="T311" s="21">
        <v>110.1433333333333</v>
      </c>
      <c r="U311" s="21">
        <v>43.690000000000012</v>
      </c>
      <c r="V311" s="22">
        <v>856.29195402298853</v>
      </c>
      <c r="W311" s="23">
        <v>358</v>
      </c>
      <c r="X311" s="24">
        <v>0.99444444444444446</v>
      </c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</row>
    <row r="312" spans="1:42" s="25" customFormat="1" ht="16.5" customHeight="1" x14ac:dyDescent="0.25">
      <c r="A312" s="16">
        <v>35075010</v>
      </c>
      <c r="B312" s="17" t="s">
        <v>1244</v>
      </c>
      <c r="C312" s="17" t="s">
        <v>535</v>
      </c>
      <c r="D312" s="17" t="s">
        <v>535</v>
      </c>
      <c r="E312" s="17" t="s">
        <v>504</v>
      </c>
      <c r="F312" s="17">
        <v>6</v>
      </c>
      <c r="G312" s="17">
        <v>2438</v>
      </c>
      <c r="H312" s="18">
        <v>-73.453777779999996</v>
      </c>
      <c r="I312" s="19">
        <v>5.3526944399999996</v>
      </c>
      <c r="J312" s="20">
        <v>16.774999999999999</v>
      </c>
      <c r="K312" s="21">
        <v>25.603448275862078</v>
      </c>
      <c r="L312" s="21">
        <v>54.942857142857157</v>
      </c>
      <c r="M312" s="21">
        <v>94.520689655172433</v>
      </c>
      <c r="N312" s="21">
        <v>111.0230769230769</v>
      </c>
      <c r="O312" s="21">
        <v>119.72413793103451</v>
      </c>
      <c r="P312" s="21">
        <v>125.9071428571428</v>
      </c>
      <c r="Q312" s="21">
        <v>103.425</v>
      </c>
      <c r="R312" s="21">
        <v>75.206896551724157</v>
      </c>
      <c r="S312" s="21">
        <v>90.142857142857139</v>
      </c>
      <c r="T312" s="21">
        <v>82.155555555555551</v>
      </c>
      <c r="U312" s="21">
        <v>32.728571428571428</v>
      </c>
      <c r="V312" s="22">
        <v>932.15523346385407</v>
      </c>
      <c r="W312" s="23">
        <v>337</v>
      </c>
      <c r="X312" s="24">
        <v>0.93611111111111112</v>
      </c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</row>
    <row r="313" spans="1:42" s="25" customFormat="1" ht="16.5" customHeight="1" x14ac:dyDescent="0.25">
      <c r="A313" s="16">
        <v>24030450</v>
      </c>
      <c r="B313" s="17" t="s">
        <v>1211</v>
      </c>
      <c r="C313" s="17" t="s">
        <v>723</v>
      </c>
      <c r="D313" s="17" t="s">
        <v>1470</v>
      </c>
      <c r="E313" s="17" t="s">
        <v>504</v>
      </c>
      <c r="F313" s="17">
        <v>6</v>
      </c>
      <c r="G313" s="17">
        <v>2645</v>
      </c>
      <c r="H313" s="18">
        <v>-73.323361110000008</v>
      </c>
      <c r="I313" s="19">
        <v>5.60633333</v>
      </c>
      <c r="J313" s="20">
        <v>21.462962962962969</v>
      </c>
      <c r="K313" s="21">
        <v>27.43333333333333</v>
      </c>
      <c r="L313" s="21">
        <v>64.088461538461544</v>
      </c>
      <c r="M313" s="21">
        <v>102.2407407407407</v>
      </c>
      <c r="N313" s="21">
        <v>88.100000000000009</v>
      </c>
      <c r="O313" s="21">
        <v>64.017857142857139</v>
      </c>
      <c r="P313" s="21">
        <v>53.344827586206911</v>
      </c>
      <c r="Q313" s="21">
        <v>45.603448275862057</v>
      </c>
      <c r="R313" s="21">
        <v>41.307142857142857</v>
      </c>
      <c r="S313" s="21">
        <v>89.714285714285708</v>
      </c>
      <c r="T313" s="21">
        <v>90.685714285714283</v>
      </c>
      <c r="U313" s="21">
        <v>37.192857142857143</v>
      </c>
      <c r="V313" s="22">
        <v>725.19163158042477</v>
      </c>
      <c r="W313" s="23">
        <v>329</v>
      </c>
      <c r="X313" s="24">
        <v>0.91388888888888886</v>
      </c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</row>
    <row r="314" spans="1:42" s="25" customFormat="1" ht="16.5" customHeight="1" x14ac:dyDescent="0.25">
      <c r="A314" s="16">
        <v>23125080</v>
      </c>
      <c r="B314" s="17" t="s">
        <v>1236</v>
      </c>
      <c r="C314" s="17" t="s">
        <v>1471</v>
      </c>
      <c r="D314" s="17" t="s">
        <v>1471</v>
      </c>
      <c r="E314" s="17" t="s">
        <v>504</v>
      </c>
      <c r="F314" s="17">
        <v>6</v>
      </c>
      <c r="G314" s="17">
        <v>1100</v>
      </c>
      <c r="H314" s="18">
        <v>-74.184611110000006</v>
      </c>
      <c r="I314" s="19">
        <v>5.6617222199999997</v>
      </c>
      <c r="J314" s="20">
        <v>190.12068965517241</v>
      </c>
      <c r="K314" s="21">
        <v>206.8678571428571</v>
      </c>
      <c r="L314" s="21">
        <v>315.36428571428581</v>
      </c>
      <c r="M314" s="21">
        <v>385.78571428571428</v>
      </c>
      <c r="N314" s="21">
        <v>359.61071428571432</v>
      </c>
      <c r="O314" s="21">
        <v>208.82592592592599</v>
      </c>
      <c r="P314" s="21">
        <v>180.53571428571431</v>
      </c>
      <c r="Q314" s="21">
        <v>194.05862068965521</v>
      </c>
      <c r="R314" s="21">
        <v>252.19285714285721</v>
      </c>
      <c r="S314" s="21">
        <v>448.11111111111109</v>
      </c>
      <c r="T314" s="21">
        <v>383.45172413793108</v>
      </c>
      <c r="U314" s="21">
        <v>235.55925925925931</v>
      </c>
      <c r="V314" s="22">
        <v>3360.4844736361979</v>
      </c>
      <c r="W314" s="23">
        <v>336</v>
      </c>
      <c r="X314" s="24">
        <v>0.93333333333333335</v>
      </c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</row>
    <row r="315" spans="1:42" s="25" customFormat="1" ht="16.5" customHeight="1" x14ac:dyDescent="0.25">
      <c r="A315" s="16">
        <v>35070210</v>
      </c>
      <c r="B315" s="17" t="s">
        <v>1211</v>
      </c>
      <c r="C315" s="17" t="s">
        <v>580</v>
      </c>
      <c r="D315" s="17" t="s">
        <v>580</v>
      </c>
      <c r="E315" s="17" t="s">
        <v>504</v>
      </c>
      <c r="F315" s="17">
        <v>6</v>
      </c>
      <c r="G315" s="17">
        <v>2160</v>
      </c>
      <c r="H315" s="18">
        <v>-73.395638890000001</v>
      </c>
      <c r="I315" s="19">
        <v>5.1392499999999997</v>
      </c>
      <c r="J315" s="20">
        <v>21.806666666666668</v>
      </c>
      <c r="K315" s="21">
        <v>30.4</v>
      </c>
      <c r="L315" s="21">
        <v>90.72413793103452</v>
      </c>
      <c r="M315" s="21">
        <v>141.11724137931029</v>
      </c>
      <c r="N315" s="21">
        <v>176.59642857142859</v>
      </c>
      <c r="O315" s="21">
        <v>166.27931034482759</v>
      </c>
      <c r="P315" s="21">
        <v>193.16206896551731</v>
      </c>
      <c r="Q315" s="21">
        <v>164.95517241379321</v>
      </c>
      <c r="R315" s="21">
        <v>116.7</v>
      </c>
      <c r="S315" s="21">
        <v>116.19310344827591</v>
      </c>
      <c r="T315" s="21">
        <v>97.256666666666661</v>
      </c>
      <c r="U315" s="21">
        <v>40.944827586206877</v>
      </c>
      <c r="V315" s="22">
        <v>1356.1356239737279</v>
      </c>
      <c r="W315" s="23">
        <v>347</v>
      </c>
      <c r="X315" s="24">
        <v>0.96388888888888891</v>
      </c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</row>
    <row r="316" spans="1:42" s="25" customFormat="1" ht="16.5" customHeight="1" x14ac:dyDescent="0.25">
      <c r="A316" s="16">
        <v>35080050</v>
      </c>
      <c r="B316" s="17" t="s">
        <v>1288</v>
      </c>
      <c r="C316" s="17" t="s">
        <v>1472</v>
      </c>
      <c r="D316" s="17" t="s">
        <v>1473</v>
      </c>
      <c r="E316" s="17" t="s">
        <v>504</v>
      </c>
      <c r="F316" s="17">
        <v>6</v>
      </c>
      <c r="G316" s="17">
        <v>1350</v>
      </c>
      <c r="H316" s="18">
        <v>-73.053222220000009</v>
      </c>
      <c r="I316" s="19">
        <v>5.0963611100000001</v>
      </c>
      <c r="J316" s="20">
        <v>42.096428571428582</v>
      </c>
      <c r="K316" s="21">
        <v>63.948148148148142</v>
      </c>
      <c r="L316" s="21">
        <v>130.62413793103451</v>
      </c>
      <c r="M316" s="21">
        <v>302.4666666666667</v>
      </c>
      <c r="N316" s="21">
        <v>449.63214285714281</v>
      </c>
      <c r="O316" s="21">
        <v>496.61481481481468</v>
      </c>
      <c r="P316" s="21">
        <v>461.48888888888888</v>
      </c>
      <c r="Q316" s="21">
        <v>384.47037037037029</v>
      </c>
      <c r="R316" s="21">
        <v>312.59285714285721</v>
      </c>
      <c r="S316" s="21">
        <v>280.94166666666672</v>
      </c>
      <c r="T316" s="21">
        <v>241.80384615384619</v>
      </c>
      <c r="U316" s="21">
        <v>103.672</v>
      </c>
      <c r="V316" s="22">
        <v>3270.3519682118649</v>
      </c>
      <c r="W316" s="23">
        <v>323</v>
      </c>
      <c r="X316" s="24">
        <v>0.89722222222222225</v>
      </c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</row>
    <row r="317" spans="1:42" s="25" customFormat="1" ht="16.5" customHeight="1" x14ac:dyDescent="0.25">
      <c r="A317" s="16">
        <v>24030510</v>
      </c>
      <c r="B317" s="17" t="s">
        <v>1211</v>
      </c>
      <c r="C317" s="17" t="s">
        <v>1474</v>
      </c>
      <c r="D317" s="17" t="s">
        <v>505</v>
      </c>
      <c r="E317" s="17" t="s">
        <v>504</v>
      </c>
      <c r="F317" s="17">
        <v>6</v>
      </c>
      <c r="G317" s="17">
        <v>2900</v>
      </c>
      <c r="H317" s="18">
        <v>-73.071750000000009</v>
      </c>
      <c r="I317" s="19">
        <v>5.69930556</v>
      </c>
      <c r="J317" s="20">
        <v>31.9</v>
      </c>
      <c r="K317" s="21">
        <v>39.746666666666663</v>
      </c>
      <c r="L317" s="21">
        <v>95.103571428571414</v>
      </c>
      <c r="M317" s="21">
        <v>128.80000000000001</v>
      </c>
      <c r="N317" s="21">
        <v>101.24827586206899</v>
      </c>
      <c r="O317" s="21">
        <v>59.120000000000019</v>
      </c>
      <c r="P317" s="21">
        <v>54.896666666666682</v>
      </c>
      <c r="Q317" s="21">
        <v>42.144827586206908</v>
      </c>
      <c r="R317" s="21">
        <v>63.788888888888877</v>
      </c>
      <c r="S317" s="21">
        <v>103.65333333333341</v>
      </c>
      <c r="T317" s="21">
        <v>119.7379310344827</v>
      </c>
      <c r="U317" s="21">
        <v>54.706896551724157</v>
      </c>
      <c r="V317" s="22">
        <v>894.84705801860969</v>
      </c>
      <c r="W317" s="23">
        <v>350</v>
      </c>
      <c r="X317" s="24">
        <v>0.97222222222222221</v>
      </c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</row>
    <row r="318" spans="1:42" s="25" customFormat="1" ht="16.5" customHeight="1" x14ac:dyDescent="0.25">
      <c r="A318" s="16">
        <v>24025030</v>
      </c>
      <c r="B318" s="17" t="s">
        <v>1227</v>
      </c>
      <c r="C318" s="17" t="s">
        <v>1475</v>
      </c>
      <c r="D318" s="17" t="s">
        <v>505</v>
      </c>
      <c r="E318" s="17" t="s">
        <v>504</v>
      </c>
      <c r="F318" s="17">
        <v>6</v>
      </c>
      <c r="G318" s="17">
        <v>2700</v>
      </c>
      <c r="H318" s="18">
        <v>-73.163891389999989</v>
      </c>
      <c r="I318" s="19">
        <v>5.9663888900000002</v>
      </c>
      <c r="J318" s="20">
        <v>123.56666666666671</v>
      </c>
      <c r="K318" s="21">
        <v>131.52222222222221</v>
      </c>
      <c r="L318" s="21">
        <v>224.01111111111109</v>
      </c>
      <c r="M318" s="21">
        <v>253.50666666666669</v>
      </c>
      <c r="N318" s="21">
        <v>197.74827586206891</v>
      </c>
      <c r="O318" s="21">
        <v>84.716666666666669</v>
      </c>
      <c r="P318" s="21">
        <v>69.91379310344827</v>
      </c>
      <c r="Q318" s="21">
        <v>78.05714285714285</v>
      </c>
      <c r="R318" s="21">
        <v>129.97999999999999</v>
      </c>
      <c r="S318" s="21">
        <v>226.46666666666661</v>
      </c>
      <c r="T318" s="21">
        <v>228.6827586206897</v>
      </c>
      <c r="U318" s="21">
        <v>129.01379310344831</v>
      </c>
      <c r="V318" s="22">
        <v>1877.1857635467979</v>
      </c>
      <c r="W318" s="23">
        <v>345</v>
      </c>
      <c r="X318" s="24">
        <v>0.95833333333333337</v>
      </c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</row>
    <row r="319" spans="1:42" s="25" customFormat="1" ht="16.5" customHeight="1" x14ac:dyDescent="0.25">
      <c r="A319" s="16">
        <v>24010870</v>
      </c>
      <c r="B319" s="17" t="s">
        <v>1211</v>
      </c>
      <c r="C319" s="17" t="s">
        <v>371</v>
      </c>
      <c r="D319" s="17" t="s">
        <v>505</v>
      </c>
      <c r="E319" s="17" t="s">
        <v>504</v>
      </c>
      <c r="F319" s="17">
        <v>6</v>
      </c>
      <c r="G319" s="17">
        <v>2200</v>
      </c>
      <c r="H319" s="18">
        <v>-73.196194439999999</v>
      </c>
      <c r="I319" s="19">
        <v>5.8995277799999997</v>
      </c>
      <c r="J319" s="20">
        <v>89.882758620689657</v>
      </c>
      <c r="K319" s="21">
        <v>113.72413793103451</v>
      </c>
      <c r="L319" s="21">
        <v>179.76333333333329</v>
      </c>
      <c r="M319" s="21">
        <v>200.51</v>
      </c>
      <c r="N319" s="21">
        <v>149.78</v>
      </c>
      <c r="O319" s="21">
        <v>81.217241379310352</v>
      </c>
      <c r="P319" s="21">
        <v>54.153333333333343</v>
      </c>
      <c r="Q319" s="21">
        <v>62.686666666666667</v>
      </c>
      <c r="R319" s="21">
        <v>95.499999999999986</v>
      </c>
      <c r="S319" s="21">
        <v>192.63214285714281</v>
      </c>
      <c r="T319" s="21">
        <v>187.79285714285709</v>
      </c>
      <c r="U319" s="21">
        <v>117.54482758620691</v>
      </c>
      <c r="V319" s="22">
        <v>1525.187298850575</v>
      </c>
      <c r="W319" s="23">
        <v>350</v>
      </c>
      <c r="X319" s="24">
        <v>0.97222222222222221</v>
      </c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</row>
    <row r="320" spans="1:42" s="25" customFormat="1" ht="16.5" customHeight="1" x14ac:dyDescent="0.25">
      <c r="A320" s="16">
        <v>24035430</v>
      </c>
      <c r="B320" s="17" t="s">
        <v>1244</v>
      </c>
      <c r="C320" s="17" t="s">
        <v>1476</v>
      </c>
      <c r="D320" s="17" t="s">
        <v>505</v>
      </c>
      <c r="E320" s="17" t="s">
        <v>504</v>
      </c>
      <c r="F320" s="17">
        <v>6</v>
      </c>
      <c r="G320" s="17">
        <v>2470</v>
      </c>
      <c r="H320" s="18">
        <v>-73.11636111</v>
      </c>
      <c r="I320" s="19">
        <v>5.7459166699999997</v>
      </c>
      <c r="J320" s="20">
        <v>29.43928571428571</v>
      </c>
      <c r="K320" s="21">
        <v>45.399999999999991</v>
      </c>
      <c r="L320" s="21">
        <v>90.899999999999991</v>
      </c>
      <c r="M320" s="21">
        <v>144.70357142857139</v>
      </c>
      <c r="N320" s="21">
        <v>119.6551724137931</v>
      </c>
      <c r="O320" s="21">
        <v>73.8241379310345</v>
      </c>
      <c r="P320" s="21">
        <v>59.206666666666663</v>
      </c>
      <c r="Q320" s="21">
        <v>57.12413793103449</v>
      </c>
      <c r="R320" s="21">
        <v>74.040000000000006</v>
      </c>
      <c r="S320" s="21">
        <v>119.13448275862071</v>
      </c>
      <c r="T320" s="21">
        <v>115.2137931034483</v>
      </c>
      <c r="U320" s="21">
        <v>54.968965517241386</v>
      </c>
      <c r="V320" s="22">
        <v>983.61021346469613</v>
      </c>
      <c r="W320" s="23">
        <v>348</v>
      </c>
      <c r="X320" s="24">
        <v>0.96666666666666667</v>
      </c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</row>
    <row r="321" spans="1:42" s="25" customFormat="1" ht="16.5" customHeight="1" x14ac:dyDescent="0.25">
      <c r="A321" s="16">
        <v>35195050</v>
      </c>
      <c r="B321" s="17" t="s">
        <v>1236</v>
      </c>
      <c r="C321" s="17" t="s">
        <v>588</v>
      </c>
      <c r="D321" s="17" t="s">
        <v>589</v>
      </c>
      <c r="E321" s="17" t="s">
        <v>504</v>
      </c>
      <c r="F321" s="17">
        <v>6</v>
      </c>
      <c r="G321" s="17">
        <v>1550</v>
      </c>
      <c r="H321" s="18">
        <v>-72.717222220000011</v>
      </c>
      <c r="I321" s="19">
        <v>5.4072777799999994</v>
      </c>
      <c r="J321" s="20">
        <v>47.767857142857132</v>
      </c>
      <c r="K321" s="21">
        <v>57.960714285714303</v>
      </c>
      <c r="L321" s="21">
        <v>137.51923076923069</v>
      </c>
      <c r="M321" s="21">
        <v>276.22083333333319</v>
      </c>
      <c r="N321" s="21">
        <v>398.84482758620692</v>
      </c>
      <c r="O321" s="21">
        <v>411.8482758620691</v>
      </c>
      <c r="P321" s="21">
        <v>424.96473004817972</v>
      </c>
      <c r="Q321" s="21">
        <v>407.084</v>
      </c>
      <c r="R321" s="21">
        <v>330.40740740740739</v>
      </c>
      <c r="S321" s="21">
        <v>341.62962962962968</v>
      </c>
      <c r="T321" s="21">
        <v>270.12666666666672</v>
      </c>
      <c r="U321" s="21">
        <v>86.88666666666667</v>
      </c>
      <c r="V321" s="22">
        <v>3191.2608393979608</v>
      </c>
      <c r="W321" s="23">
        <v>327</v>
      </c>
      <c r="X321" s="24">
        <v>0.90833333333333333</v>
      </c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</row>
    <row r="322" spans="1:42" s="25" customFormat="1" ht="16.5" customHeight="1" x14ac:dyDescent="0.25">
      <c r="A322" s="16">
        <v>35190050</v>
      </c>
      <c r="B322" s="17" t="s">
        <v>1211</v>
      </c>
      <c r="C322" s="17" t="s">
        <v>589</v>
      </c>
      <c r="D322" s="17" t="s">
        <v>589</v>
      </c>
      <c r="E322" s="17" t="s">
        <v>504</v>
      </c>
      <c r="F322" s="17">
        <v>6</v>
      </c>
      <c r="G322" s="17">
        <v>842</v>
      </c>
      <c r="H322" s="18">
        <v>-72.701944439999991</v>
      </c>
      <c r="I322" s="19">
        <v>5.3029444400000001</v>
      </c>
      <c r="J322" s="20">
        <v>22.986206896551732</v>
      </c>
      <c r="K322" s="21">
        <v>38.485714285714288</v>
      </c>
      <c r="L322" s="21">
        <v>130.59310344827591</v>
      </c>
      <c r="M322" s="21">
        <v>329.21</v>
      </c>
      <c r="N322" s="21">
        <v>425.36785714285719</v>
      </c>
      <c r="O322" s="21">
        <v>469.80689655172421</v>
      </c>
      <c r="P322" s="21">
        <v>526.72222222222229</v>
      </c>
      <c r="Q322" s="21">
        <v>447.16896551724142</v>
      </c>
      <c r="R322" s="21">
        <v>365.43333333333328</v>
      </c>
      <c r="S322" s="21">
        <v>323.50799999999998</v>
      </c>
      <c r="T322" s="21">
        <v>189.37333333333339</v>
      </c>
      <c r="U322" s="21">
        <v>60.295833333333341</v>
      </c>
      <c r="V322" s="22">
        <v>3328.9514660645859</v>
      </c>
      <c r="W322" s="23">
        <v>335</v>
      </c>
      <c r="X322" s="24">
        <v>0.93055555555555558</v>
      </c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</row>
    <row r="323" spans="1:42" s="25" customFormat="1" ht="16.5" customHeight="1" x14ac:dyDescent="0.25">
      <c r="A323" s="16">
        <v>23125090</v>
      </c>
      <c r="B323" s="17" t="s">
        <v>1288</v>
      </c>
      <c r="C323" s="17" t="s">
        <v>560</v>
      </c>
      <c r="D323" s="17" t="s">
        <v>560</v>
      </c>
      <c r="E323" s="17" t="s">
        <v>504</v>
      </c>
      <c r="F323" s="17">
        <v>6</v>
      </c>
      <c r="G323" s="17">
        <v>1225</v>
      </c>
      <c r="H323" s="18">
        <v>-73.981027779999991</v>
      </c>
      <c r="I323" s="19">
        <v>5.6494722199999998</v>
      </c>
      <c r="J323" s="20">
        <v>126.0296296296296</v>
      </c>
      <c r="K323" s="21">
        <v>140.77037037037039</v>
      </c>
      <c r="L323" s="21">
        <v>247</v>
      </c>
      <c r="M323" s="21">
        <v>303.60000000000002</v>
      </c>
      <c r="N323" s="21">
        <v>227.61071428571429</v>
      </c>
      <c r="O323" s="21">
        <v>119.5962962962963</v>
      </c>
      <c r="P323" s="21">
        <v>93.896296296296313</v>
      </c>
      <c r="Q323" s="21">
        <v>106.83928571428569</v>
      </c>
      <c r="R323" s="21">
        <v>176.78846153846149</v>
      </c>
      <c r="S323" s="21">
        <v>299.90370370370368</v>
      </c>
      <c r="T323" s="21">
        <v>308.33928571428578</v>
      </c>
      <c r="U323" s="21">
        <v>172.10740740740741</v>
      </c>
      <c r="V323" s="22">
        <v>2322.4814509564512</v>
      </c>
      <c r="W323" s="23">
        <v>324</v>
      </c>
      <c r="X323" s="24">
        <v>0.9</v>
      </c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</row>
    <row r="324" spans="1:42" s="25" customFormat="1" ht="16.5" customHeight="1" x14ac:dyDescent="0.25">
      <c r="A324" s="16">
        <v>23120120</v>
      </c>
      <c r="B324" s="17" t="s">
        <v>1211</v>
      </c>
      <c r="C324" s="17" t="s">
        <v>182</v>
      </c>
      <c r="D324" s="17" t="s">
        <v>560</v>
      </c>
      <c r="E324" s="17" t="s">
        <v>504</v>
      </c>
      <c r="F324" s="17">
        <v>6</v>
      </c>
      <c r="G324" s="17">
        <v>2800</v>
      </c>
      <c r="H324" s="18">
        <v>-73.916666669999998</v>
      </c>
      <c r="I324" s="19">
        <v>5.6</v>
      </c>
      <c r="J324" s="20">
        <v>47.216666666666647</v>
      </c>
      <c r="K324" s="21">
        <v>79.658823529411762</v>
      </c>
      <c r="L324" s="21">
        <v>115.7555555555555</v>
      </c>
      <c r="M324" s="21">
        <v>161.94444444444451</v>
      </c>
      <c r="N324" s="21">
        <v>148.8235294117647</v>
      </c>
      <c r="O324" s="21">
        <v>61.623529411764707</v>
      </c>
      <c r="P324" s="21">
        <v>52.858823529411758</v>
      </c>
      <c r="Q324" s="21">
        <v>41.099999999999987</v>
      </c>
      <c r="R324" s="21">
        <v>89.294117647058826</v>
      </c>
      <c r="S324" s="21">
        <v>173.3</v>
      </c>
      <c r="T324" s="21">
        <v>147.62352941176471</v>
      </c>
      <c r="U324" s="21">
        <v>84.805882352941168</v>
      </c>
      <c r="V324" s="22">
        <v>1204.0049019607841</v>
      </c>
      <c r="W324" s="23">
        <v>207</v>
      </c>
      <c r="X324" s="24">
        <v>0.86250000000000004</v>
      </c>
      <c r="Y324" s="5" t="s">
        <v>1214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</row>
    <row r="325" spans="1:42" s="25" customFormat="1" ht="16.5" customHeight="1" x14ac:dyDescent="0.25">
      <c r="A325" s="16">
        <v>24030120</v>
      </c>
      <c r="B325" s="17" t="s">
        <v>1235</v>
      </c>
      <c r="C325" s="17" t="s">
        <v>1477</v>
      </c>
      <c r="D325" s="17" t="s">
        <v>1477</v>
      </c>
      <c r="E325" s="17" t="s">
        <v>504</v>
      </c>
      <c r="F325" s="17">
        <v>6</v>
      </c>
      <c r="G325" s="17">
        <v>2678</v>
      </c>
      <c r="H325" s="18">
        <v>-73.076847780000008</v>
      </c>
      <c r="I325" s="19">
        <v>5.5230330599999986</v>
      </c>
      <c r="J325" s="20">
        <v>11.103999999999999</v>
      </c>
      <c r="K325" s="21">
        <v>23.107142857142851</v>
      </c>
      <c r="L325" s="21">
        <v>56.044000000000032</v>
      </c>
      <c r="M325" s="21">
        <v>78.92916666666666</v>
      </c>
      <c r="N325" s="21">
        <v>96.274074074074079</v>
      </c>
      <c r="O325" s="21">
        <v>62.875999999999998</v>
      </c>
      <c r="P325" s="21">
        <v>63.711111111111123</v>
      </c>
      <c r="Q325" s="21">
        <v>48.507692307692302</v>
      </c>
      <c r="R325" s="21">
        <v>51.468000000000004</v>
      </c>
      <c r="S325" s="21">
        <v>87.567999999999998</v>
      </c>
      <c r="T325" s="21">
        <v>72.260000000000005</v>
      </c>
      <c r="U325" s="21">
        <v>23.62692307692307</v>
      </c>
      <c r="V325" s="22">
        <v>675.47611009361015</v>
      </c>
      <c r="W325" s="23">
        <v>308</v>
      </c>
      <c r="X325" s="24">
        <v>0.85555555555555551</v>
      </c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</row>
    <row r="326" spans="1:42" s="25" customFormat="1" ht="16.5" customHeight="1" x14ac:dyDescent="0.25">
      <c r="A326" s="16">
        <v>23110040</v>
      </c>
      <c r="B326" s="17" t="s">
        <v>1211</v>
      </c>
      <c r="C326" s="17" t="s">
        <v>1478</v>
      </c>
      <c r="D326" s="17" t="s">
        <v>1479</v>
      </c>
      <c r="E326" s="17" t="s">
        <v>504</v>
      </c>
      <c r="F326" s="17">
        <v>10</v>
      </c>
      <c r="G326" s="17">
        <v>179</v>
      </c>
      <c r="H326" s="18">
        <v>-74.568341669999995</v>
      </c>
      <c r="I326" s="19">
        <v>5.8808888899999996</v>
      </c>
      <c r="J326" s="20">
        <v>96.827586206896555</v>
      </c>
      <c r="K326" s="21">
        <v>140.9655172413793</v>
      </c>
      <c r="L326" s="21">
        <v>224.95714285714291</v>
      </c>
      <c r="M326" s="21">
        <v>315.55172413793099</v>
      </c>
      <c r="N326" s="21">
        <v>308.64285714285722</v>
      </c>
      <c r="O326" s="21">
        <v>161.7586206896552</v>
      </c>
      <c r="P326" s="21">
        <v>155</v>
      </c>
      <c r="Q326" s="21">
        <v>204.58148148148149</v>
      </c>
      <c r="R326" s="21">
        <v>290.33333333333331</v>
      </c>
      <c r="S326" s="21">
        <v>348.49642857142862</v>
      </c>
      <c r="T326" s="21">
        <v>254.06800000000001</v>
      </c>
      <c r="U326" s="21">
        <v>144.84285714285721</v>
      </c>
      <c r="V326" s="22">
        <v>2646.025548804962</v>
      </c>
      <c r="W326" s="23">
        <v>335</v>
      </c>
      <c r="X326" s="24">
        <v>0.93055555555555558</v>
      </c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</row>
    <row r="327" spans="1:42" s="25" customFormat="1" ht="16.5" customHeight="1" x14ac:dyDescent="0.25">
      <c r="A327" s="16">
        <v>23115010</v>
      </c>
      <c r="B327" s="17" t="s">
        <v>1236</v>
      </c>
      <c r="C327" s="17" t="s">
        <v>1479</v>
      </c>
      <c r="D327" s="17" t="s">
        <v>1479</v>
      </c>
      <c r="E327" s="17" t="s">
        <v>504</v>
      </c>
      <c r="F327" s="17">
        <v>10</v>
      </c>
      <c r="G327" s="17">
        <v>350</v>
      </c>
      <c r="H327" s="18">
        <v>-74.566666669999989</v>
      </c>
      <c r="I327" s="19">
        <v>5.9783333299999999</v>
      </c>
      <c r="J327" s="20">
        <v>55.506250000000001</v>
      </c>
      <c r="K327" s="21">
        <v>94.476470588235287</v>
      </c>
      <c r="L327" s="21">
        <v>210.80588235294121</v>
      </c>
      <c r="M327" s="21">
        <v>289.38823529411769</v>
      </c>
      <c r="N327" s="21">
        <v>260.37222222222209</v>
      </c>
      <c r="O327" s="21">
        <v>167.565</v>
      </c>
      <c r="P327" s="21">
        <v>159.51111111111109</v>
      </c>
      <c r="Q327" s="21">
        <v>161.67368421052629</v>
      </c>
      <c r="R327" s="21">
        <v>265.61578947368417</v>
      </c>
      <c r="S327" s="21">
        <v>275.71875</v>
      </c>
      <c r="T327" s="21">
        <v>213.4823529411764</v>
      </c>
      <c r="U327" s="21">
        <v>118.08125</v>
      </c>
      <c r="V327" s="22">
        <v>2272.1969981940151</v>
      </c>
      <c r="W327" s="23">
        <v>210</v>
      </c>
      <c r="X327" s="24">
        <v>0.875</v>
      </c>
      <c r="Y327" s="5" t="s">
        <v>1214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</row>
    <row r="328" spans="1:42" s="25" customFormat="1" ht="16.5" customHeight="1" x14ac:dyDescent="0.25">
      <c r="A328" s="16">
        <v>23110030</v>
      </c>
      <c r="B328" s="17" t="s">
        <v>1211</v>
      </c>
      <c r="C328" s="17" t="s">
        <v>1480</v>
      </c>
      <c r="D328" s="17" t="s">
        <v>1479</v>
      </c>
      <c r="E328" s="17" t="s">
        <v>504</v>
      </c>
      <c r="F328" s="17">
        <v>10</v>
      </c>
      <c r="G328" s="17">
        <v>150</v>
      </c>
      <c r="H328" s="18">
        <v>-74.421777779999999</v>
      </c>
      <c r="I328" s="19">
        <v>5.9375277799999999</v>
      </c>
      <c r="J328" s="20">
        <v>69.696551724137919</v>
      </c>
      <c r="K328" s="21">
        <v>105.648275862069</v>
      </c>
      <c r="L328" s="21">
        <v>212.61785714285719</v>
      </c>
      <c r="M328" s="21">
        <v>271.3428571428571</v>
      </c>
      <c r="N328" s="21">
        <v>255.56206896551731</v>
      </c>
      <c r="O328" s="21">
        <v>140.951724137931</v>
      </c>
      <c r="P328" s="21">
        <v>131.9689655172414</v>
      </c>
      <c r="Q328" s="21">
        <v>160.67777777777781</v>
      </c>
      <c r="R328" s="21">
        <v>268.6892857142858</v>
      </c>
      <c r="S328" s="21">
        <v>273.22500000000002</v>
      </c>
      <c r="T328" s="21">
        <v>219.10344827586201</v>
      </c>
      <c r="U328" s="21">
        <v>128.08620689655169</v>
      </c>
      <c r="V328" s="22">
        <v>2237.5700191570882</v>
      </c>
      <c r="W328" s="23">
        <v>342</v>
      </c>
      <c r="X328" s="24">
        <v>0.95</v>
      </c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</row>
    <row r="329" spans="1:42" s="25" customFormat="1" ht="16.5" customHeight="1" x14ac:dyDescent="0.25">
      <c r="A329" s="16">
        <v>23125140</v>
      </c>
      <c r="B329" s="17" t="s">
        <v>1236</v>
      </c>
      <c r="C329" s="17" t="s">
        <v>1481</v>
      </c>
      <c r="D329" s="17" t="s">
        <v>550</v>
      </c>
      <c r="E329" s="17" t="s">
        <v>504</v>
      </c>
      <c r="F329" s="17">
        <v>6</v>
      </c>
      <c r="G329" s="17">
        <v>1250</v>
      </c>
      <c r="H329" s="18">
        <v>-74.182416669999995</v>
      </c>
      <c r="I329" s="19">
        <v>5.5208333300000003</v>
      </c>
      <c r="J329" s="20">
        <v>139.78240588910879</v>
      </c>
      <c r="K329" s="21">
        <v>179.22</v>
      </c>
      <c r="L329" s="21">
        <v>287.8</v>
      </c>
      <c r="M329" s="21">
        <v>381.87307692307689</v>
      </c>
      <c r="N329" s="21">
        <v>344.02800000000002</v>
      </c>
      <c r="O329" s="21">
        <v>228.62307692307701</v>
      </c>
      <c r="P329" s="21">
        <v>197.22142857142859</v>
      </c>
      <c r="Q329" s="21">
        <v>169.21199999999999</v>
      </c>
      <c r="R329" s="21">
        <v>262.25185185185188</v>
      </c>
      <c r="S329" s="21">
        <v>361.32307692307688</v>
      </c>
      <c r="T329" s="21">
        <v>279.32499999999999</v>
      </c>
      <c r="U329" s="21">
        <v>165.61083963266631</v>
      </c>
      <c r="V329" s="22">
        <v>2996.2707567142861</v>
      </c>
      <c r="W329" s="23">
        <v>311</v>
      </c>
      <c r="X329" s="24">
        <v>0.86388888888888893</v>
      </c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</row>
    <row r="330" spans="1:42" s="25" customFormat="1" ht="16.5" customHeight="1" x14ac:dyDescent="0.25">
      <c r="A330" s="16">
        <v>35070010</v>
      </c>
      <c r="B330" s="17" t="s">
        <v>1235</v>
      </c>
      <c r="C330" s="17" t="s">
        <v>540</v>
      </c>
      <c r="D330" s="17" t="s">
        <v>540</v>
      </c>
      <c r="E330" s="17" t="s">
        <v>504</v>
      </c>
      <c r="F330" s="17">
        <v>6</v>
      </c>
      <c r="G330" s="17">
        <v>2360</v>
      </c>
      <c r="H330" s="18">
        <v>-73.332972220000002</v>
      </c>
      <c r="I330" s="19">
        <v>5.3995277799999997</v>
      </c>
      <c r="J330" s="20">
        <v>17.603448275862071</v>
      </c>
      <c r="K330" s="21">
        <v>33.382758620689657</v>
      </c>
      <c r="L330" s="21">
        <v>71.716666666666654</v>
      </c>
      <c r="M330" s="21">
        <v>107.3266666666667</v>
      </c>
      <c r="N330" s="21">
        <v>152.73448275862069</v>
      </c>
      <c r="O330" s="21">
        <v>139.07777777777781</v>
      </c>
      <c r="P330" s="21">
        <v>140.58000000000001</v>
      </c>
      <c r="Q330" s="21">
        <v>108.1925925925926</v>
      </c>
      <c r="R330" s="21">
        <v>83.659259259259272</v>
      </c>
      <c r="S330" s="21">
        <v>104.2321428571429</v>
      </c>
      <c r="T330" s="21">
        <v>103.1576923076923</v>
      </c>
      <c r="U330" s="21">
        <v>38.417857142857137</v>
      </c>
      <c r="V330" s="22">
        <v>1100.081344925828</v>
      </c>
      <c r="W330" s="23">
        <v>340</v>
      </c>
      <c r="X330" s="24">
        <v>0.94444444444444442</v>
      </c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</row>
    <row r="331" spans="1:42" s="25" customFormat="1" ht="16.5" customHeight="1" x14ac:dyDescent="0.25">
      <c r="A331" s="16">
        <v>35075030</v>
      </c>
      <c r="B331" s="17" t="s">
        <v>1236</v>
      </c>
      <c r="C331" s="17" t="s">
        <v>541</v>
      </c>
      <c r="D331" s="17" t="s">
        <v>540</v>
      </c>
      <c r="E331" s="17" t="s">
        <v>504</v>
      </c>
      <c r="F331" s="17">
        <v>6</v>
      </c>
      <c r="G331" s="17">
        <v>2200</v>
      </c>
      <c r="H331" s="18">
        <v>-73.349416669999997</v>
      </c>
      <c r="I331" s="19">
        <v>5.4222222200000001</v>
      </c>
      <c r="J331" s="20">
        <v>29.20344827586208</v>
      </c>
      <c r="K331" s="21">
        <v>31.703703703703699</v>
      </c>
      <c r="L331" s="21">
        <v>66.459999999999994</v>
      </c>
      <c r="M331" s="21">
        <v>103.3185185185185</v>
      </c>
      <c r="N331" s="21">
        <v>128.3428571428571</v>
      </c>
      <c r="O331" s="21">
        <v>110.46428571428569</v>
      </c>
      <c r="P331" s="21">
        <v>112</v>
      </c>
      <c r="Q331" s="21">
        <v>88.103571428571414</v>
      </c>
      <c r="R331" s="21">
        <v>73.89666666666669</v>
      </c>
      <c r="S331" s="21">
        <v>101.5407407407408</v>
      </c>
      <c r="T331" s="21">
        <v>97.399999999999991</v>
      </c>
      <c r="U331" s="21">
        <v>40.210714285714282</v>
      </c>
      <c r="V331" s="22">
        <v>982.64450647692013</v>
      </c>
      <c r="W331" s="23">
        <v>336</v>
      </c>
      <c r="X331" s="24">
        <v>0.93333333333333335</v>
      </c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</row>
    <row r="332" spans="1:42" s="25" customFormat="1" ht="16.5" customHeight="1" x14ac:dyDescent="0.25">
      <c r="A332" s="16">
        <v>24010180</v>
      </c>
      <c r="B332" s="17" t="s">
        <v>1211</v>
      </c>
      <c r="C332" s="17" t="s">
        <v>567</v>
      </c>
      <c r="D332" s="17" t="s">
        <v>567</v>
      </c>
      <c r="E332" s="17" t="s">
        <v>504</v>
      </c>
      <c r="F332" s="17">
        <v>6</v>
      </c>
      <c r="G332" s="17">
        <v>2290</v>
      </c>
      <c r="H332" s="18">
        <v>-73.63136111</v>
      </c>
      <c r="I332" s="19">
        <v>5.5387777800000002</v>
      </c>
      <c r="J332" s="20">
        <v>43.093333333333327</v>
      </c>
      <c r="K332" s="21">
        <v>66.217241379310366</v>
      </c>
      <c r="L332" s="21">
        <v>119.551724137931</v>
      </c>
      <c r="M332" s="21">
        <v>130.22</v>
      </c>
      <c r="N332" s="21">
        <v>98.163333333333355</v>
      </c>
      <c r="O332" s="21">
        <v>27.868965517241389</v>
      </c>
      <c r="P332" s="21">
        <v>27.166666666666671</v>
      </c>
      <c r="Q332" s="21">
        <v>27.789655172413791</v>
      </c>
      <c r="R332" s="21">
        <v>58.999999999999993</v>
      </c>
      <c r="S332" s="21">
        <v>134.83000000000001</v>
      </c>
      <c r="T332" s="21">
        <v>132.71</v>
      </c>
      <c r="U332" s="21">
        <v>73.51666666666668</v>
      </c>
      <c r="V332" s="22">
        <v>940.12758620689647</v>
      </c>
      <c r="W332" s="23">
        <v>356</v>
      </c>
      <c r="X332" s="24">
        <v>0.98888888888888893</v>
      </c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</row>
    <row r="333" spans="1:42" s="25" customFormat="1" ht="16.5" customHeight="1" x14ac:dyDescent="0.25">
      <c r="A333" s="16">
        <v>35085020</v>
      </c>
      <c r="B333" s="17" t="s">
        <v>1236</v>
      </c>
      <c r="C333" s="17" t="s">
        <v>537</v>
      </c>
      <c r="D333" s="17" t="s">
        <v>537</v>
      </c>
      <c r="E333" s="17" t="s">
        <v>504</v>
      </c>
      <c r="F333" s="17">
        <v>6</v>
      </c>
      <c r="G333" s="17">
        <v>2120</v>
      </c>
      <c r="H333" s="18">
        <v>-73.203611109999997</v>
      </c>
      <c r="I333" s="19">
        <v>5.3584166700000004</v>
      </c>
      <c r="J333" s="20">
        <v>44.803703703703711</v>
      </c>
      <c r="K333" s="21">
        <v>58.6</v>
      </c>
      <c r="L333" s="21">
        <v>116.08076923076931</v>
      </c>
      <c r="M333" s="21">
        <v>199.32692307692309</v>
      </c>
      <c r="N333" s="21">
        <v>259.78571428571422</v>
      </c>
      <c r="O333" s="21">
        <v>262.75555555555559</v>
      </c>
      <c r="P333" s="21">
        <v>268.01255452434219</v>
      </c>
      <c r="Q333" s="21">
        <v>207.83600000000001</v>
      </c>
      <c r="R333" s="21">
        <v>164.1538461538461</v>
      </c>
      <c r="S333" s="21">
        <v>177.2</v>
      </c>
      <c r="T333" s="21">
        <v>210.1541666666667</v>
      </c>
      <c r="U333" s="21">
        <v>96.108000000000004</v>
      </c>
      <c r="V333" s="22">
        <v>2064.8172331975211</v>
      </c>
      <c r="W333" s="23">
        <v>308</v>
      </c>
      <c r="X333" s="24">
        <v>0.85555555555555551</v>
      </c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</row>
    <row r="334" spans="1:42" s="25" customFormat="1" ht="16.5" customHeight="1" x14ac:dyDescent="0.25">
      <c r="A334" s="16">
        <v>24015360</v>
      </c>
      <c r="B334" s="17" t="s">
        <v>1236</v>
      </c>
      <c r="C334" s="17" t="s">
        <v>1482</v>
      </c>
      <c r="D334" s="17" t="s">
        <v>599</v>
      </c>
      <c r="E334" s="17" t="s">
        <v>504</v>
      </c>
      <c r="F334" s="17">
        <v>6</v>
      </c>
      <c r="G334" s="17">
        <v>2550</v>
      </c>
      <c r="H334" s="18">
        <v>-73.759</v>
      </c>
      <c r="I334" s="19">
        <v>5.6962222200000001</v>
      </c>
      <c r="J334" s="20">
        <v>41.12413793103449</v>
      </c>
      <c r="K334" s="21">
        <v>78.064000000000007</v>
      </c>
      <c r="L334" s="21">
        <v>132.3586206896552</v>
      </c>
      <c r="M334" s="21">
        <v>181.83793103448269</v>
      </c>
      <c r="N334" s="21">
        <v>118.6965517241379</v>
      </c>
      <c r="O334" s="21">
        <v>54.803703703703697</v>
      </c>
      <c r="P334" s="21">
        <v>50.973333333333343</v>
      </c>
      <c r="Q334" s="21">
        <v>57.920689655172417</v>
      </c>
      <c r="R334" s="21">
        <v>97.652000000000001</v>
      </c>
      <c r="S334" s="21">
        <v>171.66923076923081</v>
      </c>
      <c r="T334" s="21">
        <v>156.82758620689651</v>
      </c>
      <c r="U334" s="21">
        <v>65.514814814814812</v>
      </c>
      <c r="V334" s="22">
        <v>1207.442599862462</v>
      </c>
      <c r="W334" s="23">
        <v>334</v>
      </c>
      <c r="X334" s="24">
        <v>0.92777777777777781</v>
      </c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</row>
    <row r="335" spans="1:42" s="25" customFormat="1" ht="16.5" customHeight="1" x14ac:dyDescent="0.25">
      <c r="A335" s="16">
        <v>35070310</v>
      </c>
      <c r="B335" s="17" t="s">
        <v>1235</v>
      </c>
      <c r="C335" s="17" t="s">
        <v>1483</v>
      </c>
      <c r="D335" s="17" t="s">
        <v>548</v>
      </c>
      <c r="E335" s="17" t="s">
        <v>504</v>
      </c>
      <c r="F335" s="17">
        <v>6</v>
      </c>
      <c r="G335" s="17">
        <v>3250</v>
      </c>
      <c r="H335" s="18">
        <v>-73.375777779999993</v>
      </c>
      <c r="I335" s="19">
        <v>5.4228222199999996</v>
      </c>
      <c r="J335" s="20">
        <v>40.310000000000009</v>
      </c>
      <c r="K335" s="21">
        <v>52.013333333333343</v>
      </c>
      <c r="L335" s="21">
        <v>102.8206896551724</v>
      </c>
      <c r="M335" s="21">
        <v>128.84642857142859</v>
      </c>
      <c r="N335" s="21">
        <v>135.92758620689659</v>
      </c>
      <c r="O335" s="21">
        <v>156.4266666666667</v>
      </c>
      <c r="P335" s="21">
        <v>174.68571428571431</v>
      </c>
      <c r="Q335" s="21">
        <v>143.90370370370371</v>
      </c>
      <c r="R335" s="21">
        <v>93.648275862068985</v>
      </c>
      <c r="S335" s="21">
        <v>129.04285714285709</v>
      </c>
      <c r="T335" s="21">
        <v>124.6571428571429</v>
      </c>
      <c r="U335" s="21">
        <v>61.31428571428571</v>
      </c>
      <c r="V335" s="22">
        <v>1343.59668399927</v>
      </c>
      <c r="W335" s="23">
        <v>344</v>
      </c>
      <c r="X335" s="24">
        <v>0.9555555555555556</v>
      </c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</row>
    <row r="336" spans="1:42" s="25" customFormat="1" ht="16.5" customHeight="1" x14ac:dyDescent="0.25">
      <c r="A336" s="16">
        <v>24015220</v>
      </c>
      <c r="B336" s="17" t="s">
        <v>1227</v>
      </c>
      <c r="C336" s="17" t="s">
        <v>547</v>
      </c>
      <c r="D336" s="17" t="s">
        <v>548</v>
      </c>
      <c r="E336" s="17" t="s">
        <v>504</v>
      </c>
      <c r="F336" s="17">
        <v>6</v>
      </c>
      <c r="G336" s="17">
        <v>2600</v>
      </c>
      <c r="H336" s="18">
        <v>-73.495777779999997</v>
      </c>
      <c r="I336" s="19">
        <v>5.5093888899999994</v>
      </c>
      <c r="J336" s="20">
        <v>34.731034482758623</v>
      </c>
      <c r="K336" s="21">
        <v>47.810714285714269</v>
      </c>
      <c r="L336" s="21">
        <v>86.606896551724134</v>
      </c>
      <c r="M336" s="21">
        <v>83.662068965517236</v>
      </c>
      <c r="N336" s="21">
        <v>76.810344827586206</v>
      </c>
      <c r="O336" s="21">
        <v>38.589655172413799</v>
      </c>
      <c r="P336" s="21">
        <v>36.524137931034467</v>
      </c>
      <c r="Q336" s="21">
        <v>28.61666666666666</v>
      </c>
      <c r="R336" s="21">
        <v>41.50333333333333</v>
      </c>
      <c r="S336" s="21">
        <v>91.11999999999999</v>
      </c>
      <c r="T336" s="21">
        <v>96.053333333333327</v>
      </c>
      <c r="U336" s="21">
        <v>44.865517241379322</v>
      </c>
      <c r="V336" s="22">
        <v>706.89370279146135</v>
      </c>
      <c r="W336" s="23">
        <v>351</v>
      </c>
      <c r="X336" s="24">
        <v>0.97499999999999998</v>
      </c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</row>
    <row r="337" spans="1:42" s="25" customFormat="1" ht="16.5" customHeight="1" x14ac:dyDescent="0.25">
      <c r="A337" s="16">
        <v>35080070</v>
      </c>
      <c r="B337" s="17" t="s">
        <v>1211</v>
      </c>
      <c r="C337" s="17" t="s">
        <v>1484</v>
      </c>
      <c r="D337" s="17" t="s">
        <v>1484</v>
      </c>
      <c r="E337" s="17" t="s">
        <v>504</v>
      </c>
      <c r="F337" s="17">
        <v>6</v>
      </c>
      <c r="G337" s="17">
        <v>400</v>
      </c>
      <c r="H337" s="18">
        <v>-73.169861109999999</v>
      </c>
      <c r="I337" s="19">
        <v>4.8197777799999999</v>
      </c>
      <c r="J337" s="20">
        <v>36.04</v>
      </c>
      <c r="K337" s="21">
        <v>56.396666666666682</v>
      </c>
      <c r="L337" s="21">
        <v>154.6666666666666</v>
      </c>
      <c r="M337" s="21">
        <v>407.50333333333322</v>
      </c>
      <c r="N337" s="21">
        <v>579.3266666666666</v>
      </c>
      <c r="O337" s="21">
        <v>542.93000000000006</v>
      </c>
      <c r="P337" s="21">
        <v>541.14666666666665</v>
      </c>
      <c r="Q337" s="21">
        <v>453.4724137931035</v>
      </c>
      <c r="R337" s="21">
        <v>370.44482758620683</v>
      </c>
      <c r="S337" s="21">
        <v>334.4206896551724</v>
      </c>
      <c r="T337" s="21">
        <v>250.7233333333333</v>
      </c>
      <c r="U337" s="21">
        <v>104.0107142857143</v>
      </c>
      <c r="V337" s="22">
        <v>3831.0819786535299</v>
      </c>
      <c r="W337" s="23">
        <v>355</v>
      </c>
      <c r="X337" s="24">
        <v>0.98611111111111116</v>
      </c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</row>
    <row r="338" spans="1:42" s="25" customFormat="1" ht="16.5" customHeight="1" x14ac:dyDescent="0.25">
      <c r="A338" s="16">
        <v>23120250</v>
      </c>
      <c r="B338" s="17" t="s">
        <v>1211</v>
      </c>
      <c r="C338" s="17" t="s">
        <v>561</v>
      </c>
      <c r="D338" s="17" t="s">
        <v>1485</v>
      </c>
      <c r="E338" s="17" t="s">
        <v>504</v>
      </c>
      <c r="F338" s="17">
        <v>6</v>
      </c>
      <c r="G338" s="17">
        <v>681</v>
      </c>
      <c r="H338" s="18">
        <v>-74.068722220000012</v>
      </c>
      <c r="I338" s="19">
        <v>5.6496388900000003</v>
      </c>
      <c r="J338" s="20">
        <v>87.420000000000016</v>
      </c>
      <c r="K338" s="21">
        <v>95.526666666666657</v>
      </c>
      <c r="L338" s="21">
        <v>207.08928571428569</v>
      </c>
      <c r="M338" s="21">
        <v>268.98666666666668</v>
      </c>
      <c r="N338" s="21">
        <v>268.84827586206887</v>
      </c>
      <c r="O338" s="21">
        <v>151.55172413793099</v>
      </c>
      <c r="P338" s="21">
        <v>130.9366666666667</v>
      </c>
      <c r="Q338" s="21">
        <v>140.17500000000001</v>
      </c>
      <c r="R338" s="21">
        <v>210.10344827586209</v>
      </c>
      <c r="S338" s="21">
        <v>273.47241379310339</v>
      </c>
      <c r="T338" s="21">
        <v>240.44642857142861</v>
      </c>
      <c r="U338" s="21">
        <v>106.5965517241379</v>
      </c>
      <c r="V338" s="22">
        <v>2181.1531280788181</v>
      </c>
      <c r="W338" s="23">
        <v>349</v>
      </c>
      <c r="X338" s="24">
        <v>0.96944444444444444</v>
      </c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</row>
    <row r="339" spans="1:42" s="25" customFormat="1" ht="16.5" customHeight="1" x14ac:dyDescent="0.25">
      <c r="A339" s="16">
        <v>35070170</v>
      </c>
      <c r="B339" s="17" t="s">
        <v>1211</v>
      </c>
      <c r="C339" s="17" t="s">
        <v>454</v>
      </c>
      <c r="D339" s="17" t="s">
        <v>1486</v>
      </c>
      <c r="E339" s="17" t="s">
        <v>504</v>
      </c>
      <c r="F339" s="17">
        <v>6</v>
      </c>
      <c r="G339" s="17">
        <v>400</v>
      </c>
      <c r="H339" s="18">
        <v>-73.2</v>
      </c>
      <c r="I339" s="19">
        <v>4.7333333299999998</v>
      </c>
      <c r="J339" s="20">
        <v>34.837037037037042</v>
      </c>
      <c r="K339" s="21">
        <v>54.077777777777783</v>
      </c>
      <c r="L339" s="21">
        <v>124.1785714285714</v>
      </c>
      <c r="M339" s="21">
        <v>297.00689655172408</v>
      </c>
      <c r="N339" s="21">
        <v>481.29285714285709</v>
      </c>
      <c r="O339" s="21">
        <v>595.35357142857151</v>
      </c>
      <c r="P339" s="21">
        <v>535.87307692307695</v>
      </c>
      <c r="Q339" s="21">
        <v>450.67307692307691</v>
      </c>
      <c r="R339" s="21">
        <v>368.82962962962961</v>
      </c>
      <c r="S339" s="21">
        <v>332.26666666666671</v>
      </c>
      <c r="T339" s="21">
        <v>280.97407407407411</v>
      </c>
      <c r="U339" s="21">
        <v>176.90740740740739</v>
      </c>
      <c r="V339" s="22">
        <v>3732.2706429904711</v>
      </c>
      <c r="W339" s="23">
        <v>327</v>
      </c>
      <c r="X339" s="24">
        <v>0.90833333333333333</v>
      </c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</row>
    <row r="340" spans="1:42" s="25" customFormat="1" ht="16.5" customHeight="1" x14ac:dyDescent="0.25">
      <c r="A340" s="16">
        <v>35080080</v>
      </c>
      <c r="B340" s="17" t="s">
        <v>1211</v>
      </c>
      <c r="C340" s="17" t="s">
        <v>1487</v>
      </c>
      <c r="D340" s="17" t="s">
        <v>1486</v>
      </c>
      <c r="E340" s="17" t="s">
        <v>504</v>
      </c>
      <c r="F340" s="17">
        <v>6</v>
      </c>
      <c r="G340" s="17">
        <v>450</v>
      </c>
      <c r="H340" s="18">
        <v>-73.23408332999999</v>
      </c>
      <c r="I340" s="19">
        <v>4.8603888900000003</v>
      </c>
      <c r="J340" s="20">
        <v>58.837931034482757</v>
      </c>
      <c r="K340" s="21">
        <v>79.975862068965526</v>
      </c>
      <c r="L340" s="21">
        <v>186.5310344827586</v>
      </c>
      <c r="M340" s="21">
        <v>472.20666666666659</v>
      </c>
      <c r="N340" s="21">
        <v>607.61785714285725</v>
      </c>
      <c r="O340" s="21">
        <v>609.37666666666678</v>
      </c>
      <c r="P340" s="21">
        <v>586.19655172413798</v>
      </c>
      <c r="Q340" s="21">
        <v>477.71724137931028</v>
      </c>
      <c r="R340" s="21">
        <v>423.28620689655168</v>
      </c>
      <c r="S340" s="21">
        <v>375.54285714285709</v>
      </c>
      <c r="T340" s="21">
        <v>314.40333333333331</v>
      </c>
      <c r="U340" s="21">
        <v>172.49666666666661</v>
      </c>
      <c r="V340" s="22">
        <v>4364.1888752052546</v>
      </c>
      <c r="W340" s="23">
        <v>350</v>
      </c>
      <c r="X340" s="24">
        <v>0.97222222222222221</v>
      </c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</row>
    <row r="341" spans="1:42" s="25" customFormat="1" ht="16.5" customHeight="1" x14ac:dyDescent="0.25">
      <c r="A341" s="16">
        <v>35070180</v>
      </c>
      <c r="B341" s="17" t="s">
        <v>1235</v>
      </c>
      <c r="C341" s="17" t="s">
        <v>552</v>
      </c>
      <c r="D341" s="17" t="s">
        <v>1486</v>
      </c>
      <c r="E341" s="17" t="s">
        <v>504</v>
      </c>
      <c r="F341" s="17">
        <v>6</v>
      </c>
      <c r="G341" s="17">
        <v>850</v>
      </c>
      <c r="H341" s="18">
        <v>-73.256749999999997</v>
      </c>
      <c r="I341" s="19">
        <v>4.8607777799999994</v>
      </c>
      <c r="J341" s="20">
        <v>59.975862068965519</v>
      </c>
      <c r="K341" s="21">
        <v>89.820689655172401</v>
      </c>
      <c r="L341" s="21">
        <v>215.94666666666669</v>
      </c>
      <c r="M341" s="21">
        <v>490.70333333333338</v>
      </c>
      <c r="N341" s="21">
        <v>647.5333333333333</v>
      </c>
      <c r="O341" s="21">
        <v>666.92758620689665</v>
      </c>
      <c r="P341" s="21">
        <v>646.48620689655183</v>
      </c>
      <c r="Q341" s="21">
        <v>543.1</v>
      </c>
      <c r="R341" s="21">
        <v>455.34000000000009</v>
      </c>
      <c r="S341" s="21">
        <v>415.24827586206891</v>
      </c>
      <c r="T341" s="21">
        <v>339.04137931034478</v>
      </c>
      <c r="U341" s="21">
        <v>203.2407407407407</v>
      </c>
      <c r="V341" s="22">
        <v>4773.3640740740739</v>
      </c>
      <c r="W341" s="23">
        <v>349</v>
      </c>
      <c r="X341" s="24">
        <v>0.96944444444444444</v>
      </c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</row>
    <row r="342" spans="1:42" s="25" customFormat="1" ht="16.5" customHeight="1" x14ac:dyDescent="0.25">
      <c r="A342" s="16">
        <v>24030400</v>
      </c>
      <c r="B342" s="17" t="s">
        <v>1211</v>
      </c>
      <c r="C342" s="17" t="s">
        <v>1488</v>
      </c>
      <c r="D342" s="17" t="s">
        <v>1488</v>
      </c>
      <c r="E342" s="17" t="s">
        <v>504</v>
      </c>
      <c r="F342" s="17">
        <v>6</v>
      </c>
      <c r="G342" s="17">
        <v>2690</v>
      </c>
      <c r="H342" s="18">
        <v>-72.985777779999992</v>
      </c>
      <c r="I342" s="19">
        <v>5.8687222200000004</v>
      </c>
      <c r="J342" s="20">
        <v>27.876666666666669</v>
      </c>
      <c r="K342" s="21">
        <v>44.66</v>
      </c>
      <c r="L342" s="21">
        <v>96.143333333333345</v>
      </c>
      <c r="M342" s="21">
        <v>133.6448275862069</v>
      </c>
      <c r="N342" s="21">
        <v>126.5</v>
      </c>
      <c r="O342" s="21">
        <v>57.468965517241386</v>
      </c>
      <c r="P342" s="21">
        <v>50.760000000000012</v>
      </c>
      <c r="Q342" s="21">
        <v>51.033333333333331</v>
      </c>
      <c r="R342" s="21">
        <v>71.94285714285715</v>
      </c>
      <c r="S342" s="21">
        <v>131.54137931034481</v>
      </c>
      <c r="T342" s="21">
        <v>118.1103448275862</v>
      </c>
      <c r="U342" s="21">
        <v>51.526666666666657</v>
      </c>
      <c r="V342" s="22">
        <v>961.20837438423644</v>
      </c>
      <c r="W342" s="23">
        <v>354</v>
      </c>
      <c r="X342" s="24">
        <v>0.98333333333333328</v>
      </c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</row>
    <row r="343" spans="1:42" s="25" customFormat="1" ht="16.5" customHeight="1" x14ac:dyDescent="0.25">
      <c r="A343" s="16">
        <v>24015090</v>
      </c>
      <c r="B343" s="17" t="s">
        <v>1236</v>
      </c>
      <c r="C343" s="17" t="s">
        <v>1489</v>
      </c>
      <c r="D343" s="17" t="s">
        <v>545</v>
      </c>
      <c r="E343" s="17" t="s">
        <v>504</v>
      </c>
      <c r="F343" s="17">
        <v>6</v>
      </c>
      <c r="G343" s="17">
        <v>2300</v>
      </c>
      <c r="H343" s="18">
        <v>-73.602277779999994</v>
      </c>
      <c r="I343" s="19">
        <v>5.7106666700000002</v>
      </c>
      <c r="J343" s="20">
        <v>47.856000000000002</v>
      </c>
      <c r="K343" s="21">
        <v>78.525925925925918</v>
      </c>
      <c r="L343" s="21">
        <v>113.7708333333333</v>
      </c>
      <c r="M343" s="21">
        <v>147.44583333333341</v>
      </c>
      <c r="N343" s="21">
        <v>121.37307692307699</v>
      </c>
      <c r="O343" s="21">
        <v>63.035999999999987</v>
      </c>
      <c r="P343" s="21">
        <v>58.162962962962951</v>
      </c>
      <c r="Q343" s="21">
        <v>53.420689655172438</v>
      </c>
      <c r="R343" s="21">
        <v>72.733333333333334</v>
      </c>
      <c r="S343" s="21">
        <v>153.78076923076929</v>
      </c>
      <c r="T343" s="21">
        <v>138.0625</v>
      </c>
      <c r="U343" s="21">
        <v>84.868000000000009</v>
      </c>
      <c r="V343" s="22">
        <v>1133.0359246979069</v>
      </c>
      <c r="W343" s="23">
        <v>309</v>
      </c>
      <c r="X343" s="24">
        <v>0.85833333333333328</v>
      </c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</row>
    <row r="344" spans="1:42" s="25" customFormat="1" ht="16.5" customHeight="1" x14ac:dyDescent="0.25">
      <c r="A344" s="16">
        <v>24010110</v>
      </c>
      <c r="B344" s="17" t="s">
        <v>1211</v>
      </c>
      <c r="C344" s="17" t="s">
        <v>1490</v>
      </c>
      <c r="D344" s="17" t="s">
        <v>1491</v>
      </c>
      <c r="E344" s="17" t="s">
        <v>504</v>
      </c>
      <c r="F344" s="17">
        <v>8</v>
      </c>
      <c r="G344" s="17">
        <v>1520</v>
      </c>
      <c r="H344" s="18">
        <v>-73.469166669999993</v>
      </c>
      <c r="I344" s="19">
        <v>6.0769444400000001</v>
      </c>
      <c r="J344" s="20">
        <v>75.236666666666665</v>
      </c>
      <c r="K344" s="21">
        <v>103.6966666666667</v>
      </c>
      <c r="L344" s="21">
        <v>174.6866666666667</v>
      </c>
      <c r="M344" s="21">
        <v>282.36666666666667</v>
      </c>
      <c r="N344" s="21">
        <v>332.71</v>
      </c>
      <c r="O344" s="21">
        <v>218.66666666666671</v>
      </c>
      <c r="P344" s="21">
        <v>206.04</v>
      </c>
      <c r="Q344" s="21">
        <v>200.16551724137929</v>
      </c>
      <c r="R344" s="21">
        <v>253.6333333333333</v>
      </c>
      <c r="S344" s="21">
        <v>279.69655172413792</v>
      </c>
      <c r="T344" s="21">
        <v>228.0965517241379</v>
      </c>
      <c r="U344" s="21">
        <v>129.94827586206901</v>
      </c>
      <c r="V344" s="22">
        <v>2484.9435632183909</v>
      </c>
      <c r="W344" s="23">
        <v>356</v>
      </c>
      <c r="X344" s="24">
        <v>0.98888888888888893</v>
      </c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</row>
    <row r="345" spans="1:42" s="25" customFormat="1" ht="16.5" customHeight="1" x14ac:dyDescent="0.25">
      <c r="A345" s="16">
        <v>24030670</v>
      </c>
      <c r="B345" s="17" t="s">
        <v>1211</v>
      </c>
      <c r="C345" s="17" t="s">
        <v>1492</v>
      </c>
      <c r="D345" s="17" t="s">
        <v>1493</v>
      </c>
      <c r="E345" s="17" t="s">
        <v>504</v>
      </c>
      <c r="F345" s="17">
        <v>6</v>
      </c>
      <c r="G345" s="17">
        <v>3240</v>
      </c>
      <c r="H345" s="18">
        <v>-72.771000000000001</v>
      </c>
      <c r="I345" s="19">
        <v>6.1396388899999996</v>
      </c>
      <c r="J345" s="20">
        <v>32.096428571428568</v>
      </c>
      <c r="K345" s="21">
        <v>41.986206896551721</v>
      </c>
      <c r="L345" s="21">
        <v>80.06206896551727</v>
      </c>
      <c r="M345" s="21">
        <v>122.0296296296296</v>
      </c>
      <c r="N345" s="21">
        <v>95.255999999999986</v>
      </c>
      <c r="O345" s="21">
        <v>56.188461538461517</v>
      </c>
      <c r="P345" s="21">
        <v>54.003703703703707</v>
      </c>
      <c r="Q345" s="21">
        <v>51.379166666666677</v>
      </c>
      <c r="R345" s="21">
        <v>77.10769230769229</v>
      </c>
      <c r="S345" s="21">
        <v>101.61481481481481</v>
      </c>
      <c r="T345" s="21">
        <v>110.0148148148148</v>
      </c>
      <c r="U345" s="21">
        <v>35.818518518518523</v>
      </c>
      <c r="V345" s="22">
        <v>857.55750642779969</v>
      </c>
      <c r="W345" s="23">
        <v>322</v>
      </c>
      <c r="X345" s="24">
        <v>0.89444444444444449</v>
      </c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</row>
    <row r="346" spans="1:42" s="25" customFormat="1" ht="16.5" customHeight="1" x14ac:dyDescent="0.25">
      <c r="A346" s="16">
        <v>24035320</v>
      </c>
      <c r="B346" s="17" t="s">
        <v>1236</v>
      </c>
      <c r="C346" s="17" t="s">
        <v>1493</v>
      </c>
      <c r="D346" s="17" t="s">
        <v>1493</v>
      </c>
      <c r="E346" s="17" t="s">
        <v>504</v>
      </c>
      <c r="F346" s="17">
        <v>6</v>
      </c>
      <c r="G346" s="17">
        <v>2594</v>
      </c>
      <c r="H346" s="18">
        <v>-72.70483333</v>
      </c>
      <c r="I346" s="19">
        <v>6.1168611099999994</v>
      </c>
      <c r="J346" s="20">
        <v>42.203333333333347</v>
      </c>
      <c r="K346" s="21">
        <v>46.755555555555567</v>
      </c>
      <c r="L346" s="21">
        <v>92.427586206896535</v>
      </c>
      <c r="M346" s="21">
        <v>139.93103448275861</v>
      </c>
      <c r="N346" s="21">
        <v>114.38</v>
      </c>
      <c r="O346" s="21">
        <v>39.706896551724128</v>
      </c>
      <c r="P346" s="21">
        <v>41.510344827586202</v>
      </c>
      <c r="Q346" s="21">
        <v>46.893333333333317</v>
      </c>
      <c r="R346" s="21">
        <v>67.653333333333336</v>
      </c>
      <c r="S346" s="21">
        <v>140.8966666666667</v>
      </c>
      <c r="T346" s="21">
        <v>159.86000000000001</v>
      </c>
      <c r="U346" s="21">
        <v>47.371428571428559</v>
      </c>
      <c r="V346" s="22">
        <v>979.58951286261606</v>
      </c>
      <c r="W346" s="23">
        <v>351</v>
      </c>
      <c r="X346" s="24">
        <v>0.97499999999999998</v>
      </c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</row>
    <row r="347" spans="1:42" s="25" customFormat="1" ht="16.5" customHeight="1" x14ac:dyDescent="0.25">
      <c r="A347" s="16">
        <v>24037550</v>
      </c>
      <c r="B347" s="17" t="s">
        <v>1212</v>
      </c>
      <c r="C347" s="17" t="s">
        <v>1494</v>
      </c>
      <c r="D347" s="17" t="s">
        <v>1494</v>
      </c>
      <c r="E347" s="17" t="s">
        <v>504</v>
      </c>
      <c r="F347" s="17">
        <v>6</v>
      </c>
      <c r="G347" s="17">
        <v>2720</v>
      </c>
      <c r="H347" s="18">
        <v>-73.251053060000004</v>
      </c>
      <c r="I347" s="19">
        <v>5.5060963900000006</v>
      </c>
      <c r="J347" s="20">
        <v>15.86</v>
      </c>
      <c r="K347" s="21">
        <v>22.796551724137931</v>
      </c>
      <c r="L347" s="21">
        <v>56.893103448275873</v>
      </c>
      <c r="M347" s="21">
        <v>86.476666666666659</v>
      </c>
      <c r="N347" s="21">
        <v>89.542857142857159</v>
      </c>
      <c r="O347" s="21">
        <v>66.849999999999994</v>
      </c>
      <c r="P347" s="21">
        <v>60.157142857142851</v>
      </c>
      <c r="Q347" s="21">
        <v>38.870370370370367</v>
      </c>
      <c r="R347" s="21">
        <v>53.924999999999997</v>
      </c>
      <c r="S347" s="21">
        <v>85.203448275862073</v>
      </c>
      <c r="T347" s="21">
        <v>86.807142857142836</v>
      </c>
      <c r="U347" s="21">
        <v>25.223333333333329</v>
      </c>
      <c r="V347" s="22">
        <v>688.60561667578918</v>
      </c>
      <c r="W347" s="23">
        <v>346</v>
      </c>
      <c r="X347" s="24">
        <v>0.96111111111111114</v>
      </c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</row>
    <row r="348" spans="1:42" s="25" customFormat="1" ht="16.5" customHeight="1" x14ac:dyDescent="0.25">
      <c r="A348" s="16">
        <v>24030690</v>
      </c>
      <c r="B348" s="17" t="s">
        <v>1211</v>
      </c>
      <c r="C348" s="17" t="s">
        <v>1495</v>
      </c>
      <c r="D348" s="17" t="s">
        <v>1496</v>
      </c>
      <c r="E348" s="17" t="s">
        <v>504</v>
      </c>
      <c r="F348" s="17">
        <v>6</v>
      </c>
      <c r="G348" s="17">
        <v>352</v>
      </c>
      <c r="H348" s="18">
        <v>-72.644055560000012</v>
      </c>
      <c r="I348" s="19">
        <v>5.98858333</v>
      </c>
      <c r="J348" s="20">
        <v>35.213793103448268</v>
      </c>
      <c r="K348" s="21">
        <v>38.211111111111123</v>
      </c>
      <c r="L348" s="21">
        <v>79.032142857142858</v>
      </c>
      <c r="M348" s="21">
        <v>132.0148148148148</v>
      </c>
      <c r="N348" s="21">
        <v>110.3214285714285</v>
      </c>
      <c r="O348" s="21">
        <v>62.286206896551732</v>
      </c>
      <c r="P348" s="21">
        <v>66.632142857142853</v>
      </c>
      <c r="Q348" s="21">
        <v>69.464285714285708</v>
      </c>
      <c r="R348" s="21">
        <v>70.385714285714258</v>
      </c>
      <c r="S348" s="21">
        <v>115.59333333333331</v>
      </c>
      <c r="T348" s="21">
        <v>125.6965517241379</v>
      </c>
      <c r="U348" s="21">
        <v>46.89</v>
      </c>
      <c r="V348" s="22">
        <v>951.74152526911132</v>
      </c>
      <c r="W348" s="23">
        <v>341</v>
      </c>
      <c r="X348" s="24">
        <v>0.94722222222222219</v>
      </c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</row>
    <row r="349" spans="1:42" s="25" customFormat="1" ht="16.5" customHeight="1" x14ac:dyDescent="0.25">
      <c r="A349" s="16">
        <v>24030570</v>
      </c>
      <c r="B349" s="17" t="s">
        <v>1211</v>
      </c>
      <c r="C349" s="17" t="s">
        <v>1497</v>
      </c>
      <c r="D349" s="17" t="s">
        <v>1155</v>
      </c>
      <c r="E349" s="17" t="s">
        <v>504</v>
      </c>
      <c r="F349" s="17">
        <v>6</v>
      </c>
      <c r="G349" s="17">
        <v>2328</v>
      </c>
      <c r="H349" s="18">
        <v>-72.635333329999995</v>
      </c>
      <c r="I349" s="19">
        <v>6.0620833300000001</v>
      </c>
      <c r="J349" s="20">
        <v>31.47333333333334</v>
      </c>
      <c r="K349" s="21">
        <v>36.603571428571428</v>
      </c>
      <c r="L349" s="21">
        <v>68.186666666666653</v>
      </c>
      <c r="M349" s="21">
        <v>97.33448275862068</v>
      </c>
      <c r="N349" s="21">
        <v>95.740000000000009</v>
      </c>
      <c r="O349" s="21">
        <v>38.046428571428578</v>
      </c>
      <c r="P349" s="21">
        <v>34.627586206896552</v>
      </c>
      <c r="Q349" s="21">
        <v>42.2</v>
      </c>
      <c r="R349" s="21">
        <v>52.219999999999992</v>
      </c>
      <c r="S349" s="21">
        <v>106.9633333333333</v>
      </c>
      <c r="T349" s="21">
        <v>113.56666666666671</v>
      </c>
      <c r="U349" s="21">
        <v>41.631034482758622</v>
      </c>
      <c r="V349" s="22">
        <v>758.593103448276</v>
      </c>
      <c r="W349" s="23">
        <v>353</v>
      </c>
      <c r="X349" s="24">
        <v>0.98055555555555551</v>
      </c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</row>
    <row r="350" spans="1:42" s="25" customFormat="1" ht="16.5" customHeight="1" x14ac:dyDescent="0.25">
      <c r="A350" s="16">
        <v>35235010</v>
      </c>
      <c r="B350" s="17" t="s">
        <v>1236</v>
      </c>
      <c r="C350" s="17" t="s">
        <v>1498</v>
      </c>
      <c r="D350" s="17" t="s">
        <v>1155</v>
      </c>
      <c r="E350" s="17" t="s">
        <v>504</v>
      </c>
      <c r="F350" s="17">
        <v>6</v>
      </c>
      <c r="G350" s="17">
        <v>3590</v>
      </c>
      <c r="H350" s="18">
        <v>-72.529277780000001</v>
      </c>
      <c r="I350" s="19">
        <v>6.0116666699999994</v>
      </c>
      <c r="J350" s="20">
        <v>36.998629407087968</v>
      </c>
      <c r="K350" s="21">
        <v>55.444827586206912</v>
      </c>
      <c r="L350" s="21">
        <v>92.55925925925925</v>
      </c>
      <c r="M350" s="21">
        <v>206.27777777777769</v>
      </c>
      <c r="N350" s="21">
        <v>298.86071428571432</v>
      </c>
      <c r="O350" s="21">
        <v>398.83703703703708</v>
      </c>
      <c r="P350" s="21">
        <v>445.22916666666657</v>
      </c>
      <c r="Q350" s="21">
        <v>375.0846153846154</v>
      </c>
      <c r="R350" s="21">
        <v>247.59259259259261</v>
      </c>
      <c r="S350" s="21">
        <v>184.7037037037037</v>
      </c>
      <c r="T350" s="21">
        <v>124.9814814814815</v>
      </c>
      <c r="U350" s="21">
        <v>61.519230769230759</v>
      </c>
      <c r="V350" s="22">
        <v>2520.8338848051549</v>
      </c>
      <c r="W350" s="23">
        <v>319</v>
      </c>
      <c r="X350" s="24">
        <v>0.88611111111111107</v>
      </c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</row>
    <row r="351" spans="1:42" s="25" customFormat="1" ht="16.5" customHeight="1" x14ac:dyDescent="0.25">
      <c r="A351" s="16">
        <v>24035340</v>
      </c>
      <c r="B351" s="17" t="s">
        <v>1227</v>
      </c>
      <c r="C351" s="17" t="s">
        <v>1499</v>
      </c>
      <c r="D351" s="17" t="s">
        <v>569</v>
      </c>
      <c r="E351" s="17" t="s">
        <v>504</v>
      </c>
      <c r="F351" s="17">
        <v>6</v>
      </c>
      <c r="G351" s="17">
        <v>2500</v>
      </c>
      <c r="H351" s="18">
        <v>-72.967916669999994</v>
      </c>
      <c r="I351" s="19">
        <v>5.6769444399999998</v>
      </c>
      <c r="J351" s="20">
        <v>26.174074074074081</v>
      </c>
      <c r="K351" s="21">
        <v>26.710714285714278</v>
      </c>
      <c r="L351" s="21">
        <v>73.682142857142836</v>
      </c>
      <c r="M351" s="21">
        <v>107.19199999999999</v>
      </c>
      <c r="N351" s="21">
        <v>94.438461538461581</v>
      </c>
      <c r="O351" s="21">
        <v>57.925925925925931</v>
      </c>
      <c r="P351" s="21">
        <v>57.365384615384613</v>
      </c>
      <c r="Q351" s="21">
        <v>44.969230769230769</v>
      </c>
      <c r="R351" s="21">
        <v>56.680769230769229</v>
      </c>
      <c r="S351" s="21">
        <v>96.624000000000038</v>
      </c>
      <c r="T351" s="21">
        <v>99.131034482758622</v>
      </c>
      <c r="U351" s="21">
        <v>26.651851851851859</v>
      </c>
      <c r="V351" s="22">
        <v>767.54558963131376</v>
      </c>
      <c r="W351" s="23">
        <v>320</v>
      </c>
      <c r="X351" s="24">
        <v>0.88888888888888884</v>
      </c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</row>
    <row r="352" spans="1:42" s="25" customFormat="1" ht="16.5" customHeight="1" x14ac:dyDescent="0.25">
      <c r="A352" s="16">
        <v>35190010</v>
      </c>
      <c r="B352" s="17" t="s">
        <v>1235</v>
      </c>
      <c r="C352" s="17" t="s">
        <v>1500</v>
      </c>
      <c r="D352" s="17" t="s">
        <v>569</v>
      </c>
      <c r="E352" s="17" t="s">
        <v>504</v>
      </c>
      <c r="F352" s="17">
        <v>6</v>
      </c>
      <c r="G352" s="17">
        <v>3400</v>
      </c>
      <c r="H352" s="18">
        <v>-72.867666669999991</v>
      </c>
      <c r="I352" s="19">
        <v>5.6141388900000004</v>
      </c>
      <c r="J352" s="20">
        <v>26.162068965517239</v>
      </c>
      <c r="K352" s="21">
        <v>36.886206896551727</v>
      </c>
      <c r="L352" s="21">
        <v>65.706666666666663</v>
      </c>
      <c r="M352" s="21">
        <v>118.75172413793101</v>
      </c>
      <c r="N352" s="21">
        <v>123.7068965517242</v>
      </c>
      <c r="O352" s="21">
        <v>164.63793103448279</v>
      </c>
      <c r="P352" s="21">
        <v>188.15517241379311</v>
      </c>
      <c r="Q352" s="21">
        <v>152.8586206896552</v>
      </c>
      <c r="R352" s="21">
        <v>94.603571428571428</v>
      </c>
      <c r="S352" s="21">
        <v>104.6571428571428</v>
      </c>
      <c r="T352" s="21">
        <v>97.548275862068948</v>
      </c>
      <c r="U352" s="21">
        <v>39.803448275862067</v>
      </c>
      <c r="V352" s="22">
        <v>1213.4777257799669</v>
      </c>
      <c r="W352" s="23">
        <v>347</v>
      </c>
      <c r="X352" s="24">
        <v>0.96388888888888891</v>
      </c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</row>
    <row r="353" spans="1:42" s="25" customFormat="1" ht="16.5" customHeight="1" x14ac:dyDescent="0.25">
      <c r="A353" s="16">
        <v>35070100</v>
      </c>
      <c r="B353" s="17" t="s">
        <v>1211</v>
      </c>
      <c r="C353" s="17" t="s">
        <v>511</v>
      </c>
      <c r="D353" s="17" t="s">
        <v>511</v>
      </c>
      <c r="E353" s="17" t="s">
        <v>504</v>
      </c>
      <c r="F353" s="17">
        <v>6</v>
      </c>
      <c r="G353" s="17">
        <v>1600</v>
      </c>
      <c r="H353" s="18">
        <v>-73.433055560000014</v>
      </c>
      <c r="I353" s="19">
        <v>4.9834722199999986</v>
      </c>
      <c r="J353" s="20">
        <v>16</v>
      </c>
      <c r="K353" s="21">
        <v>26.361538461538458</v>
      </c>
      <c r="L353" s="21">
        <v>57.457142857142863</v>
      </c>
      <c r="M353" s="21">
        <v>121.5862068965517</v>
      </c>
      <c r="N353" s="21">
        <v>182.81071428571431</v>
      </c>
      <c r="O353" s="21">
        <v>185.32142857142861</v>
      </c>
      <c r="P353" s="21">
        <v>187.66</v>
      </c>
      <c r="Q353" s="21">
        <v>149.24</v>
      </c>
      <c r="R353" s="21">
        <v>109.75</v>
      </c>
      <c r="S353" s="21">
        <v>91.385185185185193</v>
      </c>
      <c r="T353" s="21">
        <v>70.571428571428569</v>
      </c>
      <c r="U353" s="21">
        <v>21.481481481481481</v>
      </c>
      <c r="V353" s="22">
        <v>1219.6251263104709</v>
      </c>
      <c r="W353" s="23">
        <v>333</v>
      </c>
      <c r="X353" s="24">
        <v>0.92500000000000004</v>
      </c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</row>
    <row r="354" spans="1:42" s="25" customFormat="1" ht="16.5" customHeight="1" x14ac:dyDescent="0.25">
      <c r="A354" s="16">
        <v>24030420</v>
      </c>
      <c r="B354" s="17" t="s">
        <v>1211</v>
      </c>
      <c r="C354" s="17" t="s">
        <v>1501</v>
      </c>
      <c r="D354" s="17" t="s">
        <v>1502</v>
      </c>
      <c r="E354" s="17" t="s">
        <v>504</v>
      </c>
      <c r="F354" s="17">
        <v>6</v>
      </c>
      <c r="G354" s="17">
        <v>2873</v>
      </c>
      <c r="H354" s="18">
        <v>-73.310722220000002</v>
      </c>
      <c r="I354" s="19">
        <v>5.5189166700000003</v>
      </c>
      <c r="J354" s="20">
        <v>16.055555555555561</v>
      </c>
      <c r="K354" s="21">
        <v>22.938461538461532</v>
      </c>
      <c r="L354" s="21">
        <v>54.685714285714283</v>
      </c>
      <c r="M354" s="21">
        <v>87.214285714285737</v>
      </c>
      <c r="N354" s="21">
        <v>101.7821428571429</v>
      </c>
      <c r="O354" s="21">
        <v>80.485185185185159</v>
      </c>
      <c r="P354" s="21">
        <v>82.065517241379297</v>
      </c>
      <c r="Q354" s="21">
        <v>47.896296296296299</v>
      </c>
      <c r="R354" s="21">
        <v>46.092592592592602</v>
      </c>
      <c r="S354" s="21">
        <v>81.76153846153845</v>
      </c>
      <c r="T354" s="21">
        <v>89.677777777777763</v>
      </c>
      <c r="U354" s="21">
        <v>28.012</v>
      </c>
      <c r="V354" s="22">
        <v>738.66706750592971</v>
      </c>
      <c r="W354" s="23">
        <v>325</v>
      </c>
      <c r="X354" s="24">
        <v>0.90277777777777779</v>
      </c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</row>
    <row r="355" spans="1:42" s="25" customFormat="1" ht="16.5" customHeight="1" x14ac:dyDescent="0.25">
      <c r="A355" s="16">
        <v>24030380</v>
      </c>
      <c r="B355" s="17" t="s">
        <v>1211</v>
      </c>
      <c r="C355" s="17" t="s">
        <v>1503</v>
      </c>
      <c r="D355" s="17" t="s">
        <v>1503</v>
      </c>
      <c r="E355" s="17" t="s">
        <v>504</v>
      </c>
      <c r="F355" s="17">
        <v>6</v>
      </c>
      <c r="G355" s="17">
        <v>2860</v>
      </c>
      <c r="H355" s="18">
        <v>-73.23492306</v>
      </c>
      <c r="I355" s="19">
        <v>5.7496611099999999</v>
      </c>
      <c r="J355" s="20">
        <v>32.593333333333341</v>
      </c>
      <c r="K355" s="21">
        <v>50.972413793103463</v>
      </c>
      <c r="L355" s="21">
        <v>110.21111111111109</v>
      </c>
      <c r="M355" s="21">
        <v>137.68965517241381</v>
      </c>
      <c r="N355" s="21">
        <v>126.29</v>
      </c>
      <c r="O355" s="21">
        <v>82.470370370370361</v>
      </c>
      <c r="P355" s="21">
        <v>77.988888888888894</v>
      </c>
      <c r="Q355" s="21">
        <v>72.593103448275855</v>
      </c>
      <c r="R355" s="21">
        <v>81.668965517241404</v>
      </c>
      <c r="S355" s="21">
        <v>142.97</v>
      </c>
      <c r="T355" s="21">
        <v>118.69285714285721</v>
      </c>
      <c r="U355" s="21">
        <v>63.50714285714286</v>
      </c>
      <c r="V355" s="22">
        <v>1097.6478416347379</v>
      </c>
      <c r="W355" s="23">
        <v>343</v>
      </c>
      <c r="X355" s="24">
        <v>0.95277777777777772</v>
      </c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</row>
    <row r="356" spans="1:42" s="25" customFormat="1" ht="16.5" customHeight="1" x14ac:dyDescent="0.25">
      <c r="A356" s="16">
        <v>35075020</v>
      </c>
      <c r="B356" s="17" t="s">
        <v>1227</v>
      </c>
      <c r="C356" s="17" t="s">
        <v>575</v>
      </c>
      <c r="D356" s="17" t="s">
        <v>575</v>
      </c>
      <c r="E356" s="17" t="s">
        <v>504</v>
      </c>
      <c r="F356" s="17">
        <v>6</v>
      </c>
      <c r="G356" s="17">
        <v>1930</v>
      </c>
      <c r="H356" s="18">
        <v>-73.449166669999997</v>
      </c>
      <c r="I356" s="19">
        <v>5.0222777799999996</v>
      </c>
      <c r="J356" s="20">
        <v>20.38620689655173</v>
      </c>
      <c r="K356" s="21">
        <v>26.540740740740748</v>
      </c>
      <c r="L356" s="21">
        <v>61.144444444444453</v>
      </c>
      <c r="M356" s="21">
        <v>123.33928571428569</v>
      </c>
      <c r="N356" s="21">
        <v>170.72</v>
      </c>
      <c r="O356" s="21">
        <v>185.18148148148151</v>
      </c>
      <c r="P356" s="21">
        <v>186.82962962962961</v>
      </c>
      <c r="Q356" s="21">
        <v>152.55714285714291</v>
      </c>
      <c r="R356" s="21">
        <v>108.43103448275861</v>
      </c>
      <c r="S356" s="21">
        <v>98.442857142857136</v>
      </c>
      <c r="T356" s="21">
        <v>81.649999999999991</v>
      </c>
      <c r="U356" s="21">
        <v>22.834615384615379</v>
      </c>
      <c r="V356" s="22">
        <v>1238.057438774508</v>
      </c>
      <c r="W356" s="23">
        <v>334</v>
      </c>
      <c r="X356" s="24">
        <v>0.92777777777777781</v>
      </c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</row>
    <row r="357" spans="1:42" s="25" customFormat="1" ht="16.5" customHeight="1" x14ac:dyDescent="0.25">
      <c r="A357" s="16">
        <v>24030160</v>
      </c>
      <c r="B357" s="17" t="s">
        <v>1211</v>
      </c>
      <c r="C357" s="17" t="s">
        <v>1504</v>
      </c>
      <c r="D357" s="17" t="s">
        <v>1504</v>
      </c>
      <c r="E357" s="17" t="s">
        <v>504</v>
      </c>
      <c r="F357" s="17">
        <v>6</v>
      </c>
      <c r="G357" s="17">
        <v>2486</v>
      </c>
      <c r="H357" s="18">
        <v>-72.784791389999995</v>
      </c>
      <c r="I357" s="19">
        <v>5.8603572200000009</v>
      </c>
      <c r="J357" s="20">
        <v>28.448275862068972</v>
      </c>
      <c r="K357" s="21">
        <v>41.114814814814807</v>
      </c>
      <c r="L357" s="21">
        <v>79.54285714285713</v>
      </c>
      <c r="M357" s="21">
        <v>114.4172413793104</v>
      </c>
      <c r="N357" s="21">
        <v>88.89655172413795</v>
      </c>
      <c r="O357" s="21">
        <v>43.47</v>
      </c>
      <c r="P357" s="21">
        <v>40.466666666666669</v>
      </c>
      <c r="Q357" s="21">
        <v>37.692592592592597</v>
      </c>
      <c r="R357" s="21">
        <v>52.282142857142858</v>
      </c>
      <c r="S357" s="21">
        <v>78.657142857142858</v>
      </c>
      <c r="T357" s="21">
        <v>91.43214285714285</v>
      </c>
      <c r="U357" s="21">
        <v>35.120689655172413</v>
      </c>
      <c r="V357" s="22">
        <v>731.54111840904943</v>
      </c>
      <c r="W357" s="23">
        <v>342</v>
      </c>
      <c r="X357" s="24">
        <v>0.95</v>
      </c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</row>
    <row r="358" spans="1:42" s="25" customFormat="1" ht="16.5" customHeight="1" x14ac:dyDescent="0.25">
      <c r="A358" s="16">
        <v>35070550</v>
      </c>
      <c r="B358" s="17" t="s">
        <v>1235</v>
      </c>
      <c r="C358" s="17" t="s">
        <v>1505</v>
      </c>
      <c r="D358" s="17" t="s">
        <v>1506</v>
      </c>
      <c r="E358" s="17" t="s">
        <v>504</v>
      </c>
      <c r="F358" s="17">
        <v>6</v>
      </c>
      <c r="G358" s="17">
        <v>1830</v>
      </c>
      <c r="H358" s="18">
        <v>-73.426916669999997</v>
      </c>
      <c r="I358" s="19">
        <v>5.0566111100000004</v>
      </c>
      <c r="J358" s="20">
        <v>16.470370370370372</v>
      </c>
      <c r="K358" s="21">
        <v>22.165384615384621</v>
      </c>
      <c r="L358" s="21">
        <v>59.755172413793098</v>
      </c>
      <c r="M358" s="21">
        <v>115.675</v>
      </c>
      <c r="N358" s="21">
        <v>184.43103448275869</v>
      </c>
      <c r="O358" s="21">
        <v>184.97931034482761</v>
      </c>
      <c r="P358" s="21">
        <v>197.2137931034483</v>
      </c>
      <c r="Q358" s="21">
        <v>166.80714285714291</v>
      </c>
      <c r="R358" s="21">
        <v>107.8678571428571</v>
      </c>
      <c r="S358" s="21">
        <v>94.9</v>
      </c>
      <c r="T358" s="21">
        <v>85.941379310344828</v>
      </c>
      <c r="U358" s="21">
        <v>27.069230769230771</v>
      </c>
      <c r="V358" s="22">
        <v>1263.2756754101581</v>
      </c>
      <c r="W358" s="23">
        <v>336</v>
      </c>
      <c r="X358" s="24">
        <v>0.93333333333333335</v>
      </c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</row>
    <row r="359" spans="1:42" s="25" customFormat="1" ht="16.5" customHeight="1" x14ac:dyDescent="0.25">
      <c r="A359" s="16">
        <v>35070040</v>
      </c>
      <c r="B359" s="17" t="s">
        <v>1211</v>
      </c>
      <c r="C359" s="17" t="s">
        <v>533</v>
      </c>
      <c r="D359" s="17" t="s">
        <v>533</v>
      </c>
      <c r="E359" s="17" t="s">
        <v>504</v>
      </c>
      <c r="F359" s="17">
        <v>6</v>
      </c>
      <c r="G359" s="17">
        <v>2115</v>
      </c>
      <c r="H359" s="18">
        <v>-73.395944439999994</v>
      </c>
      <c r="I359" s="19">
        <v>5.3152777799999997</v>
      </c>
      <c r="J359" s="20">
        <v>18.611111111111111</v>
      </c>
      <c r="K359" s="21">
        <v>31.348148148148152</v>
      </c>
      <c r="L359" s="21">
        <v>75.293333333333322</v>
      </c>
      <c r="M359" s="21">
        <v>126.39310344827589</v>
      </c>
      <c r="N359" s="21">
        <v>182.62413793103451</v>
      </c>
      <c r="O359" s="21">
        <v>185.29642857142861</v>
      </c>
      <c r="P359" s="21">
        <v>204.5931034482758</v>
      </c>
      <c r="Q359" s="21">
        <v>170.39999999999989</v>
      </c>
      <c r="R359" s="21">
        <v>135.33703703703699</v>
      </c>
      <c r="S359" s="21">
        <v>147.76428571428571</v>
      </c>
      <c r="T359" s="21">
        <v>126.77586206896549</v>
      </c>
      <c r="U359" s="21">
        <v>47.444827586206898</v>
      </c>
      <c r="V359" s="22">
        <v>1451.881378398102</v>
      </c>
      <c r="W359" s="23">
        <v>339</v>
      </c>
      <c r="X359" s="24">
        <v>0.94166666666666665</v>
      </c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</row>
    <row r="360" spans="1:42" s="25" customFormat="1" ht="16.5" customHeight="1" x14ac:dyDescent="0.25">
      <c r="A360" s="16">
        <v>24030410</v>
      </c>
      <c r="B360" s="17" t="s">
        <v>1211</v>
      </c>
      <c r="C360" s="17" t="s">
        <v>1507</v>
      </c>
      <c r="D360" s="17" t="s">
        <v>1507</v>
      </c>
      <c r="E360" s="17" t="s">
        <v>504</v>
      </c>
      <c r="F360" s="17">
        <v>6</v>
      </c>
      <c r="G360" s="17">
        <v>2500</v>
      </c>
      <c r="H360" s="18">
        <v>-73.00491667</v>
      </c>
      <c r="I360" s="19">
        <v>5.7438333300000002</v>
      </c>
      <c r="J360" s="20">
        <v>27.477777777777781</v>
      </c>
      <c r="K360" s="21">
        <v>30.074999999999989</v>
      </c>
      <c r="L360" s="21">
        <v>74.582142857142841</v>
      </c>
      <c r="M360" s="21">
        <v>95.74137931034484</v>
      </c>
      <c r="N360" s="21">
        <v>90.903333333333322</v>
      </c>
      <c r="O360" s="21">
        <v>44.171999999999997</v>
      </c>
      <c r="P360" s="21">
        <v>53.457692307692319</v>
      </c>
      <c r="Q360" s="21">
        <v>41.123076923076923</v>
      </c>
      <c r="R360" s="21">
        <v>45.446428571428569</v>
      </c>
      <c r="S360" s="21">
        <v>94.33200000000005</v>
      </c>
      <c r="T360" s="21">
        <v>92.8</v>
      </c>
      <c r="U360" s="21">
        <v>38.576923076923073</v>
      </c>
      <c r="V360" s="22">
        <v>728.68775415771961</v>
      </c>
      <c r="W360" s="23">
        <v>323</v>
      </c>
      <c r="X360" s="24">
        <v>0.89722222222222225</v>
      </c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</row>
    <row r="361" spans="1:42" s="25" customFormat="1" ht="16.5" customHeight="1" x14ac:dyDescent="0.25">
      <c r="A361" s="16">
        <v>24030800</v>
      </c>
      <c r="B361" s="17" t="s">
        <v>1211</v>
      </c>
      <c r="C361" s="17" t="s">
        <v>563</v>
      </c>
      <c r="D361" s="17" t="s">
        <v>564</v>
      </c>
      <c r="E361" s="17" t="s">
        <v>504</v>
      </c>
      <c r="F361" s="17">
        <v>6</v>
      </c>
      <c r="G361" s="17">
        <v>3200</v>
      </c>
      <c r="H361" s="18">
        <v>-73.163499999999999</v>
      </c>
      <c r="I361" s="19">
        <v>5.5338055600000002</v>
      </c>
      <c r="J361" s="20">
        <v>14.86153846153846</v>
      </c>
      <c r="K361" s="21">
        <v>31.348148148148152</v>
      </c>
      <c r="L361" s="21">
        <v>63.044827586206893</v>
      </c>
      <c r="M361" s="21">
        <v>84.83461538461539</v>
      </c>
      <c r="N361" s="21">
        <v>94.655172413793082</v>
      </c>
      <c r="O361" s="21">
        <v>69.900000000000006</v>
      </c>
      <c r="P361" s="21">
        <v>69.19285714285715</v>
      </c>
      <c r="Q361" s="21">
        <v>45.917857142857137</v>
      </c>
      <c r="R361" s="21">
        <v>49.225925925925921</v>
      </c>
      <c r="S361" s="21">
        <v>85.396000000000015</v>
      </c>
      <c r="T361" s="21">
        <v>106.65555555555559</v>
      </c>
      <c r="U361" s="21">
        <v>38.624137931034468</v>
      </c>
      <c r="V361" s="22">
        <v>753.65663569253229</v>
      </c>
      <c r="W361" s="23">
        <v>329</v>
      </c>
      <c r="X361" s="24">
        <v>0.91388888888888886</v>
      </c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</row>
    <row r="362" spans="1:42" s="25" customFormat="1" ht="16.5" customHeight="1" x14ac:dyDescent="0.25">
      <c r="A362" s="16">
        <v>24030770</v>
      </c>
      <c r="B362" s="17" t="s">
        <v>1211</v>
      </c>
      <c r="C362" s="17" t="s">
        <v>1508</v>
      </c>
      <c r="D362" s="17" t="s">
        <v>564</v>
      </c>
      <c r="E362" s="17" t="s">
        <v>504</v>
      </c>
      <c r="F362" s="17">
        <v>6</v>
      </c>
      <c r="G362" s="17">
        <v>2836</v>
      </c>
      <c r="H362" s="18">
        <v>-73.126305560000006</v>
      </c>
      <c r="I362" s="19">
        <v>5.62347222</v>
      </c>
      <c r="J362" s="20">
        <v>21.805263157894739</v>
      </c>
      <c r="K362" s="21">
        <v>25.625</v>
      </c>
      <c r="L362" s="21">
        <v>63.988235294117644</v>
      </c>
      <c r="M362" s="21">
        <v>90.655000000000001</v>
      </c>
      <c r="N362" s="21">
        <v>76.22</v>
      </c>
      <c r="O362" s="21">
        <v>47.483333333333327</v>
      </c>
      <c r="P362" s="21">
        <v>45.022222222222233</v>
      </c>
      <c r="Q362" s="21">
        <v>40.984210526315792</v>
      </c>
      <c r="R362" s="21">
        <v>46.788888888888891</v>
      </c>
      <c r="S362" s="21">
        <v>87.694117647058803</v>
      </c>
      <c r="T362" s="21">
        <v>82.252631578947373</v>
      </c>
      <c r="U362" s="21">
        <v>40.536842105263162</v>
      </c>
      <c r="V362" s="22">
        <v>669.05574475404194</v>
      </c>
      <c r="W362" s="23">
        <v>224</v>
      </c>
      <c r="X362" s="24">
        <v>0.93333333333333335</v>
      </c>
      <c r="Y362" s="5" t="s">
        <v>1214</v>
      </c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</row>
    <row r="363" spans="1:42" s="25" customFormat="1" ht="16.5" customHeight="1" x14ac:dyDescent="0.25">
      <c r="A363" s="16">
        <v>24035040</v>
      </c>
      <c r="B363" s="17" t="s">
        <v>1236</v>
      </c>
      <c r="C363" s="17" t="s">
        <v>1509</v>
      </c>
      <c r="D363" s="17" t="s">
        <v>564</v>
      </c>
      <c r="E363" s="17" t="s">
        <v>504</v>
      </c>
      <c r="F363" s="17">
        <v>6</v>
      </c>
      <c r="G363" s="17">
        <v>2700</v>
      </c>
      <c r="H363" s="18">
        <v>-73.208777779999991</v>
      </c>
      <c r="I363" s="19">
        <v>5.5791944400000002</v>
      </c>
      <c r="J363" s="20">
        <v>25.24444444444444</v>
      </c>
      <c r="K363" s="21">
        <v>33.744444444444447</v>
      </c>
      <c r="L363" s="21">
        <v>69.115384615384627</v>
      </c>
      <c r="M363" s="21">
        <v>93.392592592592592</v>
      </c>
      <c r="N363" s="21">
        <v>99.16153846153847</v>
      </c>
      <c r="O363" s="21">
        <v>55.164000000000009</v>
      </c>
      <c r="P363" s="21">
        <v>55.3</v>
      </c>
      <c r="Q363" s="21">
        <v>41.510714285714293</v>
      </c>
      <c r="R363" s="21">
        <v>48.453571428571422</v>
      </c>
      <c r="S363" s="21">
        <v>81.918518518518511</v>
      </c>
      <c r="T363" s="21">
        <v>97.377777777777794</v>
      </c>
      <c r="U363" s="21">
        <v>43.265384615384598</v>
      </c>
      <c r="V363" s="22">
        <v>743.64837118437117</v>
      </c>
      <c r="W363" s="23">
        <v>320</v>
      </c>
      <c r="X363" s="24">
        <v>0.88888888888888884</v>
      </c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</row>
    <row r="364" spans="1:42" s="25" customFormat="1" ht="16.5" customHeight="1" x14ac:dyDescent="0.25">
      <c r="A364" s="16">
        <v>24035300</v>
      </c>
      <c r="B364" s="17" t="s">
        <v>1288</v>
      </c>
      <c r="C364" s="17" t="s">
        <v>1412</v>
      </c>
      <c r="D364" s="17" t="s">
        <v>564</v>
      </c>
      <c r="E364" s="17" t="s">
        <v>504</v>
      </c>
      <c r="F364" s="17">
        <v>6</v>
      </c>
      <c r="G364" s="17">
        <v>2700</v>
      </c>
      <c r="H364" s="18">
        <v>-73.187722220000012</v>
      </c>
      <c r="I364" s="19">
        <v>5.5969166699999997</v>
      </c>
      <c r="J364" s="20">
        <v>20.87777777777778</v>
      </c>
      <c r="K364" s="21">
        <v>29.614999999999998</v>
      </c>
      <c r="L364" s="21">
        <v>74.274999999999991</v>
      </c>
      <c r="M364" s="21">
        <v>89.640000000000015</v>
      </c>
      <c r="N364" s="21">
        <v>94.884210526315798</v>
      </c>
      <c r="O364" s="21">
        <v>55.875</v>
      </c>
      <c r="P364" s="21">
        <v>53.154999999999987</v>
      </c>
      <c r="Q364" s="21">
        <v>39.005000000000003</v>
      </c>
      <c r="R364" s="21">
        <v>54.078947368421048</v>
      </c>
      <c r="S364" s="21">
        <v>94.152631578947378</v>
      </c>
      <c r="T364" s="21">
        <v>88.552631578947398</v>
      </c>
      <c r="U364" s="21">
        <v>42.714999999999989</v>
      </c>
      <c r="V364" s="22">
        <v>736.82619883040945</v>
      </c>
      <c r="W364" s="23">
        <v>234</v>
      </c>
      <c r="X364" s="24">
        <v>0.97499999999999998</v>
      </c>
      <c r="Y364" s="5" t="s">
        <v>1214</v>
      </c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</row>
    <row r="365" spans="1:42" s="25" customFormat="1" ht="16.5" customHeight="1" x14ac:dyDescent="0.25">
      <c r="A365" s="16">
        <v>24035130</v>
      </c>
      <c r="B365" s="17" t="s">
        <v>1227</v>
      </c>
      <c r="C365" s="17" t="s">
        <v>596</v>
      </c>
      <c r="D365" s="17" t="s">
        <v>597</v>
      </c>
      <c r="E365" s="17" t="s">
        <v>504</v>
      </c>
      <c r="F365" s="17">
        <v>6</v>
      </c>
      <c r="G365" s="17">
        <v>2690</v>
      </c>
      <c r="H365" s="18">
        <v>-73.360813059999998</v>
      </c>
      <c r="I365" s="19">
        <v>5.5430774999999999</v>
      </c>
      <c r="J365" s="20">
        <v>21.2</v>
      </c>
      <c r="K365" s="21">
        <v>27.713333333333331</v>
      </c>
      <c r="L365" s="21">
        <v>57.655172413793103</v>
      </c>
      <c r="M365" s="21">
        <v>93.982758620689651</v>
      </c>
      <c r="N365" s="21">
        <v>82.565517241379297</v>
      </c>
      <c r="O365" s="21">
        <v>50.7</v>
      </c>
      <c r="P365" s="21">
        <v>50.139285714285712</v>
      </c>
      <c r="Q365" s="21">
        <v>37.15</v>
      </c>
      <c r="R365" s="21">
        <v>43.093103448275848</v>
      </c>
      <c r="S365" s="21">
        <v>78.934482758620689</v>
      </c>
      <c r="T365" s="21">
        <v>80.379310344827559</v>
      </c>
      <c r="U365" s="21">
        <v>32.066666666666677</v>
      </c>
      <c r="V365" s="22">
        <v>655.57963054187189</v>
      </c>
      <c r="W365" s="23">
        <v>345</v>
      </c>
      <c r="X365" s="24">
        <v>0.95833333333333337</v>
      </c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</row>
    <row r="366" spans="1:42" s="25" customFormat="1" ht="16.5" customHeight="1" x14ac:dyDescent="0.25">
      <c r="A366" s="16">
        <v>35070030</v>
      </c>
      <c r="B366" s="17" t="s">
        <v>1211</v>
      </c>
      <c r="C366" s="17" t="s">
        <v>1510</v>
      </c>
      <c r="D366" s="17" t="s">
        <v>1510</v>
      </c>
      <c r="E366" s="17" t="s">
        <v>504</v>
      </c>
      <c r="F366" s="17">
        <v>6</v>
      </c>
      <c r="G366" s="17">
        <v>2400</v>
      </c>
      <c r="H366" s="18">
        <v>-73.496361110000009</v>
      </c>
      <c r="I366" s="19">
        <v>5.3177500000000002</v>
      </c>
      <c r="J366" s="20">
        <v>12.80714285714286</v>
      </c>
      <c r="K366" s="21">
        <v>23.274074074074068</v>
      </c>
      <c r="L366" s="21">
        <v>53.83448275862068</v>
      </c>
      <c r="M366" s="21">
        <v>75.206896551724142</v>
      </c>
      <c r="N366" s="21">
        <v>100.17666666666661</v>
      </c>
      <c r="O366" s="21">
        <v>87.503571428571419</v>
      </c>
      <c r="P366" s="21">
        <v>90.100000000000037</v>
      </c>
      <c r="Q366" s="21">
        <v>78.183333333333309</v>
      </c>
      <c r="R366" s="21">
        <v>59.053333333333327</v>
      </c>
      <c r="S366" s="21">
        <v>81.599999999999994</v>
      </c>
      <c r="T366" s="21">
        <v>70.323333333333338</v>
      </c>
      <c r="U366" s="21">
        <v>25.576666666666672</v>
      </c>
      <c r="V366" s="22">
        <v>757.63950100346653</v>
      </c>
      <c r="W366" s="23">
        <v>349</v>
      </c>
      <c r="X366" s="24">
        <v>0.96944444444444444</v>
      </c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</row>
    <row r="367" spans="1:42" s="25" customFormat="1" ht="16.5" customHeight="1" x14ac:dyDescent="0.25">
      <c r="A367" s="16">
        <v>24030820</v>
      </c>
      <c r="B367" s="17" t="s">
        <v>1235</v>
      </c>
      <c r="C367" s="17" t="s">
        <v>1511</v>
      </c>
      <c r="D367" s="17" t="s">
        <v>1512</v>
      </c>
      <c r="E367" s="17" t="s">
        <v>504</v>
      </c>
      <c r="F367" s="17">
        <v>6</v>
      </c>
      <c r="G367" s="17">
        <v>2780</v>
      </c>
      <c r="H367" s="18">
        <v>-73.21011111</v>
      </c>
      <c r="I367" s="19">
        <v>5.6637222200000004</v>
      </c>
      <c r="J367" s="20">
        <v>19.839285714285719</v>
      </c>
      <c r="K367" s="21">
        <v>35.6</v>
      </c>
      <c r="L367" s="21">
        <v>76.953846153846172</v>
      </c>
      <c r="M367" s="21">
        <v>107.0407407407407</v>
      </c>
      <c r="N367" s="21">
        <v>97.13928571428572</v>
      </c>
      <c r="O367" s="21">
        <v>55.335714285714282</v>
      </c>
      <c r="P367" s="21">
        <v>51.771999999999998</v>
      </c>
      <c r="Q367" s="21">
        <v>38.288888888888877</v>
      </c>
      <c r="R367" s="21">
        <v>58.247999999999983</v>
      </c>
      <c r="S367" s="21">
        <v>95.307692307692321</v>
      </c>
      <c r="T367" s="21">
        <v>96.157692307692301</v>
      </c>
      <c r="U367" s="21">
        <v>40.896000000000001</v>
      </c>
      <c r="V367" s="22">
        <v>772.57914611314595</v>
      </c>
      <c r="W367" s="23">
        <v>316</v>
      </c>
      <c r="X367" s="24">
        <v>0.87777777777777777</v>
      </c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</row>
    <row r="368" spans="1:42" s="25" customFormat="1" ht="16.5" customHeight="1" x14ac:dyDescent="0.25">
      <c r="A368" s="16">
        <v>24030530</v>
      </c>
      <c r="B368" s="17" t="s">
        <v>1211</v>
      </c>
      <c r="C368" s="17" t="s">
        <v>1015</v>
      </c>
      <c r="D368" s="17" t="s">
        <v>1512</v>
      </c>
      <c r="E368" s="17" t="s">
        <v>504</v>
      </c>
      <c r="F368" s="17">
        <v>6</v>
      </c>
      <c r="G368" s="17">
        <v>2580</v>
      </c>
      <c r="H368" s="18">
        <v>-73.234222220000007</v>
      </c>
      <c r="I368" s="19">
        <v>5.6987222199999996</v>
      </c>
      <c r="J368" s="20">
        <v>28.13571428571429</v>
      </c>
      <c r="K368" s="21">
        <v>38.635714285714293</v>
      </c>
      <c r="L368" s="21">
        <v>86.134482758620692</v>
      </c>
      <c r="M368" s="21">
        <v>114.3633333333333</v>
      </c>
      <c r="N368" s="21">
        <v>109.12142857142859</v>
      </c>
      <c r="O368" s="21">
        <v>57.653571428571432</v>
      </c>
      <c r="P368" s="21">
        <v>53.320689655172423</v>
      </c>
      <c r="Q368" s="21">
        <v>42.86071428571428</v>
      </c>
      <c r="R368" s="21">
        <v>64.42068965517241</v>
      </c>
      <c r="S368" s="21">
        <v>114.2034482758621</v>
      </c>
      <c r="T368" s="21">
        <v>105.5655172413793</v>
      </c>
      <c r="U368" s="21">
        <v>51.193333333333342</v>
      </c>
      <c r="V368" s="22">
        <v>865.6086371100165</v>
      </c>
      <c r="W368" s="23">
        <v>345</v>
      </c>
      <c r="X368" s="24">
        <v>0.95833333333333337</v>
      </c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</row>
    <row r="369" spans="1:42" s="25" customFormat="1" ht="16.5" customHeight="1" x14ac:dyDescent="0.25">
      <c r="A369" s="16">
        <v>24030860</v>
      </c>
      <c r="B369" s="17" t="s">
        <v>1211</v>
      </c>
      <c r="C369" s="17" t="s">
        <v>1513</v>
      </c>
      <c r="D369" s="17" t="s">
        <v>1514</v>
      </c>
      <c r="E369" s="17" t="s">
        <v>504</v>
      </c>
      <c r="F369" s="17">
        <v>6</v>
      </c>
      <c r="G369" s="17">
        <v>2800</v>
      </c>
      <c r="H369" s="18">
        <v>-72.866666670000001</v>
      </c>
      <c r="I369" s="19">
        <v>6.1007222199999998</v>
      </c>
      <c r="J369" s="20">
        <v>36.793333333333329</v>
      </c>
      <c r="K369" s="21">
        <v>56.568965517241367</v>
      </c>
      <c r="L369" s="21">
        <v>106.5586206896552</v>
      </c>
      <c r="M369" s="21">
        <v>137.43666666666661</v>
      </c>
      <c r="N369" s="21">
        <v>112.45</v>
      </c>
      <c r="O369" s="21">
        <v>50.993103448275861</v>
      </c>
      <c r="P369" s="21">
        <v>46.296551724137927</v>
      </c>
      <c r="Q369" s="21">
        <v>57.851724137931043</v>
      </c>
      <c r="R369" s="21">
        <v>82.963333333333324</v>
      </c>
      <c r="S369" s="21">
        <v>124.37666666666669</v>
      </c>
      <c r="T369" s="21">
        <v>102.8633333333333</v>
      </c>
      <c r="U369" s="21">
        <v>51.610344827586189</v>
      </c>
      <c r="V369" s="22">
        <v>966.76264367816088</v>
      </c>
      <c r="W369" s="23">
        <v>354</v>
      </c>
      <c r="X369" s="24">
        <v>0.98333333333333328</v>
      </c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</row>
    <row r="370" spans="1:42" s="25" customFormat="1" ht="16.5" customHeight="1" x14ac:dyDescent="0.25">
      <c r="A370" s="16">
        <v>24030650</v>
      </c>
      <c r="B370" s="17" t="s">
        <v>1211</v>
      </c>
      <c r="C370" s="17" t="s">
        <v>1514</v>
      </c>
      <c r="D370" s="17" t="s">
        <v>1514</v>
      </c>
      <c r="E370" s="17" t="s">
        <v>504</v>
      </c>
      <c r="F370" s="17">
        <v>6</v>
      </c>
      <c r="G370" s="17">
        <v>2833</v>
      </c>
      <c r="H370" s="18">
        <v>-72.855611109999998</v>
      </c>
      <c r="I370" s="19">
        <v>6.0336111099999998</v>
      </c>
      <c r="J370" s="20">
        <v>39.203571428571422</v>
      </c>
      <c r="K370" s="21">
        <v>53.314814814814817</v>
      </c>
      <c r="L370" s="21">
        <v>100.4307692307693</v>
      </c>
      <c r="M370" s="21">
        <v>137.4041666666667</v>
      </c>
      <c r="N370" s="21">
        <v>92.403571428571439</v>
      </c>
      <c r="O370" s="21">
        <v>47.710714285714303</v>
      </c>
      <c r="P370" s="21">
        <v>53.657692307692301</v>
      </c>
      <c r="Q370" s="21">
        <v>57.96785714285712</v>
      </c>
      <c r="R370" s="21">
        <v>67.219230769230762</v>
      </c>
      <c r="S370" s="21">
        <v>100.9269230769231</v>
      </c>
      <c r="T370" s="21">
        <v>88.658333333333346</v>
      </c>
      <c r="U370" s="21">
        <v>37.448148148148157</v>
      </c>
      <c r="V370" s="22">
        <v>876.34579263329249</v>
      </c>
      <c r="W370" s="23">
        <v>318</v>
      </c>
      <c r="X370" s="24">
        <v>0.8833333333333333</v>
      </c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</row>
    <row r="371" spans="1:42" s="25" customFormat="1" ht="16.5" customHeight="1" x14ac:dyDescent="0.25">
      <c r="A371" s="16">
        <v>35070050</v>
      </c>
      <c r="B371" s="17" t="s">
        <v>1211</v>
      </c>
      <c r="C371" s="17" t="s">
        <v>1515</v>
      </c>
      <c r="D371" s="17" t="s">
        <v>1515</v>
      </c>
      <c r="E371" s="17" t="s">
        <v>504</v>
      </c>
      <c r="F371" s="17">
        <v>6</v>
      </c>
      <c r="G371" s="17">
        <v>2300</v>
      </c>
      <c r="H371" s="18">
        <v>-73.444555560000012</v>
      </c>
      <c r="I371" s="19">
        <v>5.2191111100000001</v>
      </c>
      <c r="J371" s="20">
        <v>15.22</v>
      </c>
      <c r="K371" s="21">
        <v>28.19310344827587</v>
      </c>
      <c r="L371" s="21">
        <v>59.663333333333327</v>
      </c>
      <c r="M371" s="21">
        <v>110.6133333333334</v>
      </c>
      <c r="N371" s="21">
        <v>139.6413793103448</v>
      </c>
      <c r="O371" s="21">
        <v>137.95333333333329</v>
      </c>
      <c r="P371" s="21">
        <v>145.2103448275862</v>
      </c>
      <c r="Q371" s="21">
        <v>118.9766666666667</v>
      </c>
      <c r="R371" s="21">
        <v>89.446666666666701</v>
      </c>
      <c r="S371" s="21">
        <v>92.58214285714287</v>
      </c>
      <c r="T371" s="21">
        <v>87.39655172413795</v>
      </c>
      <c r="U371" s="21">
        <v>31.846428571428572</v>
      </c>
      <c r="V371" s="22">
        <v>1056.7432840722499</v>
      </c>
      <c r="W371" s="23">
        <v>352</v>
      </c>
      <c r="X371" s="24">
        <v>0.97777777777777775</v>
      </c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</row>
    <row r="372" spans="1:42" s="25" customFormat="1" ht="16.5" customHeight="1" x14ac:dyDescent="0.25">
      <c r="A372" s="16">
        <v>35070020</v>
      </c>
      <c r="B372" s="17" t="s">
        <v>1211</v>
      </c>
      <c r="C372" s="17" t="s">
        <v>538</v>
      </c>
      <c r="D372" s="17" t="s">
        <v>538</v>
      </c>
      <c r="E372" s="17" t="s">
        <v>504</v>
      </c>
      <c r="F372" s="17">
        <v>6</v>
      </c>
      <c r="G372" s="17">
        <v>2630</v>
      </c>
      <c r="H372" s="18">
        <v>-73.602888890000003</v>
      </c>
      <c r="I372" s="19">
        <v>5.3830555599999999</v>
      </c>
      <c r="J372" s="20">
        <v>21.15</v>
      </c>
      <c r="K372" s="21">
        <v>30.393103448275859</v>
      </c>
      <c r="L372" s="21">
        <v>61.682142857142871</v>
      </c>
      <c r="M372" s="21">
        <v>87.634482758620692</v>
      </c>
      <c r="N372" s="21">
        <v>104.5620689655172</v>
      </c>
      <c r="O372" s="21">
        <v>106.3928571428571</v>
      </c>
      <c r="P372" s="21">
        <v>111.5965517241379</v>
      </c>
      <c r="Q372" s="21">
        <v>93.106666666666669</v>
      </c>
      <c r="R372" s="21">
        <v>65.7</v>
      </c>
      <c r="S372" s="21">
        <v>97.98571428571428</v>
      </c>
      <c r="T372" s="21">
        <v>80.671428571428564</v>
      </c>
      <c r="U372" s="21">
        <v>40.500000000000007</v>
      </c>
      <c r="V372" s="22">
        <v>901.37501642036125</v>
      </c>
      <c r="W372" s="23">
        <v>344</v>
      </c>
      <c r="X372" s="24">
        <v>0.9555555555555556</v>
      </c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</row>
    <row r="373" spans="1:42" s="25" customFormat="1" ht="16.5" customHeight="1" x14ac:dyDescent="0.25">
      <c r="A373" s="16">
        <v>24010410</v>
      </c>
      <c r="B373" s="17" t="s">
        <v>1211</v>
      </c>
      <c r="C373" s="17" t="s">
        <v>1516</v>
      </c>
      <c r="D373" s="17" t="s">
        <v>1517</v>
      </c>
      <c r="E373" s="17" t="s">
        <v>504</v>
      </c>
      <c r="F373" s="17">
        <v>6</v>
      </c>
      <c r="G373" s="17">
        <v>2120</v>
      </c>
      <c r="H373" s="18">
        <v>-73.545277779999992</v>
      </c>
      <c r="I373" s="19">
        <v>5.6020833300000001</v>
      </c>
      <c r="J373" s="20">
        <v>30.703448275862069</v>
      </c>
      <c r="K373" s="21">
        <v>53.213333333333338</v>
      </c>
      <c r="L373" s="21">
        <v>81.783333333333331</v>
      </c>
      <c r="M373" s="21">
        <v>87.974074074074082</v>
      </c>
      <c r="N373" s="21">
        <v>66.053333333333342</v>
      </c>
      <c r="O373" s="21">
        <v>24.836666666666659</v>
      </c>
      <c r="P373" s="21">
        <v>17.72413793103448</v>
      </c>
      <c r="Q373" s="21">
        <v>17.413333333333341</v>
      </c>
      <c r="R373" s="21">
        <v>38.653571428571432</v>
      </c>
      <c r="S373" s="21">
        <v>89.851724137931029</v>
      </c>
      <c r="T373" s="21">
        <v>92.368965517241392</v>
      </c>
      <c r="U373" s="21">
        <v>44.356666666666683</v>
      </c>
      <c r="V373" s="22">
        <v>644.9325880313811</v>
      </c>
      <c r="W373" s="23">
        <v>351</v>
      </c>
      <c r="X373" s="24">
        <v>0.97499999999999998</v>
      </c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</row>
    <row r="374" spans="1:42" s="25" customFormat="1" ht="16.5" customHeight="1" x14ac:dyDescent="0.25">
      <c r="A374" s="16">
        <v>24015300</v>
      </c>
      <c r="B374" s="17" t="s">
        <v>1227</v>
      </c>
      <c r="C374" s="17" t="s">
        <v>1518</v>
      </c>
      <c r="D374" s="17" t="s">
        <v>1517</v>
      </c>
      <c r="E374" s="17" t="s">
        <v>504</v>
      </c>
      <c r="F374" s="17">
        <v>6</v>
      </c>
      <c r="G374" s="17">
        <v>2215</v>
      </c>
      <c r="H374" s="18">
        <v>-73.54394443999999</v>
      </c>
      <c r="I374" s="19">
        <v>5.6558333300000001</v>
      </c>
      <c r="J374" s="20">
        <v>57.142857142857153</v>
      </c>
      <c r="K374" s="21">
        <v>79.796551724137942</v>
      </c>
      <c r="L374" s="21">
        <v>133.80344827586211</v>
      </c>
      <c r="M374" s="21">
        <v>131.61724137931029</v>
      </c>
      <c r="N374" s="21">
        <v>108.0241379310345</v>
      </c>
      <c r="O374" s="21">
        <v>44.16538461538461</v>
      </c>
      <c r="P374" s="21">
        <v>34.346428571428582</v>
      </c>
      <c r="Q374" s="21">
        <v>35.878571428571433</v>
      </c>
      <c r="R374" s="21">
        <v>58.417241379310333</v>
      </c>
      <c r="S374" s="21">
        <v>134.13333333333341</v>
      </c>
      <c r="T374" s="21">
        <v>139.96206896551729</v>
      </c>
      <c r="U374" s="21">
        <v>92.103571428571428</v>
      </c>
      <c r="V374" s="22">
        <v>1049.390836175319</v>
      </c>
      <c r="W374" s="23">
        <v>342</v>
      </c>
      <c r="X374" s="24">
        <v>0.95</v>
      </c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</row>
    <row r="375" spans="1:42" s="25" customFormat="1" ht="16.5" customHeight="1" x14ac:dyDescent="0.25">
      <c r="A375" s="16">
        <v>35080010</v>
      </c>
      <c r="B375" s="17" t="s">
        <v>1211</v>
      </c>
      <c r="C375" s="17" t="s">
        <v>531</v>
      </c>
      <c r="D375" s="17" t="s">
        <v>1519</v>
      </c>
      <c r="E375" s="17" t="s">
        <v>504</v>
      </c>
      <c r="F375" s="17">
        <v>6</v>
      </c>
      <c r="G375" s="17">
        <v>1720</v>
      </c>
      <c r="H375" s="18">
        <v>-73.169277780000002</v>
      </c>
      <c r="I375" s="19">
        <v>5.2829722200000004</v>
      </c>
      <c r="J375" s="20">
        <v>34.04137931034483</v>
      </c>
      <c r="K375" s="21">
        <v>39.739285714285721</v>
      </c>
      <c r="L375" s="21">
        <v>84.63448275862072</v>
      </c>
      <c r="M375" s="21">
        <v>166.35</v>
      </c>
      <c r="N375" s="21">
        <v>243.05</v>
      </c>
      <c r="O375" s="21">
        <v>281.24230769230769</v>
      </c>
      <c r="P375" s="21">
        <v>290.21851851851852</v>
      </c>
      <c r="Q375" s="21">
        <v>250.0074074074073</v>
      </c>
      <c r="R375" s="21">
        <v>140.19285714285721</v>
      </c>
      <c r="S375" s="21">
        <v>170.62592592592591</v>
      </c>
      <c r="T375" s="21">
        <v>161.09310344827591</v>
      </c>
      <c r="U375" s="21">
        <v>87.327586206896541</v>
      </c>
      <c r="V375" s="22">
        <v>1948.5228541254401</v>
      </c>
      <c r="W375" s="23">
        <v>337</v>
      </c>
      <c r="X375" s="24">
        <v>0.93611111111111112</v>
      </c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</row>
    <row r="376" spans="1:42" s="25" customFormat="1" ht="16.5" customHeight="1" x14ac:dyDescent="0.25">
      <c r="A376" s="16">
        <v>26180190</v>
      </c>
      <c r="B376" s="17" t="s">
        <v>1211</v>
      </c>
      <c r="C376" s="17" t="s">
        <v>1520</v>
      </c>
      <c r="D376" s="17" t="s">
        <v>1520</v>
      </c>
      <c r="E376" s="17" t="s">
        <v>110</v>
      </c>
      <c r="F376" s="17">
        <v>1</v>
      </c>
      <c r="G376" s="17">
        <v>2400</v>
      </c>
      <c r="H376" s="18">
        <v>-75.451194439999995</v>
      </c>
      <c r="I376" s="19">
        <v>5.6000277799999996</v>
      </c>
      <c r="J376" s="20">
        <v>133.64285714285711</v>
      </c>
      <c r="K376" s="21">
        <v>164.4344827586207</v>
      </c>
      <c r="L376" s="21">
        <v>298.91428571428571</v>
      </c>
      <c r="M376" s="21">
        <v>384.30714285714288</v>
      </c>
      <c r="N376" s="21">
        <v>366.55</v>
      </c>
      <c r="O376" s="21">
        <v>256.24814814814812</v>
      </c>
      <c r="P376" s="21">
        <v>212.48214285714289</v>
      </c>
      <c r="Q376" s="21">
        <v>204.95666666666659</v>
      </c>
      <c r="R376" s="21">
        <v>312.84482758620692</v>
      </c>
      <c r="S376" s="21">
        <v>393.35172413793111</v>
      </c>
      <c r="T376" s="21">
        <v>335.02068965517242</v>
      </c>
      <c r="U376" s="21">
        <v>209.8</v>
      </c>
      <c r="V376" s="22">
        <v>3272.5529675241742</v>
      </c>
      <c r="W376" s="23">
        <v>343</v>
      </c>
      <c r="X376" s="24">
        <v>0.95277777777777772</v>
      </c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</row>
    <row r="377" spans="1:42" s="25" customFormat="1" ht="16.5" customHeight="1" x14ac:dyDescent="0.25">
      <c r="A377" s="16">
        <v>26160160</v>
      </c>
      <c r="B377" s="17" t="s">
        <v>1211</v>
      </c>
      <c r="C377" s="17" t="s">
        <v>1521</v>
      </c>
      <c r="D377" s="17" t="s">
        <v>1520</v>
      </c>
      <c r="E377" s="17" t="s">
        <v>110</v>
      </c>
      <c r="F377" s="17">
        <v>1</v>
      </c>
      <c r="G377" s="17">
        <v>1480</v>
      </c>
      <c r="H377" s="18">
        <v>-75.577500000000001</v>
      </c>
      <c r="I377" s="19">
        <v>5.5875000000000004</v>
      </c>
      <c r="J377" s="20">
        <v>114.73</v>
      </c>
      <c r="K377" s="21">
        <v>151.451724137931</v>
      </c>
      <c r="L377" s="21">
        <v>235.96</v>
      </c>
      <c r="M377" s="21">
        <v>237.99</v>
      </c>
      <c r="N377" s="21">
        <v>326.97333333333341</v>
      </c>
      <c r="O377" s="21">
        <v>208.67241379310349</v>
      </c>
      <c r="P377" s="21">
        <v>152.71071428571429</v>
      </c>
      <c r="Q377" s="21">
        <v>175.47586206896551</v>
      </c>
      <c r="R377" s="21">
        <v>240.24</v>
      </c>
      <c r="S377" s="21">
        <v>290.60000000000002</v>
      </c>
      <c r="T377" s="21">
        <v>311.14999999999992</v>
      </c>
      <c r="U377" s="21">
        <v>217.07241379310349</v>
      </c>
      <c r="V377" s="22">
        <v>2663.0264614121511</v>
      </c>
      <c r="W377" s="23">
        <v>353</v>
      </c>
      <c r="X377" s="24">
        <v>0.98055555555555551</v>
      </c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</row>
    <row r="378" spans="1:42" s="25" customFormat="1" ht="16.5" customHeight="1" x14ac:dyDescent="0.25">
      <c r="A378" s="16">
        <v>26185010</v>
      </c>
      <c r="B378" s="17" t="s">
        <v>1236</v>
      </c>
      <c r="C378" s="17" t="s">
        <v>1522</v>
      </c>
      <c r="D378" s="17" t="s">
        <v>1520</v>
      </c>
      <c r="E378" s="17" t="s">
        <v>110</v>
      </c>
      <c r="F378" s="17">
        <v>1</v>
      </c>
      <c r="G378" s="17">
        <v>2180</v>
      </c>
      <c r="H378" s="18">
        <v>-75.344777780000001</v>
      </c>
      <c r="I378" s="19">
        <v>5.5787499999999994</v>
      </c>
      <c r="J378" s="20">
        <v>95.874488264333323</v>
      </c>
      <c r="K378" s="21">
        <v>120.2037193934584</v>
      </c>
      <c r="L378" s="21">
        <v>154.66910412510239</v>
      </c>
      <c r="M378" s="21">
        <v>196.4371997396151</v>
      </c>
      <c r="N378" s="21">
        <v>238.51478612395829</v>
      </c>
      <c r="O378" s="21">
        <v>156.6841007888201</v>
      </c>
      <c r="P378" s="21">
        <v>132.50709486802421</v>
      </c>
      <c r="Q378" s="21">
        <v>124.4665884256363</v>
      </c>
      <c r="R378" s="21">
        <v>180.1954473763665</v>
      </c>
      <c r="S378" s="21">
        <v>204.6696813389816</v>
      </c>
      <c r="T378" s="21">
        <v>196.51423583638109</v>
      </c>
      <c r="U378" s="21">
        <v>134.7787179926334</v>
      </c>
      <c r="V378" s="22">
        <v>1935.515164273311</v>
      </c>
      <c r="W378" s="23">
        <v>288</v>
      </c>
      <c r="X378" s="24">
        <v>0.8</v>
      </c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</row>
    <row r="379" spans="1:42" s="25" customFormat="1" ht="16.5" customHeight="1" x14ac:dyDescent="0.25">
      <c r="A379" s="16">
        <v>23040030</v>
      </c>
      <c r="B379" s="17" t="s">
        <v>1211</v>
      </c>
      <c r="C379" s="17" t="s">
        <v>1523</v>
      </c>
      <c r="D379" s="17" t="s">
        <v>1524</v>
      </c>
      <c r="E379" s="17" t="s">
        <v>110</v>
      </c>
      <c r="F379" s="17">
        <v>10</v>
      </c>
      <c r="G379" s="17">
        <v>192</v>
      </c>
      <c r="H379" s="18">
        <v>-74.676166670000001</v>
      </c>
      <c r="I379" s="19">
        <v>5.4791944399999997</v>
      </c>
      <c r="J379" s="20">
        <v>85.496296296296293</v>
      </c>
      <c r="K379" s="21">
        <v>85.399999999999991</v>
      </c>
      <c r="L379" s="21">
        <v>175.93214285714291</v>
      </c>
      <c r="M379" s="21">
        <v>228.08928571428569</v>
      </c>
      <c r="N379" s="21">
        <v>244.87142857142859</v>
      </c>
      <c r="O379" s="21">
        <v>109.4</v>
      </c>
      <c r="P379" s="21">
        <v>85.707407407407402</v>
      </c>
      <c r="Q379" s="21">
        <v>116.9923076923077</v>
      </c>
      <c r="R379" s="21">
        <v>163.54</v>
      </c>
      <c r="S379" s="21">
        <v>268.35199999999998</v>
      </c>
      <c r="T379" s="21">
        <v>247.4259259259259</v>
      </c>
      <c r="U379" s="21">
        <v>172.44</v>
      </c>
      <c r="V379" s="22">
        <v>1983.646794464795</v>
      </c>
      <c r="W379" s="23">
        <v>321</v>
      </c>
      <c r="X379" s="24">
        <v>0.89166666666666672</v>
      </c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</row>
    <row r="380" spans="1:42" s="25" customFormat="1" ht="16.5" customHeight="1" x14ac:dyDescent="0.25">
      <c r="A380" s="16">
        <v>26155110</v>
      </c>
      <c r="B380" s="17" t="s">
        <v>1227</v>
      </c>
      <c r="C380" s="17" t="s">
        <v>866</v>
      </c>
      <c r="D380" s="17" t="s">
        <v>867</v>
      </c>
      <c r="E380" s="17" t="s">
        <v>110</v>
      </c>
      <c r="F380" s="17">
        <v>9</v>
      </c>
      <c r="G380" s="17">
        <v>2104</v>
      </c>
      <c r="H380" s="18">
        <v>-75.469916669999989</v>
      </c>
      <c r="I380" s="19">
        <v>5.0297777799999999</v>
      </c>
      <c r="J380" s="20">
        <v>98.58928571428568</v>
      </c>
      <c r="K380" s="21">
        <v>100.44814814814821</v>
      </c>
      <c r="L380" s="21">
        <v>155.31</v>
      </c>
      <c r="M380" s="21">
        <v>191.79655172413791</v>
      </c>
      <c r="N380" s="21">
        <v>166.76206896551719</v>
      </c>
      <c r="O380" s="21">
        <v>103.8964285714286</v>
      </c>
      <c r="P380" s="21">
        <v>69.867857142857147</v>
      </c>
      <c r="Q380" s="21">
        <v>70.953333333333333</v>
      </c>
      <c r="R380" s="21">
        <v>130.6379310344827</v>
      </c>
      <c r="S380" s="21">
        <v>204.28928571428571</v>
      </c>
      <c r="T380" s="21">
        <v>196.56666666666669</v>
      </c>
      <c r="U380" s="21">
        <v>122.18518518518511</v>
      </c>
      <c r="V380" s="22">
        <v>1611.3027422003281</v>
      </c>
      <c r="W380" s="23">
        <v>340</v>
      </c>
      <c r="X380" s="24">
        <v>0.94444444444444442</v>
      </c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</row>
    <row r="381" spans="1:42" s="25" customFormat="1" ht="16.5" customHeight="1" x14ac:dyDescent="0.25">
      <c r="A381" s="16">
        <v>26150160</v>
      </c>
      <c r="B381" s="17" t="s">
        <v>1227</v>
      </c>
      <c r="C381" s="17" t="s">
        <v>1525</v>
      </c>
      <c r="D381" s="17" t="s">
        <v>867</v>
      </c>
      <c r="E381" s="17" t="s">
        <v>110</v>
      </c>
      <c r="F381" s="17">
        <v>9</v>
      </c>
      <c r="G381" s="17">
        <v>3341</v>
      </c>
      <c r="H381" s="18">
        <v>-75.356555560000004</v>
      </c>
      <c r="I381" s="19">
        <v>5.0178333300000002</v>
      </c>
      <c r="J381" s="20">
        <v>70.75</v>
      </c>
      <c r="K381" s="21">
        <v>69.023333333333326</v>
      </c>
      <c r="L381" s="21">
        <v>118.72413793103451</v>
      </c>
      <c r="M381" s="21">
        <v>164.68333333333331</v>
      </c>
      <c r="N381" s="21">
        <v>182.8666666666667</v>
      </c>
      <c r="O381" s="21">
        <v>119.9172413793103</v>
      </c>
      <c r="P381" s="21">
        <v>104.6103448275862</v>
      </c>
      <c r="Q381" s="21">
        <v>90.407407407407405</v>
      </c>
      <c r="R381" s="21">
        <v>118.6037037037037</v>
      </c>
      <c r="S381" s="21">
        <v>175.44444444444451</v>
      </c>
      <c r="T381" s="21">
        <v>173.01111111111109</v>
      </c>
      <c r="U381" s="21">
        <v>99.111111111111114</v>
      </c>
      <c r="V381" s="22">
        <v>1487.152835249042</v>
      </c>
      <c r="W381" s="23">
        <v>340</v>
      </c>
      <c r="X381" s="24">
        <v>0.94444444444444442</v>
      </c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</row>
    <row r="382" spans="1:42" s="25" customFormat="1" ht="16.5" customHeight="1" x14ac:dyDescent="0.25">
      <c r="A382" s="16">
        <v>23020080</v>
      </c>
      <c r="B382" s="17" t="s">
        <v>1211</v>
      </c>
      <c r="C382" s="17" t="s">
        <v>840</v>
      </c>
      <c r="D382" s="17" t="s">
        <v>840</v>
      </c>
      <c r="E382" s="17" t="s">
        <v>110</v>
      </c>
      <c r="F382" s="17">
        <v>10</v>
      </c>
      <c r="G382" s="17">
        <v>1974</v>
      </c>
      <c r="H382" s="18">
        <v>-75.144083330000001</v>
      </c>
      <c r="I382" s="19">
        <v>5.26561111</v>
      </c>
      <c r="J382" s="20">
        <v>182.92857142857139</v>
      </c>
      <c r="K382" s="21">
        <v>246.49629629629629</v>
      </c>
      <c r="L382" s="21">
        <v>355.39310344827578</v>
      </c>
      <c r="M382" s="21">
        <v>351.26785714285722</v>
      </c>
      <c r="N382" s="21">
        <v>350.42758620689648</v>
      </c>
      <c r="O382" s="21">
        <v>163.19655172413789</v>
      </c>
      <c r="P382" s="21">
        <v>138.148275862069</v>
      </c>
      <c r="Q382" s="21">
        <v>173.18928571428569</v>
      </c>
      <c r="R382" s="21">
        <v>275.18275862068981</v>
      </c>
      <c r="S382" s="21">
        <v>356.48666666666668</v>
      </c>
      <c r="T382" s="21">
        <v>379.07931034482749</v>
      </c>
      <c r="U382" s="21">
        <v>275.08571428571429</v>
      </c>
      <c r="V382" s="22">
        <v>3246.8819777412882</v>
      </c>
      <c r="W382" s="23">
        <v>343</v>
      </c>
      <c r="X382" s="24">
        <v>0.95277777777777772</v>
      </c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</row>
    <row r="383" spans="1:42" s="25" customFormat="1" ht="16.5" customHeight="1" x14ac:dyDescent="0.25">
      <c r="A383" s="16">
        <v>23050080</v>
      </c>
      <c r="B383" s="17" t="s">
        <v>1211</v>
      </c>
      <c r="C383" s="17" t="s">
        <v>972</v>
      </c>
      <c r="D383" s="17" t="s">
        <v>972</v>
      </c>
      <c r="E383" s="17" t="s">
        <v>110</v>
      </c>
      <c r="F383" s="17">
        <v>10</v>
      </c>
      <c r="G383" s="17">
        <v>1550</v>
      </c>
      <c r="H383" s="18">
        <v>-75.057472220000008</v>
      </c>
      <c r="I383" s="19">
        <v>5.2989166699999997</v>
      </c>
      <c r="J383" s="20">
        <v>247.82222222222231</v>
      </c>
      <c r="K383" s="21">
        <v>275.95</v>
      </c>
      <c r="L383" s="21">
        <v>339.87333333333328</v>
      </c>
      <c r="M383" s="21">
        <v>314.70666666666671</v>
      </c>
      <c r="N383" s="21">
        <v>320.75357142857138</v>
      </c>
      <c r="O383" s="21">
        <v>170.3821428571429</v>
      </c>
      <c r="P383" s="21">
        <v>153.35357142857151</v>
      </c>
      <c r="Q383" s="21">
        <v>159.41428571428571</v>
      </c>
      <c r="R383" s="21">
        <v>267.37857142857138</v>
      </c>
      <c r="S383" s="21">
        <v>320.45357142857142</v>
      </c>
      <c r="T383" s="21">
        <v>334.00357142857138</v>
      </c>
      <c r="U383" s="21">
        <v>279.19230769230768</v>
      </c>
      <c r="V383" s="22">
        <v>3183.2838156288149</v>
      </c>
      <c r="W383" s="23">
        <v>335</v>
      </c>
      <c r="X383" s="24">
        <v>0.93055555555555558</v>
      </c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</row>
    <row r="384" spans="1:42" s="25" customFormat="1" ht="16.5" customHeight="1" x14ac:dyDescent="0.25">
      <c r="A384" s="16">
        <v>23020090</v>
      </c>
      <c r="B384" s="17" t="s">
        <v>1211</v>
      </c>
      <c r="C384" s="17" t="s">
        <v>1526</v>
      </c>
      <c r="D384" s="17" t="s">
        <v>1526</v>
      </c>
      <c r="E384" s="17" t="s">
        <v>110</v>
      </c>
      <c r="F384" s="17">
        <v>1</v>
      </c>
      <c r="G384" s="17">
        <v>1700</v>
      </c>
      <c r="H384" s="18">
        <v>-75.267138889999998</v>
      </c>
      <c r="I384" s="19">
        <v>5.2781666700000001</v>
      </c>
      <c r="J384" s="20">
        <v>72.65517241379311</v>
      </c>
      <c r="K384" s="21">
        <v>99.724137931034477</v>
      </c>
      <c r="L384" s="21">
        <v>161.2307692307692</v>
      </c>
      <c r="M384" s="21">
        <v>186.68965517241381</v>
      </c>
      <c r="N384" s="21">
        <v>243.17241379310349</v>
      </c>
      <c r="O384" s="21">
        <v>171.0333333333333</v>
      </c>
      <c r="P384" s="21">
        <v>141.07142857142861</v>
      </c>
      <c r="Q384" s="21">
        <v>130.1</v>
      </c>
      <c r="R384" s="21">
        <v>195.7586206896552</v>
      </c>
      <c r="S384" s="21">
        <v>193.3666666666667</v>
      </c>
      <c r="T384" s="21">
        <v>148.60714285714289</v>
      </c>
      <c r="U384" s="21">
        <v>104</v>
      </c>
      <c r="V384" s="22">
        <v>1847.4093406593411</v>
      </c>
      <c r="W384" s="23">
        <v>347</v>
      </c>
      <c r="X384" s="24">
        <v>0.96388888888888891</v>
      </c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</row>
    <row r="385" spans="1:42" s="25" customFormat="1" ht="16.5" customHeight="1" x14ac:dyDescent="0.25">
      <c r="A385" s="16">
        <v>26160120</v>
      </c>
      <c r="B385" s="17" t="s">
        <v>1211</v>
      </c>
      <c r="C385" s="17" t="s">
        <v>1527</v>
      </c>
      <c r="D385" s="17" t="s">
        <v>946</v>
      </c>
      <c r="E385" s="17" t="s">
        <v>110</v>
      </c>
      <c r="F385" s="17">
        <v>9</v>
      </c>
      <c r="G385" s="17">
        <v>2411</v>
      </c>
      <c r="H385" s="18">
        <v>-75.435777779999995</v>
      </c>
      <c r="I385" s="19">
        <v>5.1921944399999997</v>
      </c>
      <c r="J385" s="20">
        <v>136.22413793103451</v>
      </c>
      <c r="K385" s="21">
        <v>123.82962962962959</v>
      </c>
      <c r="L385" s="21">
        <v>176.05357142857139</v>
      </c>
      <c r="M385" s="21">
        <v>209.42857142857139</v>
      </c>
      <c r="N385" s="21">
        <v>189.30769230769229</v>
      </c>
      <c r="O385" s="21">
        <v>89.740740740740748</v>
      </c>
      <c r="P385" s="21">
        <v>66.307692307692307</v>
      </c>
      <c r="Q385" s="21">
        <v>77.703703703703709</v>
      </c>
      <c r="R385" s="21">
        <v>139.11538461538461</v>
      </c>
      <c r="S385" s="21">
        <v>285.92</v>
      </c>
      <c r="T385" s="21">
        <v>280.61481481481479</v>
      </c>
      <c r="U385" s="21">
        <v>158.88888888888891</v>
      </c>
      <c r="V385" s="22">
        <v>1933.134827796724</v>
      </c>
      <c r="W385" s="23">
        <v>323</v>
      </c>
      <c r="X385" s="24">
        <v>0.89722222222222225</v>
      </c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</row>
    <row r="386" spans="1:42" s="25" customFormat="1" ht="16.5" customHeight="1" x14ac:dyDescent="0.25">
      <c r="A386" s="16">
        <v>26160100</v>
      </c>
      <c r="B386" s="17" t="s">
        <v>1211</v>
      </c>
      <c r="C386" s="17" t="s">
        <v>946</v>
      </c>
      <c r="D386" s="17" t="s">
        <v>946</v>
      </c>
      <c r="E386" s="17" t="s">
        <v>110</v>
      </c>
      <c r="F386" s="17">
        <v>9</v>
      </c>
      <c r="G386" s="17">
        <v>1980</v>
      </c>
      <c r="H386" s="18">
        <v>-75.518444439999996</v>
      </c>
      <c r="I386" s="19">
        <v>5.1631666699999998</v>
      </c>
      <c r="J386" s="20">
        <v>166.80769230769229</v>
      </c>
      <c r="K386" s="21">
        <v>168.84</v>
      </c>
      <c r="L386" s="21">
        <v>178.61538461538461</v>
      </c>
      <c r="M386" s="21">
        <v>240.17307692307691</v>
      </c>
      <c r="N386" s="21">
        <v>242.04</v>
      </c>
      <c r="O386" s="21">
        <v>164.536</v>
      </c>
      <c r="P386" s="21">
        <v>96.68</v>
      </c>
      <c r="Q386" s="21">
        <v>117.96428571428569</v>
      </c>
      <c r="R386" s="21">
        <v>157.68</v>
      </c>
      <c r="S386" s="21">
        <v>292.45833333333331</v>
      </c>
      <c r="T386" s="21">
        <v>305.96153846153851</v>
      </c>
      <c r="U386" s="21">
        <v>205.65185185185189</v>
      </c>
      <c r="V386" s="22">
        <v>2337.4081632071629</v>
      </c>
      <c r="W386" s="23">
        <v>308</v>
      </c>
      <c r="X386" s="24">
        <v>0.85555555555555551</v>
      </c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</row>
    <row r="387" spans="1:42" s="25" customFormat="1" ht="16.5" customHeight="1" x14ac:dyDescent="0.25">
      <c r="A387" s="16">
        <v>23050250</v>
      </c>
      <c r="B387" s="17" t="s">
        <v>1211</v>
      </c>
      <c r="C387" s="17" t="s">
        <v>1528</v>
      </c>
      <c r="D387" s="17" t="s">
        <v>1529</v>
      </c>
      <c r="E387" s="17" t="s">
        <v>110</v>
      </c>
      <c r="F387" s="17">
        <v>10</v>
      </c>
      <c r="G387" s="17">
        <v>737</v>
      </c>
      <c r="H387" s="18">
        <v>-74.891694439999995</v>
      </c>
      <c r="I387" s="19">
        <v>5.5744722199999996</v>
      </c>
      <c r="J387" s="20">
        <v>263.90740740740739</v>
      </c>
      <c r="K387" s="21">
        <v>264.28846153846149</v>
      </c>
      <c r="L387" s="21">
        <v>357.85714285714278</v>
      </c>
      <c r="M387" s="21">
        <v>463.32142857142861</v>
      </c>
      <c r="N387" s="21">
        <v>449.18928571428569</v>
      </c>
      <c r="O387" s="21">
        <v>216.96153846153851</v>
      </c>
      <c r="P387" s="21">
        <v>180.34230769230771</v>
      </c>
      <c r="Q387" s="21">
        <v>281.43461538461543</v>
      </c>
      <c r="R387" s="21">
        <v>359.1653846153846</v>
      </c>
      <c r="S387" s="21">
        <v>532.81538461538469</v>
      </c>
      <c r="T387" s="21">
        <v>538.29642857142858</v>
      </c>
      <c r="U387" s="21">
        <v>396.0344827586207</v>
      </c>
      <c r="V387" s="22">
        <v>4303.6138681880057</v>
      </c>
      <c r="W387" s="23">
        <v>324</v>
      </c>
      <c r="X387" s="24">
        <v>0.9</v>
      </c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</row>
    <row r="388" spans="1:42" s="25" customFormat="1" ht="16.5" customHeight="1" x14ac:dyDescent="0.25">
      <c r="A388" s="16">
        <v>26160090</v>
      </c>
      <c r="B388" s="17" t="s">
        <v>1211</v>
      </c>
      <c r="C388" s="17" t="s">
        <v>163</v>
      </c>
      <c r="D388" s="17" t="s">
        <v>164</v>
      </c>
      <c r="E388" s="17" t="s">
        <v>110</v>
      </c>
      <c r="F388" s="17">
        <v>1</v>
      </c>
      <c r="G388" s="17">
        <v>712</v>
      </c>
      <c r="H388" s="18">
        <v>-75.455083329999994</v>
      </c>
      <c r="I388" s="19">
        <v>5.5224444400000001</v>
      </c>
      <c r="J388" s="20">
        <v>139.37931034482759</v>
      </c>
      <c r="K388" s="21">
        <v>155.59259259259261</v>
      </c>
      <c r="L388" s="21">
        <v>248.93103448275861</v>
      </c>
      <c r="M388" s="21">
        <v>298.63333333333333</v>
      </c>
      <c r="N388" s="21">
        <v>321.7</v>
      </c>
      <c r="O388" s="21">
        <v>214.64666666666659</v>
      </c>
      <c r="P388" s="21">
        <v>175.12758620689661</v>
      </c>
      <c r="Q388" s="21">
        <v>183</v>
      </c>
      <c r="R388" s="21">
        <v>270.08333333333331</v>
      </c>
      <c r="S388" s="21">
        <v>347.43333333333328</v>
      </c>
      <c r="T388" s="21">
        <v>285.2</v>
      </c>
      <c r="U388" s="21">
        <v>206.83333333333329</v>
      </c>
      <c r="V388" s="22">
        <v>2846.5605236270749</v>
      </c>
      <c r="W388" s="23">
        <v>354</v>
      </c>
      <c r="X388" s="24">
        <v>0.98333333333333328</v>
      </c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</row>
    <row r="389" spans="1:42" s="25" customFormat="1" ht="16.5" customHeight="1" x14ac:dyDescent="0.25">
      <c r="A389" s="16">
        <v>26150060</v>
      </c>
      <c r="B389" s="17" t="s">
        <v>1211</v>
      </c>
      <c r="C389" s="17" t="s">
        <v>90</v>
      </c>
      <c r="D389" s="17" t="s">
        <v>1530</v>
      </c>
      <c r="E389" s="17" t="s">
        <v>110</v>
      </c>
      <c r="F389" s="17">
        <v>9</v>
      </c>
      <c r="G389" s="17">
        <v>917</v>
      </c>
      <c r="H389" s="18">
        <v>-75.701666669999994</v>
      </c>
      <c r="I389" s="19">
        <v>5.1085277800000002</v>
      </c>
      <c r="J389" s="20">
        <v>94.996428571428595</v>
      </c>
      <c r="K389" s="21">
        <v>114.8678571428572</v>
      </c>
      <c r="L389" s="21">
        <v>184.25172413793109</v>
      </c>
      <c r="M389" s="21">
        <v>217.74285714285719</v>
      </c>
      <c r="N389" s="21">
        <v>223.86071428571429</v>
      </c>
      <c r="O389" s="21">
        <v>186.84482758620689</v>
      </c>
      <c r="P389" s="21">
        <v>145.32592592592599</v>
      </c>
      <c r="Q389" s="21">
        <v>121.6518518518518</v>
      </c>
      <c r="R389" s="21">
        <v>194.2678571428572</v>
      </c>
      <c r="S389" s="21">
        <v>203.88928571428571</v>
      </c>
      <c r="T389" s="21">
        <v>213.97499999999999</v>
      </c>
      <c r="U389" s="21">
        <v>155.5</v>
      </c>
      <c r="V389" s="22">
        <v>2057.174329501916</v>
      </c>
      <c r="W389" s="23">
        <v>336</v>
      </c>
      <c r="X389" s="24">
        <v>0.93333333333333335</v>
      </c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</row>
    <row r="390" spans="1:42" s="25" customFormat="1" ht="16.5" customHeight="1" x14ac:dyDescent="0.25">
      <c r="A390" s="16">
        <v>23050230</v>
      </c>
      <c r="B390" s="17" t="s">
        <v>1211</v>
      </c>
      <c r="C390" s="17" t="s">
        <v>1531</v>
      </c>
      <c r="D390" s="17" t="s">
        <v>982</v>
      </c>
      <c r="E390" s="17" t="s">
        <v>110</v>
      </c>
      <c r="F390" s="17">
        <v>10</v>
      </c>
      <c r="G390" s="17">
        <v>216</v>
      </c>
      <c r="H390" s="18">
        <v>-75.14916667</v>
      </c>
      <c r="I390" s="19">
        <v>5.3743055599999998</v>
      </c>
      <c r="J390" s="20">
        <v>165.1592592592593</v>
      </c>
      <c r="K390" s="21">
        <v>229.30769230769229</v>
      </c>
      <c r="L390" s="21">
        <v>327.25172413793098</v>
      </c>
      <c r="M390" s="21">
        <v>332.55333333333328</v>
      </c>
      <c r="N390" s="21">
        <v>346.55</v>
      </c>
      <c r="O390" s="21">
        <v>183.2413793103448</v>
      </c>
      <c r="P390" s="21">
        <v>159.94285714285721</v>
      </c>
      <c r="Q390" s="21">
        <v>175.1518518518518</v>
      </c>
      <c r="R390" s="21">
        <v>276.0214285714286</v>
      </c>
      <c r="S390" s="21">
        <v>327.52857142857152</v>
      </c>
      <c r="T390" s="21">
        <v>298.67500000000013</v>
      </c>
      <c r="U390" s="21">
        <v>231.32400000000001</v>
      </c>
      <c r="V390" s="22">
        <v>3052.7070973432701</v>
      </c>
      <c r="W390" s="23">
        <v>333</v>
      </c>
      <c r="X390" s="24">
        <v>0.92500000000000004</v>
      </c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</row>
    <row r="391" spans="1:42" s="25" customFormat="1" ht="16.5" customHeight="1" x14ac:dyDescent="0.25">
      <c r="A391" s="16">
        <v>26170290</v>
      </c>
      <c r="B391" s="17" t="s">
        <v>1211</v>
      </c>
      <c r="C391" s="17" t="s">
        <v>896</v>
      </c>
      <c r="D391" s="17" t="s">
        <v>1532</v>
      </c>
      <c r="E391" s="17" t="s">
        <v>110</v>
      </c>
      <c r="F391" s="17">
        <v>9</v>
      </c>
      <c r="G391" s="17">
        <v>1946</v>
      </c>
      <c r="H391" s="18">
        <v>-75.730249999999998</v>
      </c>
      <c r="I391" s="19">
        <v>5.4247777799999994</v>
      </c>
      <c r="J391" s="20">
        <v>137.5333333333333</v>
      </c>
      <c r="K391" s="21">
        <v>143.0333333333333</v>
      </c>
      <c r="L391" s="21">
        <v>232.79</v>
      </c>
      <c r="M391" s="21">
        <v>266.92857142857139</v>
      </c>
      <c r="N391" s="21">
        <v>260.34482758620692</v>
      </c>
      <c r="O391" s="21">
        <v>166.33333333333329</v>
      </c>
      <c r="P391" s="21">
        <v>151.62068965517241</v>
      </c>
      <c r="Q391" s="21">
        <v>163.10344827586209</v>
      </c>
      <c r="R391" s="21">
        <v>212.85714285714289</v>
      </c>
      <c r="S391" s="21">
        <v>295.3</v>
      </c>
      <c r="T391" s="21">
        <v>278.58928571428572</v>
      </c>
      <c r="U391" s="21">
        <v>206.86206896551721</v>
      </c>
      <c r="V391" s="22">
        <v>2515.2960344827579</v>
      </c>
      <c r="W391" s="23">
        <v>344</v>
      </c>
      <c r="X391" s="24">
        <v>0.9555555555555556</v>
      </c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</row>
    <row r="392" spans="1:42" s="25" customFormat="1" ht="16.5" customHeight="1" x14ac:dyDescent="0.25">
      <c r="A392" s="16">
        <v>26160080</v>
      </c>
      <c r="B392" s="17" t="s">
        <v>1211</v>
      </c>
      <c r="C392" s="17" t="s">
        <v>157</v>
      </c>
      <c r="D392" s="17" t="s">
        <v>1533</v>
      </c>
      <c r="E392" s="17" t="s">
        <v>110</v>
      </c>
      <c r="F392" s="17">
        <v>1</v>
      </c>
      <c r="G392" s="17">
        <v>1890</v>
      </c>
      <c r="H392" s="18">
        <v>-75.489305560000005</v>
      </c>
      <c r="I392" s="19">
        <v>5.3954444400000003</v>
      </c>
      <c r="J392" s="20">
        <v>101.1666666666667</v>
      </c>
      <c r="K392" s="21">
        <v>121.48275862068969</v>
      </c>
      <c r="L392" s="21">
        <v>166.51</v>
      </c>
      <c r="M392" s="21">
        <v>194.56666666666669</v>
      </c>
      <c r="N392" s="21">
        <v>180.26666666666671</v>
      </c>
      <c r="O392" s="21">
        <v>93.566666666666663</v>
      </c>
      <c r="P392" s="21">
        <v>80.965517241379317</v>
      </c>
      <c r="Q392" s="21">
        <v>96.3</v>
      </c>
      <c r="R392" s="21">
        <v>162.5</v>
      </c>
      <c r="S392" s="21">
        <v>239.3</v>
      </c>
      <c r="T392" s="21">
        <v>217.59333333333331</v>
      </c>
      <c r="U392" s="21">
        <v>143.34482758620689</v>
      </c>
      <c r="V392" s="22">
        <v>1797.563103448276</v>
      </c>
      <c r="W392" s="23">
        <v>357</v>
      </c>
      <c r="X392" s="24">
        <v>0.9916666666666667</v>
      </c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</row>
    <row r="393" spans="1:42" s="25" customFormat="1" ht="16.5" customHeight="1" x14ac:dyDescent="0.25">
      <c r="A393" s="16">
        <v>26185040</v>
      </c>
      <c r="B393" s="17" t="s">
        <v>1236</v>
      </c>
      <c r="C393" s="17" t="s">
        <v>1534</v>
      </c>
      <c r="D393" s="17" t="s">
        <v>1533</v>
      </c>
      <c r="E393" s="17" t="s">
        <v>110</v>
      </c>
      <c r="F393" s="17">
        <v>1</v>
      </c>
      <c r="G393" s="17">
        <v>2690</v>
      </c>
      <c r="H393" s="18">
        <v>-75.375333329999989</v>
      </c>
      <c r="I393" s="19">
        <v>5.3729444399999986</v>
      </c>
      <c r="J393" s="20">
        <v>83.96666666666664</v>
      </c>
      <c r="K393" s="21">
        <v>85.779166666666683</v>
      </c>
      <c r="L393" s="21">
        <v>155.28749999999999</v>
      </c>
      <c r="M393" s="21">
        <v>187.71923076923079</v>
      </c>
      <c r="N393" s="21">
        <v>166.59200000000001</v>
      </c>
      <c r="O393" s="21">
        <v>86.376000000000005</v>
      </c>
      <c r="P393" s="21">
        <v>64.591666666666669</v>
      </c>
      <c r="Q393" s="21">
        <v>69.920833333333334</v>
      </c>
      <c r="R393" s="21">
        <v>124.6</v>
      </c>
      <c r="S393" s="21">
        <v>235.4038461538461</v>
      </c>
      <c r="T393" s="21">
        <v>226.78076923076921</v>
      </c>
      <c r="U393" s="21">
        <v>129.93199999999999</v>
      </c>
      <c r="V393" s="22">
        <v>1616.94967948718</v>
      </c>
      <c r="W393" s="23">
        <v>302</v>
      </c>
      <c r="X393" s="24">
        <v>0.83888888888888891</v>
      </c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</row>
    <row r="394" spans="1:42" s="25" customFormat="1" ht="16.5" customHeight="1" x14ac:dyDescent="0.25">
      <c r="A394" s="16">
        <v>23055040</v>
      </c>
      <c r="B394" s="17" t="s">
        <v>1236</v>
      </c>
      <c r="C394" s="17" t="s">
        <v>984</v>
      </c>
      <c r="D394" s="17" t="s">
        <v>984</v>
      </c>
      <c r="E394" s="17" t="s">
        <v>110</v>
      </c>
      <c r="F394" s="17">
        <v>10</v>
      </c>
      <c r="G394" s="17">
        <v>1532</v>
      </c>
      <c r="H394" s="18">
        <v>-74.992927780000002</v>
      </c>
      <c r="I394" s="19">
        <v>5.4182880600000001</v>
      </c>
      <c r="J394" s="20">
        <v>638.18928571428557</v>
      </c>
      <c r="K394" s="21">
        <v>547.54827586206898</v>
      </c>
      <c r="L394" s="21">
        <v>660.89259259259245</v>
      </c>
      <c r="M394" s="21">
        <v>645.15172413793107</v>
      </c>
      <c r="N394" s="21">
        <v>683.32</v>
      </c>
      <c r="O394" s="21">
        <v>329.74827586206902</v>
      </c>
      <c r="P394" s="21">
        <v>268.53571428571428</v>
      </c>
      <c r="Q394" s="21">
        <v>307.75862068965517</v>
      </c>
      <c r="R394" s="21">
        <v>551.58666666666659</v>
      </c>
      <c r="S394" s="21">
        <v>768.67500000000007</v>
      </c>
      <c r="T394" s="21">
        <v>965.5777777777779</v>
      </c>
      <c r="U394" s="21">
        <v>859.33703703703702</v>
      </c>
      <c r="V394" s="22">
        <v>7226.3209706257976</v>
      </c>
      <c r="W394" s="23">
        <v>341</v>
      </c>
      <c r="X394" s="24">
        <v>0.94722222222222219</v>
      </c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</row>
    <row r="395" spans="1:42" s="25" customFormat="1" ht="16.5" customHeight="1" x14ac:dyDescent="0.25">
      <c r="A395" s="16">
        <v>23040070</v>
      </c>
      <c r="B395" s="17" t="s">
        <v>1211</v>
      </c>
      <c r="C395" s="17" t="s">
        <v>246</v>
      </c>
      <c r="D395" s="17" t="s">
        <v>978</v>
      </c>
      <c r="E395" s="17" t="s">
        <v>110</v>
      </c>
      <c r="F395" s="17">
        <v>10</v>
      </c>
      <c r="G395" s="17">
        <v>1060</v>
      </c>
      <c r="H395" s="18">
        <v>-74.938858330000002</v>
      </c>
      <c r="I395" s="19">
        <v>5.3232861099999997</v>
      </c>
      <c r="J395" s="20">
        <v>351.82962962962961</v>
      </c>
      <c r="K395" s="21">
        <v>313.53703703703701</v>
      </c>
      <c r="L395" s="21">
        <v>419.51034482758621</v>
      </c>
      <c r="M395" s="21">
        <v>449.69655172413798</v>
      </c>
      <c r="N395" s="21">
        <v>440.2896551724138</v>
      </c>
      <c r="O395" s="21">
        <v>183.0266666666667</v>
      </c>
      <c r="P395" s="21">
        <v>138.80000000000001</v>
      </c>
      <c r="Q395" s="21">
        <v>225.08214285714291</v>
      </c>
      <c r="R395" s="21">
        <v>340.70689655172413</v>
      </c>
      <c r="S395" s="21">
        <v>543.89333333333332</v>
      </c>
      <c r="T395" s="21">
        <v>698.52857142857135</v>
      </c>
      <c r="U395" s="21">
        <v>544.53461538461534</v>
      </c>
      <c r="V395" s="22">
        <v>4649.4354446128582</v>
      </c>
      <c r="W395" s="23">
        <v>341</v>
      </c>
      <c r="X395" s="24">
        <v>0.94722222222222219</v>
      </c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</row>
    <row r="396" spans="1:42" s="25" customFormat="1" ht="16.5" customHeight="1" x14ac:dyDescent="0.25">
      <c r="A396" s="16">
        <v>23020100</v>
      </c>
      <c r="B396" s="17" t="s">
        <v>1211</v>
      </c>
      <c r="C396" s="17" t="s">
        <v>1535</v>
      </c>
      <c r="D396" s="17" t="s">
        <v>978</v>
      </c>
      <c r="E396" s="17" t="s">
        <v>110</v>
      </c>
      <c r="F396" s="17">
        <v>10</v>
      </c>
      <c r="G396" s="17">
        <v>760</v>
      </c>
      <c r="H396" s="18">
        <v>-74.914638890000006</v>
      </c>
      <c r="I396" s="19">
        <v>5.3210833300000004</v>
      </c>
      <c r="J396" s="20">
        <v>268.85925925925932</v>
      </c>
      <c r="K396" s="21">
        <v>246.45925925925931</v>
      </c>
      <c r="L396" s="21">
        <v>323.24615384615379</v>
      </c>
      <c r="M396" s="21">
        <v>362.49285714285708</v>
      </c>
      <c r="N396" s="21">
        <v>336.82413793103439</v>
      </c>
      <c r="O396" s="21">
        <v>163.3551724137931</v>
      </c>
      <c r="P396" s="21">
        <v>125.6428571428572</v>
      </c>
      <c r="Q396" s="21">
        <v>202.9344827586207</v>
      </c>
      <c r="R396" s="21">
        <v>267.41851851851851</v>
      </c>
      <c r="S396" s="21">
        <v>470.24285714285708</v>
      </c>
      <c r="T396" s="21">
        <v>527.4807692307694</v>
      </c>
      <c r="U396" s="21">
        <v>386.59259259259261</v>
      </c>
      <c r="V396" s="22">
        <v>3681.5489172385728</v>
      </c>
      <c r="W396" s="23">
        <v>331</v>
      </c>
      <c r="X396" s="24">
        <v>0.9194444444444444</v>
      </c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</row>
    <row r="397" spans="1:42" s="25" customFormat="1" ht="16.5" customHeight="1" x14ac:dyDescent="0.25">
      <c r="A397" s="16">
        <v>26150150</v>
      </c>
      <c r="B397" s="17" t="s">
        <v>1211</v>
      </c>
      <c r="C397" s="17" t="s">
        <v>1536</v>
      </c>
      <c r="D397" s="17" t="s">
        <v>1537</v>
      </c>
      <c r="E397" s="17" t="s">
        <v>110</v>
      </c>
      <c r="F397" s="17">
        <v>9</v>
      </c>
      <c r="G397" s="17">
        <v>2304</v>
      </c>
      <c r="H397" s="18">
        <v>-75.489722220000004</v>
      </c>
      <c r="I397" s="19">
        <v>4.9516666699999998</v>
      </c>
      <c r="J397" s="20">
        <v>104.8366666666667</v>
      </c>
      <c r="K397" s="21">
        <v>129.7068965517241</v>
      </c>
      <c r="L397" s="21">
        <v>183.51785714285711</v>
      </c>
      <c r="M397" s="21">
        <v>220.16428571428571</v>
      </c>
      <c r="N397" s="21">
        <v>209.91785714285709</v>
      </c>
      <c r="O397" s="21">
        <v>133.7444444444445</v>
      </c>
      <c r="P397" s="21">
        <v>96.773076923076943</v>
      </c>
      <c r="Q397" s="21">
        <v>84.253571428571419</v>
      </c>
      <c r="R397" s="21">
        <v>131.21428571428569</v>
      </c>
      <c r="S397" s="21">
        <v>220.89599999999999</v>
      </c>
      <c r="T397" s="21">
        <v>251.73448275862069</v>
      </c>
      <c r="U397" s="21">
        <v>143.4379310344828</v>
      </c>
      <c r="V397" s="22">
        <v>1910.1973555218731</v>
      </c>
      <c r="W397" s="23">
        <v>335</v>
      </c>
      <c r="X397" s="24">
        <v>0.93055555555555558</v>
      </c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</row>
    <row r="398" spans="1:42" s="25" customFormat="1" ht="16.5" customHeight="1" x14ac:dyDescent="0.25">
      <c r="A398" s="16">
        <v>44040020</v>
      </c>
      <c r="B398" s="17" t="s">
        <v>1211</v>
      </c>
      <c r="C398" s="17" t="s">
        <v>1538</v>
      </c>
      <c r="D398" s="17" t="s">
        <v>1538</v>
      </c>
      <c r="E398" s="17" t="s">
        <v>391</v>
      </c>
      <c r="F398" s="17">
        <v>4</v>
      </c>
      <c r="G398" s="17">
        <v>300</v>
      </c>
      <c r="H398" s="18">
        <v>-75.870722220000005</v>
      </c>
      <c r="I398" s="19">
        <v>1.4195277799999999</v>
      </c>
      <c r="J398" s="20">
        <v>158.5965517241379</v>
      </c>
      <c r="K398" s="21">
        <v>234.58666666666659</v>
      </c>
      <c r="L398" s="21">
        <v>383.68571428571431</v>
      </c>
      <c r="M398" s="21">
        <v>484.45172413793091</v>
      </c>
      <c r="N398" s="21">
        <v>494.04482758620679</v>
      </c>
      <c r="O398" s="21">
        <v>449.64333333333332</v>
      </c>
      <c r="P398" s="21">
        <v>369.21724137931039</v>
      </c>
      <c r="Q398" s="21">
        <v>292.7700000000001</v>
      </c>
      <c r="R398" s="21">
        <v>273.35000000000008</v>
      </c>
      <c r="S398" s="21">
        <v>288.82142857142861</v>
      </c>
      <c r="T398" s="21">
        <v>295.91071428571428</v>
      </c>
      <c r="U398" s="21">
        <v>231.7766666666667</v>
      </c>
      <c r="V398" s="22">
        <v>3956.85486863711</v>
      </c>
      <c r="W398" s="23">
        <v>350</v>
      </c>
      <c r="X398" s="24">
        <v>0.97222222222222221</v>
      </c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</row>
    <row r="399" spans="1:42" s="25" customFormat="1" ht="16.5" customHeight="1" x14ac:dyDescent="0.25">
      <c r="A399" s="16">
        <v>44045030</v>
      </c>
      <c r="B399" s="17" t="s">
        <v>1236</v>
      </c>
      <c r="C399" s="17" t="s">
        <v>1539</v>
      </c>
      <c r="D399" s="17" t="s">
        <v>1538</v>
      </c>
      <c r="E399" s="17" t="s">
        <v>391</v>
      </c>
      <c r="F399" s="17">
        <v>4</v>
      </c>
      <c r="G399" s="17">
        <v>300</v>
      </c>
      <c r="H399" s="18">
        <v>-75.807722220000002</v>
      </c>
      <c r="I399" s="19">
        <v>1.30336111</v>
      </c>
      <c r="J399" s="20">
        <v>149.69999999999999</v>
      </c>
      <c r="K399" s="21">
        <v>211.732</v>
      </c>
      <c r="L399" s="21">
        <v>350.69600000000003</v>
      </c>
      <c r="M399" s="21">
        <v>403.80043888092041</v>
      </c>
      <c r="N399" s="21">
        <v>451.07364041010538</v>
      </c>
      <c r="O399" s="21">
        <v>410.25416666666672</v>
      </c>
      <c r="P399" s="21">
        <v>356.06249999999989</v>
      </c>
      <c r="Q399" s="21">
        <v>261.27916666666658</v>
      </c>
      <c r="R399" s="21">
        <v>230.35</v>
      </c>
      <c r="S399" s="21">
        <v>276.54166666666669</v>
      </c>
      <c r="T399" s="21">
        <v>250.58526401519771</v>
      </c>
      <c r="U399" s="21">
        <v>160.2777777777778</v>
      </c>
      <c r="V399" s="22">
        <v>3512.3526210840009</v>
      </c>
      <c r="W399" s="23">
        <v>297</v>
      </c>
      <c r="X399" s="24">
        <v>0.82499999999999996</v>
      </c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</row>
    <row r="400" spans="1:42" s="25" customFormat="1" ht="16.5" customHeight="1" x14ac:dyDescent="0.25">
      <c r="A400" s="16">
        <v>46040010</v>
      </c>
      <c r="B400" s="17" t="s">
        <v>1211</v>
      </c>
      <c r="C400" s="17" t="s">
        <v>1540</v>
      </c>
      <c r="D400" s="17" t="s">
        <v>1540</v>
      </c>
      <c r="E400" s="17" t="s">
        <v>391</v>
      </c>
      <c r="F400" s="17">
        <v>4</v>
      </c>
      <c r="G400" s="17">
        <v>300</v>
      </c>
      <c r="H400" s="18">
        <v>-74.843555560000013</v>
      </c>
      <c r="I400" s="19">
        <v>1.3409166699999999</v>
      </c>
      <c r="J400" s="20">
        <v>95.6</v>
      </c>
      <c r="K400" s="21">
        <v>156.5</v>
      </c>
      <c r="L400" s="21">
        <v>344.9</v>
      </c>
      <c r="M400" s="21">
        <v>368.9</v>
      </c>
      <c r="N400" s="21">
        <v>338.6</v>
      </c>
      <c r="O400" s="21">
        <v>374.7</v>
      </c>
      <c r="P400" s="21">
        <v>306.2</v>
      </c>
      <c r="Q400" s="21">
        <v>237.7</v>
      </c>
      <c r="R400" s="21">
        <v>212.8</v>
      </c>
      <c r="S400" s="21">
        <v>223</v>
      </c>
      <c r="T400" s="21">
        <v>213.6</v>
      </c>
      <c r="U400" s="21">
        <v>122.4</v>
      </c>
      <c r="V400" s="22">
        <f>SUM(J400:U400)</f>
        <v>2994.9</v>
      </c>
      <c r="W400" s="23">
        <v>293</v>
      </c>
      <c r="X400" s="24">
        <f>W400/360</f>
        <v>0.81388888888888888</v>
      </c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</row>
    <row r="401" spans="1:42" s="25" customFormat="1" ht="16.5" customHeight="1" x14ac:dyDescent="0.25">
      <c r="A401" s="16">
        <v>46035010</v>
      </c>
      <c r="B401" s="17" t="s">
        <v>1236</v>
      </c>
      <c r="C401" s="17" t="s">
        <v>1541</v>
      </c>
      <c r="D401" s="17" t="s">
        <v>1542</v>
      </c>
      <c r="E401" s="17" t="s">
        <v>391</v>
      </c>
      <c r="F401" s="17">
        <v>4</v>
      </c>
      <c r="G401" s="17">
        <v>270</v>
      </c>
      <c r="H401" s="18">
        <v>-75.162666669999993</v>
      </c>
      <c r="I401" s="19">
        <v>1.6402222200000001</v>
      </c>
      <c r="J401" s="20">
        <v>76.461538461538467</v>
      </c>
      <c r="K401" s="21">
        <v>140.62592592592591</v>
      </c>
      <c r="L401" s="21">
        <v>305.99615384615379</v>
      </c>
      <c r="M401" s="21">
        <v>432.31785714285718</v>
      </c>
      <c r="N401" s="21">
        <v>407</v>
      </c>
      <c r="O401" s="21">
        <v>360.97037037037029</v>
      </c>
      <c r="P401" s="21">
        <v>304.61428571428581</v>
      </c>
      <c r="Q401" s="21">
        <v>213.58399999999989</v>
      </c>
      <c r="R401" s="21">
        <v>228.29655172413791</v>
      </c>
      <c r="S401" s="21">
        <v>268.00000000000011</v>
      </c>
      <c r="T401" s="21">
        <v>216.34333333333331</v>
      </c>
      <c r="U401" s="21">
        <v>108.9037037037037</v>
      </c>
      <c r="V401" s="22">
        <v>3063.1137202223058</v>
      </c>
      <c r="W401" s="23">
        <v>326</v>
      </c>
      <c r="X401" s="24">
        <v>0.90555555555555556</v>
      </c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</row>
    <row r="402" spans="1:42" s="25" customFormat="1" ht="16.5" customHeight="1" x14ac:dyDescent="0.25">
      <c r="A402" s="16">
        <v>44035020</v>
      </c>
      <c r="B402" s="17" t="s">
        <v>1236</v>
      </c>
      <c r="C402" s="17" t="s">
        <v>1543</v>
      </c>
      <c r="D402" s="17" t="s">
        <v>1544</v>
      </c>
      <c r="E402" s="17" t="s">
        <v>391</v>
      </c>
      <c r="F402" s="17">
        <v>4</v>
      </c>
      <c r="G402" s="17">
        <v>244</v>
      </c>
      <c r="H402" s="18">
        <v>-75.559555560000007</v>
      </c>
      <c r="I402" s="19">
        <v>1.58905556</v>
      </c>
      <c r="J402" s="20">
        <v>105.532</v>
      </c>
      <c r="K402" s="21">
        <v>183.5192307692308</v>
      </c>
      <c r="L402" s="21">
        <v>330.60399999999998</v>
      </c>
      <c r="M402" s="21">
        <v>455.03600000000012</v>
      </c>
      <c r="N402" s="21">
        <v>543.30769230769226</v>
      </c>
      <c r="O402" s="21">
        <v>490.98461538461549</v>
      </c>
      <c r="P402" s="21">
        <v>422.90769230769217</v>
      </c>
      <c r="Q402" s="21">
        <v>305.55769230769238</v>
      </c>
      <c r="R402" s="21">
        <v>321.46123549143459</v>
      </c>
      <c r="S402" s="21">
        <v>232.60416666666671</v>
      </c>
      <c r="T402" s="21">
        <v>226.4916666666667</v>
      </c>
      <c r="U402" s="21">
        <v>143.43333333333331</v>
      </c>
      <c r="V402" s="22">
        <v>3761.4393252350251</v>
      </c>
      <c r="W402" s="23">
        <v>301</v>
      </c>
      <c r="X402" s="24">
        <v>0.83611111111111114</v>
      </c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</row>
    <row r="403" spans="1:42" s="25" customFormat="1" ht="16.5" customHeight="1" x14ac:dyDescent="0.25">
      <c r="A403" s="16">
        <v>44030060</v>
      </c>
      <c r="B403" s="17" t="s">
        <v>1211</v>
      </c>
      <c r="C403" s="17" t="s">
        <v>415</v>
      </c>
      <c r="D403" s="17" t="s">
        <v>1544</v>
      </c>
      <c r="E403" s="17" t="s">
        <v>391</v>
      </c>
      <c r="F403" s="17">
        <v>4</v>
      </c>
      <c r="G403" s="17">
        <v>500</v>
      </c>
      <c r="H403" s="18">
        <v>-75.489999999999995</v>
      </c>
      <c r="I403" s="19">
        <v>1.49</v>
      </c>
      <c r="J403" s="20">
        <v>149.03703703703701</v>
      </c>
      <c r="K403" s="21">
        <v>217.11538461538461</v>
      </c>
      <c r="L403" s="21">
        <v>396.22222222222217</v>
      </c>
      <c r="M403" s="21">
        <v>489.38461538461542</v>
      </c>
      <c r="N403" s="21">
        <v>504.7037037037037</v>
      </c>
      <c r="O403" s="21">
        <v>473.92592592592592</v>
      </c>
      <c r="P403" s="21">
        <v>393</v>
      </c>
      <c r="Q403" s="21">
        <v>276</v>
      </c>
      <c r="R403" s="21">
        <v>300.03703703703701</v>
      </c>
      <c r="S403" s="21">
        <v>286.37037037037038</v>
      </c>
      <c r="T403" s="21">
        <v>287.64</v>
      </c>
      <c r="U403" s="21">
        <v>192.59259259259261</v>
      </c>
      <c r="V403" s="22">
        <v>3966.028888888889</v>
      </c>
      <c r="W403" s="23">
        <v>317</v>
      </c>
      <c r="X403" s="24">
        <v>0.88055555555555554</v>
      </c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</row>
    <row r="404" spans="1:42" s="25" customFormat="1" ht="16.5" customHeight="1" x14ac:dyDescent="0.25">
      <c r="A404" s="16">
        <v>44035030</v>
      </c>
      <c r="B404" s="17" t="s">
        <v>1244</v>
      </c>
      <c r="C404" s="17" t="s">
        <v>1545</v>
      </c>
      <c r="D404" s="17" t="s">
        <v>1544</v>
      </c>
      <c r="E404" s="17" t="s">
        <v>391</v>
      </c>
      <c r="F404" s="17">
        <v>4</v>
      </c>
      <c r="G404" s="17">
        <v>280</v>
      </c>
      <c r="H404" s="18">
        <v>-75.66</v>
      </c>
      <c r="I404" s="19">
        <v>1.5</v>
      </c>
      <c r="J404" s="20">
        <v>130.31666666666669</v>
      </c>
      <c r="K404" s="21">
        <v>203.28518518518521</v>
      </c>
      <c r="L404" s="21">
        <v>337.04166666666669</v>
      </c>
      <c r="M404" s="21">
        <v>429.67407407407399</v>
      </c>
      <c r="N404" s="21">
        <v>495.33461538461552</v>
      </c>
      <c r="O404" s="21">
        <v>421.66399999999987</v>
      </c>
      <c r="P404" s="21">
        <v>403.68400000000008</v>
      </c>
      <c r="Q404" s="21">
        <v>293.64400000000001</v>
      </c>
      <c r="R404" s="21">
        <v>271.89583333333343</v>
      </c>
      <c r="S404" s="21">
        <v>268.33076923076919</v>
      </c>
      <c r="T404" s="21">
        <v>223.71153846153851</v>
      </c>
      <c r="U404" s="21">
        <v>148.32083333333341</v>
      </c>
      <c r="V404" s="22">
        <v>3626.903182336182</v>
      </c>
      <c r="W404" s="23">
        <v>303</v>
      </c>
      <c r="X404" s="24">
        <v>0.84166666666666667</v>
      </c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</row>
    <row r="405" spans="1:42" s="25" customFormat="1" ht="16.5" customHeight="1" x14ac:dyDescent="0.25">
      <c r="A405" s="27">
        <v>44037010</v>
      </c>
      <c r="B405" s="17" t="s">
        <v>1211</v>
      </c>
      <c r="C405" s="17" t="s">
        <v>1546</v>
      </c>
      <c r="D405" s="17" t="s">
        <v>1547</v>
      </c>
      <c r="E405" s="17" t="s">
        <v>391</v>
      </c>
      <c r="F405" s="17">
        <v>4</v>
      </c>
      <c r="G405" s="17">
        <v>260</v>
      </c>
      <c r="H405" s="18">
        <v>-75.510000000000005</v>
      </c>
      <c r="I405" s="19">
        <v>1.29</v>
      </c>
      <c r="J405" s="20">
        <v>143.17241379310349</v>
      </c>
      <c r="K405" s="21">
        <v>217.41379310344831</v>
      </c>
      <c r="L405" s="21">
        <v>374.53846153846149</v>
      </c>
      <c r="M405" s="21">
        <v>464.26071428571419</v>
      </c>
      <c r="N405" s="21">
        <v>460.57142857142861</v>
      </c>
      <c r="O405" s="21">
        <v>447.43571428571431</v>
      </c>
      <c r="P405" s="21">
        <v>367.17931034482763</v>
      </c>
      <c r="Q405" s="21">
        <v>285.72068965517241</v>
      </c>
      <c r="R405" s="21">
        <v>274.41071428571428</v>
      </c>
      <c r="S405" s="21">
        <v>264.74074074074082</v>
      </c>
      <c r="T405" s="21">
        <v>220.44814814814819</v>
      </c>
      <c r="U405" s="21">
        <v>152.71428571428569</v>
      </c>
      <c r="V405" s="22">
        <v>3672.6064144667589</v>
      </c>
      <c r="W405" s="23">
        <v>336</v>
      </c>
      <c r="X405" s="24">
        <v>0.93333333333333335</v>
      </c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</row>
    <row r="406" spans="1:42" s="25" customFormat="1" ht="16.5" customHeight="1" x14ac:dyDescent="0.25">
      <c r="A406" s="16">
        <v>44050010</v>
      </c>
      <c r="B406" s="17" t="s">
        <v>1211</v>
      </c>
      <c r="C406" s="17" t="s">
        <v>1548</v>
      </c>
      <c r="D406" s="17" t="s">
        <v>1547</v>
      </c>
      <c r="E406" s="17" t="s">
        <v>391</v>
      </c>
      <c r="F406" s="17">
        <v>4</v>
      </c>
      <c r="G406" s="17">
        <v>250</v>
      </c>
      <c r="H406" s="18">
        <v>-75.400333329999995</v>
      </c>
      <c r="I406" s="19">
        <v>1.0996111099999999</v>
      </c>
      <c r="J406" s="20">
        <v>125.4814814814815</v>
      </c>
      <c r="K406" s="21">
        <v>176.18518518518519</v>
      </c>
      <c r="L406" s="21">
        <v>292.46249999999998</v>
      </c>
      <c r="M406" s="21">
        <v>350.5</v>
      </c>
      <c r="N406" s="21">
        <v>421.76</v>
      </c>
      <c r="O406" s="21">
        <v>360.72</v>
      </c>
      <c r="P406" s="21">
        <v>343.42307692307691</v>
      </c>
      <c r="Q406" s="21">
        <v>209.61538461538461</v>
      </c>
      <c r="R406" s="21">
        <v>198.42142857142861</v>
      </c>
      <c r="S406" s="21">
        <v>242.64166666666671</v>
      </c>
      <c r="T406" s="21">
        <v>175.75</v>
      </c>
      <c r="U406" s="21">
        <v>132.19230769230771</v>
      </c>
      <c r="V406" s="22">
        <v>3029.1530311355309</v>
      </c>
      <c r="W406" s="23">
        <v>310</v>
      </c>
      <c r="X406" s="24">
        <v>0.86111111111111116</v>
      </c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</row>
    <row r="407" spans="1:42" s="25" customFormat="1" ht="16.5" customHeight="1" x14ac:dyDescent="0.25">
      <c r="A407" s="16">
        <v>44045010</v>
      </c>
      <c r="B407" s="17" t="s">
        <v>1236</v>
      </c>
      <c r="C407" s="17" t="s">
        <v>1549</v>
      </c>
      <c r="D407" s="17" t="s">
        <v>1550</v>
      </c>
      <c r="E407" s="17" t="s">
        <v>391</v>
      </c>
      <c r="F407" s="17">
        <v>4</v>
      </c>
      <c r="G407" s="17">
        <v>320</v>
      </c>
      <c r="H407" s="18">
        <v>-75.961500000000001</v>
      </c>
      <c r="I407" s="19">
        <v>1.3251388900000001</v>
      </c>
      <c r="J407" s="20">
        <v>183.78214285714279</v>
      </c>
      <c r="K407" s="21">
        <v>257.75</v>
      </c>
      <c r="L407" s="21">
        <v>397.63448275862072</v>
      </c>
      <c r="M407" s="21">
        <v>485.58965517241381</v>
      </c>
      <c r="N407" s="21">
        <v>537.27500000000009</v>
      </c>
      <c r="O407" s="21">
        <v>427.66551724137929</v>
      </c>
      <c r="P407" s="21">
        <v>382.39655172413802</v>
      </c>
      <c r="Q407" s="21">
        <v>282.67142857142858</v>
      </c>
      <c r="R407" s="21">
        <v>288.56666666666672</v>
      </c>
      <c r="S407" s="21">
        <v>328.92500000000013</v>
      </c>
      <c r="T407" s="21">
        <v>347.69655172413798</v>
      </c>
      <c r="U407" s="21">
        <v>232.73448275862069</v>
      </c>
      <c r="V407" s="22">
        <v>4152.687479474549</v>
      </c>
      <c r="W407" s="23">
        <v>346</v>
      </c>
      <c r="X407" s="24">
        <v>0.96111111111111114</v>
      </c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</row>
    <row r="408" spans="1:42" s="25" customFormat="1" ht="16.5" customHeight="1" x14ac:dyDescent="0.25">
      <c r="A408" s="16">
        <v>46015020</v>
      </c>
      <c r="B408" s="17" t="s">
        <v>1236</v>
      </c>
      <c r="C408" s="17" t="s">
        <v>1551</v>
      </c>
      <c r="D408" s="17" t="s">
        <v>1552</v>
      </c>
      <c r="E408" s="17" t="s">
        <v>391</v>
      </c>
      <c r="F408" s="17">
        <v>4</v>
      </c>
      <c r="G408" s="17">
        <v>240</v>
      </c>
      <c r="H408" s="18">
        <v>-74.785055560000004</v>
      </c>
      <c r="I408" s="19">
        <v>1.7354722199999999</v>
      </c>
      <c r="J408" s="20">
        <v>64.989613215416654</v>
      </c>
      <c r="K408" s="21">
        <v>135.9083333333333</v>
      </c>
      <c r="L408" s="21">
        <v>277.03009001413972</v>
      </c>
      <c r="M408" s="21">
        <v>336.84062896347052</v>
      </c>
      <c r="N408" s="21">
        <v>348.65286256870831</v>
      </c>
      <c r="O408" s="21">
        <v>375.19302547772719</v>
      </c>
      <c r="P408" s="21">
        <v>297.02294341196779</v>
      </c>
      <c r="Q408" s="21">
        <v>226.6957799338536</v>
      </c>
      <c r="R408" s="21">
        <v>232.93333333333339</v>
      </c>
      <c r="S408" s="21">
        <v>258.57784756272048</v>
      </c>
      <c r="T408" s="21">
        <v>156.68333333333331</v>
      </c>
      <c r="U408" s="21">
        <v>85.514734159987157</v>
      </c>
      <c r="V408" s="22">
        <v>2796.0425253079911</v>
      </c>
      <c r="W408" s="23">
        <v>289</v>
      </c>
      <c r="X408" s="24">
        <v>0.80277777777777781</v>
      </c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</row>
    <row r="409" spans="1:42" s="25" customFormat="1" ht="16.5" customHeight="1" x14ac:dyDescent="0.25">
      <c r="A409" s="16">
        <v>44135010</v>
      </c>
      <c r="B409" s="17" t="s">
        <v>1227</v>
      </c>
      <c r="C409" s="17" t="s">
        <v>390</v>
      </c>
      <c r="D409" s="17" t="s">
        <v>392</v>
      </c>
      <c r="E409" s="17" t="s">
        <v>391</v>
      </c>
      <c r="F409" s="17">
        <v>4</v>
      </c>
      <c r="G409" s="17">
        <v>150</v>
      </c>
      <c r="H409" s="18">
        <v>-72.381916669999995</v>
      </c>
      <c r="I409" s="19">
        <v>-0.61636111000000005</v>
      </c>
      <c r="J409" s="20">
        <v>154.7208333333333</v>
      </c>
      <c r="K409" s="21">
        <v>195.66</v>
      </c>
      <c r="L409" s="21">
        <v>305.15618143478639</v>
      </c>
      <c r="M409" s="21">
        <v>369.35600000000011</v>
      </c>
      <c r="N409" s="21">
        <v>393.13199999999989</v>
      </c>
      <c r="O409" s="21">
        <v>361.68030734856927</v>
      </c>
      <c r="P409" s="21">
        <v>327.625</v>
      </c>
      <c r="Q409" s="21">
        <v>248.30799999999999</v>
      </c>
      <c r="R409" s="21">
        <v>239.58750000000001</v>
      </c>
      <c r="S409" s="21">
        <v>278.33600000000001</v>
      </c>
      <c r="T409" s="21">
        <v>227.31666666666669</v>
      </c>
      <c r="U409" s="21">
        <v>217.18750000000011</v>
      </c>
      <c r="V409" s="22">
        <v>3318.0659887833549</v>
      </c>
      <c r="W409" s="23">
        <v>293</v>
      </c>
      <c r="X409" s="24">
        <v>0.81388888888888888</v>
      </c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</row>
    <row r="410" spans="1:42" s="25" customFormat="1" ht="16.5" customHeight="1" x14ac:dyDescent="0.25">
      <c r="A410" s="16">
        <v>44100010</v>
      </c>
      <c r="B410" s="17" t="s">
        <v>1211</v>
      </c>
      <c r="C410" s="17" t="s">
        <v>47</v>
      </c>
      <c r="D410" s="17" t="s">
        <v>392</v>
      </c>
      <c r="E410" s="17" t="s">
        <v>391</v>
      </c>
      <c r="F410" s="17">
        <v>4</v>
      </c>
      <c r="G410" s="17">
        <v>152</v>
      </c>
      <c r="H410" s="18">
        <v>-74.551833329999994</v>
      </c>
      <c r="I410" s="19">
        <v>-0.11497222</v>
      </c>
      <c r="J410" s="20">
        <v>125.9285714285714</v>
      </c>
      <c r="K410" s="21">
        <v>174.5185185185185</v>
      </c>
      <c r="L410" s="21">
        <v>248.5</v>
      </c>
      <c r="M410" s="21">
        <v>332.77777777777783</v>
      </c>
      <c r="N410" s="21">
        <v>377.84615384615392</v>
      </c>
      <c r="O410" s="21">
        <v>394.04</v>
      </c>
      <c r="P410" s="21">
        <v>303.92250000000001</v>
      </c>
      <c r="Q410" s="21">
        <v>253.40740740740739</v>
      </c>
      <c r="R410" s="21">
        <v>244.34615384615381</v>
      </c>
      <c r="S410" s="21">
        <v>307.67857142857139</v>
      </c>
      <c r="T410" s="21">
        <v>201.95833333333329</v>
      </c>
      <c r="U410" s="21">
        <v>144</v>
      </c>
      <c r="V410" s="22">
        <v>3108.9239875864878</v>
      </c>
      <c r="W410" s="23">
        <v>314</v>
      </c>
      <c r="X410" s="24">
        <v>0.87222222222222223</v>
      </c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</row>
    <row r="411" spans="1:42" s="25" customFormat="1" ht="16.5" customHeight="1" x14ac:dyDescent="0.25">
      <c r="A411" s="16">
        <v>44140020</v>
      </c>
      <c r="B411" s="17" t="s">
        <v>1211</v>
      </c>
      <c r="C411" s="17" t="s">
        <v>1553</v>
      </c>
      <c r="D411" s="17" t="s">
        <v>392</v>
      </c>
      <c r="E411" s="17" t="s">
        <v>391</v>
      </c>
      <c r="F411" s="17">
        <v>4</v>
      </c>
      <c r="G411" s="17">
        <v>137</v>
      </c>
      <c r="H411" s="18">
        <v>-73.040000000000006</v>
      </c>
      <c r="I411" s="19">
        <v>-0.52</v>
      </c>
      <c r="J411" s="20">
        <v>171.37785402933761</v>
      </c>
      <c r="K411" s="21">
        <v>217.625</v>
      </c>
      <c r="L411" s="21">
        <v>332.32</v>
      </c>
      <c r="M411" s="21">
        <v>401.27552409966779</v>
      </c>
      <c r="N411" s="21">
        <v>412.60646112759912</v>
      </c>
      <c r="O411" s="21">
        <v>368.04166666666669</v>
      </c>
      <c r="P411" s="21">
        <v>391.1442607792132</v>
      </c>
      <c r="Q411" s="21">
        <v>263.25</v>
      </c>
      <c r="R411" s="21">
        <v>275.68301049868268</v>
      </c>
      <c r="S411" s="21">
        <v>287.91291503109841</v>
      </c>
      <c r="T411" s="21">
        <v>276.32434449593228</v>
      </c>
      <c r="U411" s="21">
        <v>224.84270079930619</v>
      </c>
      <c r="V411" s="22">
        <v>3622.4037375275029</v>
      </c>
      <c r="W411" s="23">
        <v>289</v>
      </c>
      <c r="X411" s="24">
        <v>0.80277777777777781</v>
      </c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</row>
    <row r="412" spans="1:42" s="25" customFormat="1" ht="16.5" customHeight="1" x14ac:dyDescent="0.25">
      <c r="A412" s="16">
        <v>44127010</v>
      </c>
      <c r="B412" s="17" t="s">
        <v>1212</v>
      </c>
      <c r="C412" s="17" t="s">
        <v>1554</v>
      </c>
      <c r="D412" s="17" t="s">
        <v>392</v>
      </c>
      <c r="E412" s="17" t="s">
        <v>391</v>
      </c>
      <c r="F412" s="17">
        <v>4</v>
      </c>
      <c r="G412" s="17">
        <v>139</v>
      </c>
      <c r="H412" s="18">
        <v>-73.53</v>
      </c>
      <c r="I412" s="19">
        <v>-0.49</v>
      </c>
      <c r="J412" s="20">
        <v>175.5333333333333</v>
      </c>
      <c r="K412" s="21">
        <v>203.0708333333333</v>
      </c>
      <c r="L412" s="21">
        <v>292.59259259259261</v>
      </c>
      <c r="M412" s="21">
        <v>387.68846153846158</v>
      </c>
      <c r="N412" s="21">
        <v>470.85914355516428</v>
      </c>
      <c r="O412" s="21">
        <v>442.61538461538458</v>
      </c>
      <c r="P412" s="21">
        <v>370.06666666666672</v>
      </c>
      <c r="Q412" s="21">
        <v>291.69186401367188</v>
      </c>
      <c r="R412" s="21">
        <v>282.16384971936537</v>
      </c>
      <c r="S412" s="21">
        <v>275.68830128510791</v>
      </c>
      <c r="T412" s="21">
        <v>286.08333333333331</v>
      </c>
      <c r="U412" s="21">
        <v>244.71606189409891</v>
      </c>
      <c r="V412" s="22">
        <v>3722.769825880514</v>
      </c>
      <c r="W412" s="23">
        <v>301</v>
      </c>
      <c r="X412" s="24">
        <v>0.83611111111111114</v>
      </c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</row>
    <row r="413" spans="1:42" s="25" customFormat="1" ht="16.5" customHeight="1" x14ac:dyDescent="0.25">
      <c r="A413" s="16">
        <v>44137080</v>
      </c>
      <c r="B413" s="17" t="s">
        <v>1212</v>
      </c>
      <c r="C413" s="17" t="s">
        <v>1555</v>
      </c>
      <c r="D413" s="17" t="s">
        <v>392</v>
      </c>
      <c r="E413" s="17" t="s">
        <v>391</v>
      </c>
      <c r="F413" s="17">
        <v>4</v>
      </c>
      <c r="G413" s="17">
        <v>132</v>
      </c>
      <c r="H413" s="18">
        <v>-72.47</v>
      </c>
      <c r="I413" s="19">
        <v>-0.6</v>
      </c>
      <c r="J413" s="20">
        <v>167.28</v>
      </c>
      <c r="K413" s="21">
        <v>222.88461538461539</v>
      </c>
      <c r="L413" s="21">
        <v>349.01762564975382</v>
      </c>
      <c r="M413" s="21">
        <v>399.36839966765501</v>
      </c>
      <c r="N413" s="21">
        <v>451.51591897012082</v>
      </c>
      <c r="O413" s="21">
        <v>419.76838056246442</v>
      </c>
      <c r="P413" s="21">
        <v>379.19600000000003</v>
      </c>
      <c r="Q413" s="21">
        <v>290.65357142857141</v>
      </c>
      <c r="R413" s="21">
        <v>289.23571428571432</v>
      </c>
      <c r="S413" s="21">
        <v>286.13333333333333</v>
      </c>
      <c r="T413" s="21">
        <v>245.85</v>
      </c>
      <c r="U413" s="21">
        <v>257.096</v>
      </c>
      <c r="V413" s="22">
        <v>3757.9995592822288</v>
      </c>
      <c r="W413" s="23">
        <v>301</v>
      </c>
      <c r="X413" s="24">
        <v>0.83611111111111114</v>
      </c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</row>
    <row r="414" spans="1:42" s="25" customFormat="1" ht="16.5" customHeight="1" x14ac:dyDescent="0.25">
      <c r="A414" s="16">
        <v>44045020</v>
      </c>
      <c r="B414" s="17" t="s">
        <v>1236</v>
      </c>
      <c r="C414" s="17" t="s">
        <v>394</v>
      </c>
      <c r="D414" s="17" t="s">
        <v>395</v>
      </c>
      <c r="E414" s="17" t="s">
        <v>391</v>
      </c>
      <c r="F414" s="17">
        <v>4</v>
      </c>
      <c r="G414" s="17">
        <v>270</v>
      </c>
      <c r="H414" s="18">
        <v>-75.704472220000014</v>
      </c>
      <c r="I414" s="19">
        <v>1.1952499999999999</v>
      </c>
      <c r="J414" s="20">
        <v>149.52000000000001</v>
      </c>
      <c r="K414" s="21">
        <v>214.7416666666667</v>
      </c>
      <c r="L414" s="21">
        <v>350.83561739524202</v>
      </c>
      <c r="M414" s="21">
        <v>431.53750000000002</v>
      </c>
      <c r="N414" s="21">
        <v>382.81666666666672</v>
      </c>
      <c r="O414" s="21">
        <v>350.25833333333338</v>
      </c>
      <c r="P414" s="21">
        <v>329.98095406087242</v>
      </c>
      <c r="Q414" s="21">
        <v>233.76153846153841</v>
      </c>
      <c r="R414" s="21">
        <v>209.81200000000001</v>
      </c>
      <c r="S414" s="21">
        <v>230.23059966961549</v>
      </c>
      <c r="T414" s="21">
        <v>210.20400000000001</v>
      </c>
      <c r="U414" s="21">
        <v>143.08749999999989</v>
      </c>
      <c r="V414" s="22">
        <v>3236.786376253935</v>
      </c>
      <c r="W414" s="23">
        <v>293</v>
      </c>
      <c r="X414" s="24">
        <v>0.81388888888888888</v>
      </c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</row>
    <row r="415" spans="1:42" s="25" customFormat="1" ht="16.5" customHeight="1" x14ac:dyDescent="0.25">
      <c r="A415" s="16">
        <v>35195030</v>
      </c>
      <c r="B415" s="17" t="s">
        <v>1236</v>
      </c>
      <c r="C415" s="17" t="s">
        <v>582</v>
      </c>
      <c r="D415" s="17" t="s">
        <v>582</v>
      </c>
      <c r="E415" s="17" t="s">
        <v>291</v>
      </c>
      <c r="F415" s="17">
        <v>6</v>
      </c>
      <c r="G415" s="17">
        <v>380</v>
      </c>
      <c r="H415" s="18">
        <v>-72.547388890000008</v>
      </c>
      <c r="I415" s="19">
        <v>5.1770833299999994</v>
      </c>
      <c r="J415" s="20">
        <v>11.592000000000001</v>
      </c>
      <c r="K415" s="21">
        <v>36.903703703703712</v>
      </c>
      <c r="L415" s="21">
        <v>125.136</v>
      </c>
      <c r="M415" s="21">
        <v>289.05416666666667</v>
      </c>
      <c r="N415" s="21">
        <v>421.61300055185961</v>
      </c>
      <c r="O415" s="21">
        <v>405.36389122605328</v>
      </c>
      <c r="P415" s="21">
        <v>364.32333333333332</v>
      </c>
      <c r="Q415" s="21">
        <v>296.98</v>
      </c>
      <c r="R415" s="21">
        <v>324.0670833333333</v>
      </c>
      <c r="S415" s="21">
        <v>293.3748203236633</v>
      </c>
      <c r="T415" s="21">
        <v>176.12916666666661</v>
      </c>
      <c r="U415" s="21">
        <v>39.351851851851848</v>
      </c>
      <c r="V415" s="22">
        <v>2783.8890176571308</v>
      </c>
      <c r="W415" s="23">
        <v>297</v>
      </c>
      <c r="X415" s="24">
        <v>0.82499999999999996</v>
      </c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</row>
    <row r="416" spans="1:42" s="25" customFormat="1" ht="16.5" customHeight="1" x14ac:dyDescent="0.25">
      <c r="A416" s="16">
        <v>35190070</v>
      </c>
      <c r="B416" s="17" t="s">
        <v>1211</v>
      </c>
      <c r="C416" s="17" t="s">
        <v>1556</v>
      </c>
      <c r="D416" s="17" t="s">
        <v>582</v>
      </c>
      <c r="E416" s="17" t="s">
        <v>291</v>
      </c>
      <c r="F416" s="17">
        <v>6</v>
      </c>
      <c r="G416" s="17">
        <v>190</v>
      </c>
      <c r="H416" s="18">
        <v>-72.458583329999996</v>
      </c>
      <c r="I416" s="19">
        <v>5.0919166699999998</v>
      </c>
      <c r="J416" s="20">
        <v>11.10357142857143</v>
      </c>
      <c r="K416" s="21">
        <v>23.577777777777779</v>
      </c>
      <c r="L416" s="21">
        <v>86.976923076923086</v>
      </c>
      <c r="M416" s="21">
        <v>241.86538461538461</v>
      </c>
      <c r="N416" s="21">
        <v>266.67931034482763</v>
      </c>
      <c r="O416" s="21">
        <v>279.36666666666662</v>
      </c>
      <c r="P416" s="21">
        <v>251.44230769230771</v>
      </c>
      <c r="Q416" s="21">
        <v>208.49629629629629</v>
      </c>
      <c r="R416" s="21">
        <v>177.20357142857151</v>
      </c>
      <c r="S416" s="21">
        <v>232.70714285714291</v>
      </c>
      <c r="T416" s="21">
        <v>128.76551724137931</v>
      </c>
      <c r="U416" s="21">
        <v>19.379310344827591</v>
      </c>
      <c r="V416" s="22">
        <v>1927.5637797706761</v>
      </c>
      <c r="W416" s="23">
        <v>330</v>
      </c>
      <c r="X416" s="24">
        <v>0.91666666666666663</v>
      </c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</row>
    <row r="417" spans="1:42" s="25" customFormat="1" ht="16.5" customHeight="1" x14ac:dyDescent="0.25">
      <c r="A417" s="16">
        <v>35190030</v>
      </c>
      <c r="B417" s="17" t="s">
        <v>1235</v>
      </c>
      <c r="C417" s="17" t="s">
        <v>577</v>
      </c>
      <c r="D417" s="17" t="s">
        <v>577</v>
      </c>
      <c r="E417" s="17" t="s">
        <v>291</v>
      </c>
      <c r="F417" s="17">
        <v>6</v>
      </c>
      <c r="G417" s="17">
        <v>180</v>
      </c>
      <c r="H417" s="18">
        <v>-72.90288889</v>
      </c>
      <c r="I417" s="19">
        <v>5.2043888899999997</v>
      </c>
      <c r="J417" s="20">
        <v>57.65862068965518</v>
      </c>
      <c r="K417" s="21">
        <v>69.472413793103456</v>
      </c>
      <c r="L417" s="21">
        <v>204.55714285714279</v>
      </c>
      <c r="M417" s="21">
        <v>420.83103448275858</v>
      </c>
      <c r="N417" s="21">
        <v>542.45769230769235</v>
      </c>
      <c r="O417" s="21">
        <v>660.3037037037036</v>
      </c>
      <c r="P417" s="21">
        <v>654.47692307692296</v>
      </c>
      <c r="Q417" s="21">
        <v>482.12799999999999</v>
      </c>
      <c r="R417" s="21">
        <v>380.22592592592588</v>
      </c>
      <c r="S417" s="21">
        <v>402.73076923076923</v>
      </c>
      <c r="T417" s="21">
        <v>297.06153846153842</v>
      </c>
      <c r="U417" s="21">
        <v>139.89655172413791</v>
      </c>
      <c r="V417" s="22">
        <v>4311.8003162533496</v>
      </c>
      <c r="W417" s="23">
        <v>327</v>
      </c>
      <c r="X417" s="24">
        <v>0.90833333333333333</v>
      </c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</row>
    <row r="418" spans="1:42" s="25" customFormat="1" ht="16.5" customHeight="1" x14ac:dyDescent="0.25">
      <c r="A418" s="16">
        <v>36020020</v>
      </c>
      <c r="B418" s="17" t="s">
        <v>1211</v>
      </c>
      <c r="C418" s="17" t="s">
        <v>1557</v>
      </c>
      <c r="D418" s="17" t="s">
        <v>1558</v>
      </c>
      <c r="E418" s="17" t="s">
        <v>291</v>
      </c>
      <c r="F418" s="17">
        <v>6</v>
      </c>
      <c r="G418" s="17">
        <v>575</v>
      </c>
      <c r="H418" s="18">
        <v>-72.010222220000003</v>
      </c>
      <c r="I418" s="19">
        <v>6.1279166700000003</v>
      </c>
      <c r="J418" s="20">
        <v>30.69259259259259</v>
      </c>
      <c r="K418" s="21">
        <v>34.985185185185181</v>
      </c>
      <c r="L418" s="21">
        <v>117.7071428571428</v>
      </c>
      <c r="M418" s="21">
        <v>289.54137931034478</v>
      </c>
      <c r="N418" s="21">
        <v>420.262962962963</v>
      </c>
      <c r="O418" s="21">
        <v>357.52500000000009</v>
      </c>
      <c r="P418" s="21">
        <v>376.69259259259258</v>
      </c>
      <c r="Q418" s="21">
        <v>302.09433230559029</v>
      </c>
      <c r="R418" s="21">
        <v>297.51249999999999</v>
      </c>
      <c r="S418" s="21">
        <v>327.37999999999988</v>
      </c>
      <c r="T418" s="21">
        <v>257.84814814814808</v>
      </c>
      <c r="U418" s="21">
        <v>88.577777777777754</v>
      </c>
      <c r="V418" s="22">
        <v>2900.8196137323371</v>
      </c>
      <c r="W418" s="23">
        <v>316</v>
      </c>
      <c r="X418" s="24">
        <v>0.87777777777777777</v>
      </c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</row>
    <row r="419" spans="1:42" s="25" customFormat="1" ht="16.5" customHeight="1" x14ac:dyDescent="0.25">
      <c r="A419" s="16">
        <v>35187010</v>
      </c>
      <c r="B419" s="17" t="s">
        <v>1212</v>
      </c>
      <c r="C419" s="17" t="s">
        <v>1559</v>
      </c>
      <c r="D419" s="17" t="s">
        <v>1560</v>
      </c>
      <c r="E419" s="17" t="s">
        <v>291</v>
      </c>
      <c r="F419" s="17">
        <v>3</v>
      </c>
      <c r="G419" s="17">
        <v>148</v>
      </c>
      <c r="H419" s="18">
        <v>-72.152388889999997</v>
      </c>
      <c r="I419" s="19">
        <v>4.4418333299999997</v>
      </c>
      <c r="J419" s="20">
        <v>18.827586206896552</v>
      </c>
      <c r="K419" s="21">
        <v>45.214285714285722</v>
      </c>
      <c r="L419" s="21">
        <v>123.0344827586207</v>
      </c>
      <c r="M419" s="21">
        <v>310.88846153846163</v>
      </c>
      <c r="N419" s="21">
        <v>389.875</v>
      </c>
      <c r="O419" s="21">
        <v>370.96</v>
      </c>
      <c r="P419" s="21">
        <v>311.125</v>
      </c>
      <c r="Q419" s="21">
        <v>263.65384615384608</v>
      </c>
      <c r="R419" s="21">
        <v>270.09166666666658</v>
      </c>
      <c r="S419" s="21">
        <v>263.68</v>
      </c>
      <c r="T419" s="21">
        <v>156.6653846153846</v>
      </c>
      <c r="U419" s="21">
        <v>53</v>
      </c>
      <c r="V419" s="22">
        <v>2577.015713654162</v>
      </c>
      <c r="W419" s="23">
        <v>314</v>
      </c>
      <c r="X419" s="24">
        <v>0.87222222222222223</v>
      </c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</row>
    <row r="420" spans="1:42" s="25" customFormat="1" ht="16.5" customHeight="1" x14ac:dyDescent="0.25">
      <c r="A420" s="16">
        <v>35220040</v>
      </c>
      <c r="B420" s="17" t="s">
        <v>1211</v>
      </c>
      <c r="C420" s="17" t="s">
        <v>1561</v>
      </c>
      <c r="D420" s="17" t="s">
        <v>325</v>
      </c>
      <c r="E420" s="17" t="s">
        <v>291</v>
      </c>
      <c r="F420" s="17">
        <v>3</v>
      </c>
      <c r="G420" s="17">
        <v>117</v>
      </c>
      <c r="H420" s="18">
        <v>-71.531388890000002</v>
      </c>
      <c r="I420" s="19">
        <v>4.90816667</v>
      </c>
      <c r="J420" s="20">
        <v>20.5</v>
      </c>
      <c r="K420" s="21">
        <v>24</v>
      </c>
      <c r="L420" s="21">
        <v>86.678571428571431</v>
      </c>
      <c r="M420" s="21">
        <v>242.72413793103451</v>
      </c>
      <c r="N420" s="21">
        <v>323.44444444444451</v>
      </c>
      <c r="O420" s="21">
        <v>338.58333333333331</v>
      </c>
      <c r="P420" s="21">
        <v>320.92307692307691</v>
      </c>
      <c r="Q420" s="21">
        <v>270.66666666666669</v>
      </c>
      <c r="R420" s="21">
        <v>205.28571428571431</v>
      </c>
      <c r="S420" s="21">
        <v>206.5</v>
      </c>
      <c r="T420" s="21">
        <v>160.30769230769229</v>
      </c>
      <c r="U420" s="21">
        <v>58.642857142857153</v>
      </c>
      <c r="V420" s="22">
        <v>2258.2564944633909</v>
      </c>
      <c r="W420" s="23">
        <v>328</v>
      </c>
      <c r="X420" s="24">
        <v>0.91111111111111109</v>
      </c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</row>
    <row r="421" spans="1:42" s="25" customFormat="1" ht="16.5" customHeight="1" x14ac:dyDescent="0.25">
      <c r="A421" s="16">
        <v>35225030</v>
      </c>
      <c r="B421" s="17" t="s">
        <v>1236</v>
      </c>
      <c r="C421" s="17" t="s">
        <v>1562</v>
      </c>
      <c r="D421" s="17" t="s">
        <v>325</v>
      </c>
      <c r="E421" s="17" t="s">
        <v>291</v>
      </c>
      <c r="F421" s="17">
        <v>3</v>
      </c>
      <c r="G421" s="17">
        <v>130</v>
      </c>
      <c r="H421" s="18">
        <v>-71.433055560000014</v>
      </c>
      <c r="I421" s="19">
        <v>4.9104722199999999</v>
      </c>
      <c r="J421" s="20">
        <v>22.5448275862069</v>
      </c>
      <c r="K421" s="21">
        <v>30.985185185185191</v>
      </c>
      <c r="L421" s="21">
        <v>96.635714285714272</v>
      </c>
      <c r="M421" s="21">
        <v>238.63703703703709</v>
      </c>
      <c r="N421" s="21">
        <v>344.04642857142852</v>
      </c>
      <c r="O421" s="21">
        <v>375.97142857142848</v>
      </c>
      <c r="P421" s="21">
        <v>311.17500000000001</v>
      </c>
      <c r="Q421" s="21">
        <v>264.93461538461548</v>
      </c>
      <c r="R421" s="21">
        <v>224.8</v>
      </c>
      <c r="S421" s="21">
        <v>228.73599999999999</v>
      </c>
      <c r="T421" s="21">
        <v>149.98400000000001</v>
      </c>
      <c r="U421" s="21">
        <v>32.43333333333333</v>
      </c>
      <c r="V421" s="22">
        <v>2320.8835699549491</v>
      </c>
      <c r="W421" s="23">
        <v>321</v>
      </c>
      <c r="X421" s="24">
        <v>0.89166666666666672</v>
      </c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</row>
    <row r="422" spans="1:42" s="25" customFormat="1" ht="16.5" customHeight="1" x14ac:dyDescent="0.25">
      <c r="A422" s="16">
        <v>35220030</v>
      </c>
      <c r="B422" s="17" t="s">
        <v>1235</v>
      </c>
      <c r="C422" s="17" t="s">
        <v>325</v>
      </c>
      <c r="D422" s="17" t="s">
        <v>325</v>
      </c>
      <c r="E422" s="17" t="s">
        <v>291</v>
      </c>
      <c r="F422" s="17">
        <v>3</v>
      </c>
      <c r="G422" s="17">
        <v>130</v>
      </c>
      <c r="H422" s="18">
        <v>-71.33</v>
      </c>
      <c r="I422" s="19">
        <v>4.79</v>
      </c>
      <c r="J422" s="20">
        <v>16.420000000000002</v>
      </c>
      <c r="K422" s="21">
        <v>30.907407407407408</v>
      </c>
      <c r="L422" s="21">
        <v>80.287500000000009</v>
      </c>
      <c r="M422" s="21">
        <v>211.624</v>
      </c>
      <c r="N422" s="21">
        <v>292.15967592994372</v>
      </c>
      <c r="O422" s="21">
        <v>313.53333333333319</v>
      </c>
      <c r="P422" s="21">
        <v>269.05416666666662</v>
      </c>
      <c r="Q422" s="21">
        <v>218.6</v>
      </c>
      <c r="R422" s="21">
        <v>200.7980324109395</v>
      </c>
      <c r="S422" s="21">
        <v>222.24</v>
      </c>
      <c r="T422" s="21">
        <v>145.29008582433059</v>
      </c>
      <c r="U422" s="21">
        <v>51.783999999999999</v>
      </c>
      <c r="V422" s="22">
        <v>2052.6982015726212</v>
      </c>
      <c r="W422" s="23">
        <v>296</v>
      </c>
      <c r="X422" s="24">
        <v>0.82222222222222219</v>
      </c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</row>
    <row r="423" spans="1:42" s="25" customFormat="1" ht="16.5" customHeight="1" x14ac:dyDescent="0.25">
      <c r="A423" s="16">
        <v>36015010</v>
      </c>
      <c r="B423" s="17" t="s">
        <v>1227</v>
      </c>
      <c r="C423" s="17" t="s">
        <v>1563</v>
      </c>
      <c r="D423" s="17" t="s">
        <v>529</v>
      </c>
      <c r="E423" s="17" t="s">
        <v>291</v>
      </c>
      <c r="F423" s="17">
        <v>6</v>
      </c>
      <c r="G423" s="17">
        <v>342</v>
      </c>
      <c r="H423" s="18">
        <v>-71.887194440000002</v>
      </c>
      <c r="I423" s="19">
        <v>5.8785277799999998</v>
      </c>
      <c r="J423" s="20">
        <v>16.706896551724139</v>
      </c>
      <c r="K423" s="21">
        <v>37.286206896551732</v>
      </c>
      <c r="L423" s="21">
        <v>75.096428571428561</v>
      </c>
      <c r="M423" s="21">
        <v>217.48275862068971</v>
      </c>
      <c r="N423" s="21">
        <v>302.68928571428569</v>
      </c>
      <c r="O423" s="21">
        <v>275.67586206896561</v>
      </c>
      <c r="P423" s="21">
        <v>286.10000000000002</v>
      </c>
      <c r="Q423" s="21">
        <v>224.22</v>
      </c>
      <c r="R423" s="21">
        <v>217.32758620689651</v>
      </c>
      <c r="S423" s="21">
        <v>222.4499999999999</v>
      </c>
      <c r="T423" s="21">
        <v>134.7896551724138</v>
      </c>
      <c r="U423" s="21">
        <v>40.524999999999991</v>
      </c>
      <c r="V423" s="22">
        <v>2050.349679802956</v>
      </c>
      <c r="W423" s="23">
        <v>348</v>
      </c>
      <c r="X423" s="24">
        <v>0.96666666666666667</v>
      </c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</row>
    <row r="424" spans="1:42" s="25" customFormat="1" ht="16.5" customHeight="1" x14ac:dyDescent="0.25">
      <c r="A424" s="16">
        <v>35230020</v>
      </c>
      <c r="B424" s="17" t="s">
        <v>1211</v>
      </c>
      <c r="C424" s="17" t="s">
        <v>557</v>
      </c>
      <c r="D424" s="17" t="s">
        <v>557</v>
      </c>
      <c r="E424" s="17" t="s">
        <v>291</v>
      </c>
      <c r="F424" s="17">
        <v>6</v>
      </c>
      <c r="G424" s="17">
        <v>300</v>
      </c>
      <c r="H424" s="18">
        <v>-71.992888890000003</v>
      </c>
      <c r="I424" s="19">
        <v>5.7261388899999996</v>
      </c>
      <c r="J424" s="20">
        <v>8.5285714285714285</v>
      </c>
      <c r="K424" s="21">
        <v>31.725000000000001</v>
      </c>
      <c r="L424" s="21">
        <v>89.892857142857139</v>
      </c>
      <c r="M424" s="21">
        <v>257.27586206896552</v>
      </c>
      <c r="N424" s="21">
        <v>296.56296296296301</v>
      </c>
      <c r="O424" s="21">
        <v>289.4148148148148</v>
      </c>
      <c r="P424" s="21">
        <v>268.61538461538458</v>
      </c>
      <c r="Q424" s="21">
        <v>244.15000000000009</v>
      </c>
      <c r="R424" s="21">
        <v>202.6793103448276</v>
      </c>
      <c r="S424" s="21">
        <v>220.01111111111109</v>
      </c>
      <c r="T424" s="21">
        <v>144.33703703703699</v>
      </c>
      <c r="U424" s="21">
        <v>51.827586206896562</v>
      </c>
      <c r="V424" s="22">
        <v>2105.0204977334288</v>
      </c>
      <c r="W424" s="23">
        <v>331</v>
      </c>
      <c r="X424" s="24">
        <v>0.9194444444444444</v>
      </c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</row>
    <row r="425" spans="1:42" s="25" customFormat="1" ht="16.5" customHeight="1" x14ac:dyDescent="0.25">
      <c r="A425" s="16">
        <v>35097090</v>
      </c>
      <c r="B425" s="17" t="s">
        <v>1564</v>
      </c>
      <c r="C425" s="17" t="s">
        <v>1565</v>
      </c>
      <c r="D425" s="17" t="s">
        <v>1296</v>
      </c>
      <c r="E425" s="17" t="s">
        <v>291</v>
      </c>
      <c r="F425" s="17">
        <v>3</v>
      </c>
      <c r="G425" s="17">
        <v>451</v>
      </c>
      <c r="H425" s="18">
        <v>-73.047611110000005</v>
      </c>
      <c r="I425" s="19">
        <v>4.9049722199999994</v>
      </c>
      <c r="J425" s="20">
        <v>38.476666666666667</v>
      </c>
      <c r="K425" s="21">
        <v>51.667857142857137</v>
      </c>
      <c r="L425" s="21">
        <v>160.4</v>
      </c>
      <c r="M425" s="21">
        <v>457.1035714285714</v>
      </c>
      <c r="N425" s="21">
        <v>641.07407407407402</v>
      </c>
      <c r="O425" s="21">
        <v>703.96296296296293</v>
      </c>
      <c r="P425" s="21">
        <v>673.0333333333333</v>
      </c>
      <c r="Q425" s="21">
        <v>559.18928571428569</v>
      </c>
      <c r="R425" s="21">
        <v>482.75</v>
      </c>
      <c r="S425" s="21">
        <v>439.11111111111109</v>
      </c>
      <c r="T425" s="21">
        <v>326.95999999999998</v>
      </c>
      <c r="U425" s="21">
        <v>161.53571428571431</v>
      </c>
      <c r="V425" s="22">
        <v>4695.2645767195772</v>
      </c>
      <c r="W425" s="23">
        <v>337</v>
      </c>
      <c r="X425" s="24">
        <v>0.93611111111111112</v>
      </c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</row>
    <row r="426" spans="1:42" s="25" customFormat="1" ht="16.5" customHeight="1" x14ac:dyDescent="0.25">
      <c r="A426" s="16">
        <v>36020010</v>
      </c>
      <c r="B426" s="17" t="s">
        <v>1211</v>
      </c>
      <c r="C426" s="17" t="s">
        <v>1566</v>
      </c>
      <c r="D426" s="17" t="s">
        <v>1567</v>
      </c>
      <c r="E426" s="17" t="s">
        <v>291</v>
      </c>
      <c r="F426" s="17">
        <v>6</v>
      </c>
      <c r="G426" s="17">
        <v>120</v>
      </c>
      <c r="H426" s="18">
        <v>-72.190638890000002</v>
      </c>
      <c r="I426" s="19">
        <v>6.0882222199999996</v>
      </c>
      <c r="J426" s="20">
        <v>63.464285714285722</v>
      </c>
      <c r="K426" s="21">
        <v>68.727586206896547</v>
      </c>
      <c r="L426" s="21">
        <v>138.83793103448269</v>
      </c>
      <c r="M426" s="21">
        <v>319.22413793103459</v>
      </c>
      <c r="N426" s="21">
        <v>456.35862068965503</v>
      </c>
      <c r="O426" s="21">
        <v>398.94444444444451</v>
      </c>
      <c r="P426" s="21">
        <v>428.38846153846163</v>
      </c>
      <c r="Q426" s="21">
        <v>359.38518518518521</v>
      </c>
      <c r="R426" s="21">
        <v>308.7</v>
      </c>
      <c r="S426" s="21">
        <v>391.17586206896561</v>
      </c>
      <c r="T426" s="21">
        <v>244.35185185185179</v>
      </c>
      <c r="U426" s="21">
        <v>83.948148148148164</v>
      </c>
      <c r="V426" s="22">
        <v>3261.5065148134108</v>
      </c>
      <c r="W426" s="23">
        <v>331</v>
      </c>
      <c r="X426" s="24">
        <v>0.9194444444444444</v>
      </c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</row>
    <row r="427" spans="1:42" s="25" customFormat="1" ht="16.5" customHeight="1" x14ac:dyDescent="0.25">
      <c r="A427" s="16">
        <v>35230010</v>
      </c>
      <c r="B427" s="17" t="s">
        <v>1211</v>
      </c>
      <c r="C427" s="17" t="s">
        <v>1568</v>
      </c>
      <c r="D427" s="17" t="s">
        <v>1568</v>
      </c>
      <c r="E427" s="17" t="s">
        <v>291</v>
      </c>
      <c r="F427" s="17">
        <v>6</v>
      </c>
      <c r="G427" s="17">
        <v>170</v>
      </c>
      <c r="H427" s="18">
        <v>-71.728055560000001</v>
      </c>
      <c r="I427" s="19">
        <v>5.4204999999999997</v>
      </c>
      <c r="J427" s="20">
        <v>11.99666666666667</v>
      </c>
      <c r="K427" s="21">
        <v>34.772413793103453</v>
      </c>
      <c r="L427" s="21">
        <v>65.289655172413802</v>
      </c>
      <c r="M427" s="21">
        <v>217.04000000000011</v>
      </c>
      <c r="N427" s="21">
        <v>290.04333333333329</v>
      </c>
      <c r="O427" s="21">
        <v>306.26333333333332</v>
      </c>
      <c r="P427" s="21">
        <v>299.76</v>
      </c>
      <c r="Q427" s="21">
        <v>224.9666666666667</v>
      </c>
      <c r="R427" s="21">
        <v>209.49999999999989</v>
      </c>
      <c r="S427" s="21">
        <v>217.45517241379309</v>
      </c>
      <c r="T427" s="21">
        <v>113.71851851851849</v>
      </c>
      <c r="U427" s="21">
        <v>38.950000000000003</v>
      </c>
      <c r="V427" s="22">
        <v>2029.755759897829</v>
      </c>
      <c r="W427" s="23">
        <v>354</v>
      </c>
      <c r="X427" s="24">
        <v>0.98333333333333328</v>
      </c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</row>
    <row r="428" spans="1:42" s="25" customFormat="1" ht="16.5" customHeight="1" x14ac:dyDescent="0.25">
      <c r="A428" s="16">
        <v>35230030</v>
      </c>
      <c r="B428" s="17" t="s">
        <v>1235</v>
      </c>
      <c r="C428" s="17" t="s">
        <v>1569</v>
      </c>
      <c r="D428" s="17" t="s">
        <v>507</v>
      </c>
      <c r="E428" s="17" t="s">
        <v>291</v>
      </c>
      <c r="F428" s="17">
        <v>6</v>
      </c>
      <c r="G428" s="17">
        <v>350</v>
      </c>
      <c r="H428" s="18">
        <v>-72.102999999999994</v>
      </c>
      <c r="I428" s="19">
        <v>5.7471944399999986</v>
      </c>
      <c r="J428" s="20">
        <v>16.148275862068971</v>
      </c>
      <c r="K428" s="21">
        <v>53.210344827586198</v>
      </c>
      <c r="L428" s="21">
        <v>85.76400000000001</v>
      </c>
      <c r="M428" s="21">
        <v>287.43749999999989</v>
      </c>
      <c r="N428" s="21">
        <v>375.25833333333321</v>
      </c>
      <c r="O428" s="21">
        <v>392.33749999999992</v>
      </c>
      <c r="P428" s="21">
        <v>352.28275082906089</v>
      </c>
      <c r="Q428" s="21">
        <v>329.36991065296507</v>
      </c>
      <c r="R428" s="21">
        <v>275.69939616337888</v>
      </c>
      <c r="S428" s="21">
        <v>282.33749999999998</v>
      </c>
      <c r="T428" s="21">
        <v>155.97499999999999</v>
      </c>
      <c r="U428" s="21">
        <v>51.931034482758633</v>
      </c>
      <c r="V428" s="22">
        <v>2657.7515461511521</v>
      </c>
      <c r="W428" s="23">
        <v>304</v>
      </c>
      <c r="X428" s="24">
        <v>0.84444444444444444</v>
      </c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</row>
    <row r="429" spans="1:42" s="25" customFormat="1" ht="16.5" customHeight="1" x14ac:dyDescent="0.25">
      <c r="A429" s="16">
        <v>35180010</v>
      </c>
      <c r="B429" s="17" t="s">
        <v>1211</v>
      </c>
      <c r="C429" s="17" t="s">
        <v>1570</v>
      </c>
      <c r="D429" s="17" t="s">
        <v>600</v>
      </c>
      <c r="E429" s="17" t="s">
        <v>291</v>
      </c>
      <c r="F429" s="17">
        <v>6</v>
      </c>
      <c r="G429" s="17">
        <v>180</v>
      </c>
      <c r="H429" s="18">
        <v>-72.665888890000005</v>
      </c>
      <c r="I429" s="19">
        <v>4.9373611100000003</v>
      </c>
      <c r="J429" s="20">
        <v>14.44333333333333</v>
      </c>
      <c r="K429" s="21">
        <v>33.576666666666668</v>
      </c>
      <c r="L429" s="21">
        <v>90.967857142857142</v>
      </c>
      <c r="M429" s="21">
        <v>294.57142857142861</v>
      </c>
      <c r="N429" s="21">
        <v>334.42857142857139</v>
      </c>
      <c r="O429" s="21">
        <v>303.54137931034478</v>
      </c>
      <c r="P429" s="21">
        <v>288.33214285714291</v>
      </c>
      <c r="Q429" s="21">
        <v>261.41851851851851</v>
      </c>
      <c r="R429" s="21">
        <v>268.66296296296292</v>
      </c>
      <c r="S429" s="21">
        <v>252.2730769230769</v>
      </c>
      <c r="T429" s="21">
        <v>160.81379310344829</v>
      </c>
      <c r="U429" s="21">
        <v>48.937931034482759</v>
      </c>
      <c r="V429" s="22">
        <v>2351.9676618528351</v>
      </c>
      <c r="W429" s="23">
        <v>339</v>
      </c>
      <c r="X429" s="24">
        <v>0.94166666666666665</v>
      </c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</row>
    <row r="430" spans="1:42" s="25" customFormat="1" ht="16.5" customHeight="1" x14ac:dyDescent="0.25">
      <c r="A430" s="16">
        <v>35095110</v>
      </c>
      <c r="B430" s="17" t="s">
        <v>1227</v>
      </c>
      <c r="C430" s="17" t="s">
        <v>1571</v>
      </c>
      <c r="D430" s="17" t="s">
        <v>1572</v>
      </c>
      <c r="E430" s="17" t="s">
        <v>291</v>
      </c>
      <c r="F430" s="17">
        <v>3</v>
      </c>
      <c r="G430" s="17">
        <v>352</v>
      </c>
      <c r="H430" s="18">
        <v>-72.915469999999999</v>
      </c>
      <c r="I430" s="19">
        <v>4.6514699999999998</v>
      </c>
      <c r="J430" s="20">
        <v>18.2</v>
      </c>
      <c r="K430" s="21">
        <v>41.3</v>
      </c>
      <c r="L430" s="21">
        <v>116.9</v>
      </c>
      <c r="M430" s="21">
        <v>355</v>
      </c>
      <c r="N430" s="21">
        <v>402.3</v>
      </c>
      <c r="O430" s="21">
        <v>367.9</v>
      </c>
      <c r="P430" s="21">
        <v>347</v>
      </c>
      <c r="Q430" s="21">
        <v>287.3</v>
      </c>
      <c r="R430" s="21">
        <v>296.5</v>
      </c>
      <c r="S430" s="21">
        <v>301.10000000000002</v>
      </c>
      <c r="T430" s="21">
        <v>183.6</v>
      </c>
      <c r="U430" s="21">
        <v>57.8</v>
      </c>
      <c r="V430" s="22">
        <f>SUM(J430:U430)</f>
        <v>2774.8999999999996</v>
      </c>
      <c r="W430" s="23">
        <v>299</v>
      </c>
      <c r="X430" s="24">
        <f>W430/360</f>
        <v>0.8305555555555556</v>
      </c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</row>
    <row r="431" spans="1:42" s="25" customFormat="1" ht="16.5" customHeight="1" x14ac:dyDescent="0.25">
      <c r="A431" s="16">
        <v>35215020</v>
      </c>
      <c r="B431" s="17" t="s">
        <v>1227</v>
      </c>
      <c r="C431" s="17" t="s">
        <v>1573</v>
      </c>
      <c r="D431" s="17" t="s">
        <v>502</v>
      </c>
      <c r="E431" s="17" t="s">
        <v>291</v>
      </c>
      <c r="F431" s="17">
        <v>6</v>
      </c>
      <c r="G431" s="17">
        <v>325</v>
      </c>
      <c r="H431" s="18">
        <v>-72.387500000000003</v>
      </c>
      <c r="I431" s="19">
        <v>5.3204444400000002</v>
      </c>
      <c r="J431" s="20">
        <v>9.6999999999999993</v>
      </c>
      <c r="K431" s="21">
        <v>36.9</v>
      </c>
      <c r="L431" s="21">
        <v>117.2</v>
      </c>
      <c r="M431" s="21">
        <v>251.6</v>
      </c>
      <c r="N431" s="21">
        <v>377.4</v>
      </c>
      <c r="O431" s="21">
        <v>325.39999999999998</v>
      </c>
      <c r="P431" s="21">
        <v>347.3</v>
      </c>
      <c r="Q431" s="21">
        <v>263.89999999999998</v>
      </c>
      <c r="R431" s="21">
        <v>262.89999999999998</v>
      </c>
      <c r="S431" s="21">
        <v>263.39999999999998</v>
      </c>
      <c r="T431" s="21">
        <v>128.4</v>
      </c>
      <c r="U431" s="21">
        <v>35.299999999999997</v>
      </c>
      <c r="V431" s="22">
        <f>SUM(J431:U431)</f>
        <v>2419.4</v>
      </c>
      <c r="W431" s="23">
        <v>304</v>
      </c>
      <c r="X431" s="24">
        <f>W431/360</f>
        <v>0.84444444444444444</v>
      </c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</row>
    <row r="432" spans="1:42" s="25" customFormat="1" ht="16.5" customHeight="1" x14ac:dyDescent="0.25">
      <c r="A432" s="16">
        <v>35210010</v>
      </c>
      <c r="B432" s="17" t="s">
        <v>1211</v>
      </c>
      <c r="C432" s="17" t="s">
        <v>1574</v>
      </c>
      <c r="D432" s="17" t="s">
        <v>502</v>
      </c>
      <c r="E432" s="17" t="s">
        <v>291</v>
      </c>
      <c r="F432" s="17">
        <v>6</v>
      </c>
      <c r="G432" s="17">
        <v>656</v>
      </c>
      <c r="H432" s="18">
        <v>-72.456249999999997</v>
      </c>
      <c r="I432" s="19">
        <v>5.4530555600000001</v>
      </c>
      <c r="J432" s="20">
        <v>18.274999999999999</v>
      </c>
      <c r="K432" s="21">
        <v>54.572413793103443</v>
      </c>
      <c r="L432" s="21">
        <v>136.60689655172411</v>
      </c>
      <c r="M432" s="21">
        <v>401.28</v>
      </c>
      <c r="N432" s="21">
        <v>527.82333333333327</v>
      </c>
      <c r="O432" s="21">
        <v>557.73333333333335</v>
      </c>
      <c r="P432" s="21">
        <v>512.47931034482758</v>
      </c>
      <c r="Q432" s="21">
        <v>422.11538461538453</v>
      </c>
      <c r="R432" s="21">
        <v>416.93214285714288</v>
      </c>
      <c r="S432" s="21">
        <v>399.09310344827588</v>
      </c>
      <c r="T432" s="21">
        <v>239.637037037037</v>
      </c>
      <c r="U432" s="21">
        <v>67.357142857142861</v>
      </c>
      <c r="V432" s="22">
        <v>3753.905098171304</v>
      </c>
      <c r="W432" s="23">
        <v>340</v>
      </c>
      <c r="X432" s="24">
        <v>0.94444444444444442</v>
      </c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</row>
    <row r="433" spans="1:42" s="25" customFormat="1" ht="16.5" customHeight="1" x14ac:dyDescent="0.25">
      <c r="A433" s="16">
        <v>52010020</v>
      </c>
      <c r="B433" s="17" t="s">
        <v>1211</v>
      </c>
      <c r="C433" s="17" t="s">
        <v>701</v>
      </c>
      <c r="D433" s="17" t="s">
        <v>1575</v>
      </c>
      <c r="E433" s="17" t="s">
        <v>422</v>
      </c>
      <c r="F433" s="17">
        <v>7</v>
      </c>
      <c r="G433" s="17">
        <v>1700</v>
      </c>
      <c r="H433" s="18">
        <v>-77.221694439999993</v>
      </c>
      <c r="I433" s="19">
        <v>2.0328055599999999</v>
      </c>
      <c r="J433" s="20">
        <v>219.92</v>
      </c>
      <c r="K433" s="21">
        <v>183.02799999999999</v>
      </c>
      <c r="L433" s="21">
        <v>257.70400000000001</v>
      </c>
      <c r="M433" s="21">
        <v>237.28399999999999</v>
      </c>
      <c r="N433" s="21">
        <v>215.584</v>
      </c>
      <c r="O433" s="21">
        <v>69.003999999999991</v>
      </c>
      <c r="P433" s="21">
        <v>55.083333333333343</v>
      </c>
      <c r="Q433" s="21">
        <v>46.68</v>
      </c>
      <c r="R433" s="21">
        <v>83.645833333333329</v>
      </c>
      <c r="S433" s="21">
        <v>295.20416666666671</v>
      </c>
      <c r="T433" s="21">
        <v>429.916</v>
      </c>
      <c r="U433" s="21">
        <v>348.24</v>
      </c>
      <c r="V433" s="22">
        <v>2441.2933333333331</v>
      </c>
      <c r="W433" s="23">
        <v>297</v>
      </c>
      <c r="X433" s="24">
        <v>0.82499999999999996</v>
      </c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</row>
    <row r="434" spans="1:42" s="25" customFormat="1" ht="16.5" customHeight="1" x14ac:dyDescent="0.25">
      <c r="A434" s="16">
        <v>52025010</v>
      </c>
      <c r="B434" s="17" t="s">
        <v>1236</v>
      </c>
      <c r="C434" s="17" t="s">
        <v>35</v>
      </c>
      <c r="D434" s="17" t="s">
        <v>35</v>
      </c>
      <c r="E434" s="17" t="s">
        <v>422</v>
      </c>
      <c r="F434" s="17">
        <v>7</v>
      </c>
      <c r="G434" s="17">
        <v>1510</v>
      </c>
      <c r="H434" s="18">
        <v>-77.004027780000001</v>
      </c>
      <c r="I434" s="19">
        <v>1.82994444</v>
      </c>
      <c r="J434" s="20">
        <v>169.62962962962959</v>
      </c>
      <c r="K434" s="21">
        <v>144.2777777777778</v>
      </c>
      <c r="L434" s="21">
        <v>188.4344827586207</v>
      </c>
      <c r="M434" s="21">
        <v>196.42142857142861</v>
      </c>
      <c r="N434" s="21">
        <v>125.63448275862071</v>
      </c>
      <c r="O434" s="21">
        <v>54.427586206896557</v>
      </c>
      <c r="P434" s="21">
        <v>31.75185185185185</v>
      </c>
      <c r="Q434" s="21">
        <v>22.542307692307691</v>
      </c>
      <c r="R434" s="21">
        <v>72.313333333333333</v>
      </c>
      <c r="S434" s="21">
        <v>217.2</v>
      </c>
      <c r="T434" s="21">
        <v>276.03703703703712</v>
      </c>
      <c r="U434" s="21">
        <v>223.20714285714291</v>
      </c>
      <c r="V434" s="22">
        <v>1721.8770604746469</v>
      </c>
      <c r="W434" s="23">
        <v>333</v>
      </c>
      <c r="X434" s="24">
        <v>0.92500000000000004</v>
      </c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</row>
    <row r="435" spans="1:42" s="25" customFormat="1" ht="16.5" customHeight="1" x14ac:dyDescent="0.25">
      <c r="A435" s="16">
        <v>52020050</v>
      </c>
      <c r="B435" s="17" t="s">
        <v>1211</v>
      </c>
      <c r="C435" s="17" t="s">
        <v>1576</v>
      </c>
      <c r="D435" s="17" t="s">
        <v>35</v>
      </c>
      <c r="E435" s="17" t="s">
        <v>422</v>
      </c>
      <c r="F435" s="17">
        <v>7</v>
      </c>
      <c r="G435" s="17">
        <v>1400</v>
      </c>
      <c r="H435" s="18">
        <v>-76.991611110000008</v>
      </c>
      <c r="I435" s="19">
        <v>1.8801666699999999</v>
      </c>
      <c r="J435" s="20">
        <v>157.30000000000001</v>
      </c>
      <c r="K435" s="21">
        <v>137.52413793103449</v>
      </c>
      <c r="L435" s="21">
        <v>184.08</v>
      </c>
      <c r="M435" s="21">
        <v>190.34074074074081</v>
      </c>
      <c r="N435" s="21">
        <v>137.84137931034479</v>
      </c>
      <c r="O435" s="21">
        <v>52.599999999999987</v>
      </c>
      <c r="P435" s="21">
        <v>31.9551724137931</v>
      </c>
      <c r="Q435" s="21">
        <v>24.855555555555561</v>
      </c>
      <c r="R435" s="21">
        <v>65.216666666666654</v>
      </c>
      <c r="S435" s="21">
        <v>205.64333333333329</v>
      </c>
      <c r="T435" s="21">
        <v>274.74827586206902</v>
      </c>
      <c r="U435" s="21">
        <v>211.89333333333329</v>
      </c>
      <c r="V435" s="22">
        <v>1673.9985951468709</v>
      </c>
      <c r="W435" s="23">
        <v>349</v>
      </c>
      <c r="X435" s="24">
        <v>0.96944444444444444</v>
      </c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</row>
    <row r="436" spans="1:42" s="25" customFormat="1" ht="16.5" customHeight="1" x14ac:dyDescent="0.25">
      <c r="A436" s="16">
        <v>52020010</v>
      </c>
      <c r="B436" s="17" t="s">
        <v>1211</v>
      </c>
      <c r="C436" s="17" t="s">
        <v>700</v>
      </c>
      <c r="D436" s="17" t="s">
        <v>35</v>
      </c>
      <c r="E436" s="17" t="s">
        <v>422</v>
      </c>
      <c r="F436" s="17">
        <v>7</v>
      </c>
      <c r="G436" s="17">
        <v>720</v>
      </c>
      <c r="H436" s="18">
        <v>-77.003055560000007</v>
      </c>
      <c r="I436" s="19">
        <v>2.0463888899999998</v>
      </c>
      <c r="J436" s="20">
        <v>198.81034482758619</v>
      </c>
      <c r="K436" s="21">
        <v>157.34666666666669</v>
      </c>
      <c r="L436" s="21">
        <v>244.12</v>
      </c>
      <c r="M436" s="21">
        <v>223.72666666666669</v>
      </c>
      <c r="N436" s="21">
        <v>212.66071428571431</v>
      </c>
      <c r="O436" s="21">
        <v>86.75333333333333</v>
      </c>
      <c r="P436" s="21">
        <v>57.166666666666657</v>
      </c>
      <c r="Q436" s="21">
        <v>44.9</v>
      </c>
      <c r="R436" s="21">
        <v>86.775862068965523</v>
      </c>
      <c r="S436" s="21">
        <v>253.90689655172409</v>
      </c>
      <c r="T436" s="21">
        <v>344.6</v>
      </c>
      <c r="U436" s="21">
        <v>323.35172413793111</v>
      </c>
      <c r="V436" s="22">
        <v>2234.1188752052549</v>
      </c>
      <c r="W436" s="23">
        <v>353</v>
      </c>
      <c r="X436" s="24">
        <v>0.98055555555555551</v>
      </c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</row>
    <row r="437" spans="1:42" s="25" customFormat="1" ht="16.5" customHeight="1" x14ac:dyDescent="0.25">
      <c r="A437" s="16">
        <v>52025020</v>
      </c>
      <c r="B437" s="17" t="s">
        <v>1236</v>
      </c>
      <c r="C437" s="17" t="s">
        <v>1577</v>
      </c>
      <c r="D437" s="17" t="s">
        <v>35</v>
      </c>
      <c r="E437" s="17" t="s">
        <v>422</v>
      </c>
      <c r="F437" s="17">
        <v>7</v>
      </c>
      <c r="G437" s="17">
        <v>2300</v>
      </c>
      <c r="H437" s="18">
        <v>-76.891666669999992</v>
      </c>
      <c r="I437" s="19">
        <v>1.75333333</v>
      </c>
      <c r="J437" s="20">
        <v>172.68518518518519</v>
      </c>
      <c r="K437" s="21">
        <v>146.87857142857141</v>
      </c>
      <c r="L437" s="21">
        <v>172.10714285714289</v>
      </c>
      <c r="M437" s="21">
        <v>160.03076923076929</v>
      </c>
      <c r="N437" s="21">
        <v>118.78571428571421</v>
      </c>
      <c r="O437" s="21">
        <v>47.13928571428572</v>
      </c>
      <c r="P437" s="21">
        <v>28.11785714285714</v>
      </c>
      <c r="Q437" s="21">
        <v>17.00344827586207</v>
      </c>
      <c r="R437" s="21">
        <v>46.178571428571423</v>
      </c>
      <c r="S437" s="21">
        <v>180.98333333333329</v>
      </c>
      <c r="T437" s="21">
        <v>234.97499999999999</v>
      </c>
      <c r="U437" s="21">
        <v>205.21428571428569</v>
      </c>
      <c r="V437" s="22">
        <v>1530.099164596578</v>
      </c>
      <c r="W437" s="23">
        <v>336</v>
      </c>
      <c r="X437" s="24">
        <v>0.93333333333333335</v>
      </c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</row>
    <row r="438" spans="1:42" s="25" customFormat="1" ht="16.5" customHeight="1" x14ac:dyDescent="0.25">
      <c r="A438" s="16">
        <v>26020100</v>
      </c>
      <c r="B438" s="17" t="s">
        <v>1211</v>
      </c>
      <c r="C438" s="17" t="s">
        <v>1578</v>
      </c>
      <c r="D438" s="17" t="s">
        <v>1578</v>
      </c>
      <c r="E438" s="17" t="s">
        <v>422</v>
      </c>
      <c r="F438" s="17">
        <v>9</v>
      </c>
      <c r="G438" s="17">
        <v>1228</v>
      </c>
      <c r="H438" s="18">
        <v>-76.639083329999991</v>
      </c>
      <c r="I438" s="19">
        <v>3.02019444</v>
      </c>
      <c r="J438" s="20">
        <v>204.85714285714289</v>
      </c>
      <c r="K438" s="21">
        <v>199.76785714285711</v>
      </c>
      <c r="L438" s="21">
        <v>269.88965517241382</v>
      </c>
      <c r="M438" s="21">
        <v>299.92083333333329</v>
      </c>
      <c r="N438" s="21">
        <v>273.42962962962957</v>
      </c>
      <c r="O438" s="21">
        <v>172.7</v>
      </c>
      <c r="P438" s="21">
        <v>113.12857142857141</v>
      </c>
      <c r="Q438" s="21">
        <v>118.2266666666667</v>
      </c>
      <c r="R438" s="21">
        <v>174.11379310344819</v>
      </c>
      <c r="S438" s="21">
        <v>291.0107142857143</v>
      </c>
      <c r="T438" s="21">
        <v>352.58620689655169</v>
      </c>
      <c r="U438" s="21">
        <v>221.4678571428571</v>
      </c>
      <c r="V438" s="22">
        <v>2691.0989276591858</v>
      </c>
      <c r="W438" s="23">
        <v>336</v>
      </c>
      <c r="X438" s="24">
        <v>0.93333333333333335</v>
      </c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</row>
    <row r="439" spans="1:42" s="25" customFormat="1" ht="16.5" customHeight="1" x14ac:dyDescent="0.25">
      <c r="A439" s="16">
        <v>26050270</v>
      </c>
      <c r="B439" s="17" t="s">
        <v>1211</v>
      </c>
      <c r="C439" s="17" t="s">
        <v>1579</v>
      </c>
      <c r="D439" s="17" t="s">
        <v>1578</v>
      </c>
      <c r="E439" s="17" t="s">
        <v>422</v>
      </c>
      <c r="F439" s="17">
        <v>9</v>
      </c>
      <c r="G439" s="17">
        <v>1156</v>
      </c>
      <c r="H439" s="18">
        <v>-76.719416669999987</v>
      </c>
      <c r="I439" s="19">
        <v>3.11563889</v>
      </c>
      <c r="J439" s="20">
        <v>159.8535714285714</v>
      </c>
      <c r="K439" s="21">
        <v>179.53928571428571</v>
      </c>
      <c r="L439" s="21">
        <v>241.98571428571429</v>
      </c>
      <c r="M439" s="21">
        <v>327.75714285714292</v>
      </c>
      <c r="N439" s="21">
        <v>316.65555555555562</v>
      </c>
      <c r="O439" s="21">
        <v>194.04285714285709</v>
      </c>
      <c r="P439" s="21">
        <v>112.1785714285714</v>
      </c>
      <c r="Q439" s="21">
        <v>116.03571428571431</v>
      </c>
      <c r="R439" s="21">
        <v>204.35714285714289</v>
      </c>
      <c r="S439" s="21">
        <v>309.4785714285714</v>
      </c>
      <c r="T439" s="21">
        <v>308.0214285714286</v>
      </c>
      <c r="U439" s="21">
        <v>222.98571428571429</v>
      </c>
      <c r="V439" s="22">
        <v>2692.8912698412701</v>
      </c>
      <c r="W439" s="23">
        <v>335</v>
      </c>
      <c r="X439" s="24">
        <v>0.93055555555555558</v>
      </c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</row>
    <row r="440" spans="1:42" s="25" customFormat="1" ht="16.5" customHeight="1" x14ac:dyDescent="0.25">
      <c r="A440" s="16">
        <v>26050340</v>
      </c>
      <c r="B440" s="17" t="s">
        <v>1211</v>
      </c>
      <c r="C440" s="17" t="s">
        <v>1580</v>
      </c>
      <c r="D440" s="17" t="s">
        <v>1578</v>
      </c>
      <c r="E440" s="17" t="s">
        <v>422</v>
      </c>
      <c r="F440" s="17">
        <v>9</v>
      </c>
      <c r="G440" s="17">
        <v>970</v>
      </c>
      <c r="H440" s="18">
        <v>-76.599999999999994</v>
      </c>
      <c r="I440" s="19">
        <v>3.1</v>
      </c>
      <c r="J440" s="20">
        <v>150.9</v>
      </c>
      <c r="K440" s="21">
        <v>155.19999999999999</v>
      </c>
      <c r="L440" s="21">
        <v>217.05</v>
      </c>
      <c r="M440" s="21">
        <v>306.7</v>
      </c>
      <c r="N440" s="21">
        <v>226.15</v>
      </c>
      <c r="O440" s="21">
        <v>159.30000000000001</v>
      </c>
      <c r="P440" s="21">
        <v>80.400000000000006</v>
      </c>
      <c r="Q440" s="21">
        <v>72.05</v>
      </c>
      <c r="R440" s="21">
        <v>146.5</v>
      </c>
      <c r="S440" s="21">
        <v>250.05</v>
      </c>
      <c r="T440" s="21">
        <v>299.68421052631578</v>
      </c>
      <c r="U440" s="21">
        <v>182.35</v>
      </c>
      <c r="V440" s="22">
        <v>2246.3342105263159</v>
      </c>
      <c r="W440" s="23">
        <v>239</v>
      </c>
      <c r="X440" s="24">
        <v>0.99583333333333335</v>
      </c>
      <c r="Y440" s="5" t="s">
        <v>1214</v>
      </c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</row>
    <row r="441" spans="1:42" s="25" customFormat="1" ht="16.5" customHeight="1" x14ac:dyDescent="0.25">
      <c r="A441" s="16">
        <v>26020160</v>
      </c>
      <c r="B441" s="17" t="s">
        <v>1211</v>
      </c>
      <c r="C441" s="17" t="s">
        <v>1581</v>
      </c>
      <c r="D441" s="17" t="s">
        <v>1578</v>
      </c>
      <c r="E441" s="17" t="s">
        <v>422</v>
      </c>
      <c r="F441" s="17">
        <v>9</v>
      </c>
      <c r="G441" s="17">
        <v>1441</v>
      </c>
      <c r="H441" s="18">
        <v>-76.651750000000007</v>
      </c>
      <c r="I441" s="19">
        <v>2.9451666699999999</v>
      </c>
      <c r="J441" s="20">
        <v>177.23333333333329</v>
      </c>
      <c r="K441" s="21">
        <v>187.41379310344831</v>
      </c>
      <c r="L441" s="21">
        <v>224.9666666666667</v>
      </c>
      <c r="M441" s="21">
        <v>268.93333333333328</v>
      </c>
      <c r="N441" s="21">
        <v>224.93103448275861</v>
      </c>
      <c r="O441" s="21">
        <v>143.2068965517241</v>
      </c>
      <c r="P441" s="21">
        <v>79.7</v>
      </c>
      <c r="Q441" s="21">
        <v>80.206896551724142</v>
      </c>
      <c r="R441" s="21">
        <v>142.80000000000001</v>
      </c>
      <c r="S441" s="21">
        <v>248.58620689655169</v>
      </c>
      <c r="T441" s="21">
        <v>296.7</v>
      </c>
      <c r="U441" s="21">
        <v>241.57142857142861</v>
      </c>
      <c r="V441" s="22">
        <v>2316.249589490968</v>
      </c>
      <c r="W441" s="23">
        <v>353</v>
      </c>
      <c r="X441" s="24">
        <v>0.98055555555555551</v>
      </c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</row>
    <row r="442" spans="1:42" s="25" customFormat="1" ht="16.5" customHeight="1" x14ac:dyDescent="0.25">
      <c r="A442" s="16">
        <v>26020390</v>
      </c>
      <c r="B442" s="17" t="s">
        <v>1211</v>
      </c>
      <c r="C442" s="17" t="s">
        <v>1582</v>
      </c>
      <c r="D442" s="17" t="s">
        <v>1578</v>
      </c>
      <c r="E442" s="17" t="s">
        <v>422</v>
      </c>
      <c r="F442" s="17">
        <v>9</v>
      </c>
      <c r="G442" s="17">
        <v>1546</v>
      </c>
      <c r="H442" s="18">
        <v>-76.588611110000002</v>
      </c>
      <c r="I442" s="19">
        <v>2.8538333300000001</v>
      </c>
      <c r="J442" s="20">
        <v>192.29666666666671</v>
      </c>
      <c r="K442" s="21">
        <v>185.55</v>
      </c>
      <c r="L442" s="21">
        <v>227.27407407407409</v>
      </c>
      <c r="M442" s="21">
        <v>227.5888888888889</v>
      </c>
      <c r="N442" s="21">
        <v>191.9538461538462</v>
      </c>
      <c r="O442" s="21">
        <v>106.51111111111111</v>
      </c>
      <c r="P442" s="21">
        <v>73.046428571428578</v>
      </c>
      <c r="Q442" s="21">
        <v>56.419230769230772</v>
      </c>
      <c r="R442" s="21">
        <v>101.76666666666669</v>
      </c>
      <c r="S442" s="21">
        <v>217.57777777777781</v>
      </c>
      <c r="T442" s="21">
        <v>287.92857142857139</v>
      </c>
      <c r="U442" s="21">
        <v>205.85</v>
      </c>
      <c r="V442" s="22">
        <v>2073.7632621082621</v>
      </c>
      <c r="W442" s="23">
        <v>329</v>
      </c>
      <c r="X442" s="24">
        <v>0.91388888888888886</v>
      </c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</row>
    <row r="443" spans="1:42" s="25" customFormat="1" ht="16.5" customHeight="1" x14ac:dyDescent="0.25">
      <c r="A443" s="16">
        <v>26030070</v>
      </c>
      <c r="B443" s="17" t="s">
        <v>1211</v>
      </c>
      <c r="C443" s="17" t="s">
        <v>1583</v>
      </c>
      <c r="D443" s="17" t="s">
        <v>889</v>
      </c>
      <c r="E443" s="17" t="s">
        <v>422</v>
      </c>
      <c r="F443" s="17">
        <v>9</v>
      </c>
      <c r="G443" s="17">
        <v>1246</v>
      </c>
      <c r="H443" s="18">
        <v>-76.754722220000005</v>
      </c>
      <c r="I443" s="19">
        <v>2.69741667</v>
      </c>
      <c r="J443" s="20">
        <v>252.82758620689651</v>
      </c>
      <c r="K443" s="21">
        <v>233</v>
      </c>
      <c r="L443" s="21">
        <v>299.7</v>
      </c>
      <c r="M443" s="21">
        <v>307.5620689655172</v>
      </c>
      <c r="N443" s="21">
        <v>258.67666666666668</v>
      </c>
      <c r="O443" s="21">
        <v>174.5333333333333</v>
      </c>
      <c r="P443" s="21">
        <v>134.72413793103451</v>
      </c>
      <c r="Q443" s="21">
        <v>96.166666666666671</v>
      </c>
      <c r="R443" s="21">
        <v>150.5</v>
      </c>
      <c r="S443" s="21">
        <v>293.46666666666658</v>
      </c>
      <c r="T443" s="21">
        <v>346.68965517241378</v>
      </c>
      <c r="U443" s="21">
        <v>350.82758620689663</v>
      </c>
      <c r="V443" s="22">
        <v>2898.6743678160919</v>
      </c>
      <c r="W443" s="23">
        <v>355</v>
      </c>
      <c r="X443" s="24">
        <v>0.98611111111111116</v>
      </c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</row>
    <row r="444" spans="1:42" s="25" customFormat="1" ht="16.5" customHeight="1" x14ac:dyDescent="0.25">
      <c r="A444" s="16">
        <v>26020230</v>
      </c>
      <c r="B444" s="17" t="s">
        <v>1211</v>
      </c>
      <c r="C444" s="17" t="s">
        <v>664</v>
      </c>
      <c r="D444" s="17" t="s">
        <v>889</v>
      </c>
      <c r="E444" s="17" t="s">
        <v>422</v>
      </c>
      <c r="F444" s="17">
        <v>9</v>
      </c>
      <c r="G444" s="17">
        <v>1767</v>
      </c>
      <c r="H444" s="18">
        <v>-76.756083329999996</v>
      </c>
      <c r="I444" s="19">
        <v>2.6065555599999999</v>
      </c>
      <c r="J444" s="20">
        <v>295.20689655172413</v>
      </c>
      <c r="K444" s="21">
        <v>266.34482758620692</v>
      </c>
      <c r="L444" s="21">
        <v>285.82068965517237</v>
      </c>
      <c r="M444" s="21">
        <v>271.10000000000002</v>
      </c>
      <c r="N444" s="21">
        <v>226.76666666666671</v>
      </c>
      <c r="O444" s="21">
        <v>145.46333333333331</v>
      </c>
      <c r="P444" s="21">
        <v>108.46</v>
      </c>
      <c r="Q444" s="21">
        <v>84.033333333333331</v>
      </c>
      <c r="R444" s="21">
        <v>154.16</v>
      </c>
      <c r="S444" s="21">
        <v>297.78333333333342</v>
      </c>
      <c r="T444" s="21">
        <v>397.76666666666671</v>
      </c>
      <c r="U444" s="21">
        <v>362.13793103448268</v>
      </c>
      <c r="V444" s="22">
        <v>2895.0436781609201</v>
      </c>
      <c r="W444" s="23">
        <v>356</v>
      </c>
      <c r="X444" s="24">
        <v>0.98888888888888893</v>
      </c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</row>
    <row r="445" spans="1:42" s="25" customFormat="1" ht="16.5" customHeight="1" x14ac:dyDescent="0.25">
      <c r="A445" s="16">
        <v>26025090</v>
      </c>
      <c r="B445" s="17" t="s">
        <v>1236</v>
      </c>
      <c r="C445" s="17" t="s">
        <v>1584</v>
      </c>
      <c r="D445" s="17" t="s">
        <v>889</v>
      </c>
      <c r="E445" s="17" t="s">
        <v>422</v>
      </c>
      <c r="F445" s="17">
        <v>9</v>
      </c>
      <c r="G445" s="17">
        <v>1850</v>
      </c>
      <c r="H445" s="18">
        <v>-76.561833329999999</v>
      </c>
      <c r="I445" s="19">
        <v>2.5847500000000001</v>
      </c>
      <c r="J445" s="20">
        <v>241.54482758620691</v>
      </c>
      <c r="K445" s="21">
        <v>196.0107142857143</v>
      </c>
      <c r="L445" s="21">
        <v>265.81428571428569</v>
      </c>
      <c r="M445" s="21">
        <v>235.4</v>
      </c>
      <c r="N445" s="21">
        <v>183.37586206896549</v>
      </c>
      <c r="O445" s="21">
        <v>86.046666666666667</v>
      </c>
      <c r="P445" s="21">
        <v>52.289655172413781</v>
      </c>
      <c r="Q445" s="21">
        <v>53.278571428571418</v>
      </c>
      <c r="R445" s="21">
        <v>89.813793103448276</v>
      </c>
      <c r="S445" s="21">
        <v>211.2586206896552</v>
      </c>
      <c r="T445" s="21">
        <v>319.7689655172415</v>
      </c>
      <c r="U445" s="21">
        <v>274.41481481481492</v>
      </c>
      <c r="V445" s="22">
        <v>2209.0167770479839</v>
      </c>
      <c r="W445" s="23">
        <v>345</v>
      </c>
      <c r="X445" s="24">
        <v>0.95833333333333337</v>
      </c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</row>
    <row r="446" spans="1:42" s="25" customFormat="1" ht="16.5" customHeight="1" x14ac:dyDescent="0.25">
      <c r="A446" s="16">
        <v>26040290</v>
      </c>
      <c r="B446" s="17" t="s">
        <v>1211</v>
      </c>
      <c r="C446" s="17" t="s">
        <v>1585</v>
      </c>
      <c r="D446" s="17" t="s">
        <v>1586</v>
      </c>
      <c r="E446" s="17" t="s">
        <v>422</v>
      </c>
      <c r="F446" s="17">
        <v>9</v>
      </c>
      <c r="G446" s="17">
        <v>2093</v>
      </c>
      <c r="H446" s="18">
        <v>-76.407499999999999</v>
      </c>
      <c r="I446" s="19">
        <v>2.88052778</v>
      </c>
      <c r="J446" s="20">
        <v>155.81</v>
      </c>
      <c r="K446" s="21">
        <v>176.05</v>
      </c>
      <c r="L446" s="21">
        <v>226.5333333333333</v>
      </c>
      <c r="M446" s="21">
        <v>216.16666666666671</v>
      </c>
      <c r="N446" s="21">
        <v>148.83333333333329</v>
      </c>
      <c r="O446" s="21">
        <v>57.866666666666667</v>
      </c>
      <c r="P446" s="21">
        <v>45.379310344827587</v>
      </c>
      <c r="Q446" s="21">
        <v>44.766666666666673</v>
      </c>
      <c r="R446" s="21">
        <v>83.6</v>
      </c>
      <c r="S446" s="21">
        <v>226.7586206896552</v>
      </c>
      <c r="T446" s="21">
        <v>266.89655172413791</v>
      </c>
      <c r="U446" s="21">
        <v>207.29333333333341</v>
      </c>
      <c r="V446" s="22">
        <v>1855.954482758621</v>
      </c>
      <c r="W446" s="23">
        <v>357</v>
      </c>
      <c r="X446" s="24">
        <v>0.9916666666666667</v>
      </c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</row>
    <row r="447" spans="1:42" s="25" customFormat="1" ht="16.5" customHeight="1" x14ac:dyDescent="0.25">
      <c r="A447" s="16">
        <v>26020120</v>
      </c>
      <c r="B447" s="17" t="s">
        <v>1211</v>
      </c>
      <c r="C447" s="17" t="s">
        <v>1587</v>
      </c>
      <c r="D447" s="17" t="s">
        <v>1587</v>
      </c>
      <c r="E447" s="17" t="s">
        <v>422</v>
      </c>
      <c r="F447" s="17">
        <v>9</v>
      </c>
      <c r="G447" s="17">
        <v>1136</v>
      </c>
      <c r="H447" s="18">
        <v>-76.406666669999993</v>
      </c>
      <c r="I447" s="19">
        <v>3.0300833300000001</v>
      </c>
      <c r="J447" s="20">
        <v>142.99629629629629</v>
      </c>
      <c r="K447" s="21">
        <v>147.54444444444451</v>
      </c>
      <c r="L447" s="21">
        <v>178.56071428571431</v>
      </c>
      <c r="M447" s="21">
        <v>211.92857142857139</v>
      </c>
      <c r="N447" s="21">
        <v>128</v>
      </c>
      <c r="O447" s="21">
        <v>67.206896551724142</v>
      </c>
      <c r="P447" s="21">
        <v>51.96551724137931</v>
      </c>
      <c r="Q447" s="21">
        <v>33.03448275862069</v>
      </c>
      <c r="R447" s="21">
        <v>71.517241379310349</v>
      </c>
      <c r="S447" s="21">
        <v>221.48275862068971</v>
      </c>
      <c r="T447" s="21">
        <v>241.3586206896552</v>
      </c>
      <c r="U447" s="21">
        <v>198.91034482758619</v>
      </c>
      <c r="V447" s="22">
        <v>1694.5058885239921</v>
      </c>
      <c r="W447" s="23">
        <v>340</v>
      </c>
      <c r="X447" s="24">
        <v>0.94444444444444442</v>
      </c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</row>
    <row r="448" spans="1:42" s="25" customFormat="1" ht="16.5" customHeight="1" x14ac:dyDescent="0.25">
      <c r="A448" s="16">
        <v>26040210</v>
      </c>
      <c r="B448" s="17" t="s">
        <v>1211</v>
      </c>
      <c r="C448" s="17" t="s">
        <v>1588</v>
      </c>
      <c r="D448" s="17" t="s">
        <v>1587</v>
      </c>
      <c r="E448" s="17" t="s">
        <v>422</v>
      </c>
      <c r="F448" s="17">
        <v>9</v>
      </c>
      <c r="G448" s="17">
        <v>1500</v>
      </c>
      <c r="H448" s="18">
        <v>-76.25</v>
      </c>
      <c r="I448" s="19">
        <v>3.0166666700000002</v>
      </c>
      <c r="J448" s="20">
        <v>137.05000000000001</v>
      </c>
      <c r="K448" s="21">
        <v>125.8</v>
      </c>
      <c r="L448" s="21">
        <v>160.2777777777778</v>
      </c>
      <c r="M448" s="21">
        <v>188.88888888888891</v>
      </c>
      <c r="N448" s="21">
        <v>131.35</v>
      </c>
      <c r="O448" s="21">
        <v>68</v>
      </c>
      <c r="P448" s="21">
        <v>50.5</v>
      </c>
      <c r="Q448" s="21">
        <v>25.2</v>
      </c>
      <c r="R448" s="21">
        <v>82.6</v>
      </c>
      <c r="S448" s="21">
        <v>220.55</v>
      </c>
      <c r="T448" s="21">
        <v>236.95</v>
      </c>
      <c r="U448" s="21">
        <v>194.15</v>
      </c>
      <c r="V448" s="22">
        <v>1621.3166666666671</v>
      </c>
      <c r="W448" s="23">
        <v>235</v>
      </c>
      <c r="X448" s="24">
        <v>0.97916666666666663</v>
      </c>
      <c r="Y448" s="5" t="s">
        <v>1214</v>
      </c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</row>
    <row r="449" spans="1:42" s="25" customFormat="1" ht="16.5" customHeight="1" x14ac:dyDescent="0.25">
      <c r="A449" s="16">
        <v>26040310</v>
      </c>
      <c r="B449" s="17" t="s">
        <v>1211</v>
      </c>
      <c r="C449" s="17" t="s">
        <v>1589</v>
      </c>
      <c r="D449" s="17" t="s">
        <v>1587</v>
      </c>
      <c r="E449" s="17" t="s">
        <v>422</v>
      </c>
      <c r="F449" s="17">
        <v>9</v>
      </c>
      <c r="G449" s="17">
        <v>1090</v>
      </c>
      <c r="H449" s="18">
        <v>-76.377833329999987</v>
      </c>
      <c r="I449" s="19">
        <v>3.0706111100000002</v>
      </c>
      <c r="J449" s="20">
        <v>218</v>
      </c>
      <c r="K449" s="21">
        <v>230.7586206896552</v>
      </c>
      <c r="L449" s="21">
        <v>289.42</v>
      </c>
      <c r="M449" s="21">
        <v>365.7551724137931</v>
      </c>
      <c r="N449" s="21">
        <v>226.02068965517239</v>
      </c>
      <c r="O449" s="21">
        <v>129.73333333333329</v>
      </c>
      <c r="P449" s="21">
        <v>63.1</v>
      </c>
      <c r="Q449" s="21">
        <v>48.448275862068968</v>
      </c>
      <c r="R449" s="21">
        <v>110.10344827586211</v>
      </c>
      <c r="S449" s="21">
        <v>319.48275862068971</v>
      </c>
      <c r="T449" s="21">
        <v>403.5</v>
      </c>
      <c r="U449" s="21">
        <v>267.41666666666669</v>
      </c>
      <c r="V449" s="22">
        <v>2671.738965517241</v>
      </c>
      <c r="W449" s="23">
        <v>354</v>
      </c>
      <c r="X449" s="24">
        <v>0.98333333333333328</v>
      </c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</row>
    <row r="450" spans="1:42" s="25" customFormat="1" ht="16.5" customHeight="1" x14ac:dyDescent="0.25">
      <c r="A450" s="16">
        <v>26040250</v>
      </c>
      <c r="B450" s="17" t="s">
        <v>1211</v>
      </c>
      <c r="C450" s="17" t="s">
        <v>588</v>
      </c>
      <c r="D450" s="17" t="s">
        <v>588</v>
      </c>
      <c r="E450" s="17" t="s">
        <v>422</v>
      </c>
      <c r="F450" s="17">
        <v>9</v>
      </c>
      <c r="G450" s="17">
        <v>1107</v>
      </c>
      <c r="H450" s="18">
        <v>-76.247694440000004</v>
      </c>
      <c r="I450" s="19">
        <v>3.17911111</v>
      </c>
      <c r="J450" s="20">
        <v>130.684</v>
      </c>
      <c r="K450" s="21">
        <v>126.44799999999999</v>
      </c>
      <c r="L450" s="21">
        <v>142.624</v>
      </c>
      <c r="M450" s="21">
        <v>193.29599999999999</v>
      </c>
      <c r="N450" s="21">
        <v>116.092</v>
      </c>
      <c r="O450" s="21">
        <v>69.248000000000005</v>
      </c>
      <c r="P450" s="21">
        <v>47.6</v>
      </c>
      <c r="Q450" s="21">
        <v>32.08</v>
      </c>
      <c r="R450" s="21">
        <v>77.400000000000006</v>
      </c>
      <c r="S450" s="21">
        <v>187.95416666666671</v>
      </c>
      <c r="T450" s="21">
        <v>196.28399999999999</v>
      </c>
      <c r="U450" s="21">
        <v>140.1</v>
      </c>
      <c r="V450" s="22">
        <v>1459.8101666666671</v>
      </c>
      <c r="W450" s="23">
        <v>298</v>
      </c>
      <c r="X450" s="24">
        <v>0.82777777777777772</v>
      </c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</row>
    <row r="451" spans="1:42" s="25" customFormat="1" ht="16.5" customHeight="1" x14ac:dyDescent="0.25">
      <c r="A451" s="16">
        <v>26030030</v>
      </c>
      <c r="B451" s="17" t="s">
        <v>1211</v>
      </c>
      <c r="C451" s="17" t="s">
        <v>1590</v>
      </c>
      <c r="D451" s="17" t="s">
        <v>1591</v>
      </c>
      <c r="E451" s="17" t="s">
        <v>422</v>
      </c>
      <c r="F451" s="17">
        <v>9</v>
      </c>
      <c r="G451" s="17">
        <v>2658</v>
      </c>
      <c r="H451" s="18">
        <v>-76.909027780000002</v>
      </c>
      <c r="I451" s="19">
        <v>2.6406666699999999</v>
      </c>
      <c r="J451" s="20">
        <v>461.2</v>
      </c>
      <c r="K451" s="21">
        <v>337.51600000000002</v>
      </c>
      <c r="L451" s="21">
        <v>377.05416666666662</v>
      </c>
      <c r="M451" s="21">
        <v>399.21600000000001</v>
      </c>
      <c r="N451" s="21">
        <v>326.78800000000001</v>
      </c>
      <c r="O451" s="21">
        <v>208.54</v>
      </c>
      <c r="P451" s="21">
        <v>149.46799999999999</v>
      </c>
      <c r="Q451" s="21">
        <v>121.4153846153846</v>
      </c>
      <c r="R451" s="21">
        <v>245.29882361094161</v>
      </c>
      <c r="S451" s="21">
        <v>520.007780844639</v>
      </c>
      <c r="T451" s="21">
        <v>676.2581656932831</v>
      </c>
      <c r="U451" s="21">
        <v>577.54193509419758</v>
      </c>
      <c r="V451" s="22">
        <v>4400.3042565251126</v>
      </c>
      <c r="W451" s="23">
        <v>297</v>
      </c>
      <c r="X451" s="24">
        <v>0.82499999999999996</v>
      </c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</row>
    <row r="452" spans="1:42" s="25" customFormat="1" ht="16.5" customHeight="1" x14ac:dyDescent="0.25">
      <c r="A452" s="16">
        <v>26030060</v>
      </c>
      <c r="B452" s="17" t="s">
        <v>1211</v>
      </c>
      <c r="C452" s="17" t="s">
        <v>1592</v>
      </c>
      <c r="D452" s="17" t="s">
        <v>1591</v>
      </c>
      <c r="E452" s="17" t="s">
        <v>422</v>
      </c>
      <c r="F452" s="17">
        <v>9</v>
      </c>
      <c r="G452" s="17">
        <v>2171</v>
      </c>
      <c r="H452" s="18">
        <v>-76.853611110000003</v>
      </c>
      <c r="I452" s="19">
        <v>2.62558333</v>
      </c>
      <c r="J452" s="20">
        <v>260.33333333333331</v>
      </c>
      <c r="K452" s="21">
        <v>228.26666666666671</v>
      </c>
      <c r="L452" s="21">
        <v>273.31034482758622</v>
      </c>
      <c r="M452" s="21">
        <v>279.86206896551732</v>
      </c>
      <c r="N452" s="21">
        <v>241.01666666666671</v>
      </c>
      <c r="O452" s="21">
        <v>144.2413793103448</v>
      </c>
      <c r="P452" s="21">
        <v>103.2</v>
      </c>
      <c r="Q452" s="21">
        <v>105.56666666666671</v>
      </c>
      <c r="R452" s="21">
        <v>181.1333333333333</v>
      </c>
      <c r="S452" s="21">
        <v>351.17241379310337</v>
      </c>
      <c r="T452" s="21">
        <v>400.06666666666672</v>
      </c>
      <c r="U452" s="21">
        <v>356.2</v>
      </c>
      <c r="V452" s="22">
        <v>2924.369540229884</v>
      </c>
      <c r="W452" s="23">
        <v>356</v>
      </c>
      <c r="X452" s="24">
        <v>0.98888888888888893</v>
      </c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</row>
    <row r="453" spans="1:42" s="25" customFormat="1" ht="16.5" customHeight="1" x14ac:dyDescent="0.25">
      <c r="A453" s="16">
        <v>53070060</v>
      </c>
      <c r="B453" s="17" t="s">
        <v>1211</v>
      </c>
      <c r="C453" s="17" t="s">
        <v>1593</v>
      </c>
      <c r="D453" s="17" t="s">
        <v>1591</v>
      </c>
      <c r="E453" s="17" t="s">
        <v>422</v>
      </c>
      <c r="F453" s="17">
        <v>7</v>
      </c>
      <c r="G453" s="17">
        <v>230</v>
      </c>
      <c r="H453" s="18">
        <v>-77.154944439999994</v>
      </c>
      <c r="I453" s="19">
        <v>2.6396111100000001</v>
      </c>
      <c r="J453" s="20">
        <v>403.92307692307691</v>
      </c>
      <c r="K453" s="21">
        <v>305.73076923076923</v>
      </c>
      <c r="L453" s="21">
        <v>381.61538461538458</v>
      </c>
      <c r="M453" s="21">
        <v>407.88461538461542</v>
      </c>
      <c r="N453" s="21">
        <v>345.62962962962962</v>
      </c>
      <c r="O453" s="21">
        <v>232.84</v>
      </c>
      <c r="P453" s="21">
        <v>181.84399999999999</v>
      </c>
      <c r="Q453" s="21">
        <v>191.69230769230771</v>
      </c>
      <c r="R453" s="21">
        <v>278.83333333333331</v>
      </c>
      <c r="S453" s="21">
        <v>501.87041666666659</v>
      </c>
      <c r="T453" s="21">
        <v>567.3012500000001</v>
      </c>
      <c r="U453" s="21">
        <v>459.92</v>
      </c>
      <c r="V453" s="22">
        <v>4259.0847834757833</v>
      </c>
      <c r="W453" s="23">
        <v>304</v>
      </c>
      <c r="X453" s="24">
        <v>0.84444444444444444</v>
      </c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</row>
    <row r="454" spans="1:42" s="25" customFormat="1" ht="16.5" customHeight="1" x14ac:dyDescent="0.25">
      <c r="A454" s="16">
        <v>53070090</v>
      </c>
      <c r="B454" s="17" t="s">
        <v>1211</v>
      </c>
      <c r="C454" s="17" t="s">
        <v>1594</v>
      </c>
      <c r="D454" s="17" t="s">
        <v>1591</v>
      </c>
      <c r="E454" s="17" t="s">
        <v>422</v>
      </c>
      <c r="F454" s="17">
        <v>9</v>
      </c>
      <c r="G454" s="17">
        <v>1597</v>
      </c>
      <c r="H454" s="18">
        <v>-76.905277779999992</v>
      </c>
      <c r="I454" s="19">
        <v>2.7451111099999999</v>
      </c>
      <c r="J454" s="20">
        <v>353.28620689655168</v>
      </c>
      <c r="K454" s="21">
        <v>305.96785714285721</v>
      </c>
      <c r="L454" s="21">
        <v>337.6444444444445</v>
      </c>
      <c r="M454" s="21">
        <v>407.62857142857138</v>
      </c>
      <c r="N454" s="21">
        <v>365.58928571428572</v>
      </c>
      <c r="O454" s="21">
        <v>257.237037037037</v>
      </c>
      <c r="P454" s="21">
        <v>170.39285714285711</v>
      </c>
      <c r="Q454" s="21">
        <v>179.62857142857141</v>
      </c>
      <c r="R454" s="21">
        <v>285.21923076923082</v>
      </c>
      <c r="S454" s="21">
        <v>479.03928571428571</v>
      </c>
      <c r="T454" s="21">
        <v>508.01428571428579</v>
      </c>
      <c r="U454" s="21">
        <v>420.63703703703709</v>
      </c>
      <c r="V454" s="22">
        <v>4070.284670470015</v>
      </c>
      <c r="W454" s="23">
        <v>332</v>
      </c>
      <c r="X454" s="24">
        <v>0.92222222222222228</v>
      </c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</row>
    <row r="455" spans="1:42" s="25" customFormat="1" ht="16.5" customHeight="1" x14ac:dyDescent="0.25">
      <c r="A455" s="16">
        <v>26030080</v>
      </c>
      <c r="B455" s="17" t="s">
        <v>1211</v>
      </c>
      <c r="C455" s="17" t="s">
        <v>1595</v>
      </c>
      <c r="D455" s="17" t="s">
        <v>1591</v>
      </c>
      <c r="E455" s="17" t="s">
        <v>422</v>
      </c>
      <c r="F455" s="17">
        <v>9</v>
      </c>
      <c r="G455" s="17">
        <v>2502</v>
      </c>
      <c r="H455" s="18">
        <v>-76.895111110000002</v>
      </c>
      <c r="I455" s="19">
        <v>2.6228055600000002</v>
      </c>
      <c r="J455" s="20">
        <v>305.83214285714291</v>
      </c>
      <c r="K455" s="21">
        <v>238.80769230769229</v>
      </c>
      <c r="L455" s="21">
        <v>301.06785714285718</v>
      </c>
      <c r="M455" s="21">
        <v>254.5</v>
      </c>
      <c r="N455" s="21">
        <v>246.5038461538461</v>
      </c>
      <c r="O455" s="21">
        <v>201.39259259259259</v>
      </c>
      <c r="P455" s="21">
        <v>130.99615384615379</v>
      </c>
      <c r="Q455" s="21">
        <v>156.91851851851851</v>
      </c>
      <c r="R455" s="21">
        <v>193.87307692307689</v>
      </c>
      <c r="S455" s="21">
        <v>335.5846153846154</v>
      </c>
      <c r="T455" s="21">
        <v>463.87083333333328</v>
      </c>
      <c r="U455" s="21">
        <v>340.36538461538458</v>
      </c>
      <c r="V455" s="22">
        <v>3169.7127136752142</v>
      </c>
      <c r="W455" s="23">
        <v>314</v>
      </c>
      <c r="X455" s="24">
        <v>0.87222222222222223</v>
      </c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</row>
    <row r="456" spans="1:42" s="25" customFormat="1" ht="16.5" customHeight="1" x14ac:dyDescent="0.25">
      <c r="A456" s="16">
        <v>53070020</v>
      </c>
      <c r="B456" s="17" t="s">
        <v>1211</v>
      </c>
      <c r="C456" s="17" t="s">
        <v>1596</v>
      </c>
      <c r="D456" s="17" t="s">
        <v>1591</v>
      </c>
      <c r="E456" s="17" t="s">
        <v>422</v>
      </c>
      <c r="F456" s="17">
        <v>9</v>
      </c>
      <c r="G456" s="17">
        <v>110</v>
      </c>
      <c r="H456" s="18">
        <v>-77.099999999999994</v>
      </c>
      <c r="I456" s="19">
        <v>2.4833333299999998</v>
      </c>
      <c r="J456" s="20">
        <v>334.21052631578948</v>
      </c>
      <c r="K456" s="21">
        <v>245.7777777777778</v>
      </c>
      <c r="L456" s="21">
        <v>332.72222222222217</v>
      </c>
      <c r="M456" s="21">
        <v>367.5</v>
      </c>
      <c r="N456" s="21">
        <v>327.77777777777783</v>
      </c>
      <c r="O456" s="21">
        <v>199.4</v>
      </c>
      <c r="P456" s="21">
        <v>133.94999999999999</v>
      </c>
      <c r="Q456" s="21">
        <v>109</v>
      </c>
      <c r="R456" s="21">
        <v>262.10526315789468</v>
      </c>
      <c r="S456" s="21">
        <v>421.05555555555549</v>
      </c>
      <c r="T456" s="21">
        <v>521.61111111111109</v>
      </c>
      <c r="U456" s="21">
        <v>420.69375000000002</v>
      </c>
      <c r="V456" s="22">
        <v>3675.8039839181288</v>
      </c>
      <c r="W456" s="23">
        <v>219</v>
      </c>
      <c r="X456" s="24">
        <v>0.91249999999999998</v>
      </c>
      <c r="Y456" s="5" t="s">
        <v>1214</v>
      </c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</row>
    <row r="457" spans="1:42" s="25" customFormat="1" ht="16.5" customHeight="1" x14ac:dyDescent="0.25">
      <c r="A457" s="16">
        <v>52010100</v>
      </c>
      <c r="B457" s="17" t="s">
        <v>1235</v>
      </c>
      <c r="C457" s="17" t="s">
        <v>1597</v>
      </c>
      <c r="D457" s="17" t="s">
        <v>1591</v>
      </c>
      <c r="E457" s="17" t="s">
        <v>422</v>
      </c>
      <c r="F457" s="17">
        <v>9</v>
      </c>
      <c r="G457" s="17">
        <v>916</v>
      </c>
      <c r="H457" s="18">
        <v>-76.848694440000003</v>
      </c>
      <c r="I457" s="19">
        <v>2.3321666699999999</v>
      </c>
      <c r="J457" s="20">
        <v>186.2</v>
      </c>
      <c r="K457" s="21">
        <v>159.16296296296301</v>
      </c>
      <c r="L457" s="21">
        <v>198.66666666666671</v>
      </c>
      <c r="M457" s="21">
        <v>242.82400000000001</v>
      </c>
      <c r="N457" s="21">
        <v>203.06428571428569</v>
      </c>
      <c r="O457" s="21">
        <v>88.953846153846143</v>
      </c>
      <c r="P457" s="21">
        <v>38.964285714285722</v>
      </c>
      <c r="Q457" s="21">
        <v>34.975999999999992</v>
      </c>
      <c r="R457" s="21">
        <v>96.050000000000011</v>
      </c>
      <c r="S457" s="21">
        <v>223.12799999999999</v>
      </c>
      <c r="T457" s="21">
        <v>340.03461538461539</v>
      </c>
      <c r="U457" s="21">
        <v>257.99599999999992</v>
      </c>
      <c r="V457" s="22">
        <v>2070.020662596663</v>
      </c>
      <c r="W457" s="23">
        <v>314</v>
      </c>
      <c r="X457" s="24">
        <v>0.87222222222222223</v>
      </c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</row>
    <row r="458" spans="1:42" s="25" customFormat="1" ht="16.5" customHeight="1" x14ac:dyDescent="0.25">
      <c r="A458" s="16">
        <v>26030090</v>
      </c>
      <c r="B458" s="17" t="s">
        <v>1211</v>
      </c>
      <c r="C458" s="17" t="s">
        <v>480</v>
      </c>
      <c r="D458" s="17" t="s">
        <v>1591</v>
      </c>
      <c r="E458" s="17" t="s">
        <v>422</v>
      </c>
      <c r="F458" s="17">
        <v>9</v>
      </c>
      <c r="G458" s="17">
        <v>1628</v>
      </c>
      <c r="H458" s="18">
        <v>-76.829722220000008</v>
      </c>
      <c r="I458" s="19">
        <v>2.5150000000000001</v>
      </c>
      <c r="J458" s="20">
        <v>138.65666666666669</v>
      </c>
      <c r="K458" s="21">
        <v>117.36896551724141</v>
      </c>
      <c r="L458" s="21">
        <v>149.6166666666667</v>
      </c>
      <c r="M458" s="21">
        <v>208.69655172413789</v>
      </c>
      <c r="N458" s="21">
        <v>131.02857142857141</v>
      </c>
      <c r="O458" s="21">
        <v>71.870000000000019</v>
      </c>
      <c r="P458" s="21">
        <v>62.416666666666679</v>
      </c>
      <c r="Q458" s="21">
        <v>41.91</v>
      </c>
      <c r="R458" s="21">
        <v>93.679999999999993</v>
      </c>
      <c r="S458" s="21">
        <v>237.1785714285715</v>
      </c>
      <c r="T458" s="21">
        <v>270.60344827586209</v>
      </c>
      <c r="U458" s="21">
        <v>214.14</v>
      </c>
      <c r="V458" s="22">
        <v>1737.1661083743841</v>
      </c>
      <c r="W458" s="23">
        <v>353</v>
      </c>
      <c r="X458" s="24">
        <v>0.98055555555555551</v>
      </c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</row>
    <row r="459" spans="1:42" s="25" customFormat="1" ht="16.5" customHeight="1" x14ac:dyDescent="0.25">
      <c r="A459" s="16">
        <v>26030050</v>
      </c>
      <c r="B459" s="17" t="s">
        <v>1211</v>
      </c>
      <c r="C459" s="17" t="s">
        <v>877</v>
      </c>
      <c r="D459" s="17" t="s">
        <v>1591</v>
      </c>
      <c r="E459" s="17" t="s">
        <v>422</v>
      </c>
      <c r="F459" s="17">
        <v>9</v>
      </c>
      <c r="G459" s="17">
        <v>1742</v>
      </c>
      <c r="H459" s="18">
        <v>-76.811111109999999</v>
      </c>
      <c r="I459" s="19">
        <v>2.45597222</v>
      </c>
      <c r="J459" s="20">
        <v>221.37407407407409</v>
      </c>
      <c r="K459" s="21">
        <v>191.9785714285714</v>
      </c>
      <c r="L459" s="21">
        <v>216.24285714285719</v>
      </c>
      <c r="M459" s="21">
        <v>220.74642857142859</v>
      </c>
      <c r="N459" s="21">
        <v>168.06785714285709</v>
      </c>
      <c r="O459" s="21">
        <v>69.17407407407407</v>
      </c>
      <c r="P459" s="21">
        <v>54.20384615384615</v>
      </c>
      <c r="Q459" s="21">
        <v>60.769230769230766</v>
      </c>
      <c r="R459" s="21">
        <v>140.9153846153846</v>
      </c>
      <c r="S459" s="21">
        <v>319.15555555555551</v>
      </c>
      <c r="T459" s="21">
        <v>337.7892857142856</v>
      </c>
      <c r="U459" s="21">
        <v>291.79285714285709</v>
      </c>
      <c r="V459" s="22">
        <v>2292.2100223850221</v>
      </c>
      <c r="W459" s="23">
        <v>327</v>
      </c>
      <c r="X459" s="24">
        <v>0.90833333333333333</v>
      </c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</row>
    <row r="460" spans="1:42" s="25" customFormat="1" ht="16.5" customHeight="1" x14ac:dyDescent="0.25">
      <c r="A460" s="16">
        <v>53040010</v>
      </c>
      <c r="B460" s="17" t="s">
        <v>1211</v>
      </c>
      <c r="C460" s="17" t="s">
        <v>1598</v>
      </c>
      <c r="D460" s="17" t="s">
        <v>611</v>
      </c>
      <c r="E460" s="17" t="s">
        <v>422</v>
      </c>
      <c r="F460" s="17">
        <v>7</v>
      </c>
      <c r="G460" s="17">
        <v>20</v>
      </c>
      <c r="H460" s="18">
        <v>-77.772999999999996</v>
      </c>
      <c r="I460" s="19">
        <v>2.4856666700000001</v>
      </c>
      <c r="J460" s="20">
        <v>579.5</v>
      </c>
      <c r="K460" s="21">
        <v>488.84444444444449</v>
      </c>
      <c r="L460" s="21">
        <v>492.36842105263162</v>
      </c>
      <c r="M460" s="21">
        <v>577.41176470588232</v>
      </c>
      <c r="N460" s="21">
        <v>827.52941176470586</v>
      </c>
      <c r="O460" s="21">
        <v>659.47368421052636</v>
      </c>
      <c r="P460" s="21">
        <v>550.66666666666663</v>
      </c>
      <c r="Q460" s="21">
        <v>522.58823529411768</v>
      </c>
      <c r="R460" s="21">
        <v>644.8125</v>
      </c>
      <c r="S460" s="21">
        <v>608.05882352941171</v>
      </c>
      <c r="T460" s="21">
        <v>510.76111111111118</v>
      </c>
      <c r="U460" s="21">
        <v>631.5</v>
      </c>
      <c r="V460" s="22">
        <v>7093.5150627794983</v>
      </c>
      <c r="W460" s="23">
        <v>212</v>
      </c>
      <c r="X460" s="24">
        <v>0.8833333333333333</v>
      </c>
      <c r="Y460" s="5" t="s">
        <v>1214</v>
      </c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</row>
    <row r="461" spans="1:42" s="25" customFormat="1" ht="16.5" customHeight="1" x14ac:dyDescent="0.25">
      <c r="A461" s="16">
        <v>21050250</v>
      </c>
      <c r="B461" s="17" t="s">
        <v>1211</v>
      </c>
      <c r="C461" s="17" t="s">
        <v>121</v>
      </c>
      <c r="D461" s="17" t="s">
        <v>423</v>
      </c>
      <c r="E461" s="17" t="s">
        <v>422</v>
      </c>
      <c r="F461" s="17">
        <v>4</v>
      </c>
      <c r="G461" s="17">
        <v>2235</v>
      </c>
      <c r="H461" s="18">
        <v>-76.095166669999998</v>
      </c>
      <c r="I461" s="19">
        <v>2.5009999999999999</v>
      </c>
      <c r="J461" s="20">
        <v>107.06666666666671</v>
      </c>
      <c r="K461" s="21">
        <v>123.3666666666667</v>
      </c>
      <c r="L461" s="21">
        <v>179.75</v>
      </c>
      <c r="M461" s="21">
        <v>227.7586206896552</v>
      </c>
      <c r="N461" s="21">
        <v>229.7586206896552</v>
      </c>
      <c r="O461" s="21">
        <v>182.7931034482759</v>
      </c>
      <c r="P461" s="21">
        <v>161.2068965517241</v>
      </c>
      <c r="Q461" s="21">
        <v>114.1666666666667</v>
      </c>
      <c r="R461" s="21">
        <v>131.51724137931029</v>
      </c>
      <c r="S461" s="21">
        <v>185.82142857142861</v>
      </c>
      <c r="T461" s="21">
        <v>158.69999999999999</v>
      </c>
      <c r="U461" s="21">
        <v>114.6785714285714</v>
      </c>
      <c r="V461" s="22">
        <v>1916.5844827586211</v>
      </c>
      <c r="W461" s="23">
        <v>349</v>
      </c>
      <c r="X461" s="24">
        <v>0.96944444444444444</v>
      </c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</row>
    <row r="462" spans="1:42" s="25" customFormat="1" ht="16.5" customHeight="1" x14ac:dyDescent="0.25">
      <c r="A462" s="16">
        <v>21050310</v>
      </c>
      <c r="B462" s="17" t="s">
        <v>1211</v>
      </c>
      <c r="C462" s="17" t="s">
        <v>1599</v>
      </c>
      <c r="D462" s="17" t="s">
        <v>423</v>
      </c>
      <c r="E462" s="17" t="s">
        <v>422</v>
      </c>
      <c r="F462" s="17">
        <v>4</v>
      </c>
      <c r="G462" s="17">
        <v>2750</v>
      </c>
      <c r="H462" s="18">
        <v>-76.168916669999987</v>
      </c>
      <c r="I462" s="19">
        <v>2.44683333</v>
      </c>
      <c r="J462" s="20">
        <v>108.89655172413789</v>
      </c>
      <c r="K462" s="21">
        <v>132.67857142857139</v>
      </c>
      <c r="L462" s="21">
        <v>189.2413793103448</v>
      </c>
      <c r="M462" s="21">
        <v>256.10714285714278</v>
      </c>
      <c r="N462" s="21">
        <v>264.94642857142861</v>
      </c>
      <c r="O462" s="21">
        <v>296.82758620689663</v>
      </c>
      <c r="P462" s="21">
        <v>269.37931034482762</v>
      </c>
      <c r="Q462" s="21">
        <v>185.79642857142861</v>
      </c>
      <c r="R462" s="21">
        <v>172.18518518518519</v>
      </c>
      <c r="S462" s="21">
        <v>200.62857142857141</v>
      </c>
      <c r="T462" s="21">
        <v>168.62962962962959</v>
      </c>
      <c r="U462" s="21">
        <v>137</v>
      </c>
      <c r="V462" s="22">
        <v>2382.3167852581651</v>
      </c>
      <c r="W462" s="23">
        <v>337</v>
      </c>
      <c r="X462" s="24">
        <v>0.93611111111111112</v>
      </c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</row>
    <row r="463" spans="1:42" s="25" customFormat="1" ht="16.5" customHeight="1" x14ac:dyDescent="0.25">
      <c r="A463" s="16">
        <v>21050230</v>
      </c>
      <c r="B463" s="17" t="s">
        <v>1211</v>
      </c>
      <c r="C463" s="17" t="s">
        <v>28</v>
      </c>
      <c r="D463" s="17" t="s">
        <v>423</v>
      </c>
      <c r="E463" s="17" t="s">
        <v>422</v>
      </c>
      <c r="F463" s="17">
        <v>4</v>
      </c>
      <c r="G463" s="17">
        <v>1595</v>
      </c>
      <c r="H463" s="18">
        <v>-76.04680556000001</v>
      </c>
      <c r="I463" s="19">
        <v>2.5818055599999998</v>
      </c>
      <c r="J463" s="20">
        <v>109</v>
      </c>
      <c r="K463" s="21">
        <v>113.8571428571429</v>
      </c>
      <c r="L463" s="21">
        <v>156.23214285714289</v>
      </c>
      <c r="M463" s="21">
        <v>175.7037037037037</v>
      </c>
      <c r="N463" s="21">
        <v>197.19230769230771</v>
      </c>
      <c r="O463" s="21">
        <v>158.19999999999999</v>
      </c>
      <c r="P463" s="21">
        <v>135.36000000000001</v>
      </c>
      <c r="Q463" s="21">
        <v>93.269230769230774</v>
      </c>
      <c r="R463" s="21">
        <v>89.821428571428569</v>
      </c>
      <c r="S463" s="21">
        <v>184.42307692307691</v>
      </c>
      <c r="T463" s="21">
        <v>164.72</v>
      </c>
      <c r="U463" s="21">
        <v>146.66666666666671</v>
      </c>
      <c r="V463" s="22">
        <v>1724.4457000407001</v>
      </c>
      <c r="W463" s="23">
        <v>319</v>
      </c>
      <c r="X463" s="24">
        <v>0.88611111111111107</v>
      </c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</row>
    <row r="464" spans="1:42" s="25" customFormat="1" ht="16.5" customHeight="1" x14ac:dyDescent="0.25">
      <c r="A464" s="16">
        <v>21055030</v>
      </c>
      <c r="B464" s="17" t="s">
        <v>1236</v>
      </c>
      <c r="C464" s="17" t="s">
        <v>421</v>
      </c>
      <c r="D464" s="17" t="s">
        <v>423</v>
      </c>
      <c r="E464" s="17" t="s">
        <v>422</v>
      </c>
      <c r="F464" s="17">
        <v>4</v>
      </c>
      <c r="G464" s="17">
        <v>2085</v>
      </c>
      <c r="H464" s="18">
        <v>-76.16</v>
      </c>
      <c r="I464" s="19">
        <v>2.2400000000000002</v>
      </c>
      <c r="J464" s="20">
        <v>96.314285714285703</v>
      </c>
      <c r="K464" s="21">
        <v>124.5821428571429</v>
      </c>
      <c r="L464" s="21">
        <v>185.6</v>
      </c>
      <c r="M464" s="21">
        <v>221.55</v>
      </c>
      <c r="N464" s="21">
        <v>211.15172413793101</v>
      </c>
      <c r="O464" s="21">
        <v>178.00370370370371</v>
      </c>
      <c r="P464" s="21">
        <v>151.2413793103448</v>
      </c>
      <c r="Q464" s="21">
        <v>106.78888888888881</v>
      </c>
      <c r="R464" s="21">
        <v>111.2965517241379</v>
      </c>
      <c r="S464" s="21">
        <v>151.21600000000001</v>
      </c>
      <c r="T464" s="21">
        <v>153.68214285714291</v>
      </c>
      <c r="U464" s="21">
        <v>111.124</v>
      </c>
      <c r="V464" s="22">
        <v>1802.550819193578</v>
      </c>
      <c r="W464" s="23">
        <v>330</v>
      </c>
      <c r="X464" s="24">
        <v>0.91666666666666663</v>
      </c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</row>
    <row r="465" spans="1:42" s="25" customFormat="1" ht="16.5" customHeight="1" x14ac:dyDescent="0.25">
      <c r="A465" s="16">
        <v>21050240</v>
      </c>
      <c r="B465" s="17" t="s">
        <v>1211</v>
      </c>
      <c r="C465" s="17" t="s">
        <v>1600</v>
      </c>
      <c r="D465" s="17" t="s">
        <v>423</v>
      </c>
      <c r="E465" s="17" t="s">
        <v>422</v>
      </c>
      <c r="F465" s="17">
        <v>4</v>
      </c>
      <c r="G465" s="17">
        <v>1600</v>
      </c>
      <c r="H465" s="18">
        <v>-76.054194440000003</v>
      </c>
      <c r="I465" s="19">
        <v>2.4606111099999999</v>
      </c>
      <c r="J465" s="20">
        <v>100.1071428571429</v>
      </c>
      <c r="K465" s="21">
        <v>133.66666666666671</v>
      </c>
      <c r="L465" s="21">
        <v>175.7777777777778</v>
      </c>
      <c r="M465" s="21">
        <v>196.96428571428569</v>
      </c>
      <c r="N465" s="21">
        <v>217.2962962962963</v>
      </c>
      <c r="O465" s="21">
        <v>135.7037037037037</v>
      </c>
      <c r="P465" s="21">
        <v>119.8214285714286</v>
      </c>
      <c r="Q465" s="21">
        <v>84.428571428571431</v>
      </c>
      <c r="R465" s="21">
        <v>98.321428571428569</v>
      </c>
      <c r="S465" s="21">
        <v>179.03571428571431</v>
      </c>
      <c r="T465" s="21">
        <v>162.65517241379311</v>
      </c>
      <c r="U465" s="21">
        <v>123.6666666666667</v>
      </c>
      <c r="V465" s="22">
        <v>1727.4448549534759</v>
      </c>
      <c r="W465" s="23">
        <v>335</v>
      </c>
      <c r="X465" s="24">
        <v>0.93055555555555558</v>
      </c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</row>
    <row r="466" spans="1:42" s="25" customFormat="1" ht="16.5" customHeight="1" x14ac:dyDescent="0.25">
      <c r="A466" s="16">
        <v>52025090</v>
      </c>
      <c r="B466" s="17" t="s">
        <v>1227</v>
      </c>
      <c r="C466" s="17" t="s">
        <v>736</v>
      </c>
      <c r="D466" s="17" t="s">
        <v>736</v>
      </c>
      <c r="E466" s="17" t="s">
        <v>422</v>
      </c>
      <c r="F466" s="17">
        <v>7</v>
      </c>
      <c r="G466" s="17">
        <v>1870</v>
      </c>
      <c r="H466" s="18">
        <v>-76.750333329999989</v>
      </c>
      <c r="I466" s="19">
        <v>2.1938333299999999</v>
      </c>
      <c r="J466" s="20">
        <v>296.33083333333332</v>
      </c>
      <c r="K466" s="21">
        <v>235.83461538461529</v>
      </c>
      <c r="L466" s="21">
        <v>247.7</v>
      </c>
      <c r="M466" s="21">
        <v>231.36095861967411</v>
      </c>
      <c r="N466" s="21">
        <v>187.3041666666667</v>
      </c>
      <c r="O466" s="21">
        <v>69.342307692307713</v>
      </c>
      <c r="P466" s="21">
        <v>33.496000000000002</v>
      </c>
      <c r="Q466" s="21">
        <v>38.12083333333333</v>
      </c>
      <c r="R466" s="21">
        <v>87.33616778413456</v>
      </c>
      <c r="S466" s="21">
        <v>289.91250000000002</v>
      </c>
      <c r="T466" s="21">
        <v>440.9862500000001</v>
      </c>
      <c r="U466" s="21">
        <v>375.94839999999999</v>
      </c>
      <c r="V466" s="22">
        <v>2533.6730328140652</v>
      </c>
      <c r="W466" s="23">
        <v>294</v>
      </c>
      <c r="X466" s="24">
        <v>0.81666666666666665</v>
      </c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</row>
    <row r="467" spans="1:42" s="25" customFormat="1" ht="16.5" customHeight="1" x14ac:dyDescent="0.25">
      <c r="A467" s="16">
        <v>52020020</v>
      </c>
      <c r="B467" s="17" t="s">
        <v>1211</v>
      </c>
      <c r="C467" s="17" t="s">
        <v>699</v>
      </c>
      <c r="D467" s="17" t="s">
        <v>699</v>
      </c>
      <c r="E467" s="17" t="s">
        <v>422</v>
      </c>
      <c r="F467" s="17">
        <v>7</v>
      </c>
      <c r="G467" s="17">
        <v>2272</v>
      </c>
      <c r="H467" s="18">
        <v>-76.781666669999993</v>
      </c>
      <c r="I467" s="19">
        <v>2.0049999999999999</v>
      </c>
      <c r="J467" s="20">
        <v>128.4148148148148</v>
      </c>
      <c r="K467" s="21">
        <v>112.425</v>
      </c>
      <c r="L467" s="21">
        <v>112.937037037037</v>
      </c>
      <c r="M467" s="21">
        <v>131.8928571428572</v>
      </c>
      <c r="N467" s="21">
        <v>78.633333333333326</v>
      </c>
      <c r="O467" s="21">
        <v>37.842307692307699</v>
      </c>
      <c r="P467" s="21">
        <v>25.792000000000002</v>
      </c>
      <c r="Q467" s="21">
        <v>14.83076923076923</v>
      </c>
      <c r="R467" s="21">
        <v>41.95</v>
      </c>
      <c r="S467" s="21">
        <v>163.82916666666671</v>
      </c>
      <c r="T467" s="21">
        <v>202.34230769230771</v>
      </c>
      <c r="U467" s="21">
        <v>163.18965517241381</v>
      </c>
      <c r="V467" s="22">
        <v>1214.079248782507</v>
      </c>
      <c r="W467" s="23">
        <v>321</v>
      </c>
      <c r="X467" s="24">
        <v>0.89166666666666672</v>
      </c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</row>
    <row r="468" spans="1:42" s="25" customFormat="1" ht="16.5" customHeight="1" x14ac:dyDescent="0.25">
      <c r="A468" s="16">
        <v>53080020</v>
      </c>
      <c r="B468" s="17" t="s">
        <v>1211</v>
      </c>
      <c r="C468" s="17" t="s">
        <v>1601</v>
      </c>
      <c r="D468" s="17" t="s">
        <v>1602</v>
      </c>
      <c r="E468" s="17" t="s">
        <v>422</v>
      </c>
      <c r="F468" s="17">
        <v>7</v>
      </c>
      <c r="G468" s="17">
        <v>150</v>
      </c>
      <c r="H468" s="18">
        <v>-77.135722220000005</v>
      </c>
      <c r="I468" s="19">
        <v>3.1673611099999999</v>
      </c>
      <c r="J468" s="20">
        <v>873.31785714285718</v>
      </c>
      <c r="K468" s="21">
        <v>712.16</v>
      </c>
      <c r="L468" s="21">
        <v>792.2071428571428</v>
      </c>
      <c r="M468" s="21">
        <v>1062.7987499999999</v>
      </c>
      <c r="N468" s="21">
        <v>1049.375</v>
      </c>
      <c r="O468" s="21">
        <v>892.03750000000002</v>
      </c>
      <c r="P468" s="21">
        <v>956.07142857142856</v>
      </c>
      <c r="Q468" s="21">
        <v>897</v>
      </c>
      <c r="R468" s="21">
        <v>1167.458333333333</v>
      </c>
      <c r="S468" s="21">
        <v>1199.9230769230769</v>
      </c>
      <c r="T468" s="21">
        <v>1132.0740740740739</v>
      </c>
      <c r="U468" s="21">
        <v>1104.6428571428571</v>
      </c>
      <c r="V468" s="22">
        <v>11839.066020044769</v>
      </c>
      <c r="W468" s="23">
        <v>311</v>
      </c>
      <c r="X468" s="24">
        <v>0.86388888888888893</v>
      </c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</row>
    <row r="469" spans="1:42" s="25" customFormat="1" ht="16.5" customHeight="1" x14ac:dyDescent="0.25">
      <c r="A469" s="16">
        <v>53070050</v>
      </c>
      <c r="B469" s="17" t="s">
        <v>1211</v>
      </c>
      <c r="C469" s="17" t="s">
        <v>618</v>
      </c>
      <c r="D469" s="17" t="s">
        <v>1602</v>
      </c>
      <c r="E469" s="17" t="s">
        <v>422</v>
      </c>
      <c r="F469" s="17">
        <v>7</v>
      </c>
      <c r="G469" s="17">
        <v>100</v>
      </c>
      <c r="H469" s="18">
        <v>-77.536055560000008</v>
      </c>
      <c r="I469" s="19">
        <v>3.0771388900000001</v>
      </c>
      <c r="J469" s="20">
        <v>465.11071428571421</v>
      </c>
      <c r="K469" s="21">
        <v>279.2103448275862</v>
      </c>
      <c r="L469" s="21">
        <v>379.71071428571429</v>
      </c>
      <c r="M469" s="21">
        <v>559.0884615384615</v>
      </c>
      <c r="N469" s="21">
        <v>836.14137931034475</v>
      </c>
      <c r="O469" s="21">
        <v>634.9103448275863</v>
      </c>
      <c r="P469" s="21">
        <v>564.96428571428567</v>
      </c>
      <c r="Q469" s="21">
        <v>642.5038461538461</v>
      </c>
      <c r="R469" s="21">
        <v>736.73103448275867</v>
      </c>
      <c r="S469" s="21">
        <v>784.24074074074076</v>
      </c>
      <c r="T469" s="21">
        <v>645.1</v>
      </c>
      <c r="U469" s="21">
        <v>564.7285714285714</v>
      </c>
      <c r="V469" s="22">
        <v>7092.440437595611</v>
      </c>
      <c r="W469" s="23">
        <v>335</v>
      </c>
      <c r="X469" s="24">
        <v>0.93055555555555558</v>
      </c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</row>
    <row r="470" spans="1:42" s="25" customFormat="1" ht="16.5" customHeight="1" x14ac:dyDescent="0.25">
      <c r="A470" s="16">
        <v>53070030</v>
      </c>
      <c r="B470" s="17" t="s">
        <v>1211</v>
      </c>
      <c r="C470" s="17" t="s">
        <v>302</v>
      </c>
      <c r="D470" s="17" t="s">
        <v>1602</v>
      </c>
      <c r="E470" s="17" t="s">
        <v>422</v>
      </c>
      <c r="F470" s="17">
        <v>7</v>
      </c>
      <c r="G470" s="17">
        <v>80</v>
      </c>
      <c r="H470" s="18">
        <v>-77.248972220000013</v>
      </c>
      <c r="I470" s="19">
        <v>2.84527778</v>
      </c>
      <c r="J470" s="20">
        <v>973.9206896551724</v>
      </c>
      <c r="K470" s="21">
        <v>779.80357142857144</v>
      </c>
      <c r="L470" s="21">
        <v>876.84482758620686</v>
      </c>
      <c r="M470" s="21">
        <v>1074.5769230769231</v>
      </c>
      <c r="N470" s="21">
        <v>1106.781481481481</v>
      </c>
      <c r="O470" s="21">
        <v>991.5653846153848</v>
      </c>
      <c r="P470" s="21">
        <v>860.96428571428567</v>
      </c>
      <c r="Q470" s="21">
        <v>897.2037037037037</v>
      </c>
      <c r="R470" s="21">
        <v>1063.8399999999999</v>
      </c>
      <c r="S470" s="21">
        <v>1191.5925925925931</v>
      </c>
      <c r="T470" s="21">
        <v>1184.3040000000001</v>
      </c>
      <c r="U470" s="21">
        <v>1167.469230769231</v>
      </c>
      <c r="V470" s="22">
        <v>12168.86669062355</v>
      </c>
      <c r="W470" s="23">
        <v>328</v>
      </c>
      <c r="X470" s="24">
        <v>0.91111111111111109</v>
      </c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</row>
    <row r="471" spans="1:42" s="25" customFormat="1" ht="16.5" customHeight="1" x14ac:dyDescent="0.25">
      <c r="A471" s="16">
        <v>52020040</v>
      </c>
      <c r="B471" s="17" t="s">
        <v>1211</v>
      </c>
      <c r="C471" s="17" t="s">
        <v>1603</v>
      </c>
      <c r="D471" s="17" t="s">
        <v>682</v>
      </c>
      <c r="E471" s="17" t="s">
        <v>422</v>
      </c>
      <c r="F471" s="17">
        <v>7</v>
      </c>
      <c r="G471" s="17">
        <v>350</v>
      </c>
      <c r="H471" s="18">
        <v>-77.239500000000007</v>
      </c>
      <c r="I471" s="19">
        <v>1.89969444</v>
      </c>
      <c r="J471" s="20">
        <v>100.68333333333329</v>
      </c>
      <c r="K471" s="21">
        <v>88.96842105263157</v>
      </c>
      <c r="L471" s="21">
        <v>135.71052631578951</v>
      </c>
      <c r="M471" s="21">
        <v>130.5470588235294</v>
      </c>
      <c r="N471" s="21">
        <v>115.85</v>
      </c>
      <c r="O471" s="21">
        <v>51.604999999999997</v>
      </c>
      <c r="P471" s="21">
        <v>30.626315789473679</v>
      </c>
      <c r="Q471" s="21">
        <v>18.2</v>
      </c>
      <c r="R471" s="21">
        <v>69.28947368421052</v>
      </c>
      <c r="S471" s="21">
        <v>175.81176470588241</v>
      </c>
      <c r="T471" s="21">
        <v>217.3235294117647</v>
      </c>
      <c r="U471" s="21">
        <v>149.43157894736839</v>
      </c>
      <c r="V471" s="22">
        <v>1284.0470020639841</v>
      </c>
      <c r="W471" s="23">
        <v>223</v>
      </c>
      <c r="X471" s="24">
        <v>0.9291666666666667</v>
      </c>
      <c r="Y471" s="5" t="s">
        <v>1214</v>
      </c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</row>
    <row r="472" spans="1:42" s="25" customFormat="1" ht="16.5" customHeight="1" x14ac:dyDescent="0.25">
      <c r="A472" s="16">
        <v>26060200</v>
      </c>
      <c r="B472" s="17" t="s">
        <v>1211</v>
      </c>
      <c r="C472" s="17" t="s">
        <v>1604</v>
      </c>
      <c r="D472" s="17" t="s">
        <v>1605</v>
      </c>
      <c r="E472" s="17" t="s">
        <v>422</v>
      </c>
      <c r="F472" s="17">
        <v>9</v>
      </c>
      <c r="G472" s="17">
        <v>2472</v>
      </c>
      <c r="H472" s="18">
        <v>-76.140805560000004</v>
      </c>
      <c r="I472" s="19">
        <v>3.2264166699999999</v>
      </c>
      <c r="J472" s="20">
        <v>134.58620689655169</v>
      </c>
      <c r="K472" s="21">
        <v>110.75</v>
      </c>
      <c r="L472" s="21">
        <v>157.16666666666671</v>
      </c>
      <c r="M472" s="21">
        <v>134.89655172413791</v>
      </c>
      <c r="N472" s="21">
        <v>108.3928571428571</v>
      </c>
      <c r="O472" s="21">
        <v>58.413793103448278</v>
      </c>
      <c r="P472" s="21">
        <v>50.275862068965523</v>
      </c>
      <c r="Q472" s="21">
        <v>36.366666666666667</v>
      </c>
      <c r="R472" s="21">
        <v>57.357142857142847</v>
      </c>
      <c r="S472" s="21">
        <v>168.48275862068971</v>
      </c>
      <c r="T472" s="21">
        <v>226.53571428571431</v>
      </c>
      <c r="U472" s="21">
        <v>142.34482758620689</v>
      </c>
      <c r="V472" s="22">
        <v>1385.569047619048</v>
      </c>
      <c r="W472" s="23">
        <v>346</v>
      </c>
      <c r="X472" s="24">
        <v>0.96111111111111114</v>
      </c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</row>
    <row r="473" spans="1:42" s="25" customFormat="1" ht="16.5" customHeight="1" x14ac:dyDescent="0.25">
      <c r="A473" s="16">
        <v>26065020</v>
      </c>
      <c r="B473" s="17" t="s">
        <v>1236</v>
      </c>
      <c r="C473" s="17" t="s">
        <v>1605</v>
      </c>
      <c r="D473" s="17" t="s">
        <v>1605</v>
      </c>
      <c r="E473" s="17" t="s">
        <v>422</v>
      </c>
      <c r="F473" s="17">
        <v>9</v>
      </c>
      <c r="G473" s="17">
        <v>1133</v>
      </c>
      <c r="H473" s="18">
        <v>-76.223055560000006</v>
      </c>
      <c r="I473" s="19">
        <v>3.2456666699999999</v>
      </c>
      <c r="J473" s="20">
        <v>110.41071428571431</v>
      </c>
      <c r="K473" s="21">
        <v>131.83793103448281</v>
      </c>
      <c r="L473" s="21">
        <v>162.37931034482759</v>
      </c>
      <c r="M473" s="21">
        <v>195.9620689655172</v>
      </c>
      <c r="N473" s="21">
        <v>120.27586206896559</v>
      </c>
      <c r="O473" s="21">
        <v>59.844827586206897</v>
      </c>
      <c r="P473" s="21">
        <v>61.357142857142847</v>
      </c>
      <c r="Q473" s="21">
        <v>31.141379310344831</v>
      </c>
      <c r="R473" s="21">
        <v>101.56896551724139</v>
      </c>
      <c r="S473" s="21">
        <v>211.06333333333339</v>
      </c>
      <c r="T473" s="21">
        <v>220.2551724137931</v>
      </c>
      <c r="U473" s="21">
        <v>131.375</v>
      </c>
      <c r="V473" s="22">
        <v>1537.4717077175701</v>
      </c>
      <c r="W473" s="23">
        <v>346</v>
      </c>
      <c r="X473" s="24">
        <v>0.96111111111111114</v>
      </c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</row>
    <row r="474" spans="1:42" s="25" customFormat="1" ht="16.5" customHeight="1" x14ac:dyDescent="0.25">
      <c r="A474" s="16">
        <v>26020220</v>
      </c>
      <c r="B474" s="17" t="s">
        <v>1211</v>
      </c>
      <c r="C474" s="17" t="s">
        <v>1606</v>
      </c>
      <c r="D474" s="17" t="s">
        <v>1607</v>
      </c>
      <c r="E474" s="17" t="s">
        <v>422</v>
      </c>
      <c r="F474" s="17">
        <v>9</v>
      </c>
      <c r="G474" s="17">
        <v>1692</v>
      </c>
      <c r="H474" s="18">
        <v>-76.624194439999997</v>
      </c>
      <c r="I474" s="19">
        <v>2.76941667</v>
      </c>
      <c r="J474" s="20">
        <v>230.0655172413793</v>
      </c>
      <c r="K474" s="21">
        <v>222.43103448275861</v>
      </c>
      <c r="L474" s="21">
        <v>270.48275862068971</v>
      </c>
      <c r="M474" s="21">
        <v>283.37586206896549</v>
      </c>
      <c r="N474" s="21">
        <v>226.62962962962959</v>
      </c>
      <c r="O474" s="21">
        <v>122.8571428571429</v>
      </c>
      <c r="P474" s="21">
        <v>84.906896551724145</v>
      </c>
      <c r="Q474" s="21">
        <v>85.4</v>
      </c>
      <c r="R474" s="21">
        <v>132.75</v>
      </c>
      <c r="S474" s="21">
        <v>236.28</v>
      </c>
      <c r="T474" s="21">
        <v>325.06896551724139</v>
      </c>
      <c r="U474" s="21">
        <v>251.66666666666671</v>
      </c>
      <c r="V474" s="22">
        <v>2471.9144736361982</v>
      </c>
      <c r="W474" s="23">
        <v>347</v>
      </c>
      <c r="X474" s="24">
        <v>0.96388888888888891</v>
      </c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</row>
    <row r="475" spans="1:42" s="25" customFormat="1" ht="16.5" customHeight="1" x14ac:dyDescent="0.25">
      <c r="A475" s="16">
        <v>26030130</v>
      </c>
      <c r="B475" s="17" t="s">
        <v>1211</v>
      </c>
      <c r="C475" s="17" t="s">
        <v>1608</v>
      </c>
      <c r="D475" s="17" t="s">
        <v>1607</v>
      </c>
      <c r="E475" s="17" t="s">
        <v>422</v>
      </c>
      <c r="F475" s="17">
        <v>9</v>
      </c>
      <c r="G475" s="17">
        <v>1200</v>
      </c>
      <c r="H475" s="18">
        <v>-76.7</v>
      </c>
      <c r="I475" s="19">
        <v>2.71666667</v>
      </c>
      <c r="J475" s="20">
        <v>261.05882352941182</v>
      </c>
      <c r="K475" s="21">
        <v>218.92352941176469</v>
      </c>
      <c r="L475" s="21">
        <v>264.37058823529412</v>
      </c>
      <c r="M475" s="21">
        <v>286.1764705882353</v>
      </c>
      <c r="N475" s="21">
        <v>236.2352941176471</v>
      </c>
      <c r="O475" s="21">
        <v>145.8235294117647</v>
      </c>
      <c r="P475" s="21">
        <v>114.8058823529412</v>
      </c>
      <c r="Q475" s="21">
        <v>87.529411764705884</v>
      </c>
      <c r="R475" s="21">
        <v>159.29411764705881</v>
      </c>
      <c r="S475" s="21">
        <v>265.11764705882348</v>
      </c>
      <c r="T475" s="21">
        <v>330.29411764705878</v>
      </c>
      <c r="U475" s="21">
        <v>290.70588235294122</v>
      </c>
      <c r="V475" s="22">
        <v>2660.3352941176472</v>
      </c>
      <c r="W475" s="23">
        <v>204</v>
      </c>
      <c r="X475" s="24">
        <v>0.85</v>
      </c>
      <c r="Y475" s="5" t="s">
        <v>1214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</row>
    <row r="476" spans="1:42" s="25" customFormat="1" ht="16.5" customHeight="1" x14ac:dyDescent="0.25">
      <c r="A476" s="16">
        <v>21050070</v>
      </c>
      <c r="B476" s="17" t="s">
        <v>1211</v>
      </c>
      <c r="C476" s="17" t="s">
        <v>1609</v>
      </c>
      <c r="D476" s="17" t="s">
        <v>1610</v>
      </c>
      <c r="E476" s="17" t="s">
        <v>422</v>
      </c>
      <c r="F476" s="17">
        <v>4</v>
      </c>
      <c r="G476" s="17">
        <v>1439</v>
      </c>
      <c r="H476" s="18">
        <v>-75.974972220000012</v>
      </c>
      <c r="I476" s="19">
        <v>2.657</v>
      </c>
      <c r="J476" s="20">
        <v>58.975999999999992</v>
      </c>
      <c r="K476" s="21">
        <v>73.900000000000006</v>
      </c>
      <c r="L476" s="21">
        <v>112.4076923076923</v>
      </c>
      <c r="M476" s="21">
        <v>140.4807692307692</v>
      </c>
      <c r="N476" s="21">
        <v>129.80000000000001</v>
      </c>
      <c r="O476" s="21">
        <v>103.92307692307691</v>
      </c>
      <c r="P476" s="21">
        <v>91.876923076923077</v>
      </c>
      <c r="Q476" s="21">
        <v>72.57083333333334</v>
      </c>
      <c r="R476" s="21">
        <v>80.112499999999997</v>
      </c>
      <c r="S476" s="21">
        <v>112.4483333333333</v>
      </c>
      <c r="T476" s="21">
        <v>109.6</v>
      </c>
      <c r="U476" s="21">
        <v>79.229629629629642</v>
      </c>
      <c r="V476" s="22">
        <v>1165.325757834758</v>
      </c>
      <c r="W476" s="23">
        <v>303</v>
      </c>
      <c r="X476" s="24">
        <v>0.84166666666666667</v>
      </c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</row>
    <row r="477" spans="1:42" s="25" customFormat="1" ht="16.5" customHeight="1" x14ac:dyDescent="0.25">
      <c r="A477" s="16">
        <v>21050220</v>
      </c>
      <c r="B477" s="17" t="s">
        <v>1211</v>
      </c>
      <c r="C477" s="17" t="s">
        <v>240</v>
      </c>
      <c r="D477" s="17" t="s">
        <v>1610</v>
      </c>
      <c r="E477" s="17" t="s">
        <v>422</v>
      </c>
      <c r="F477" s="17">
        <v>4</v>
      </c>
      <c r="G477" s="17">
        <v>1462</v>
      </c>
      <c r="H477" s="18">
        <v>-75.927888890000006</v>
      </c>
      <c r="I477" s="19">
        <v>2.5658888900000001</v>
      </c>
      <c r="J477" s="20">
        <v>87.821428571428569</v>
      </c>
      <c r="K477" s="21">
        <v>99.206896551724142</v>
      </c>
      <c r="L477" s="21">
        <v>130.76666666666671</v>
      </c>
      <c r="M477" s="21">
        <v>154.13793103448279</v>
      </c>
      <c r="N477" s="21">
        <v>127.6428571428571</v>
      </c>
      <c r="O477" s="21">
        <v>97.892857142857139</v>
      </c>
      <c r="P477" s="21">
        <v>67.821428571428569</v>
      </c>
      <c r="Q477" s="21">
        <v>53.896551724137929</v>
      </c>
      <c r="R477" s="21">
        <v>74</v>
      </c>
      <c r="S477" s="21">
        <v>117.6428571428571</v>
      </c>
      <c r="T477" s="21">
        <v>136</v>
      </c>
      <c r="U477" s="21">
        <v>116.4666666666667</v>
      </c>
      <c r="V477" s="22">
        <v>1263.2961412151069</v>
      </c>
      <c r="W477" s="23">
        <v>342</v>
      </c>
      <c r="X477" s="24">
        <v>0.95</v>
      </c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</row>
    <row r="478" spans="1:42" s="25" customFormat="1" ht="16.5" customHeight="1" x14ac:dyDescent="0.25">
      <c r="A478" s="16">
        <v>52025080</v>
      </c>
      <c r="B478" s="17" t="s">
        <v>1236</v>
      </c>
      <c r="C478" s="17" t="s">
        <v>1611</v>
      </c>
      <c r="D478" s="17" t="s">
        <v>1612</v>
      </c>
      <c r="E478" s="17" t="s">
        <v>422</v>
      </c>
      <c r="F478" s="17">
        <v>7</v>
      </c>
      <c r="G478" s="17">
        <v>720</v>
      </c>
      <c r="H478" s="18">
        <v>-77.12</v>
      </c>
      <c r="I478" s="19">
        <v>1.96</v>
      </c>
      <c r="J478" s="20">
        <v>108.2423076923077</v>
      </c>
      <c r="K478" s="21">
        <v>90.519230769230745</v>
      </c>
      <c r="L478" s="21">
        <v>119.6615384615385</v>
      </c>
      <c r="M478" s="21">
        <v>146.86785714285719</v>
      </c>
      <c r="N478" s="21">
        <v>121</v>
      </c>
      <c r="O478" s="21">
        <v>33.693103448275863</v>
      </c>
      <c r="P478" s="21">
        <v>25.99285714285714</v>
      </c>
      <c r="Q478" s="21">
        <v>19.88518518518519</v>
      </c>
      <c r="R478" s="21">
        <v>60.140740740740739</v>
      </c>
      <c r="S478" s="21">
        <v>170.11153846153849</v>
      </c>
      <c r="T478" s="21">
        <v>207.62</v>
      </c>
      <c r="U478" s="21">
        <v>166.28571428571431</v>
      </c>
      <c r="V478" s="22">
        <v>1270.0200733302461</v>
      </c>
      <c r="W478" s="23">
        <v>320</v>
      </c>
      <c r="X478" s="24">
        <v>0.88888888888888884</v>
      </c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</row>
    <row r="479" spans="1:42" s="25" customFormat="1" ht="16.5" customHeight="1" x14ac:dyDescent="0.25">
      <c r="A479" s="16">
        <v>52010160</v>
      </c>
      <c r="B479" s="17" t="s">
        <v>1211</v>
      </c>
      <c r="C479" s="17" t="s">
        <v>1128</v>
      </c>
      <c r="D479" s="17" t="s">
        <v>1612</v>
      </c>
      <c r="E479" s="17" t="s">
        <v>422</v>
      </c>
      <c r="F479" s="17">
        <v>7</v>
      </c>
      <c r="G479" s="17">
        <v>580</v>
      </c>
      <c r="H479" s="18">
        <v>-77.119555560000009</v>
      </c>
      <c r="I479" s="19">
        <v>2.26163889</v>
      </c>
      <c r="J479" s="20">
        <v>256.82083333333333</v>
      </c>
      <c r="K479" s="21">
        <v>247.84583333333339</v>
      </c>
      <c r="L479" s="21">
        <v>300.52249999999998</v>
      </c>
      <c r="M479" s="21">
        <v>289.2038461538462</v>
      </c>
      <c r="N479" s="21">
        <v>223.85925925925929</v>
      </c>
      <c r="O479" s="21">
        <v>101.3041666666667</v>
      </c>
      <c r="P479" s="21">
        <v>77.514814814814798</v>
      </c>
      <c r="Q479" s="21">
        <v>58.021428571428572</v>
      </c>
      <c r="R479" s="21">
        <v>123.37307692307699</v>
      </c>
      <c r="S479" s="21">
        <v>314.80833333333328</v>
      </c>
      <c r="T479" s="21">
        <v>492.66666666666657</v>
      </c>
      <c r="U479" s="21">
        <v>356.12799999999987</v>
      </c>
      <c r="V479" s="22">
        <v>2842.0687590557591</v>
      </c>
      <c r="W479" s="23">
        <v>303</v>
      </c>
      <c r="X479" s="24">
        <v>0.84166666666666667</v>
      </c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</row>
    <row r="480" spans="1:42" s="25" customFormat="1" ht="16.5" customHeight="1" x14ac:dyDescent="0.25">
      <c r="A480" s="16">
        <v>52010180</v>
      </c>
      <c r="B480" s="17" t="s">
        <v>1211</v>
      </c>
      <c r="C480" s="17" t="s">
        <v>609</v>
      </c>
      <c r="D480" s="17" t="s">
        <v>1612</v>
      </c>
      <c r="E480" s="17" t="s">
        <v>422</v>
      </c>
      <c r="F480" s="17">
        <v>7</v>
      </c>
      <c r="G480" s="17">
        <v>680</v>
      </c>
      <c r="H480" s="18">
        <v>-77.052861110000009</v>
      </c>
      <c r="I480" s="19">
        <v>2.0686388899999999</v>
      </c>
      <c r="J480" s="20">
        <v>126.292</v>
      </c>
      <c r="K480" s="21">
        <v>104.5423076923077</v>
      </c>
      <c r="L480" s="21">
        <v>154.9708333333333</v>
      </c>
      <c r="M480" s="21">
        <v>148.5708333333333</v>
      </c>
      <c r="N480" s="21">
        <v>122.06399999999999</v>
      </c>
      <c r="O480" s="21">
        <v>56.08461538461539</v>
      </c>
      <c r="P480" s="21">
        <v>30.111538461538458</v>
      </c>
      <c r="Q480" s="21">
        <v>25.9375</v>
      </c>
      <c r="R480" s="21">
        <v>44.619230769230768</v>
      </c>
      <c r="S480" s="21">
        <v>206.61111111111109</v>
      </c>
      <c r="T480" s="21">
        <v>259.46153846153851</v>
      </c>
      <c r="U480" s="21">
        <v>225</v>
      </c>
      <c r="V480" s="22">
        <v>1504.265508547008</v>
      </c>
      <c r="W480" s="23">
        <v>305</v>
      </c>
      <c r="X480" s="24">
        <v>0.84722222222222221</v>
      </c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</row>
    <row r="481" spans="1:42" s="25" customFormat="1" ht="16.5" customHeight="1" x14ac:dyDescent="0.25">
      <c r="A481" s="16">
        <v>26020030</v>
      </c>
      <c r="B481" s="17" t="s">
        <v>1211</v>
      </c>
      <c r="C481" s="17" t="s">
        <v>890</v>
      </c>
      <c r="D481" s="17" t="s">
        <v>1613</v>
      </c>
      <c r="E481" s="17" t="s">
        <v>422</v>
      </c>
      <c r="F481" s="17">
        <v>9</v>
      </c>
      <c r="G481" s="17">
        <v>1872</v>
      </c>
      <c r="H481" s="18">
        <v>-76.536111110000007</v>
      </c>
      <c r="I481" s="19">
        <v>2.6426944400000001</v>
      </c>
      <c r="J481" s="20">
        <v>220.65</v>
      </c>
      <c r="K481" s="21">
        <v>203.83103448275861</v>
      </c>
      <c r="L481" s="21">
        <v>232.55172413793099</v>
      </c>
      <c r="M481" s="21">
        <v>229.69629629629631</v>
      </c>
      <c r="N481" s="21">
        <v>153.4111111111111</v>
      </c>
      <c r="O481" s="21">
        <v>82.683333333333337</v>
      </c>
      <c r="P481" s="21">
        <v>62.853333333333332</v>
      </c>
      <c r="Q481" s="21">
        <v>42.03448275862069</v>
      </c>
      <c r="R481" s="21">
        <v>84.072413793103451</v>
      </c>
      <c r="S481" s="21">
        <v>219.0148148148148</v>
      </c>
      <c r="T481" s="21">
        <v>285.32142857142861</v>
      </c>
      <c r="U481" s="21">
        <v>264.45</v>
      </c>
      <c r="V481" s="22">
        <v>2080.5699726327312</v>
      </c>
      <c r="W481" s="23">
        <v>345</v>
      </c>
      <c r="X481" s="24">
        <v>0.95833333333333337</v>
      </c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</row>
    <row r="482" spans="1:42" s="25" customFormat="1" ht="16.5" customHeight="1" x14ac:dyDescent="0.25">
      <c r="A482" s="16">
        <v>26025100</v>
      </c>
      <c r="B482" s="17" t="s">
        <v>1236</v>
      </c>
      <c r="C482" s="17" t="s">
        <v>897</v>
      </c>
      <c r="D482" s="17" t="s">
        <v>1613</v>
      </c>
      <c r="E482" s="17" t="s">
        <v>422</v>
      </c>
      <c r="F482" s="17">
        <v>9</v>
      </c>
      <c r="G482" s="17">
        <v>1822</v>
      </c>
      <c r="H482" s="18">
        <v>-76.52633333</v>
      </c>
      <c r="I482" s="19">
        <v>2.6744722200000002</v>
      </c>
      <c r="J482" s="20">
        <v>200.97407407407411</v>
      </c>
      <c r="K482" s="21">
        <v>219.40714285714279</v>
      </c>
      <c r="L482" s="21">
        <v>234.2607142857143</v>
      </c>
      <c r="M482" s="21">
        <v>251.76153846153849</v>
      </c>
      <c r="N482" s="21">
        <v>186.44444444444451</v>
      </c>
      <c r="O482" s="21">
        <v>78.41153846153847</v>
      </c>
      <c r="P482" s="21">
        <v>61.246153846153838</v>
      </c>
      <c r="Q482" s="21">
        <v>40.329629629629643</v>
      </c>
      <c r="R482" s="21">
        <v>90.796000000000006</v>
      </c>
      <c r="S482" s="21">
        <v>218.00370370370371</v>
      </c>
      <c r="T482" s="21">
        <v>274.33076923076919</v>
      </c>
      <c r="U482" s="21">
        <v>253.78888888888889</v>
      </c>
      <c r="V482" s="22">
        <v>2109.7545978835979</v>
      </c>
      <c r="W482" s="23">
        <v>320</v>
      </c>
      <c r="X482" s="24">
        <v>0.88888888888888884</v>
      </c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</row>
    <row r="483" spans="1:42" s="25" customFormat="1" ht="16.5" customHeight="1" x14ac:dyDescent="0.25">
      <c r="A483" s="16">
        <v>26020180</v>
      </c>
      <c r="B483" s="17" t="s">
        <v>1211</v>
      </c>
      <c r="C483" s="17" t="s">
        <v>1614</v>
      </c>
      <c r="D483" s="17" t="s">
        <v>1615</v>
      </c>
      <c r="E483" s="17" t="s">
        <v>422</v>
      </c>
      <c r="F483" s="17">
        <v>9</v>
      </c>
      <c r="G483" s="17">
        <v>1742</v>
      </c>
      <c r="H483" s="18">
        <v>-76.638361110000005</v>
      </c>
      <c r="I483" s="19">
        <v>2.4962499999999999</v>
      </c>
      <c r="J483" s="20">
        <v>227.43333333333339</v>
      </c>
      <c r="K483" s="21">
        <v>181.45</v>
      </c>
      <c r="L483" s="21">
        <v>209.15172413793101</v>
      </c>
      <c r="M483" s="21">
        <v>190.8172413793103</v>
      </c>
      <c r="N483" s="21">
        <v>181.2592592592593</v>
      </c>
      <c r="O483" s="21">
        <v>86.841666666666654</v>
      </c>
      <c r="P483" s="21">
        <v>62.325000000000003</v>
      </c>
      <c r="Q483" s="21">
        <v>51.758620689655167</v>
      </c>
      <c r="R483" s="21">
        <v>111.8928571428571</v>
      </c>
      <c r="S483" s="21">
        <v>288.26538461538462</v>
      </c>
      <c r="T483" s="21">
        <v>325.09199999999998</v>
      </c>
      <c r="U483" s="21">
        <v>279.46923076923082</v>
      </c>
      <c r="V483" s="22">
        <v>2195.7563179936278</v>
      </c>
      <c r="W483" s="23">
        <v>328</v>
      </c>
      <c r="X483" s="24">
        <v>0.91111111111111109</v>
      </c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</row>
    <row r="484" spans="1:42" s="25" customFormat="1" ht="16.5" customHeight="1" x14ac:dyDescent="0.25">
      <c r="A484" s="16">
        <v>26045010</v>
      </c>
      <c r="B484" s="17" t="s">
        <v>1236</v>
      </c>
      <c r="C484" s="17" t="s">
        <v>1616</v>
      </c>
      <c r="D484" s="17" t="s">
        <v>1617</v>
      </c>
      <c r="E484" s="17" t="s">
        <v>422</v>
      </c>
      <c r="F484" s="17">
        <v>9</v>
      </c>
      <c r="G484" s="17">
        <v>983</v>
      </c>
      <c r="H484" s="18">
        <v>-76.414472220000007</v>
      </c>
      <c r="I484" s="19">
        <v>3.2628055599999999</v>
      </c>
      <c r="J484" s="20">
        <v>102.5</v>
      </c>
      <c r="K484" s="21">
        <v>107.46428571428569</v>
      </c>
      <c r="L484" s="21">
        <v>169.87142857142859</v>
      </c>
      <c r="M484" s="21">
        <v>214.68571428571431</v>
      </c>
      <c r="N484" s="21">
        <v>156.4148148148148</v>
      </c>
      <c r="O484" s="21">
        <v>93.345833333333346</v>
      </c>
      <c r="P484" s="21">
        <v>48.233333333333341</v>
      </c>
      <c r="Q484" s="21">
        <v>37.437037037037037</v>
      </c>
      <c r="R484" s="21">
        <v>111.2222222222222</v>
      </c>
      <c r="S484" s="21">
        <v>147.53846153846149</v>
      </c>
      <c r="T484" s="21">
        <v>182.3481481481482</v>
      </c>
      <c r="U484" s="21">
        <v>123.6125</v>
      </c>
      <c r="V484" s="22">
        <v>1494.673778998779</v>
      </c>
      <c r="W484" s="23">
        <v>321</v>
      </c>
      <c r="X484" s="24">
        <v>0.89166666666666672</v>
      </c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</row>
    <row r="485" spans="1:42" s="25" customFormat="1" ht="16.5" customHeight="1" x14ac:dyDescent="0.25">
      <c r="A485" s="16">
        <v>26010020</v>
      </c>
      <c r="B485" s="17" t="s">
        <v>1211</v>
      </c>
      <c r="C485" s="17" t="s">
        <v>936</v>
      </c>
      <c r="D485" s="17" t="s">
        <v>1618</v>
      </c>
      <c r="E485" s="17" t="s">
        <v>422</v>
      </c>
      <c r="F485" s="17">
        <v>9</v>
      </c>
      <c r="G485" s="17">
        <v>2419</v>
      </c>
      <c r="H485" s="18">
        <v>-76.495500000000007</v>
      </c>
      <c r="I485" s="19">
        <v>2.34336111</v>
      </c>
      <c r="J485" s="20">
        <v>147.19999999999999</v>
      </c>
      <c r="K485" s="21">
        <v>127.11</v>
      </c>
      <c r="L485" s="21">
        <v>169.0793103448276</v>
      </c>
      <c r="M485" s="21">
        <v>187.54</v>
      </c>
      <c r="N485" s="21">
        <v>150.3233333333333</v>
      </c>
      <c r="O485" s="21">
        <v>72.853333333333325</v>
      </c>
      <c r="P485" s="21">
        <v>44.476666666666667</v>
      </c>
      <c r="Q485" s="21">
        <v>27.1</v>
      </c>
      <c r="R485" s="21">
        <v>62.00333333333333</v>
      </c>
      <c r="S485" s="21">
        <v>192.82142857142861</v>
      </c>
      <c r="T485" s="21">
        <v>249.1413793103448</v>
      </c>
      <c r="U485" s="21">
        <v>181.23793103448281</v>
      </c>
      <c r="V485" s="22">
        <v>1610.8867159277499</v>
      </c>
      <c r="W485" s="23">
        <v>355</v>
      </c>
      <c r="X485" s="24">
        <v>0.98611111111111116</v>
      </c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</row>
    <row r="486" spans="1:42" s="25" customFormat="1" ht="16.5" customHeight="1" x14ac:dyDescent="0.25">
      <c r="A486" s="16">
        <v>26010030</v>
      </c>
      <c r="B486" s="17" t="s">
        <v>1211</v>
      </c>
      <c r="C486" s="17" t="s">
        <v>876</v>
      </c>
      <c r="D486" s="17" t="s">
        <v>1618</v>
      </c>
      <c r="E486" s="17" t="s">
        <v>422</v>
      </c>
      <c r="F486" s="17">
        <v>9</v>
      </c>
      <c r="G486" s="17">
        <v>2652</v>
      </c>
      <c r="H486" s="18">
        <v>-76.454777780000001</v>
      </c>
      <c r="I486" s="19">
        <v>2.3808611100000001</v>
      </c>
      <c r="J486" s="20">
        <v>169.2068965517241</v>
      </c>
      <c r="K486" s="21">
        <v>148.9733333333333</v>
      </c>
      <c r="L486" s="21">
        <v>162.12666666666669</v>
      </c>
      <c r="M486" s="21">
        <v>177.16</v>
      </c>
      <c r="N486" s="21">
        <v>149.31666666666669</v>
      </c>
      <c r="O486" s="21">
        <v>52.31333333333334</v>
      </c>
      <c r="P486" s="21">
        <v>44.103448275862071</v>
      </c>
      <c r="Q486" s="21">
        <v>26.3</v>
      </c>
      <c r="R486" s="21">
        <v>64.436666666666667</v>
      </c>
      <c r="S486" s="21">
        <v>190.26896551724141</v>
      </c>
      <c r="T486" s="21">
        <v>295.80370370370372</v>
      </c>
      <c r="U486" s="21">
        <v>230.0866666666667</v>
      </c>
      <c r="V486" s="22">
        <v>1710.0963473818649</v>
      </c>
      <c r="W486" s="23">
        <v>354</v>
      </c>
      <c r="X486" s="24">
        <v>0.98333333333333328</v>
      </c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</row>
    <row r="487" spans="1:42" s="25" customFormat="1" ht="16.5" customHeight="1" x14ac:dyDescent="0.25">
      <c r="A487" s="16">
        <v>26020320</v>
      </c>
      <c r="B487" s="17" t="s">
        <v>1211</v>
      </c>
      <c r="C487" s="17" t="s">
        <v>1619</v>
      </c>
      <c r="D487" s="17" t="s">
        <v>1618</v>
      </c>
      <c r="E487" s="17" t="s">
        <v>422</v>
      </c>
      <c r="F487" s="17">
        <v>9</v>
      </c>
      <c r="G487" s="17">
        <v>3482</v>
      </c>
      <c r="H487" s="18">
        <v>-76.404055560000003</v>
      </c>
      <c r="I487" s="19">
        <v>2.3630833299999998</v>
      </c>
      <c r="J487" s="20">
        <v>122.88</v>
      </c>
      <c r="K487" s="21">
        <v>120.72</v>
      </c>
      <c r="L487" s="21">
        <v>143.41</v>
      </c>
      <c r="M487" s="21">
        <v>153.05000000000001</v>
      </c>
      <c r="N487" s="21">
        <v>132.65555555555551</v>
      </c>
      <c r="O487" s="21">
        <v>125.16551724137931</v>
      </c>
      <c r="P487" s="21">
        <v>124.2862068965517</v>
      </c>
      <c r="Q487" s="21">
        <v>93.396428571428586</v>
      </c>
      <c r="R487" s="21">
        <v>70.820689655172401</v>
      </c>
      <c r="S487" s="21">
        <v>158.98620689655169</v>
      </c>
      <c r="T487" s="21">
        <v>202.86206896551721</v>
      </c>
      <c r="U487" s="21">
        <v>162.56</v>
      </c>
      <c r="V487" s="22">
        <v>1610.792673782156</v>
      </c>
      <c r="W487" s="23">
        <v>350</v>
      </c>
      <c r="X487" s="24">
        <v>0.97222222222222221</v>
      </c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</row>
    <row r="488" spans="1:42" s="25" customFormat="1" ht="16.5" customHeight="1" x14ac:dyDescent="0.25">
      <c r="A488" s="16">
        <v>52010050</v>
      </c>
      <c r="B488" s="17" t="s">
        <v>1235</v>
      </c>
      <c r="C488" s="17" t="s">
        <v>620</v>
      </c>
      <c r="D488" s="17" t="s">
        <v>619</v>
      </c>
      <c r="E488" s="17" t="s">
        <v>422</v>
      </c>
      <c r="F488" s="17">
        <v>7</v>
      </c>
      <c r="G488" s="17">
        <v>1500</v>
      </c>
      <c r="H488" s="18">
        <v>-76.787861110000009</v>
      </c>
      <c r="I488" s="19">
        <v>2.2322500000000001</v>
      </c>
      <c r="J488" s="20">
        <v>251.15</v>
      </c>
      <c r="K488" s="21">
        <v>184.93928571428569</v>
      </c>
      <c r="L488" s="21">
        <v>231.76896551724141</v>
      </c>
      <c r="M488" s="21">
        <v>239.39</v>
      </c>
      <c r="N488" s="21">
        <v>195.94333333333341</v>
      </c>
      <c r="O488" s="21">
        <v>82.510714285714258</v>
      </c>
      <c r="P488" s="21">
        <v>39.882758620689657</v>
      </c>
      <c r="Q488" s="21">
        <v>38.889655172413789</v>
      </c>
      <c r="R488" s="21">
        <v>82.860714285714266</v>
      </c>
      <c r="S488" s="21">
        <v>257.22068965517241</v>
      </c>
      <c r="T488" s="21">
        <v>392.7689655172415</v>
      </c>
      <c r="U488" s="21">
        <v>353.78620689655179</v>
      </c>
      <c r="V488" s="22">
        <v>2351.1112889983578</v>
      </c>
      <c r="W488" s="23">
        <v>348</v>
      </c>
      <c r="X488" s="24">
        <v>0.96666666666666667</v>
      </c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</row>
    <row r="489" spans="1:42" s="25" customFormat="1" ht="16.5" customHeight="1" x14ac:dyDescent="0.25">
      <c r="A489" s="16">
        <v>52010040</v>
      </c>
      <c r="B489" s="17" t="s">
        <v>1211</v>
      </c>
      <c r="C489" s="17" t="s">
        <v>619</v>
      </c>
      <c r="D489" s="17" t="s">
        <v>619</v>
      </c>
      <c r="E489" s="17" t="s">
        <v>422</v>
      </c>
      <c r="F489" s="17">
        <v>7</v>
      </c>
      <c r="G489" s="17">
        <v>1750</v>
      </c>
      <c r="H489" s="18">
        <v>-76.737750000000005</v>
      </c>
      <c r="I489" s="19">
        <v>2.26238889</v>
      </c>
      <c r="J489" s="20">
        <v>264.41111111111121</v>
      </c>
      <c r="K489" s="21">
        <v>225.70344827586209</v>
      </c>
      <c r="L489" s="21">
        <v>248.82692307692309</v>
      </c>
      <c r="M489" s="21">
        <v>239.43214285714291</v>
      </c>
      <c r="N489" s="21">
        <v>188.3310344827587</v>
      </c>
      <c r="O489" s="21">
        <v>65.777777777777771</v>
      </c>
      <c r="P489" s="21">
        <v>46.581481481481482</v>
      </c>
      <c r="Q489" s="21">
        <v>40.857142857142847</v>
      </c>
      <c r="R489" s="21">
        <v>90.962068965517233</v>
      </c>
      <c r="S489" s="21">
        <v>287.32666666666671</v>
      </c>
      <c r="T489" s="21">
        <v>405.96428571428572</v>
      </c>
      <c r="U489" s="21">
        <v>376.86551724137939</v>
      </c>
      <c r="V489" s="22">
        <v>2481.0396005080488</v>
      </c>
      <c r="W489" s="23">
        <v>337</v>
      </c>
      <c r="X489" s="24">
        <v>0.93611111111111112</v>
      </c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</row>
    <row r="490" spans="1:42" s="25" customFormat="1" ht="16.5" customHeight="1" x14ac:dyDescent="0.25">
      <c r="A490" s="16">
        <v>52020070</v>
      </c>
      <c r="B490" s="17" t="s">
        <v>1211</v>
      </c>
      <c r="C490" s="17" t="s">
        <v>627</v>
      </c>
      <c r="D490" s="17" t="s">
        <v>680</v>
      </c>
      <c r="E490" s="17" t="s">
        <v>422</v>
      </c>
      <c r="F490" s="17">
        <v>7</v>
      </c>
      <c r="G490" s="17">
        <v>2180</v>
      </c>
      <c r="H490" s="18">
        <v>-76.782888889999995</v>
      </c>
      <c r="I490" s="19">
        <v>1.8141666700000001</v>
      </c>
      <c r="J490" s="20">
        <v>150.64285714285711</v>
      </c>
      <c r="K490" s="21">
        <v>131.30000000000001</v>
      </c>
      <c r="L490" s="21">
        <v>122.5846153846154</v>
      </c>
      <c r="M490" s="21">
        <v>105.3703703703704</v>
      </c>
      <c r="N490" s="21">
        <v>75.019230769230774</v>
      </c>
      <c r="O490" s="21">
        <v>43.542857142857137</v>
      </c>
      <c r="P490" s="21">
        <v>42.993333333333332</v>
      </c>
      <c r="Q490" s="21">
        <v>31.15</v>
      </c>
      <c r="R490" s="21">
        <v>40.931034482758619</v>
      </c>
      <c r="S490" s="21">
        <v>166.37307692307689</v>
      </c>
      <c r="T490" s="21">
        <v>218.83928571428581</v>
      </c>
      <c r="U490" s="21">
        <v>186.3241379310345</v>
      </c>
      <c r="V490" s="22">
        <v>1315.07079919442</v>
      </c>
      <c r="W490" s="23">
        <v>334</v>
      </c>
      <c r="X490" s="24">
        <v>0.92777777777777781</v>
      </c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</row>
    <row r="491" spans="1:42" s="25" customFormat="1" ht="16.5" customHeight="1" x14ac:dyDescent="0.25">
      <c r="A491" s="16">
        <v>44015030</v>
      </c>
      <c r="B491" s="17" t="s">
        <v>1227</v>
      </c>
      <c r="C491" s="17" t="s">
        <v>679</v>
      </c>
      <c r="D491" s="17" t="s">
        <v>680</v>
      </c>
      <c r="E491" s="17" t="s">
        <v>422</v>
      </c>
      <c r="F491" s="17">
        <v>7</v>
      </c>
      <c r="G491" s="17">
        <v>2900</v>
      </c>
      <c r="H491" s="18">
        <v>-76.668750000000003</v>
      </c>
      <c r="I491" s="19">
        <v>1.90041667</v>
      </c>
      <c r="J491" s="20">
        <v>80.120689655172427</v>
      </c>
      <c r="K491" s="21">
        <v>78.351851851851848</v>
      </c>
      <c r="L491" s="21">
        <v>86.511999999999972</v>
      </c>
      <c r="M491" s="21">
        <v>105.2</v>
      </c>
      <c r="N491" s="21">
        <v>95.933333333333323</v>
      </c>
      <c r="O491" s="21">
        <v>95.362962962962939</v>
      </c>
      <c r="P491" s="21">
        <v>110.152</v>
      </c>
      <c r="Q491" s="21">
        <v>75.377777777777766</v>
      </c>
      <c r="R491" s="21">
        <v>54.846428571428568</v>
      </c>
      <c r="S491" s="21">
        <v>100.31034482758621</v>
      </c>
      <c r="T491" s="21">
        <v>123.2862068965517</v>
      </c>
      <c r="U491" s="21">
        <v>99.97241379310347</v>
      </c>
      <c r="V491" s="22">
        <v>1105.4260096697681</v>
      </c>
      <c r="W491" s="23">
        <v>329</v>
      </c>
      <c r="X491" s="24">
        <v>0.91388888888888886</v>
      </c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</row>
    <row r="492" spans="1:42" s="25" customFormat="1" ht="16.5" customHeight="1" x14ac:dyDescent="0.25">
      <c r="A492" s="16">
        <v>44010100</v>
      </c>
      <c r="B492" s="17" t="s">
        <v>1235</v>
      </c>
      <c r="C492" s="17" t="s">
        <v>636</v>
      </c>
      <c r="D492" s="17" t="s">
        <v>1620</v>
      </c>
      <c r="E492" s="17" t="s">
        <v>422</v>
      </c>
      <c r="F492" s="17">
        <v>7</v>
      </c>
      <c r="G492" s="17">
        <v>1510</v>
      </c>
      <c r="H492" s="18">
        <v>-76.57122222000001</v>
      </c>
      <c r="I492" s="19">
        <v>1.69483333</v>
      </c>
      <c r="J492" s="20">
        <v>88.386666666666642</v>
      </c>
      <c r="K492" s="21">
        <v>101.37</v>
      </c>
      <c r="L492" s="21">
        <v>139.83666666666659</v>
      </c>
      <c r="M492" s="21">
        <v>194.65333333333339</v>
      </c>
      <c r="N492" s="21">
        <v>262.48965517241379</v>
      </c>
      <c r="O492" s="21">
        <v>283.78666666666669</v>
      </c>
      <c r="P492" s="21">
        <v>266.80357142857139</v>
      </c>
      <c r="Q492" s="21">
        <v>195.71724137931039</v>
      </c>
      <c r="R492" s="21">
        <v>156.97241379310341</v>
      </c>
      <c r="S492" s="21">
        <v>141.34137931034479</v>
      </c>
      <c r="T492" s="21">
        <v>130.2137931034483</v>
      </c>
      <c r="U492" s="21">
        <v>101.2233333333333</v>
      </c>
      <c r="V492" s="22">
        <v>2062.794720853859</v>
      </c>
      <c r="W492" s="23">
        <v>353</v>
      </c>
      <c r="X492" s="24">
        <v>0.98055555555555551</v>
      </c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</row>
    <row r="493" spans="1:42" s="25" customFormat="1" ht="16.5" customHeight="1" x14ac:dyDescent="0.25">
      <c r="A493" s="16">
        <v>26020200</v>
      </c>
      <c r="B493" s="17" t="s">
        <v>1211</v>
      </c>
      <c r="C493" s="17" t="s">
        <v>1621</v>
      </c>
      <c r="D493" s="17" t="s">
        <v>1622</v>
      </c>
      <c r="E493" s="17" t="s">
        <v>422</v>
      </c>
      <c r="F493" s="17">
        <v>9</v>
      </c>
      <c r="G493" s="17">
        <v>1197</v>
      </c>
      <c r="H493" s="18">
        <v>-76.489194439999991</v>
      </c>
      <c r="I493" s="19">
        <v>2.9611666699999999</v>
      </c>
      <c r="J493" s="20">
        <v>185.39655172413791</v>
      </c>
      <c r="K493" s="21">
        <v>188.14285714285711</v>
      </c>
      <c r="L493" s="21">
        <v>236</v>
      </c>
      <c r="M493" s="21">
        <v>242.75</v>
      </c>
      <c r="N493" s="21">
        <v>194.92413793103449</v>
      </c>
      <c r="O493" s="21">
        <v>116.51724137931031</v>
      </c>
      <c r="P493" s="21">
        <v>74.379310344827587</v>
      </c>
      <c r="Q493" s="21">
        <v>65.464285714285708</v>
      </c>
      <c r="R493" s="21">
        <v>141.68965517241381</v>
      </c>
      <c r="S493" s="21">
        <v>248.2068965517241</v>
      </c>
      <c r="T493" s="21">
        <v>270.41379310344831</v>
      </c>
      <c r="U493" s="21">
        <v>224.28571428571431</v>
      </c>
      <c r="V493" s="22">
        <v>2188.1704433497539</v>
      </c>
      <c r="W493" s="23">
        <v>341</v>
      </c>
      <c r="X493" s="24">
        <v>0.94722222222222219</v>
      </c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</row>
    <row r="494" spans="1:42" s="25" customFormat="1" ht="16.5" customHeight="1" x14ac:dyDescent="0.25">
      <c r="A494" s="16">
        <v>26020450</v>
      </c>
      <c r="B494" s="17" t="s">
        <v>1211</v>
      </c>
      <c r="C494" s="17" t="s">
        <v>1623</v>
      </c>
      <c r="D494" s="17" t="s">
        <v>1622</v>
      </c>
      <c r="E494" s="17" t="s">
        <v>422</v>
      </c>
      <c r="F494" s="17">
        <v>9</v>
      </c>
      <c r="G494" s="17">
        <v>1250</v>
      </c>
      <c r="H494" s="18">
        <v>-76.533333329999991</v>
      </c>
      <c r="I494" s="19">
        <v>2.96666667</v>
      </c>
      <c r="J494" s="20">
        <v>183.3</v>
      </c>
      <c r="K494" s="21">
        <v>172.9</v>
      </c>
      <c r="L494" s="21">
        <v>238.55</v>
      </c>
      <c r="M494" s="21">
        <v>234.2</v>
      </c>
      <c r="N494" s="21">
        <v>177.75</v>
      </c>
      <c r="O494" s="21">
        <v>113.5</v>
      </c>
      <c r="P494" s="21">
        <v>68.650000000000006</v>
      </c>
      <c r="Q494" s="21">
        <v>53.473684210526322</v>
      </c>
      <c r="R494" s="21">
        <v>124.9</v>
      </c>
      <c r="S494" s="21">
        <v>227.55</v>
      </c>
      <c r="T494" s="21">
        <v>286.2</v>
      </c>
      <c r="U494" s="21">
        <v>219.55</v>
      </c>
      <c r="V494" s="22">
        <v>2100.523684210526</v>
      </c>
      <c r="W494" s="23">
        <v>239</v>
      </c>
      <c r="X494" s="24">
        <v>0.99583333333333335</v>
      </c>
      <c r="Y494" s="5" t="s">
        <v>1214</v>
      </c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</row>
    <row r="495" spans="1:42" s="25" customFormat="1" ht="16.5" customHeight="1" x14ac:dyDescent="0.25">
      <c r="A495" s="16">
        <v>26020250</v>
      </c>
      <c r="B495" s="17" t="s">
        <v>1211</v>
      </c>
      <c r="C495" s="17" t="s">
        <v>915</v>
      </c>
      <c r="D495" s="17" t="s">
        <v>1622</v>
      </c>
      <c r="E495" s="17" t="s">
        <v>422</v>
      </c>
      <c r="F495" s="17">
        <v>9</v>
      </c>
      <c r="G495" s="17">
        <v>1397</v>
      </c>
      <c r="H495" s="18">
        <v>-76.546972220000001</v>
      </c>
      <c r="I495" s="19">
        <v>2.9036944400000002</v>
      </c>
      <c r="J495" s="20">
        <v>167.18214285714291</v>
      </c>
      <c r="K495" s="21">
        <v>176.12758620689661</v>
      </c>
      <c r="L495" s="21">
        <v>195.69310344827591</v>
      </c>
      <c r="M495" s="21">
        <v>191.42857142857139</v>
      </c>
      <c r="N495" s="21">
        <v>154.92142857142861</v>
      </c>
      <c r="O495" s="21">
        <v>85.4</v>
      </c>
      <c r="P495" s="21">
        <v>72.964285714285708</v>
      </c>
      <c r="Q495" s="21">
        <v>51.241379310344833</v>
      </c>
      <c r="R495" s="21">
        <v>91.36666666666666</v>
      </c>
      <c r="S495" s="21">
        <v>180.762962962963</v>
      </c>
      <c r="T495" s="21">
        <v>249.65517241379311</v>
      </c>
      <c r="U495" s="21">
        <v>190.49</v>
      </c>
      <c r="V495" s="22">
        <v>1807.233299580369</v>
      </c>
      <c r="W495" s="23">
        <v>345</v>
      </c>
      <c r="X495" s="24">
        <v>0.95833333333333337</v>
      </c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</row>
    <row r="496" spans="1:42" s="25" customFormat="1" ht="16.5" customHeight="1" x14ac:dyDescent="0.25">
      <c r="A496" s="16">
        <v>26040340</v>
      </c>
      <c r="B496" s="17" t="s">
        <v>1211</v>
      </c>
      <c r="C496" s="17" t="s">
        <v>1624</v>
      </c>
      <c r="D496" s="17" t="s">
        <v>1625</v>
      </c>
      <c r="E496" s="17" t="s">
        <v>422</v>
      </c>
      <c r="F496" s="17">
        <v>9</v>
      </c>
      <c r="G496" s="17">
        <v>2500</v>
      </c>
      <c r="H496" s="18">
        <v>-76.349999999999994</v>
      </c>
      <c r="I496" s="19">
        <v>2.7</v>
      </c>
      <c r="J496" s="20">
        <v>160.05000000000001</v>
      </c>
      <c r="K496" s="21">
        <v>125.1</v>
      </c>
      <c r="L496" s="21">
        <v>179</v>
      </c>
      <c r="M496" s="21">
        <v>156.9473684210526</v>
      </c>
      <c r="N496" s="21">
        <v>130.63157894736841</v>
      </c>
      <c r="O496" s="21">
        <v>52.15</v>
      </c>
      <c r="P496" s="21">
        <v>35.299999999999997</v>
      </c>
      <c r="Q496" s="21">
        <v>18.649999999999999</v>
      </c>
      <c r="R496" s="21">
        <v>61.55</v>
      </c>
      <c r="S496" s="21">
        <v>196.31578947368419</v>
      </c>
      <c r="T496" s="21">
        <v>229.85</v>
      </c>
      <c r="U496" s="21">
        <v>164.6</v>
      </c>
      <c r="V496" s="22">
        <v>1510.144736842105</v>
      </c>
      <c r="W496" s="23">
        <v>236</v>
      </c>
      <c r="X496" s="24">
        <v>0.98333333333333328</v>
      </c>
      <c r="Y496" s="5" t="s">
        <v>1214</v>
      </c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</row>
    <row r="497" spans="1:42" s="25" customFormat="1" ht="16.5" customHeight="1" x14ac:dyDescent="0.25">
      <c r="A497" s="16">
        <v>26020020</v>
      </c>
      <c r="B497" s="17" t="s">
        <v>1211</v>
      </c>
      <c r="C497" s="17" t="s">
        <v>1626</v>
      </c>
      <c r="D497" s="17" t="s">
        <v>1625</v>
      </c>
      <c r="E497" s="17" t="s">
        <v>422</v>
      </c>
      <c r="F497" s="17">
        <v>9</v>
      </c>
      <c r="G497" s="17">
        <v>2446</v>
      </c>
      <c r="H497" s="18">
        <v>-76.349138890000006</v>
      </c>
      <c r="I497" s="19">
        <v>2.6246666699999999</v>
      </c>
      <c r="J497" s="20">
        <v>121.25</v>
      </c>
      <c r="K497" s="21">
        <v>120.7586206896552</v>
      </c>
      <c r="L497" s="21">
        <v>145.86206896551721</v>
      </c>
      <c r="M497" s="21">
        <v>141.25</v>
      </c>
      <c r="N497" s="21">
        <v>98.5</v>
      </c>
      <c r="O497" s="21">
        <v>42.222222222222221</v>
      </c>
      <c r="P497" s="21">
        <v>30.068965517241381</v>
      </c>
      <c r="Q497" s="21">
        <v>23.4</v>
      </c>
      <c r="R497" s="21">
        <v>55.966666666666669</v>
      </c>
      <c r="S497" s="21">
        <v>157.81481481481481</v>
      </c>
      <c r="T497" s="21">
        <v>193.8642857142857</v>
      </c>
      <c r="U497" s="21">
        <v>131.33333333333329</v>
      </c>
      <c r="V497" s="22">
        <v>1262.2909779237359</v>
      </c>
      <c r="W497" s="23">
        <v>345</v>
      </c>
      <c r="X497" s="24">
        <v>0.95833333333333337</v>
      </c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</row>
    <row r="498" spans="1:42" s="25" customFormat="1" ht="16.5" customHeight="1" x14ac:dyDescent="0.25">
      <c r="A498" s="16">
        <v>52010190</v>
      </c>
      <c r="B498" s="17" t="s">
        <v>1211</v>
      </c>
      <c r="C498" s="17" t="s">
        <v>1627</v>
      </c>
      <c r="D498" s="17" t="s">
        <v>1628</v>
      </c>
      <c r="E498" s="17" t="s">
        <v>422</v>
      </c>
      <c r="F498" s="17">
        <v>7</v>
      </c>
      <c r="G498" s="17">
        <v>2430</v>
      </c>
      <c r="H498" s="18">
        <v>-76.61</v>
      </c>
      <c r="I498" s="19">
        <v>2.17</v>
      </c>
      <c r="J498" s="20">
        <v>147.37916666666661</v>
      </c>
      <c r="K498" s="21">
        <v>118.8286395197113</v>
      </c>
      <c r="L498" s="21">
        <v>144.44996045157319</v>
      </c>
      <c r="M498" s="21">
        <v>147.4375</v>
      </c>
      <c r="N498" s="21">
        <v>103.09065507004659</v>
      </c>
      <c r="O498" s="21">
        <v>39.06666666666667</v>
      </c>
      <c r="P498" s="21">
        <v>40.712000000000003</v>
      </c>
      <c r="Q498" s="21">
        <v>14.316666666666659</v>
      </c>
      <c r="R498" s="21">
        <v>43.300000000000011</v>
      </c>
      <c r="S498" s="21">
        <v>183.60833333333329</v>
      </c>
      <c r="T498" s="21">
        <v>263.904</v>
      </c>
      <c r="U498" s="21">
        <v>256.28399999999999</v>
      </c>
      <c r="V498" s="22">
        <v>1502.377588374665</v>
      </c>
      <c r="W498" s="23">
        <v>291</v>
      </c>
      <c r="X498" s="24">
        <v>0.80833333333333335</v>
      </c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</row>
    <row r="499" spans="1:42" s="25" customFormat="1" ht="16.5" customHeight="1" x14ac:dyDescent="0.25">
      <c r="A499" s="16">
        <v>52015010</v>
      </c>
      <c r="B499" s="17" t="s">
        <v>1236</v>
      </c>
      <c r="C499" s="17" t="s">
        <v>621</v>
      </c>
      <c r="D499" s="17" t="s">
        <v>1628</v>
      </c>
      <c r="E499" s="17" t="s">
        <v>422</v>
      </c>
      <c r="F499" s="17">
        <v>7</v>
      </c>
      <c r="G499" s="17">
        <v>2450</v>
      </c>
      <c r="H499" s="18">
        <v>-76.611944440000002</v>
      </c>
      <c r="I499" s="19">
        <v>2.2497222200000002</v>
      </c>
      <c r="J499" s="20">
        <v>206.26400000000001</v>
      </c>
      <c r="K499" s="21">
        <v>183.97200000000001</v>
      </c>
      <c r="L499" s="21">
        <v>179.94615384615389</v>
      </c>
      <c r="M499" s="21">
        <v>204.39615384615391</v>
      </c>
      <c r="N499" s="21">
        <v>127.1958333333333</v>
      </c>
      <c r="O499" s="21">
        <v>55.319230769230771</v>
      </c>
      <c r="P499" s="21">
        <v>34.676923076923067</v>
      </c>
      <c r="Q499" s="21">
        <v>23.574074074074069</v>
      </c>
      <c r="R499" s="21">
        <v>53.366666666666667</v>
      </c>
      <c r="S499" s="21">
        <v>248.94615384615389</v>
      </c>
      <c r="T499" s="21">
        <v>323.58800000000002</v>
      </c>
      <c r="U499" s="21">
        <v>261.50416666666672</v>
      </c>
      <c r="V499" s="22">
        <v>1902.7493561253559</v>
      </c>
      <c r="W499" s="23">
        <v>307</v>
      </c>
      <c r="X499" s="24">
        <v>0.85277777777777775</v>
      </c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</row>
    <row r="500" spans="1:42" s="25" customFormat="1" ht="16.5" customHeight="1" x14ac:dyDescent="0.25">
      <c r="A500" s="16">
        <v>52010150</v>
      </c>
      <c r="B500" s="17" t="s">
        <v>1211</v>
      </c>
      <c r="C500" s="17" t="s">
        <v>1629</v>
      </c>
      <c r="D500" s="17" t="s">
        <v>1628</v>
      </c>
      <c r="E500" s="17" t="s">
        <v>422</v>
      </c>
      <c r="F500" s="17">
        <v>7</v>
      </c>
      <c r="G500" s="17">
        <v>2450</v>
      </c>
      <c r="H500" s="18">
        <v>-76.588972220000002</v>
      </c>
      <c r="I500" s="19">
        <v>2.2927499999999998</v>
      </c>
      <c r="J500" s="20">
        <v>196.91874999999999</v>
      </c>
      <c r="K500" s="21">
        <v>129.1</v>
      </c>
      <c r="L500" s="21">
        <v>181.98421052631579</v>
      </c>
      <c r="M500" s="21">
        <v>170.57058823529411</v>
      </c>
      <c r="N500" s="21">
        <v>116.39375</v>
      </c>
      <c r="O500" s="21">
        <v>58.772222222222233</v>
      </c>
      <c r="P500" s="21">
        <v>33.411111111111111</v>
      </c>
      <c r="Q500" s="21">
        <v>17.264705882352938</v>
      </c>
      <c r="R500" s="21">
        <v>64.611111111111114</v>
      </c>
      <c r="S500" s="21">
        <v>193.88823529411761</v>
      </c>
      <c r="T500" s="21">
        <v>274.96315789473692</v>
      </c>
      <c r="U500" s="21">
        <v>231.3388888888889</v>
      </c>
      <c r="V500" s="22">
        <v>1669.216731166151</v>
      </c>
      <c r="W500" s="23">
        <v>211</v>
      </c>
      <c r="X500" s="24">
        <v>0.87916666666666665</v>
      </c>
      <c r="Y500" s="5" t="s">
        <v>1214</v>
      </c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</row>
    <row r="501" spans="1:42" s="25" customFormat="1" ht="16.5" customHeight="1" x14ac:dyDescent="0.25">
      <c r="A501" s="16">
        <v>26050060</v>
      </c>
      <c r="B501" s="17" t="s">
        <v>1211</v>
      </c>
      <c r="C501" s="17" t="s">
        <v>926</v>
      </c>
      <c r="D501" s="17" t="s">
        <v>1630</v>
      </c>
      <c r="E501" s="17" t="s">
        <v>422</v>
      </c>
      <c r="F501" s="17">
        <v>9</v>
      </c>
      <c r="G501" s="17">
        <v>1095</v>
      </c>
      <c r="H501" s="18">
        <v>-76.696111110000004</v>
      </c>
      <c r="I501" s="19">
        <v>2.9545555600000002</v>
      </c>
      <c r="J501" s="20">
        <v>170</v>
      </c>
      <c r="K501" s="21">
        <v>178.1333333333333</v>
      </c>
      <c r="L501" s="21">
        <v>234.7</v>
      </c>
      <c r="M501" s="21">
        <v>265.06666666666672</v>
      </c>
      <c r="N501" s="21">
        <v>249.0344827586207</v>
      </c>
      <c r="O501" s="21">
        <v>170.8</v>
      </c>
      <c r="P501" s="21">
        <v>94.206896551724142</v>
      </c>
      <c r="Q501" s="21">
        <v>97.678571428571431</v>
      </c>
      <c r="R501" s="21">
        <v>142.73666666666671</v>
      </c>
      <c r="S501" s="21">
        <v>263.35714285714278</v>
      </c>
      <c r="T501" s="21">
        <v>311.79310344827587</v>
      </c>
      <c r="U501" s="21">
        <v>234.69</v>
      </c>
      <c r="V501" s="22">
        <v>2412.1968637110022</v>
      </c>
      <c r="W501" s="23">
        <v>353</v>
      </c>
      <c r="X501" s="24">
        <v>0.98055555555555551</v>
      </c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</row>
    <row r="502" spans="1:42" s="25" customFormat="1" ht="16.5" customHeight="1" x14ac:dyDescent="0.25">
      <c r="A502" s="16">
        <v>52010110</v>
      </c>
      <c r="B502" s="17" t="s">
        <v>1211</v>
      </c>
      <c r="C502" s="17" t="s">
        <v>1631</v>
      </c>
      <c r="D502" s="17" t="s">
        <v>1632</v>
      </c>
      <c r="E502" s="17" t="s">
        <v>422</v>
      </c>
      <c r="F502" s="17">
        <v>7</v>
      </c>
      <c r="G502" s="17">
        <v>1820</v>
      </c>
      <c r="H502" s="18">
        <v>-76.620111109999996</v>
      </c>
      <c r="I502" s="19">
        <v>2.3345833300000001</v>
      </c>
      <c r="J502" s="20">
        <v>193.4071428571429</v>
      </c>
      <c r="K502" s="21">
        <v>153.2285714285714</v>
      </c>
      <c r="L502" s="21">
        <v>181.3</v>
      </c>
      <c r="M502" s="21">
        <v>184.0107142857143</v>
      </c>
      <c r="N502" s="21"/>
      <c r="O502" s="21">
        <v>53.516000000000012</v>
      </c>
      <c r="P502" s="21">
        <v>37.167857142857152</v>
      </c>
      <c r="Q502" s="21">
        <v>38.448275862068968</v>
      </c>
      <c r="R502" s="21">
        <v>56.62</v>
      </c>
      <c r="S502" s="21">
        <v>207.4518518518519</v>
      </c>
      <c r="T502" s="21">
        <v>298.95666666666671</v>
      </c>
      <c r="U502" s="21">
        <v>262.37142857142862</v>
      </c>
      <c r="V502" s="22">
        <v>1799.810508666302</v>
      </c>
      <c r="W502" s="23">
        <v>331</v>
      </c>
      <c r="X502" s="24">
        <v>0.9194444444444444</v>
      </c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</row>
    <row r="503" spans="1:42" s="25" customFormat="1" ht="16.5" customHeight="1" x14ac:dyDescent="0.25">
      <c r="A503" s="16">
        <v>53060010</v>
      </c>
      <c r="B503" s="17" t="s">
        <v>1211</v>
      </c>
      <c r="C503" s="17" t="s">
        <v>1633</v>
      </c>
      <c r="D503" s="17" t="s">
        <v>616</v>
      </c>
      <c r="E503" s="17" t="s">
        <v>422</v>
      </c>
      <c r="F503" s="17">
        <v>7</v>
      </c>
      <c r="G503" s="17">
        <v>40</v>
      </c>
      <c r="H503" s="18">
        <v>-77.466166669999993</v>
      </c>
      <c r="I503" s="19">
        <v>2.7887499999999998</v>
      </c>
      <c r="J503" s="20">
        <v>647.45833333333337</v>
      </c>
      <c r="K503" s="21">
        <v>466.32</v>
      </c>
      <c r="L503" s="21">
        <v>479.90333333333342</v>
      </c>
      <c r="M503" s="21">
        <v>725.625</v>
      </c>
      <c r="N503" s="21">
        <v>837.61196939150489</v>
      </c>
      <c r="O503" s="21">
        <v>727.34409492494319</v>
      </c>
      <c r="P503" s="21">
        <v>547.66666666666663</v>
      </c>
      <c r="Q503" s="21">
        <v>649.64250000000004</v>
      </c>
      <c r="R503" s="21">
        <v>687.84933201869319</v>
      </c>
      <c r="S503" s="21">
        <v>790.95833333333337</v>
      </c>
      <c r="T503" s="21">
        <v>734.86039676763755</v>
      </c>
      <c r="U503" s="21">
        <v>646.95866566041661</v>
      </c>
      <c r="V503" s="22">
        <v>7942.1986254298627</v>
      </c>
      <c r="W503" s="23">
        <v>290</v>
      </c>
      <c r="X503" s="24">
        <v>0.80555555555555558</v>
      </c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</row>
    <row r="504" spans="1:42" s="25" customFormat="1" ht="16.5" customHeight="1" x14ac:dyDescent="0.25">
      <c r="A504" s="16">
        <v>53060020</v>
      </c>
      <c r="B504" s="17" t="s">
        <v>1211</v>
      </c>
      <c r="C504" s="17" t="s">
        <v>720</v>
      </c>
      <c r="D504" s="17" t="s">
        <v>616</v>
      </c>
      <c r="E504" s="17" t="s">
        <v>422</v>
      </c>
      <c r="F504" s="17">
        <v>7</v>
      </c>
      <c r="G504" s="17">
        <v>30</v>
      </c>
      <c r="H504" s="18">
        <v>-77.621666669999996</v>
      </c>
      <c r="I504" s="19">
        <v>2.8718055599999999</v>
      </c>
      <c r="J504" s="20">
        <v>465</v>
      </c>
      <c r="K504" s="21">
        <v>319.2</v>
      </c>
      <c r="L504" s="21">
        <v>395.38888888888891</v>
      </c>
      <c r="M504" s="21">
        <v>470.9111111111111</v>
      </c>
      <c r="N504" s="21">
        <v>837.10625000000005</v>
      </c>
      <c r="O504" s="21">
        <v>557.72352941176462</v>
      </c>
      <c r="P504" s="21">
        <v>571.73684210526312</v>
      </c>
      <c r="Q504" s="21">
        <v>536.77647058823538</v>
      </c>
      <c r="R504" s="21">
        <v>628.36666666666667</v>
      </c>
      <c r="S504" s="21">
        <v>773</v>
      </c>
      <c r="T504" s="21">
        <v>567.44444444444446</v>
      </c>
      <c r="U504" s="21">
        <v>501.78947368421052</v>
      </c>
      <c r="V504" s="22">
        <v>6624.4436769005852</v>
      </c>
      <c r="W504" s="23">
        <v>215</v>
      </c>
      <c r="X504" s="24">
        <v>0.89583333333333337</v>
      </c>
      <c r="Y504" s="5" t="s">
        <v>1214</v>
      </c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</row>
    <row r="505" spans="1:42" s="25" customFormat="1" ht="16.5" customHeight="1" x14ac:dyDescent="0.25">
      <c r="A505" s="16">
        <v>53050020</v>
      </c>
      <c r="B505" s="17" t="s">
        <v>1211</v>
      </c>
      <c r="C505" s="17" t="s">
        <v>616</v>
      </c>
      <c r="D505" s="17" t="s">
        <v>616</v>
      </c>
      <c r="E505" s="17" t="s">
        <v>422</v>
      </c>
      <c r="F505" s="17">
        <v>7</v>
      </c>
      <c r="G505" s="17">
        <v>30</v>
      </c>
      <c r="H505" s="18">
        <v>-77.663611110000005</v>
      </c>
      <c r="I505" s="19">
        <v>2.77361111</v>
      </c>
      <c r="J505" s="20">
        <v>502.16800000000001</v>
      </c>
      <c r="K505" s="21">
        <v>413.22222222222217</v>
      </c>
      <c r="L505" s="21">
        <v>437.48148148148152</v>
      </c>
      <c r="M505" s="21">
        <v>652.75833333333333</v>
      </c>
      <c r="N505" s="21">
        <v>828.22142857142865</v>
      </c>
      <c r="O505" s="21">
        <v>688</v>
      </c>
      <c r="P505" s="21">
        <v>541.65384615384619</v>
      </c>
      <c r="Q505" s="21">
        <v>545.25</v>
      </c>
      <c r="R505" s="21">
        <v>647.70833333333337</v>
      </c>
      <c r="S505" s="21">
        <v>764.40740740740739</v>
      </c>
      <c r="T505" s="21">
        <v>643.17241379310349</v>
      </c>
      <c r="U505" s="21">
        <v>550.33333333333337</v>
      </c>
      <c r="V505" s="22">
        <v>7214.3767996294891</v>
      </c>
      <c r="W505" s="23">
        <v>315</v>
      </c>
      <c r="X505" s="24">
        <v>0.875</v>
      </c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</row>
    <row r="506" spans="1:42" s="25" customFormat="1" ht="16.5" customHeight="1" x14ac:dyDescent="0.25">
      <c r="A506" s="16">
        <v>26040190</v>
      </c>
      <c r="B506" s="17" t="s">
        <v>1211</v>
      </c>
      <c r="C506" s="17" t="s">
        <v>1634</v>
      </c>
      <c r="D506" s="17" t="s">
        <v>1635</v>
      </c>
      <c r="E506" s="17" t="s">
        <v>422</v>
      </c>
      <c r="F506" s="17">
        <v>9</v>
      </c>
      <c r="G506" s="17">
        <v>2339</v>
      </c>
      <c r="H506" s="18">
        <v>-76.150000000000006</v>
      </c>
      <c r="I506" s="19">
        <v>3.03333333</v>
      </c>
      <c r="J506" s="20">
        <v>107.75</v>
      </c>
      <c r="K506" s="21">
        <v>85.15</v>
      </c>
      <c r="L506" s="21">
        <v>130.94999999999999</v>
      </c>
      <c r="M506" s="21">
        <v>144.36842105263159</v>
      </c>
      <c r="N506" s="21">
        <v>132.1764705882353</v>
      </c>
      <c r="O506" s="21">
        <v>75.099999999999994</v>
      </c>
      <c r="P506" s="21">
        <v>48.6</v>
      </c>
      <c r="Q506" s="21">
        <v>21.15</v>
      </c>
      <c r="R506" s="21">
        <v>49.789473684210527</v>
      </c>
      <c r="S506" s="21">
        <v>146.78947368421049</v>
      </c>
      <c r="T506" s="21">
        <v>169.31578947368419</v>
      </c>
      <c r="U506" s="21">
        <v>131.11052631578951</v>
      </c>
      <c r="V506" s="22">
        <v>1242.250154798762</v>
      </c>
      <c r="W506" s="23">
        <v>232</v>
      </c>
      <c r="X506" s="24">
        <v>0.96666666666666667</v>
      </c>
      <c r="Y506" s="5" t="s">
        <v>1214</v>
      </c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</row>
    <row r="507" spans="1:42" s="25" customFormat="1" ht="16.5" customHeight="1" x14ac:dyDescent="0.25">
      <c r="A507" s="16">
        <v>26040220</v>
      </c>
      <c r="B507" s="17" t="s">
        <v>1211</v>
      </c>
      <c r="C507" s="17" t="s">
        <v>1636</v>
      </c>
      <c r="D507" s="17" t="s">
        <v>1635</v>
      </c>
      <c r="E507" s="17" t="s">
        <v>422</v>
      </c>
      <c r="F507" s="17">
        <v>9</v>
      </c>
      <c r="G507" s="17">
        <v>1838</v>
      </c>
      <c r="H507" s="18">
        <v>-76.216666669999995</v>
      </c>
      <c r="I507" s="19">
        <v>3.05</v>
      </c>
      <c r="J507" s="20">
        <v>170.9</v>
      </c>
      <c r="K507" s="21">
        <v>147.4</v>
      </c>
      <c r="L507" s="21">
        <v>199.85</v>
      </c>
      <c r="M507" s="21">
        <v>180.6</v>
      </c>
      <c r="N507" s="21">
        <v>146.5</v>
      </c>
      <c r="O507" s="21">
        <v>81.95</v>
      </c>
      <c r="P507" s="21">
        <v>61.25</v>
      </c>
      <c r="Q507" s="21">
        <v>35.35</v>
      </c>
      <c r="R507" s="21">
        <v>80.8</v>
      </c>
      <c r="S507" s="21">
        <v>239.45</v>
      </c>
      <c r="T507" s="21">
        <v>253.45</v>
      </c>
      <c r="U507" s="21">
        <v>207</v>
      </c>
      <c r="V507" s="22">
        <v>1804.5</v>
      </c>
      <c r="W507" s="23">
        <v>240</v>
      </c>
      <c r="X507" s="24">
        <v>1</v>
      </c>
      <c r="Y507" s="5" t="s">
        <v>1214</v>
      </c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</row>
    <row r="508" spans="1:42" s="25" customFormat="1" ht="16.5" customHeight="1" x14ac:dyDescent="0.25">
      <c r="A508" s="16">
        <v>26040200</v>
      </c>
      <c r="B508" s="17" t="s">
        <v>1211</v>
      </c>
      <c r="C508" s="17" t="s">
        <v>1637</v>
      </c>
      <c r="D508" s="17" t="s">
        <v>1635</v>
      </c>
      <c r="E508" s="17" t="s">
        <v>422</v>
      </c>
      <c r="F508" s="17">
        <v>9</v>
      </c>
      <c r="G508" s="17">
        <v>1713</v>
      </c>
      <c r="H508" s="18">
        <v>-76.233333329999994</v>
      </c>
      <c r="I508" s="19">
        <v>2.96666667</v>
      </c>
      <c r="J508" s="20">
        <v>146.5</v>
      </c>
      <c r="K508" s="21">
        <v>117.4</v>
      </c>
      <c r="L508" s="21">
        <v>158.38888888888891</v>
      </c>
      <c r="M508" s="21">
        <v>150.78947368421049</v>
      </c>
      <c r="N508" s="21">
        <v>121</v>
      </c>
      <c r="O508" s="21">
        <v>61.4</v>
      </c>
      <c r="P508" s="21">
        <v>48.35</v>
      </c>
      <c r="Q508" s="21">
        <v>32.65</v>
      </c>
      <c r="R508" s="21">
        <v>61.15</v>
      </c>
      <c r="S508" s="21">
        <v>194.21052631578951</v>
      </c>
      <c r="T508" s="21">
        <v>192.78947368421049</v>
      </c>
      <c r="U508" s="21">
        <v>162.26</v>
      </c>
      <c r="V508" s="22">
        <v>1446.8883625730989</v>
      </c>
      <c r="W508" s="23">
        <v>235</v>
      </c>
      <c r="X508" s="24">
        <v>0.97916666666666663</v>
      </c>
      <c r="Y508" s="5" t="s">
        <v>1214</v>
      </c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</row>
    <row r="509" spans="1:42" s="25" customFormat="1" ht="16.5" customHeight="1" x14ac:dyDescent="0.25">
      <c r="A509" s="16">
        <v>26040260</v>
      </c>
      <c r="B509" s="17" t="s">
        <v>1227</v>
      </c>
      <c r="C509" s="17" t="s">
        <v>1638</v>
      </c>
      <c r="D509" s="17" t="s">
        <v>1635</v>
      </c>
      <c r="E509" s="17" t="s">
        <v>422</v>
      </c>
      <c r="F509" s="17">
        <v>9</v>
      </c>
      <c r="G509" s="17">
        <v>1774</v>
      </c>
      <c r="H509" s="18">
        <v>-76.262222220000012</v>
      </c>
      <c r="I509" s="19">
        <v>2.95236111</v>
      </c>
      <c r="J509" s="20">
        <v>140.89285714285711</v>
      </c>
      <c r="K509" s="21">
        <v>121.78571428571431</v>
      </c>
      <c r="L509" s="21">
        <v>147.91999999999999</v>
      </c>
      <c r="M509" s="21">
        <v>171.875</v>
      </c>
      <c r="N509" s="21">
        <v>114.76</v>
      </c>
      <c r="O509" s="21">
        <v>57.703703703703702</v>
      </c>
      <c r="P509" s="21">
        <v>42.111111111111107</v>
      </c>
      <c r="Q509" s="21">
        <v>29.074074074074069</v>
      </c>
      <c r="R509" s="21">
        <v>50.222222222222221</v>
      </c>
      <c r="S509" s="21">
        <v>185.36</v>
      </c>
      <c r="T509" s="21">
        <v>208.2307692307692</v>
      </c>
      <c r="U509" s="21">
        <v>157.57142857142861</v>
      </c>
      <c r="V509" s="22">
        <v>1427.5068803418801</v>
      </c>
      <c r="W509" s="23">
        <v>317</v>
      </c>
      <c r="X509" s="24">
        <v>0.88055555555555554</v>
      </c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</row>
    <row r="510" spans="1:42" s="25" customFormat="1" ht="16.5" customHeight="1" x14ac:dyDescent="0.25">
      <c r="A510" s="16">
        <v>26025070</v>
      </c>
      <c r="B510" s="17" t="s">
        <v>1236</v>
      </c>
      <c r="C510" s="17" t="s">
        <v>1639</v>
      </c>
      <c r="D510" s="17" t="s">
        <v>880</v>
      </c>
      <c r="E510" s="17" t="s">
        <v>422</v>
      </c>
      <c r="F510" s="17">
        <v>9</v>
      </c>
      <c r="G510" s="17">
        <v>3071</v>
      </c>
      <c r="H510" s="18">
        <v>-76.289055560000008</v>
      </c>
      <c r="I510" s="19">
        <v>2.5097499999999999</v>
      </c>
      <c r="J510" s="20">
        <v>65.614285714285714</v>
      </c>
      <c r="K510" s="21">
        <v>68.949999999999989</v>
      </c>
      <c r="L510" s="21">
        <v>82.417857142857173</v>
      </c>
      <c r="M510" s="21">
        <v>94.621428571428552</v>
      </c>
      <c r="N510" s="21">
        <v>104.2538461538461</v>
      </c>
      <c r="O510" s="21">
        <v>99.162962962962965</v>
      </c>
      <c r="P510" s="21">
        <v>112.8346153846153</v>
      </c>
      <c r="Q510" s="21">
        <v>70.688888888888883</v>
      </c>
      <c r="R510" s="21">
        <v>59.745833333333337</v>
      </c>
      <c r="S510" s="21">
        <v>93.260714285714286</v>
      </c>
      <c r="T510" s="21">
        <v>109.1769230769231</v>
      </c>
      <c r="U510" s="21">
        <v>70.988461538461536</v>
      </c>
      <c r="V510" s="22">
        <v>1031.7158170533171</v>
      </c>
      <c r="W510" s="23">
        <v>318</v>
      </c>
      <c r="X510" s="24">
        <v>0.8833333333333333</v>
      </c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</row>
    <row r="511" spans="1:42" s="25" customFormat="1" ht="16.5" customHeight="1" x14ac:dyDescent="0.25">
      <c r="A511" s="16">
        <v>26020460</v>
      </c>
      <c r="B511" s="17" t="s">
        <v>1211</v>
      </c>
      <c r="C511" s="17" t="s">
        <v>1640</v>
      </c>
      <c r="D511" s="17" t="s">
        <v>880</v>
      </c>
      <c r="E511" s="17" t="s">
        <v>422</v>
      </c>
      <c r="F511" s="17">
        <v>9</v>
      </c>
      <c r="G511" s="17">
        <v>2507</v>
      </c>
      <c r="H511" s="18">
        <v>-76.404666669999997</v>
      </c>
      <c r="I511" s="19">
        <v>2.4875833300000001</v>
      </c>
      <c r="J511" s="20">
        <v>160.74</v>
      </c>
      <c r="K511" s="21">
        <v>129.3833333333333</v>
      </c>
      <c r="L511" s="21">
        <v>150.59</v>
      </c>
      <c r="M511" s="21">
        <v>159.27333333333331</v>
      </c>
      <c r="N511" s="21">
        <v>100.47</v>
      </c>
      <c r="O511" s="21">
        <v>42.427586206896557</v>
      </c>
      <c r="P511" s="21">
        <v>27.93333333333333</v>
      </c>
      <c r="Q511" s="21">
        <v>13.241379310344829</v>
      </c>
      <c r="R511" s="21">
        <v>40.56666666666667</v>
      </c>
      <c r="S511" s="21">
        <v>178.26666666666671</v>
      </c>
      <c r="T511" s="21">
        <v>260.36206896551732</v>
      </c>
      <c r="U511" s="21">
        <v>188.47586206896551</v>
      </c>
      <c r="V511" s="22">
        <v>1451.730229885058</v>
      </c>
      <c r="W511" s="23">
        <v>356</v>
      </c>
      <c r="X511" s="24">
        <v>0.98888888888888893</v>
      </c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</row>
    <row r="512" spans="1:42" s="25" customFormat="1" ht="16.5" customHeight="1" x14ac:dyDescent="0.25">
      <c r="A512" s="16">
        <v>26020130</v>
      </c>
      <c r="B512" s="17" t="s">
        <v>1211</v>
      </c>
      <c r="C512" s="17" t="s">
        <v>880</v>
      </c>
      <c r="D512" s="17" t="s">
        <v>880</v>
      </c>
      <c r="E512" s="17" t="s">
        <v>422</v>
      </c>
      <c r="F512" s="17">
        <v>9</v>
      </c>
      <c r="G512" s="17">
        <v>2427</v>
      </c>
      <c r="H512" s="18">
        <v>-76.41880556000001</v>
      </c>
      <c r="I512" s="19">
        <v>2.5418333299999998</v>
      </c>
      <c r="J512" s="20">
        <v>179.15</v>
      </c>
      <c r="K512" s="21">
        <v>172.7</v>
      </c>
      <c r="L512" s="21">
        <v>194</v>
      </c>
      <c r="M512" s="21">
        <v>184.56666666666669</v>
      </c>
      <c r="N512" s="21">
        <v>121.448275862069</v>
      </c>
      <c r="O512" s="21">
        <v>50.9</v>
      </c>
      <c r="P512" s="21">
        <v>27.133333333333329</v>
      </c>
      <c r="Q512" s="21">
        <v>23.4</v>
      </c>
      <c r="R512" s="21">
        <v>52.413333333333327</v>
      </c>
      <c r="S512" s="21">
        <v>202.37931034482759</v>
      </c>
      <c r="T512" s="21">
        <v>260</v>
      </c>
      <c r="U512" s="21">
        <v>242.63666666666671</v>
      </c>
      <c r="V512" s="22">
        <v>1710.7275862068971</v>
      </c>
      <c r="W512" s="23">
        <v>357</v>
      </c>
      <c r="X512" s="24">
        <v>0.9916666666666667</v>
      </c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</row>
    <row r="513" spans="1:42" s="25" customFormat="1" ht="16.5" customHeight="1" x14ac:dyDescent="0.25">
      <c r="A513" s="16">
        <v>26060030</v>
      </c>
      <c r="B513" s="17" t="s">
        <v>1211</v>
      </c>
      <c r="C513" s="17" t="s">
        <v>1641</v>
      </c>
      <c r="D513" s="17" t="s">
        <v>1641</v>
      </c>
      <c r="E513" s="17" t="s">
        <v>422</v>
      </c>
      <c r="F513" s="17">
        <v>9</v>
      </c>
      <c r="G513" s="17">
        <v>988</v>
      </c>
      <c r="H513" s="18">
        <v>-76.462999999999994</v>
      </c>
      <c r="I513" s="19">
        <v>3.17894444</v>
      </c>
      <c r="J513" s="20">
        <v>135.6413793103448</v>
      </c>
      <c r="K513" s="21">
        <v>155.27586206896549</v>
      </c>
      <c r="L513" s="21">
        <v>226.16666666666671</v>
      </c>
      <c r="M513" s="21">
        <v>263.96666666666658</v>
      </c>
      <c r="N513" s="21">
        <v>211.44827586206901</v>
      </c>
      <c r="O513" s="21">
        <v>118.3857142857143</v>
      </c>
      <c r="P513" s="21">
        <v>72.620689655172413</v>
      </c>
      <c r="Q513" s="21">
        <v>52.293103448275858</v>
      </c>
      <c r="R513" s="21">
        <v>117.26666666666669</v>
      </c>
      <c r="S513" s="21">
        <v>203.83333333333329</v>
      </c>
      <c r="T513" s="21">
        <v>245.5</v>
      </c>
      <c r="U513" s="21">
        <v>163.83333333333329</v>
      </c>
      <c r="V513" s="22">
        <v>1966.231691297208</v>
      </c>
      <c r="W513" s="23">
        <v>353</v>
      </c>
      <c r="X513" s="24">
        <v>0.98055555555555551</v>
      </c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</row>
    <row r="514" spans="1:42" s="25" customFormat="1" ht="16.5" customHeight="1" x14ac:dyDescent="0.25">
      <c r="A514" s="16">
        <v>23215030</v>
      </c>
      <c r="B514" s="17" t="s">
        <v>1211</v>
      </c>
      <c r="C514" s="17" t="s">
        <v>1642</v>
      </c>
      <c r="D514" s="17" t="s">
        <v>1643</v>
      </c>
      <c r="E514" s="17" t="s">
        <v>44</v>
      </c>
      <c r="F514" s="17">
        <v>8</v>
      </c>
      <c r="G514" s="17">
        <v>208</v>
      </c>
      <c r="H514" s="18">
        <v>-73.602777779999997</v>
      </c>
      <c r="I514" s="19">
        <v>8.2288888900000003</v>
      </c>
      <c r="J514" s="20">
        <v>18.696428571428569</v>
      </c>
      <c r="K514" s="21">
        <v>32.677777777777777</v>
      </c>
      <c r="L514" s="21">
        <v>61.2</v>
      </c>
      <c r="M514" s="21">
        <v>124.8416666666667</v>
      </c>
      <c r="N514" s="21">
        <v>183.54074074074069</v>
      </c>
      <c r="O514" s="21">
        <v>143.6</v>
      </c>
      <c r="P514" s="21">
        <v>128.6307692307692</v>
      </c>
      <c r="Q514" s="21">
        <v>142.86000000000001</v>
      </c>
      <c r="R514" s="21">
        <v>187.46785714285721</v>
      </c>
      <c r="S514" s="21">
        <v>160.20357142857151</v>
      </c>
      <c r="T514" s="21">
        <v>115.0692307692308</v>
      </c>
      <c r="U514" s="21">
        <v>48.514285714285691</v>
      </c>
      <c r="V514" s="22">
        <v>1347.3023280423281</v>
      </c>
      <c r="W514" s="23">
        <v>320</v>
      </c>
      <c r="X514" s="24">
        <v>0.88888888888888884</v>
      </c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</row>
    <row r="515" spans="1:42" s="25" customFormat="1" ht="16.5" customHeight="1" x14ac:dyDescent="0.25">
      <c r="A515" s="16">
        <v>23190710</v>
      </c>
      <c r="B515" s="17" t="s">
        <v>1211</v>
      </c>
      <c r="C515" s="17" t="s">
        <v>1644</v>
      </c>
      <c r="D515" s="17" t="s">
        <v>1643</v>
      </c>
      <c r="E515" s="17" t="s">
        <v>44</v>
      </c>
      <c r="F515" s="17">
        <v>8</v>
      </c>
      <c r="G515" s="17">
        <v>50</v>
      </c>
      <c r="H515" s="18">
        <v>-73.724444439999999</v>
      </c>
      <c r="I515" s="19">
        <v>8.01183333</v>
      </c>
      <c r="J515" s="20">
        <v>9.1999999999999993</v>
      </c>
      <c r="K515" s="21">
        <v>18.517241379310349</v>
      </c>
      <c r="L515" s="21">
        <v>57.7</v>
      </c>
      <c r="M515" s="21">
        <v>200.44827586206901</v>
      </c>
      <c r="N515" s="21">
        <v>322.32666666666671</v>
      </c>
      <c r="O515" s="21">
        <v>229.06896551724139</v>
      </c>
      <c r="P515" s="21">
        <v>198.66666666666671</v>
      </c>
      <c r="Q515" s="21">
        <v>252.1</v>
      </c>
      <c r="R515" s="21">
        <v>264.56666666666672</v>
      </c>
      <c r="S515" s="21">
        <v>250.34482758620689</v>
      </c>
      <c r="T515" s="21">
        <v>150.89655172413791</v>
      </c>
      <c r="U515" s="21">
        <v>38.833333333333343</v>
      </c>
      <c r="V515" s="22">
        <v>1992.669195402299</v>
      </c>
      <c r="W515" s="23">
        <v>355</v>
      </c>
      <c r="X515" s="24">
        <v>0.98611111111111116</v>
      </c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</row>
    <row r="516" spans="1:42" s="25" customFormat="1" ht="16.5" customHeight="1" x14ac:dyDescent="0.25">
      <c r="A516" s="16">
        <v>23210130</v>
      </c>
      <c r="B516" s="17" t="s">
        <v>1211</v>
      </c>
      <c r="C516" s="17" t="s">
        <v>1645</v>
      </c>
      <c r="D516" s="17" t="s">
        <v>1643</v>
      </c>
      <c r="E516" s="17" t="s">
        <v>44</v>
      </c>
      <c r="F516" s="17">
        <v>8</v>
      </c>
      <c r="G516" s="17">
        <v>250</v>
      </c>
      <c r="H516" s="18">
        <v>-73.58</v>
      </c>
      <c r="I516" s="19">
        <v>8.2494444399999995</v>
      </c>
      <c r="J516" s="20">
        <v>20.033333333333331</v>
      </c>
      <c r="K516" s="21">
        <v>42.2</v>
      </c>
      <c r="L516" s="21">
        <v>71.379310344827587</v>
      </c>
      <c r="M516" s="21">
        <v>147.17241379310349</v>
      </c>
      <c r="N516" s="21">
        <v>220.6</v>
      </c>
      <c r="O516" s="21">
        <v>158.37931034482759</v>
      </c>
      <c r="P516" s="21">
        <v>146.93103448275861</v>
      </c>
      <c r="Q516" s="21">
        <v>146.82142857142861</v>
      </c>
      <c r="R516" s="21">
        <v>158.89655172413791</v>
      </c>
      <c r="S516" s="21">
        <v>187.02857142857141</v>
      </c>
      <c r="T516" s="21">
        <v>125.4</v>
      </c>
      <c r="U516" s="21">
        <v>44.95</v>
      </c>
      <c r="V516" s="22">
        <v>1469.7919540229891</v>
      </c>
      <c r="W516" s="23">
        <v>351</v>
      </c>
      <c r="X516" s="24">
        <v>0.97499999999999998</v>
      </c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</row>
    <row r="517" spans="1:42" s="25" customFormat="1" ht="16.5" customHeight="1" x14ac:dyDescent="0.25">
      <c r="A517" s="16">
        <v>28020460</v>
      </c>
      <c r="B517" s="17" t="s">
        <v>1211</v>
      </c>
      <c r="C517" s="17" t="s">
        <v>1646</v>
      </c>
      <c r="D517" s="17" t="s">
        <v>1647</v>
      </c>
      <c r="E517" s="17" t="s">
        <v>44</v>
      </c>
      <c r="F517" s="17">
        <v>5</v>
      </c>
      <c r="G517" s="17">
        <v>90</v>
      </c>
      <c r="H517" s="18">
        <v>-73.243388890000006</v>
      </c>
      <c r="I517" s="19">
        <v>10.04463889</v>
      </c>
      <c r="J517" s="20">
        <v>27.72413793103448</v>
      </c>
      <c r="K517" s="21">
        <v>28.448275862068961</v>
      </c>
      <c r="L517" s="21">
        <v>83.744827586206895</v>
      </c>
      <c r="M517" s="21">
        <v>141.8666666666667</v>
      </c>
      <c r="N517" s="21">
        <v>213.62068965517241</v>
      </c>
      <c r="O517" s="21">
        <v>126.551724137931</v>
      </c>
      <c r="P517" s="21">
        <v>121.62666666666669</v>
      </c>
      <c r="Q517" s="21">
        <v>169.56666666666669</v>
      </c>
      <c r="R517" s="21">
        <v>166.31666666666669</v>
      </c>
      <c r="S517" s="21">
        <v>248.73333333333329</v>
      </c>
      <c r="T517" s="21">
        <v>170.33793103448281</v>
      </c>
      <c r="U517" s="21">
        <v>59.193333333333342</v>
      </c>
      <c r="V517" s="22">
        <v>1557.7309195402299</v>
      </c>
      <c r="W517" s="23">
        <v>354</v>
      </c>
      <c r="X517" s="24">
        <v>0.98333333333333328</v>
      </c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</row>
    <row r="518" spans="1:42" s="25" customFormat="1" ht="16.5" customHeight="1" x14ac:dyDescent="0.25">
      <c r="A518" s="16">
        <v>28020600</v>
      </c>
      <c r="B518" s="17" t="s">
        <v>1211</v>
      </c>
      <c r="C518" s="17" t="s">
        <v>1648</v>
      </c>
      <c r="D518" s="17" t="s">
        <v>1647</v>
      </c>
      <c r="E518" s="17" t="s">
        <v>44</v>
      </c>
      <c r="F518" s="17">
        <v>5</v>
      </c>
      <c r="G518" s="17">
        <v>150</v>
      </c>
      <c r="H518" s="18">
        <v>-73.357166669999998</v>
      </c>
      <c r="I518" s="19">
        <v>9.8547222199999993</v>
      </c>
      <c r="J518" s="20">
        <v>15.896551724137931</v>
      </c>
      <c r="K518" s="21">
        <v>25.165517241379309</v>
      </c>
      <c r="L518" s="21">
        <v>73.048275862068962</v>
      </c>
      <c r="M518" s="21">
        <v>104.8034482758621</v>
      </c>
      <c r="N518" s="21">
        <v>184.951724137931</v>
      </c>
      <c r="O518" s="21">
        <v>116.21428571428569</v>
      </c>
      <c r="P518" s="21">
        <v>83.189655172413794</v>
      </c>
      <c r="Q518" s="21">
        <v>127.78275862068961</v>
      </c>
      <c r="R518" s="21">
        <v>159.01724137931029</v>
      </c>
      <c r="S518" s="21">
        <v>194.47407407407411</v>
      </c>
      <c r="T518" s="21">
        <v>162.6</v>
      </c>
      <c r="U518" s="21">
        <v>34.57037037037037</v>
      </c>
      <c r="V518" s="22">
        <v>1281.713902572523</v>
      </c>
      <c r="W518" s="23">
        <v>343</v>
      </c>
      <c r="X518" s="24">
        <v>0.95277777777777772</v>
      </c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</row>
    <row r="519" spans="1:42" s="25" customFormat="1" ht="16.5" customHeight="1" x14ac:dyDescent="0.25">
      <c r="A519" s="16">
        <v>28025090</v>
      </c>
      <c r="B519" s="17" t="s">
        <v>1236</v>
      </c>
      <c r="C519" s="17" t="s">
        <v>1649</v>
      </c>
      <c r="D519" s="17" t="s">
        <v>1647</v>
      </c>
      <c r="E519" s="17" t="s">
        <v>44</v>
      </c>
      <c r="F519" s="17">
        <v>5</v>
      </c>
      <c r="G519" s="17">
        <v>100</v>
      </c>
      <c r="H519" s="18">
        <v>-73.265472220000007</v>
      </c>
      <c r="I519" s="19">
        <v>9.8502500000000008</v>
      </c>
      <c r="J519" s="20">
        <v>19.471428571428572</v>
      </c>
      <c r="K519" s="21">
        <v>22.592857142857149</v>
      </c>
      <c r="L519" s="21">
        <v>71.057692307692292</v>
      </c>
      <c r="M519" s="21">
        <v>130.53749999999999</v>
      </c>
      <c r="N519" s="21">
        <v>179.13846153846151</v>
      </c>
      <c r="O519" s="21">
        <v>127.4666666666666</v>
      </c>
      <c r="P519" s="21">
        <v>114.9807692307693</v>
      </c>
      <c r="Q519" s="21">
        <v>140.48846153846151</v>
      </c>
      <c r="R519" s="21">
        <v>183.8192307692307</v>
      </c>
      <c r="S519" s="21">
        <v>230.20833333333329</v>
      </c>
      <c r="T519" s="21">
        <v>177.31851851851849</v>
      </c>
      <c r="U519" s="21">
        <v>54.742307692307683</v>
      </c>
      <c r="V519" s="22">
        <v>1451.8222273097269</v>
      </c>
      <c r="W519" s="23">
        <v>311</v>
      </c>
      <c r="X519" s="24">
        <v>0.86388888888888893</v>
      </c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</row>
    <row r="520" spans="1:42" s="25" customFormat="1" ht="16.5" customHeight="1" x14ac:dyDescent="0.25">
      <c r="A520" s="16">
        <v>28020080</v>
      </c>
      <c r="B520" s="17" t="s">
        <v>1211</v>
      </c>
      <c r="C520" s="17" t="s">
        <v>1650</v>
      </c>
      <c r="D520" s="17" t="s">
        <v>1647</v>
      </c>
      <c r="E520" s="17" t="s">
        <v>44</v>
      </c>
      <c r="F520" s="17">
        <v>5</v>
      </c>
      <c r="G520" s="17">
        <v>60</v>
      </c>
      <c r="H520" s="18">
        <v>-73.462194440000005</v>
      </c>
      <c r="I520" s="19">
        <v>9.8480833300000015</v>
      </c>
      <c r="J520" s="20">
        <v>7.333333333333333</v>
      </c>
      <c r="K520" s="21">
        <v>20.620689655172409</v>
      </c>
      <c r="L520" s="21">
        <v>82.517241379310349</v>
      </c>
      <c r="M520" s="21">
        <v>129.0379310344828</v>
      </c>
      <c r="N520" s="21">
        <v>164.03703703703701</v>
      </c>
      <c r="O520" s="21">
        <v>126.7884615384615</v>
      </c>
      <c r="P520" s="21">
        <v>147.66666666666671</v>
      </c>
      <c r="Q520" s="21">
        <v>141.4</v>
      </c>
      <c r="R520" s="21">
        <v>165.15384615384619</v>
      </c>
      <c r="S520" s="21">
        <v>208.76785714285711</v>
      </c>
      <c r="T520" s="21">
        <v>192.34482758620689</v>
      </c>
      <c r="U520" s="21">
        <v>35.74074074074074</v>
      </c>
      <c r="V520" s="22">
        <v>1421.4086322681151</v>
      </c>
      <c r="W520" s="23">
        <v>334</v>
      </c>
      <c r="X520" s="24">
        <v>0.92777777777777781</v>
      </c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</row>
    <row r="521" spans="1:42" s="25" customFormat="1" ht="16.5" customHeight="1" x14ac:dyDescent="0.25">
      <c r="A521" s="16">
        <v>28020440</v>
      </c>
      <c r="B521" s="17" t="s">
        <v>1211</v>
      </c>
      <c r="C521" s="17" t="s">
        <v>1651</v>
      </c>
      <c r="D521" s="17" t="s">
        <v>1647</v>
      </c>
      <c r="E521" s="17" t="s">
        <v>44</v>
      </c>
      <c r="F521" s="17">
        <v>5</v>
      </c>
      <c r="G521" s="17">
        <v>80</v>
      </c>
      <c r="H521" s="18">
        <v>-73.286138890000004</v>
      </c>
      <c r="I521" s="19">
        <v>9.9170277799999997</v>
      </c>
      <c r="J521" s="20">
        <v>23.357142857142861</v>
      </c>
      <c r="K521" s="21">
        <v>28.06071428571429</v>
      </c>
      <c r="L521" s="21">
        <v>68.7</v>
      </c>
      <c r="M521" s="21">
        <v>116.2896551724138</v>
      </c>
      <c r="N521" s="21">
        <v>192.15666666666669</v>
      </c>
      <c r="O521" s="21">
        <v>114.0620689655172</v>
      </c>
      <c r="P521" s="21">
        <v>129.55172413793099</v>
      </c>
      <c r="Q521" s="21">
        <v>160.22666666666669</v>
      </c>
      <c r="R521" s="21">
        <v>182.23214285714289</v>
      </c>
      <c r="S521" s="21">
        <v>242.25769230769231</v>
      </c>
      <c r="T521" s="21">
        <v>191.63793103448279</v>
      </c>
      <c r="U521" s="21">
        <v>56.925925925925917</v>
      </c>
      <c r="V521" s="22">
        <v>1505.458330877296</v>
      </c>
      <c r="W521" s="23">
        <v>341</v>
      </c>
      <c r="X521" s="24">
        <v>0.94722222222222219</v>
      </c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</row>
    <row r="522" spans="1:42" s="25" customFormat="1" ht="16.5" customHeight="1" x14ac:dyDescent="0.25">
      <c r="A522" s="16">
        <v>28025070</v>
      </c>
      <c r="B522" s="17" t="s">
        <v>1244</v>
      </c>
      <c r="C522" s="17" t="s">
        <v>1652</v>
      </c>
      <c r="D522" s="17" t="s">
        <v>1647</v>
      </c>
      <c r="E522" s="17" t="s">
        <v>44</v>
      </c>
      <c r="F522" s="17">
        <v>5</v>
      </c>
      <c r="G522" s="17">
        <v>180</v>
      </c>
      <c r="H522" s="18">
        <v>-73.249388890000006</v>
      </c>
      <c r="I522" s="19">
        <v>10.001805559999999</v>
      </c>
      <c r="J522" s="20">
        <v>24.143333333333331</v>
      </c>
      <c r="K522" s="21">
        <v>31.31428571428572</v>
      </c>
      <c r="L522" s="21">
        <v>76.167857142857159</v>
      </c>
      <c r="M522" s="21">
        <v>131.21724137931031</v>
      </c>
      <c r="N522" s="21">
        <v>216.74444444444441</v>
      </c>
      <c r="O522" s="21">
        <v>137.77037037037039</v>
      </c>
      <c r="P522" s="21">
        <v>119.7034482758621</v>
      </c>
      <c r="Q522" s="21">
        <v>145.28666666666669</v>
      </c>
      <c r="R522" s="21">
        <v>181.36</v>
      </c>
      <c r="S522" s="21">
        <v>256.34666666666669</v>
      </c>
      <c r="T522" s="21">
        <v>199.71481481481479</v>
      </c>
      <c r="U522" s="21">
        <v>65.568965517241395</v>
      </c>
      <c r="V522" s="22">
        <v>1585.338094325853</v>
      </c>
      <c r="W522" s="23">
        <v>344</v>
      </c>
      <c r="X522" s="24">
        <v>0.9555555555555556</v>
      </c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</row>
    <row r="523" spans="1:42" s="25" customFormat="1" ht="16.5" customHeight="1" x14ac:dyDescent="0.25">
      <c r="A523" s="16">
        <v>25020220</v>
      </c>
      <c r="B523" s="17" t="s">
        <v>1211</v>
      </c>
      <c r="C523" s="17" t="s">
        <v>492</v>
      </c>
      <c r="D523" s="17" t="s">
        <v>492</v>
      </c>
      <c r="E523" s="17" t="s">
        <v>44</v>
      </c>
      <c r="F523" s="17">
        <v>5</v>
      </c>
      <c r="G523" s="17">
        <v>50</v>
      </c>
      <c r="H523" s="18">
        <v>-73.972888890000007</v>
      </c>
      <c r="I523" s="19">
        <v>9.4929444400000005</v>
      </c>
      <c r="J523" s="20">
        <v>13.33</v>
      </c>
      <c r="K523" s="21">
        <v>20.61724137931034</v>
      </c>
      <c r="L523" s="21">
        <v>89.18</v>
      </c>
      <c r="M523" s="21">
        <v>142.37931034482759</v>
      </c>
      <c r="N523" s="21">
        <v>175.6066666666666</v>
      </c>
      <c r="O523" s="21">
        <v>131.01333333333329</v>
      </c>
      <c r="P523" s="21">
        <v>99.348275862068959</v>
      </c>
      <c r="Q523" s="21">
        <v>178.26333333333329</v>
      </c>
      <c r="R523" s="21">
        <v>186.27586206896549</v>
      </c>
      <c r="S523" s="21">
        <v>214.76206896551719</v>
      </c>
      <c r="T523" s="21">
        <v>179.36333333333329</v>
      </c>
      <c r="U523" s="21">
        <v>52.609999999999992</v>
      </c>
      <c r="V523" s="22">
        <v>1482.749425287356</v>
      </c>
      <c r="W523" s="23">
        <v>355</v>
      </c>
      <c r="X523" s="24">
        <v>0.98611111111111116</v>
      </c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</row>
    <row r="524" spans="1:42" s="25" customFormat="1" ht="16.5" customHeight="1" x14ac:dyDescent="0.25">
      <c r="A524" s="16">
        <v>25021650</v>
      </c>
      <c r="B524" s="17" t="s">
        <v>1211</v>
      </c>
      <c r="C524" s="17" t="s">
        <v>1653</v>
      </c>
      <c r="D524" s="17" t="s">
        <v>492</v>
      </c>
      <c r="E524" s="17" t="s">
        <v>44</v>
      </c>
      <c r="F524" s="17">
        <v>5</v>
      </c>
      <c r="G524" s="17">
        <v>40</v>
      </c>
      <c r="H524" s="18">
        <v>-73.876194439999992</v>
      </c>
      <c r="I524" s="19">
        <v>9.5573888900000004</v>
      </c>
      <c r="J524" s="20">
        <v>28.266666666666669</v>
      </c>
      <c r="K524" s="21">
        <v>25.448275862068961</v>
      </c>
      <c r="L524" s="21">
        <v>90.503571428571419</v>
      </c>
      <c r="M524" s="21">
        <v>132.9</v>
      </c>
      <c r="N524" s="21">
        <v>203.91071428571431</v>
      </c>
      <c r="O524" s="21">
        <v>116.57586206896551</v>
      </c>
      <c r="P524" s="21">
        <v>118.9137931034483</v>
      </c>
      <c r="Q524" s="21">
        <v>176.10714285714289</v>
      </c>
      <c r="R524" s="21">
        <v>220.92857142857139</v>
      </c>
      <c r="S524" s="21">
        <v>219.68965517241381</v>
      </c>
      <c r="T524" s="21">
        <v>216.5333333333333</v>
      </c>
      <c r="U524" s="21">
        <v>71.966666666666669</v>
      </c>
      <c r="V524" s="22">
        <v>1621.744252873563</v>
      </c>
      <c r="W524" s="23">
        <v>348</v>
      </c>
      <c r="X524" s="24">
        <v>0.96666666666666667</v>
      </c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</row>
    <row r="525" spans="1:42" s="25" customFormat="1" ht="16.5" customHeight="1" x14ac:dyDescent="0.25">
      <c r="A525" s="16">
        <v>28040030</v>
      </c>
      <c r="B525" s="17" t="s">
        <v>1211</v>
      </c>
      <c r="C525" s="17" t="s">
        <v>473</v>
      </c>
      <c r="D525" s="17" t="s">
        <v>473</v>
      </c>
      <c r="E525" s="17" t="s">
        <v>44</v>
      </c>
      <c r="F525" s="17">
        <v>5</v>
      </c>
      <c r="G525" s="17">
        <v>130</v>
      </c>
      <c r="H525" s="18">
        <v>-73.881749999999997</v>
      </c>
      <c r="I525" s="19">
        <v>9.9757499999999997</v>
      </c>
      <c r="J525" s="20">
        <v>14.586206896551721</v>
      </c>
      <c r="K525" s="21">
        <v>24.862068965517238</v>
      </c>
      <c r="L525" s="21">
        <v>99.017857142857139</v>
      </c>
      <c r="M525" s="21">
        <v>167.11724137931029</v>
      </c>
      <c r="N525" s="21">
        <v>174.55172413793099</v>
      </c>
      <c r="O525" s="21">
        <v>127.32857142857139</v>
      </c>
      <c r="P525" s="21">
        <v>135.48275862068971</v>
      </c>
      <c r="Q525" s="21">
        <v>170.4344827586207</v>
      </c>
      <c r="R525" s="21">
        <v>129.8666666666667</v>
      </c>
      <c r="S525" s="21">
        <v>170.92758620689659</v>
      </c>
      <c r="T525" s="21">
        <v>170</v>
      </c>
      <c r="U525" s="21">
        <v>45.61333333333333</v>
      </c>
      <c r="V525" s="22">
        <v>1429.7884975369459</v>
      </c>
      <c r="W525" s="23">
        <v>347</v>
      </c>
      <c r="X525" s="24">
        <v>0.96388888888888891</v>
      </c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</row>
    <row r="526" spans="1:42" s="25" customFormat="1" ht="16.5" customHeight="1" x14ac:dyDescent="0.25">
      <c r="A526" s="16">
        <v>28040270</v>
      </c>
      <c r="B526" s="17" t="s">
        <v>1211</v>
      </c>
      <c r="C526" s="17" t="s">
        <v>1654</v>
      </c>
      <c r="D526" s="17" t="s">
        <v>473</v>
      </c>
      <c r="E526" s="17" t="s">
        <v>44</v>
      </c>
      <c r="F526" s="17">
        <v>5</v>
      </c>
      <c r="G526" s="17">
        <v>150</v>
      </c>
      <c r="H526" s="18">
        <v>-73.788527779999995</v>
      </c>
      <c r="I526" s="19">
        <v>10.035111110000001</v>
      </c>
      <c r="J526" s="20">
        <v>13.896551724137931</v>
      </c>
      <c r="K526" s="21">
        <v>29.03448275862069</v>
      </c>
      <c r="L526" s="21">
        <v>75.431034482758619</v>
      </c>
      <c r="M526" s="21">
        <v>137.10344827586209</v>
      </c>
      <c r="N526" s="21">
        <v>147.62068965517241</v>
      </c>
      <c r="O526" s="21">
        <v>115.4074074074074</v>
      </c>
      <c r="P526" s="21">
        <v>121.82857142857139</v>
      </c>
      <c r="Q526" s="21">
        <v>175.96296296296299</v>
      </c>
      <c r="R526" s="21">
        <v>150.2222222222222</v>
      </c>
      <c r="S526" s="21">
        <v>156.19642857142861</v>
      </c>
      <c r="T526" s="21">
        <v>128.14285714285711</v>
      </c>
      <c r="U526" s="21">
        <v>32.037037037037038</v>
      </c>
      <c r="V526" s="22">
        <v>1282.8836936690379</v>
      </c>
      <c r="W526" s="23">
        <v>337</v>
      </c>
      <c r="X526" s="24">
        <v>0.93611111111111112</v>
      </c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</row>
    <row r="527" spans="1:42" s="25" customFormat="1" ht="16.5" customHeight="1" x14ac:dyDescent="0.25">
      <c r="A527" s="16">
        <v>28040070</v>
      </c>
      <c r="B527" s="17" t="s">
        <v>1211</v>
      </c>
      <c r="C527" s="17" t="s">
        <v>1655</v>
      </c>
      <c r="D527" s="17" t="s">
        <v>473</v>
      </c>
      <c r="E527" s="17" t="s">
        <v>44</v>
      </c>
      <c r="F527" s="17">
        <v>5</v>
      </c>
      <c r="G527" s="17">
        <v>80</v>
      </c>
      <c r="H527" s="18">
        <v>-73.954888890000007</v>
      </c>
      <c r="I527" s="19">
        <v>9.9300833300000004</v>
      </c>
      <c r="J527" s="20">
        <v>16.5</v>
      </c>
      <c r="K527" s="21">
        <v>21.166666666666671</v>
      </c>
      <c r="L527" s="21">
        <v>73.758620689655174</v>
      </c>
      <c r="M527" s="21">
        <v>150.30000000000001</v>
      </c>
      <c r="N527" s="21">
        <v>177.78666666666669</v>
      </c>
      <c r="O527" s="21">
        <v>121.05</v>
      </c>
      <c r="P527" s="21">
        <v>124.9</v>
      </c>
      <c r="Q527" s="21">
        <v>155.68965517241381</v>
      </c>
      <c r="R527" s="21">
        <v>163.2275862068966</v>
      </c>
      <c r="S527" s="21">
        <v>172.08620689655169</v>
      </c>
      <c r="T527" s="21">
        <v>150.7586206896552</v>
      </c>
      <c r="U527" s="21">
        <v>27.678571428571431</v>
      </c>
      <c r="V527" s="22">
        <v>1354.9025944170769</v>
      </c>
      <c r="W527" s="23">
        <v>353</v>
      </c>
      <c r="X527" s="24">
        <v>0.98055555555555551</v>
      </c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</row>
    <row r="528" spans="1:42" s="25" customFormat="1" ht="16.5" customHeight="1" x14ac:dyDescent="0.25">
      <c r="A528" s="16">
        <v>28040400</v>
      </c>
      <c r="B528" s="17" t="s">
        <v>1211</v>
      </c>
      <c r="C528" s="17" t="s">
        <v>885</v>
      </c>
      <c r="D528" s="17" t="s">
        <v>473</v>
      </c>
      <c r="E528" s="17" t="s">
        <v>44</v>
      </c>
      <c r="F528" s="17">
        <v>5</v>
      </c>
      <c r="G528" s="17">
        <v>50</v>
      </c>
      <c r="H528" s="18">
        <v>-73.889305560000011</v>
      </c>
      <c r="I528" s="19">
        <v>9.9774166700000002</v>
      </c>
      <c r="J528" s="20">
        <v>18.899999999999999</v>
      </c>
      <c r="K528" s="21">
        <v>23.15</v>
      </c>
      <c r="L528" s="21">
        <v>67.650000000000006</v>
      </c>
      <c r="M528" s="21">
        <v>145.4736842105263</v>
      </c>
      <c r="N528" s="21">
        <v>165.03684210526319</v>
      </c>
      <c r="O528" s="21">
        <v>111.31578947368421</v>
      </c>
      <c r="P528" s="21">
        <v>105.925</v>
      </c>
      <c r="Q528" s="21">
        <v>124.4210526315789</v>
      </c>
      <c r="R528" s="21">
        <v>149.3842105263158</v>
      </c>
      <c r="S528" s="21">
        <v>201.15625</v>
      </c>
      <c r="T528" s="21">
        <v>136.33333333333329</v>
      </c>
      <c r="U528" s="21">
        <v>27.55</v>
      </c>
      <c r="V528" s="22">
        <v>1276.296162280702</v>
      </c>
      <c r="W528" s="23">
        <v>229</v>
      </c>
      <c r="X528" s="24">
        <v>0.95416666666666672</v>
      </c>
      <c r="Y528" s="5" t="s">
        <v>1214</v>
      </c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</row>
    <row r="529" spans="1:42" s="25" customFormat="1" ht="16.5" customHeight="1" x14ac:dyDescent="0.25">
      <c r="A529" s="16">
        <v>25021240</v>
      </c>
      <c r="B529" s="17" t="s">
        <v>1211</v>
      </c>
      <c r="C529" s="17" t="s">
        <v>449</v>
      </c>
      <c r="D529" s="17" t="s">
        <v>449</v>
      </c>
      <c r="E529" s="17" t="s">
        <v>44</v>
      </c>
      <c r="F529" s="17">
        <v>5</v>
      </c>
      <c r="G529" s="17">
        <v>138</v>
      </c>
      <c r="H529" s="18">
        <v>-73.80986111</v>
      </c>
      <c r="I529" s="19">
        <v>9.2600833300000005</v>
      </c>
      <c r="J529" s="20">
        <v>19.293333333333329</v>
      </c>
      <c r="K529" s="21">
        <v>28.44</v>
      </c>
      <c r="L529" s="21">
        <v>76.363333333333316</v>
      </c>
      <c r="M529" s="21">
        <v>183.2896551724138</v>
      </c>
      <c r="N529" s="21">
        <v>245.4689655172414</v>
      </c>
      <c r="O529" s="21">
        <v>170.37333333333331</v>
      </c>
      <c r="P529" s="21">
        <v>162.10333333333341</v>
      </c>
      <c r="Q529" s="21">
        <v>222.21333333333331</v>
      </c>
      <c r="R529" s="21">
        <v>287.91666666666669</v>
      </c>
      <c r="S529" s="21">
        <v>307.57499999999987</v>
      </c>
      <c r="T529" s="21">
        <v>221.21</v>
      </c>
      <c r="U529" s="21">
        <v>61.296666666666653</v>
      </c>
      <c r="V529" s="22">
        <v>1985.543620689655</v>
      </c>
      <c r="W529" s="23">
        <v>356</v>
      </c>
      <c r="X529" s="24">
        <v>0.98888888888888893</v>
      </c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</row>
    <row r="530" spans="1:42" s="25" customFormat="1" ht="16.5" customHeight="1" x14ac:dyDescent="0.25">
      <c r="A530" s="16">
        <v>25020240</v>
      </c>
      <c r="B530" s="17" t="s">
        <v>1211</v>
      </c>
      <c r="C530" s="17" t="s">
        <v>1656</v>
      </c>
      <c r="D530" s="17" t="s">
        <v>449</v>
      </c>
      <c r="E530" s="17" t="s">
        <v>44</v>
      </c>
      <c r="F530" s="17">
        <v>5</v>
      </c>
      <c r="G530" s="17">
        <v>70</v>
      </c>
      <c r="H530" s="18">
        <v>-73.890416669999993</v>
      </c>
      <c r="I530" s="19">
        <v>9.4104722199999991</v>
      </c>
      <c r="J530" s="20">
        <v>19.966666666666669</v>
      </c>
      <c r="K530" s="21">
        <v>29.3448275862069</v>
      </c>
      <c r="L530" s="21">
        <v>79.166666666666671</v>
      </c>
      <c r="M530" s="21">
        <v>168.06666666666669</v>
      </c>
      <c r="N530" s="21">
        <v>220.0333333333333</v>
      </c>
      <c r="O530" s="21">
        <v>155.16666666666671</v>
      </c>
      <c r="P530" s="21">
        <v>126.68965517241379</v>
      </c>
      <c r="Q530" s="21">
        <v>227.8133333333333</v>
      </c>
      <c r="R530" s="21">
        <v>243.87857142857141</v>
      </c>
      <c r="S530" s="21">
        <v>271.82758620689663</v>
      </c>
      <c r="T530" s="21">
        <v>198.43333333333331</v>
      </c>
      <c r="U530" s="21">
        <v>63.689655172413786</v>
      </c>
      <c r="V530" s="22">
        <v>1804.0769622331691</v>
      </c>
      <c r="W530" s="23">
        <v>354</v>
      </c>
      <c r="X530" s="24">
        <v>0.98333333333333328</v>
      </c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</row>
    <row r="531" spans="1:42" s="25" customFormat="1" ht="16.5" customHeight="1" x14ac:dyDescent="0.25">
      <c r="A531" s="16">
        <v>25020270</v>
      </c>
      <c r="B531" s="17" t="s">
        <v>1211</v>
      </c>
      <c r="C531" s="17" t="s">
        <v>1657</v>
      </c>
      <c r="D531" s="17" t="s">
        <v>449</v>
      </c>
      <c r="E531" s="17" t="s">
        <v>44</v>
      </c>
      <c r="F531" s="17">
        <v>5</v>
      </c>
      <c r="G531" s="17">
        <v>90</v>
      </c>
      <c r="H531" s="18">
        <v>-73.73130556000001</v>
      </c>
      <c r="I531" s="19">
        <v>9.1931666700000001</v>
      </c>
      <c r="J531" s="20">
        <v>25.5</v>
      </c>
      <c r="K531" s="21">
        <v>23.233333333333331</v>
      </c>
      <c r="L531" s="21">
        <v>87.724137931034477</v>
      </c>
      <c r="M531" s="21">
        <v>160.17333333333329</v>
      </c>
      <c r="N531" s="21">
        <v>274.47000000000003</v>
      </c>
      <c r="O531" s="21">
        <v>157.2586206896552</v>
      </c>
      <c r="P531" s="21">
        <v>166.7733333333334</v>
      </c>
      <c r="Q531" s="21">
        <v>174.7586206896552</v>
      </c>
      <c r="R531" s="21">
        <v>266.70333333333332</v>
      </c>
      <c r="S531" s="21">
        <v>328.56666666666672</v>
      </c>
      <c r="T531" s="21">
        <v>258.24137931034483</v>
      </c>
      <c r="U531" s="21">
        <v>117.5103448275862</v>
      </c>
      <c r="V531" s="22">
        <v>2040.9131034482759</v>
      </c>
      <c r="W531" s="23">
        <v>355</v>
      </c>
      <c r="X531" s="24">
        <v>0.98611111111111116</v>
      </c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</row>
    <row r="532" spans="1:42" s="25" customFormat="1" ht="16.5" customHeight="1" x14ac:dyDescent="0.25">
      <c r="A532" s="16">
        <v>25025250</v>
      </c>
      <c r="B532" s="17" t="s">
        <v>1236</v>
      </c>
      <c r="C532" s="17" t="s">
        <v>1658</v>
      </c>
      <c r="D532" s="17" t="s">
        <v>1658</v>
      </c>
      <c r="E532" s="17" t="s">
        <v>44</v>
      </c>
      <c r="F532" s="17">
        <v>5</v>
      </c>
      <c r="G532" s="17">
        <v>40</v>
      </c>
      <c r="H532" s="18">
        <v>-73.59338889</v>
      </c>
      <c r="I532" s="19">
        <v>9.3610277800000006</v>
      </c>
      <c r="J532" s="20">
        <v>21.332000000000001</v>
      </c>
      <c r="K532" s="21">
        <v>20.345833333333331</v>
      </c>
      <c r="L532" s="21">
        <v>88.882985717773408</v>
      </c>
      <c r="M532" s="21">
        <v>138.4680733633929</v>
      </c>
      <c r="N532" s="21">
        <v>224.54587957064311</v>
      </c>
      <c r="O532" s="21">
        <v>144.27312481689449</v>
      </c>
      <c r="P532" s="21">
        <v>109.2752304075</v>
      </c>
      <c r="Q532" s="21">
        <v>145.15922781848909</v>
      </c>
      <c r="R532" s="21">
        <v>241.10879093989729</v>
      </c>
      <c r="S532" s="21">
        <v>265.70562607842879</v>
      </c>
      <c r="T532" s="21">
        <v>217.19557857910789</v>
      </c>
      <c r="U532" s="21">
        <v>84.99086976051332</v>
      </c>
      <c r="V532" s="22">
        <v>1701.283220385973</v>
      </c>
      <c r="W532" s="23">
        <v>293</v>
      </c>
      <c r="X532" s="24">
        <v>0.81388888888888888</v>
      </c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</row>
    <row r="533" spans="1:42" s="25" customFormat="1" ht="16.5" customHeight="1" x14ac:dyDescent="0.25">
      <c r="A533" s="16">
        <v>25020260</v>
      </c>
      <c r="B533" s="17" t="s">
        <v>1211</v>
      </c>
      <c r="C533" s="17" t="s">
        <v>1659</v>
      </c>
      <c r="D533" s="17" t="s">
        <v>1658</v>
      </c>
      <c r="E533" s="17" t="s">
        <v>44</v>
      </c>
      <c r="F533" s="17">
        <v>5</v>
      </c>
      <c r="G533" s="17">
        <v>100</v>
      </c>
      <c r="H533" s="18">
        <v>-73.488027779999996</v>
      </c>
      <c r="I533" s="19">
        <v>9.3970277800000002</v>
      </c>
      <c r="J533" s="20">
        <v>42.033333333333331</v>
      </c>
      <c r="K533" s="21">
        <v>50.466666666666669</v>
      </c>
      <c r="L533" s="21">
        <v>160.66666666666671</v>
      </c>
      <c r="M533" s="21">
        <v>214.9666666666667</v>
      </c>
      <c r="N533" s="21">
        <v>312.48275862068971</v>
      </c>
      <c r="O533" s="21">
        <v>240.58620689655169</v>
      </c>
      <c r="P533" s="21">
        <v>230.13793103448279</v>
      </c>
      <c r="Q533" s="21">
        <v>265.74137931034483</v>
      </c>
      <c r="R533" s="21">
        <v>383.75</v>
      </c>
      <c r="S533" s="21">
        <v>416.67857142857139</v>
      </c>
      <c r="T533" s="21">
        <v>373.48620689655172</v>
      </c>
      <c r="U533" s="21">
        <v>117.1379310344828</v>
      </c>
      <c r="V533" s="22">
        <v>2808.1343185550081</v>
      </c>
      <c r="W533" s="23">
        <v>350</v>
      </c>
      <c r="X533" s="24">
        <v>0.97222222222222221</v>
      </c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</row>
    <row r="534" spans="1:42" s="25" customFormat="1" ht="16.5" customHeight="1" x14ac:dyDescent="0.25">
      <c r="A534" s="16">
        <v>25020250</v>
      </c>
      <c r="B534" s="17" t="s">
        <v>1211</v>
      </c>
      <c r="C534" s="17" t="s">
        <v>437</v>
      </c>
      <c r="D534" s="17" t="s">
        <v>437</v>
      </c>
      <c r="E534" s="17" t="s">
        <v>44</v>
      </c>
      <c r="F534" s="17">
        <v>5</v>
      </c>
      <c r="G534" s="17">
        <v>100</v>
      </c>
      <c r="H534" s="18">
        <v>-73.541944439999995</v>
      </c>
      <c r="I534" s="19">
        <v>9.1971944400000005</v>
      </c>
      <c r="J534" s="20">
        <v>24.96</v>
      </c>
      <c r="K534" s="21">
        <v>35.770000000000003</v>
      </c>
      <c r="L534" s="21">
        <v>78.60689655172412</v>
      </c>
      <c r="M534" s="21">
        <v>129.51034482758621</v>
      </c>
      <c r="N534" s="21">
        <v>223.5185185185185</v>
      </c>
      <c r="O534" s="21">
        <v>131.78275862068969</v>
      </c>
      <c r="P534" s="21">
        <v>114.26666666666669</v>
      </c>
      <c r="Q534" s="21">
        <v>148.44</v>
      </c>
      <c r="R534" s="21">
        <v>204.92333333333329</v>
      </c>
      <c r="S534" s="21">
        <v>287.45172413793108</v>
      </c>
      <c r="T534" s="21">
        <v>223.33448275862071</v>
      </c>
      <c r="U534" s="21">
        <v>71.781481481481464</v>
      </c>
      <c r="V534" s="22">
        <v>1674.3462068965521</v>
      </c>
      <c r="W534" s="23">
        <v>349</v>
      </c>
      <c r="X534" s="24">
        <v>0.96944444444444444</v>
      </c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</row>
    <row r="535" spans="1:42" s="25" customFormat="1" ht="16.5" customHeight="1" x14ac:dyDescent="0.25">
      <c r="A535" s="16">
        <v>25020920</v>
      </c>
      <c r="B535" s="17" t="s">
        <v>1211</v>
      </c>
      <c r="C535" s="17" t="s">
        <v>1660</v>
      </c>
      <c r="D535" s="17" t="s">
        <v>437</v>
      </c>
      <c r="E535" s="17" t="s">
        <v>44</v>
      </c>
      <c r="F535" s="17">
        <v>5</v>
      </c>
      <c r="G535" s="17">
        <v>500</v>
      </c>
      <c r="H535" s="18">
        <v>-73.416666669999998</v>
      </c>
      <c r="I535" s="19">
        <v>9.2166666700000004</v>
      </c>
      <c r="J535" s="20">
        <v>22.8</v>
      </c>
      <c r="K535" s="21">
        <v>57.89473684210526</v>
      </c>
      <c r="L535" s="21">
        <v>126.75</v>
      </c>
      <c r="M535" s="21">
        <v>203.3</v>
      </c>
      <c r="N535" s="21">
        <v>251.5</v>
      </c>
      <c r="O535" s="21">
        <v>146.08823529411771</v>
      </c>
      <c r="P535" s="21">
        <v>114.9263157894737</v>
      </c>
      <c r="Q535" s="21">
        <v>148.15789473684211</v>
      </c>
      <c r="R535" s="21">
        <v>231.41176470588229</v>
      </c>
      <c r="S535" s="21">
        <v>316.34210526315792</v>
      </c>
      <c r="T535" s="21">
        <v>274.58333333333331</v>
      </c>
      <c r="U535" s="21">
        <v>61.05</v>
      </c>
      <c r="V535" s="22">
        <v>1954.8043859649119</v>
      </c>
      <c r="W535" s="23">
        <v>226</v>
      </c>
      <c r="X535" s="24">
        <v>0.94166666666666665</v>
      </c>
      <c r="Y535" s="5" t="s">
        <v>1214</v>
      </c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</row>
    <row r="536" spans="1:42" s="25" customFormat="1" ht="16.5" customHeight="1" x14ac:dyDescent="0.25">
      <c r="A536" s="16">
        <v>25020690</v>
      </c>
      <c r="B536" s="17" t="s">
        <v>1211</v>
      </c>
      <c r="C536" s="17" t="s">
        <v>456</v>
      </c>
      <c r="D536" s="17" t="s">
        <v>437</v>
      </c>
      <c r="E536" s="17" t="s">
        <v>44</v>
      </c>
      <c r="F536" s="17">
        <v>5</v>
      </c>
      <c r="G536" s="17">
        <v>500</v>
      </c>
      <c r="H536" s="18">
        <v>-73.410944439999994</v>
      </c>
      <c r="I536" s="19">
        <v>9.4232777799999994</v>
      </c>
      <c r="J536" s="20">
        <v>29.366666666666671</v>
      </c>
      <c r="K536" s="21">
        <v>37.986206896551721</v>
      </c>
      <c r="L536" s="21">
        <v>104.57241379310349</v>
      </c>
      <c r="M536" s="21">
        <v>179.49</v>
      </c>
      <c r="N536" s="21">
        <v>231.3066666666667</v>
      </c>
      <c r="O536" s="21">
        <v>190.51034482758621</v>
      </c>
      <c r="P536" s="21">
        <v>156.16</v>
      </c>
      <c r="Q536" s="21">
        <v>197.41379310344831</v>
      </c>
      <c r="R536" s="21">
        <v>222.69642857142861</v>
      </c>
      <c r="S536" s="21">
        <v>291.97142857142859</v>
      </c>
      <c r="T536" s="21">
        <v>253.21</v>
      </c>
      <c r="U536" s="21">
        <v>57.044827586206893</v>
      </c>
      <c r="V536" s="22">
        <v>1951.7287766830871</v>
      </c>
      <c r="W536" s="23">
        <v>351</v>
      </c>
      <c r="X536" s="24">
        <v>0.97499999999999998</v>
      </c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</row>
    <row r="537" spans="1:42" s="25" customFormat="1" ht="16.5" customHeight="1" x14ac:dyDescent="0.25">
      <c r="A537" s="16">
        <v>25020660</v>
      </c>
      <c r="B537" s="17" t="s">
        <v>1211</v>
      </c>
      <c r="C537" s="17" t="s">
        <v>1661</v>
      </c>
      <c r="D537" s="17" t="s">
        <v>437</v>
      </c>
      <c r="E537" s="17" t="s">
        <v>44</v>
      </c>
      <c r="F537" s="17">
        <v>5</v>
      </c>
      <c r="G537" s="17">
        <v>90</v>
      </c>
      <c r="H537" s="18">
        <v>-73.754027780000001</v>
      </c>
      <c r="I537" s="19">
        <v>9.0097500000000004</v>
      </c>
      <c r="J537" s="20">
        <v>27.024137931034481</v>
      </c>
      <c r="K537" s="21">
        <v>26.313333333333329</v>
      </c>
      <c r="L537" s="21">
        <v>84.648275862068971</v>
      </c>
      <c r="M537" s="21">
        <v>160.85</v>
      </c>
      <c r="N537" s="21">
        <v>241.23666666666671</v>
      </c>
      <c r="O537" s="21">
        <v>135.83928571428569</v>
      </c>
      <c r="P537" s="21">
        <v>122.73</v>
      </c>
      <c r="Q537" s="21">
        <v>195.30714285714291</v>
      </c>
      <c r="R537" s="21">
        <v>251.14666666666659</v>
      </c>
      <c r="S537" s="21">
        <v>329.71666666666658</v>
      </c>
      <c r="T537" s="21">
        <v>257.31666666666672</v>
      </c>
      <c r="U537" s="21">
        <v>86.148275862068971</v>
      </c>
      <c r="V537" s="22">
        <v>1918.277118226601</v>
      </c>
      <c r="W537" s="23">
        <v>353</v>
      </c>
      <c r="X537" s="24">
        <v>0.98055555555555551</v>
      </c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</row>
    <row r="538" spans="1:42" s="25" customFormat="1" ht="16.5" customHeight="1" x14ac:dyDescent="0.25">
      <c r="A538" s="16">
        <v>28040310</v>
      </c>
      <c r="B538" s="17" t="s">
        <v>1211</v>
      </c>
      <c r="C538" s="17" t="s">
        <v>1662</v>
      </c>
      <c r="D538" s="17" t="s">
        <v>1663</v>
      </c>
      <c r="E538" s="17" t="s">
        <v>44</v>
      </c>
      <c r="F538" s="17">
        <v>5</v>
      </c>
      <c r="G538" s="17">
        <v>110</v>
      </c>
      <c r="H538" s="18">
        <v>-73.743416669999988</v>
      </c>
      <c r="I538" s="19">
        <v>9.7760555599999996</v>
      </c>
      <c r="J538" s="20">
        <v>8.094736842105263</v>
      </c>
      <c r="K538" s="21">
        <v>34.410526315789468</v>
      </c>
      <c r="L538" s="21">
        <v>82.333333333333329</v>
      </c>
      <c r="M538" s="21">
        <v>155.89473684210529</v>
      </c>
      <c r="N538" s="21">
        <v>183.88888888888891</v>
      </c>
      <c r="O538" s="21">
        <v>125.21052631578949</v>
      </c>
      <c r="P538" s="21">
        <v>92.263157894736835</v>
      </c>
      <c r="Q538" s="21">
        <v>173.78947368421049</v>
      </c>
      <c r="R538" s="21">
        <v>173</v>
      </c>
      <c r="S538" s="21">
        <v>175.11111111111109</v>
      </c>
      <c r="T538" s="21">
        <v>146.33333333333329</v>
      </c>
      <c r="U538" s="21">
        <v>43.444444444444443</v>
      </c>
      <c r="V538" s="22">
        <v>1393.7742690058481</v>
      </c>
      <c r="W538" s="23">
        <v>222</v>
      </c>
      <c r="X538" s="24">
        <v>0.92500000000000004</v>
      </c>
      <c r="Y538" s="5" t="s">
        <v>1214</v>
      </c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</row>
    <row r="539" spans="1:42" s="25" customFormat="1" ht="16.5" customHeight="1" x14ac:dyDescent="0.25">
      <c r="A539" s="16">
        <v>28040350</v>
      </c>
      <c r="B539" s="17" t="s">
        <v>1211</v>
      </c>
      <c r="C539" s="17" t="s">
        <v>1663</v>
      </c>
      <c r="D539" s="17" t="s">
        <v>1663</v>
      </c>
      <c r="E539" s="17" t="s">
        <v>44</v>
      </c>
      <c r="F539" s="17">
        <v>5</v>
      </c>
      <c r="G539" s="17">
        <v>30</v>
      </c>
      <c r="H539" s="18">
        <v>-73.743694439999999</v>
      </c>
      <c r="I539" s="19">
        <v>9.6569722200000001</v>
      </c>
      <c r="J539" s="20">
        <v>9.1142857142857139</v>
      </c>
      <c r="K539" s="21">
        <v>23.266666666666669</v>
      </c>
      <c r="L539" s="21">
        <v>67.166666666666671</v>
      </c>
      <c r="M539" s="21">
        <v>127.04</v>
      </c>
      <c r="N539" s="21">
        <v>173.71333333333331</v>
      </c>
      <c r="O539" s="21">
        <v>129.93666666666661</v>
      </c>
      <c r="P539" s="21">
        <v>96.785714285714292</v>
      </c>
      <c r="Q539" s="21">
        <v>133.4433333333333</v>
      </c>
      <c r="R539" s="21">
        <v>163.648275862069</v>
      </c>
      <c r="S539" s="21">
        <v>199.64814814814821</v>
      </c>
      <c r="T539" s="21">
        <v>185.83</v>
      </c>
      <c r="U539" s="21">
        <v>34.603448275862071</v>
      </c>
      <c r="V539" s="22">
        <v>1344.1965389527461</v>
      </c>
      <c r="W539" s="23">
        <v>351</v>
      </c>
      <c r="X539" s="24">
        <v>0.97499999999999998</v>
      </c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</row>
    <row r="540" spans="1:42" s="25" customFormat="1" ht="16.5" customHeight="1" x14ac:dyDescent="0.25">
      <c r="A540" s="16">
        <v>25020280</v>
      </c>
      <c r="B540" s="17" t="s">
        <v>1211</v>
      </c>
      <c r="C540" s="17" t="s">
        <v>1664</v>
      </c>
      <c r="D540" s="17" t="s">
        <v>1663</v>
      </c>
      <c r="E540" s="17" t="s">
        <v>44</v>
      </c>
      <c r="F540" s="17">
        <v>5</v>
      </c>
      <c r="G540" s="17">
        <v>30</v>
      </c>
      <c r="H540" s="18">
        <v>-73.611972220000013</v>
      </c>
      <c r="I540" s="19">
        <v>9.6065277800000004</v>
      </c>
      <c r="J540" s="20">
        <v>8.6296296296296298</v>
      </c>
      <c r="K540" s="21">
        <v>22.37037037037037</v>
      </c>
      <c r="L540" s="21">
        <v>81.05</v>
      </c>
      <c r="M540" s="21">
        <v>133.3964285714286</v>
      </c>
      <c r="N540" s="21">
        <v>192.7222222222222</v>
      </c>
      <c r="O540" s="21">
        <v>151.34285714285721</v>
      </c>
      <c r="P540" s="21">
        <v>119.7821428571428</v>
      </c>
      <c r="Q540" s="21">
        <v>182.4</v>
      </c>
      <c r="R540" s="21">
        <v>227.85185185185179</v>
      </c>
      <c r="S540" s="21">
        <v>218.2730769230769</v>
      </c>
      <c r="T540" s="21">
        <v>209.12</v>
      </c>
      <c r="U540" s="21">
        <v>42.148148148148152</v>
      </c>
      <c r="V540" s="22">
        <v>1589.086727716727</v>
      </c>
      <c r="W540" s="23">
        <v>327</v>
      </c>
      <c r="X540" s="24">
        <v>0.90833333333333333</v>
      </c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</row>
    <row r="541" spans="1:42" s="25" customFormat="1" ht="16.5" customHeight="1" x14ac:dyDescent="0.25">
      <c r="A541" s="16">
        <v>23210160</v>
      </c>
      <c r="B541" s="17" t="s">
        <v>1211</v>
      </c>
      <c r="C541" s="17" t="s">
        <v>845</v>
      </c>
      <c r="D541" s="17" t="s">
        <v>845</v>
      </c>
      <c r="E541" s="17" t="s">
        <v>44</v>
      </c>
      <c r="F541" s="17">
        <v>8</v>
      </c>
      <c r="G541" s="17">
        <v>150</v>
      </c>
      <c r="H541" s="18">
        <v>-73.737777780000002</v>
      </c>
      <c r="I541" s="19">
        <v>8.3266666699999998</v>
      </c>
      <c r="J541" s="20">
        <v>9.0172413793103452</v>
      </c>
      <c r="K541" s="21">
        <v>11.86206896551724</v>
      </c>
      <c r="L541" s="21">
        <v>48.082142857142863</v>
      </c>
      <c r="M541" s="21">
        <v>114.48620689655171</v>
      </c>
      <c r="N541" s="21">
        <v>203.62068965517241</v>
      </c>
      <c r="O541" s="21">
        <v>156.30000000000001</v>
      </c>
      <c r="P541" s="21">
        <v>123.27</v>
      </c>
      <c r="Q541" s="21">
        <v>148.54827586206889</v>
      </c>
      <c r="R541" s="21">
        <v>189.5379310344828</v>
      </c>
      <c r="S541" s="21">
        <v>175.66896551724139</v>
      </c>
      <c r="T541" s="21">
        <v>128.25357142857141</v>
      </c>
      <c r="U541" s="21">
        <v>30.931034482758619</v>
      </c>
      <c r="V541" s="22">
        <v>1339.5781280788181</v>
      </c>
      <c r="W541" s="23">
        <v>348</v>
      </c>
      <c r="X541" s="24">
        <v>0.96666666666666667</v>
      </c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</row>
    <row r="542" spans="1:42" s="25" customFormat="1" ht="16.5" customHeight="1" x14ac:dyDescent="0.25">
      <c r="A542" s="16">
        <v>23210010</v>
      </c>
      <c r="B542" s="17" t="s">
        <v>1211</v>
      </c>
      <c r="C542" s="17" t="s">
        <v>1665</v>
      </c>
      <c r="D542" s="17" t="s">
        <v>845</v>
      </c>
      <c r="E542" s="17" t="s">
        <v>44</v>
      </c>
      <c r="F542" s="17">
        <v>8</v>
      </c>
      <c r="G542" s="17">
        <v>90</v>
      </c>
      <c r="H542" s="18">
        <v>-73.75527778</v>
      </c>
      <c r="I542" s="19">
        <v>8.1850000000000005</v>
      </c>
      <c r="J542" s="20">
        <v>4.0999999999999996</v>
      </c>
      <c r="K542" s="21">
        <v>14.71666666666667</v>
      </c>
      <c r="L542" s="21">
        <v>46.93333333333333</v>
      </c>
      <c r="M542" s="21">
        <v>129.5</v>
      </c>
      <c r="N542" s="21">
        <v>200</v>
      </c>
      <c r="O542" s="21">
        <v>187.88666666666671</v>
      </c>
      <c r="P542" s="21">
        <v>143.55333333333331</v>
      </c>
      <c r="Q542" s="21">
        <v>183.06666666666669</v>
      </c>
      <c r="R542" s="21">
        <v>221.5866666666667</v>
      </c>
      <c r="S542" s="21">
        <v>196.7</v>
      </c>
      <c r="T542" s="21">
        <v>120.19</v>
      </c>
      <c r="U542" s="21">
        <v>26.262068965517241</v>
      </c>
      <c r="V542" s="22">
        <v>1474.4954022988511</v>
      </c>
      <c r="W542" s="23">
        <v>359</v>
      </c>
      <c r="X542" s="24">
        <v>0.99722222222222223</v>
      </c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</row>
    <row r="543" spans="1:42" s="25" customFormat="1" ht="16.5" customHeight="1" x14ac:dyDescent="0.25">
      <c r="A543" s="16">
        <v>23215050</v>
      </c>
      <c r="B543" s="17" t="s">
        <v>1211</v>
      </c>
      <c r="C543" s="17" t="s">
        <v>1666</v>
      </c>
      <c r="D543" s="17" t="s">
        <v>440</v>
      </c>
      <c r="E543" s="17" t="s">
        <v>44</v>
      </c>
      <c r="F543" s="17">
        <v>8</v>
      </c>
      <c r="G543" s="17">
        <v>163</v>
      </c>
      <c r="H543" s="18">
        <v>-73.636388890000006</v>
      </c>
      <c r="I543" s="19">
        <v>8.6144444399999998</v>
      </c>
      <c r="J543" s="20">
        <v>43.146428571428572</v>
      </c>
      <c r="K543" s="21">
        <v>40.039999999999992</v>
      </c>
      <c r="L543" s="21">
        <v>144.3153846153846</v>
      </c>
      <c r="M543" s="21">
        <v>256.96923076923082</v>
      </c>
      <c r="N543" s="21">
        <v>381.44400000000002</v>
      </c>
      <c r="O543" s="21">
        <v>285.50400000000002</v>
      </c>
      <c r="P543" s="21">
        <v>212.34588474432621</v>
      </c>
      <c r="Q543" s="21">
        <v>328.50491918524102</v>
      </c>
      <c r="R543" s="21">
        <v>482.86609492301932</v>
      </c>
      <c r="S543" s="21">
        <v>494.15621732075999</v>
      </c>
      <c r="T543" s="21">
        <v>346.19200000000012</v>
      </c>
      <c r="U543" s="21">
        <v>88.376923076923077</v>
      </c>
      <c r="V543" s="22">
        <v>3073.7596026437332</v>
      </c>
      <c r="W543" s="23">
        <v>302</v>
      </c>
      <c r="X543" s="24">
        <v>0.83888888888888891</v>
      </c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</row>
    <row r="544" spans="1:42" s="25" customFormat="1" ht="16.5" customHeight="1" x14ac:dyDescent="0.25">
      <c r="A544" s="16">
        <v>25020230</v>
      </c>
      <c r="B544" s="17" t="s">
        <v>1211</v>
      </c>
      <c r="C544" s="17" t="s">
        <v>1667</v>
      </c>
      <c r="D544" s="17" t="s">
        <v>1668</v>
      </c>
      <c r="E544" s="17" t="s">
        <v>44</v>
      </c>
      <c r="F544" s="17">
        <v>5</v>
      </c>
      <c r="G544" s="17">
        <v>170</v>
      </c>
      <c r="H544" s="18">
        <v>-73.339472220000005</v>
      </c>
      <c r="I544" s="19">
        <v>9.5621666700000016</v>
      </c>
      <c r="J544" s="20">
        <v>17.756</v>
      </c>
      <c r="K544" s="21">
        <v>34.473076923076917</v>
      </c>
      <c r="L544" s="21">
        <v>104.21851851851849</v>
      </c>
      <c r="M544" s="21">
        <v>165.1846153846154</v>
      </c>
      <c r="N544" s="21">
        <v>277.88518518518521</v>
      </c>
      <c r="O544" s="21">
        <v>158.55000000000001</v>
      </c>
      <c r="P544" s="21">
        <v>143.25555555555559</v>
      </c>
      <c r="Q544" s="21">
        <v>208.2571428571429</v>
      </c>
      <c r="R544" s="21">
        <v>280.22592592592588</v>
      </c>
      <c r="S544" s="21">
        <v>318.28846153846149</v>
      </c>
      <c r="T544" s="21">
        <v>224.67777777777781</v>
      </c>
      <c r="U544" s="21">
        <v>64.628</v>
      </c>
      <c r="V544" s="22">
        <v>1997.400259666259</v>
      </c>
      <c r="W544" s="23">
        <v>319</v>
      </c>
      <c r="X544" s="24">
        <v>0.88611111111111107</v>
      </c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</row>
    <row r="545" spans="1:42" s="25" customFormat="1" ht="16.5" customHeight="1" x14ac:dyDescent="0.25">
      <c r="A545" s="16">
        <v>28010040</v>
      </c>
      <c r="B545" s="17" t="s">
        <v>1211</v>
      </c>
      <c r="C545" s="17" t="s">
        <v>450</v>
      </c>
      <c r="D545" s="17" t="s">
        <v>1669</v>
      </c>
      <c r="E545" s="17" t="s">
        <v>44</v>
      </c>
      <c r="F545" s="17">
        <v>5</v>
      </c>
      <c r="G545" s="17">
        <v>740</v>
      </c>
      <c r="H545" s="18">
        <v>-73.025277779999996</v>
      </c>
      <c r="I545" s="19">
        <v>10.39138889</v>
      </c>
      <c r="J545" s="20">
        <v>22.774074074074068</v>
      </c>
      <c r="K545" s="21">
        <v>26.03793103448276</v>
      </c>
      <c r="L545" s="21">
        <v>81.903571428571439</v>
      </c>
      <c r="M545" s="21">
        <v>170.05172413793099</v>
      </c>
      <c r="N545" s="21">
        <v>258.70999999999998</v>
      </c>
      <c r="O545" s="21">
        <v>127.24</v>
      </c>
      <c r="P545" s="21">
        <v>95.789655172413774</v>
      </c>
      <c r="Q545" s="21">
        <v>174.54333333333329</v>
      </c>
      <c r="R545" s="21">
        <v>238.26</v>
      </c>
      <c r="S545" s="21">
        <v>296.86</v>
      </c>
      <c r="T545" s="21">
        <v>182.58965517241381</v>
      </c>
      <c r="U545" s="21">
        <v>50.420689655172417</v>
      </c>
      <c r="V545" s="22">
        <v>1725.1806340083931</v>
      </c>
      <c r="W545" s="23">
        <v>350</v>
      </c>
      <c r="X545" s="24">
        <v>0.97222222222222221</v>
      </c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</row>
    <row r="546" spans="1:42" s="25" customFormat="1" ht="16.5" customHeight="1" x14ac:dyDescent="0.25">
      <c r="A546" s="16">
        <v>25020670</v>
      </c>
      <c r="B546" s="17" t="s">
        <v>1211</v>
      </c>
      <c r="C546" s="17" t="s">
        <v>1416</v>
      </c>
      <c r="D546" s="17" t="s">
        <v>1670</v>
      </c>
      <c r="E546" s="17" t="s">
        <v>44</v>
      </c>
      <c r="F546" s="17">
        <v>5</v>
      </c>
      <c r="G546" s="17">
        <v>500</v>
      </c>
      <c r="H546" s="18">
        <v>-73.559722220000012</v>
      </c>
      <c r="I546" s="19">
        <v>9.05027778</v>
      </c>
      <c r="J546" s="20">
        <v>19.707407407407409</v>
      </c>
      <c r="K546" s="21">
        <v>20.792307692307691</v>
      </c>
      <c r="L546" s="21">
        <v>58.061538461538461</v>
      </c>
      <c r="M546" s="21">
        <v>150.66785714285709</v>
      </c>
      <c r="N546" s="21">
        <v>191.99285714285719</v>
      </c>
      <c r="O546" s="21">
        <v>149.05714285714291</v>
      </c>
      <c r="P546" s="21">
        <v>138.41071428571431</v>
      </c>
      <c r="Q546" s="21">
        <v>195.41851851851851</v>
      </c>
      <c r="R546" s="21">
        <v>255.60400000000001</v>
      </c>
      <c r="S546" s="21">
        <v>272.76153846153852</v>
      </c>
      <c r="T546" s="21">
        <v>208.0615384615385</v>
      </c>
      <c r="U546" s="21">
        <v>41.492592592592587</v>
      </c>
      <c r="V546" s="22">
        <v>1702.028013024013</v>
      </c>
      <c r="W546" s="23">
        <v>322</v>
      </c>
      <c r="X546" s="24">
        <v>0.89444444444444449</v>
      </c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</row>
    <row r="547" spans="1:42" s="25" customFormat="1" ht="16.5" customHeight="1" x14ac:dyDescent="0.25">
      <c r="A547" s="16">
        <v>25021640</v>
      </c>
      <c r="B547" s="17" t="s">
        <v>1211</v>
      </c>
      <c r="C547" s="17" t="s">
        <v>704</v>
      </c>
      <c r="D547" s="17" t="s">
        <v>1671</v>
      </c>
      <c r="E547" s="17" t="s">
        <v>44</v>
      </c>
      <c r="F547" s="17">
        <v>5</v>
      </c>
      <c r="G547" s="17">
        <v>40</v>
      </c>
      <c r="H547" s="18">
        <v>-73.702555560000008</v>
      </c>
      <c r="I547" s="19">
        <v>8.7127499999999998</v>
      </c>
      <c r="J547" s="20">
        <v>15.55666666666666</v>
      </c>
      <c r="K547" s="21">
        <v>22.32</v>
      </c>
      <c r="L547" s="21">
        <v>77.486206896551721</v>
      </c>
      <c r="M547" s="21">
        <v>146.37241379310339</v>
      </c>
      <c r="N547" s="21">
        <v>203.6448275862069</v>
      </c>
      <c r="O547" s="21">
        <v>154.51666666666659</v>
      </c>
      <c r="P547" s="21">
        <v>134.59</v>
      </c>
      <c r="Q547" s="21">
        <v>198.29</v>
      </c>
      <c r="R547" s="21">
        <v>252.33214285714291</v>
      </c>
      <c r="S547" s="21">
        <v>300.27142857142849</v>
      </c>
      <c r="T547" s="21">
        <v>223.8964285714286</v>
      </c>
      <c r="U547" s="21">
        <v>57.037931034482753</v>
      </c>
      <c r="V547" s="22">
        <v>1786.3147126436779</v>
      </c>
      <c r="W547" s="23">
        <v>350</v>
      </c>
      <c r="X547" s="24">
        <v>0.97222222222222221</v>
      </c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</row>
    <row r="548" spans="1:42" s="25" customFormat="1" ht="16.5" customHeight="1" x14ac:dyDescent="0.25">
      <c r="A548" s="16">
        <v>28040010</v>
      </c>
      <c r="B548" s="17" t="s">
        <v>1211</v>
      </c>
      <c r="C548" s="17" t="s">
        <v>180</v>
      </c>
      <c r="D548" s="17" t="s">
        <v>180</v>
      </c>
      <c r="E548" s="17" t="s">
        <v>44</v>
      </c>
      <c r="F548" s="17">
        <v>5</v>
      </c>
      <c r="G548" s="17">
        <v>10</v>
      </c>
      <c r="H548" s="18">
        <v>-73.58502777999999</v>
      </c>
      <c r="I548" s="19">
        <v>10.414638890000001</v>
      </c>
      <c r="J548" s="20">
        <v>25.43333333333333</v>
      </c>
      <c r="K548" s="21">
        <v>24.1</v>
      </c>
      <c r="L548" s="21">
        <v>77.535714285714292</v>
      </c>
      <c r="M548" s="21">
        <v>171.40689655172409</v>
      </c>
      <c r="N548" s="21">
        <v>286.34482758620692</v>
      </c>
      <c r="O548" s="21">
        <v>219.44827586206901</v>
      </c>
      <c r="P548" s="21">
        <v>149.33333333333329</v>
      </c>
      <c r="Q548" s="21">
        <v>231.92413793103449</v>
      </c>
      <c r="R548" s="21">
        <v>283.88275862068969</v>
      </c>
      <c r="S548" s="21">
        <v>294.90689655172412</v>
      </c>
      <c r="T548" s="21">
        <v>204.48333333333329</v>
      </c>
      <c r="U548" s="21">
        <v>80.931034482758619</v>
      </c>
      <c r="V548" s="22">
        <v>2049.730541871922</v>
      </c>
      <c r="W548" s="23">
        <v>351</v>
      </c>
      <c r="X548" s="24">
        <v>0.97499999999999998</v>
      </c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</row>
    <row r="549" spans="1:42" s="25" customFormat="1" ht="16.5" customHeight="1" x14ac:dyDescent="0.25">
      <c r="A549" s="16">
        <v>29060090</v>
      </c>
      <c r="B549" s="17" t="s">
        <v>1211</v>
      </c>
      <c r="C549" s="17" t="s">
        <v>1672</v>
      </c>
      <c r="D549" s="17" t="s">
        <v>180</v>
      </c>
      <c r="E549" s="17" t="s">
        <v>44</v>
      </c>
      <c r="F549" s="17">
        <v>5</v>
      </c>
      <c r="G549" s="17">
        <v>20</v>
      </c>
      <c r="H549" s="18">
        <v>-73.603805560000012</v>
      </c>
      <c r="I549" s="19">
        <v>10.56330556</v>
      </c>
      <c r="J549" s="20">
        <v>11.482758620689649</v>
      </c>
      <c r="K549" s="21">
        <v>30.233333333333331</v>
      </c>
      <c r="L549" s="21">
        <v>74.766666666666666</v>
      </c>
      <c r="M549" s="21">
        <v>135.25</v>
      </c>
      <c r="N549" s="21">
        <v>188.69310344827591</v>
      </c>
      <c r="O549" s="21">
        <v>125.81666666666671</v>
      </c>
      <c r="P549" s="21">
        <v>112.8928571428571</v>
      </c>
      <c r="Q549" s="21">
        <v>160.9655172413793</v>
      </c>
      <c r="R549" s="21">
        <v>174.89655172413791</v>
      </c>
      <c r="S549" s="21">
        <v>162.43333333333331</v>
      </c>
      <c r="T549" s="21">
        <v>103.18965517241379</v>
      </c>
      <c r="U549" s="21">
        <v>35.133333333333333</v>
      </c>
      <c r="V549" s="22">
        <v>1315.7537766830869</v>
      </c>
      <c r="W549" s="23">
        <v>351</v>
      </c>
      <c r="X549" s="24">
        <v>0.97499999999999998</v>
      </c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</row>
    <row r="550" spans="1:42" s="25" customFormat="1" ht="16.5" customHeight="1" x14ac:dyDescent="0.25">
      <c r="A550" s="16">
        <v>23190580</v>
      </c>
      <c r="B550" s="17" t="s">
        <v>1211</v>
      </c>
      <c r="C550" s="17" t="s">
        <v>1673</v>
      </c>
      <c r="D550" s="17" t="s">
        <v>1674</v>
      </c>
      <c r="E550" s="17" t="s">
        <v>44</v>
      </c>
      <c r="F550" s="17">
        <v>8</v>
      </c>
      <c r="G550" s="17">
        <v>75</v>
      </c>
      <c r="H550" s="18">
        <v>-73.618777780000002</v>
      </c>
      <c r="I550" s="19">
        <v>8.0887499999999992</v>
      </c>
      <c r="J550" s="20">
        <v>20.482758620689651</v>
      </c>
      <c r="K550" s="21">
        <v>27.392857142857139</v>
      </c>
      <c r="L550" s="21">
        <v>69.568965517241381</v>
      </c>
      <c r="M550" s="21">
        <v>171</v>
      </c>
      <c r="N550" s="21">
        <v>253.06666666666669</v>
      </c>
      <c r="O550" s="21">
        <v>201.96428571428569</v>
      </c>
      <c r="P550" s="21">
        <v>173.23333333333329</v>
      </c>
      <c r="Q550" s="21">
        <v>201.93103448275861</v>
      </c>
      <c r="R550" s="21">
        <v>234.31034482758619</v>
      </c>
      <c r="S550" s="21">
        <v>217.7586206896552</v>
      </c>
      <c r="T550" s="21">
        <v>121.3928571428571</v>
      </c>
      <c r="U550" s="21">
        <v>53.142857142857153</v>
      </c>
      <c r="V550" s="22">
        <v>1745.244581280788</v>
      </c>
      <c r="W550" s="23">
        <v>347</v>
      </c>
      <c r="X550" s="24">
        <v>0.96388888888888891</v>
      </c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</row>
    <row r="551" spans="1:42" s="25" customFormat="1" ht="16.5" customHeight="1" x14ac:dyDescent="0.25">
      <c r="A551" s="16">
        <v>23190480</v>
      </c>
      <c r="B551" s="17" t="s">
        <v>1211</v>
      </c>
      <c r="C551" s="17" t="s">
        <v>1675</v>
      </c>
      <c r="D551" s="17" t="s">
        <v>1674</v>
      </c>
      <c r="E551" s="17" t="s">
        <v>44</v>
      </c>
      <c r="F551" s="17">
        <v>8</v>
      </c>
      <c r="G551" s="17">
        <v>228</v>
      </c>
      <c r="H551" s="18">
        <v>-73.507499999999993</v>
      </c>
      <c r="I551" s="19">
        <v>8.0988888900000013</v>
      </c>
      <c r="J551" s="20">
        <v>25.4</v>
      </c>
      <c r="K551" s="21">
        <v>37.06666666666667</v>
      </c>
      <c r="L551" s="21">
        <v>86.166666666666671</v>
      </c>
      <c r="M551" s="21">
        <v>173.0344827586207</v>
      </c>
      <c r="N551" s="21">
        <v>263.75862068965517</v>
      </c>
      <c r="O551" s="21">
        <v>171.4666666666667</v>
      </c>
      <c r="P551" s="21">
        <v>146.30000000000001</v>
      </c>
      <c r="Q551" s="21">
        <v>168.23333333333329</v>
      </c>
      <c r="R551" s="21">
        <v>212.4344827586207</v>
      </c>
      <c r="S551" s="21">
        <v>230.73333333333329</v>
      </c>
      <c r="T551" s="21">
        <v>174.65517241379311</v>
      </c>
      <c r="U551" s="21">
        <v>48.793103448275858</v>
      </c>
      <c r="V551" s="22">
        <v>1738.042528735632</v>
      </c>
      <c r="W551" s="23">
        <v>355</v>
      </c>
      <c r="X551" s="24">
        <v>0.98611111111111116</v>
      </c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</row>
    <row r="552" spans="1:42" s="25" customFormat="1" ht="16.5" customHeight="1" x14ac:dyDescent="0.25">
      <c r="A552" s="16">
        <v>16050060</v>
      </c>
      <c r="B552" s="17" t="s">
        <v>1211</v>
      </c>
      <c r="C552" s="17" t="s">
        <v>1676</v>
      </c>
      <c r="D552" s="17" t="s">
        <v>1674</v>
      </c>
      <c r="E552" s="17" t="s">
        <v>44</v>
      </c>
      <c r="F552" s="17">
        <v>8</v>
      </c>
      <c r="G552" s="17">
        <v>1200</v>
      </c>
      <c r="H552" s="18">
        <v>-73.388333329999995</v>
      </c>
      <c r="I552" s="19">
        <v>8.2930555599999991</v>
      </c>
      <c r="J552" s="20">
        <v>18.993333333333329</v>
      </c>
      <c r="K552" s="21">
        <v>14.50333333333333</v>
      </c>
      <c r="L552" s="21">
        <v>44.133333333333333</v>
      </c>
      <c r="M552" s="21">
        <v>116.11</v>
      </c>
      <c r="N552" s="21">
        <v>158.52000000000001</v>
      </c>
      <c r="O552" s="21">
        <v>100.03</v>
      </c>
      <c r="P552" s="21">
        <v>93.643333333333345</v>
      </c>
      <c r="Q552" s="21">
        <v>145</v>
      </c>
      <c r="R552" s="21">
        <v>172.1866666666667</v>
      </c>
      <c r="S552" s="21">
        <v>134.53666666666669</v>
      </c>
      <c r="T552" s="21">
        <v>86.25</v>
      </c>
      <c r="U552" s="21">
        <v>33.22</v>
      </c>
      <c r="V552" s="22">
        <v>1117.126666666667</v>
      </c>
      <c r="W552" s="23">
        <v>360</v>
      </c>
      <c r="X552" s="24">
        <v>1</v>
      </c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</row>
    <row r="553" spans="1:42" s="25" customFormat="1" ht="16.5" customHeight="1" x14ac:dyDescent="0.25">
      <c r="A553" s="16">
        <v>23190110</v>
      </c>
      <c r="B553" s="17" t="s">
        <v>1211</v>
      </c>
      <c r="C553" s="17" t="s">
        <v>1677</v>
      </c>
      <c r="D553" s="17" t="s">
        <v>743</v>
      </c>
      <c r="E553" s="17" t="s">
        <v>44</v>
      </c>
      <c r="F553" s="17">
        <v>8</v>
      </c>
      <c r="G553" s="17">
        <v>164</v>
      </c>
      <c r="H553" s="18">
        <v>-73.428055560000004</v>
      </c>
      <c r="I553" s="19">
        <v>7.8380555599999999</v>
      </c>
      <c r="J553" s="20">
        <v>58.09</v>
      </c>
      <c r="K553" s="21">
        <v>71.079999999999984</v>
      </c>
      <c r="L553" s="21">
        <v>169.83793103448269</v>
      </c>
      <c r="M553" s="21">
        <v>320.8966666666667</v>
      </c>
      <c r="N553" s="21">
        <v>307.44333333333333</v>
      </c>
      <c r="O553" s="21">
        <v>196.32000000000011</v>
      </c>
      <c r="P553" s="21">
        <v>168.90333333333331</v>
      </c>
      <c r="Q553" s="21">
        <v>199.31</v>
      </c>
      <c r="R553" s="21">
        <v>238.5233333333334</v>
      </c>
      <c r="S553" s="21">
        <v>338.51785714285722</v>
      </c>
      <c r="T553" s="21">
        <v>299.35172413793111</v>
      </c>
      <c r="U553" s="21">
        <v>154.08000000000001</v>
      </c>
      <c r="V553" s="22">
        <v>2522.3541789819378</v>
      </c>
      <c r="W553" s="23">
        <v>356</v>
      </c>
      <c r="X553" s="24">
        <v>0.98888888888888893</v>
      </c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</row>
    <row r="554" spans="1:42" s="25" customFormat="1" ht="16.5" customHeight="1" x14ac:dyDescent="0.25">
      <c r="A554" s="16">
        <v>23190810</v>
      </c>
      <c r="B554" s="17" t="s">
        <v>1211</v>
      </c>
      <c r="C554" s="17" t="s">
        <v>1678</v>
      </c>
      <c r="D554" s="17" t="s">
        <v>743</v>
      </c>
      <c r="E554" s="17" t="s">
        <v>44</v>
      </c>
      <c r="F554" s="17">
        <v>8</v>
      </c>
      <c r="G554" s="17">
        <v>650</v>
      </c>
      <c r="H554" s="18">
        <v>-73.321444439999993</v>
      </c>
      <c r="I554" s="19">
        <v>7.8126111099999997</v>
      </c>
      <c r="J554" s="20">
        <v>83.178571428571431</v>
      </c>
      <c r="K554" s="21">
        <v>82.827586206896555</v>
      </c>
      <c r="L554" s="21">
        <v>217.37931034482759</v>
      </c>
      <c r="M554" s="21">
        <v>274.76666666666671</v>
      </c>
      <c r="N554" s="21">
        <v>291.20333333333332</v>
      </c>
      <c r="O554" s="21">
        <v>174.83333333333329</v>
      </c>
      <c r="P554" s="21">
        <v>127.1666666666667</v>
      </c>
      <c r="Q554" s="21">
        <v>182.62068965517241</v>
      </c>
      <c r="R554" s="21">
        <v>215.0344827586207</v>
      </c>
      <c r="S554" s="21">
        <v>335.44827586206901</v>
      </c>
      <c r="T554" s="21">
        <v>330.72413793103448</v>
      </c>
      <c r="U554" s="21">
        <v>166.48275862068971</v>
      </c>
      <c r="V554" s="22">
        <v>2481.665812807882</v>
      </c>
      <c r="W554" s="23">
        <v>351</v>
      </c>
      <c r="X554" s="24">
        <v>0.97499999999999998</v>
      </c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</row>
    <row r="555" spans="1:42" s="25" customFormat="1" ht="16.5" customHeight="1" x14ac:dyDescent="0.25">
      <c r="A555" s="16">
        <v>23190500</v>
      </c>
      <c r="B555" s="17" t="s">
        <v>1211</v>
      </c>
      <c r="C555" s="17" t="s">
        <v>743</v>
      </c>
      <c r="D555" s="17" t="s">
        <v>743</v>
      </c>
      <c r="E555" s="17" t="s">
        <v>44</v>
      </c>
      <c r="F555" s="17">
        <v>8</v>
      </c>
      <c r="G555" s="17">
        <v>134</v>
      </c>
      <c r="H555" s="18">
        <v>-73.388333329999995</v>
      </c>
      <c r="I555" s="19">
        <v>7.7597222199999996</v>
      </c>
      <c r="J555" s="20">
        <v>60.07692307692308</v>
      </c>
      <c r="K555" s="21">
        <v>78.555555555555557</v>
      </c>
      <c r="L555" s="21">
        <v>164.28846153846149</v>
      </c>
      <c r="M555" s="21">
        <v>259.26923076923077</v>
      </c>
      <c r="N555" s="21">
        <v>313.22222222222217</v>
      </c>
      <c r="O555" s="21">
        <v>181.7586206896552</v>
      </c>
      <c r="P555" s="21">
        <v>139.37931034482759</v>
      </c>
      <c r="Q555" s="21">
        <v>169.9655172413793</v>
      </c>
      <c r="R555" s="21">
        <v>223.10344827586209</v>
      </c>
      <c r="S555" s="21">
        <v>307.57407407407408</v>
      </c>
      <c r="T555" s="21">
        <v>288.77777777777783</v>
      </c>
      <c r="U555" s="21">
        <v>133.57692307692309</v>
      </c>
      <c r="V555" s="22">
        <v>2319.5480646428919</v>
      </c>
      <c r="W555" s="23">
        <v>328</v>
      </c>
      <c r="X555" s="24">
        <v>0.91111111111111109</v>
      </c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</row>
    <row r="556" spans="1:42" s="25" customFormat="1" ht="16.5" customHeight="1" x14ac:dyDescent="0.25">
      <c r="A556" s="16">
        <v>28025020</v>
      </c>
      <c r="B556" s="17" t="s">
        <v>1236</v>
      </c>
      <c r="C556" s="17" t="s">
        <v>1679</v>
      </c>
      <c r="D556" s="17" t="s">
        <v>1680</v>
      </c>
      <c r="E556" s="17" t="s">
        <v>44</v>
      </c>
      <c r="F556" s="17">
        <v>5</v>
      </c>
      <c r="G556" s="17">
        <v>350</v>
      </c>
      <c r="H556" s="18">
        <v>-73.131388889999997</v>
      </c>
      <c r="I556" s="19">
        <v>10.271388890000001</v>
      </c>
      <c r="J556" s="20">
        <v>13.86</v>
      </c>
      <c r="K556" s="21">
        <v>28.49583333333333</v>
      </c>
      <c r="L556" s="21">
        <v>59.204000000000008</v>
      </c>
      <c r="M556" s="21">
        <v>143.36551724137931</v>
      </c>
      <c r="N556" s="21">
        <v>207.3541666666666</v>
      </c>
      <c r="O556" s="21">
        <v>107.464</v>
      </c>
      <c r="P556" s="21">
        <v>104.0038461538462</v>
      </c>
      <c r="Q556" s="21">
        <v>137.30846163431801</v>
      </c>
      <c r="R556" s="21">
        <v>150.89583333333329</v>
      </c>
      <c r="S556" s="21">
        <v>181.90799999999999</v>
      </c>
      <c r="T556" s="21">
        <v>149.18333333333339</v>
      </c>
      <c r="U556" s="21">
        <v>39.658333333333317</v>
      </c>
      <c r="V556" s="22">
        <v>1322.7013250295431</v>
      </c>
      <c r="W556" s="23">
        <v>299</v>
      </c>
      <c r="X556" s="24">
        <v>0.8305555555555556</v>
      </c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</row>
    <row r="557" spans="1:42" s="25" customFormat="1" ht="16.5" customHeight="1" x14ac:dyDescent="0.25">
      <c r="A557" s="16">
        <v>28020590</v>
      </c>
      <c r="B557" s="17" t="s">
        <v>1211</v>
      </c>
      <c r="C557" s="17" t="s">
        <v>99</v>
      </c>
      <c r="D557" s="17" t="s">
        <v>1680</v>
      </c>
      <c r="E557" s="17" t="s">
        <v>44</v>
      </c>
      <c r="F557" s="17">
        <v>5</v>
      </c>
      <c r="G557" s="17">
        <v>140</v>
      </c>
      <c r="H557" s="18">
        <v>-73.221722220000004</v>
      </c>
      <c r="I557" s="19">
        <v>10.152388889999999</v>
      </c>
      <c r="J557" s="20">
        <v>20.964285714285719</v>
      </c>
      <c r="K557" s="21">
        <v>28.770370370370369</v>
      </c>
      <c r="L557" s="21">
        <v>62.555555555555557</v>
      </c>
      <c r="M557" s="21">
        <v>125.1333333333333</v>
      </c>
      <c r="N557" s="21">
        <v>166.27407407407409</v>
      </c>
      <c r="O557" s="21">
        <v>97.015384615384619</v>
      </c>
      <c r="P557" s="21">
        <v>94.532000000000011</v>
      </c>
      <c r="Q557" s="21">
        <v>117.93333333333329</v>
      </c>
      <c r="R557" s="21">
        <v>127.83750000000001</v>
      </c>
      <c r="S557" s="21">
        <v>180</v>
      </c>
      <c r="T557" s="21">
        <v>160.52692307692311</v>
      </c>
      <c r="U557" s="21">
        <v>44.788888888888877</v>
      </c>
      <c r="V557" s="22">
        <v>1226.3316489621491</v>
      </c>
      <c r="W557" s="23">
        <v>312</v>
      </c>
      <c r="X557" s="24">
        <v>0.8666666666666667</v>
      </c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</row>
    <row r="558" spans="1:42" s="25" customFormat="1" ht="16.5" customHeight="1" x14ac:dyDescent="0.25">
      <c r="A558" s="16">
        <v>28020410</v>
      </c>
      <c r="B558" s="17" t="s">
        <v>1211</v>
      </c>
      <c r="C558" s="17" t="s">
        <v>1681</v>
      </c>
      <c r="D558" s="17" t="s">
        <v>1680</v>
      </c>
      <c r="E558" s="17" t="s">
        <v>44</v>
      </c>
      <c r="F558" s="17">
        <v>5</v>
      </c>
      <c r="G558" s="17">
        <v>150</v>
      </c>
      <c r="H558" s="18">
        <v>-73.317027779999989</v>
      </c>
      <c r="I558" s="19">
        <v>10.18416667</v>
      </c>
      <c r="J558" s="20">
        <v>13.81481481481481</v>
      </c>
      <c r="K558" s="21">
        <v>12.555555555555561</v>
      </c>
      <c r="L558" s="21">
        <v>45.642857142857153</v>
      </c>
      <c r="M558" s="21">
        <v>130.7307692307692</v>
      </c>
      <c r="N558" s="21">
        <v>168.09259259259261</v>
      </c>
      <c r="O558" s="21">
        <v>99.051724137931032</v>
      </c>
      <c r="P558" s="21">
        <v>99.107142857142861</v>
      </c>
      <c r="Q558" s="21">
        <v>138.1758620689655</v>
      </c>
      <c r="R558" s="21">
        <v>139.54482758620691</v>
      </c>
      <c r="S558" s="21">
        <v>202.95</v>
      </c>
      <c r="T558" s="21">
        <v>185.7551724137931</v>
      </c>
      <c r="U558" s="21">
        <v>45.785714285714278</v>
      </c>
      <c r="V558" s="22">
        <v>1281.2070326863429</v>
      </c>
      <c r="W558" s="23">
        <v>337</v>
      </c>
      <c r="X558" s="24">
        <v>0.93611111111111112</v>
      </c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</row>
    <row r="559" spans="1:42" s="25" customFormat="1" ht="16.5" customHeight="1" x14ac:dyDescent="0.25">
      <c r="A559" s="16">
        <v>28020420</v>
      </c>
      <c r="B559" s="17" t="s">
        <v>1211</v>
      </c>
      <c r="C559" s="17" t="s">
        <v>1682</v>
      </c>
      <c r="D559" s="17" t="s">
        <v>1680</v>
      </c>
      <c r="E559" s="17" t="s">
        <v>44</v>
      </c>
      <c r="F559" s="17">
        <v>5</v>
      </c>
      <c r="G559" s="17">
        <v>70</v>
      </c>
      <c r="H559" s="18">
        <v>-73.547694440000001</v>
      </c>
      <c r="I559" s="19">
        <v>9.8446111100000007</v>
      </c>
      <c r="J559" s="20">
        <v>15</v>
      </c>
      <c r="K559" s="21">
        <v>21.57692307692308</v>
      </c>
      <c r="L559" s="21">
        <v>122.80769230769231</v>
      </c>
      <c r="M559" s="21">
        <v>172.46428571428569</v>
      </c>
      <c r="N559" s="21">
        <v>187.03571428571431</v>
      </c>
      <c r="O559" s="21">
        <v>139.32142857142861</v>
      </c>
      <c r="P559" s="21">
        <v>140.75</v>
      </c>
      <c r="Q559" s="21">
        <v>160.67857142857139</v>
      </c>
      <c r="R559" s="21">
        <v>182.42857142857139</v>
      </c>
      <c r="S559" s="21">
        <v>170.65384615384619</v>
      </c>
      <c r="T559" s="21">
        <v>195.76</v>
      </c>
      <c r="U559" s="21">
        <v>54.28</v>
      </c>
      <c r="V559" s="22">
        <v>1562.757032967033</v>
      </c>
      <c r="W559" s="23">
        <v>321</v>
      </c>
      <c r="X559" s="24">
        <v>0.89166666666666672</v>
      </c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</row>
    <row r="560" spans="1:42" s="25" customFormat="1" ht="16.5" customHeight="1" x14ac:dyDescent="0.25">
      <c r="A560" s="16">
        <v>23190520</v>
      </c>
      <c r="B560" s="17" t="s">
        <v>1211</v>
      </c>
      <c r="C560" s="17" t="s">
        <v>1524</v>
      </c>
      <c r="D560" s="17" t="s">
        <v>327</v>
      </c>
      <c r="E560" s="17" t="s">
        <v>44</v>
      </c>
      <c r="F560" s="17">
        <v>8</v>
      </c>
      <c r="G560" s="17">
        <v>271</v>
      </c>
      <c r="H560" s="18">
        <v>-73.439722220000007</v>
      </c>
      <c r="I560" s="19">
        <v>7.9955555599999997</v>
      </c>
      <c r="J560" s="20">
        <v>51.925925925925917</v>
      </c>
      <c r="K560" s="21">
        <v>47.535714285714278</v>
      </c>
      <c r="L560" s="21">
        <v>145.13793103448279</v>
      </c>
      <c r="M560" s="21">
        <v>256.54615384615391</v>
      </c>
      <c r="N560" s="21">
        <v>314.95172413793102</v>
      </c>
      <c r="O560" s="21">
        <v>180.81379310344829</v>
      </c>
      <c r="P560" s="21">
        <v>192.1</v>
      </c>
      <c r="Q560" s="21">
        <v>170.13793103448279</v>
      </c>
      <c r="R560" s="21">
        <v>270.40666666666658</v>
      </c>
      <c r="S560" s="21">
        <v>313.21785714285721</v>
      </c>
      <c r="T560" s="21">
        <v>294.69230769230768</v>
      </c>
      <c r="U560" s="21">
        <v>132.5</v>
      </c>
      <c r="V560" s="22">
        <v>2369.9660048699702</v>
      </c>
      <c r="W560" s="23">
        <v>339</v>
      </c>
      <c r="X560" s="24">
        <v>0.94166666666666665</v>
      </c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</row>
    <row r="561" spans="1:42" s="25" customFormat="1" ht="16.5" customHeight="1" x14ac:dyDescent="0.25">
      <c r="A561" s="16">
        <v>25020090</v>
      </c>
      <c r="B561" s="17" t="s">
        <v>1211</v>
      </c>
      <c r="C561" s="17" t="s">
        <v>478</v>
      </c>
      <c r="D561" s="17" t="s">
        <v>478</v>
      </c>
      <c r="E561" s="17" t="s">
        <v>44</v>
      </c>
      <c r="F561" s="17">
        <v>5</v>
      </c>
      <c r="G561" s="17">
        <v>20</v>
      </c>
      <c r="H561" s="18">
        <v>-73.815444439999993</v>
      </c>
      <c r="I561" s="19">
        <v>8.8603888900000012</v>
      </c>
      <c r="J561" s="20">
        <v>19.783333333333331</v>
      </c>
      <c r="K561" s="21">
        <v>29.286666666666669</v>
      </c>
      <c r="L561" s="21">
        <v>88.565517241379311</v>
      </c>
      <c r="M561" s="21">
        <v>153.00357142857141</v>
      </c>
      <c r="N561" s="21">
        <v>264.95555555555558</v>
      </c>
      <c r="O561" s="21">
        <v>158.65666666666669</v>
      </c>
      <c r="P561" s="21">
        <v>165.72068965517241</v>
      </c>
      <c r="Q561" s="21">
        <v>211.00333333333339</v>
      </c>
      <c r="R561" s="21">
        <v>254.92500000000001</v>
      </c>
      <c r="S561" s="21">
        <v>352.65333333333342</v>
      </c>
      <c r="T561" s="21">
        <v>273.43103448275861</v>
      </c>
      <c r="U561" s="21">
        <v>68.63000000000001</v>
      </c>
      <c r="V561" s="22">
        <v>2040.6147016967709</v>
      </c>
      <c r="W561" s="23">
        <v>350</v>
      </c>
      <c r="X561" s="24">
        <v>0.97222222222222221</v>
      </c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</row>
    <row r="562" spans="1:42" s="25" customFormat="1" ht="16.5" customHeight="1" x14ac:dyDescent="0.25">
      <c r="A562" s="16">
        <v>28025502</v>
      </c>
      <c r="B562" s="17" t="s">
        <v>1218</v>
      </c>
      <c r="C562" s="17" t="s">
        <v>43</v>
      </c>
      <c r="D562" s="17" t="s">
        <v>45</v>
      </c>
      <c r="E562" s="17" t="s">
        <v>44</v>
      </c>
      <c r="F562" s="17">
        <v>5</v>
      </c>
      <c r="G562" s="17">
        <v>138</v>
      </c>
      <c r="H562" s="18">
        <v>-73.247666670000001</v>
      </c>
      <c r="I562" s="19">
        <v>10.43616667</v>
      </c>
      <c r="J562" s="20">
        <v>7.7103448275862068</v>
      </c>
      <c r="K562" s="21">
        <v>8.382142857142858</v>
      </c>
      <c r="L562" s="21">
        <v>31.28846153846154</v>
      </c>
      <c r="M562" s="21">
        <v>74.691999999999993</v>
      </c>
      <c r="N562" s="21">
        <v>180.32222222222231</v>
      </c>
      <c r="O562" s="21">
        <v>88.370370370370381</v>
      </c>
      <c r="P562" s="21">
        <v>71.580769230769235</v>
      </c>
      <c r="Q562" s="21">
        <v>105.5703703703704</v>
      </c>
      <c r="R562" s="21">
        <v>120.3464285714286</v>
      </c>
      <c r="S562" s="21">
        <v>185.2038461538462</v>
      </c>
      <c r="T562" s="21">
        <v>113.76666666666669</v>
      </c>
      <c r="U562" s="21">
        <v>29.50740740740741</v>
      </c>
      <c r="V562" s="22">
        <v>1016.741030216272</v>
      </c>
      <c r="W562" s="23">
        <v>323</v>
      </c>
      <c r="X562" s="24">
        <v>0.89722222222222225</v>
      </c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</row>
    <row r="563" spans="1:42" s="25" customFormat="1" ht="16.5" customHeight="1" x14ac:dyDescent="0.25">
      <c r="A563" s="16">
        <v>28010360</v>
      </c>
      <c r="B563" s="17" t="s">
        <v>1211</v>
      </c>
      <c r="C563" s="17" t="s">
        <v>483</v>
      </c>
      <c r="D563" s="17" t="s">
        <v>45</v>
      </c>
      <c r="E563" s="17" t="s">
        <v>44</v>
      </c>
      <c r="F563" s="17">
        <v>5</v>
      </c>
      <c r="G563" s="17">
        <v>800</v>
      </c>
      <c r="H563" s="18">
        <v>-73.353055560000001</v>
      </c>
      <c r="I563" s="19">
        <v>10.697333329999999</v>
      </c>
      <c r="J563" s="20">
        <v>16.223076923076921</v>
      </c>
      <c r="K563" s="21">
        <v>23.988888888888891</v>
      </c>
      <c r="L563" s="21">
        <v>76.788888888888891</v>
      </c>
      <c r="M563" s="21">
        <v>215.16296296296301</v>
      </c>
      <c r="N563" s="21">
        <v>289.81481481481478</v>
      </c>
      <c r="O563" s="21">
        <v>126.73333333333331</v>
      </c>
      <c r="P563" s="21">
        <v>132.67407407407401</v>
      </c>
      <c r="Q563" s="21">
        <v>190.13703703703709</v>
      </c>
      <c r="R563" s="21">
        <v>318.04814814814807</v>
      </c>
      <c r="S563" s="21">
        <v>463.25</v>
      </c>
      <c r="T563" s="21">
        <v>273.80370370370372</v>
      </c>
      <c r="U563" s="21">
        <v>37.704000000000001</v>
      </c>
      <c r="V563" s="22">
        <v>2164.328928774929</v>
      </c>
      <c r="W563" s="23">
        <v>320</v>
      </c>
      <c r="X563" s="24">
        <v>0.88888888888888884</v>
      </c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</row>
    <row r="564" spans="1:42" s="25" customFormat="1" ht="16.5" customHeight="1" x14ac:dyDescent="0.25">
      <c r="A564" s="16">
        <v>28030190</v>
      </c>
      <c r="B564" s="17" t="s">
        <v>1211</v>
      </c>
      <c r="C564" s="17" t="s">
        <v>1683</v>
      </c>
      <c r="D564" s="17" t="s">
        <v>45</v>
      </c>
      <c r="E564" s="17" t="s">
        <v>44</v>
      </c>
      <c r="F564" s="17">
        <v>5</v>
      </c>
      <c r="G564" s="17">
        <v>220</v>
      </c>
      <c r="H564" s="18">
        <v>-73.731722220000009</v>
      </c>
      <c r="I564" s="19">
        <v>10.088694439999999</v>
      </c>
      <c r="J564" s="20">
        <v>7.1233333333333331</v>
      </c>
      <c r="K564" s="21">
        <v>10.52333333333333</v>
      </c>
      <c r="L564" s="21">
        <v>50.251724137931028</v>
      </c>
      <c r="M564" s="21">
        <v>117.7</v>
      </c>
      <c r="N564" s="21">
        <v>118.3107142857143</v>
      </c>
      <c r="O564" s="21">
        <v>104.92</v>
      </c>
      <c r="P564" s="21">
        <v>125.7266666666667</v>
      </c>
      <c r="Q564" s="21">
        <v>124.33793103448281</v>
      </c>
      <c r="R564" s="21">
        <v>144.16896551724139</v>
      </c>
      <c r="S564" s="21">
        <v>136.53</v>
      </c>
      <c r="T564" s="21">
        <v>108.28275862068961</v>
      </c>
      <c r="U564" s="21">
        <v>40.806666666666658</v>
      </c>
      <c r="V564" s="22">
        <v>1088.6820935960591</v>
      </c>
      <c r="W564" s="23">
        <v>354</v>
      </c>
      <c r="X564" s="24">
        <v>0.98333333333333328</v>
      </c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</row>
    <row r="565" spans="1:42" s="25" customFormat="1" ht="16.5" customHeight="1" x14ac:dyDescent="0.25">
      <c r="A565" s="16">
        <v>28035020</v>
      </c>
      <c r="B565" s="17" t="s">
        <v>1236</v>
      </c>
      <c r="C565" s="17" t="s">
        <v>477</v>
      </c>
      <c r="D565" s="17" t="s">
        <v>45</v>
      </c>
      <c r="E565" s="17" t="s">
        <v>44</v>
      </c>
      <c r="F565" s="17">
        <v>5</v>
      </c>
      <c r="G565" s="17">
        <v>110</v>
      </c>
      <c r="H565" s="18">
        <v>-73.319444439999998</v>
      </c>
      <c r="I565" s="19">
        <v>10.363055559999999</v>
      </c>
      <c r="J565" s="20">
        <v>9.5821428571428573</v>
      </c>
      <c r="K565" s="21">
        <v>9.4749999999999996</v>
      </c>
      <c r="L565" s="21">
        <v>36.285714285714278</v>
      </c>
      <c r="M565" s="21">
        <v>118.688</v>
      </c>
      <c r="N565" s="21">
        <v>185.92857142857139</v>
      </c>
      <c r="O565" s="21">
        <v>120.4038461538462</v>
      </c>
      <c r="P565" s="21">
        <v>88.165517241379305</v>
      </c>
      <c r="Q565" s="21">
        <v>125.94285714285721</v>
      </c>
      <c r="R565" s="21">
        <v>137.5275862068965</v>
      </c>
      <c r="S565" s="21">
        <v>196.14444444444439</v>
      </c>
      <c r="T565" s="21">
        <v>139.37407407407409</v>
      </c>
      <c r="U565" s="21">
        <v>37.279310344827593</v>
      </c>
      <c r="V565" s="22">
        <v>1204.797064179754</v>
      </c>
      <c r="W565" s="23">
        <v>332</v>
      </c>
      <c r="X565" s="24">
        <v>0.92222222222222228</v>
      </c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</row>
    <row r="566" spans="1:42" s="25" customFormat="1" ht="16.5" customHeight="1" x14ac:dyDescent="0.25">
      <c r="A566" s="16">
        <v>28010020</v>
      </c>
      <c r="B566" s="17" t="s">
        <v>1211</v>
      </c>
      <c r="C566" s="17" t="s">
        <v>1684</v>
      </c>
      <c r="D566" s="17" t="s">
        <v>45</v>
      </c>
      <c r="E566" s="17" t="s">
        <v>44</v>
      </c>
      <c r="F566" s="17">
        <v>5</v>
      </c>
      <c r="G566" s="17">
        <v>160</v>
      </c>
      <c r="H566" s="18">
        <v>-73.237194439999996</v>
      </c>
      <c r="I566" s="19">
        <v>10.480111109999999</v>
      </c>
      <c r="J566" s="20">
        <v>10.05263157894737</v>
      </c>
      <c r="K566" s="21">
        <v>14.157894736842101</v>
      </c>
      <c r="L566" s="21">
        <v>27.736842105263161</v>
      </c>
      <c r="M566" s="21">
        <v>88.684210526315795</v>
      </c>
      <c r="N566" s="21">
        <v>115.26315789473681</v>
      </c>
      <c r="O566" s="21">
        <v>84.1</v>
      </c>
      <c r="P566" s="21">
        <v>90.6</v>
      </c>
      <c r="Q566" s="21">
        <v>107.5263157894737</v>
      </c>
      <c r="R566" s="21">
        <v>136.80000000000001</v>
      </c>
      <c r="S566" s="21">
        <v>212.25</v>
      </c>
      <c r="T566" s="21">
        <v>107.05</v>
      </c>
      <c r="U566" s="21">
        <v>33.684210526315788</v>
      </c>
      <c r="V566" s="22">
        <v>1027.905263157895</v>
      </c>
      <c r="W566" s="23">
        <v>233</v>
      </c>
      <c r="X566" s="24">
        <v>0.97083333333333333</v>
      </c>
      <c r="Y566" s="5" t="s">
        <v>1214</v>
      </c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</row>
    <row r="567" spans="1:42" s="25" customFormat="1" ht="16.5" customHeight="1" x14ac:dyDescent="0.25">
      <c r="A567" s="16">
        <v>28035040</v>
      </c>
      <c r="B567" s="17" t="s">
        <v>1236</v>
      </c>
      <c r="C567" s="17" t="s">
        <v>1404</v>
      </c>
      <c r="D567" s="17" t="s">
        <v>45</v>
      </c>
      <c r="E567" s="17" t="s">
        <v>44</v>
      </c>
      <c r="F567" s="17">
        <v>5</v>
      </c>
      <c r="G567" s="17">
        <v>50</v>
      </c>
      <c r="H567" s="18">
        <v>-73.64752777999999</v>
      </c>
      <c r="I567" s="19">
        <v>9.9049166700000004</v>
      </c>
      <c r="J567" s="20">
        <v>11.246153846153851</v>
      </c>
      <c r="K567" s="21">
        <v>24.466666666666669</v>
      </c>
      <c r="L567" s="21">
        <v>96.251851851851825</v>
      </c>
      <c r="M567" s="21">
        <v>133.0625</v>
      </c>
      <c r="N567" s="21">
        <v>171.1888888888889</v>
      </c>
      <c r="O567" s="21">
        <v>123.1</v>
      </c>
      <c r="P567" s="21">
        <v>119.7428571428571</v>
      </c>
      <c r="Q567" s="21">
        <v>144.38928571428571</v>
      </c>
      <c r="R567" s="21">
        <v>142.44615384615389</v>
      </c>
      <c r="S567" s="21">
        <v>156.55416666666659</v>
      </c>
      <c r="T567" s="21">
        <v>168.42770424286519</v>
      </c>
      <c r="U567" s="21">
        <v>34.616</v>
      </c>
      <c r="V567" s="22">
        <v>1325.49222886639</v>
      </c>
      <c r="W567" s="23">
        <v>312</v>
      </c>
      <c r="X567" s="24">
        <v>0.8666666666666667</v>
      </c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</row>
    <row r="568" spans="1:42" s="25" customFormat="1" ht="16.5" customHeight="1" x14ac:dyDescent="0.25">
      <c r="A568" s="16">
        <v>28020150</v>
      </c>
      <c r="B568" s="17" t="s">
        <v>1211</v>
      </c>
      <c r="C568" s="17" t="s">
        <v>1685</v>
      </c>
      <c r="D568" s="17" t="s">
        <v>45</v>
      </c>
      <c r="E568" s="17" t="s">
        <v>44</v>
      </c>
      <c r="F568" s="17">
        <v>5</v>
      </c>
      <c r="G568" s="17">
        <v>60</v>
      </c>
      <c r="H568" s="18">
        <v>-73.668833329999998</v>
      </c>
      <c r="I568" s="19">
        <v>10.029972219999999</v>
      </c>
      <c r="J568" s="20">
        <v>13.4</v>
      </c>
      <c r="K568" s="21">
        <v>26.8</v>
      </c>
      <c r="L568" s="21">
        <v>73.34482758620689</v>
      </c>
      <c r="M568" s="21">
        <v>111.10344827586211</v>
      </c>
      <c r="N568" s="21">
        <v>164.31034482758619</v>
      </c>
      <c r="O568" s="21">
        <v>107.37</v>
      </c>
      <c r="P568" s="21">
        <v>129.44999999999999</v>
      </c>
      <c r="Q568" s="21">
        <v>152.26333333333329</v>
      </c>
      <c r="R568" s="21">
        <v>170</v>
      </c>
      <c r="S568" s="21">
        <v>174.7</v>
      </c>
      <c r="T568" s="21">
        <v>156.48275862068971</v>
      </c>
      <c r="U568" s="21">
        <v>45.206896551724142</v>
      </c>
      <c r="V568" s="22">
        <v>1324.431609195402</v>
      </c>
      <c r="W568" s="23">
        <v>354</v>
      </c>
      <c r="X568" s="24">
        <v>0.98333333333333328</v>
      </c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</row>
    <row r="569" spans="1:42" s="25" customFormat="1" ht="16.5" customHeight="1" x14ac:dyDescent="0.25">
      <c r="A569" s="16">
        <v>28010370</v>
      </c>
      <c r="B569" s="17" t="s">
        <v>1211</v>
      </c>
      <c r="C569" s="17" t="s">
        <v>1686</v>
      </c>
      <c r="D569" s="17" t="s">
        <v>45</v>
      </c>
      <c r="E569" s="17" t="s">
        <v>44</v>
      </c>
      <c r="F569" s="17">
        <v>5</v>
      </c>
      <c r="G569" s="17">
        <v>180</v>
      </c>
      <c r="H569" s="18">
        <v>-73.325444439999998</v>
      </c>
      <c r="I569" s="19">
        <v>10.307083329999999</v>
      </c>
      <c r="J569" s="20">
        <v>5.9137931034482758</v>
      </c>
      <c r="K569" s="21">
        <v>11.82758620689655</v>
      </c>
      <c r="L569" s="21">
        <v>51.233333333333327</v>
      </c>
      <c r="M569" s="21">
        <v>132.73793103448281</v>
      </c>
      <c r="N569" s="21">
        <v>211.88888888888891</v>
      </c>
      <c r="O569" s="21">
        <v>128</v>
      </c>
      <c r="P569" s="21">
        <v>107.48275862068969</v>
      </c>
      <c r="Q569" s="21">
        <v>154.5</v>
      </c>
      <c r="R569" s="21">
        <v>167.41379310344831</v>
      </c>
      <c r="S569" s="21">
        <v>216.7407407407407</v>
      </c>
      <c r="T569" s="21">
        <v>145.30000000000001</v>
      </c>
      <c r="U569" s="21">
        <v>41</v>
      </c>
      <c r="V569" s="22">
        <v>1374.0388250319279</v>
      </c>
      <c r="W569" s="23">
        <v>349</v>
      </c>
      <c r="X569" s="24">
        <v>0.96944444444444444</v>
      </c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</row>
    <row r="570" spans="1:42" s="25" customFormat="1" ht="16.5" customHeight="1" x14ac:dyDescent="0.25">
      <c r="A570" s="16">
        <v>28010090</v>
      </c>
      <c r="B570" s="17" t="s">
        <v>1211</v>
      </c>
      <c r="C570" s="17" t="s">
        <v>484</v>
      </c>
      <c r="D570" s="17" t="s">
        <v>45</v>
      </c>
      <c r="E570" s="17" t="s">
        <v>44</v>
      </c>
      <c r="F570" s="17">
        <v>5</v>
      </c>
      <c r="G570" s="17">
        <v>450</v>
      </c>
      <c r="H570" s="18">
        <v>-73.211611110000007</v>
      </c>
      <c r="I570" s="19">
        <v>10.70386111</v>
      </c>
      <c r="J570" s="20">
        <v>1.884615384615385</v>
      </c>
      <c r="K570" s="21">
        <v>3.5</v>
      </c>
      <c r="L570" s="21">
        <v>18.8</v>
      </c>
      <c r="M570" s="21">
        <v>81.691999999999993</v>
      </c>
      <c r="N570" s="21">
        <v>159.33703703703699</v>
      </c>
      <c r="O570" s="21">
        <v>83.177777777777791</v>
      </c>
      <c r="P570" s="21">
        <v>59.382142857142867</v>
      </c>
      <c r="Q570" s="21">
        <v>106.2692307692308</v>
      </c>
      <c r="R570" s="21">
        <v>146.37777777777779</v>
      </c>
      <c r="S570" s="21">
        <v>214.90769230769229</v>
      </c>
      <c r="T570" s="21">
        <v>132.1321428571429</v>
      </c>
      <c r="U570" s="21">
        <v>28.63214285714286</v>
      </c>
      <c r="V570" s="22">
        <v>1036.0925596255599</v>
      </c>
      <c r="W570" s="23">
        <v>319</v>
      </c>
      <c r="X570" s="24">
        <v>0.88611111111111107</v>
      </c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</row>
    <row r="571" spans="1:42" s="25" customFormat="1" ht="16.5" customHeight="1" x14ac:dyDescent="0.25">
      <c r="A571" s="16">
        <v>28030220</v>
      </c>
      <c r="B571" s="17" t="s">
        <v>1211</v>
      </c>
      <c r="C571" s="17" t="s">
        <v>485</v>
      </c>
      <c r="D571" s="17" t="s">
        <v>45</v>
      </c>
      <c r="E571" s="17" t="s">
        <v>44</v>
      </c>
      <c r="F571" s="17">
        <v>5</v>
      </c>
      <c r="G571" s="17">
        <v>244</v>
      </c>
      <c r="H571" s="18">
        <v>-73.444138890000005</v>
      </c>
      <c r="I571" s="19">
        <v>10.347055559999999</v>
      </c>
      <c r="J571" s="20">
        <v>2.2592592592592591</v>
      </c>
      <c r="K571" s="21">
        <v>4.9259259259259256</v>
      </c>
      <c r="L571" s="21">
        <v>37.520000000000003</v>
      </c>
      <c r="M571" s="21">
        <v>85.811538461538461</v>
      </c>
      <c r="N571" s="21">
        <v>142.22800000000001</v>
      </c>
      <c r="O571" s="21">
        <v>103.1346153846154</v>
      </c>
      <c r="P571" s="21">
        <v>68.43703703703703</v>
      </c>
      <c r="Q571" s="21">
        <v>107.1037037037037</v>
      </c>
      <c r="R571" s="21">
        <v>117.88</v>
      </c>
      <c r="S571" s="21">
        <v>166.928</v>
      </c>
      <c r="T571" s="21">
        <v>113.68</v>
      </c>
      <c r="U571" s="21">
        <v>18.440000000000001</v>
      </c>
      <c r="V571" s="22">
        <v>968.3480797720797</v>
      </c>
      <c r="W571" s="23">
        <v>310</v>
      </c>
      <c r="X571" s="24">
        <v>0.86111111111111116</v>
      </c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</row>
    <row r="572" spans="1:42" s="25" customFormat="1" ht="16.5" customHeight="1" x14ac:dyDescent="0.25">
      <c r="A572" s="16">
        <v>28010070</v>
      </c>
      <c r="B572" s="17" t="s">
        <v>1211</v>
      </c>
      <c r="C572" s="17" t="s">
        <v>1687</v>
      </c>
      <c r="D572" s="17" t="s">
        <v>45</v>
      </c>
      <c r="E572" s="17" t="s">
        <v>44</v>
      </c>
      <c r="F572" s="17">
        <v>5</v>
      </c>
      <c r="G572" s="17">
        <v>120</v>
      </c>
      <c r="H572" s="18">
        <v>-73.467111110000005</v>
      </c>
      <c r="I572" s="19">
        <v>10.185499999999999</v>
      </c>
      <c r="J572" s="20">
        <v>20.71</v>
      </c>
      <c r="K572" s="21">
        <v>16.346666666666671</v>
      </c>
      <c r="L572" s="21">
        <v>61.076666666666682</v>
      </c>
      <c r="M572" s="21">
        <v>129.19999999999999</v>
      </c>
      <c r="N572" s="21">
        <v>189.05333333333331</v>
      </c>
      <c r="O572" s="21">
        <v>130.0655172413793</v>
      </c>
      <c r="P572" s="21">
        <v>123.96</v>
      </c>
      <c r="Q572" s="21">
        <v>176.0333333333333</v>
      </c>
      <c r="R572" s="21">
        <v>192</v>
      </c>
      <c r="S572" s="21">
        <v>198.9620689655172</v>
      </c>
      <c r="T572" s="21">
        <v>165.48275862068971</v>
      </c>
      <c r="U572" s="21">
        <v>25.879310344827591</v>
      </c>
      <c r="V572" s="22">
        <v>1428.7696551724141</v>
      </c>
      <c r="W572" s="23">
        <v>355</v>
      </c>
      <c r="X572" s="24">
        <v>0.98611111111111116</v>
      </c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</row>
    <row r="573" spans="1:42" s="25" customFormat="1" ht="16.5" customHeight="1" x14ac:dyDescent="0.25">
      <c r="A573" s="16">
        <v>28035010</v>
      </c>
      <c r="B573" s="17" t="s">
        <v>1236</v>
      </c>
      <c r="C573" s="17" t="s">
        <v>465</v>
      </c>
      <c r="D573" s="17" t="s">
        <v>45</v>
      </c>
      <c r="E573" s="17" t="s">
        <v>44</v>
      </c>
      <c r="F573" s="17">
        <v>5</v>
      </c>
      <c r="G573" s="17">
        <v>70</v>
      </c>
      <c r="H573" s="18">
        <v>-73.547388890000008</v>
      </c>
      <c r="I573" s="19">
        <v>10.190666670000001</v>
      </c>
      <c r="J573" s="20">
        <v>13.05</v>
      </c>
      <c r="K573" s="21">
        <v>11.3125</v>
      </c>
      <c r="L573" s="21">
        <v>74.825000000000003</v>
      </c>
      <c r="M573" s="21">
        <v>131.4102841922392</v>
      </c>
      <c r="N573" s="21">
        <v>171.56399999999999</v>
      </c>
      <c r="O573" s="21">
        <v>132.512</v>
      </c>
      <c r="P573" s="21">
        <v>108.6333333333333</v>
      </c>
      <c r="Q573" s="21">
        <v>167.3628192742666</v>
      </c>
      <c r="R573" s="21">
        <v>183.4375</v>
      </c>
      <c r="S573" s="21">
        <v>178.0625</v>
      </c>
      <c r="T573" s="21">
        <v>161.23461538461541</v>
      </c>
      <c r="U573" s="21">
        <v>43.328187370300292</v>
      </c>
      <c r="V573" s="22">
        <v>1376.732739554755</v>
      </c>
      <c r="W573" s="23">
        <v>292</v>
      </c>
      <c r="X573" s="24">
        <v>0.81111111111111112</v>
      </c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</row>
    <row r="574" spans="1:42" s="25" customFormat="1" ht="16.5" customHeight="1" x14ac:dyDescent="0.25">
      <c r="A574" s="16">
        <v>11150030</v>
      </c>
      <c r="B574" s="17" t="s">
        <v>1211</v>
      </c>
      <c r="C574" s="17" t="s">
        <v>1688</v>
      </c>
      <c r="D574" s="17" t="s">
        <v>1688</v>
      </c>
      <c r="E574" s="17" t="s">
        <v>87</v>
      </c>
      <c r="F574" s="17">
        <v>1</v>
      </c>
      <c r="G574" s="17">
        <v>2</v>
      </c>
      <c r="H574" s="18">
        <v>-77.276944439999994</v>
      </c>
      <c r="I574" s="19">
        <v>8.5308333300000001</v>
      </c>
      <c r="J574" s="20">
        <v>142.72413793103451</v>
      </c>
      <c r="K574" s="21">
        <v>66.36666666666666</v>
      </c>
      <c r="L574" s="21">
        <v>148.4</v>
      </c>
      <c r="M574" s="21">
        <v>303.41379310344831</v>
      </c>
      <c r="N574" s="21">
        <v>362.33214285714291</v>
      </c>
      <c r="O574" s="21">
        <v>265.34482758620692</v>
      </c>
      <c r="P574" s="21">
        <v>337.48275862068971</v>
      </c>
      <c r="Q574" s="21">
        <v>298.65517241379308</v>
      </c>
      <c r="R574" s="21">
        <v>251</v>
      </c>
      <c r="S574" s="21">
        <v>236.21428571428569</v>
      </c>
      <c r="T574" s="21">
        <v>268.7</v>
      </c>
      <c r="U574" s="21">
        <v>300.62333333333328</v>
      </c>
      <c r="V574" s="22">
        <v>2981.2571182266011</v>
      </c>
      <c r="W574" s="23">
        <v>349</v>
      </c>
      <c r="X574" s="24">
        <v>0.96944444444444444</v>
      </c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</row>
    <row r="575" spans="1:42" s="25" customFormat="1" ht="16.5" customHeight="1" x14ac:dyDescent="0.25">
      <c r="A575" s="16">
        <v>55015010</v>
      </c>
      <c r="B575" s="17" t="s">
        <v>1227</v>
      </c>
      <c r="C575" s="17" t="s">
        <v>1689</v>
      </c>
      <c r="D575" s="17" t="s">
        <v>1690</v>
      </c>
      <c r="E575" s="17" t="s">
        <v>87</v>
      </c>
      <c r="F575" s="17">
        <v>9</v>
      </c>
      <c r="G575" s="17">
        <v>40</v>
      </c>
      <c r="H575" s="18">
        <v>-76.973166669999998</v>
      </c>
      <c r="I575" s="19">
        <v>5.5210833299999997</v>
      </c>
      <c r="J575" s="20">
        <v>470.44444444444451</v>
      </c>
      <c r="K575" s="21">
        <v>413.25</v>
      </c>
      <c r="L575" s="21">
        <v>390.8</v>
      </c>
      <c r="M575" s="21">
        <v>550.71428571428567</v>
      </c>
      <c r="N575" s="21">
        <v>533.88888888888891</v>
      </c>
      <c r="O575" s="21">
        <v>583.33333333333337</v>
      </c>
      <c r="P575" s="21">
        <v>580.89655172413791</v>
      </c>
      <c r="Q575" s="21">
        <v>621.41464218139652</v>
      </c>
      <c r="R575" s="21">
        <v>555.35714285714289</v>
      </c>
      <c r="S575" s="21">
        <v>574.80769230769226</v>
      </c>
      <c r="T575" s="21">
        <v>601.125</v>
      </c>
      <c r="U575" s="21">
        <v>547.31034482758616</v>
      </c>
      <c r="V575" s="22">
        <v>6423.3423262789092</v>
      </c>
      <c r="W575" s="23">
        <v>328</v>
      </c>
      <c r="X575" s="24">
        <v>0.91111111111111109</v>
      </c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</row>
    <row r="576" spans="1:42" s="25" customFormat="1" ht="16.5" customHeight="1" x14ac:dyDescent="0.25">
      <c r="A576" s="16">
        <v>56015010</v>
      </c>
      <c r="B576" s="17" t="s">
        <v>1236</v>
      </c>
      <c r="C576" s="17" t="s">
        <v>1691</v>
      </c>
      <c r="D576" s="17" t="s">
        <v>1692</v>
      </c>
      <c r="E576" s="17" t="s">
        <v>87</v>
      </c>
      <c r="F576" s="17">
        <v>1</v>
      </c>
      <c r="G576" s="17">
        <v>4</v>
      </c>
      <c r="H576" s="18">
        <v>-77.404444439999992</v>
      </c>
      <c r="I576" s="19">
        <v>6.22333333</v>
      </c>
      <c r="J576" s="20">
        <v>267.42307692307691</v>
      </c>
      <c r="K576" s="21">
        <v>169.98846153846159</v>
      </c>
      <c r="L576" s="21">
        <v>213.78846153846149</v>
      </c>
      <c r="M576" s="21">
        <v>340.92916666666667</v>
      </c>
      <c r="N576" s="21">
        <v>499.07692307692309</v>
      </c>
      <c r="O576" s="21">
        <v>489.49200000000002</v>
      </c>
      <c r="P576" s="21">
        <v>517.79230769230776</v>
      </c>
      <c r="Q576" s="21">
        <v>573.63703703703698</v>
      </c>
      <c r="R576" s="21">
        <v>548.47692307692319</v>
      </c>
      <c r="S576" s="21">
        <v>832.71153846153845</v>
      </c>
      <c r="T576" s="21">
        <v>746.08888888888907</v>
      </c>
      <c r="U576" s="21">
        <v>537.43599999999992</v>
      </c>
      <c r="V576" s="22">
        <v>5736.8407849002851</v>
      </c>
      <c r="W576" s="23">
        <v>310</v>
      </c>
      <c r="X576" s="24">
        <v>0.86111111111111116</v>
      </c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</row>
    <row r="577" spans="1:42" s="25" customFormat="1" ht="16.5" customHeight="1" x14ac:dyDescent="0.25">
      <c r="A577" s="16">
        <v>11080010</v>
      </c>
      <c r="B577" s="17" t="s">
        <v>1236</v>
      </c>
      <c r="C577" s="17" t="s">
        <v>475</v>
      </c>
      <c r="D577" s="17" t="s">
        <v>1693</v>
      </c>
      <c r="E577" s="17" t="s">
        <v>87</v>
      </c>
      <c r="F577" s="17">
        <v>1</v>
      </c>
      <c r="G577" s="17">
        <v>15</v>
      </c>
      <c r="H577" s="18">
        <v>-76.885416669999998</v>
      </c>
      <c r="I577" s="19">
        <v>6.5591666699999998</v>
      </c>
      <c r="J577" s="20">
        <v>381.33333333333331</v>
      </c>
      <c r="K577" s="21">
        <v>272.10000000000002</v>
      </c>
      <c r="L577" s="21">
        <v>298.76666666666671</v>
      </c>
      <c r="M577" s="21">
        <v>461.58620689655169</v>
      </c>
      <c r="N577" s="21">
        <v>526.0344827586207</v>
      </c>
      <c r="O577" s="21">
        <v>466.51724137931029</v>
      </c>
      <c r="P577" s="21">
        <v>560.06206896551726</v>
      </c>
      <c r="Q577" s="21">
        <v>499.34482758620692</v>
      </c>
      <c r="R577" s="21">
        <v>391.63333333333333</v>
      </c>
      <c r="S577" s="21">
        <v>427.3</v>
      </c>
      <c r="T577" s="21">
        <v>504.06896551724139</v>
      </c>
      <c r="U577" s="21">
        <v>511.34482758620692</v>
      </c>
      <c r="V577" s="22">
        <v>5300.0919540229879</v>
      </c>
      <c r="W577" s="23">
        <v>353</v>
      </c>
      <c r="X577" s="24">
        <v>0.98055555555555551</v>
      </c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</row>
    <row r="578" spans="1:42" s="25" customFormat="1" ht="16.5" customHeight="1" x14ac:dyDescent="0.25">
      <c r="A578" s="16">
        <v>11090010</v>
      </c>
      <c r="B578" s="17" t="s">
        <v>1211</v>
      </c>
      <c r="C578" s="17" t="s">
        <v>1694</v>
      </c>
      <c r="D578" s="17" t="s">
        <v>1693</v>
      </c>
      <c r="E578" s="17" t="s">
        <v>87</v>
      </c>
      <c r="F578" s="17">
        <v>1</v>
      </c>
      <c r="G578" s="17">
        <v>50</v>
      </c>
      <c r="H578" s="18">
        <v>-76.972722220000009</v>
      </c>
      <c r="I578" s="19">
        <v>6.8125277799999999</v>
      </c>
      <c r="J578" s="20">
        <v>287.39999999999998</v>
      </c>
      <c r="K578" s="21">
        <v>208.93333333333331</v>
      </c>
      <c r="L578" s="21">
        <v>274.06896551724139</v>
      </c>
      <c r="M578" s="21">
        <v>387</v>
      </c>
      <c r="N578" s="21">
        <v>528.41071428571433</v>
      </c>
      <c r="O578" s="21">
        <v>447.10344827586209</v>
      </c>
      <c r="P578" s="21">
        <v>492.57692307692309</v>
      </c>
      <c r="Q578" s="21">
        <v>503.14827586206889</v>
      </c>
      <c r="R578" s="21">
        <v>385.42857142857139</v>
      </c>
      <c r="S578" s="21">
        <v>375.2962962962963</v>
      </c>
      <c r="T578" s="21">
        <v>444.72413793103448</v>
      </c>
      <c r="U578" s="21">
        <v>421</v>
      </c>
      <c r="V578" s="22">
        <v>4755.090666007045</v>
      </c>
      <c r="W578" s="23">
        <v>343</v>
      </c>
      <c r="X578" s="24">
        <v>0.95277777777777772</v>
      </c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</row>
    <row r="579" spans="1:42" s="25" customFormat="1" ht="16.5" customHeight="1" x14ac:dyDescent="0.25">
      <c r="A579" s="16">
        <v>11030010</v>
      </c>
      <c r="B579" s="17" t="s">
        <v>1211</v>
      </c>
      <c r="C579" s="17" t="s">
        <v>160</v>
      </c>
      <c r="D579" s="17" t="s">
        <v>160</v>
      </c>
      <c r="E579" s="17" t="s">
        <v>87</v>
      </c>
      <c r="F579" s="17">
        <v>9</v>
      </c>
      <c r="G579" s="17">
        <v>72</v>
      </c>
      <c r="H579" s="18">
        <v>-76.61</v>
      </c>
      <c r="I579" s="19">
        <v>5.38</v>
      </c>
      <c r="J579" s="20">
        <v>696.44444444444446</v>
      </c>
      <c r="K579" s="21">
        <v>644.57692307692309</v>
      </c>
      <c r="L579" s="21">
        <v>684.01923076923072</v>
      </c>
      <c r="M579" s="21">
        <v>788.73076923076928</v>
      </c>
      <c r="N579" s="21">
        <v>872.45769230769235</v>
      </c>
      <c r="O579" s="21">
        <v>801.88888888888891</v>
      </c>
      <c r="P579" s="21">
        <v>854.89259259259256</v>
      </c>
      <c r="Q579" s="21">
        <v>983.15384615384619</v>
      </c>
      <c r="R579" s="21">
        <v>876.40000000000009</v>
      </c>
      <c r="S579" s="21">
        <v>793.40740740740739</v>
      </c>
      <c r="T579" s="21">
        <v>778.98148148148152</v>
      </c>
      <c r="U579" s="21">
        <v>723.23214285714289</v>
      </c>
      <c r="V579" s="22">
        <v>9498.1854192104183</v>
      </c>
      <c r="W579" s="23">
        <v>319</v>
      </c>
      <c r="X579" s="24">
        <v>0.88611111111111107</v>
      </c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</row>
    <row r="580" spans="1:42" s="25" customFormat="1" ht="16.5" customHeight="1" x14ac:dyDescent="0.25">
      <c r="A580" s="16">
        <v>11010010</v>
      </c>
      <c r="B580" s="17" t="s">
        <v>1211</v>
      </c>
      <c r="C580" s="17" t="s">
        <v>159</v>
      </c>
      <c r="D580" s="17" t="s">
        <v>160</v>
      </c>
      <c r="E580" s="17" t="s">
        <v>87</v>
      </c>
      <c r="F580" s="17">
        <v>1</v>
      </c>
      <c r="G580" s="17">
        <v>98</v>
      </c>
      <c r="H580" s="18">
        <v>-76.544722220000011</v>
      </c>
      <c r="I580" s="19">
        <v>5.4589444399999998</v>
      </c>
      <c r="J580" s="20">
        <v>578.13666666666666</v>
      </c>
      <c r="K580" s="21">
        <v>544.41</v>
      </c>
      <c r="L580" s="21">
        <v>591.02068965517253</v>
      </c>
      <c r="M580" s="21">
        <v>720.69642857142856</v>
      </c>
      <c r="N580" s="21">
        <v>853.04137931034484</v>
      </c>
      <c r="O580" s="21">
        <v>743.76896551724144</v>
      </c>
      <c r="P580" s="21">
        <v>790.17692307692334</v>
      </c>
      <c r="Q580" s="21">
        <v>889.62413793103451</v>
      </c>
      <c r="R580" s="21">
        <v>850.16923076923092</v>
      </c>
      <c r="S580" s="21">
        <v>788.85862068965525</v>
      </c>
      <c r="T580" s="21">
        <v>829.19999999999982</v>
      </c>
      <c r="U580" s="21">
        <v>702.40357142857135</v>
      </c>
      <c r="V580" s="22">
        <v>8881.5066136162695</v>
      </c>
      <c r="W580" s="23">
        <v>342</v>
      </c>
      <c r="X580" s="24">
        <v>0.95</v>
      </c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</row>
    <row r="581" spans="1:42" s="25" customFormat="1" ht="16.5" customHeight="1" x14ac:dyDescent="0.25">
      <c r="A581" s="16">
        <v>11030030</v>
      </c>
      <c r="B581" s="17" t="s">
        <v>1211</v>
      </c>
      <c r="C581" s="17" t="s">
        <v>1695</v>
      </c>
      <c r="D581" s="17" t="s">
        <v>1696</v>
      </c>
      <c r="E581" s="17" t="s">
        <v>87</v>
      </c>
      <c r="F581" s="17">
        <v>9</v>
      </c>
      <c r="G581" s="17">
        <v>64</v>
      </c>
      <c r="H581" s="18">
        <v>-76.728138889999997</v>
      </c>
      <c r="I581" s="19">
        <v>5.3341666700000001</v>
      </c>
      <c r="J581" s="20">
        <v>465.06111111111107</v>
      </c>
      <c r="K581" s="21">
        <v>464.33333333333331</v>
      </c>
      <c r="L581" s="21">
        <v>494.22222222222217</v>
      </c>
      <c r="M581" s="21">
        <v>623.61111111111109</v>
      </c>
      <c r="N581" s="21">
        <v>637.52941176470586</v>
      </c>
      <c r="O581" s="21">
        <v>556.72222222222217</v>
      </c>
      <c r="P581" s="21">
        <v>618.11111111111109</v>
      </c>
      <c r="Q581" s="21">
        <v>629.39473684210532</v>
      </c>
      <c r="R581" s="21">
        <v>593.81578947368416</v>
      </c>
      <c r="S581" s="21">
        <v>503.5</v>
      </c>
      <c r="T581" s="21">
        <v>485.61764705882348</v>
      </c>
      <c r="U581" s="21">
        <v>422.29374999999999</v>
      </c>
      <c r="V581" s="22">
        <v>6494.2124462504289</v>
      </c>
      <c r="W581" s="23">
        <v>214</v>
      </c>
      <c r="X581" s="24">
        <v>0.89166666666666672</v>
      </c>
      <c r="Y581" s="5" t="s">
        <v>1214</v>
      </c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</row>
    <row r="582" spans="1:42" s="25" customFormat="1" ht="16.5" customHeight="1" x14ac:dyDescent="0.25">
      <c r="A582" s="16">
        <v>11020010</v>
      </c>
      <c r="B582" s="17" t="s">
        <v>1211</v>
      </c>
      <c r="C582" s="17" t="s">
        <v>1697</v>
      </c>
      <c r="D582" s="17" t="s">
        <v>1698</v>
      </c>
      <c r="E582" s="17" t="s">
        <v>87</v>
      </c>
      <c r="F582" s="17">
        <v>1</v>
      </c>
      <c r="G582" s="17">
        <v>1850</v>
      </c>
      <c r="H582" s="18">
        <v>-76.142083329999991</v>
      </c>
      <c r="I582" s="19">
        <v>5.90852778</v>
      </c>
      <c r="J582" s="20">
        <v>121.12</v>
      </c>
      <c r="K582" s="21">
        <v>168.58965517241381</v>
      </c>
      <c r="L582" s="21">
        <v>196.4666666666667</v>
      </c>
      <c r="M582" s="21">
        <v>254.93333333333331</v>
      </c>
      <c r="N582" s="21">
        <v>340.66666666666669</v>
      </c>
      <c r="O582" s="21">
        <v>261.70333333333332</v>
      </c>
      <c r="P582" s="21">
        <v>257.70666666666659</v>
      </c>
      <c r="Q582" s="21">
        <v>235.27586206896549</v>
      </c>
      <c r="R582" s="21">
        <v>238.4</v>
      </c>
      <c r="S582" s="21">
        <v>308.06896551724139</v>
      </c>
      <c r="T582" s="21">
        <v>296.4034482758621</v>
      </c>
      <c r="U582" s="21">
        <v>182.72413793103451</v>
      </c>
      <c r="V582" s="22">
        <v>2862.0587356321839</v>
      </c>
      <c r="W582" s="23">
        <v>355</v>
      </c>
      <c r="X582" s="24">
        <v>0.98611111111111116</v>
      </c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</row>
    <row r="583" spans="1:42" s="25" customFormat="1" ht="16.5" customHeight="1" x14ac:dyDescent="0.25">
      <c r="A583" s="16">
        <v>11020050</v>
      </c>
      <c r="B583" s="17" t="s">
        <v>1211</v>
      </c>
      <c r="C583" s="17" t="s">
        <v>1699</v>
      </c>
      <c r="D583" s="17" t="s">
        <v>1698</v>
      </c>
      <c r="E583" s="17" t="s">
        <v>87</v>
      </c>
      <c r="F583" s="17">
        <v>1</v>
      </c>
      <c r="G583" s="17">
        <v>715</v>
      </c>
      <c r="H583" s="18">
        <v>-76.250861110000002</v>
      </c>
      <c r="I583" s="19">
        <v>5.7576666699999999</v>
      </c>
      <c r="J583" s="20">
        <v>495.35714285714278</v>
      </c>
      <c r="K583" s="21">
        <v>360.18518518518522</v>
      </c>
      <c r="L583" s="21">
        <v>469.68518518518522</v>
      </c>
      <c r="M583" s="21">
        <v>570.37037037037032</v>
      </c>
      <c r="N583" s="21">
        <v>764.31428571428569</v>
      </c>
      <c r="O583" s="21">
        <v>582.80799999999999</v>
      </c>
      <c r="P583" s="21">
        <v>472.5</v>
      </c>
      <c r="Q583" s="21">
        <v>503.15384615384608</v>
      </c>
      <c r="R583" s="21">
        <v>538.99259259259259</v>
      </c>
      <c r="S583" s="21">
        <v>672.77857142857135</v>
      </c>
      <c r="T583" s="21">
        <v>849.67241379310349</v>
      </c>
      <c r="U583" s="21">
        <v>598.9655172413793</v>
      </c>
      <c r="V583" s="22">
        <v>6878.7831105216619</v>
      </c>
      <c r="W583" s="23">
        <v>327</v>
      </c>
      <c r="X583" s="24">
        <v>0.90833333333333333</v>
      </c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</row>
    <row r="584" spans="1:42" s="25" customFormat="1" ht="16.5" customHeight="1" x14ac:dyDescent="0.25">
      <c r="A584" s="16">
        <v>54090010</v>
      </c>
      <c r="B584" s="17" t="s">
        <v>1211</v>
      </c>
      <c r="C584" s="17" t="s">
        <v>874</v>
      </c>
      <c r="D584" s="17" t="s">
        <v>1700</v>
      </c>
      <c r="E584" s="17" t="s">
        <v>87</v>
      </c>
      <c r="F584" s="17">
        <v>9</v>
      </c>
      <c r="G584" s="17">
        <v>15</v>
      </c>
      <c r="H584" s="18">
        <v>-77.13555556</v>
      </c>
      <c r="I584" s="19">
        <v>4.1626111100000003</v>
      </c>
      <c r="J584" s="20">
        <v>417.25</v>
      </c>
      <c r="K584" s="21">
        <v>339.71428571428572</v>
      </c>
      <c r="L584" s="21">
        <v>373.2</v>
      </c>
      <c r="M584" s="21">
        <v>455.75555555555547</v>
      </c>
      <c r="N584" s="21">
        <v>652.92307692307691</v>
      </c>
      <c r="O584" s="21">
        <v>581.67407407407416</v>
      </c>
      <c r="P584" s="21">
        <v>636.42962962962963</v>
      </c>
      <c r="Q584" s="21">
        <v>758.33333333333337</v>
      </c>
      <c r="R584" s="21">
        <v>812.69615384615383</v>
      </c>
      <c r="S584" s="21">
        <v>793.38461538461536</v>
      </c>
      <c r="T584" s="21">
        <v>706.5</v>
      </c>
      <c r="U584" s="21">
        <v>615.51851851851848</v>
      </c>
      <c r="V584" s="22">
        <v>7143.3792429792429</v>
      </c>
      <c r="W584" s="23">
        <v>322</v>
      </c>
      <c r="X584" s="24">
        <v>0.89444444444444449</v>
      </c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</row>
    <row r="585" spans="1:42" s="25" customFormat="1" ht="16.5" customHeight="1" x14ac:dyDescent="0.25">
      <c r="A585" s="16">
        <v>54010010</v>
      </c>
      <c r="B585" s="17" t="s">
        <v>1236</v>
      </c>
      <c r="C585" s="17" t="s">
        <v>954</v>
      </c>
      <c r="D585" s="17" t="s">
        <v>954</v>
      </c>
      <c r="E585" s="17" t="s">
        <v>87</v>
      </c>
      <c r="F585" s="17">
        <v>9</v>
      </c>
      <c r="G585" s="17">
        <v>78</v>
      </c>
      <c r="H585" s="18">
        <v>-76.689222220000005</v>
      </c>
      <c r="I585" s="19">
        <v>5.1587500000000004</v>
      </c>
      <c r="J585" s="20">
        <v>597.14814814814815</v>
      </c>
      <c r="K585" s="21">
        <v>624.11111111111109</v>
      </c>
      <c r="L585" s="21">
        <v>630.98148148148152</v>
      </c>
      <c r="M585" s="21">
        <v>649.81481481481478</v>
      </c>
      <c r="N585" s="21">
        <v>776.44074074074081</v>
      </c>
      <c r="O585" s="21">
        <v>658</v>
      </c>
      <c r="P585" s="21">
        <v>683.54285714285709</v>
      </c>
      <c r="Q585" s="21">
        <v>743.16428571428571</v>
      </c>
      <c r="R585" s="21">
        <v>664.07142857142856</v>
      </c>
      <c r="S585" s="21">
        <v>638.14285714285711</v>
      </c>
      <c r="T585" s="21">
        <v>595.10714285714289</v>
      </c>
      <c r="U585" s="21">
        <v>597.15185185185192</v>
      </c>
      <c r="V585" s="22">
        <v>7857.6767195767206</v>
      </c>
      <c r="W585" s="23">
        <v>329</v>
      </c>
      <c r="X585" s="24">
        <v>0.91388888888888886</v>
      </c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</row>
    <row r="586" spans="1:42" s="25" customFormat="1" ht="16.5" customHeight="1" x14ac:dyDescent="0.25">
      <c r="A586" s="16">
        <v>55010020</v>
      </c>
      <c r="B586" s="17" t="s">
        <v>1211</v>
      </c>
      <c r="C586" s="17" t="s">
        <v>1701</v>
      </c>
      <c r="D586" s="17" t="s">
        <v>954</v>
      </c>
      <c r="E586" s="17" t="s">
        <v>87</v>
      </c>
      <c r="F586" s="17">
        <v>9</v>
      </c>
      <c r="G586" s="17">
        <v>53</v>
      </c>
      <c r="H586" s="18">
        <v>-76.824722220000012</v>
      </c>
      <c r="I586" s="19">
        <v>5.1184166700000002</v>
      </c>
      <c r="J586" s="20">
        <v>525.41724137931033</v>
      </c>
      <c r="K586" s="21">
        <v>464.83448275862071</v>
      </c>
      <c r="L586" s="21">
        <v>556.36785714285713</v>
      </c>
      <c r="M586" s="21">
        <v>500.0928571428571</v>
      </c>
      <c r="N586" s="21">
        <v>592.57586206896553</v>
      </c>
      <c r="O586" s="21">
        <v>533.41379310344826</v>
      </c>
      <c r="P586" s="21">
        <v>618.37931034482756</v>
      </c>
      <c r="Q586" s="21">
        <v>596.86206896551721</v>
      </c>
      <c r="R586" s="21">
        <v>520.70000000000005</v>
      </c>
      <c r="S586" s="21">
        <v>537.1</v>
      </c>
      <c r="T586" s="21">
        <v>525.31034482758616</v>
      </c>
      <c r="U586" s="21">
        <v>498</v>
      </c>
      <c r="V586" s="22">
        <v>6469.0538177339886</v>
      </c>
      <c r="W586" s="23">
        <v>349</v>
      </c>
      <c r="X586" s="24">
        <v>0.96944444444444444</v>
      </c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</row>
    <row r="587" spans="1:42" s="25" customFormat="1" ht="16.5" customHeight="1" x14ac:dyDescent="0.25">
      <c r="A587" s="16">
        <v>11035010</v>
      </c>
      <c r="B587" s="17" t="s">
        <v>1227</v>
      </c>
      <c r="C587" s="17" t="s">
        <v>1702</v>
      </c>
      <c r="D587" s="17" t="s">
        <v>1702</v>
      </c>
      <c r="E587" s="17" t="s">
        <v>87</v>
      </c>
      <c r="F587" s="17">
        <v>1</v>
      </c>
      <c r="G587" s="17">
        <v>41</v>
      </c>
      <c r="H587" s="18">
        <v>-76.58</v>
      </c>
      <c r="I587" s="19">
        <v>5.51</v>
      </c>
      <c r="J587" s="20">
        <v>598.18279166666673</v>
      </c>
      <c r="K587" s="21">
        <v>559.40416666666658</v>
      </c>
      <c r="L587" s="21">
        <v>634.76666666666654</v>
      </c>
      <c r="M587" s="21">
        <v>724.39166666666654</v>
      </c>
      <c r="N587" s="21">
        <v>790.85625000000016</v>
      </c>
      <c r="O587" s="21">
        <v>746.47916666666663</v>
      </c>
      <c r="P587" s="21">
        <v>834.59329166666646</v>
      </c>
      <c r="Q587" s="21">
        <v>851.47375000000011</v>
      </c>
      <c r="R587" s="21">
        <v>782.14291666666679</v>
      </c>
      <c r="S587" s="21">
        <v>702.21125000000018</v>
      </c>
      <c r="T587" s="21">
        <v>824.83958333333328</v>
      </c>
      <c r="U587" s="21">
        <v>725.24058333333335</v>
      </c>
      <c r="V587" s="22">
        <v>8774.5820833333328</v>
      </c>
      <c r="W587" s="23">
        <v>288</v>
      </c>
      <c r="X587" s="24">
        <v>0.8</v>
      </c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</row>
    <row r="588" spans="1:42" s="25" customFormat="1" ht="16.5" customHeight="1" x14ac:dyDescent="0.25">
      <c r="A588" s="16">
        <v>11050060</v>
      </c>
      <c r="B588" s="17" t="s">
        <v>1211</v>
      </c>
      <c r="C588" s="17" t="s">
        <v>1703</v>
      </c>
      <c r="D588" s="17" t="s">
        <v>1704</v>
      </c>
      <c r="E588" s="17" t="s">
        <v>87</v>
      </c>
      <c r="F588" s="17">
        <v>1</v>
      </c>
      <c r="G588" s="17">
        <v>100</v>
      </c>
      <c r="H588" s="18">
        <v>-76.915638889999997</v>
      </c>
      <c r="I588" s="19">
        <v>6.1083333299999998</v>
      </c>
      <c r="J588" s="20">
        <v>428.93333333333328</v>
      </c>
      <c r="K588" s="21">
        <v>342.78666666666669</v>
      </c>
      <c r="L588" s="21">
        <v>365.20689655172413</v>
      </c>
      <c r="M588" s="21">
        <v>519.36071428571427</v>
      </c>
      <c r="N588" s="21">
        <v>533.44000000000005</v>
      </c>
      <c r="O588" s="21">
        <v>547.78846153846155</v>
      </c>
      <c r="P588" s="21">
        <v>543.84615384615381</v>
      </c>
      <c r="Q588" s="21">
        <v>538.34074074074078</v>
      </c>
      <c r="R588" s="21">
        <v>440.77499999999998</v>
      </c>
      <c r="S588" s="21">
        <v>450.65357142857141</v>
      </c>
      <c r="T588" s="21">
        <v>504.46206896551718</v>
      </c>
      <c r="U588" s="21">
        <v>480.62962962962962</v>
      </c>
      <c r="V588" s="22">
        <v>5696.2232369865123</v>
      </c>
      <c r="W588" s="23">
        <v>333</v>
      </c>
      <c r="X588" s="24">
        <v>0.92500000000000004</v>
      </c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</row>
    <row r="589" spans="1:42" s="25" customFormat="1" ht="16.5" customHeight="1" x14ac:dyDescent="0.25">
      <c r="A589" s="16">
        <v>11050020</v>
      </c>
      <c r="B589" s="17" t="s">
        <v>1236</v>
      </c>
      <c r="C589" s="17" t="s">
        <v>1705</v>
      </c>
      <c r="D589" s="17" t="s">
        <v>1704</v>
      </c>
      <c r="E589" s="17" t="s">
        <v>87</v>
      </c>
      <c r="F589" s="17">
        <v>1</v>
      </c>
      <c r="G589" s="17">
        <v>25</v>
      </c>
      <c r="H589" s="18">
        <v>-76.780027779999998</v>
      </c>
      <c r="I589" s="19">
        <v>5.9947222199999999</v>
      </c>
      <c r="J589" s="20">
        <v>512.6</v>
      </c>
      <c r="K589" s="21">
        <v>387.64</v>
      </c>
      <c r="L589" s="21">
        <v>479.68</v>
      </c>
      <c r="M589" s="21">
        <v>628.24400000000003</v>
      </c>
      <c r="N589" s="21">
        <v>712.22800000000007</v>
      </c>
      <c r="O589" s="21">
        <v>627</v>
      </c>
      <c r="P589" s="21">
        <v>726.99600000000009</v>
      </c>
      <c r="Q589" s="21">
        <v>775.48833333333334</v>
      </c>
      <c r="R589" s="21">
        <v>656.33333333333337</v>
      </c>
      <c r="S589" s="21">
        <v>549.75</v>
      </c>
      <c r="T589" s="21">
        <v>681.98916666666662</v>
      </c>
      <c r="U589" s="21">
        <v>680.64</v>
      </c>
      <c r="V589" s="22">
        <v>7418.5888333333332</v>
      </c>
      <c r="W589" s="23">
        <v>296</v>
      </c>
      <c r="X589" s="24">
        <v>0.82222222222222219</v>
      </c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</row>
    <row r="590" spans="1:42" s="25" customFormat="1" ht="16.5" customHeight="1" x14ac:dyDescent="0.25">
      <c r="A590" s="16">
        <v>11050030</v>
      </c>
      <c r="B590" s="17" t="s">
        <v>1211</v>
      </c>
      <c r="C590" s="17" t="s">
        <v>1706</v>
      </c>
      <c r="D590" s="17" t="s">
        <v>1704</v>
      </c>
      <c r="E590" s="17" t="s">
        <v>87</v>
      </c>
      <c r="F590" s="17">
        <v>1</v>
      </c>
      <c r="G590" s="17">
        <v>25</v>
      </c>
      <c r="H590" s="18">
        <v>-76.821361109999998</v>
      </c>
      <c r="I590" s="19">
        <v>6.1025</v>
      </c>
      <c r="J590" s="20">
        <v>460.43333333333328</v>
      </c>
      <c r="K590" s="21">
        <v>293.26428571428568</v>
      </c>
      <c r="L590" s="21">
        <v>389.94482758620688</v>
      </c>
      <c r="M590" s="21">
        <v>508.06000000000012</v>
      </c>
      <c r="N590" s="21">
        <v>580.24642857142862</v>
      </c>
      <c r="O590" s="21">
        <v>599.63333333333333</v>
      </c>
      <c r="P590" s="21">
        <v>642.09629629629626</v>
      </c>
      <c r="Q590" s="21">
        <v>671.55185185185178</v>
      </c>
      <c r="R590" s="21">
        <v>531.57142857142856</v>
      </c>
      <c r="S590" s="21">
        <v>517.34827586206893</v>
      </c>
      <c r="T590" s="21">
        <v>538.99642857142851</v>
      </c>
      <c r="U590" s="21">
        <v>514.40384615384619</v>
      </c>
      <c r="V590" s="22">
        <v>6247.550335845508</v>
      </c>
      <c r="W590" s="23">
        <v>334</v>
      </c>
      <c r="X590" s="24">
        <v>0.92777777777777781</v>
      </c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</row>
    <row r="591" spans="1:42" s="25" customFormat="1" ht="16.5" customHeight="1" x14ac:dyDescent="0.25">
      <c r="A591" s="16">
        <v>54020010</v>
      </c>
      <c r="B591" s="17" t="s">
        <v>1211</v>
      </c>
      <c r="C591" s="17" t="s">
        <v>872</v>
      </c>
      <c r="D591" s="17" t="s">
        <v>873</v>
      </c>
      <c r="E591" s="17" t="s">
        <v>87</v>
      </c>
      <c r="F591" s="17">
        <v>9</v>
      </c>
      <c r="G591" s="17">
        <v>62</v>
      </c>
      <c r="H591" s="18">
        <v>-76.6965</v>
      </c>
      <c r="I591" s="19">
        <v>5.0976666699999997</v>
      </c>
      <c r="J591" s="20">
        <v>605.40740740740739</v>
      </c>
      <c r="K591" s="21">
        <v>611.0344827586207</v>
      </c>
      <c r="L591" s="21">
        <v>664.67857142857144</v>
      </c>
      <c r="M591" s="21">
        <v>658.79310344827582</v>
      </c>
      <c r="N591" s="21">
        <v>823.27</v>
      </c>
      <c r="O591" s="21">
        <v>687.09333333333336</v>
      </c>
      <c r="P591" s="21">
        <v>727.63571428571424</v>
      </c>
      <c r="Q591" s="21">
        <v>765.7037037037037</v>
      </c>
      <c r="R591" s="21">
        <v>711.68148148148157</v>
      </c>
      <c r="S591" s="21">
        <v>676.46428571428567</v>
      </c>
      <c r="T591" s="21">
        <v>656.75862068965512</v>
      </c>
      <c r="U591" s="21">
        <v>644.92857142857144</v>
      </c>
      <c r="V591" s="22">
        <v>8233.4492756796189</v>
      </c>
      <c r="W591" s="23">
        <v>340</v>
      </c>
      <c r="X591" s="24">
        <v>0.94444444444444442</v>
      </c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</row>
    <row r="592" spans="1:42" s="25" customFormat="1" ht="16.5" customHeight="1" x14ac:dyDescent="0.25">
      <c r="A592" s="16">
        <v>54020080</v>
      </c>
      <c r="B592" s="17" t="s">
        <v>1211</v>
      </c>
      <c r="C592" s="17" t="s">
        <v>1707</v>
      </c>
      <c r="D592" s="17" t="s">
        <v>873</v>
      </c>
      <c r="E592" s="17" t="s">
        <v>87</v>
      </c>
      <c r="F592" s="17">
        <v>9</v>
      </c>
      <c r="G592" s="17">
        <v>35</v>
      </c>
      <c r="H592" s="18">
        <v>-76.826944439999991</v>
      </c>
      <c r="I592" s="19">
        <v>4.9322222199999999</v>
      </c>
      <c r="J592" s="20">
        <v>727.31034482758616</v>
      </c>
      <c r="K592" s="21">
        <v>598.14137931034475</v>
      </c>
      <c r="L592" s="21">
        <v>668.92857142857144</v>
      </c>
      <c r="M592" s="21">
        <v>696.62962962962968</v>
      </c>
      <c r="N592" s="21">
        <v>759.56896551724139</v>
      </c>
      <c r="O592" s="21">
        <v>671.27857142857135</v>
      </c>
      <c r="P592" s="21">
        <v>778.4206896551724</v>
      </c>
      <c r="Q592" s="21">
        <v>839.17241379310349</v>
      </c>
      <c r="R592" s="21">
        <v>725.68965517241384</v>
      </c>
      <c r="S592" s="21">
        <v>755.85185185185185</v>
      </c>
      <c r="T592" s="21">
        <v>741.55172413793105</v>
      </c>
      <c r="U592" s="21">
        <v>721.98518518518517</v>
      </c>
      <c r="V592" s="22">
        <v>8684.528981937603</v>
      </c>
      <c r="W592" s="23">
        <v>340</v>
      </c>
      <c r="X592" s="24">
        <v>0.94444444444444442</v>
      </c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</row>
    <row r="593" spans="1:42" s="25" customFormat="1" ht="16.5" customHeight="1" x14ac:dyDescent="0.25">
      <c r="A593" s="16">
        <v>54085010</v>
      </c>
      <c r="B593" s="17" t="s">
        <v>1236</v>
      </c>
      <c r="C593" s="17" t="s">
        <v>1708</v>
      </c>
      <c r="D593" s="17" t="s">
        <v>873</v>
      </c>
      <c r="E593" s="17" t="s">
        <v>87</v>
      </c>
      <c r="F593" s="17">
        <v>9</v>
      </c>
      <c r="G593" s="17">
        <v>40</v>
      </c>
      <c r="H593" s="18">
        <v>-76.934250000000006</v>
      </c>
      <c r="I593" s="19">
        <v>4.6881944400000002</v>
      </c>
      <c r="J593" s="20">
        <v>453.55421352783839</v>
      </c>
      <c r="K593" s="21">
        <v>377.36399999999998</v>
      </c>
      <c r="L593" s="21">
        <v>451.67710898717252</v>
      </c>
      <c r="M593" s="21">
        <v>464.05384615384622</v>
      </c>
      <c r="N593" s="21">
        <v>578.06513296763103</v>
      </c>
      <c r="O593" s="21">
        <v>507.81666666666672</v>
      </c>
      <c r="P593" s="21">
        <v>593.19999999999993</v>
      </c>
      <c r="Q593" s="21">
        <v>668.65061276387507</v>
      </c>
      <c r="R593" s="21">
        <v>586.31710036595666</v>
      </c>
      <c r="S593" s="21">
        <v>584.13333333333333</v>
      </c>
      <c r="T593" s="21">
        <v>545.38778192208554</v>
      </c>
      <c r="U593" s="21">
        <v>516.35281146367367</v>
      </c>
      <c r="V593" s="22">
        <v>6326.5726081520779</v>
      </c>
      <c r="W593" s="23">
        <v>291</v>
      </c>
      <c r="X593" s="24">
        <v>0.80833333333333335</v>
      </c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</row>
    <row r="594" spans="1:42" s="25" customFormat="1" ht="16.5" customHeight="1" x14ac:dyDescent="0.25">
      <c r="A594" s="16">
        <v>54020020</v>
      </c>
      <c r="B594" s="17" t="s">
        <v>1236</v>
      </c>
      <c r="C594" s="17" t="s">
        <v>1709</v>
      </c>
      <c r="D594" s="17" t="s">
        <v>924</v>
      </c>
      <c r="E594" s="17" t="s">
        <v>87</v>
      </c>
      <c r="F594" s="17">
        <v>9</v>
      </c>
      <c r="G594" s="17">
        <v>71</v>
      </c>
      <c r="H594" s="18">
        <v>-76.605555560000013</v>
      </c>
      <c r="I594" s="19">
        <v>4.9556944400000003</v>
      </c>
      <c r="J594" s="20">
        <v>720.85185185185185</v>
      </c>
      <c r="K594" s="21">
        <v>629.51851851851848</v>
      </c>
      <c r="L594" s="21">
        <v>737.737037037037</v>
      </c>
      <c r="M594" s="21">
        <v>826.41851851851845</v>
      </c>
      <c r="N594" s="21">
        <v>863.72222222222217</v>
      </c>
      <c r="O594" s="21">
        <v>685.65384615384619</v>
      </c>
      <c r="P594" s="21">
        <v>673.85714285714289</v>
      </c>
      <c r="Q594" s="21">
        <v>785</v>
      </c>
      <c r="R594" s="21">
        <v>777.75</v>
      </c>
      <c r="S594" s="21">
        <v>925.76</v>
      </c>
      <c r="T594" s="21">
        <v>911.92592592592598</v>
      </c>
      <c r="U594" s="21">
        <v>791.14814814814815</v>
      </c>
      <c r="V594" s="22">
        <v>9329.3432112332102</v>
      </c>
      <c r="W594" s="23">
        <v>321</v>
      </c>
      <c r="X594" s="24">
        <v>0.89166666666666672</v>
      </c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</row>
    <row r="595" spans="1:42" s="25" customFormat="1" ht="16.5" customHeight="1" x14ac:dyDescent="0.25">
      <c r="A595" s="16">
        <v>11045010</v>
      </c>
      <c r="B595" s="17" t="s">
        <v>1218</v>
      </c>
      <c r="C595" s="17" t="s">
        <v>86</v>
      </c>
      <c r="D595" s="17" t="s">
        <v>88</v>
      </c>
      <c r="E595" s="17" t="s">
        <v>87</v>
      </c>
      <c r="F595" s="17">
        <v>1</v>
      </c>
      <c r="G595" s="17">
        <v>75</v>
      </c>
      <c r="H595" s="18">
        <v>-76.643777779999994</v>
      </c>
      <c r="I595" s="19">
        <v>5.69055556</v>
      </c>
      <c r="J595" s="20">
        <v>569.78666666666663</v>
      </c>
      <c r="K595" s="21">
        <v>487.34666666666658</v>
      </c>
      <c r="L595" s="21">
        <v>538.77</v>
      </c>
      <c r="M595" s="21">
        <v>652.86666666666667</v>
      </c>
      <c r="N595" s="21">
        <v>785.12758620689669</v>
      </c>
      <c r="O595" s="21">
        <v>774.80344827586214</v>
      </c>
      <c r="P595" s="21">
        <v>851.6966666666666</v>
      </c>
      <c r="Q595" s="21">
        <v>867.4103448275863</v>
      </c>
      <c r="R595" s="21">
        <v>698.43000000000006</v>
      </c>
      <c r="S595" s="21">
        <v>588.3620689655171</v>
      </c>
      <c r="T595" s="21">
        <v>662.33</v>
      </c>
      <c r="U595" s="21">
        <v>679.96551724137953</v>
      </c>
      <c r="V595" s="22">
        <v>8156.8956321839087</v>
      </c>
      <c r="W595" s="23">
        <v>355</v>
      </c>
      <c r="X595" s="24">
        <v>0.98611111111111116</v>
      </c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</row>
    <row r="596" spans="1:42" s="25" customFormat="1" ht="16.5" customHeight="1" x14ac:dyDescent="0.25">
      <c r="A596" s="16">
        <v>11050010</v>
      </c>
      <c r="B596" s="17" t="s">
        <v>1211</v>
      </c>
      <c r="C596" s="17" t="s">
        <v>1710</v>
      </c>
      <c r="D596" s="17" t="s">
        <v>88</v>
      </c>
      <c r="E596" s="17" t="s">
        <v>87</v>
      </c>
      <c r="F596" s="17">
        <v>1</v>
      </c>
      <c r="G596" s="17">
        <v>20</v>
      </c>
      <c r="H596" s="18">
        <v>-76.72702778</v>
      </c>
      <c r="I596" s="19">
        <v>6.22177778</v>
      </c>
      <c r="J596" s="20">
        <v>491.55172413793099</v>
      </c>
      <c r="K596" s="21">
        <v>420.03333333333342</v>
      </c>
      <c r="L596" s="21">
        <v>421.9</v>
      </c>
      <c r="M596" s="21">
        <v>625.39310344827595</v>
      </c>
      <c r="N596" s="21">
        <v>751.07407407407402</v>
      </c>
      <c r="O596" s="21">
        <v>776.24137931034488</v>
      </c>
      <c r="P596" s="21">
        <v>800.21428571428567</v>
      </c>
      <c r="Q596" s="21">
        <v>721.51851851851848</v>
      </c>
      <c r="R596" s="21">
        <v>736.90714285714296</v>
      </c>
      <c r="S596" s="21">
        <v>694.82142857142856</v>
      </c>
      <c r="T596" s="21">
        <v>719.67857142857144</v>
      </c>
      <c r="U596" s="21">
        <v>689.23333333333335</v>
      </c>
      <c r="V596" s="22">
        <v>7848.5668947272397</v>
      </c>
      <c r="W596" s="23">
        <v>343</v>
      </c>
      <c r="X596" s="24">
        <v>0.95277777777777772</v>
      </c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</row>
    <row r="597" spans="1:42" s="25" customFormat="1" ht="16.5" customHeight="1" x14ac:dyDescent="0.25">
      <c r="A597" s="16">
        <v>11040010</v>
      </c>
      <c r="B597" s="17" t="s">
        <v>1211</v>
      </c>
      <c r="C597" s="17" t="s">
        <v>1711</v>
      </c>
      <c r="D597" s="17" t="s">
        <v>88</v>
      </c>
      <c r="E597" s="17" t="s">
        <v>87</v>
      </c>
      <c r="F597" s="17">
        <v>1</v>
      </c>
      <c r="G597" s="17">
        <v>54</v>
      </c>
      <c r="H597" s="18">
        <v>-76.53780556000001</v>
      </c>
      <c r="I597" s="19">
        <v>5.7436111099999998</v>
      </c>
      <c r="J597" s="20">
        <v>769.96296296296293</v>
      </c>
      <c r="K597" s="21">
        <v>661.42857142857144</v>
      </c>
      <c r="L597" s="21">
        <v>710.80769230769226</v>
      </c>
      <c r="M597" s="21">
        <v>845.38888888888891</v>
      </c>
      <c r="N597" s="21">
        <v>951.96428571428567</v>
      </c>
      <c r="O597" s="21">
        <v>931.68928571428569</v>
      </c>
      <c r="P597" s="21">
        <v>991.46923076923076</v>
      </c>
      <c r="Q597" s="21">
        <v>964.23571428571427</v>
      </c>
      <c r="R597" s="21">
        <v>922.5</v>
      </c>
      <c r="S597" s="21">
        <v>864.65517241379314</v>
      </c>
      <c r="T597" s="21">
        <v>970.28275862068972</v>
      </c>
      <c r="U597" s="21">
        <v>901.63103448275876</v>
      </c>
      <c r="V597" s="22">
        <v>10486.01559758887</v>
      </c>
      <c r="W597" s="23">
        <v>333</v>
      </c>
      <c r="X597" s="24">
        <v>0.92500000000000004</v>
      </c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</row>
    <row r="598" spans="1:42" s="25" customFormat="1" ht="16.5" customHeight="1" x14ac:dyDescent="0.25">
      <c r="A598" s="16">
        <v>11030040</v>
      </c>
      <c r="B598" s="17" t="s">
        <v>1211</v>
      </c>
      <c r="C598" s="17" t="s">
        <v>1712</v>
      </c>
      <c r="D598" s="17" t="s">
        <v>1713</v>
      </c>
      <c r="E598" s="17" t="s">
        <v>87</v>
      </c>
      <c r="F598" s="17">
        <v>1</v>
      </c>
      <c r="G598" s="17">
        <v>35</v>
      </c>
      <c r="H598" s="18">
        <v>-76.740861109999997</v>
      </c>
      <c r="I598" s="19">
        <v>5.4816111100000002</v>
      </c>
      <c r="J598" s="20">
        <v>546.19230769230774</v>
      </c>
      <c r="K598" s="21">
        <v>533.16</v>
      </c>
      <c r="L598" s="21">
        <v>527.76923076923072</v>
      </c>
      <c r="M598" s="21">
        <v>624.67999999999995</v>
      </c>
      <c r="N598" s="21">
        <v>647.64</v>
      </c>
      <c r="O598" s="21">
        <v>601.33749999999998</v>
      </c>
      <c r="P598" s="21">
        <v>664.8416666666667</v>
      </c>
      <c r="Q598" s="21">
        <v>688.03846153846155</v>
      </c>
      <c r="R598" s="21">
        <v>587.42307692307691</v>
      </c>
      <c r="S598" s="21">
        <v>535.42857142857144</v>
      </c>
      <c r="T598" s="21">
        <v>549.03571428571433</v>
      </c>
      <c r="U598" s="21">
        <v>538.51851851851848</v>
      </c>
      <c r="V598" s="22">
        <v>7044.0650478225489</v>
      </c>
      <c r="W598" s="23">
        <v>310</v>
      </c>
      <c r="X598" s="24">
        <v>0.86111111111111116</v>
      </c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</row>
    <row r="599" spans="1:42" s="25" customFormat="1" ht="16.5" customHeight="1" x14ac:dyDescent="0.25">
      <c r="A599" s="16">
        <v>11035020</v>
      </c>
      <c r="B599" s="17" t="s">
        <v>1211</v>
      </c>
      <c r="C599" s="17" t="s">
        <v>141</v>
      </c>
      <c r="D599" s="17" t="s">
        <v>1713</v>
      </c>
      <c r="E599" s="17" t="s">
        <v>87</v>
      </c>
      <c r="F599" s="17">
        <v>1</v>
      </c>
      <c r="G599" s="17">
        <v>53</v>
      </c>
      <c r="H599" s="18">
        <v>-76.74972222000001</v>
      </c>
      <c r="I599" s="19">
        <v>5.6261666699999999</v>
      </c>
      <c r="J599" s="20">
        <v>535.3481481481482</v>
      </c>
      <c r="K599" s="21">
        <v>460.02692307692303</v>
      </c>
      <c r="L599" s="21">
        <v>505.80000000000013</v>
      </c>
      <c r="M599" s="21">
        <v>578.45000000000005</v>
      </c>
      <c r="N599" s="21">
        <v>635.44083333333333</v>
      </c>
      <c r="O599" s="21">
        <v>654.85583333333341</v>
      </c>
      <c r="P599" s="21">
        <v>741.78749999999991</v>
      </c>
      <c r="Q599" s="21">
        <v>763.14250000000004</v>
      </c>
      <c r="R599" s="21">
        <v>538.5291666666667</v>
      </c>
      <c r="S599" s="21">
        <v>488.94375000000002</v>
      </c>
      <c r="T599" s="21">
        <v>551.00740740740741</v>
      </c>
      <c r="U599" s="21">
        <v>552.25000000000011</v>
      </c>
      <c r="V599" s="22">
        <v>7005.5820619658116</v>
      </c>
      <c r="W599" s="23">
        <v>301</v>
      </c>
      <c r="X599" s="24">
        <v>0.83611111111111114</v>
      </c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</row>
    <row r="600" spans="1:42" s="25" customFormat="1" ht="16.5" customHeight="1" x14ac:dyDescent="0.25">
      <c r="A600" s="16">
        <v>11120040</v>
      </c>
      <c r="B600" s="17" t="s">
        <v>1236</v>
      </c>
      <c r="C600" s="17" t="s">
        <v>896</v>
      </c>
      <c r="D600" s="17" t="s">
        <v>1532</v>
      </c>
      <c r="E600" s="17" t="s">
        <v>87</v>
      </c>
      <c r="F600" s="17">
        <v>1</v>
      </c>
      <c r="G600" s="17">
        <v>8</v>
      </c>
      <c r="H600" s="18">
        <v>-77.11527778</v>
      </c>
      <c r="I600" s="19">
        <v>7.4394444399999999</v>
      </c>
      <c r="J600" s="20">
        <v>79.329629629629636</v>
      </c>
      <c r="K600" s="21">
        <v>49.911111111111097</v>
      </c>
      <c r="L600" s="21">
        <v>76.024999999999991</v>
      </c>
      <c r="M600" s="21">
        <v>171.70357142857139</v>
      </c>
      <c r="N600" s="21">
        <v>256.60000000000002</v>
      </c>
      <c r="O600" s="21">
        <v>246.30769230769229</v>
      </c>
      <c r="P600" s="21">
        <v>275.38461538461542</v>
      </c>
      <c r="Q600" s="21">
        <v>283.79166666666669</v>
      </c>
      <c r="R600" s="21">
        <v>278.49333333333328</v>
      </c>
      <c r="S600" s="21">
        <v>209.708</v>
      </c>
      <c r="T600" s="21">
        <v>245.56399999999999</v>
      </c>
      <c r="U600" s="21">
        <v>166.38</v>
      </c>
      <c r="V600" s="22">
        <v>2339.19861986162</v>
      </c>
      <c r="W600" s="23">
        <v>311</v>
      </c>
      <c r="X600" s="24">
        <v>0.86388888888888893</v>
      </c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</row>
    <row r="601" spans="1:42" s="25" customFormat="1" ht="16.5" customHeight="1" x14ac:dyDescent="0.25">
      <c r="A601" s="16">
        <v>54020040</v>
      </c>
      <c r="B601" s="17" t="s">
        <v>1211</v>
      </c>
      <c r="C601" s="17" t="s">
        <v>1714</v>
      </c>
      <c r="D601" s="17" t="s">
        <v>1715</v>
      </c>
      <c r="E601" s="17" t="s">
        <v>87</v>
      </c>
      <c r="F601" s="17">
        <v>9</v>
      </c>
      <c r="G601" s="17">
        <v>429</v>
      </c>
      <c r="H601" s="18">
        <v>-76.290833329999998</v>
      </c>
      <c r="I601" s="19">
        <v>4.9038611100000002</v>
      </c>
      <c r="J601" s="20">
        <v>277.70416666666671</v>
      </c>
      <c r="K601" s="21">
        <v>323.05</v>
      </c>
      <c r="L601" s="21">
        <v>354.75833333333338</v>
      </c>
      <c r="M601" s="21">
        <v>411.34615384615392</v>
      </c>
      <c r="N601" s="21">
        <v>400.73321541398758</v>
      </c>
      <c r="O601" s="21">
        <v>361.49599999999998</v>
      </c>
      <c r="P601" s="21">
        <v>264.88</v>
      </c>
      <c r="Q601" s="21">
        <v>288.85127256214622</v>
      </c>
      <c r="R601" s="21">
        <v>363.65384615384608</v>
      </c>
      <c r="S601" s="21">
        <v>471.88749999999999</v>
      </c>
      <c r="T601" s="21">
        <v>528.31793922881286</v>
      </c>
      <c r="U601" s="21">
        <v>483.32307692307688</v>
      </c>
      <c r="V601" s="22">
        <v>4530.001504128024</v>
      </c>
      <c r="W601" s="23">
        <v>296</v>
      </c>
      <c r="X601" s="24">
        <v>0.82222222222222219</v>
      </c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</row>
    <row r="602" spans="1:42" s="25" customFormat="1" ht="16.5" customHeight="1" x14ac:dyDescent="0.25">
      <c r="A602" s="16">
        <v>11150020</v>
      </c>
      <c r="B602" s="17" t="s">
        <v>1211</v>
      </c>
      <c r="C602" s="17" t="s">
        <v>1716</v>
      </c>
      <c r="D602" s="17" t="s">
        <v>1717</v>
      </c>
      <c r="E602" s="17" t="s">
        <v>87</v>
      </c>
      <c r="F602" s="17">
        <v>1</v>
      </c>
      <c r="G602" s="17">
        <v>10</v>
      </c>
      <c r="H602" s="18">
        <v>-77.040416669999999</v>
      </c>
      <c r="I602" s="19">
        <v>8.1629166700000013</v>
      </c>
      <c r="J602" s="20">
        <v>105.06896551724139</v>
      </c>
      <c r="K602" s="21">
        <v>64.107142857142861</v>
      </c>
      <c r="L602" s="21">
        <v>120.5259259259259</v>
      </c>
      <c r="M602" s="21">
        <v>243.05714285714291</v>
      </c>
      <c r="N602" s="21">
        <v>283.66206896551728</v>
      </c>
      <c r="O602" s="21">
        <v>330.19655172413792</v>
      </c>
      <c r="P602" s="21">
        <v>376.27499999999998</v>
      </c>
      <c r="Q602" s="21">
        <v>344.98518518518517</v>
      </c>
      <c r="R602" s="21">
        <v>265.8862068965517</v>
      </c>
      <c r="S602" s="21">
        <v>224.1192307692308</v>
      </c>
      <c r="T602" s="21">
        <v>247.2275862068966</v>
      </c>
      <c r="U602" s="21">
        <v>212.43928571428569</v>
      </c>
      <c r="V602" s="22">
        <v>2817.550292619258</v>
      </c>
      <c r="W602" s="23">
        <v>337</v>
      </c>
      <c r="X602" s="24">
        <v>0.93611111111111112</v>
      </c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</row>
    <row r="603" spans="1:42" s="25" customFormat="1" ht="16.5" customHeight="1" x14ac:dyDescent="0.25">
      <c r="A603" s="16">
        <v>11150010</v>
      </c>
      <c r="B603" s="17" t="s">
        <v>1211</v>
      </c>
      <c r="C603" s="17" t="s">
        <v>1718</v>
      </c>
      <c r="D603" s="17" t="s">
        <v>1717</v>
      </c>
      <c r="E603" s="17" t="s">
        <v>87</v>
      </c>
      <c r="F603" s="17">
        <v>1</v>
      </c>
      <c r="G603" s="17">
        <v>11</v>
      </c>
      <c r="H603" s="18">
        <v>-77.075833329999995</v>
      </c>
      <c r="I603" s="19">
        <v>8.3080555599999997</v>
      </c>
      <c r="J603" s="20">
        <v>85.931034482758619</v>
      </c>
      <c r="K603" s="21">
        <v>48.642857142857153</v>
      </c>
      <c r="L603" s="21">
        <v>104.4357142857143</v>
      </c>
      <c r="M603" s="21">
        <v>299.02</v>
      </c>
      <c r="N603" s="21">
        <v>304.98275862068971</v>
      </c>
      <c r="O603" s="21">
        <v>315.71785714285721</v>
      </c>
      <c r="P603" s="21">
        <v>355.42857142857139</v>
      </c>
      <c r="Q603" s="21">
        <v>322.80000000000013</v>
      </c>
      <c r="R603" s="21">
        <v>265.82142857142861</v>
      </c>
      <c r="S603" s="21">
        <v>224.21428571428569</v>
      </c>
      <c r="T603" s="21">
        <v>295.7962962962963</v>
      </c>
      <c r="U603" s="21">
        <v>251.875</v>
      </c>
      <c r="V603" s="22">
        <v>2874.6658036854592</v>
      </c>
      <c r="W603" s="23">
        <v>333</v>
      </c>
      <c r="X603" s="24">
        <v>0.92500000000000004</v>
      </c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</row>
    <row r="604" spans="1:42" s="25" customFormat="1" ht="16.5" customHeight="1" x14ac:dyDescent="0.25">
      <c r="A604" s="16">
        <v>11135030</v>
      </c>
      <c r="B604" s="17" t="s">
        <v>1227</v>
      </c>
      <c r="C604" s="17" t="s">
        <v>1719</v>
      </c>
      <c r="D604" s="17" t="s">
        <v>1717</v>
      </c>
      <c r="E604" s="17" t="s">
        <v>87</v>
      </c>
      <c r="F604" s="17">
        <v>1</v>
      </c>
      <c r="G604" s="17">
        <v>14</v>
      </c>
      <c r="H604" s="18">
        <v>-77.087861110000006</v>
      </c>
      <c r="I604" s="19">
        <v>8.0367222199999997</v>
      </c>
      <c r="J604" s="20">
        <v>56.65</v>
      </c>
      <c r="K604" s="21">
        <v>31.93333333333333</v>
      </c>
      <c r="L604" s="21">
        <v>89.033333333333331</v>
      </c>
      <c r="M604" s="21">
        <v>177.13793103448279</v>
      </c>
      <c r="N604" s="21">
        <v>248.03703703703701</v>
      </c>
      <c r="O604" s="21">
        <v>270.25</v>
      </c>
      <c r="P604" s="21">
        <v>302.16296296296292</v>
      </c>
      <c r="Q604" s="21">
        <v>287.41379310344831</v>
      </c>
      <c r="R604" s="21">
        <v>203.31034482758619</v>
      </c>
      <c r="S604" s="21">
        <v>199.85714285714289</v>
      </c>
      <c r="T604" s="21">
        <v>204.64285714285711</v>
      </c>
      <c r="U604" s="21">
        <v>143.35714285714289</v>
      </c>
      <c r="V604" s="22">
        <v>2213.7858784893269</v>
      </c>
      <c r="W604" s="23">
        <v>343</v>
      </c>
      <c r="X604" s="24">
        <v>0.95277777777777772</v>
      </c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</row>
    <row r="605" spans="1:42" s="25" customFormat="1" ht="16.5" customHeight="1" x14ac:dyDescent="0.25">
      <c r="A605" s="16">
        <v>25025030</v>
      </c>
      <c r="B605" s="17" t="s">
        <v>1288</v>
      </c>
      <c r="C605" s="17" t="s">
        <v>1720</v>
      </c>
      <c r="D605" s="17" t="s">
        <v>1721</v>
      </c>
      <c r="E605" s="17" t="s">
        <v>47</v>
      </c>
      <c r="F605" s="17">
        <v>2</v>
      </c>
      <c r="G605" s="17">
        <v>20</v>
      </c>
      <c r="H605" s="18">
        <v>-75.164555560000011</v>
      </c>
      <c r="I605" s="19">
        <v>8.2950638899999998</v>
      </c>
      <c r="J605" s="20">
        <v>17.69583333333334</v>
      </c>
      <c r="K605" s="21">
        <v>13.379166666666659</v>
      </c>
      <c r="L605" s="21">
        <v>51.412499999999987</v>
      </c>
      <c r="M605" s="21">
        <v>173.09629629629629</v>
      </c>
      <c r="N605" s="21">
        <v>287.75200000000001</v>
      </c>
      <c r="O605" s="21">
        <v>318.45185185185193</v>
      </c>
      <c r="P605" s="21">
        <v>366.86538461538458</v>
      </c>
      <c r="Q605" s="21">
        <v>418.70799999999991</v>
      </c>
      <c r="R605" s="21">
        <v>337.76400000000001</v>
      </c>
      <c r="S605" s="21">
        <v>259.16666666666669</v>
      </c>
      <c r="T605" s="21">
        <v>207.572</v>
      </c>
      <c r="U605" s="21">
        <v>40.438749289512643</v>
      </c>
      <c r="V605" s="22">
        <v>2492.3024487197122</v>
      </c>
      <c r="W605" s="23">
        <v>303</v>
      </c>
      <c r="X605" s="24">
        <v>0.84166666666666667</v>
      </c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</row>
    <row r="606" spans="1:42" s="25" customFormat="1" ht="16.5" customHeight="1" x14ac:dyDescent="0.25">
      <c r="A606" s="16">
        <v>25020780</v>
      </c>
      <c r="B606" s="17" t="s">
        <v>1211</v>
      </c>
      <c r="C606" s="17" t="s">
        <v>1722</v>
      </c>
      <c r="D606" s="17" t="s">
        <v>1721</v>
      </c>
      <c r="E606" s="17" t="s">
        <v>47</v>
      </c>
      <c r="F606" s="17">
        <v>2</v>
      </c>
      <c r="G606" s="17">
        <v>20</v>
      </c>
      <c r="H606" s="18">
        <v>-75.034166669999991</v>
      </c>
      <c r="I606" s="19">
        <v>8.4613888900000003</v>
      </c>
      <c r="J606" s="20">
        <v>15.357142857142859</v>
      </c>
      <c r="K606" s="21">
        <v>17.892857142857139</v>
      </c>
      <c r="L606" s="21">
        <v>38.392857142857153</v>
      </c>
      <c r="M606" s="21">
        <v>133.6633333333333</v>
      </c>
      <c r="N606" s="21">
        <v>251.43333333333331</v>
      </c>
      <c r="O606" s="21">
        <v>267.2</v>
      </c>
      <c r="P606" s="21">
        <v>322.0344827586207</v>
      </c>
      <c r="Q606" s="21">
        <v>397.12758620689658</v>
      </c>
      <c r="R606" s="21">
        <v>307.56666666666672</v>
      </c>
      <c r="S606" s="21">
        <v>287.23333333333329</v>
      </c>
      <c r="T606" s="21">
        <v>192.7</v>
      </c>
      <c r="U606" s="21">
        <v>68.266666666666666</v>
      </c>
      <c r="V606" s="22">
        <v>2298.8682594417078</v>
      </c>
      <c r="W606" s="23">
        <v>352</v>
      </c>
      <c r="X606" s="24">
        <v>0.97777777777777775</v>
      </c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</row>
    <row r="607" spans="1:42" s="25" customFormat="1" ht="16.5" customHeight="1" x14ac:dyDescent="0.25">
      <c r="A607" s="16">
        <v>25020480</v>
      </c>
      <c r="B607" s="17" t="s">
        <v>1235</v>
      </c>
      <c r="C607" s="17" t="s">
        <v>1723</v>
      </c>
      <c r="D607" s="17" t="s">
        <v>1721</v>
      </c>
      <c r="E607" s="17" t="s">
        <v>47</v>
      </c>
      <c r="F607" s="17">
        <v>2</v>
      </c>
      <c r="G607" s="17">
        <v>25</v>
      </c>
      <c r="H607" s="18">
        <v>-74.867777779999997</v>
      </c>
      <c r="I607" s="19">
        <v>8.3405555600000003</v>
      </c>
      <c r="J607" s="20">
        <v>13.30740740740741</v>
      </c>
      <c r="K607" s="21">
        <v>29.984615384615381</v>
      </c>
      <c r="L607" s="21">
        <v>72.384615384615387</v>
      </c>
      <c r="M607" s="21">
        <v>232.19285714285709</v>
      </c>
      <c r="N607" s="21">
        <v>323.15357142857141</v>
      </c>
      <c r="O607" s="21">
        <v>319.66896551724142</v>
      </c>
      <c r="P607" s="21">
        <v>377.67500000000001</v>
      </c>
      <c r="Q607" s="21">
        <v>412.1875</v>
      </c>
      <c r="R607" s="21">
        <v>349.83333333333331</v>
      </c>
      <c r="S607" s="21">
        <v>362.55357142857139</v>
      </c>
      <c r="T607" s="21">
        <v>291.25769230769231</v>
      </c>
      <c r="U607" s="21">
        <v>96.239285714285714</v>
      </c>
      <c r="V607" s="22">
        <v>2880.438415049191</v>
      </c>
      <c r="W607" s="23">
        <v>321</v>
      </c>
      <c r="X607" s="24">
        <v>0.89166666666666672</v>
      </c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</row>
    <row r="608" spans="1:42" s="25" customFormat="1" ht="16.5" customHeight="1" x14ac:dyDescent="0.25">
      <c r="A608" s="16">
        <v>25020520</v>
      </c>
      <c r="B608" s="17" t="s">
        <v>1288</v>
      </c>
      <c r="C608" s="17" t="s">
        <v>1724</v>
      </c>
      <c r="D608" s="17" t="s">
        <v>1725</v>
      </c>
      <c r="E608" s="17" t="s">
        <v>47</v>
      </c>
      <c r="F608" s="17">
        <v>2</v>
      </c>
      <c r="G608" s="17">
        <v>110</v>
      </c>
      <c r="H608" s="18">
        <v>-75.467500000000001</v>
      </c>
      <c r="I608" s="19">
        <v>8.2222222200000008</v>
      </c>
      <c r="J608" s="20">
        <v>15.18518518518519</v>
      </c>
      <c r="K608" s="21">
        <v>17.5</v>
      </c>
      <c r="L608" s="21">
        <v>47.379310344827587</v>
      </c>
      <c r="M608" s="21">
        <v>159.48275862068971</v>
      </c>
      <c r="N608" s="21">
        <v>260.24137931034483</v>
      </c>
      <c r="O608" s="21">
        <v>318.33333333333331</v>
      </c>
      <c r="P608" s="21">
        <v>293.61111111111109</v>
      </c>
      <c r="Q608" s="21">
        <v>329.55357142857139</v>
      </c>
      <c r="R608" s="21">
        <v>317.14074074074068</v>
      </c>
      <c r="S608" s="21">
        <v>298.71111111111111</v>
      </c>
      <c r="T608" s="21">
        <v>189.64285714285711</v>
      </c>
      <c r="U608" s="21">
        <v>61.0037037037037</v>
      </c>
      <c r="V608" s="22">
        <v>2307.7850620324762</v>
      </c>
      <c r="W608" s="23">
        <v>336</v>
      </c>
      <c r="X608" s="24">
        <v>0.93333333333333335</v>
      </c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</row>
    <row r="609" spans="1:42" s="25" customFormat="1" ht="16.5" customHeight="1" x14ac:dyDescent="0.25">
      <c r="A609" s="16">
        <v>12040020</v>
      </c>
      <c r="B609" s="17" t="s">
        <v>1211</v>
      </c>
      <c r="C609" s="17" t="s">
        <v>1726</v>
      </c>
      <c r="D609" s="17" t="s">
        <v>1726</v>
      </c>
      <c r="E609" s="17" t="s">
        <v>47</v>
      </c>
      <c r="F609" s="17">
        <v>2</v>
      </c>
      <c r="G609" s="17">
        <v>40</v>
      </c>
      <c r="H609" s="18">
        <v>-76.235555560000009</v>
      </c>
      <c r="I609" s="19">
        <v>8.7869444399999992</v>
      </c>
      <c r="J609" s="20">
        <v>19.046428571428571</v>
      </c>
      <c r="K609" s="21">
        <v>7.3964285714285714</v>
      </c>
      <c r="L609" s="21">
        <v>26.18571428571429</v>
      </c>
      <c r="M609" s="21">
        <v>126.45862068965521</v>
      </c>
      <c r="N609" s="21">
        <v>203.57586206896551</v>
      </c>
      <c r="O609" s="21">
        <v>180.86</v>
      </c>
      <c r="P609" s="21">
        <v>171.08275862068959</v>
      </c>
      <c r="Q609" s="21">
        <v>183.9733333333333</v>
      </c>
      <c r="R609" s="21">
        <v>166.4034482758621</v>
      </c>
      <c r="S609" s="21">
        <v>173.5310344827586</v>
      </c>
      <c r="T609" s="21">
        <v>140.5928571428571</v>
      </c>
      <c r="U609" s="21">
        <v>62.572000000000003</v>
      </c>
      <c r="V609" s="22">
        <v>1461.6784860426931</v>
      </c>
      <c r="W609" s="23">
        <v>342</v>
      </c>
      <c r="X609" s="24">
        <v>0.95</v>
      </c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</row>
    <row r="610" spans="1:42" s="25" customFormat="1" ht="16.5" customHeight="1" x14ac:dyDescent="0.25">
      <c r="A610" s="16">
        <v>13070050</v>
      </c>
      <c r="B610" s="17" t="s">
        <v>1211</v>
      </c>
      <c r="C610" s="17" t="s">
        <v>1727</v>
      </c>
      <c r="D610" s="17" t="s">
        <v>1727</v>
      </c>
      <c r="E610" s="17" t="s">
        <v>47</v>
      </c>
      <c r="F610" s="17">
        <v>2</v>
      </c>
      <c r="G610" s="17">
        <v>20</v>
      </c>
      <c r="H610" s="18">
        <v>-75.786249999999995</v>
      </c>
      <c r="I610" s="19">
        <v>8.8903333300000007</v>
      </c>
      <c r="J610" s="20">
        <v>10.55714285714286</v>
      </c>
      <c r="K610" s="21">
        <v>13.61071428571428</v>
      </c>
      <c r="L610" s="21">
        <v>33.110714285714288</v>
      </c>
      <c r="M610" s="21">
        <v>109.68214285714291</v>
      </c>
      <c r="N610" s="21">
        <v>201.9842857142857</v>
      </c>
      <c r="O610" s="21">
        <v>143.71851851851849</v>
      </c>
      <c r="P610" s="21">
        <v>163.08620689655169</v>
      </c>
      <c r="Q610" s="21">
        <v>187.08928571428569</v>
      </c>
      <c r="R610" s="21">
        <v>182.07586206896559</v>
      </c>
      <c r="S610" s="21">
        <v>152.55714285714291</v>
      </c>
      <c r="T610" s="21">
        <v>92.98888888888888</v>
      </c>
      <c r="U610" s="21">
        <v>42.342857142857142</v>
      </c>
      <c r="V610" s="22">
        <v>1332.803762087211</v>
      </c>
      <c r="W610" s="23">
        <v>336</v>
      </c>
      <c r="X610" s="24">
        <v>0.93333333333333335</v>
      </c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</row>
    <row r="611" spans="1:42" s="25" customFormat="1" ht="16.5" customHeight="1" x14ac:dyDescent="0.25">
      <c r="A611" s="16">
        <v>13070040</v>
      </c>
      <c r="B611" s="17" t="s">
        <v>1211</v>
      </c>
      <c r="C611" s="17" t="s">
        <v>1728</v>
      </c>
      <c r="D611" s="17" t="s">
        <v>1727</v>
      </c>
      <c r="E611" s="17" t="s">
        <v>47</v>
      </c>
      <c r="F611" s="17">
        <v>2</v>
      </c>
      <c r="G611" s="17">
        <v>19</v>
      </c>
      <c r="H611" s="18">
        <v>-75.74247222000001</v>
      </c>
      <c r="I611" s="19">
        <v>8.9506111100000005</v>
      </c>
      <c r="J611" s="20">
        <v>10.03448275862069</v>
      </c>
      <c r="K611" s="21">
        <v>13.55172413793103</v>
      </c>
      <c r="L611" s="21">
        <v>40.464285714285722</v>
      </c>
      <c r="M611" s="21">
        <v>113.2103448275862</v>
      </c>
      <c r="N611" s="21">
        <v>212.2413793103448</v>
      </c>
      <c r="O611" s="21">
        <v>169.36333333333329</v>
      </c>
      <c r="P611" s="21">
        <v>161.87333333333339</v>
      </c>
      <c r="Q611" s="21">
        <v>198.15714285714279</v>
      </c>
      <c r="R611" s="21">
        <v>208.8172413793103</v>
      </c>
      <c r="S611" s="21">
        <v>164.46428571428569</v>
      </c>
      <c r="T611" s="21">
        <v>104.8275862068966</v>
      </c>
      <c r="U611" s="21">
        <v>55.713793103448268</v>
      </c>
      <c r="V611" s="22">
        <v>1452.718932676519</v>
      </c>
      <c r="W611" s="23">
        <v>347</v>
      </c>
      <c r="X611" s="24">
        <v>0.96388888888888891</v>
      </c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</row>
    <row r="612" spans="1:42" s="25" customFormat="1" ht="16.5" customHeight="1" x14ac:dyDescent="0.25">
      <c r="A612" s="16">
        <v>13075030</v>
      </c>
      <c r="B612" s="17" t="s">
        <v>1244</v>
      </c>
      <c r="C612" s="17" t="s">
        <v>1729</v>
      </c>
      <c r="D612" s="17" t="s">
        <v>1727</v>
      </c>
      <c r="E612" s="17" t="s">
        <v>47</v>
      </c>
      <c r="F612" s="17">
        <v>2</v>
      </c>
      <c r="G612" s="17">
        <v>20</v>
      </c>
      <c r="H612" s="18">
        <v>-75.801888890000001</v>
      </c>
      <c r="I612" s="19">
        <v>8.8395277799999992</v>
      </c>
      <c r="J612" s="20">
        <v>9.1448275862068957</v>
      </c>
      <c r="K612" s="21">
        <v>13.24285714285714</v>
      </c>
      <c r="L612" s="21">
        <v>26.360714285714291</v>
      </c>
      <c r="M612" s="21">
        <v>90.633333333333326</v>
      </c>
      <c r="N612" s="21">
        <v>194.23846153846159</v>
      </c>
      <c r="O612" s="21">
        <v>160.24642857142859</v>
      </c>
      <c r="P612" s="21">
        <v>167.05</v>
      </c>
      <c r="Q612" s="21">
        <v>162.073076923077</v>
      </c>
      <c r="R612" s="21">
        <v>190.15</v>
      </c>
      <c r="S612" s="21">
        <v>148.08214285714291</v>
      </c>
      <c r="T612" s="21">
        <v>101.14814814814819</v>
      </c>
      <c r="U612" s="21">
        <v>45.4375</v>
      </c>
      <c r="V612" s="22">
        <v>1307.8074903863701</v>
      </c>
      <c r="W612" s="23">
        <v>321</v>
      </c>
      <c r="X612" s="24">
        <v>0.89166666666666672</v>
      </c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</row>
    <row r="613" spans="1:42" s="25" customFormat="1" ht="16.5" customHeight="1" x14ac:dyDescent="0.25">
      <c r="A613" s="16">
        <v>13075010</v>
      </c>
      <c r="B613" s="17" t="s">
        <v>1236</v>
      </c>
      <c r="C613" s="17" t="s">
        <v>268</v>
      </c>
      <c r="D613" s="17" t="s">
        <v>1730</v>
      </c>
      <c r="E613" s="17" t="s">
        <v>47</v>
      </c>
      <c r="F613" s="17">
        <v>2</v>
      </c>
      <c r="G613" s="17">
        <v>20</v>
      </c>
      <c r="H613" s="18">
        <v>-75.622083329999995</v>
      </c>
      <c r="I613" s="19">
        <v>9.1507500000000004</v>
      </c>
      <c r="J613" s="20">
        <v>15.077777777777779</v>
      </c>
      <c r="K613" s="21">
        <v>13.46206896551724</v>
      </c>
      <c r="L613" s="21">
        <v>36.1</v>
      </c>
      <c r="M613" s="21">
        <v>102.48666666666669</v>
      </c>
      <c r="N613" s="21">
        <v>186.37777777777779</v>
      </c>
      <c r="O613" s="21">
        <v>156.06785714285709</v>
      </c>
      <c r="P613" s="21">
        <v>153.6583333333333</v>
      </c>
      <c r="Q613" s="21">
        <v>174.5851851851852</v>
      </c>
      <c r="R613" s="21">
        <v>156.45925925925931</v>
      </c>
      <c r="S613" s="21">
        <v>130.04074074074069</v>
      </c>
      <c r="T613" s="21">
        <v>76.188000000000002</v>
      </c>
      <c r="U613" s="21">
        <v>36.261538461538457</v>
      </c>
      <c r="V613" s="22">
        <v>1236.765205310654</v>
      </c>
      <c r="W613" s="23">
        <v>326</v>
      </c>
      <c r="X613" s="24">
        <v>0.90555555555555556</v>
      </c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</row>
    <row r="614" spans="1:42" s="25" customFormat="1" ht="16.5" customHeight="1" x14ac:dyDescent="0.25">
      <c r="A614" s="16">
        <v>25020470</v>
      </c>
      <c r="B614" s="17" t="s">
        <v>1211</v>
      </c>
      <c r="C614" s="17" t="s">
        <v>1731</v>
      </c>
      <c r="D614" s="17" t="s">
        <v>200</v>
      </c>
      <c r="E614" s="17" t="s">
        <v>47</v>
      </c>
      <c r="F614" s="17">
        <v>2</v>
      </c>
      <c r="G614" s="17">
        <v>125</v>
      </c>
      <c r="H614" s="18">
        <v>-75.39333332999999</v>
      </c>
      <c r="I614" s="19">
        <v>9.1177777799999991</v>
      </c>
      <c r="J614" s="20">
        <v>19.631034482758619</v>
      </c>
      <c r="K614" s="21">
        <v>21.427586206896549</v>
      </c>
      <c r="L614" s="21">
        <v>47.275862068965523</v>
      </c>
      <c r="M614" s="21">
        <v>109.2034482758621</v>
      </c>
      <c r="N614" s="21">
        <v>173.19629629629631</v>
      </c>
      <c r="O614" s="21">
        <v>164.34827586206899</v>
      </c>
      <c r="P614" s="21">
        <v>166.1</v>
      </c>
      <c r="Q614" s="21">
        <v>174.8241379310345</v>
      </c>
      <c r="R614" s="21">
        <v>183.04137931034481</v>
      </c>
      <c r="S614" s="21">
        <v>140.48888888888891</v>
      </c>
      <c r="T614" s="21">
        <v>101.53571428571431</v>
      </c>
      <c r="U614" s="21">
        <v>32.561538461538461</v>
      </c>
      <c r="V614" s="22">
        <v>1333.634162070369</v>
      </c>
      <c r="W614" s="23">
        <v>340</v>
      </c>
      <c r="X614" s="24">
        <v>0.94444444444444442</v>
      </c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</row>
    <row r="615" spans="1:42" s="25" customFormat="1" ht="16.5" customHeight="1" x14ac:dyDescent="0.25">
      <c r="A615" s="16">
        <v>13077070</v>
      </c>
      <c r="B615" s="17" t="s">
        <v>1212</v>
      </c>
      <c r="C615" s="17" t="s">
        <v>1732</v>
      </c>
      <c r="D615" s="17" t="s">
        <v>1733</v>
      </c>
      <c r="E615" s="17" t="s">
        <v>47</v>
      </c>
      <c r="F615" s="17">
        <v>2</v>
      </c>
      <c r="G615" s="17">
        <v>10</v>
      </c>
      <c r="H615" s="18">
        <v>-75.63</v>
      </c>
      <c r="I615" s="19">
        <v>8.8699999999999992</v>
      </c>
      <c r="J615" s="20">
        <v>17.989655172413791</v>
      </c>
      <c r="K615" s="21">
        <v>23.17</v>
      </c>
      <c r="L615" s="21">
        <v>39.057142857142857</v>
      </c>
      <c r="M615" s="21">
        <v>112.9464285714286</v>
      </c>
      <c r="N615" s="21">
        <v>199.01379310344831</v>
      </c>
      <c r="O615" s="21">
        <v>160.41724137931041</v>
      </c>
      <c r="P615" s="21">
        <v>166.05357142857139</v>
      </c>
      <c r="Q615" s="21">
        <v>202.84</v>
      </c>
      <c r="R615" s="21">
        <v>216.648275862069</v>
      </c>
      <c r="S615" s="21">
        <v>177.67333333333329</v>
      </c>
      <c r="T615" s="21">
        <v>115.0551724137931</v>
      </c>
      <c r="U615" s="21">
        <v>49.996551724137923</v>
      </c>
      <c r="V615" s="22">
        <v>1480.8611658456491</v>
      </c>
      <c r="W615" s="23">
        <v>348</v>
      </c>
      <c r="X615" s="24">
        <v>0.96666666666666667</v>
      </c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</row>
    <row r="616" spans="1:42" s="25" customFormat="1" ht="16.5" customHeight="1" x14ac:dyDescent="0.25">
      <c r="A616" s="16">
        <v>13075020</v>
      </c>
      <c r="B616" s="17" t="s">
        <v>1236</v>
      </c>
      <c r="C616" s="17" t="s">
        <v>1734</v>
      </c>
      <c r="D616" s="17" t="s">
        <v>1733</v>
      </c>
      <c r="E616" s="17" t="s">
        <v>47</v>
      </c>
      <c r="F616" s="17">
        <v>2</v>
      </c>
      <c r="G616" s="17">
        <v>40</v>
      </c>
      <c r="H616" s="18">
        <v>-75.582222220000006</v>
      </c>
      <c r="I616" s="19">
        <v>8.9138888900000008</v>
      </c>
      <c r="J616" s="20">
        <v>17.520689655172411</v>
      </c>
      <c r="K616" s="21">
        <v>18.25714285714286</v>
      </c>
      <c r="L616" s="21">
        <v>34.724137931034477</v>
      </c>
      <c r="M616" s="21">
        <v>115.6964285714286</v>
      </c>
      <c r="N616" s="21">
        <v>188.27500000000009</v>
      </c>
      <c r="O616" s="21">
        <v>163.81379310344829</v>
      </c>
      <c r="P616" s="21">
        <v>155.58965517241381</v>
      </c>
      <c r="Q616" s="21">
        <v>201.33103448275861</v>
      </c>
      <c r="R616" s="21">
        <v>182.92142857142849</v>
      </c>
      <c r="S616" s="21">
        <v>139.22307692307689</v>
      </c>
      <c r="T616" s="21">
        <v>115.5321428571429</v>
      </c>
      <c r="U616" s="21">
        <v>44.696296296296289</v>
      </c>
      <c r="V616" s="22">
        <v>1377.580826421344</v>
      </c>
      <c r="W616" s="23">
        <v>338</v>
      </c>
      <c r="X616" s="24">
        <v>0.93888888888888888</v>
      </c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</row>
    <row r="617" spans="1:42" s="25" customFormat="1" ht="16.5" customHeight="1" x14ac:dyDescent="0.25">
      <c r="A617" s="16">
        <v>25020700</v>
      </c>
      <c r="B617" s="17" t="s">
        <v>1211</v>
      </c>
      <c r="C617" s="17" t="s">
        <v>226</v>
      </c>
      <c r="D617" s="17" t="s">
        <v>226</v>
      </c>
      <c r="E617" s="17" t="s">
        <v>47</v>
      </c>
      <c r="F617" s="17">
        <v>2</v>
      </c>
      <c r="G617" s="17">
        <v>50</v>
      </c>
      <c r="H617" s="18">
        <v>-75.338611110000002</v>
      </c>
      <c r="I617" s="19">
        <v>8.0530555600000007</v>
      </c>
      <c r="J617" s="20">
        <v>15.13571428571429</v>
      </c>
      <c r="K617" s="21">
        <v>19.775862068965509</v>
      </c>
      <c r="L617" s="21">
        <v>65.482758620689651</v>
      </c>
      <c r="M617" s="21">
        <v>155.10344827586209</v>
      </c>
      <c r="N617" s="21">
        <v>242.28666666666669</v>
      </c>
      <c r="O617" s="21">
        <v>232.05357142857139</v>
      </c>
      <c r="P617" s="21">
        <v>262.12666666666672</v>
      </c>
      <c r="Q617" s="21">
        <v>298.35333333333341</v>
      </c>
      <c r="R617" s="21">
        <v>221.1413793103448</v>
      </c>
      <c r="S617" s="21">
        <v>187.4</v>
      </c>
      <c r="T617" s="21">
        <v>151.54333333333341</v>
      </c>
      <c r="U617" s="21">
        <v>53.324137931034478</v>
      </c>
      <c r="V617" s="22">
        <v>1903.726871921182</v>
      </c>
      <c r="W617" s="23">
        <v>349</v>
      </c>
      <c r="X617" s="24">
        <v>0.96944444444444444</v>
      </c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</row>
    <row r="618" spans="1:42" s="25" customFormat="1" ht="16.5" customHeight="1" x14ac:dyDescent="0.25">
      <c r="A618" s="16">
        <v>13085010</v>
      </c>
      <c r="B618" s="17" t="s">
        <v>1227</v>
      </c>
      <c r="C618" s="17" t="s">
        <v>1735</v>
      </c>
      <c r="D618" s="17" t="s">
        <v>220</v>
      </c>
      <c r="E618" s="17" t="s">
        <v>47</v>
      </c>
      <c r="F618" s="17">
        <v>2</v>
      </c>
      <c r="G618" s="17">
        <v>20</v>
      </c>
      <c r="H618" s="18">
        <v>-75.892777780000003</v>
      </c>
      <c r="I618" s="19">
        <v>9.2972222200000001</v>
      </c>
      <c r="J618" s="20">
        <v>15.5962962962963</v>
      </c>
      <c r="K618" s="21">
        <v>5.6</v>
      </c>
      <c r="L618" s="21">
        <v>19.188461538461539</v>
      </c>
      <c r="M618" s="21">
        <v>83.055555555555557</v>
      </c>
      <c r="N618" s="21">
        <v>190.0846153846154</v>
      </c>
      <c r="O618" s="21">
        <v>164.08</v>
      </c>
      <c r="P618" s="21">
        <v>161.30000000000001</v>
      </c>
      <c r="Q618" s="21">
        <v>183.52592592592589</v>
      </c>
      <c r="R618" s="21">
        <v>191.99</v>
      </c>
      <c r="S618" s="21">
        <v>175.21071428571429</v>
      </c>
      <c r="T618" s="21">
        <v>140.636</v>
      </c>
      <c r="U618" s="21">
        <v>38.474999999999987</v>
      </c>
      <c r="V618" s="22">
        <v>1368.742568986569</v>
      </c>
      <c r="W618" s="23">
        <v>314</v>
      </c>
      <c r="X618" s="24">
        <v>0.87222222222222223</v>
      </c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</row>
    <row r="619" spans="1:42" s="25" customFormat="1" ht="16.5" customHeight="1" x14ac:dyDescent="0.25">
      <c r="A619" s="16">
        <v>13070020</v>
      </c>
      <c r="B619" s="17" t="s">
        <v>1211</v>
      </c>
      <c r="C619" s="17" t="s">
        <v>1736</v>
      </c>
      <c r="D619" s="17" t="s">
        <v>1736</v>
      </c>
      <c r="E619" s="17" t="s">
        <v>47</v>
      </c>
      <c r="F619" s="17">
        <v>2</v>
      </c>
      <c r="G619" s="17">
        <v>20</v>
      </c>
      <c r="H619" s="18">
        <v>-75.688055560000009</v>
      </c>
      <c r="I619" s="19">
        <v>9.2344444400000008</v>
      </c>
      <c r="J619" s="20">
        <v>15.68620689655172</v>
      </c>
      <c r="K619" s="21">
        <v>12.44827586206897</v>
      </c>
      <c r="L619" s="21">
        <v>26.883333333333329</v>
      </c>
      <c r="M619" s="21">
        <v>94.786206896551732</v>
      </c>
      <c r="N619" s="21">
        <v>196.2592592592593</v>
      </c>
      <c r="O619" s="21">
        <v>175.92857142857139</v>
      </c>
      <c r="P619" s="21">
        <v>180.04137931034481</v>
      </c>
      <c r="Q619" s="21">
        <v>214.65517241379311</v>
      </c>
      <c r="R619" s="21">
        <v>195.68965517241381</v>
      </c>
      <c r="S619" s="21">
        <v>143.2931034482759</v>
      </c>
      <c r="T619" s="21">
        <v>106.2428571428571</v>
      </c>
      <c r="U619" s="21">
        <v>52.803846153846159</v>
      </c>
      <c r="V619" s="22">
        <v>1414.7178673178671</v>
      </c>
      <c r="W619" s="23">
        <v>342</v>
      </c>
      <c r="X619" s="24">
        <v>0.95</v>
      </c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</row>
    <row r="620" spans="1:42" s="25" customFormat="1" ht="16.5" customHeight="1" x14ac:dyDescent="0.25">
      <c r="A620" s="16">
        <v>25025160</v>
      </c>
      <c r="B620" s="17" t="s">
        <v>1236</v>
      </c>
      <c r="C620" s="17" t="s">
        <v>1737</v>
      </c>
      <c r="D620" s="17" t="s">
        <v>214</v>
      </c>
      <c r="E620" s="17" t="s">
        <v>47</v>
      </c>
      <c r="F620" s="17">
        <v>2</v>
      </c>
      <c r="G620" s="17">
        <v>50</v>
      </c>
      <c r="H620" s="18">
        <v>-75.402777779999994</v>
      </c>
      <c r="I620" s="19">
        <v>8.0038888900000007</v>
      </c>
      <c r="J620" s="20">
        <v>19.965384615384611</v>
      </c>
      <c r="K620" s="21">
        <v>24.5</v>
      </c>
      <c r="L620" s="21">
        <v>88.719230769230762</v>
      </c>
      <c r="M620" s="21">
        <v>213.2137931034483</v>
      </c>
      <c r="N620" s="21">
        <v>299.49999999999989</v>
      </c>
      <c r="O620" s="21">
        <v>349.52857142857141</v>
      </c>
      <c r="P620" s="21">
        <v>346.39583333333331</v>
      </c>
      <c r="Q620" s="21">
        <v>390.43703703703699</v>
      </c>
      <c r="R620" s="21">
        <v>316.92142857142869</v>
      </c>
      <c r="S620" s="21">
        <v>284.05416666666662</v>
      </c>
      <c r="T620" s="21">
        <v>186.06666666666661</v>
      </c>
      <c r="U620" s="21">
        <v>60.18333333333333</v>
      </c>
      <c r="V620" s="22">
        <v>2579.4854455251011</v>
      </c>
      <c r="W620" s="23">
        <v>314</v>
      </c>
      <c r="X620" s="24">
        <v>0.87222222222222223</v>
      </c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</row>
    <row r="621" spans="1:42" s="25" customFormat="1" ht="16.5" customHeight="1" x14ac:dyDescent="0.25">
      <c r="A621" s="16">
        <v>25010080</v>
      </c>
      <c r="B621" s="17" t="s">
        <v>1211</v>
      </c>
      <c r="C621" s="17" t="s">
        <v>1738</v>
      </c>
      <c r="D621" s="17" t="s">
        <v>214</v>
      </c>
      <c r="E621" s="17" t="s">
        <v>47</v>
      </c>
      <c r="F621" s="17">
        <v>2</v>
      </c>
      <c r="G621" s="17">
        <v>100</v>
      </c>
      <c r="H621" s="18">
        <v>-75.680000000000007</v>
      </c>
      <c r="I621" s="19">
        <v>8.0299999999999994</v>
      </c>
      <c r="J621" s="20">
        <v>26.642857142857139</v>
      </c>
      <c r="K621" s="21">
        <v>27.344444444444449</v>
      </c>
      <c r="L621" s="21">
        <v>69.444444444444443</v>
      </c>
      <c r="M621" s="21">
        <v>156.3821428571429</v>
      </c>
      <c r="N621" s="21">
        <v>248.91923076923081</v>
      </c>
      <c r="O621" s="21">
        <v>303.73461538461538</v>
      </c>
      <c r="P621" s="21">
        <v>255.916</v>
      </c>
      <c r="Q621" s="21">
        <v>285.87037037037032</v>
      </c>
      <c r="R621" s="21">
        <v>225.02857142857141</v>
      </c>
      <c r="S621" s="21">
        <v>220.7714285714286</v>
      </c>
      <c r="T621" s="21">
        <v>127.1206896551724</v>
      </c>
      <c r="U621" s="21">
        <v>67.193103448275863</v>
      </c>
      <c r="V621" s="22">
        <v>2014.3678985165529</v>
      </c>
      <c r="W621" s="23">
        <v>328</v>
      </c>
      <c r="X621" s="24">
        <v>0.91111111111111109</v>
      </c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</row>
    <row r="622" spans="1:42" s="25" customFormat="1" ht="16.5" customHeight="1" x14ac:dyDescent="0.25">
      <c r="A622" s="16">
        <v>25010100</v>
      </c>
      <c r="B622" s="17" t="s">
        <v>1211</v>
      </c>
      <c r="C622" s="17" t="s">
        <v>1739</v>
      </c>
      <c r="D622" s="17" t="s">
        <v>214</v>
      </c>
      <c r="E622" s="17" t="s">
        <v>47</v>
      </c>
      <c r="F622" s="17">
        <v>2</v>
      </c>
      <c r="G622" s="17">
        <v>160</v>
      </c>
      <c r="H622" s="18">
        <v>-75.760000000000005</v>
      </c>
      <c r="I622" s="19">
        <v>8.12916667</v>
      </c>
      <c r="J622" s="20">
        <v>21.481481481481481</v>
      </c>
      <c r="K622" s="21">
        <v>23.535714285714281</v>
      </c>
      <c r="L622" s="21">
        <v>64.92068965517241</v>
      </c>
      <c r="M622" s="21">
        <v>161.3666666666667</v>
      </c>
      <c r="N622" s="21">
        <v>235.95</v>
      </c>
      <c r="O622" s="21">
        <v>250.0266666666667</v>
      </c>
      <c r="P622" s="21">
        <v>245.90689655172409</v>
      </c>
      <c r="Q622" s="21">
        <v>249.2</v>
      </c>
      <c r="R622" s="21">
        <v>233.8</v>
      </c>
      <c r="S622" s="21">
        <v>201.8133333333333</v>
      </c>
      <c r="T622" s="21">
        <v>154.4366666666667</v>
      </c>
      <c r="U622" s="21">
        <v>53.482758620689658</v>
      </c>
      <c r="V622" s="22">
        <v>1895.920873928115</v>
      </c>
      <c r="W622" s="23">
        <v>352</v>
      </c>
      <c r="X622" s="24">
        <v>0.97777777777777775</v>
      </c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</row>
    <row r="623" spans="1:42" s="25" customFormat="1" ht="16.5" customHeight="1" x14ac:dyDescent="0.25">
      <c r="A623" s="16">
        <v>13035501</v>
      </c>
      <c r="B623" s="17" t="s">
        <v>1218</v>
      </c>
      <c r="C623" s="17" t="s">
        <v>46</v>
      </c>
      <c r="D623" s="17" t="s">
        <v>48</v>
      </c>
      <c r="E623" s="17" t="s">
        <v>47</v>
      </c>
      <c r="F623" s="17">
        <v>2</v>
      </c>
      <c r="G623" s="17">
        <v>20</v>
      </c>
      <c r="H623" s="18">
        <v>-75.825138890000005</v>
      </c>
      <c r="I623" s="19">
        <v>8.8258333300000018</v>
      </c>
      <c r="J623" s="20">
        <v>8.046153846153846</v>
      </c>
      <c r="K623" s="21">
        <v>11.108333333333331</v>
      </c>
      <c r="L623" s="21">
        <v>27.81785714285715</v>
      </c>
      <c r="M623" s="21">
        <v>94.633333333333312</v>
      </c>
      <c r="N623" s="21">
        <v>182.33103448275861</v>
      </c>
      <c r="O623" s="21">
        <v>164.5</v>
      </c>
      <c r="P623" s="21">
        <v>165.37857142857141</v>
      </c>
      <c r="Q623" s="21">
        <v>170.0884615384615</v>
      </c>
      <c r="R623" s="21">
        <v>181.51071428571419</v>
      </c>
      <c r="S623" s="21">
        <v>140.10714285714289</v>
      </c>
      <c r="T623" s="21">
        <v>114.2962962962963</v>
      </c>
      <c r="U623" s="21">
        <v>41.123076923076923</v>
      </c>
      <c r="V623" s="22">
        <v>1300.9409754676999</v>
      </c>
      <c r="W623" s="23">
        <v>324</v>
      </c>
      <c r="X623" s="24">
        <v>0.9</v>
      </c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</row>
    <row r="624" spans="1:42" s="25" customFormat="1" ht="16.5" customHeight="1" x14ac:dyDescent="0.25">
      <c r="A624" s="16">
        <v>13070070</v>
      </c>
      <c r="B624" s="17" t="s">
        <v>1211</v>
      </c>
      <c r="C624" s="17" t="s">
        <v>1740</v>
      </c>
      <c r="D624" s="17" t="s">
        <v>48</v>
      </c>
      <c r="E624" s="17" t="s">
        <v>47</v>
      </c>
      <c r="F624" s="17">
        <v>2</v>
      </c>
      <c r="G624" s="17">
        <v>20</v>
      </c>
      <c r="H624" s="18">
        <v>-75.856111110000001</v>
      </c>
      <c r="I624" s="19">
        <v>8.8299166700000011</v>
      </c>
      <c r="J624" s="20">
        <v>16.517857142857139</v>
      </c>
      <c r="K624" s="21">
        <v>13</v>
      </c>
      <c r="L624" s="21">
        <v>28.620689655172409</v>
      </c>
      <c r="M624" s="21">
        <v>95.758620689655174</v>
      </c>
      <c r="N624" s="21">
        <v>189</v>
      </c>
      <c r="O624" s="21">
        <v>162.6</v>
      </c>
      <c r="P624" s="21">
        <v>180</v>
      </c>
      <c r="Q624" s="21">
        <v>175.2</v>
      </c>
      <c r="R624" s="21">
        <v>189.89655172413791</v>
      </c>
      <c r="S624" s="21">
        <v>152.27586206896549</v>
      </c>
      <c r="T624" s="21">
        <v>128.53571428571431</v>
      </c>
      <c r="U624" s="21">
        <v>39.248148148148147</v>
      </c>
      <c r="V624" s="22">
        <v>1370.6534437146511</v>
      </c>
      <c r="W624" s="23">
        <v>346</v>
      </c>
      <c r="X624" s="24">
        <v>0.96111111111111114</v>
      </c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</row>
    <row r="625" spans="1:42" s="25" customFormat="1" ht="16.5" customHeight="1" x14ac:dyDescent="0.25">
      <c r="A625" s="16">
        <v>13060020</v>
      </c>
      <c r="B625" s="17" t="s">
        <v>1211</v>
      </c>
      <c r="C625" s="17" t="s">
        <v>1741</v>
      </c>
      <c r="D625" s="17" t="s">
        <v>48</v>
      </c>
      <c r="E625" s="17" t="s">
        <v>47</v>
      </c>
      <c r="F625" s="17">
        <v>2</v>
      </c>
      <c r="G625" s="17">
        <v>55</v>
      </c>
      <c r="H625" s="18">
        <v>-75.765277779999991</v>
      </c>
      <c r="I625" s="19">
        <v>8.4758333300000004</v>
      </c>
      <c r="J625" s="20">
        <v>21.903448275862068</v>
      </c>
      <c r="K625" s="21">
        <v>18.137931034482762</v>
      </c>
      <c r="L625" s="21">
        <v>52.582142857142863</v>
      </c>
      <c r="M625" s="21">
        <v>114.1785714285714</v>
      </c>
      <c r="N625" s="21">
        <v>208.7586206896552</v>
      </c>
      <c r="O625" s="21">
        <v>179.8551724137931</v>
      </c>
      <c r="P625" s="21">
        <v>151.10714285714289</v>
      </c>
      <c r="Q625" s="21">
        <v>211.85714285714289</v>
      </c>
      <c r="R625" s="21">
        <v>182.17500000000001</v>
      </c>
      <c r="S625" s="21">
        <v>153.11111111111109</v>
      </c>
      <c r="T625" s="21">
        <v>90.034482758620683</v>
      </c>
      <c r="U625" s="21">
        <v>49.370370370370367</v>
      </c>
      <c r="V625" s="22">
        <v>1433.0711366538951</v>
      </c>
      <c r="W625" s="23">
        <v>339</v>
      </c>
      <c r="X625" s="24">
        <v>0.94166666666666665</v>
      </c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</row>
    <row r="626" spans="1:42" s="25" customFormat="1" ht="16.5" customHeight="1" x14ac:dyDescent="0.25">
      <c r="A626" s="16">
        <v>13050020</v>
      </c>
      <c r="B626" s="17" t="s">
        <v>1211</v>
      </c>
      <c r="C626" s="17" t="s">
        <v>1742</v>
      </c>
      <c r="D626" s="17" t="s">
        <v>48</v>
      </c>
      <c r="E626" s="17" t="s">
        <v>47</v>
      </c>
      <c r="F626" s="17">
        <v>2</v>
      </c>
      <c r="G626" s="17">
        <v>220</v>
      </c>
      <c r="H626" s="18">
        <v>-76.123888890000003</v>
      </c>
      <c r="I626" s="19">
        <v>8.6675000000000004</v>
      </c>
      <c r="J626" s="20">
        <v>23.017857142857139</v>
      </c>
      <c r="K626" s="21">
        <v>10.403333333333331</v>
      </c>
      <c r="L626" s="21">
        <v>38.96551724137931</v>
      </c>
      <c r="M626" s="21">
        <v>92.241379310344826</v>
      </c>
      <c r="N626" s="21">
        <v>156.137037037037</v>
      </c>
      <c r="O626" s="21">
        <v>149.11538461538461</v>
      </c>
      <c r="P626" s="21">
        <v>151</v>
      </c>
      <c r="Q626" s="21">
        <v>157.19230769230771</v>
      </c>
      <c r="R626" s="21">
        <v>156.25</v>
      </c>
      <c r="S626" s="21">
        <v>133.69999999999999</v>
      </c>
      <c r="T626" s="21">
        <v>101.99642857142859</v>
      </c>
      <c r="U626" s="21">
        <v>66.07692307692308</v>
      </c>
      <c r="V626" s="22">
        <v>1236.0961680209959</v>
      </c>
      <c r="W626" s="23">
        <v>328</v>
      </c>
      <c r="X626" s="24">
        <v>0.91111111111111109</v>
      </c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</row>
    <row r="627" spans="1:42" s="25" customFormat="1" ht="16.5" customHeight="1" x14ac:dyDescent="0.25">
      <c r="A627" s="16">
        <v>13050030</v>
      </c>
      <c r="B627" s="17" t="s">
        <v>1211</v>
      </c>
      <c r="C627" s="17" t="s">
        <v>1743</v>
      </c>
      <c r="D627" s="17" t="s">
        <v>48</v>
      </c>
      <c r="E627" s="17" t="s">
        <v>47</v>
      </c>
      <c r="F627" s="17">
        <v>2</v>
      </c>
      <c r="G627" s="17">
        <v>100</v>
      </c>
      <c r="H627" s="18">
        <v>-76.175277780000002</v>
      </c>
      <c r="I627" s="19">
        <v>8.501944439999999</v>
      </c>
      <c r="J627" s="20">
        <v>25.88275862068966</v>
      </c>
      <c r="K627" s="21">
        <v>14.103448275862069</v>
      </c>
      <c r="L627" s="21">
        <v>49.758620689655167</v>
      </c>
      <c r="M627" s="21">
        <v>112.8620689655172</v>
      </c>
      <c r="N627" s="21">
        <v>187.2</v>
      </c>
      <c r="O627" s="21">
        <v>166.28571428571431</v>
      </c>
      <c r="P627" s="21">
        <v>186.03703703703701</v>
      </c>
      <c r="Q627" s="21">
        <v>197.33333333333329</v>
      </c>
      <c r="R627" s="21">
        <v>159.21428571428569</v>
      </c>
      <c r="S627" s="21">
        <v>158.39285714285711</v>
      </c>
      <c r="T627" s="21">
        <v>129.71153846153851</v>
      </c>
      <c r="U627" s="21">
        <v>63.875</v>
      </c>
      <c r="V627" s="22">
        <v>1450.65666252649</v>
      </c>
      <c r="W627" s="23">
        <v>334</v>
      </c>
      <c r="X627" s="24">
        <v>0.92777777777777781</v>
      </c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</row>
    <row r="628" spans="1:42" s="25" customFormat="1" ht="16.5" customHeight="1" x14ac:dyDescent="0.25">
      <c r="A628" s="16">
        <v>13065020</v>
      </c>
      <c r="B628" s="17" t="s">
        <v>1236</v>
      </c>
      <c r="C628" s="17" t="s">
        <v>1744</v>
      </c>
      <c r="D628" s="17" t="s">
        <v>48</v>
      </c>
      <c r="E628" s="17" t="s">
        <v>47</v>
      </c>
      <c r="F628" s="17">
        <v>2</v>
      </c>
      <c r="G628" s="17">
        <v>25</v>
      </c>
      <c r="H628" s="18">
        <v>-75.88</v>
      </c>
      <c r="I628" s="19">
        <v>8.41</v>
      </c>
      <c r="J628" s="20">
        <v>25.476923076923079</v>
      </c>
      <c r="K628" s="21">
        <v>15.320833333333329</v>
      </c>
      <c r="L628" s="21">
        <v>46.604166666666657</v>
      </c>
      <c r="M628" s="21">
        <v>114.8074074074074</v>
      </c>
      <c r="N628" s="21">
        <v>193.0833333333334</v>
      </c>
      <c r="O628" s="21">
        <v>191.84444444444449</v>
      </c>
      <c r="P628" s="21">
        <v>169.61275000000001</v>
      </c>
      <c r="Q628" s="21">
        <v>217.08</v>
      </c>
      <c r="R628" s="21">
        <v>189.39583333333329</v>
      </c>
      <c r="S628" s="21">
        <v>117.4307692307692</v>
      </c>
      <c r="T628" s="21">
        <v>75.234041666666656</v>
      </c>
      <c r="U628" s="21">
        <v>36.022666666666673</v>
      </c>
      <c r="V628" s="22">
        <v>1391.9131691595439</v>
      </c>
      <c r="W628" s="23">
        <v>299</v>
      </c>
      <c r="X628" s="24">
        <v>0.8305555555555556</v>
      </c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</row>
    <row r="629" spans="1:42" s="25" customFormat="1" ht="16.5" customHeight="1" x14ac:dyDescent="0.25">
      <c r="A629" s="16">
        <v>13070280</v>
      </c>
      <c r="B629" s="17" t="s">
        <v>1211</v>
      </c>
      <c r="C629" s="17" t="s">
        <v>1745</v>
      </c>
      <c r="D629" s="17" t="s">
        <v>48</v>
      </c>
      <c r="E629" s="17" t="s">
        <v>47</v>
      </c>
      <c r="F629" s="17">
        <v>2</v>
      </c>
      <c r="G629" s="17">
        <v>10</v>
      </c>
      <c r="H629" s="18">
        <v>-75.751388890000001</v>
      </c>
      <c r="I629" s="19">
        <v>8.7886111100000015</v>
      </c>
      <c r="J629" s="20">
        <v>12.148148148148151</v>
      </c>
      <c r="K629" s="21">
        <v>12.55172413793103</v>
      </c>
      <c r="L629" s="21">
        <v>34.633333333333333</v>
      </c>
      <c r="M629" s="21">
        <v>109.2533333333333</v>
      </c>
      <c r="N629" s="21">
        <v>196</v>
      </c>
      <c r="O629" s="21">
        <v>160.80000000000001</v>
      </c>
      <c r="P629" s="21">
        <v>181.4</v>
      </c>
      <c r="Q629" s="21">
        <v>185.65517241379311</v>
      </c>
      <c r="R629" s="21">
        <v>190.17241379310349</v>
      </c>
      <c r="S629" s="21">
        <v>133.048</v>
      </c>
      <c r="T629" s="21">
        <v>123.962962962963</v>
      </c>
      <c r="U629" s="21">
        <v>36.384615384615387</v>
      </c>
      <c r="V629" s="22">
        <v>1376.009703507221</v>
      </c>
      <c r="W629" s="23">
        <v>342</v>
      </c>
      <c r="X629" s="24">
        <v>0.95</v>
      </c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</row>
    <row r="630" spans="1:42" s="25" customFormat="1" ht="16.5" customHeight="1" x14ac:dyDescent="0.25">
      <c r="A630" s="16">
        <v>13060010</v>
      </c>
      <c r="B630" s="17" t="s">
        <v>1211</v>
      </c>
      <c r="C630" s="17" t="s">
        <v>1746</v>
      </c>
      <c r="D630" s="17" t="s">
        <v>48</v>
      </c>
      <c r="E630" s="17" t="s">
        <v>47</v>
      </c>
      <c r="F630" s="17">
        <v>2</v>
      </c>
      <c r="G630" s="17">
        <v>75</v>
      </c>
      <c r="H630" s="18">
        <v>-75.861111109999996</v>
      </c>
      <c r="I630" s="19">
        <v>8.5577777800000003</v>
      </c>
      <c r="J630" s="20">
        <v>20.078571428571429</v>
      </c>
      <c r="K630" s="21">
        <v>21.87037037037037</v>
      </c>
      <c r="L630" s="21">
        <v>48.070370370370377</v>
      </c>
      <c r="M630" s="21">
        <v>109.1071428571429</v>
      </c>
      <c r="N630" s="21">
        <v>180.63928571428571</v>
      </c>
      <c r="O630" s="21">
        <v>170.89285714285711</v>
      </c>
      <c r="P630" s="21">
        <v>159.7714285714286</v>
      </c>
      <c r="Q630" s="21">
        <v>185.41785714285709</v>
      </c>
      <c r="R630" s="21">
        <v>169.4666666666667</v>
      </c>
      <c r="S630" s="21">
        <v>137.9678571428571</v>
      </c>
      <c r="T630" s="21">
        <v>92.914285714285711</v>
      </c>
      <c r="U630" s="21">
        <v>50.488461538461543</v>
      </c>
      <c r="V630" s="22">
        <v>1346.685154660154</v>
      </c>
      <c r="W630" s="23">
        <v>331</v>
      </c>
      <c r="X630" s="24">
        <v>0.9194444444444444</v>
      </c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</row>
    <row r="631" spans="1:42" s="25" customFormat="1" ht="16.5" customHeight="1" x14ac:dyDescent="0.25">
      <c r="A631" s="16">
        <v>13050010</v>
      </c>
      <c r="B631" s="17" t="s">
        <v>1211</v>
      </c>
      <c r="C631" s="17" t="s">
        <v>685</v>
      </c>
      <c r="D631" s="17" t="s">
        <v>48</v>
      </c>
      <c r="E631" s="17" t="s">
        <v>47</v>
      </c>
      <c r="F631" s="17">
        <v>2</v>
      </c>
      <c r="G631" s="17">
        <v>120</v>
      </c>
      <c r="H631" s="18">
        <v>-76.045277779999992</v>
      </c>
      <c r="I631" s="19">
        <v>8.8486111100000002</v>
      </c>
      <c r="J631" s="20">
        <v>12.44074074074074</v>
      </c>
      <c r="K631" s="21">
        <v>8.0370370370370363</v>
      </c>
      <c r="L631" s="21">
        <v>34.819230769230771</v>
      </c>
      <c r="M631" s="21">
        <v>79.271428571428572</v>
      </c>
      <c r="N631" s="21">
        <v>172.54137931034481</v>
      </c>
      <c r="O631" s="21">
        <v>133.11071428571429</v>
      </c>
      <c r="P631" s="21">
        <v>153.5</v>
      </c>
      <c r="Q631" s="21">
        <v>158.3586206896552</v>
      </c>
      <c r="R631" s="21">
        <v>164.61481481481479</v>
      </c>
      <c r="S631" s="21">
        <v>148.98846153846151</v>
      </c>
      <c r="T631" s="21">
        <v>122.5692307692308</v>
      </c>
      <c r="U631" s="21">
        <v>43.230769230769234</v>
      </c>
      <c r="V631" s="22">
        <v>1231.482427757428</v>
      </c>
      <c r="W631" s="23">
        <v>327</v>
      </c>
      <c r="X631" s="24">
        <v>0.90833333333333333</v>
      </c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</row>
    <row r="632" spans="1:42" s="25" customFormat="1" ht="16.5" customHeight="1" x14ac:dyDescent="0.25">
      <c r="A632" s="16">
        <v>25015010</v>
      </c>
      <c r="B632" s="17" t="s">
        <v>1236</v>
      </c>
      <c r="C632" s="17" t="s">
        <v>1747</v>
      </c>
      <c r="D632" s="17" t="s">
        <v>230</v>
      </c>
      <c r="E632" s="17" t="s">
        <v>47</v>
      </c>
      <c r="F632" s="17">
        <v>2</v>
      </c>
      <c r="G632" s="17">
        <v>170</v>
      </c>
      <c r="H632" s="18">
        <v>-75.632277779999995</v>
      </c>
      <c r="I632" s="19">
        <v>8.1807777799999997</v>
      </c>
      <c r="J632" s="20">
        <v>15.855172413793101</v>
      </c>
      <c r="K632" s="21">
        <v>16.76896551724138</v>
      </c>
      <c r="L632" s="21">
        <v>73.517857142857153</v>
      </c>
      <c r="M632" s="21">
        <v>142.78</v>
      </c>
      <c r="N632" s="21">
        <v>209.31428571428569</v>
      </c>
      <c r="O632" s="21">
        <v>237.22962962962961</v>
      </c>
      <c r="P632" s="21">
        <v>252.58148148148149</v>
      </c>
      <c r="Q632" s="21">
        <v>228.33214285714291</v>
      </c>
      <c r="R632" s="21">
        <v>218.30384615384611</v>
      </c>
      <c r="S632" s="21">
        <v>169.54</v>
      </c>
      <c r="T632" s="21">
        <v>130.5107142857143</v>
      </c>
      <c r="U632" s="21">
        <v>55.144827586206887</v>
      </c>
      <c r="V632" s="22">
        <v>1749.878922782199</v>
      </c>
      <c r="W632" s="23">
        <v>334</v>
      </c>
      <c r="X632" s="24">
        <v>0.92777777777777781</v>
      </c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</row>
    <row r="633" spans="1:42" s="25" customFormat="1" ht="16.5" customHeight="1" x14ac:dyDescent="0.25">
      <c r="A633" s="16">
        <v>25025190</v>
      </c>
      <c r="B633" s="17" t="s">
        <v>1236</v>
      </c>
      <c r="C633" s="17" t="s">
        <v>230</v>
      </c>
      <c r="D633" s="17" t="s">
        <v>230</v>
      </c>
      <c r="E633" s="17" t="s">
        <v>47</v>
      </c>
      <c r="F633" s="17">
        <v>2</v>
      </c>
      <c r="G633" s="17">
        <v>90</v>
      </c>
      <c r="H633" s="18">
        <v>-75.583722219999999</v>
      </c>
      <c r="I633" s="19">
        <v>8.399333330000001</v>
      </c>
      <c r="J633" s="20">
        <v>20.68518518518519</v>
      </c>
      <c r="K633" s="21">
        <v>12.81428571428571</v>
      </c>
      <c r="L633" s="21">
        <v>48.014814814814812</v>
      </c>
      <c r="M633" s="21">
        <v>126.45357142857139</v>
      </c>
      <c r="N633" s="21">
        <v>209.8535714285714</v>
      </c>
      <c r="O633" s="21">
        <v>213.24827586206891</v>
      </c>
      <c r="P633" s="21">
        <v>205.9</v>
      </c>
      <c r="Q633" s="21">
        <v>255.79285714285709</v>
      </c>
      <c r="R633" s="21">
        <v>194.85384615384609</v>
      </c>
      <c r="S633" s="21">
        <v>173.35</v>
      </c>
      <c r="T633" s="21">
        <v>102.6041666666667</v>
      </c>
      <c r="U633" s="21">
        <v>45.991206861287353</v>
      </c>
      <c r="V633" s="22">
        <v>1609.561781258155</v>
      </c>
      <c r="W633" s="23">
        <v>320</v>
      </c>
      <c r="X633" s="24">
        <v>0.88888888888888884</v>
      </c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</row>
    <row r="634" spans="1:42" s="25" customFormat="1" ht="16.5" customHeight="1" x14ac:dyDescent="0.25">
      <c r="A634" s="16">
        <v>25020710</v>
      </c>
      <c r="B634" s="17" t="s">
        <v>1211</v>
      </c>
      <c r="C634" s="17" t="s">
        <v>1748</v>
      </c>
      <c r="D634" s="17" t="s">
        <v>1749</v>
      </c>
      <c r="E634" s="17" t="s">
        <v>47</v>
      </c>
      <c r="F634" s="17">
        <v>2</v>
      </c>
      <c r="G634" s="17">
        <v>25</v>
      </c>
      <c r="H634" s="18">
        <v>-75.273888889999995</v>
      </c>
      <c r="I634" s="19">
        <v>8.42</v>
      </c>
      <c r="J634" s="20">
        <v>14.203448275862071</v>
      </c>
      <c r="K634" s="21">
        <v>13.53571428571429</v>
      </c>
      <c r="L634" s="21">
        <v>41.06071428571429</v>
      </c>
      <c r="M634" s="21">
        <v>145.07586206896551</v>
      </c>
      <c r="N634" s="21">
        <v>277.70714285714291</v>
      </c>
      <c r="O634" s="21">
        <v>257.89999999999998</v>
      </c>
      <c r="P634" s="21">
        <v>298.42333333333329</v>
      </c>
      <c r="Q634" s="21">
        <v>309.7178571428571</v>
      </c>
      <c r="R634" s="21">
        <v>249.07857142857139</v>
      </c>
      <c r="S634" s="21">
        <v>216.85666666666671</v>
      </c>
      <c r="T634" s="21">
        <v>128.84666666666669</v>
      </c>
      <c r="U634" s="21">
        <v>51.772413793103453</v>
      </c>
      <c r="V634" s="22">
        <v>2004.178390804597</v>
      </c>
      <c r="W634" s="23">
        <v>346</v>
      </c>
      <c r="X634" s="24">
        <v>0.96111111111111114</v>
      </c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</row>
    <row r="635" spans="1:42" s="25" customFormat="1" ht="16.5" customHeight="1" x14ac:dyDescent="0.25">
      <c r="A635" s="16">
        <v>25020600</v>
      </c>
      <c r="B635" s="17" t="s">
        <v>1211</v>
      </c>
      <c r="C635" s="17" t="s">
        <v>1750</v>
      </c>
      <c r="D635" s="17" t="s">
        <v>1749</v>
      </c>
      <c r="E635" s="17" t="s">
        <v>47</v>
      </c>
      <c r="F635" s="17">
        <v>2</v>
      </c>
      <c r="G635" s="17">
        <v>100</v>
      </c>
      <c r="H635" s="18">
        <v>-75.601388889999996</v>
      </c>
      <c r="I635" s="19">
        <v>8.4897222199999991</v>
      </c>
      <c r="J635" s="20">
        <v>26.973076923076921</v>
      </c>
      <c r="K635" s="21">
        <v>19.55769230769231</v>
      </c>
      <c r="L635" s="21">
        <v>47.911538461538463</v>
      </c>
      <c r="M635" s="21">
        <v>153.232</v>
      </c>
      <c r="N635" s="21">
        <v>255.58846153846159</v>
      </c>
      <c r="O635" s="21">
        <v>249.73333333333329</v>
      </c>
      <c r="P635" s="21">
        <v>240.1</v>
      </c>
      <c r="Q635" s="21">
        <v>270.98399999999998</v>
      </c>
      <c r="R635" s="21">
        <v>239.60000000000011</v>
      </c>
      <c r="S635" s="21">
        <v>203.08799999999999</v>
      </c>
      <c r="T635" s="21">
        <v>127.2653846153846</v>
      </c>
      <c r="U635" s="21">
        <v>70.079166666666666</v>
      </c>
      <c r="V635" s="22">
        <v>1904.112653846154</v>
      </c>
      <c r="W635" s="23">
        <v>309</v>
      </c>
      <c r="X635" s="24">
        <v>0.85833333333333328</v>
      </c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</row>
    <row r="636" spans="1:42" s="25" customFormat="1" ht="16.5" customHeight="1" x14ac:dyDescent="0.25">
      <c r="A636" s="16">
        <v>12040010</v>
      </c>
      <c r="B636" s="17" t="s">
        <v>1211</v>
      </c>
      <c r="C636" s="17" t="s">
        <v>1751</v>
      </c>
      <c r="D636" s="17" t="s">
        <v>261</v>
      </c>
      <c r="E636" s="17" t="s">
        <v>47</v>
      </c>
      <c r="F636" s="17">
        <v>2</v>
      </c>
      <c r="G636" s="17">
        <v>90</v>
      </c>
      <c r="H636" s="18">
        <v>-76.220833329999991</v>
      </c>
      <c r="I636" s="19">
        <v>8.9008333300000011</v>
      </c>
      <c r="J636" s="20">
        <v>15.51</v>
      </c>
      <c r="K636" s="21">
        <v>9.8466666666666658</v>
      </c>
      <c r="L636" s="21">
        <v>33.286666666666669</v>
      </c>
      <c r="M636" s="21">
        <v>96.053571428571416</v>
      </c>
      <c r="N636" s="21">
        <v>207.86206896551721</v>
      </c>
      <c r="O636" s="21">
        <v>157.55714285714279</v>
      </c>
      <c r="P636" s="21">
        <v>162.6448275862069</v>
      </c>
      <c r="Q636" s="21">
        <v>179.36896551724141</v>
      </c>
      <c r="R636" s="21">
        <v>182.55517241379309</v>
      </c>
      <c r="S636" s="21">
        <v>141.3807692307692</v>
      </c>
      <c r="T636" s="21">
        <v>134.04074074074069</v>
      </c>
      <c r="U636" s="21">
        <v>56.3</v>
      </c>
      <c r="V636" s="22">
        <v>1376.406592073316</v>
      </c>
      <c r="W636" s="23">
        <v>341</v>
      </c>
      <c r="X636" s="24">
        <v>0.94722222222222219</v>
      </c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</row>
    <row r="637" spans="1:42" s="25" customFormat="1" ht="16.5" customHeight="1" x14ac:dyDescent="0.25">
      <c r="A637" s="16">
        <v>25010110</v>
      </c>
      <c r="B637" s="17" t="s">
        <v>1211</v>
      </c>
      <c r="C637" s="17" t="s">
        <v>1752</v>
      </c>
      <c r="D637" s="17" t="s">
        <v>1753</v>
      </c>
      <c r="E637" s="17" t="s">
        <v>47</v>
      </c>
      <c r="F637" s="17">
        <v>2</v>
      </c>
      <c r="G637" s="17">
        <v>80</v>
      </c>
      <c r="H637" s="18">
        <v>-75.647222220000003</v>
      </c>
      <c r="I637" s="19">
        <v>8.0061111100000009</v>
      </c>
      <c r="J637" s="20">
        <v>25.44230769230769</v>
      </c>
      <c r="K637" s="21">
        <v>28.659259259259262</v>
      </c>
      <c r="L637" s="21">
        <v>86.357692307692318</v>
      </c>
      <c r="M637" s="21">
        <v>185.21481481481479</v>
      </c>
      <c r="N637" s="21">
        <v>245.23333333333329</v>
      </c>
      <c r="O637" s="21">
        <v>277.77307692307693</v>
      </c>
      <c r="P637" s="21">
        <v>283.01538461538462</v>
      </c>
      <c r="Q637" s="21">
        <v>285.37037037037032</v>
      </c>
      <c r="R637" s="21">
        <v>242.99259259259259</v>
      </c>
      <c r="S637" s="21">
        <v>238.05357142857139</v>
      </c>
      <c r="T637" s="21">
        <v>161.24642857142859</v>
      </c>
      <c r="U637" s="21">
        <v>68.044827586206907</v>
      </c>
      <c r="V637" s="22">
        <v>2127.403659495038</v>
      </c>
      <c r="W637" s="23">
        <v>324</v>
      </c>
      <c r="X637" s="24">
        <v>0.9</v>
      </c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</row>
    <row r="638" spans="1:42" s="25" customFormat="1" ht="16.5" customHeight="1" x14ac:dyDescent="0.25">
      <c r="A638" s="16">
        <v>25010010</v>
      </c>
      <c r="B638" s="17" t="s">
        <v>1211</v>
      </c>
      <c r="C638" s="17" t="s">
        <v>1753</v>
      </c>
      <c r="D638" s="17" t="s">
        <v>1753</v>
      </c>
      <c r="E638" s="17" t="s">
        <v>47</v>
      </c>
      <c r="F638" s="17">
        <v>2</v>
      </c>
      <c r="G638" s="17">
        <v>55</v>
      </c>
      <c r="H638" s="18">
        <v>-75.680000000000007</v>
      </c>
      <c r="I638" s="19">
        <v>7.8902777799999999</v>
      </c>
      <c r="J638" s="20">
        <v>39.148148148148152</v>
      </c>
      <c r="K638" s="21">
        <v>33.44</v>
      </c>
      <c r="L638" s="21">
        <v>120.19166666666671</v>
      </c>
      <c r="M638" s="21">
        <v>210.6</v>
      </c>
      <c r="N638" s="21">
        <v>343.48275862068971</v>
      </c>
      <c r="O638" s="21">
        <v>338.09259259259261</v>
      </c>
      <c r="P638" s="21">
        <v>296.4655172413793</v>
      </c>
      <c r="Q638" s="21">
        <v>348.65517241379308</v>
      </c>
      <c r="R638" s="21">
        <v>305.56551724137933</v>
      </c>
      <c r="S638" s="21">
        <v>290.32142857142861</v>
      </c>
      <c r="T638" s="21">
        <v>185.46428571428569</v>
      </c>
      <c r="U638" s="21">
        <v>78.040000000000006</v>
      </c>
      <c r="V638" s="22">
        <v>2589.4670872103629</v>
      </c>
      <c r="W638" s="23">
        <v>329</v>
      </c>
      <c r="X638" s="24">
        <v>0.91388888888888886</v>
      </c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</row>
    <row r="639" spans="1:42" s="25" customFormat="1" ht="16.5" customHeight="1" x14ac:dyDescent="0.25">
      <c r="A639" s="16">
        <v>25025170</v>
      </c>
      <c r="B639" s="17" t="s">
        <v>1236</v>
      </c>
      <c r="C639" s="17" t="s">
        <v>263</v>
      </c>
      <c r="D639" s="17" t="s">
        <v>264</v>
      </c>
      <c r="E639" s="17" t="s">
        <v>47</v>
      </c>
      <c r="F639" s="17">
        <v>2</v>
      </c>
      <c r="G639" s="17">
        <v>125</v>
      </c>
      <c r="H639" s="18">
        <v>-75.498833329999997</v>
      </c>
      <c r="I639" s="19">
        <v>8.7408611100000009</v>
      </c>
      <c r="J639" s="20">
        <v>15.35862068965517</v>
      </c>
      <c r="K639" s="21">
        <v>26.6</v>
      </c>
      <c r="L639" s="21">
        <v>47.628571428571419</v>
      </c>
      <c r="M639" s="21">
        <v>125.562962962963</v>
      </c>
      <c r="N639" s="21">
        <v>192.52692307692311</v>
      </c>
      <c r="O639" s="21">
        <v>184.54166666666671</v>
      </c>
      <c r="P639" s="21">
        <v>187.2166666666667</v>
      </c>
      <c r="Q639" s="21">
        <v>218.6384615384616</v>
      </c>
      <c r="R639" s="21">
        <v>186.33750000000001</v>
      </c>
      <c r="S639" s="21">
        <v>170.375</v>
      </c>
      <c r="T639" s="21">
        <v>115.37916666666671</v>
      </c>
      <c r="U639" s="21">
        <v>48.512499999999989</v>
      </c>
      <c r="V639" s="22">
        <v>1518.6780396965739</v>
      </c>
      <c r="W639" s="23">
        <v>309</v>
      </c>
      <c r="X639" s="24">
        <v>0.85833333333333328</v>
      </c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</row>
    <row r="640" spans="1:42" s="25" customFormat="1" ht="16.5" customHeight="1" x14ac:dyDescent="0.25">
      <c r="A640" s="16">
        <v>25020720</v>
      </c>
      <c r="B640" s="17" t="s">
        <v>1211</v>
      </c>
      <c r="C640" s="17" t="s">
        <v>1754</v>
      </c>
      <c r="D640" s="17" t="s">
        <v>264</v>
      </c>
      <c r="E640" s="17" t="s">
        <v>47</v>
      </c>
      <c r="F640" s="17">
        <v>2</v>
      </c>
      <c r="G640" s="17">
        <v>130</v>
      </c>
      <c r="H640" s="18">
        <v>-75.383611110000004</v>
      </c>
      <c r="I640" s="19">
        <v>8.63722222</v>
      </c>
      <c r="J640" s="20">
        <v>17.642857142857139</v>
      </c>
      <c r="K640" s="21">
        <v>14.97857142857143</v>
      </c>
      <c r="L640" s="21">
        <v>58.444444444444443</v>
      </c>
      <c r="M640" s="21">
        <v>114.93333333333329</v>
      </c>
      <c r="N640" s="21">
        <v>183.16428571428571</v>
      </c>
      <c r="O640" s="21">
        <v>208.7</v>
      </c>
      <c r="P640" s="21">
        <v>211.43333333333331</v>
      </c>
      <c r="Q640" s="21">
        <v>256.53333333333342</v>
      </c>
      <c r="R640" s="21">
        <v>216.93103448275861</v>
      </c>
      <c r="S640" s="21">
        <v>168.0344827586207</v>
      </c>
      <c r="T640" s="21">
        <v>113.4137931034483</v>
      </c>
      <c r="U640" s="21">
        <v>45.827586206896562</v>
      </c>
      <c r="V640" s="22">
        <v>1610.0370552818831</v>
      </c>
      <c r="W640" s="23">
        <v>347</v>
      </c>
      <c r="X640" s="24">
        <v>0.96388888888888891</v>
      </c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</row>
    <row r="641" spans="1:42" s="25" customFormat="1" ht="16.5" customHeight="1" x14ac:dyDescent="0.25">
      <c r="A641" s="16">
        <v>25020140</v>
      </c>
      <c r="B641" s="17" t="s">
        <v>1211</v>
      </c>
      <c r="C641" s="17" t="s">
        <v>264</v>
      </c>
      <c r="D641" s="17" t="s">
        <v>264</v>
      </c>
      <c r="E641" s="17" t="s">
        <v>47</v>
      </c>
      <c r="F641" s="17">
        <v>2</v>
      </c>
      <c r="G641" s="17">
        <v>60</v>
      </c>
      <c r="H641" s="18">
        <v>-75.45</v>
      </c>
      <c r="I641" s="19">
        <v>8.9499972200000002</v>
      </c>
      <c r="J641" s="20">
        <v>15.93333333333333</v>
      </c>
      <c r="K641" s="21">
        <v>26.736666666666672</v>
      </c>
      <c r="L641" s="21">
        <v>40.986206896551728</v>
      </c>
      <c r="M641" s="21">
        <v>99.631034482758622</v>
      </c>
      <c r="N641" s="21">
        <v>166.63103448275871</v>
      </c>
      <c r="O641" s="21">
        <v>175.35172413793109</v>
      </c>
      <c r="P641" s="21">
        <v>167.68</v>
      </c>
      <c r="Q641" s="21">
        <v>202.33</v>
      </c>
      <c r="R641" s="21">
        <v>183.6</v>
      </c>
      <c r="S641" s="21">
        <v>157.48620689655169</v>
      </c>
      <c r="T641" s="21">
        <v>107.4689655172414</v>
      </c>
      <c r="U641" s="21">
        <v>43.014814814814819</v>
      </c>
      <c r="V641" s="22">
        <v>1386.8499872286079</v>
      </c>
      <c r="W641" s="23">
        <v>349</v>
      </c>
      <c r="X641" s="24">
        <v>0.96944444444444444</v>
      </c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</row>
    <row r="642" spans="1:42" s="25" customFormat="1" ht="16.5" customHeight="1" x14ac:dyDescent="0.25">
      <c r="A642" s="16">
        <v>25021210</v>
      </c>
      <c r="B642" s="17" t="s">
        <v>1211</v>
      </c>
      <c r="C642" s="17" t="s">
        <v>1755</v>
      </c>
      <c r="D642" s="17" t="s">
        <v>264</v>
      </c>
      <c r="E642" s="17" t="s">
        <v>47</v>
      </c>
      <c r="F642" s="17">
        <v>2</v>
      </c>
      <c r="G642" s="17">
        <v>136</v>
      </c>
      <c r="H642" s="18">
        <v>-75.47</v>
      </c>
      <c r="I642" s="19">
        <v>8.82</v>
      </c>
      <c r="J642" s="20">
        <v>19.103448275862071</v>
      </c>
      <c r="K642" s="21">
        <v>21.178571428571431</v>
      </c>
      <c r="L642" s="21">
        <v>32.827586206896562</v>
      </c>
      <c r="M642" s="21">
        <v>126.95517241379309</v>
      </c>
      <c r="N642" s="21">
        <v>183.55172413793099</v>
      </c>
      <c r="O642" s="21">
        <v>174.42857142857139</v>
      </c>
      <c r="P642" s="21">
        <v>171.72068965517241</v>
      </c>
      <c r="Q642" s="21">
        <v>209.6</v>
      </c>
      <c r="R642" s="21">
        <v>199.26785714285711</v>
      </c>
      <c r="S642" s="21">
        <v>196.82142857142861</v>
      </c>
      <c r="T642" s="21">
        <v>126.2413793103448</v>
      </c>
      <c r="U642" s="21">
        <v>65.357142857142861</v>
      </c>
      <c r="V642" s="22">
        <v>1527.053571428572</v>
      </c>
      <c r="W642" s="23">
        <v>343</v>
      </c>
      <c r="X642" s="24">
        <v>0.95277777777777772</v>
      </c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</row>
    <row r="643" spans="1:42" s="25" customFormat="1" ht="16.5" customHeight="1" x14ac:dyDescent="0.25">
      <c r="A643" s="16">
        <v>13070450</v>
      </c>
      <c r="B643" s="17" t="s">
        <v>1211</v>
      </c>
      <c r="C643" s="17" t="s">
        <v>1756</v>
      </c>
      <c r="D643" s="17" t="s">
        <v>1757</v>
      </c>
      <c r="E643" s="17" t="s">
        <v>47</v>
      </c>
      <c r="F643" s="17">
        <v>2</v>
      </c>
      <c r="G643" s="17">
        <v>75</v>
      </c>
      <c r="H643" s="18">
        <v>-75.491666670000001</v>
      </c>
      <c r="I643" s="19">
        <v>9.2511111100000001</v>
      </c>
      <c r="J643" s="20">
        <v>19.111111111111111</v>
      </c>
      <c r="K643" s="21">
        <v>19.925925925925931</v>
      </c>
      <c r="L643" s="21">
        <v>37.851851851851848</v>
      </c>
      <c r="M643" s="21">
        <v>128.62962962962959</v>
      </c>
      <c r="N643" s="21">
        <v>189.89285714285711</v>
      </c>
      <c r="O643" s="21">
        <v>153.0740740740741</v>
      </c>
      <c r="P643" s="21">
        <v>135.88214285714281</v>
      </c>
      <c r="Q643" s="21">
        <v>161.06428571428569</v>
      </c>
      <c r="R643" s="21">
        <v>186.74814814814809</v>
      </c>
      <c r="S643" s="21">
        <v>156.60714285714289</v>
      </c>
      <c r="T643" s="21">
        <v>121.3321428571428</v>
      </c>
      <c r="U643" s="21">
        <v>54.370370370370367</v>
      </c>
      <c r="V643" s="22">
        <v>1364.489682539682</v>
      </c>
      <c r="W643" s="23">
        <v>329</v>
      </c>
      <c r="X643" s="24">
        <v>0.91388888888888886</v>
      </c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</row>
    <row r="644" spans="1:42" s="25" customFormat="1" ht="16.5" customHeight="1" x14ac:dyDescent="0.25">
      <c r="A644" s="16">
        <v>13070430</v>
      </c>
      <c r="B644" s="17" t="s">
        <v>1211</v>
      </c>
      <c r="C644" s="17" t="s">
        <v>156</v>
      </c>
      <c r="D644" s="17" t="s">
        <v>1757</v>
      </c>
      <c r="E644" s="17" t="s">
        <v>47</v>
      </c>
      <c r="F644" s="17">
        <v>2</v>
      </c>
      <c r="G644" s="17">
        <v>50</v>
      </c>
      <c r="H644" s="18">
        <v>-75.541111110000003</v>
      </c>
      <c r="I644" s="19">
        <v>9.1952777799999996</v>
      </c>
      <c r="J644" s="20">
        <v>18.116666666666671</v>
      </c>
      <c r="K644" s="21">
        <v>23</v>
      </c>
      <c r="L644" s="21">
        <v>51.931034482758619</v>
      </c>
      <c r="M644" s="21">
        <v>95.821428571428569</v>
      </c>
      <c r="N644" s="21">
        <v>153.85714285714289</v>
      </c>
      <c r="O644" s="21">
        <v>135.41071428571431</v>
      </c>
      <c r="P644" s="21">
        <v>134.95714285714291</v>
      </c>
      <c r="Q644" s="21">
        <v>173.2962962962963</v>
      </c>
      <c r="R644" s="21">
        <v>155.17857142857139</v>
      </c>
      <c r="S644" s="21">
        <v>141.3964285714286</v>
      </c>
      <c r="T644" s="21">
        <v>84.99655172413793</v>
      </c>
      <c r="U644" s="21">
        <v>39.092857142857142</v>
      </c>
      <c r="V644" s="22">
        <v>1207.0548348841451</v>
      </c>
      <c r="W644" s="23">
        <v>340</v>
      </c>
      <c r="X644" s="24">
        <v>0.94444444444444442</v>
      </c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</row>
    <row r="645" spans="1:42" s="25" customFormat="1" ht="16.5" customHeight="1" x14ac:dyDescent="0.25">
      <c r="A645" s="16">
        <v>13070440</v>
      </c>
      <c r="B645" s="17" t="s">
        <v>1211</v>
      </c>
      <c r="C645" s="17" t="s">
        <v>1758</v>
      </c>
      <c r="D645" s="17" t="s">
        <v>1759</v>
      </c>
      <c r="E645" s="17" t="s">
        <v>47</v>
      </c>
      <c r="F645" s="17">
        <v>2</v>
      </c>
      <c r="G645" s="17">
        <v>40</v>
      </c>
      <c r="H645" s="18">
        <v>-75.718888890000002</v>
      </c>
      <c r="I645" s="19">
        <v>9.3522222199999998</v>
      </c>
      <c r="J645" s="20">
        <v>16.01071428571429</v>
      </c>
      <c r="K645" s="21">
        <v>6.4037037037037043</v>
      </c>
      <c r="L645" s="21">
        <v>16.757692307692309</v>
      </c>
      <c r="M645" s="21">
        <v>79.867857142857147</v>
      </c>
      <c r="N645" s="21">
        <v>172.7071428571428</v>
      </c>
      <c r="O645" s="21">
        <v>184.00740740740741</v>
      </c>
      <c r="P645" s="21">
        <v>190.75</v>
      </c>
      <c r="Q645" s="21">
        <v>216.45</v>
      </c>
      <c r="R645" s="21">
        <v>193.2444444444445</v>
      </c>
      <c r="S645" s="21">
        <v>174</v>
      </c>
      <c r="T645" s="21">
        <v>135.69285714285721</v>
      </c>
      <c r="U645" s="21">
        <v>70.155555555555551</v>
      </c>
      <c r="V645" s="22">
        <v>1456.0473748473751</v>
      </c>
      <c r="W645" s="23">
        <v>329</v>
      </c>
      <c r="X645" s="24">
        <v>0.91388888888888886</v>
      </c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</row>
    <row r="646" spans="1:42" s="25" customFormat="1" ht="16.5" customHeight="1" x14ac:dyDescent="0.25">
      <c r="A646" s="16">
        <v>13070010</v>
      </c>
      <c r="B646" s="17" t="s">
        <v>1211</v>
      </c>
      <c r="C646" s="17" t="s">
        <v>1381</v>
      </c>
      <c r="D646" s="17" t="s">
        <v>1760</v>
      </c>
      <c r="E646" s="17" t="s">
        <v>47</v>
      </c>
      <c r="F646" s="17">
        <v>2</v>
      </c>
      <c r="G646" s="17">
        <v>3</v>
      </c>
      <c r="H646" s="18">
        <v>-75.9375</v>
      </c>
      <c r="I646" s="19">
        <v>9.3361111100000009</v>
      </c>
      <c r="J646" s="20">
        <v>14.36428571428571</v>
      </c>
      <c r="K646" s="21">
        <v>2.1428571428571428</v>
      </c>
      <c r="L646" s="21">
        <v>17.214285714285719</v>
      </c>
      <c r="M646" s="21">
        <v>82.65384615384616</v>
      </c>
      <c r="N646" s="21">
        <v>166.44</v>
      </c>
      <c r="O646" s="21">
        <v>149.11538461538461</v>
      </c>
      <c r="P646" s="21">
        <v>151.45833333333329</v>
      </c>
      <c r="Q646" s="21">
        <v>186.02</v>
      </c>
      <c r="R646" s="21">
        <v>160.36000000000001</v>
      </c>
      <c r="S646" s="21">
        <v>155.83333333333329</v>
      </c>
      <c r="T646" s="21">
        <v>150.92400000000001</v>
      </c>
      <c r="U646" s="21">
        <v>49.029583333333328</v>
      </c>
      <c r="V646" s="22">
        <v>1285.5559093406589</v>
      </c>
      <c r="W646" s="23">
        <v>308</v>
      </c>
      <c r="X646" s="24">
        <v>0.85555555555555551</v>
      </c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</row>
    <row r="647" spans="1:42" s="25" customFormat="1" ht="16.5" customHeight="1" x14ac:dyDescent="0.25">
      <c r="A647" s="16">
        <v>13085030</v>
      </c>
      <c r="B647" s="17" t="s">
        <v>1236</v>
      </c>
      <c r="C647" s="17" t="s">
        <v>1760</v>
      </c>
      <c r="D647" s="17" t="s">
        <v>1760</v>
      </c>
      <c r="E647" s="17" t="s">
        <v>47</v>
      </c>
      <c r="F647" s="17">
        <v>2</v>
      </c>
      <c r="G647" s="17">
        <v>22</v>
      </c>
      <c r="H647" s="18">
        <v>-75.95</v>
      </c>
      <c r="I647" s="19">
        <v>9.3699999999999992</v>
      </c>
      <c r="J647" s="20">
        <v>10.92962962962963</v>
      </c>
      <c r="K647" s="21">
        <v>1.918518518518519</v>
      </c>
      <c r="L647" s="21">
        <v>15.93214285714286</v>
      </c>
      <c r="M647" s="21">
        <v>61.17407407407407</v>
      </c>
      <c r="N647" s="21">
        <v>175.10666666666671</v>
      </c>
      <c r="O647" s="21">
        <v>172.38928571428571</v>
      </c>
      <c r="P647" s="21">
        <v>169.30384615384611</v>
      </c>
      <c r="Q647" s="21">
        <v>199.62962962962959</v>
      </c>
      <c r="R647" s="21">
        <v>221.25384615384621</v>
      </c>
      <c r="S647" s="21">
        <v>176.89999999999989</v>
      </c>
      <c r="T647" s="21">
        <v>169.92307692307691</v>
      </c>
      <c r="U647" s="21">
        <v>45.941666666666663</v>
      </c>
      <c r="V647" s="22">
        <v>1420.4023829873829</v>
      </c>
      <c r="W647" s="23">
        <v>320</v>
      </c>
      <c r="X647" s="24">
        <v>0.88888888888888884</v>
      </c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</row>
    <row r="648" spans="1:42" s="25" customFormat="1" ht="16.5" customHeight="1" x14ac:dyDescent="0.25">
      <c r="A648" s="16">
        <v>13070170</v>
      </c>
      <c r="B648" s="17" t="s">
        <v>1211</v>
      </c>
      <c r="C648" s="17" t="s">
        <v>1761</v>
      </c>
      <c r="D648" s="17" t="s">
        <v>1301</v>
      </c>
      <c r="E648" s="17" t="s">
        <v>47</v>
      </c>
      <c r="F648" s="17">
        <v>2</v>
      </c>
      <c r="G648" s="17">
        <v>9</v>
      </c>
      <c r="H648" s="18">
        <v>-75.74972222000001</v>
      </c>
      <c r="I648" s="19">
        <v>8.7727777800000002</v>
      </c>
      <c r="J648" s="20">
        <v>16.668965517241379</v>
      </c>
      <c r="K648" s="21">
        <v>12.96428571428571</v>
      </c>
      <c r="L648" s="21">
        <v>38.137931034482762</v>
      </c>
      <c r="M648" s="21">
        <v>117.72413793103451</v>
      </c>
      <c r="N648" s="21">
        <v>218.26666666666671</v>
      </c>
      <c r="O648" s="21">
        <v>204.89655172413791</v>
      </c>
      <c r="P648" s="21">
        <v>200.17333333333329</v>
      </c>
      <c r="Q648" s="21">
        <v>211.12666666666669</v>
      </c>
      <c r="R648" s="21">
        <v>193.01034482758621</v>
      </c>
      <c r="S648" s="21">
        <v>138.45925925925931</v>
      </c>
      <c r="T648" s="21">
        <v>107.3642857142857</v>
      </c>
      <c r="U648" s="21">
        <v>41.396428571428572</v>
      </c>
      <c r="V648" s="22">
        <v>1500.188856960408</v>
      </c>
      <c r="W648" s="23">
        <v>346</v>
      </c>
      <c r="X648" s="24">
        <v>0.96111111111111114</v>
      </c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</row>
    <row r="649" spans="1:42" s="25" customFormat="1" ht="16.5" customHeight="1" x14ac:dyDescent="0.25">
      <c r="A649" s="16">
        <v>13070120</v>
      </c>
      <c r="B649" s="17" t="s">
        <v>1211</v>
      </c>
      <c r="C649" s="17" t="s">
        <v>1762</v>
      </c>
      <c r="D649" s="17" t="s">
        <v>1301</v>
      </c>
      <c r="E649" s="17" t="s">
        <v>47</v>
      </c>
      <c r="F649" s="17">
        <v>2</v>
      </c>
      <c r="G649" s="17">
        <v>95</v>
      </c>
      <c r="H649" s="18">
        <v>-75.67777778</v>
      </c>
      <c r="I649" s="19">
        <v>8.6974999999999998</v>
      </c>
      <c r="J649" s="20">
        <v>15.753846153846149</v>
      </c>
      <c r="K649" s="21">
        <v>18.111111111111111</v>
      </c>
      <c r="L649" s="21">
        <v>45.629629629629633</v>
      </c>
      <c r="M649" s="21">
        <v>125.6785714285714</v>
      </c>
      <c r="N649" s="21">
        <v>190.06896551724139</v>
      </c>
      <c r="O649" s="21">
        <v>179.2962962962963</v>
      </c>
      <c r="P649" s="21">
        <v>208.54074074074069</v>
      </c>
      <c r="Q649" s="21">
        <v>206.33333333333329</v>
      </c>
      <c r="R649" s="21">
        <v>195.38888888888891</v>
      </c>
      <c r="S649" s="21">
        <v>160.52592592592589</v>
      </c>
      <c r="T649" s="21">
        <v>90.419230769230751</v>
      </c>
      <c r="U649" s="21">
        <v>59.119230769230768</v>
      </c>
      <c r="V649" s="22">
        <v>1494.8657705640469</v>
      </c>
      <c r="W649" s="23">
        <v>324</v>
      </c>
      <c r="X649" s="24">
        <v>0.9</v>
      </c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</row>
    <row r="650" spans="1:42" s="25" customFormat="1" ht="16.5" customHeight="1" x14ac:dyDescent="0.25">
      <c r="A650" s="16">
        <v>13070110</v>
      </c>
      <c r="B650" s="17" t="s">
        <v>1211</v>
      </c>
      <c r="C650" s="17" t="s">
        <v>626</v>
      </c>
      <c r="D650" s="17" t="s">
        <v>1301</v>
      </c>
      <c r="E650" s="17" t="s">
        <v>47</v>
      </c>
      <c r="F650" s="17">
        <v>2</v>
      </c>
      <c r="G650" s="17">
        <v>40</v>
      </c>
      <c r="H650" s="18">
        <v>-75.753527779999999</v>
      </c>
      <c r="I650" s="19">
        <v>8.6819444400000005</v>
      </c>
      <c r="J650" s="20">
        <v>13.233333333333331</v>
      </c>
      <c r="K650" s="21">
        <v>16.793103448275861</v>
      </c>
      <c r="L650" s="21">
        <v>42.703703703703702</v>
      </c>
      <c r="M650" s="21">
        <v>111.3571428571429</v>
      </c>
      <c r="N650" s="21">
        <v>216.51428571428571</v>
      </c>
      <c r="O650" s="21">
        <v>174.39655172413791</v>
      </c>
      <c r="P650" s="21">
        <v>208.0344827586207</v>
      </c>
      <c r="Q650" s="21">
        <v>206.9</v>
      </c>
      <c r="R650" s="21">
        <v>174.0344827586207</v>
      </c>
      <c r="S650" s="21">
        <v>174.55172413793099</v>
      </c>
      <c r="T650" s="21">
        <v>110.98620689655171</v>
      </c>
      <c r="U650" s="21">
        <v>66.821428571428569</v>
      </c>
      <c r="V650" s="22">
        <v>1516.326445904032</v>
      </c>
      <c r="W650" s="23">
        <v>345</v>
      </c>
      <c r="X650" s="24">
        <v>0.95833333333333337</v>
      </c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</row>
    <row r="651" spans="1:42" s="25" customFormat="1" ht="16.5" customHeight="1" x14ac:dyDescent="0.25">
      <c r="A651" s="16">
        <v>13070190</v>
      </c>
      <c r="B651" s="17" t="s">
        <v>1211</v>
      </c>
      <c r="C651" s="17" t="s">
        <v>1763</v>
      </c>
      <c r="D651" s="17" t="s">
        <v>1301</v>
      </c>
      <c r="E651" s="17" t="s">
        <v>47</v>
      </c>
      <c r="F651" s="17">
        <v>2</v>
      </c>
      <c r="G651" s="17">
        <v>9</v>
      </c>
      <c r="H651" s="18">
        <v>-75.765000000000001</v>
      </c>
      <c r="I651" s="19">
        <v>8.8047222200000004</v>
      </c>
      <c r="J651" s="20">
        <v>11.44</v>
      </c>
      <c r="K651" s="21">
        <v>16</v>
      </c>
      <c r="L651" s="21">
        <v>31.985185185185191</v>
      </c>
      <c r="M651" s="21">
        <v>109.1407407407408</v>
      </c>
      <c r="N651" s="21">
        <v>197.9851851851852</v>
      </c>
      <c r="O651" s="21">
        <v>162.93600000000001</v>
      </c>
      <c r="P651" s="21">
        <v>170.0884615384615</v>
      </c>
      <c r="Q651" s="21">
        <v>179.12</v>
      </c>
      <c r="R651" s="21">
        <v>193.5</v>
      </c>
      <c r="S651" s="21">
        <v>152.208</v>
      </c>
      <c r="T651" s="21">
        <v>111.55833333333329</v>
      </c>
      <c r="U651" s="21">
        <v>46.04</v>
      </c>
      <c r="V651" s="22">
        <v>1382.001905982906</v>
      </c>
      <c r="W651" s="23">
        <v>309</v>
      </c>
      <c r="X651" s="24">
        <v>0.85833333333333328</v>
      </c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</row>
    <row r="652" spans="1:42" s="25" customFormat="1" ht="16.5" customHeight="1" x14ac:dyDescent="0.25">
      <c r="A652" s="16">
        <v>13070090</v>
      </c>
      <c r="B652" s="17" t="s">
        <v>1211</v>
      </c>
      <c r="C652" s="17" t="s">
        <v>1302</v>
      </c>
      <c r="D652" s="17" t="s">
        <v>1301</v>
      </c>
      <c r="E652" s="17" t="s">
        <v>47</v>
      </c>
      <c r="F652" s="17">
        <v>2</v>
      </c>
      <c r="G652" s="17">
        <v>60</v>
      </c>
      <c r="H652" s="18">
        <v>-75.701388890000004</v>
      </c>
      <c r="I652" s="19">
        <v>8.7905555599999996</v>
      </c>
      <c r="J652" s="20">
        <v>26.037037037037042</v>
      </c>
      <c r="K652" s="21">
        <v>18.207142857142859</v>
      </c>
      <c r="L652" s="21">
        <v>38.655172413793103</v>
      </c>
      <c r="M652" s="21">
        <v>114.2068965517241</v>
      </c>
      <c r="N652" s="21">
        <v>211.98620689655169</v>
      </c>
      <c r="O652" s="21">
        <v>167.2413793103448</v>
      </c>
      <c r="P652" s="21">
        <v>180.80357142857139</v>
      </c>
      <c r="Q652" s="21">
        <v>202.78571428571431</v>
      </c>
      <c r="R652" s="21">
        <v>216.10384615384609</v>
      </c>
      <c r="S652" s="21">
        <v>198.12962962962959</v>
      </c>
      <c r="T652" s="21">
        <v>112.604</v>
      </c>
      <c r="U652" s="21">
        <v>41.814814814814817</v>
      </c>
      <c r="V652" s="22">
        <v>1528.57541137917</v>
      </c>
      <c r="W652" s="23">
        <v>332</v>
      </c>
      <c r="X652" s="24">
        <v>0.92222222222222228</v>
      </c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</row>
    <row r="653" spans="1:42" s="25" customFormat="1" ht="16.5" customHeight="1" x14ac:dyDescent="0.25">
      <c r="A653" s="16">
        <v>13070100</v>
      </c>
      <c r="B653" s="17" t="s">
        <v>1211</v>
      </c>
      <c r="C653" s="17" t="s">
        <v>636</v>
      </c>
      <c r="D653" s="17" t="s">
        <v>1301</v>
      </c>
      <c r="E653" s="17" t="s">
        <v>47</v>
      </c>
      <c r="F653" s="17">
        <v>2</v>
      </c>
      <c r="G653" s="17">
        <v>140</v>
      </c>
      <c r="H653" s="18">
        <v>-75.601416669999992</v>
      </c>
      <c r="I653" s="19">
        <v>8.7411111100000003</v>
      </c>
      <c r="J653" s="20">
        <v>17.00344827586207</v>
      </c>
      <c r="K653" s="21">
        <v>25.166666666666671</v>
      </c>
      <c r="L653" s="21">
        <v>61.033333333333331</v>
      </c>
      <c r="M653" s="21">
        <v>139.0266666666667</v>
      </c>
      <c r="N653" s="21">
        <v>204.10344827586209</v>
      </c>
      <c r="O653" s="21">
        <v>174.7931034482759</v>
      </c>
      <c r="P653" s="21">
        <v>190.96428571428569</v>
      </c>
      <c r="Q653" s="21">
        <v>195.55172413793099</v>
      </c>
      <c r="R653" s="21">
        <v>212.12758620689661</v>
      </c>
      <c r="S653" s="21">
        <v>166.94137931034479</v>
      </c>
      <c r="T653" s="21">
        <v>131.32857142857151</v>
      </c>
      <c r="U653" s="21">
        <v>60.389655172413789</v>
      </c>
      <c r="V653" s="22">
        <v>1578.4298686371101</v>
      </c>
      <c r="W653" s="23">
        <v>349</v>
      </c>
      <c r="X653" s="24">
        <v>0.96944444444444444</v>
      </c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</row>
    <row r="654" spans="1:42" s="25" customFormat="1" ht="16.5" customHeight="1" x14ac:dyDescent="0.25">
      <c r="A654" s="16">
        <v>25010060</v>
      </c>
      <c r="B654" s="17" t="s">
        <v>1211</v>
      </c>
      <c r="C654" s="17" t="s">
        <v>1764</v>
      </c>
      <c r="D654" s="17" t="s">
        <v>1765</v>
      </c>
      <c r="E654" s="17" t="s">
        <v>47</v>
      </c>
      <c r="F654" s="17">
        <v>2</v>
      </c>
      <c r="G654" s="17">
        <v>200</v>
      </c>
      <c r="H654" s="18">
        <v>-75.509110829999997</v>
      </c>
      <c r="I654" s="19">
        <v>7.8711388900000001</v>
      </c>
      <c r="J654" s="20">
        <v>30.994736842105262</v>
      </c>
      <c r="K654" s="21">
        <v>53.194444444444443</v>
      </c>
      <c r="L654" s="21">
        <v>126.5222222222222</v>
      </c>
      <c r="M654" s="21">
        <v>228.59000000000009</v>
      </c>
      <c r="N654" s="21">
        <v>378.06842105263161</v>
      </c>
      <c r="O654" s="21">
        <v>321.43333333333328</v>
      </c>
      <c r="P654" s="21">
        <v>336.13888888888891</v>
      </c>
      <c r="Q654" s="21">
        <v>321.20588235294122</v>
      </c>
      <c r="R654" s="21">
        <v>334.97222222222217</v>
      </c>
      <c r="S654" s="21">
        <v>340.05555555555549</v>
      </c>
      <c r="T654" s="21">
        <v>263.58235294117651</v>
      </c>
      <c r="U654" s="21">
        <v>114.12777777777779</v>
      </c>
      <c r="V654" s="22">
        <v>2848.8858376332992</v>
      </c>
      <c r="W654" s="23">
        <v>218</v>
      </c>
      <c r="X654" s="24">
        <v>0.90833333333333333</v>
      </c>
      <c r="Y654" s="5" t="s">
        <v>1214</v>
      </c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</row>
    <row r="655" spans="1:42" s="25" customFormat="1" ht="16.5" customHeight="1" x14ac:dyDescent="0.25">
      <c r="A655" s="16">
        <v>13070180</v>
      </c>
      <c r="B655" s="17" t="s">
        <v>1211</v>
      </c>
      <c r="C655" s="17" t="s">
        <v>1766</v>
      </c>
      <c r="D655" s="17" t="s">
        <v>1767</v>
      </c>
      <c r="E655" s="17" t="s">
        <v>47</v>
      </c>
      <c r="F655" s="17">
        <v>2</v>
      </c>
      <c r="G655" s="17">
        <v>20</v>
      </c>
      <c r="H655" s="18">
        <v>-75.831777779999996</v>
      </c>
      <c r="I655" s="19">
        <v>8.9844444400000008</v>
      </c>
      <c r="J655" s="20">
        <v>6.6517241379310343</v>
      </c>
      <c r="K655" s="21">
        <v>8.1964285714285712</v>
      </c>
      <c r="L655" s="21">
        <v>24.24666666666667</v>
      </c>
      <c r="M655" s="21">
        <v>108.12</v>
      </c>
      <c r="N655" s="21">
        <v>175.61724137931029</v>
      </c>
      <c r="O655" s="21">
        <v>136.02413793103449</v>
      </c>
      <c r="P655" s="21">
        <v>130.41379310344831</v>
      </c>
      <c r="Q655" s="21">
        <v>179.79655172413791</v>
      </c>
      <c r="R655" s="21">
        <v>158.762962962963</v>
      </c>
      <c r="S655" s="21">
        <v>140.21724137931031</v>
      </c>
      <c r="T655" s="21">
        <v>87.562068965517227</v>
      </c>
      <c r="U655" s="21">
        <v>38.073076923076933</v>
      </c>
      <c r="V655" s="22">
        <v>1193.6818937448249</v>
      </c>
      <c r="W655" s="23">
        <v>344</v>
      </c>
      <c r="X655" s="24">
        <v>0.9555555555555556</v>
      </c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</row>
    <row r="656" spans="1:42" s="25" customFormat="1" ht="16.5" customHeight="1" x14ac:dyDescent="0.25">
      <c r="A656" s="16">
        <v>13080010</v>
      </c>
      <c r="B656" s="17" t="s">
        <v>1211</v>
      </c>
      <c r="C656" s="17" t="s">
        <v>1015</v>
      </c>
      <c r="D656" s="17" t="s">
        <v>1767</v>
      </c>
      <c r="E656" s="17" t="s">
        <v>47</v>
      </c>
      <c r="F656" s="17">
        <v>2</v>
      </c>
      <c r="G656" s="17">
        <v>50</v>
      </c>
      <c r="H656" s="18">
        <v>-75.953333329999992</v>
      </c>
      <c r="I656" s="19">
        <v>8.9358611100000012</v>
      </c>
      <c r="J656" s="20">
        <v>18.56666666666667</v>
      </c>
      <c r="K656" s="21">
        <v>17.333333333333329</v>
      </c>
      <c r="L656" s="21">
        <v>30.7</v>
      </c>
      <c r="M656" s="21">
        <v>110.9</v>
      </c>
      <c r="N656" s="21">
        <v>216.9366666666667</v>
      </c>
      <c r="O656" s="21">
        <v>158.4</v>
      </c>
      <c r="P656" s="21">
        <v>199.89285714285711</v>
      </c>
      <c r="Q656" s="21">
        <v>205.53928571428571</v>
      </c>
      <c r="R656" s="21">
        <v>204.29642857142861</v>
      </c>
      <c r="S656" s="21">
        <v>168.9148148148148</v>
      </c>
      <c r="T656" s="21">
        <v>130.9111111111111</v>
      </c>
      <c r="U656" s="21">
        <v>50.774074074074079</v>
      </c>
      <c r="V656" s="22">
        <v>1513.165238095238</v>
      </c>
      <c r="W656" s="23">
        <v>344</v>
      </c>
      <c r="X656" s="24">
        <v>0.9555555555555556</v>
      </c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</row>
    <row r="657" spans="1:42" s="25" customFormat="1" ht="16.5" customHeight="1" x14ac:dyDescent="0.25">
      <c r="A657" s="16">
        <v>13060030</v>
      </c>
      <c r="B657" s="17" t="s">
        <v>1211</v>
      </c>
      <c r="C657" s="17" t="s">
        <v>1768</v>
      </c>
      <c r="D657" s="17" t="s">
        <v>216</v>
      </c>
      <c r="E657" s="17" t="s">
        <v>47</v>
      </c>
      <c r="F657" s="17">
        <v>2</v>
      </c>
      <c r="G657" s="17">
        <v>60</v>
      </c>
      <c r="H657" s="18">
        <v>-75.903888890000005</v>
      </c>
      <c r="I657" s="19">
        <v>8.2661111100000007</v>
      </c>
      <c r="J657" s="20">
        <v>26.582142857142859</v>
      </c>
      <c r="K657" s="21">
        <v>25.762962962962959</v>
      </c>
      <c r="L657" s="21">
        <v>49.971428571428582</v>
      </c>
      <c r="M657" s="21">
        <v>131.5107142857143</v>
      </c>
      <c r="N657" s="21">
        <v>231.06896551724139</v>
      </c>
      <c r="O657" s="21">
        <v>191.83703703703699</v>
      </c>
      <c r="P657" s="21">
        <v>200.19655172413789</v>
      </c>
      <c r="Q657" s="21">
        <v>213.62068965517241</v>
      </c>
      <c r="R657" s="21">
        <v>161.64285714285711</v>
      </c>
      <c r="S657" s="21">
        <v>170.26538461538459</v>
      </c>
      <c r="T657" s="21">
        <v>99.914285714285711</v>
      </c>
      <c r="U657" s="21">
        <v>58.55</v>
      </c>
      <c r="V657" s="22">
        <v>1560.9230200833649</v>
      </c>
      <c r="W657" s="23">
        <v>331</v>
      </c>
      <c r="X657" s="24">
        <v>0.9194444444444444</v>
      </c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</row>
    <row r="658" spans="1:42" s="25" customFormat="1" ht="16.5" customHeight="1" x14ac:dyDescent="0.25">
      <c r="A658" s="16">
        <v>13030010</v>
      </c>
      <c r="B658" s="17" t="s">
        <v>1211</v>
      </c>
      <c r="C658" s="17" t="s">
        <v>216</v>
      </c>
      <c r="D658" s="17" t="s">
        <v>216</v>
      </c>
      <c r="E658" s="17" t="s">
        <v>47</v>
      </c>
      <c r="F658" s="17">
        <v>2</v>
      </c>
      <c r="G658" s="17">
        <v>100</v>
      </c>
      <c r="H658" s="18">
        <v>-76.053055560000004</v>
      </c>
      <c r="I658" s="19">
        <v>8.186666670000001</v>
      </c>
      <c r="J658" s="20">
        <v>22.771999999999998</v>
      </c>
      <c r="K658" s="21">
        <v>19.926923076923082</v>
      </c>
      <c r="L658" s="21">
        <v>60.46</v>
      </c>
      <c r="M658" s="21">
        <v>134.10740740740741</v>
      </c>
      <c r="N658" s="21">
        <v>250.03571428571431</v>
      </c>
      <c r="O658" s="21">
        <v>235.8111111111111</v>
      </c>
      <c r="P658" s="21">
        <v>196.875</v>
      </c>
      <c r="Q658" s="21">
        <v>222.83703703703699</v>
      </c>
      <c r="R658" s="21">
        <v>177.81200000000001</v>
      </c>
      <c r="S658" s="21">
        <v>154.31481481481481</v>
      </c>
      <c r="T658" s="21">
        <v>110.5888888888889</v>
      </c>
      <c r="U658" s="21">
        <v>71.75833333333334</v>
      </c>
      <c r="V658" s="22">
        <v>1657.29922995523</v>
      </c>
      <c r="W658" s="23">
        <v>316</v>
      </c>
      <c r="X658" s="24">
        <v>0.87777777777777777</v>
      </c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</row>
    <row r="659" spans="1:42" s="25" customFormat="1" ht="16.5" customHeight="1" x14ac:dyDescent="0.25">
      <c r="A659" s="16">
        <v>13040030</v>
      </c>
      <c r="B659" s="17" t="s">
        <v>1211</v>
      </c>
      <c r="C659" s="17" t="s">
        <v>1769</v>
      </c>
      <c r="D659" s="17" t="s">
        <v>679</v>
      </c>
      <c r="E659" s="17" t="s">
        <v>47</v>
      </c>
      <c r="F659" s="17">
        <v>2</v>
      </c>
      <c r="G659" s="17">
        <v>80</v>
      </c>
      <c r="H659" s="18">
        <v>-76.169166669999996</v>
      </c>
      <c r="I659" s="19">
        <v>8.26222222</v>
      </c>
      <c r="J659" s="20">
        <v>25.303999999999998</v>
      </c>
      <c r="K659" s="21">
        <v>18.704166666666669</v>
      </c>
      <c r="L659" s="21">
        <v>64.961538461538467</v>
      </c>
      <c r="M659" s="21">
        <v>122.8407407407408</v>
      </c>
      <c r="N659" s="21">
        <v>206.21481481481479</v>
      </c>
      <c r="O659" s="21">
        <v>169.81785714285709</v>
      </c>
      <c r="P659" s="21">
        <v>190.71851851851849</v>
      </c>
      <c r="Q659" s="21">
        <v>196.88518518518521</v>
      </c>
      <c r="R659" s="21">
        <v>174.50399999999999</v>
      </c>
      <c r="S659" s="21">
        <v>173.3692307692308</v>
      </c>
      <c r="T659" s="21">
        <v>121.65600000000001</v>
      </c>
      <c r="U659" s="21">
        <v>59.8</v>
      </c>
      <c r="V659" s="22">
        <v>1524.776052299552</v>
      </c>
      <c r="W659" s="23">
        <v>311</v>
      </c>
      <c r="X659" s="24">
        <v>0.86388888888888893</v>
      </c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</row>
    <row r="660" spans="1:42" s="25" customFormat="1" ht="16.5" customHeight="1" x14ac:dyDescent="0.25">
      <c r="A660" s="16">
        <v>21205660</v>
      </c>
      <c r="B660" s="17" t="s">
        <v>1227</v>
      </c>
      <c r="C660" s="17" t="s">
        <v>1084</v>
      </c>
      <c r="D660" s="17" t="s">
        <v>1085</v>
      </c>
      <c r="E660" s="17" t="s">
        <v>293</v>
      </c>
      <c r="F660" s="17">
        <v>11</v>
      </c>
      <c r="G660" s="17">
        <v>810</v>
      </c>
      <c r="H660" s="18">
        <v>-74.526611110000005</v>
      </c>
      <c r="I660" s="19">
        <v>4.5818888900000001</v>
      </c>
      <c r="J660" s="20">
        <v>76.096296296296288</v>
      </c>
      <c r="K660" s="21">
        <v>93.157142857142858</v>
      </c>
      <c r="L660" s="21">
        <v>134.51379310344831</v>
      </c>
      <c r="M660" s="21">
        <v>129.96666666666661</v>
      </c>
      <c r="N660" s="21">
        <v>139.58571428571429</v>
      </c>
      <c r="O660" s="21">
        <v>45.5448275862069</v>
      </c>
      <c r="P660" s="21">
        <v>37.703448275862073</v>
      </c>
      <c r="Q660" s="21">
        <v>37.607692307692311</v>
      </c>
      <c r="R660" s="21">
        <v>79.030769230769238</v>
      </c>
      <c r="S660" s="21">
        <v>127.3037037037037</v>
      </c>
      <c r="T660" s="21">
        <v>157.13333333333341</v>
      </c>
      <c r="U660" s="21">
        <v>86.066666666666677</v>
      </c>
      <c r="V660" s="22">
        <v>1143.710054313502</v>
      </c>
      <c r="W660" s="23">
        <v>327</v>
      </c>
      <c r="X660" s="24">
        <v>0.90833333333333333</v>
      </c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</row>
    <row r="661" spans="1:42" s="25" customFormat="1" ht="16.5" customHeight="1" x14ac:dyDescent="0.25">
      <c r="A661" s="16">
        <v>21205670</v>
      </c>
      <c r="B661" s="17" t="s">
        <v>1236</v>
      </c>
      <c r="C661" s="17" t="s">
        <v>1770</v>
      </c>
      <c r="D661" s="17" t="s">
        <v>1046</v>
      </c>
      <c r="E661" s="17" t="s">
        <v>293</v>
      </c>
      <c r="F661" s="17">
        <v>11</v>
      </c>
      <c r="G661" s="17">
        <v>1915</v>
      </c>
      <c r="H661" s="18">
        <v>-74.437638890000002</v>
      </c>
      <c r="I661" s="19">
        <v>4.7708888900000002</v>
      </c>
      <c r="J661" s="20">
        <v>64.763999999999996</v>
      </c>
      <c r="K661" s="21">
        <v>80.999999999999986</v>
      </c>
      <c r="L661" s="21">
        <v>119.36189643541969</v>
      </c>
      <c r="M661" s="21">
        <v>156.79138607994719</v>
      </c>
      <c r="N661" s="21">
        <v>129.25506997803839</v>
      </c>
      <c r="O661" s="21">
        <v>56.274999999999999</v>
      </c>
      <c r="P661" s="21">
        <v>42.976952874660483</v>
      </c>
      <c r="Q661" s="21">
        <v>66.235453553994503</v>
      </c>
      <c r="R661" s="21">
        <v>94.800950590769446</v>
      </c>
      <c r="S661" s="21">
        <v>165.97382928530379</v>
      </c>
      <c r="T661" s="21">
        <v>160.3666666666667</v>
      </c>
      <c r="U661" s="21">
        <v>87.379166666666677</v>
      </c>
      <c r="V661" s="22">
        <v>1225.180372131467</v>
      </c>
      <c r="W661" s="23">
        <v>290</v>
      </c>
      <c r="X661" s="24">
        <v>0.80555555555555558</v>
      </c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</row>
    <row r="662" spans="1:42" s="25" customFormat="1" ht="16.5" customHeight="1" x14ac:dyDescent="0.25">
      <c r="A662" s="16">
        <v>21206180</v>
      </c>
      <c r="B662" s="17" t="s">
        <v>1236</v>
      </c>
      <c r="C662" s="17" t="s">
        <v>1771</v>
      </c>
      <c r="D662" s="17" t="s">
        <v>1046</v>
      </c>
      <c r="E662" s="17" t="s">
        <v>293</v>
      </c>
      <c r="F662" s="17">
        <v>11</v>
      </c>
      <c r="G662" s="17">
        <v>1850</v>
      </c>
      <c r="H662" s="18">
        <v>-74.443472220000004</v>
      </c>
      <c r="I662" s="19">
        <v>4.8055000000000003</v>
      </c>
      <c r="J662" s="20">
        <v>53.974074074074068</v>
      </c>
      <c r="K662" s="21">
        <v>78.658333333333317</v>
      </c>
      <c r="L662" s="21">
        <v>109.69285714285709</v>
      </c>
      <c r="M662" s="21">
        <v>122.26428571428571</v>
      </c>
      <c r="N662" s="21">
        <v>98.581481481481475</v>
      </c>
      <c r="O662" s="21">
        <v>54.818518518518523</v>
      </c>
      <c r="P662" s="21">
        <v>38.987499999999997</v>
      </c>
      <c r="Q662" s="21">
        <v>36.996000000000002</v>
      </c>
      <c r="R662" s="21">
        <v>74.688461538461539</v>
      </c>
      <c r="S662" s="21">
        <v>123.53461538461541</v>
      </c>
      <c r="T662" s="21">
        <v>133.05384615384611</v>
      </c>
      <c r="U662" s="21">
        <v>74.188461538461539</v>
      </c>
      <c r="V662" s="22">
        <v>999.4384348799349</v>
      </c>
      <c r="W662" s="23">
        <v>314</v>
      </c>
      <c r="X662" s="24">
        <v>0.87222222222222223</v>
      </c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</row>
    <row r="663" spans="1:42" s="25" customFormat="1" ht="16.5" customHeight="1" x14ac:dyDescent="0.25">
      <c r="A663" s="16">
        <v>21202120</v>
      </c>
      <c r="B663" s="17" t="s">
        <v>1211</v>
      </c>
      <c r="C663" s="17" t="s">
        <v>1772</v>
      </c>
      <c r="D663" s="17" t="s">
        <v>1773</v>
      </c>
      <c r="E663" s="17" t="s">
        <v>293</v>
      </c>
      <c r="F663" s="17">
        <v>11</v>
      </c>
      <c r="G663" s="17">
        <v>2545</v>
      </c>
      <c r="H663" s="18">
        <v>-74.150000000000006</v>
      </c>
      <c r="I663" s="19">
        <v>4.6666666699999997</v>
      </c>
      <c r="J663" s="20">
        <v>24</v>
      </c>
      <c r="K663" s="21">
        <v>40.757894736842097</v>
      </c>
      <c r="L663" s="21">
        <v>76.694736842105272</v>
      </c>
      <c r="M663" s="21">
        <v>98.205000000000013</v>
      </c>
      <c r="N663" s="21">
        <v>97.644999999999996</v>
      </c>
      <c r="O663" s="21">
        <v>64.00500000000001</v>
      </c>
      <c r="P663" s="21">
        <v>45.374999999999993</v>
      </c>
      <c r="Q663" s="21">
        <v>39.821052631578951</v>
      </c>
      <c r="R663" s="21">
        <v>53.880000000000017</v>
      </c>
      <c r="S663" s="21">
        <v>92.888888888888872</v>
      </c>
      <c r="T663" s="21">
        <v>98.004999999999995</v>
      </c>
      <c r="U663" s="21">
        <v>60.854999999999997</v>
      </c>
      <c r="V663" s="22">
        <v>792.13257309941525</v>
      </c>
      <c r="W663" s="23">
        <v>233</v>
      </c>
      <c r="X663" s="24">
        <v>0.97083333333333333</v>
      </c>
      <c r="Y663" s="5" t="s">
        <v>1214</v>
      </c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</row>
    <row r="664" spans="1:42" s="25" customFormat="1" ht="16.5" customHeight="1" x14ac:dyDescent="0.25">
      <c r="A664" s="16">
        <v>21205791</v>
      </c>
      <c r="B664" s="17" t="s">
        <v>1218</v>
      </c>
      <c r="C664" s="17" t="s">
        <v>73</v>
      </c>
      <c r="D664" s="17" t="s">
        <v>1773</v>
      </c>
      <c r="E664" s="17" t="s">
        <v>293</v>
      </c>
      <c r="F664" s="17">
        <v>11</v>
      </c>
      <c r="G664" s="17">
        <v>2547</v>
      </c>
      <c r="H664" s="18">
        <v>-74.150666669999993</v>
      </c>
      <c r="I664" s="19">
        <v>4.7055833299999996</v>
      </c>
      <c r="J664" s="20">
        <v>32.888000000000012</v>
      </c>
      <c r="K664" s="21">
        <v>51.384000000000007</v>
      </c>
      <c r="L664" s="21">
        <v>83.392307692307696</v>
      </c>
      <c r="M664" s="21">
        <v>116.7083333333333</v>
      </c>
      <c r="N664" s="21">
        <v>109.0291666666667</v>
      </c>
      <c r="O664" s="21">
        <v>57.424999999999997</v>
      </c>
      <c r="P664" s="21">
        <v>48.558333333333337</v>
      </c>
      <c r="Q664" s="21">
        <v>44.332000000000008</v>
      </c>
      <c r="R664" s="21">
        <v>56.725000000000001</v>
      </c>
      <c r="S664" s="21">
        <v>108.2166666666667</v>
      </c>
      <c r="T664" s="21">
        <v>107.22499999999999</v>
      </c>
      <c r="U664" s="21">
        <v>61.368000000000002</v>
      </c>
      <c r="V664" s="22">
        <v>877.25180769230792</v>
      </c>
      <c r="W664" s="23">
        <v>294</v>
      </c>
      <c r="X664" s="24">
        <v>0.81666666666666665</v>
      </c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</row>
    <row r="665" spans="1:42" s="25" customFormat="1" ht="16.5" customHeight="1" x14ac:dyDescent="0.25">
      <c r="A665" s="16">
        <v>21200080</v>
      </c>
      <c r="B665" s="17" t="s">
        <v>1211</v>
      </c>
      <c r="C665" s="17" t="s">
        <v>1774</v>
      </c>
      <c r="D665" s="17" t="s">
        <v>1773</v>
      </c>
      <c r="E665" s="17" t="s">
        <v>293</v>
      </c>
      <c r="F665" s="17">
        <v>11</v>
      </c>
      <c r="G665" s="17">
        <v>3047</v>
      </c>
      <c r="H665" s="18">
        <v>-74.033333329999991</v>
      </c>
      <c r="I665" s="19">
        <v>4.5833333300000003</v>
      </c>
      <c r="J665" s="20">
        <v>87.084999999999994</v>
      </c>
      <c r="K665" s="21">
        <v>72.325000000000003</v>
      </c>
      <c r="L665" s="21">
        <v>111.20526315789471</v>
      </c>
      <c r="M665" s="21">
        <v>126.41500000000001</v>
      </c>
      <c r="N665" s="21">
        <v>138.80000000000001</v>
      </c>
      <c r="O665" s="21">
        <v>136.64500000000001</v>
      </c>
      <c r="P665" s="21">
        <v>150.69999999999999</v>
      </c>
      <c r="Q665" s="21">
        <v>121.0473684210526</v>
      </c>
      <c r="R665" s="21">
        <v>71.155000000000001</v>
      </c>
      <c r="S665" s="21">
        <v>121.995</v>
      </c>
      <c r="T665" s="21">
        <v>140.45500000000001</v>
      </c>
      <c r="U665" s="21">
        <v>85.17</v>
      </c>
      <c r="V665" s="22">
        <v>1362.997631578947</v>
      </c>
      <c r="W665" s="23">
        <v>238</v>
      </c>
      <c r="X665" s="24">
        <v>0.9916666666666667</v>
      </c>
      <c r="Y665" s="5" t="s">
        <v>1214</v>
      </c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</row>
    <row r="666" spans="1:42" s="25" customFormat="1" ht="16.5" customHeight="1" x14ac:dyDescent="0.25">
      <c r="A666" s="16">
        <v>21201300</v>
      </c>
      <c r="B666" s="17" t="s">
        <v>1211</v>
      </c>
      <c r="C666" s="17" t="s">
        <v>1775</v>
      </c>
      <c r="D666" s="17" t="s">
        <v>1773</v>
      </c>
      <c r="E666" s="17" t="s">
        <v>293</v>
      </c>
      <c r="F666" s="17">
        <v>11</v>
      </c>
      <c r="G666" s="17">
        <v>3050</v>
      </c>
      <c r="H666" s="18">
        <v>-74.132000000000005</v>
      </c>
      <c r="I666" s="19">
        <v>4.3942500000000004</v>
      </c>
      <c r="J666" s="20">
        <v>27.003333333333341</v>
      </c>
      <c r="K666" s="21">
        <v>37.000000000000007</v>
      </c>
      <c r="L666" s="21">
        <v>70.569999999999993</v>
      </c>
      <c r="M666" s="21">
        <v>116.6366666666667</v>
      </c>
      <c r="N666" s="21">
        <v>167.46</v>
      </c>
      <c r="O666" s="21">
        <v>157.89655172413791</v>
      </c>
      <c r="P666" s="21">
        <v>160.79666666666671</v>
      </c>
      <c r="Q666" s="21">
        <v>121.3928571428571</v>
      </c>
      <c r="R666" s="21">
        <v>91.375862068965503</v>
      </c>
      <c r="S666" s="21">
        <v>99.989655172413791</v>
      </c>
      <c r="T666" s="21">
        <v>96.86</v>
      </c>
      <c r="U666" s="21">
        <v>40.29999999999999</v>
      </c>
      <c r="V666" s="22">
        <v>1187.281592775041</v>
      </c>
      <c r="W666" s="23">
        <v>354</v>
      </c>
      <c r="X666" s="24">
        <v>0.98333333333333328</v>
      </c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</row>
    <row r="667" spans="1:42" s="25" customFormat="1" ht="16.5" customHeight="1" x14ac:dyDescent="0.25">
      <c r="A667" s="16">
        <v>35020350</v>
      </c>
      <c r="B667" s="17" t="s">
        <v>1211</v>
      </c>
      <c r="C667" s="17" t="s">
        <v>102</v>
      </c>
      <c r="D667" s="17" t="s">
        <v>1773</v>
      </c>
      <c r="E667" s="17" t="s">
        <v>293</v>
      </c>
      <c r="F667" s="17">
        <v>11</v>
      </c>
      <c r="G667" s="17">
        <v>3150</v>
      </c>
      <c r="H667" s="18">
        <v>-74.146861110000003</v>
      </c>
      <c r="I667" s="19">
        <v>4.2188888899999997</v>
      </c>
      <c r="J667" s="20">
        <v>30.662068965517239</v>
      </c>
      <c r="K667" s="21">
        <v>42.779310344827593</v>
      </c>
      <c r="L667" s="21">
        <v>66.789655172413802</v>
      </c>
      <c r="M667" s="21">
        <v>112.5655172413793</v>
      </c>
      <c r="N667" s="21">
        <v>139.28571428571431</v>
      </c>
      <c r="O667" s="21">
        <v>150.3666666666667</v>
      </c>
      <c r="P667" s="21">
        <v>157.66428571428571</v>
      </c>
      <c r="Q667" s="21">
        <v>120.2962962962963</v>
      </c>
      <c r="R667" s="21">
        <v>90.067857142857164</v>
      </c>
      <c r="S667" s="21">
        <v>97.435714285714297</v>
      </c>
      <c r="T667" s="21">
        <v>99.810714285714241</v>
      </c>
      <c r="U667" s="21">
        <v>47.62222222222222</v>
      </c>
      <c r="V667" s="22">
        <v>1155.3460226236091</v>
      </c>
      <c r="W667" s="23">
        <v>337</v>
      </c>
      <c r="X667" s="24">
        <v>0.93611111111111112</v>
      </c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</row>
    <row r="668" spans="1:42" s="25" customFormat="1" ht="16.5" customHeight="1" x14ac:dyDescent="0.25">
      <c r="A668" s="16">
        <v>21201540</v>
      </c>
      <c r="B668" s="17" t="s">
        <v>1235</v>
      </c>
      <c r="C668" s="17" t="s">
        <v>1776</v>
      </c>
      <c r="D668" s="17" t="s">
        <v>1773</v>
      </c>
      <c r="E668" s="17" t="s">
        <v>293</v>
      </c>
      <c r="F668" s="17">
        <v>11</v>
      </c>
      <c r="G668" s="17">
        <v>2640</v>
      </c>
      <c r="H668" s="18">
        <v>-74.2</v>
      </c>
      <c r="I668" s="19">
        <v>4.5999999999999996</v>
      </c>
      <c r="J668" s="20">
        <v>20.663157894736841</v>
      </c>
      <c r="K668" s="21">
        <v>28.71052631578948</v>
      </c>
      <c r="L668" s="21">
        <v>55.959999999999987</v>
      </c>
      <c r="M668" s="21">
        <v>86.484210526315778</v>
      </c>
      <c r="N668" s="21">
        <v>80.14500000000001</v>
      </c>
      <c r="O668" s="21">
        <v>60.330000000000013</v>
      </c>
      <c r="P668" s="21">
        <v>41.316666666666663</v>
      </c>
      <c r="Q668" s="21">
        <v>33.705000000000013</v>
      </c>
      <c r="R668" s="21">
        <v>43.974999999999987</v>
      </c>
      <c r="S668" s="21">
        <v>79.86</v>
      </c>
      <c r="T668" s="21">
        <v>72.775000000000006</v>
      </c>
      <c r="U668" s="21">
        <v>39.736842105263158</v>
      </c>
      <c r="V668" s="22">
        <v>643.66140350877185</v>
      </c>
      <c r="W668" s="23">
        <v>234</v>
      </c>
      <c r="X668" s="24">
        <v>0.97499999999999998</v>
      </c>
      <c r="Y668" s="5" t="s">
        <v>1214</v>
      </c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</row>
    <row r="669" spans="1:42" s="25" customFormat="1" ht="16.5" customHeight="1" x14ac:dyDescent="0.25">
      <c r="A669" s="16">
        <v>21201970</v>
      </c>
      <c r="B669" s="17" t="s">
        <v>1211</v>
      </c>
      <c r="C669" s="17" t="s">
        <v>1036</v>
      </c>
      <c r="D669" s="17" t="s">
        <v>1773</v>
      </c>
      <c r="E669" s="17" t="s">
        <v>293</v>
      </c>
      <c r="F669" s="17">
        <v>11</v>
      </c>
      <c r="G669" s="17">
        <v>2665</v>
      </c>
      <c r="H669" s="18">
        <v>-74.166666669999998</v>
      </c>
      <c r="I669" s="19">
        <v>4.56666667</v>
      </c>
      <c r="J669" s="20">
        <v>21.431578947368418</v>
      </c>
      <c r="K669" s="21">
        <v>31.831578947368421</v>
      </c>
      <c r="L669" s="21">
        <v>56.026315789473699</v>
      </c>
      <c r="M669" s="21">
        <v>85.5</v>
      </c>
      <c r="N669" s="21">
        <v>89.657894736842124</v>
      </c>
      <c r="O669" s="21">
        <v>62.215789473684197</v>
      </c>
      <c r="P669" s="21">
        <v>45.830000000000013</v>
      </c>
      <c r="Q669" s="21">
        <v>34.94444444444445</v>
      </c>
      <c r="R669" s="21">
        <v>41.8</v>
      </c>
      <c r="S669" s="21">
        <v>74.963157894736838</v>
      </c>
      <c r="T669" s="21">
        <v>67.411111111111097</v>
      </c>
      <c r="U669" s="21">
        <v>41.064705882352939</v>
      </c>
      <c r="V669" s="22">
        <v>652.67657722738204</v>
      </c>
      <c r="W669" s="23">
        <v>223</v>
      </c>
      <c r="X669" s="24">
        <v>0.9291666666666667</v>
      </c>
      <c r="Y669" s="5" t="s">
        <v>1214</v>
      </c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</row>
    <row r="670" spans="1:42" s="25" customFormat="1" ht="16.5" customHeight="1" x14ac:dyDescent="0.25">
      <c r="A670" s="16">
        <v>21200310</v>
      </c>
      <c r="B670" s="17" t="s">
        <v>1211</v>
      </c>
      <c r="C670" s="17" t="s">
        <v>1777</v>
      </c>
      <c r="D670" s="17" t="s">
        <v>1773</v>
      </c>
      <c r="E670" s="17" t="s">
        <v>293</v>
      </c>
      <c r="F670" s="17">
        <v>11</v>
      </c>
      <c r="G670" s="17">
        <v>2691</v>
      </c>
      <c r="H670" s="18">
        <v>-74.066666669999989</v>
      </c>
      <c r="I670" s="19">
        <v>4.75</v>
      </c>
      <c r="J670" s="20">
        <v>48.557894736842108</v>
      </c>
      <c r="K670" s="21">
        <v>72.458823529411745</v>
      </c>
      <c r="L670" s="21">
        <v>103.96875</v>
      </c>
      <c r="M670" s="21">
        <v>108.66470588235291</v>
      </c>
      <c r="N670" s="21">
        <v>101.65555555555559</v>
      </c>
      <c r="O670" s="21">
        <v>55.289473684210527</v>
      </c>
      <c r="P670" s="21">
        <v>44.794999999999987</v>
      </c>
      <c r="Q670" s="21">
        <v>44.669999999999987</v>
      </c>
      <c r="R670" s="21">
        <v>67.555000000000007</v>
      </c>
      <c r="S670" s="21">
        <v>121.0647058823529</v>
      </c>
      <c r="T670" s="21">
        <v>126.5</v>
      </c>
      <c r="U670" s="21">
        <v>72.978947368421046</v>
      </c>
      <c r="V670" s="22">
        <v>968.15885663914685</v>
      </c>
      <c r="W670" s="23">
        <v>221</v>
      </c>
      <c r="X670" s="24">
        <v>0.92083333333333328</v>
      </c>
      <c r="Y670" s="5" t="s">
        <v>1214</v>
      </c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</row>
    <row r="671" spans="1:42" s="25" customFormat="1" ht="16.5" customHeight="1" x14ac:dyDescent="0.25">
      <c r="A671" s="16">
        <v>21200130</v>
      </c>
      <c r="B671" s="17" t="s">
        <v>1211</v>
      </c>
      <c r="C671" s="17" t="s">
        <v>1778</v>
      </c>
      <c r="D671" s="17" t="s">
        <v>1773</v>
      </c>
      <c r="E671" s="17" t="s">
        <v>293</v>
      </c>
      <c r="F671" s="17">
        <v>11</v>
      </c>
      <c r="G671" s="17">
        <v>3000</v>
      </c>
      <c r="H671" s="18">
        <v>-74.05</v>
      </c>
      <c r="I671" s="19">
        <v>4.55</v>
      </c>
      <c r="J671" s="20">
        <v>59.12</v>
      </c>
      <c r="K671" s="21">
        <v>68.322222222222223</v>
      </c>
      <c r="L671" s="21">
        <v>94.463157894736824</v>
      </c>
      <c r="M671" s="21">
        <v>110.495</v>
      </c>
      <c r="N671" s="21">
        <v>130.04499999999999</v>
      </c>
      <c r="O671" s="21">
        <v>159.3235294117647</v>
      </c>
      <c r="P671" s="21">
        <v>176.29499999999999</v>
      </c>
      <c r="Q671" s="21">
        <v>135.125</v>
      </c>
      <c r="R671" s="21">
        <v>70.45</v>
      </c>
      <c r="S671" s="21">
        <v>105.9526315789474</v>
      </c>
      <c r="T671" s="21">
        <v>121.9388888888889</v>
      </c>
      <c r="U671" s="21">
        <v>71.399999999999977</v>
      </c>
      <c r="V671" s="22">
        <v>1302.93042999656</v>
      </c>
      <c r="W671" s="23">
        <v>230</v>
      </c>
      <c r="X671" s="24">
        <v>0.95833333333333337</v>
      </c>
      <c r="Y671" s="5" t="s">
        <v>1214</v>
      </c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</row>
    <row r="672" spans="1:42" s="25" customFormat="1" ht="16.5" customHeight="1" x14ac:dyDescent="0.25">
      <c r="A672" s="16">
        <v>21206300</v>
      </c>
      <c r="B672" s="17" t="s">
        <v>1227</v>
      </c>
      <c r="C672" s="17" t="s">
        <v>1779</v>
      </c>
      <c r="D672" s="17" t="s">
        <v>1773</v>
      </c>
      <c r="E672" s="17" t="s">
        <v>293</v>
      </c>
      <c r="F672" s="17">
        <v>11</v>
      </c>
      <c r="G672" s="17">
        <v>2700</v>
      </c>
      <c r="H672" s="18">
        <v>-74.166666669999998</v>
      </c>
      <c r="I672" s="19">
        <v>4.5</v>
      </c>
      <c r="J672" s="20">
        <v>25.52105263157895</v>
      </c>
      <c r="K672" s="21">
        <v>35.427777777777777</v>
      </c>
      <c r="L672" s="21">
        <v>59.944444444444429</v>
      </c>
      <c r="M672" s="21">
        <v>79.327777777777783</v>
      </c>
      <c r="N672" s="21">
        <v>84.777777777777771</v>
      </c>
      <c r="O672" s="21">
        <v>61.100000000000009</v>
      </c>
      <c r="P672" s="21">
        <v>56.194117647058818</v>
      </c>
      <c r="Q672" s="21">
        <v>46.547058823529397</v>
      </c>
      <c r="R672" s="21">
        <v>38.970588235294123</v>
      </c>
      <c r="S672" s="21">
        <v>70.683333333333323</v>
      </c>
      <c r="T672" s="21">
        <v>73.011764705882342</v>
      </c>
      <c r="U672" s="21">
        <v>40.568750000000009</v>
      </c>
      <c r="V672" s="22">
        <v>672.0744431544548</v>
      </c>
      <c r="W672" s="23">
        <v>209</v>
      </c>
      <c r="X672" s="24">
        <v>0.87083333333333335</v>
      </c>
      <c r="Y672" s="5" t="s">
        <v>1214</v>
      </c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</row>
    <row r="673" spans="1:42" s="25" customFormat="1" ht="16.5" customHeight="1" x14ac:dyDescent="0.25">
      <c r="A673" s="16">
        <v>21200200</v>
      </c>
      <c r="B673" s="17" t="s">
        <v>1211</v>
      </c>
      <c r="C673" s="17" t="s">
        <v>1780</v>
      </c>
      <c r="D673" s="17" t="s">
        <v>1773</v>
      </c>
      <c r="E673" s="17" t="s">
        <v>293</v>
      </c>
      <c r="F673" s="17">
        <v>11</v>
      </c>
      <c r="G673" s="17">
        <v>3150</v>
      </c>
      <c r="H673" s="18">
        <v>-74.183333329999996</v>
      </c>
      <c r="I673" s="19">
        <v>4.3833333300000001</v>
      </c>
      <c r="J673" s="20">
        <v>20.84</v>
      </c>
      <c r="K673" s="21">
        <v>32.61</v>
      </c>
      <c r="L673" s="21">
        <v>57.77</v>
      </c>
      <c r="M673" s="21">
        <v>97.649999999999977</v>
      </c>
      <c r="N673" s="21">
        <v>129.63</v>
      </c>
      <c r="O673" s="21">
        <v>96.84</v>
      </c>
      <c r="P673" s="21">
        <v>92.325000000000017</v>
      </c>
      <c r="Q673" s="21">
        <v>68.695000000000007</v>
      </c>
      <c r="R673" s="21">
        <v>65.39500000000001</v>
      </c>
      <c r="S673" s="21">
        <v>80.16</v>
      </c>
      <c r="T673" s="21">
        <v>75.19</v>
      </c>
      <c r="U673" s="21">
        <v>35.777777777777779</v>
      </c>
      <c r="V673" s="22">
        <v>852.88277777777785</v>
      </c>
      <c r="W673" s="23">
        <v>238</v>
      </c>
      <c r="X673" s="24">
        <v>0.9916666666666667</v>
      </c>
      <c r="Y673" s="5" t="s">
        <v>1214</v>
      </c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</row>
    <row r="674" spans="1:42" s="25" customFormat="1" ht="16.5" customHeight="1" x14ac:dyDescent="0.25">
      <c r="A674" s="16">
        <v>21200240</v>
      </c>
      <c r="B674" s="17" t="s">
        <v>1211</v>
      </c>
      <c r="C674" s="17" t="s">
        <v>1781</v>
      </c>
      <c r="D674" s="17" t="s">
        <v>1773</v>
      </c>
      <c r="E674" s="17" t="s">
        <v>293</v>
      </c>
      <c r="F674" s="17">
        <v>11</v>
      </c>
      <c r="G674" s="17">
        <v>3250</v>
      </c>
      <c r="H674" s="18">
        <v>-74.016666669999992</v>
      </c>
      <c r="I674" s="19">
        <v>4.5833333300000003</v>
      </c>
      <c r="J674" s="20">
        <v>54.919999999999987</v>
      </c>
      <c r="K674" s="21">
        <v>65.69</v>
      </c>
      <c r="L674" s="21">
        <v>99.689473684210512</v>
      </c>
      <c r="M674" s="21">
        <v>118.685</v>
      </c>
      <c r="N674" s="21">
        <v>141.58000000000001</v>
      </c>
      <c r="O674" s="21">
        <v>161.19</v>
      </c>
      <c r="P674" s="21">
        <v>166.7</v>
      </c>
      <c r="Q674" s="21">
        <v>137.44499999999999</v>
      </c>
      <c r="R674" s="21">
        <v>83.605555555555554</v>
      </c>
      <c r="S674" s="21">
        <v>120.1894736842105</v>
      </c>
      <c r="T674" s="21">
        <v>125.9105263157895</v>
      </c>
      <c r="U674" s="21">
        <v>75.455000000000013</v>
      </c>
      <c r="V674" s="22">
        <v>1351.060029239766</v>
      </c>
      <c r="W674" s="23">
        <v>234</v>
      </c>
      <c r="X674" s="24">
        <v>0.97499999999999998</v>
      </c>
      <c r="Y674" s="5" t="s">
        <v>1214</v>
      </c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</row>
    <row r="675" spans="1:42" s="25" customFormat="1" ht="16.5" customHeight="1" x14ac:dyDescent="0.25">
      <c r="A675" s="16">
        <v>21201230</v>
      </c>
      <c r="B675" s="17" t="s">
        <v>1211</v>
      </c>
      <c r="C675" s="17" t="s">
        <v>1782</v>
      </c>
      <c r="D675" s="17" t="s">
        <v>1773</v>
      </c>
      <c r="E675" s="17" t="s">
        <v>293</v>
      </c>
      <c r="F675" s="17">
        <v>11</v>
      </c>
      <c r="G675" s="17">
        <v>2520</v>
      </c>
      <c r="H675" s="18">
        <v>-74.070305560000008</v>
      </c>
      <c r="I675" s="19">
        <v>4.7011250000000002</v>
      </c>
      <c r="J675" s="20">
        <v>56.168965517241382</v>
      </c>
      <c r="K675" s="21">
        <v>66.424999999999997</v>
      </c>
      <c r="L675" s="21">
        <v>102.925</v>
      </c>
      <c r="M675" s="21">
        <v>108.98</v>
      </c>
      <c r="N675" s="21">
        <v>97.800000000000011</v>
      </c>
      <c r="O675" s="21">
        <v>41.768965517241377</v>
      </c>
      <c r="P675" s="21">
        <v>33.526666666666657</v>
      </c>
      <c r="Q675" s="21">
        <v>36.621428571428567</v>
      </c>
      <c r="R675" s="21">
        <v>55.326666666666668</v>
      </c>
      <c r="S675" s="21">
        <v>102.98571428571429</v>
      </c>
      <c r="T675" s="21">
        <v>138.82499999999999</v>
      </c>
      <c r="U675" s="21">
        <v>84.103703703703715</v>
      </c>
      <c r="V675" s="22">
        <v>925.4571109286627</v>
      </c>
      <c r="W675" s="23">
        <v>344</v>
      </c>
      <c r="X675" s="24">
        <v>0.9555555555555556</v>
      </c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</row>
    <row r="676" spans="1:42" s="25" customFormat="1" ht="16.5" customHeight="1" x14ac:dyDescent="0.25">
      <c r="A676" s="16">
        <v>21201200</v>
      </c>
      <c r="B676" s="17" t="s">
        <v>1211</v>
      </c>
      <c r="C676" s="17" t="s">
        <v>1783</v>
      </c>
      <c r="D676" s="17" t="s">
        <v>1773</v>
      </c>
      <c r="E676" s="17" t="s">
        <v>293</v>
      </c>
      <c r="F676" s="17">
        <v>11</v>
      </c>
      <c r="G676" s="17">
        <v>3320</v>
      </c>
      <c r="H676" s="18">
        <v>-74.183888890000006</v>
      </c>
      <c r="I676" s="19">
        <v>4.3429444400000001</v>
      </c>
      <c r="J676" s="20">
        <v>23.844444444444441</v>
      </c>
      <c r="K676" s="21">
        <v>34.450000000000003</v>
      </c>
      <c r="L676" s="21">
        <v>63.217857142857149</v>
      </c>
      <c r="M676" s="21">
        <v>96.986666666666665</v>
      </c>
      <c r="N676" s="21">
        <v>115.1535714285715</v>
      </c>
      <c r="O676" s="21">
        <v>100.851724137931</v>
      </c>
      <c r="P676" s="21">
        <v>93.820689655172416</v>
      </c>
      <c r="Q676" s="21">
        <v>58.929629629629638</v>
      </c>
      <c r="R676" s="21">
        <v>52.939285714285717</v>
      </c>
      <c r="S676" s="21">
        <v>78.203571428571436</v>
      </c>
      <c r="T676" s="21">
        <v>77.734615384615395</v>
      </c>
      <c r="U676" s="21">
        <v>29.607692307692311</v>
      </c>
      <c r="V676" s="22">
        <v>825.73974794043761</v>
      </c>
      <c r="W676" s="23">
        <v>334</v>
      </c>
      <c r="X676" s="24">
        <v>0.92777777777777781</v>
      </c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</row>
    <row r="677" spans="1:42" s="25" customFormat="1" ht="16.5" customHeight="1" x14ac:dyDescent="0.25">
      <c r="A677" s="16">
        <v>21200320</v>
      </c>
      <c r="B677" s="17" t="s">
        <v>1211</v>
      </c>
      <c r="C677" s="17" t="s">
        <v>1784</v>
      </c>
      <c r="D677" s="17" t="s">
        <v>1773</v>
      </c>
      <c r="E677" s="17" t="s">
        <v>293</v>
      </c>
      <c r="F677" s="17">
        <v>11</v>
      </c>
      <c r="G677" s="17">
        <v>3125</v>
      </c>
      <c r="H677" s="18">
        <v>-74.05</v>
      </c>
      <c r="I677" s="19">
        <v>4.6166666699999999</v>
      </c>
      <c r="J677" s="20">
        <v>83.26666666666668</v>
      </c>
      <c r="K677" s="21">
        <v>75.05625000000002</v>
      </c>
      <c r="L677" s="21">
        <v>106.09444444444441</v>
      </c>
      <c r="M677" s="21">
        <v>128.7833333333333</v>
      </c>
      <c r="N677" s="21">
        <v>123.5277777777778</v>
      </c>
      <c r="O677" s="21">
        <v>95.121052631578962</v>
      </c>
      <c r="P677" s="21">
        <v>88.536842105263162</v>
      </c>
      <c r="Q677" s="21">
        <v>77.24444444444444</v>
      </c>
      <c r="R677" s="21">
        <v>59.494736842105269</v>
      </c>
      <c r="S677" s="21">
        <v>119.9166666666667</v>
      </c>
      <c r="T677" s="21">
        <v>144.60588235294111</v>
      </c>
      <c r="U677" s="21">
        <v>102.6764705882353</v>
      </c>
      <c r="V677" s="22">
        <v>1204.324567853457</v>
      </c>
      <c r="W677" s="23">
        <v>215</v>
      </c>
      <c r="X677" s="24">
        <v>0.89583333333333337</v>
      </c>
      <c r="Y677" s="5" t="s">
        <v>1214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</row>
    <row r="678" spans="1:42" s="25" customFormat="1" ht="16.5" customHeight="1" x14ac:dyDescent="0.25">
      <c r="A678" s="16">
        <v>21202040</v>
      </c>
      <c r="B678" s="17" t="s">
        <v>1235</v>
      </c>
      <c r="C678" s="17" t="s">
        <v>1785</v>
      </c>
      <c r="D678" s="17" t="s">
        <v>1773</v>
      </c>
      <c r="E678" s="17" t="s">
        <v>293</v>
      </c>
      <c r="F678" s="17">
        <v>11</v>
      </c>
      <c r="G678" s="17">
        <v>2682</v>
      </c>
      <c r="H678" s="18">
        <v>-74.083333329999988</v>
      </c>
      <c r="I678" s="19">
        <v>4.5166666700000002</v>
      </c>
      <c r="J678" s="20">
        <v>50.0625</v>
      </c>
      <c r="K678" s="21">
        <v>54.463157894736838</v>
      </c>
      <c r="L678" s="21">
        <v>86.929411764705875</v>
      </c>
      <c r="M678" s="21">
        <v>103.3388888888889</v>
      </c>
      <c r="N678" s="21">
        <v>131.21111111111111</v>
      </c>
      <c r="O678" s="21">
        <v>138.8368421052632</v>
      </c>
      <c r="P678" s="21">
        <v>147.721052631579</v>
      </c>
      <c r="Q678" s="21">
        <v>113.1944444444444</v>
      </c>
      <c r="R678" s="21">
        <v>72.487499999999997</v>
      </c>
      <c r="S678" s="21">
        <v>94.664705882352933</v>
      </c>
      <c r="T678" s="21">
        <v>121.2411764705882</v>
      </c>
      <c r="U678" s="21">
        <v>60.58124999999999</v>
      </c>
      <c r="V678" s="22">
        <v>1174.7320411936701</v>
      </c>
      <c r="W678" s="23">
        <v>210</v>
      </c>
      <c r="X678" s="24">
        <v>0.875</v>
      </c>
      <c r="Y678" s="5" t="s">
        <v>1214</v>
      </c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</row>
    <row r="679" spans="1:42" s="25" customFormat="1" ht="16.5" customHeight="1" x14ac:dyDescent="0.25">
      <c r="A679" s="16">
        <v>21202080</v>
      </c>
      <c r="B679" s="17" t="s">
        <v>1235</v>
      </c>
      <c r="C679" s="17" t="s">
        <v>1786</v>
      </c>
      <c r="D679" s="17" t="s">
        <v>1773</v>
      </c>
      <c r="E679" s="17" t="s">
        <v>293</v>
      </c>
      <c r="F679" s="17">
        <v>11</v>
      </c>
      <c r="G679" s="17">
        <v>2500</v>
      </c>
      <c r="H679" s="18">
        <v>-74.066666669999989</v>
      </c>
      <c r="I679" s="19">
        <v>4.7666666700000002</v>
      </c>
      <c r="J679" s="20">
        <v>41.784210526315803</v>
      </c>
      <c r="K679" s="21">
        <v>63.068421052631578</v>
      </c>
      <c r="L679" s="21">
        <v>91.489473684210523</v>
      </c>
      <c r="M679" s="21">
        <v>98.631578947368411</v>
      </c>
      <c r="N679" s="21">
        <v>98.759999999999977</v>
      </c>
      <c r="O679" s="21">
        <v>56.305263157894743</v>
      </c>
      <c r="P679" s="21">
        <v>48.56666666666667</v>
      </c>
      <c r="Q679" s="21">
        <v>46</v>
      </c>
      <c r="R679" s="21">
        <v>59.959999999999987</v>
      </c>
      <c r="S679" s="21">
        <v>107.4947368421052</v>
      </c>
      <c r="T679" s="21">
        <v>104.3947368421053</v>
      </c>
      <c r="U679" s="21">
        <v>54.20000000000001</v>
      </c>
      <c r="V679" s="22">
        <v>870.65508771929831</v>
      </c>
      <c r="W679" s="23">
        <v>229</v>
      </c>
      <c r="X679" s="24">
        <v>0.95416666666666672</v>
      </c>
      <c r="Y679" s="5" t="s">
        <v>1214</v>
      </c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</row>
    <row r="680" spans="1:42" s="25" customFormat="1" ht="16.5" customHeight="1" x14ac:dyDescent="0.25">
      <c r="A680" s="16">
        <v>21200340</v>
      </c>
      <c r="B680" s="17" t="s">
        <v>1211</v>
      </c>
      <c r="C680" s="17" t="s">
        <v>1787</v>
      </c>
      <c r="D680" s="17" t="s">
        <v>1773</v>
      </c>
      <c r="E680" s="17" t="s">
        <v>293</v>
      </c>
      <c r="F680" s="17">
        <v>11</v>
      </c>
      <c r="G680" s="17">
        <v>3056</v>
      </c>
      <c r="H680" s="18">
        <v>-74.150000000000006</v>
      </c>
      <c r="I680" s="19">
        <v>4.4000000000000004</v>
      </c>
      <c r="J680" s="20">
        <v>21.15</v>
      </c>
      <c r="K680" s="21">
        <v>35.104999999999997</v>
      </c>
      <c r="L680" s="21">
        <v>59.844999999999992</v>
      </c>
      <c r="M680" s="21">
        <v>106.495</v>
      </c>
      <c r="N680" s="21">
        <v>153.61000000000001</v>
      </c>
      <c r="O680" s="21">
        <v>128.45500000000001</v>
      </c>
      <c r="P680" s="21">
        <v>125.54</v>
      </c>
      <c r="Q680" s="21">
        <v>94.754999999999995</v>
      </c>
      <c r="R680" s="21">
        <v>76.185000000000031</v>
      </c>
      <c r="S680" s="21">
        <v>95.72</v>
      </c>
      <c r="T680" s="21">
        <v>87.39</v>
      </c>
      <c r="U680" s="21">
        <v>37.145000000000003</v>
      </c>
      <c r="V680" s="22">
        <v>1021.395</v>
      </c>
      <c r="W680" s="23">
        <v>240</v>
      </c>
      <c r="X680" s="24">
        <v>1</v>
      </c>
      <c r="Y680" s="5" t="s">
        <v>1214</v>
      </c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</row>
    <row r="681" spans="1:42" s="25" customFormat="1" ht="16.5" customHeight="1" x14ac:dyDescent="0.25">
      <c r="A681" s="16">
        <v>21195100</v>
      </c>
      <c r="B681" s="17" t="s">
        <v>1236</v>
      </c>
      <c r="C681" s="17" t="s">
        <v>1788</v>
      </c>
      <c r="D681" s="17" t="s">
        <v>1773</v>
      </c>
      <c r="E681" s="17" t="s">
        <v>293</v>
      </c>
      <c r="F681" s="17">
        <v>11</v>
      </c>
      <c r="G681" s="17">
        <v>3200</v>
      </c>
      <c r="H681" s="18">
        <v>-74.2</v>
      </c>
      <c r="I681" s="19">
        <v>4.1500000000000004</v>
      </c>
      <c r="J681" s="20">
        <v>34.705263157894727</v>
      </c>
      <c r="K681" s="21">
        <v>51.564999999999984</v>
      </c>
      <c r="L681" s="21">
        <v>96.975000000000023</v>
      </c>
      <c r="M681" s="21">
        <v>162.22499999999999</v>
      </c>
      <c r="N681" s="21">
        <v>208.95</v>
      </c>
      <c r="O681" s="21">
        <v>200.41499999999999</v>
      </c>
      <c r="P681" s="21">
        <v>202.22777777777779</v>
      </c>
      <c r="Q681" s="21">
        <v>160.24736842105261</v>
      </c>
      <c r="R681" s="21">
        <v>120.87894736842109</v>
      </c>
      <c r="S681" s="21">
        <v>116.6</v>
      </c>
      <c r="T681" s="21">
        <v>104.7444444444445</v>
      </c>
      <c r="U681" s="21">
        <v>50.974999999999987</v>
      </c>
      <c r="V681" s="22">
        <v>1510.50880116959</v>
      </c>
      <c r="W681" s="23">
        <v>233</v>
      </c>
      <c r="X681" s="24">
        <v>0.97083333333333333</v>
      </c>
      <c r="Y681" s="5" t="s">
        <v>1214</v>
      </c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</row>
    <row r="682" spans="1:42" s="25" customFormat="1" ht="16.5" customHeight="1" x14ac:dyDescent="0.25">
      <c r="A682" s="16">
        <v>35020310</v>
      </c>
      <c r="B682" s="17" t="s">
        <v>1235</v>
      </c>
      <c r="C682" s="17" t="s">
        <v>454</v>
      </c>
      <c r="D682" s="17" t="s">
        <v>1773</v>
      </c>
      <c r="E682" s="17" t="s">
        <v>293</v>
      </c>
      <c r="F682" s="17">
        <v>11</v>
      </c>
      <c r="G682" s="17">
        <v>2800</v>
      </c>
      <c r="H682" s="18">
        <v>-74.146000000000001</v>
      </c>
      <c r="I682" s="19">
        <v>4.17225</v>
      </c>
      <c r="J682" s="20">
        <v>21.52333333333333</v>
      </c>
      <c r="K682" s="21">
        <v>36.128571428571433</v>
      </c>
      <c r="L682" s="21">
        <v>70.621428571428581</v>
      </c>
      <c r="M682" s="21">
        <v>116.0148148148148</v>
      </c>
      <c r="N682" s="21">
        <v>157.38928571428571</v>
      </c>
      <c r="O682" s="21">
        <v>173.7592592592593</v>
      </c>
      <c r="P682" s="21">
        <v>159.94399999999999</v>
      </c>
      <c r="Q682" s="21">
        <v>125.23571428571429</v>
      </c>
      <c r="R682" s="21">
        <v>88.740740740740748</v>
      </c>
      <c r="S682" s="21">
        <v>88.017241379310349</v>
      </c>
      <c r="T682" s="21">
        <v>65.553846153846152</v>
      </c>
      <c r="U682" s="21">
        <v>33.289285714285718</v>
      </c>
      <c r="V682" s="22">
        <v>1136.21752139559</v>
      </c>
      <c r="W682" s="23">
        <v>331</v>
      </c>
      <c r="X682" s="24">
        <v>0.9194444444444444</v>
      </c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</row>
    <row r="683" spans="1:42" s="25" customFormat="1" ht="16.5" customHeight="1" x14ac:dyDescent="0.25">
      <c r="A683" s="16">
        <v>21201580</v>
      </c>
      <c r="B683" s="17" t="s">
        <v>1211</v>
      </c>
      <c r="C683" s="17" t="s">
        <v>1789</v>
      </c>
      <c r="D683" s="17" t="s">
        <v>1773</v>
      </c>
      <c r="E683" s="17" t="s">
        <v>293</v>
      </c>
      <c r="F683" s="17">
        <v>11</v>
      </c>
      <c r="G683" s="17">
        <v>2962</v>
      </c>
      <c r="H683" s="18">
        <v>-74.154833329999988</v>
      </c>
      <c r="I683" s="19">
        <v>4.4465000000000003</v>
      </c>
      <c r="J683" s="20">
        <v>20.589285714285719</v>
      </c>
      <c r="K683" s="21">
        <v>31.531034482758631</v>
      </c>
      <c r="L683" s="21">
        <v>53.544827586206893</v>
      </c>
      <c r="M683" s="21">
        <v>87.244827586206895</v>
      </c>
      <c r="N683" s="21">
        <v>106.6965517241379</v>
      </c>
      <c r="O683" s="21">
        <v>91.355555555555554</v>
      </c>
      <c r="P683" s="21">
        <v>94.459259259259241</v>
      </c>
      <c r="Q683" s="21">
        <v>69.458620689655191</v>
      </c>
      <c r="R683" s="21">
        <v>54.807142857142857</v>
      </c>
      <c r="S683" s="21">
        <v>68.910714285714278</v>
      </c>
      <c r="T683" s="21">
        <v>78.740000000000009</v>
      </c>
      <c r="U683" s="21">
        <v>33.432142857142857</v>
      </c>
      <c r="V683" s="22">
        <v>790.76996259806594</v>
      </c>
      <c r="W683" s="23">
        <v>341</v>
      </c>
      <c r="X683" s="24">
        <v>0.94722222222222219</v>
      </c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</row>
    <row r="684" spans="1:42" s="25" customFormat="1" ht="16.5" customHeight="1" x14ac:dyDescent="0.25">
      <c r="A684" s="16">
        <v>35020410</v>
      </c>
      <c r="B684" s="17" t="s">
        <v>1211</v>
      </c>
      <c r="C684" s="17" t="s">
        <v>1790</v>
      </c>
      <c r="D684" s="17" t="s">
        <v>1773</v>
      </c>
      <c r="E684" s="17" t="s">
        <v>293</v>
      </c>
      <c r="F684" s="17">
        <v>11</v>
      </c>
      <c r="G684" s="17">
        <v>2850</v>
      </c>
      <c r="H684" s="18">
        <v>-74.133333329999999</v>
      </c>
      <c r="I684" s="19">
        <v>4.0166666700000002</v>
      </c>
      <c r="J684" s="20">
        <v>25.59500000000001</v>
      </c>
      <c r="K684" s="21">
        <v>43.384999999999998</v>
      </c>
      <c r="L684" s="21">
        <v>75.394444444444446</v>
      </c>
      <c r="M684" s="21">
        <v>119.76315789473681</v>
      </c>
      <c r="N684" s="21">
        <v>166</v>
      </c>
      <c r="O684" s="21">
        <v>155.9526315789474</v>
      </c>
      <c r="P684" s="21">
        <v>146.70526315789471</v>
      </c>
      <c r="Q684" s="21">
        <v>118.67894736842101</v>
      </c>
      <c r="R684" s="21">
        <v>95.094736842105249</v>
      </c>
      <c r="S684" s="21">
        <v>99.811111111111089</v>
      </c>
      <c r="T684" s="21">
        <v>81.875</v>
      </c>
      <c r="U684" s="21">
        <v>43.368421052631582</v>
      </c>
      <c r="V684" s="22">
        <v>1171.6237134502919</v>
      </c>
      <c r="W684" s="23">
        <v>229</v>
      </c>
      <c r="X684" s="24">
        <v>0.95416666666666672</v>
      </c>
      <c r="Y684" s="5" t="s">
        <v>1214</v>
      </c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</row>
    <row r="685" spans="1:42" s="25" customFormat="1" ht="16.5" customHeight="1" x14ac:dyDescent="0.25">
      <c r="A685" s="16">
        <v>21202050</v>
      </c>
      <c r="B685" s="17" t="s">
        <v>1235</v>
      </c>
      <c r="C685" s="17" t="s">
        <v>1791</v>
      </c>
      <c r="D685" s="17" t="s">
        <v>1773</v>
      </c>
      <c r="E685" s="17" t="s">
        <v>293</v>
      </c>
      <c r="F685" s="17">
        <v>11</v>
      </c>
      <c r="G685" s="17">
        <v>3000</v>
      </c>
      <c r="H685" s="18">
        <v>-74.166666669999998</v>
      </c>
      <c r="I685" s="19">
        <v>4.5333333299999996</v>
      </c>
      <c r="J685" s="20">
        <v>21.27</v>
      </c>
      <c r="K685" s="21">
        <v>36.67</v>
      </c>
      <c r="L685" s="21">
        <v>62.578947368421048</v>
      </c>
      <c r="M685" s="21">
        <v>82.005263157894746</v>
      </c>
      <c r="N685" s="21">
        <v>98.673684210526332</v>
      </c>
      <c r="O685" s="21">
        <v>62.921052631578952</v>
      </c>
      <c r="P685" s="21">
        <v>54.321052631578958</v>
      </c>
      <c r="Q685" s="21">
        <v>46.857894736842113</v>
      </c>
      <c r="R685" s="21">
        <v>50.930000000000007</v>
      </c>
      <c r="S685" s="21">
        <v>88.19</v>
      </c>
      <c r="T685" s="21">
        <v>78.71764705882353</v>
      </c>
      <c r="U685" s="21">
        <v>36.76111111111112</v>
      </c>
      <c r="V685" s="22">
        <v>719.89665290677704</v>
      </c>
      <c r="W685" s="23">
        <v>229</v>
      </c>
      <c r="X685" s="24">
        <v>0.95416666666666672</v>
      </c>
      <c r="Y685" s="5" t="s">
        <v>1214</v>
      </c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</row>
    <row r="686" spans="1:42" s="25" customFormat="1" ht="16.5" customHeight="1" x14ac:dyDescent="0.25">
      <c r="A686" s="16">
        <v>21200400</v>
      </c>
      <c r="B686" s="17" t="s">
        <v>1235</v>
      </c>
      <c r="C686" s="17" t="s">
        <v>1792</v>
      </c>
      <c r="D686" s="17" t="s">
        <v>1773</v>
      </c>
      <c r="E686" s="17" t="s">
        <v>293</v>
      </c>
      <c r="F686" s="17">
        <v>11</v>
      </c>
      <c r="G686" s="17">
        <v>3000</v>
      </c>
      <c r="H686" s="18">
        <v>-74.033333329999991</v>
      </c>
      <c r="I686" s="19">
        <v>4.6333333300000001</v>
      </c>
      <c r="J686" s="20">
        <v>81.614999999999995</v>
      </c>
      <c r="K686" s="21">
        <v>70.068421052631564</v>
      </c>
      <c r="L686" s="21">
        <v>100.7157894736842</v>
      </c>
      <c r="M686" s="21">
        <v>144.465</v>
      </c>
      <c r="N686" s="21">
        <v>118.79</v>
      </c>
      <c r="O686" s="21">
        <v>78.39500000000001</v>
      </c>
      <c r="P686" s="21">
        <v>72.99499999999999</v>
      </c>
      <c r="Q686" s="21">
        <v>60.31</v>
      </c>
      <c r="R686" s="21">
        <v>56.614999999999988</v>
      </c>
      <c r="S686" s="21">
        <v>132.72631578947369</v>
      </c>
      <c r="T686" s="21">
        <v>149.56842105263161</v>
      </c>
      <c r="U686" s="21">
        <v>87.794999999999987</v>
      </c>
      <c r="V686" s="22">
        <v>1154.0589473684211</v>
      </c>
      <c r="W686" s="23">
        <v>236</v>
      </c>
      <c r="X686" s="24">
        <v>0.98333333333333328</v>
      </c>
      <c r="Y686" s="5" t="s">
        <v>1214</v>
      </c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</row>
    <row r="687" spans="1:42" s="25" customFormat="1" ht="16.5" customHeight="1" x14ac:dyDescent="0.25">
      <c r="A687" s="16">
        <v>21202070</v>
      </c>
      <c r="B687" s="17" t="s">
        <v>1211</v>
      </c>
      <c r="C687" s="17" t="s">
        <v>1793</v>
      </c>
      <c r="D687" s="17" t="s">
        <v>1773</v>
      </c>
      <c r="E687" s="17" t="s">
        <v>293</v>
      </c>
      <c r="F687" s="17">
        <v>11</v>
      </c>
      <c r="G687" s="17">
        <v>2900</v>
      </c>
      <c r="H687" s="18">
        <v>-74.150000000000006</v>
      </c>
      <c r="I687" s="19">
        <v>4.6500000000000004</v>
      </c>
      <c r="J687" s="20">
        <v>21.285</v>
      </c>
      <c r="K687" s="21">
        <v>39.954999999999998</v>
      </c>
      <c r="L687" s="21">
        <v>70.60499999999999</v>
      </c>
      <c r="M687" s="21">
        <v>93.1</v>
      </c>
      <c r="N687" s="21">
        <v>96.352631578947353</v>
      </c>
      <c r="O687" s="21">
        <v>69.120000000000019</v>
      </c>
      <c r="P687" s="21">
        <v>41.27</v>
      </c>
      <c r="Q687" s="21">
        <v>39.477777777777767</v>
      </c>
      <c r="R687" s="21">
        <v>49.794444444444437</v>
      </c>
      <c r="S687" s="21">
        <v>89.70526315789472</v>
      </c>
      <c r="T687" s="21">
        <v>87.47999999999999</v>
      </c>
      <c r="U687" s="21">
        <v>45.889473684210522</v>
      </c>
      <c r="V687" s="22">
        <v>744.03459064327478</v>
      </c>
      <c r="W687" s="23">
        <v>233</v>
      </c>
      <c r="X687" s="24">
        <v>0.97083333333333333</v>
      </c>
      <c r="Y687" s="5" t="s">
        <v>1214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</row>
    <row r="688" spans="1:42" s="25" customFormat="1" ht="16.5" customHeight="1" x14ac:dyDescent="0.25">
      <c r="A688" s="16">
        <v>21201600</v>
      </c>
      <c r="B688" s="17" t="s">
        <v>1235</v>
      </c>
      <c r="C688" s="17" t="s">
        <v>1794</v>
      </c>
      <c r="D688" s="17" t="s">
        <v>1773</v>
      </c>
      <c r="E688" s="17" t="s">
        <v>293</v>
      </c>
      <c r="F688" s="17">
        <v>11</v>
      </c>
      <c r="G688" s="17">
        <v>2685</v>
      </c>
      <c r="H688" s="18">
        <v>-74.072888890000002</v>
      </c>
      <c r="I688" s="19">
        <v>4.60711111</v>
      </c>
      <c r="J688" s="20">
        <v>71.914814814814818</v>
      </c>
      <c r="K688" s="21">
        <v>83.876923076923106</v>
      </c>
      <c r="L688" s="21">
        <v>114.19166666666671</v>
      </c>
      <c r="M688" s="21">
        <v>123.0851851851852</v>
      </c>
      <c r="N688" s="21">
        <v>114.992</v>
      </c>
      <c r="O688" s="21">
        <v>61.162499999999987</v>
      </c>
      <c r="P688" s="21">
        <v>55.324999999999989</v>
      </c>
      <c r="Q688" s="21">
        <v>46.466666666666661</v>
      </c>
      <c r="R688" s="21">
        <v>47.863999999999997</v>
      </c>
      <c r="S688" s="21">
        <v>123.584</v>
      </c>
      <c r="T688" s="21">
        <v>162.37083333333331</v>
      </c>
      <c r="U688" s="21">
        <v>88.341666666666683</v>
      </c>
      <c r="V688" s="22">
        <v>1093.1752564102569</v>
      </c>
      <c r="W688" s="23">
        <v>299</v>
      </c>
      <c r="X688" s="24">
        <v>0.8305555555555556</v>
      </c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</row>
    <row r="689" spans="1:42" s="25" customFormat="1" ht="16.5" customHeight="1" x14ac:dyDescent="0.25">
      <c r="A689" s="16">
        <v>21202020</v>
      </c>
      <c r="B689" s="17" t="s">
        <v>1235</v>
      </c>
      <c r="C689" s="17" t="s">
        <v>1795</v>
      </c>
      <c r="D689" s="17" t="s">
        <v>1773</v>
      </c>
      <c r="E689" s="17" t="s">
        <v>293</v>
      </c>
      <c r="F689" s="17">
        <v>11</v>
      </c>
      <c r="G689" s="17">
        <v>2800</v>
      </c>
      <c r="H689" s="18">
        <v>-74.016666669999992</v>
      </c>
      <c r="I689" s="19">
        <v>4.7666666700000002</v>
      </c>
      <c r="J689" s="20">
        <v>75.431578947368408</v>
      </c>
      <c r="K689" s="21">
        <v>67.89500000000001</v>
      </c>
      <c r="L689" s="21">
        <v>92.626315789473693</v>
      </c>
      <c r="M689" s="21">
        <v>116.0277777777778</v>
      </c>
      <c r="N689" s="21">
        <v>104.72499999999999</v>
      </c>
      <c r="O689" s="21">
        <v>68.510000000000005</v>
      </c>
      <c r="P689" s="21">
        <v>64.477777777777789</v>
      </c>
      <c r="Q689" s="21">
        <v>57.652631578947357</v>
      </c>
      <c r="R689" s="21">
        <v>61.085000000000001</v>
      </c>
      <c r="S689" s="21">
        <v>119.0315789473684</v>
      </c>
      <c r="T689" s="21">
        <v>121.565</v>
      </c>
      <c r="U689" s="21">
        <v>78.2</v>
      </c>
      <c r="V689" s="22">
        <v>1027.227660818713</v>
      </c>
      <c r="W689" s="23">
        <v>232</v>
      </c>
      <c r="X689" s="24">
        <v>0.96666666666666667</v>
      </c>
      <c r="Y689" s="5" t="s">
        <v>1214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</row>
    <row r="690" spans="1:42" s="25" customFormat="1" ht="16.5" customHeight="1" x14ac:dyDescent="0.25">
      <c r="A690" s="16">
        <v>21205240</v>
      </c>
      <c r="B690" s="17" t="s">
        <v>1236</v>
      </c>
      <c r="C690" s="17" t="s">
        <v>1796</v>
      </c>
      <c r="D690" s="17" t="s">
        <v>1773</v>
      </c>
      <c r="E690" s="17" t="s">
        <v>293</v>
      </c>
      <c r="F690" s="17">
        <v>11</v>
      </c>
      <c r="G690" s="17">
        <v>2682</v>
      </c>
      <c r="H690" s="18">
        <v>-74.066666669999989</v>
      </c>
      <c r="I690" s="19">
        <v>4.56666667</v>
      </c>
      <c r="J690" s="20">
        <v>62.536842105263148</v>
      </c>
      <c r="K690" s="21">
        <v>81.152631578947378</v>
      </c>
      <c r="L690" s="21">
        <v>111.76666666666669</v>
      </c>
      <c r="M690" s="21">
        <v>118.495</v>
      </c>
      <c r="N690" s="21">
        <v>126.53888888888891</v>
      </c>
      <c r="O690" s="21">
        <v>88.947058823529403</v>
      </c>
      <c r="P690" s="21">
        <v>96.747368421052627</v>
      </c>
      <c r="Q690" s="21">
        <v>84.15</v>
      </c>
      <c r="R690" s="21">
        <v>61.957894736842107</v>
      </c>
      <c r="S690" s="21">
        <v>112.575</v>
      </c>
      <c r="T690" s="21">
        <v>143.62105263157889</v>
      </c>
      <c r="U690" s="21">
        <v>95.594736842105277</v>
      </c>
      <c r="V690" s="22">
        <v>1184.0831406948751</v>
      </c>
      <c r="W690" s="23">
        <v>225</v>
      </c>
      <c r="X690" s="24">
        <v>0.9375</v>
      </c>
      <c r="Y690" s="5" t="s">
        <v>1214</v>
      </c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</row>
    <row r="691" spans="1:42" s="25" customFormat="1" ht="16.5" customHeight="1" x14ac:dyDescent="0.25">
      <c r="A691" s="16">
        <v>21206280</v>
      </c>
      <c r="B691" s="17" t="s">
        <v>1227</v>
      </c>
      <c r="C691" s="17" t="s">
        <v>1080</v>
      </c>
      <c r="D691" s="17" t="s">
        <v>1081</v>
      </c>
      <c r="E691" s="17" t="s">
        <v>293</v>
      </c>
      <c r="F691" s="17">
        <v>11</v>
      </c>
      <c r="G691" s="17">
        <v>2650</v>
      </c>
      <c r="H691" s="18">
        <v>-74.333055560000005</v>
      </c>
      <c r="I691" s="19">
        <v>4.6538333300000003</v>
      </c>
      <c r="J691" s="20">
        <v>43.407407407407419</v>
      </c>
      <c r="K691" s="21">
        <v>58.446153846153841</v>
      </c>
      <c r="L691" s="21">
        <v>76.349999999999994</v>
      </c>
      <c r="M691" s="21">
        <v>108.5055581569672</v>
      </c>
      <c r="N691" s="21">
        <v>91.814485811193776</v>
      </c>
      <c r="O691" s="21">
        <v>45.604166666666657</v>
      </c>
      <c r="P691" s="21">
        <v>38.766666666666673</v>
      </c>
      <c r="Q691" s="21">
        <v>34.576000000000001</v>
      </c>
      <c r="R691" s="21">
        <v>59.096428571428568</v>
      </c>
      <c r="S691" s="21">
        <v>119.03749999999999</v>
      </c>
      <c r="T691" s="21">
        <v>101.8461538461538</v>
      </c>
      <c r="U691" s="21">
        <v>70.857151683171594</v>
      </c>
      <c r="V691" s="22">
        <v>848.30767265580948</v>
      </c>
      <c r="W691" s="23">
        <v>300</v>
      </c>
      <c r="X691" s="24">
        <v>0.83333333333333337</v>
      </c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</row>
    <row r="692" spans="1:42" s="25" customFormat="1" ht="16.5" customHeight="1" x14ac:dyDescent="0.25">
      <c r="A692" s="16">
        <v>21190090</v>
      </c>
      <c r="B692" s="17" t="s">
        <v>1211</v>
      </c>
      <c r="C692" s="17" t="s">
        <v>1110</v>
      </c>
      <c r="D692" s="17" t="s">
        <v>1110</v>
      </c>
      <c r="E692" s="17" t="s">
        <v>293</v>
      </c>
      <c r="F692" s="17">
        <v>11</v>
      </c>
      <c r="G692" s="17">
        <v>1900</v>
      </c>
      <c r="H692" s="18">
        <v>-74.483555560000013</v>
      </c>
      <c r="I692" s="19">
        <v>3.9869722200000002</v>
      </c>
      <c r="J692" s="20">
        <v>45.437931034482773</v>
      </c>
      <c r="K692" s="21">
        <v>52.713793103448261</v>
      </c>
      <c r="L692" s="21">
        <v>88.435714285714283</v>
      </c>
      <c r="M692" s="21">
        <v>104.01379310344829</v>
      </c>
      <c r="N692" s="21">
        <v>114.43214285714279</v>
      </c>
      <c r="O692" s="21">
        <v>56.762068965517237</v>
      </c>
      <c r="P692" s="21">
        <v>51.546428571428571</v>
      </c>
      <c r="Q692" s="21">
        <v>54.175862068965529</v>
      </c>
      <c r="R692" s="21">
        <v>66.109999999999985</v>
      </c>
      <c r="S692" s="21">
        <v>115.71</v>
      </c>
      <c r="T692" s="21">
        <v>115.42413793103449</v>
      </c>
      <c r="U692" s="21">
        <v>58.796428571428557</v>
      </c>
      <c r="V692" s="22">
        <v>923.5583004926109</v>
      </c>
      <c r="W692" s="23">
        <v>346</v>
      </c>
      <c r="X692" s="24">
        <v>0.96111111111111114</v>
      </c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</row>
    <row r="693" spans="1:42" s="25" customFormat="1" ht="16.5" customHeight="1" x14ac:dyDescent="0.25">
      <c r="A693" s="16">
        <v>21190330</v>
      </c>
      <c r="B693" s="17" t="s">
        <v>1211</v>
      </c>
      <c r="C693" s="17" t="s">
        <v>1797</v>
      </c>
      <c r="D693" s="17" t="s">
        <v>1110</v>
      </c>
      <c r="E693" s="17" t="s">
        <v>293</v>
      </c>
      <c r="F693" s="17">
        <v>11</v>
      </c>
      <c r="G693" s="17">
        <v>1950</v>
      </c>
      <c r="H693" s="18">
        <v>-74.509694440000004</v>
      </c>
      <c r="I693" s="19">
        <v>3.90586111</v>
      </c>
      <c r="J693" s="20">
        <v>74.430000000000007</v>
      </c>
      <c r="K693" s="21">
        <v>94.48</v>
      </c>
      <c r="L693" s="21">
        <v>134.59310344827591</v>
      </c>
      <c r="M693" s="21">
        <v>182.13214285714281</v>
      </c>
      <c r="N693" s="21">
        <v>153.80357142857139</v>
      </c>
      <c r="O693" s="21">
        <v>108.0379310344828</v>
      </c>
      <c r="P693" s="21">
        <v>98.686666666666682</v>
      </c>
      <c r="Q693" s="21">
        <v>78.493103448275846</v>
      </c>
      <c r="R693" s="21">
        <v>93.67407407407407</v>
      </c>
      <c r="S693" s="21">
        <v>158.84137931034479</v>
      </c>
      <c r="T693" s="21">
        <v>150.83571428571429</v>
      </c>
      <c r="U693" s="21">
        <v>92.960714285714303</v>
      </c>
      <c r="V693" s="22">
        <v>1420.968400839263</v>
      </c>
      <c r="W693" s="23">
        <v>345</v>
      </c>
      <c r="X693" s="24">
        <v>0.95833333333333337</v>
      </c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</row>
    <row r="694" spans="1:42" s="25" customFormat="1" ht="16.5" customHeight="1" x14ac:dyDescent="0.25">
      <c r="A694" s="16">
        <v>21195110</v>
      </c>
      <c r="B694" s="17" t="s">
        <v>1236</v>
      </c>
      <c r="C694" s="17" t="s">
        <v>1798</v>
      </c>
      <c r="D694" s="17" t="s">
        <v>1110</v>
      </c>
      <c r="E694" s="17" t="s">
        <v>293</v>
      </c>
      <c r="F694" s="17">
        <v>11</v>
      </c>
      <c r="G694" s="17">
        <v>2050</v>
      </c>
      <c r="H694" s="18">
        <v>-74.443750000000009</v>
      </c>
      <c r="I694" s="19">
        <v>3.9647222200000001</v>
      </c>
      <c r="J694" s="20">
        <v>50.496296296296293</v>
      </c>
      <c r="K694" s="21">
        <v>68.240000000000009</v>
      </c>
      <c r="L694" s="21">
        <v>102.5708333333333</v>
      </c>
      <c r="M694" s="21">
        <v>127.2375</v>
      </c>
      <c r="N694" s="21">
        <v>124.992569927375</v>
      </c>
      <c r="O694" s="21">
        <v>65.100000000000009</v>
      </c>
      <c r="P694" s="21">
        <v>53.254032699267078</v>
      </c>
      <c r="Q694" s="21">
        <v>53.950997646649682</v>
      </c>
      <c r="R694" s="21">
        <v>66.958333333333329</v>
      </c>
      <c r="S694" s="21">
        <v>127.51666666666669</v>
      </c>
      <c r="T694" s="21">
        <v>128.30000000000001</v>
      </c>
      <c r="U694" s="21">
        <v>77.075000000000003</v>
      </c>
      <c r="V694" s="22">
        <v>1045.6922299029211</v>
      </c>
      <c r="W694" s="23">
        <v>292</v>
      </c>
      <c r="X694" s="24">
        <v>0.81111111111111112</v>
      </c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</row>
    <row r="695" spans="1:42" s="25" customFormat="1" ht="16.5" customHeight="1" x14ac:dyDescent="0.25">
      <c r="A695" s="16">
        <v>23060110</v>
      </c>
      <c r="B695" s="17" t="s">
        <v>1211</v>
      </c>
      <c r="C695" s="17" t="s">
        <v>1799</v>
      </c>
      <c r="D695" s="17" t="s">
        <v>1799</v>
      </c>
      <c r="E695" s="17" t="s">
        <v>293</v>
      </c>
      <c r="F695" s="17">
        <v>11</v>
      </c>
      <c r="G695" s="17">
        <v>1270</v>
      </c>
      <c r="H695" s="18">
        <v>-74.494777779999993</v>
      </c>
      <c r="I695" s="19">
        <v>5.3521944399999999</v>
      </c>
      <c r="J695" s="20">
        <v>62.641666666666659</v>
      </c>
      <c r="K695" s="21">
        <v>82.740740740740748</v>
      </c>
      <c r="L695" s="21">
        <v>145.0083333333333</v>
      </c>
      <c r="M695" s="21">
        <v>243.852</v>
      </c>
      <c r="N695" s="21">
        <v>192.39259259259259</v>
      </c>
      <c r="O695" s="21">
        <v>108.6925925925926</v>
      </c>
      <c r="P695" s="21">
        <v>42.189285714285703</v>
      </c>
      <c r="Q695" s="21">
        <v>69.137037037037061</v>
      </c>
      <c r="R695" s="21">
        <v>131.81034482758619</v>
      </c>
      <c r="S695" s="21">
        <v>253.61785714285719</v>
      </c>
      <c r="T695" s="21">
        <v>215.38580491940181</v>
      </c>
      <c r="U695" s="21">
        <v>95.716666666666654</v>
      </c>
      <c r="V695" s="22">
        <v>1643.184922233761</v>
      </c>
      <c r="W695" s="23">
        <v>314</v>
      </c>
      <c r="X695" s="24">
        <v>0.87222222222222223</v>
      </c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</row>
    <row r="696" spans="1:42" s="25" customFormat="1" ht="16.5" customHeight="1" x14ac:dyDescent="0.25">
      <c r="A696" s="16">
        <v>23060160</v>
      </c>
      <c r="B696" s="17" t="s">
        <v>1211</v>
      </c>
      <c r="C696" s="17" t="s">
        <v>243</v>
      </c>
      <c r="D696" s="17" t="s">
        <v>1799</v>
      </c>
      <c r="E696" s="17" t="s">
        <v>293</v>
      </c>
      <c r="F696" s="17">
        <v>11</v>
      </c>
      <c r="G696" s="17">
        <v>1200</v>
      </c>
      <c r="H696" s="18">
        <v>-74.462416669999996</v>
      </c>
      <c r="I696" s="19">
        <v>5.4850833300000001</v>
      </c>
      <c r="J696" s="20">
        <v>100.2428571428572</v>
      </c>
      <c r="K696" s="21">
        <v>154.9133333333333</v>
      </c>
      <c r="L696" s="21">
        <v>218.8</v>
      </c>
      <c r="M696" s="21">
        <v>308.79666666666662</v>
      </c>
      <c r="N696" s="21">
        <v>290.68620689655171</v>
      </c>
      <c r="O696" s="21">
        <v>180.48571428571429</v>
      </c>
      <c r="P696" s="21">
        <v>125.8928571428571</v>
      </c>
      <c r="Q696" s="21">
        <v>103.3896551724138</v>
      </c>
      <c r="R696" s="21">
        <v>177.8</v>
      </c>
      <c r="S696" s="21">
        <v>292.45555555555558</v>
      </c>
      <c r="T696" s="21">
        <v>263.0629629629629</v>
      </c>
      <c r="U696" s="21">
        <v>144.27407407407409</v>
      </c>
      <c r="V696" s="22">
        <v>2360.7998832329858</v>
      </c>
      <c r="W696" s="23">
        <v>339</v>
      </c>
      <c r="X696" s="24">
        <v>0.94166666666666665</v>
      </c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</row>
    <row r="697" spans="1:42" s="25" customFormat="1" ht="16.5" customHeight="1" x14ac:dyDescent="0.25">
      <c r="A697" s="16">
        <v>35030080</v>
      </c>
      <c r="B697" s="17" t="s">
        <v>1235</v>
      </c>
      <c r="C697" s="17" t="s">
        <v>1800</v>
      </c>
      <c r="D697" s="17" t="s">
        <v>1801</v>
      </c>
      <c r="E697" s="17" t="s">
        <v>293</v>
      </c>
      <c r="F697" s="17">
        <v>11</v>
      </c>
      <c r="G697" s="17">
        <v>2100</v>
      </c>
      <c r="H697" s="18">
        <v>-73.936388890000003</v>
      </c>
      <c r="I697" s="19">
        <v>4.4411666700000003</v>
      </c>
      <c r="J697" s="20">
        <v>13.842857142857151</v>
      </c>
      <c r="K697" s="21">
        <v>25.6103448275862</v>
      </c>
      <c r="L697" s="21">
        <v>53.355555555555547</v>
      </c>
      <c r="M697" s="21">
        <v>105</v>
      </c>
      <c r="N697" s="21">
        <v>138.8923076923077</v>
      </c>
      <c r="O697" s="21">
        <v>125.83703703703701</v>
      </c>
      <c r="P697" s="21">
        <v>118.6111111111111</v>
      </c>
      <c r="Q697" s="21">
        <v>99.500008118152607</v>
      </c>
      <c r="R697" s="21">
        <v>74.571428571428555</v>
      </c>
      <c r="S697" s="21">
        <v>72.500000000000014</v>
      </c>
      <c r="T697" s="21">
        <v>68.780769230769224</v>
      </c>
      <c r="U697" s="21">
        <v>30.238461538461539</v>
      </c>
      <c r="V697" s="22">
        <v>926.73988082526671</v>
      </c>
      <c r="W697" s="23">
        <v>320</v>
      </c>
      <c r="X697" s="24">
        <v>0.88888888888888884</v>
      </c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</row>
    <row r="698" spans="1:42" s="25" customFormat="1" ht="16.5" customHeight="1" x14ac:dyDescent="0.25">
      <c r="A698" s="16">
        <v>24010610</v>
      </c>
      <c r="B698" s="17" t="s">
        <v>1211</v>
      </c>
      <c r="C698" s="17" t="s">
        <v>1802</v>
      </c>
      <c r="D698" s="17" t="s">
        <v>1802</v>
      </c>
      <c r="E698" s="17" t="s">
        <v>293</v>
      </c>
      <c r="F698" s="17">
        <v>11</v>
      </c>
      <c r="G698" s="17">
        <v>2970</v>
      </c>
      <c r="H698" s="18">
        <v>-73.904472220000002</v>
      </c>
      <c r="I698" s="19">
        <v>5.3512777800000002</v>
      </c>
      <c r="J698" s="20">
        <v>22.52</v>
      </c>
      <c r="K698" s="21">
        <v>35.295000000000002</v>
      </c>
      <c r="L698" s="21">
        <v>58.426315789473691</v>
      </c>
      <c r="M698" s="21">
        <v>75.36</v>
      </c>
      <c r="N698" s="21">
        <v>80.434999999999988</v>
      </c>
      <c r="O698" s="21">
        <v>37.250000000000007</v>
      </c>
      <c r="P698" s="21">
        <v>36.705263157894741</v>
      </c>
      <c r="Q698" s="21">
        <v>39.642105263157887</v>
      </c>
      <c r="R698" s="21">
        <v>43.27</v>
      </c>
      <c r="S698" s="21">
        <v>85.305555555555557</v>
      </c>
      <c r="T698" s="21">
        <v>79.20526315789472</v>
      </c>
      <c r="U698" s="21">
        <v>36.847368421052643</v>
      </c>
      <c r="V698" s="22">
        <v>630.26187134502925</v>
      </c>
      <c r="W698" s="23">
        <v>233</v>
      </c>
      <c r="X698" s="24">
        <v>0.97083333333333333</v>
      </c>
      <c r="Y698" s="5" t="s">
        <v>1214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</row>
    <row r="699" spans="1:42" s="25" customFormat="1" ht="16.5" customHeight="1" x14ac:dyDescent="0.25">
      <c r="A699" s="16">
        <v>21230120</v>
      </c>
      <c r="B699" s="17" t="s">
        <v>1211</v>
      </c>
      <c r="C699" s="17" t="s">
        <v>1029</v>
      </c>
      <c r="D699" s="17" t="s">
        <v>1030</v>
      </c>
      <c r="E699" s="17" t="s">
        <v>293</v>
      </c>
      <c r="F699" s="17">
        <v>11</v>
      </c>
      <c r="G699" s="17">
        <v>1200</v>
      </c>
      <c r="H699" s="18">
        <v>-74.581111110000009</v>
      </c>
      <c r="I699" s="19">
        <v>4.9853888900000003</v>
      </c>
      <c r="J699" s="20">
        <v>74.435714285714283</v>
      </c>
      <c r="K699" s="21">
        <v>114.0178571428571</v>
      </c>
      <c r="L699" s="21">
        <v>186.2137931034483</v>
      </c>
      <c r="M699" s="21">
        <v>218.7586206896552</v>
      </c>
      <c r="N699" s="21">
        <v>152.8586206896552</v>
      </c>
      <c r="O699" s="21">
        <v>54.12222222222222</v>
      </c>
      <c r="P699" s="21">
        <v>50.843333333333327</v>
      </c>
      <c r="Q699" s="21">
        <v>45.706666666666678</v>
      </c>
      <c r="R699" s="21">
        <v>81.16551724137932</v>
      </c>
      <c r="S699" s="21">
        <v>238.70357142857139</v>
      </c>
      <c r="T699" s="21">
        <v>213.5333333333333</v>
      </c>
      <c r="U699" s="21">
        <v>125.6172413793103</v>
      </c>
      <c r="V699" s="22">
        <v>1555.976491516147</v>
      </c>
      <c r="W699" s="23">
        <v>346</v>
      </c>
      <c r="X699" s="24">
        <v>0.96111111111111114</v>
      </c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</row>
    <row r="700" spans="1:42" s="25" customFormat="1" ht="16.5" customHeight="1" x14ac:dyDescent="0.25">
      <c r="A700" s="16">
        <v>35020240</v>
      </c>
      <c r="B700" s="17" t="s">
        <v>1235</v>
      </c>
      <c r="C700" s="17" t="s">
        <v>1088</v>
      </c>
      <c r="D700" s="17" t="s">
        <v>1089</v>
      </c>
      <c r="E700" s="17" t="s">
        <v>293</v>
      </c>
      <c r="F700" s="17">
        <v>11</v>
      </c>
      <c r="G700" s="17">
        <v>1950</v>
      </c>
      <c r="H700" s="18">
        <v>-73.933333329999996</v>
      </c>
      <c r="I700" s="19">
        <v>4.5333333299999996</v>
      </c>
      <c r="J700" s="20">
        <v>30.80500000000001</v>
      </c>
      <c r="K700" s="21">
        <v>34.130000000000003</v>
      </c>
      <c r="L700" s="21">
        <v>71.430000000000007</v>
      </c>
      <c r="M700" s="21">
        <v>111.2684210526316</v>
      </c>
      <c r="N700" s="21">
        <v>152.62000000000009</v>
      </c>
      <c r="O700" s="21">
        <v>140.7578947368421</v>
      </c>
      <c r="P700" s="21">
        <v>142.95789473684209</v>
      </c>
      <c r="Q700" s="21">
        <v>119.4736842105263</v>
      </c>
      <c r="R700" s="21">
        <v>81.065000000000012</v>
      </c>
      <c r="S700" s="21">
        <v>95.927777777777777</v>
      </c>
      <c r="T700" s="21">
        <v>85.34210526315789</v>
      </c>
      <c r="U700" s="21">
        <v>42.465000000000003</v>
      </c>
      <c r="V700" s="22">
        <v>1108.242777777778</v>
      </c>
      <c r="W700" s="23">
        <v>233</v>
      </c>
      <c r="X700" s="24">
        <v>0.97083333333333333</v>
      </c>
      <c r="Y700" s="5" t="s">
        <v>1214</v>
      </c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</row>
    <row r="701" spans="1:42" s="25" customFormat="1" ht="16.5" customHeight="1" x14ac:dyDescent="0.25">
      <c r="A701" s="16">
        <v>35020280</v>
      </c>
      <c r="B701" s="17" t="s">
        <v>1211</v>
      </c>
      <c r="C701" s="17" t="s">
        <v>1803</v>
      </c>
      <c r="D701" s="17" t="s">
        <v>1089</v>
      </c>
      <c r="E701" s="17" t="s">
        <v>293</v>
      </c>
      <c r="F701" s="17">
        <v>11</v>
      </c>
      <c r="G701" s="17">
        <v>1950</v>
      </c>
      <c r="H701" s="18">
        <v>-73.92658333</v>
      </c>
      <c r="I701" s="19">
        <v>4.5229166699999999</v>
      </c>
      <c r="J701" s="20">
        <v>17.535714285714281</v>
      </c>
      <c r="K701" s="21">
        <v>25.570370370370359</v>
      </c>
      <c r="L701" s="21">
        <v>59.486206896551721</v>
      </c>
      <c r="M701" s="21">
        <v>109.57241379310349</v>
      </c>
      <c r="N701" s="21">
        <v>134.3206896551724</v>
      </c>
      <c r="O701" s="21">
        <v>123.47</v>
      </c>
      <c r="P701" s="21">
        <v>113.3428571428571</v>
      </c>
      <c r="Q701" s="21">
        <v>94.496428571428595</v>
      </c>
      <c r="R701" s="21">
        <v>72.646666666666661</v>
      </c>
      <c r="S701" s="21">
        <v>76.962068965517247</v>
      </c>
      <c r="T701" s="21">
        <v>78.171428571428578</v>
      </c>
      <c r="U701" s="21">
        <v>34.369999999999997</v>
      </c>
      <c r="V701" s="22">
        <v>939.94484491881053</v>
      </c>
      <c r="W701" s="23">
        <v>345</v>
      </c>
      <c r="X701" s="24">
        <v>0.95833333333333337</v>
      </c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</row>
    <row r="702" spans="1:42" s="25" customFormat="1" ht="16.5" customHeight="1" x14ac:dyDescent="0.25">
      <c r="A702" s="16">
        <v>35025060</v>
      </c>
      <c r="B702" s="17" t="s">
        <v>1236</v>
      </c>
      <c r="C702" s="17" t="s">
        <v>1100</v>
      </c>
      <c r="D702" s="17" t="s">
        <v>1089</v>
      </c>
      <c r="E702" s="17" t="s">
        <v>293</v>
      </c>
      <c r="F702" s="17">
        <v>11</v>
      </c>
      <c r="G702" s="17">
        <v>3195</v>
      </c>
      <c r="H702" s="18">
        <v>-73.981416669999987</v>
      </c>
      <c r="I702" s="19">
        <v>4.5754166700000001</v>
      </c>
      <c r="J702" s="20">
        <v>35.931034482758619</v>
      </c>
      <c r="K702" s="21">
        <v>51.283333333333331</v>
      </c>
      <c r="L702" s="21">
        <v>90.573076923076911</v>
      </c>
      <c r="M702" s="21">
        <v>140.17599999999999</v>
      </c>
      <c r="N702" s="21">
        <v>153.74583333333339</v>
      </c>
      <c r="O702" s="21">
        <v>152.1458333333334</v>
      </c>
      <c r="P702" s="21">
        <v>159.04401658376059</v>
      </c>
      <c r="Q702" s="21">
        <v>124.5472289482752</v>
      </c>
      <c r="R702" s="21">
        <v>89.85599999999998</v>
      </c>
      <c r="S702" s="21">
        <v>120.575</v>
      </c>
      <c r="T702" s="21">
        <v>133.73333333333329</v>
      </c>
      <c r="U702" s="21">
        <v>56.983999999999988</v>
      </c>
      <c r="V702" s="22">
        <v>1308.5946902712051</v>
      </c>
      <c r="W702" s="23">
        <v>301</v>
      </c>
      <c r="X702" s="24">
        <v>0.83611111111111114</v>
      </c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</row>
    <row r="703" spans="1:42" s="25" customFormat="1" ht="16.5" customHeight="1" x14ac:dyDescent="0.25">
      <c r="A703" s="16">
        <v>21200160</v>
      </c>
      <c r="B703" s="17" t="s">
        <v>1211</v>
      </c>
      <c r="C703" s="17" t="s">
        <v>1077</v>
      </c>
      <c r="D703" s="17" t="s">
        <v>1074</v>
      </c>
      <c r="E703" s="17" t="s">
        <v>293</v>
      </c>
      <c r="F703" s="17">
        <v>11</v>
      </c>
      <c r="G703" s="17">
        <v>2800</v>
      </c>
      <c r="H703" s="18">
        <v>-73.734333329999998</v>
      </c>
      <c r="I703" s="19">
        <v>5.0579722199999999</v>
      </c>
      <c r="J703" s="20">
        <v>31.89615384615384</v>
      </c>
      <c r="K703" s="21">
        <v>32.753571428571433</v>
      </c>
      <c r="L703" s="21">
        <v>76.385185185185165</v>
      </c>
      <c r="M703" s="21">
        <v>112.8142857142857</v>
      </c>
      <c r="N703" s="21">
        <v>131.2392857142857</v>
      </c>
      <c r="O703" s="21">
        <v>160.63448275862069</v>
      </c>
      <c r="P703" s="21">
        <v>158.89666666666659</v>
      </c>
      <c r="Q703" s="21">
        <v>128.20714285714291</v>
      </c>
      <c r="R703" s="21">
        <v>83.73571428571428</v>
      </c>
      <c r="S703" s="21">
        <v>100.0620689655173</v>
      </c>
      <c r="T703" s="21">
        <v>92.537037037037024</v>
      </c>
      <c r="U703" s="21">
        <v>33.255555555555553</v>
      </c>
      <c r="V703" s="22">
        <v>1142.4171500147361</v>
      </c>
      <c r="W703" s="23">
        <v>335</v>
      </c>
      <c r="X703" s="24">
        <v>0.93055555555555558</v>
      </c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</row>
    <row r="704" spans="1:42" s="25" customFormat="1" ht="16.5" customHeight="1" x14ac:dyDescent="0.25">
      <c r="A704" s="16">
        <v>21200620</v>
      </c>
      <c r="B704" s="17" t="s">
        <v>1211</v>
      </c>
      <c r="C704" s="17" t="s">
        <v>1079</v>
      </c>
      <c r="D704" s="17" t="s">
        <v>1074</v>
      </c>
      <c r="E704" s="17" t="s">
        <v>293</v>
      </c>
      <c r="F704" s="17">
        <v>11</v>
      </c>
      <c r="G704" s="17">
        <v>2820</v>
      </c>
      <c r="H704" s="18">
        <v>-73.69686111</v>
      </c>
      <c r="I704" s="19">
        <v>5.0791666700000002</v>
      </c>
      <c r="J704" s="20">
        <v>17.277777777777779</v>
      </c>
      <c r="K704" s="21">
        <v>29.020689655172411</v>
      </c>
      <c r="L704" s="21">
        <v>66.099999999999994</v>
      </c>
      <c r="M704" s="21">
        <v>108.9392857142857</v>
      </c>
      <c r="N704" s="21">
        <v>154.01333333333329</v>
      </c>
      <c r="O704" s="21">
        <v>221.48666666666671</v>
      </c>
      <c r="P704" s="21">
        <v>251.2678571428572</v>
      </c>
      <c r="Q704" s="21">
        <v>175.8172413793103</v>
      </c>
      <c r="R704" s="21">
        <v>91.651724137931026</v>
      </c>
      <c r="S704" s="21">
        <v>88.551724137931018</v>
      </c>
      <c r="T704" s="21">
        <v>77.33448275862068</v>
      </c>
      <c r="U704" s="21">
        <v>27.56071428571429</v>
      </c>
      <c r="V704" s="22">
        <v>1309.0214969896001</v>
      </c>
      <c r="W704" s="23">
        <v>344</v>
      </c>
      <c r="X704" s="24">
        <v>0.9555555555555556</v>
      </c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</row>
    <row r="705" spans="1:42" s="25" customFormat="1" ht="16.5" customHeight="1" x14ac:dyDescent="0.25">
      <c r="A705" s="16">
        <v>21205740</v>
      </c>
      <c r="B705" s="17" t="s">
        <v>1236</v>
      </c>
      <c r="C705" s="17" t="s">
        <v>1073</v>
      </c>
      <c r="D705" s="17" t="s">
        <v>1074</v>
      </c>
      <c r="E705" s="17" t="s">
        <v>293</v>
      </c>
      <c r="F705" s="17">
        <v>11</v>
      </c>
      <c r="G705" s="17">
        <v>2709</v>
      </c>
      <c r="H705" s="18">
        <v>-73.70141667</v>
      </c>
      <c r="I705" s="19">
        <v>5.1177222200000001</v>
      </c>
      <c r="J705" s="20">
        <v>20.953821144501362</v>
      </c>
      <c r="K705" s="21">
        <v>35.466665796438853</v>
      </c>
      <c r="L705" s="21">
        <v>68.061538461538461</v>
      </c>
      <c r="M705" s="21">
        <v>88.719230769230776</v>
      </c>
      <c r="N705" s="21">
        <v>113.0076923076923</v>
      </c>
      <c r="O705" s="21">
        <v>143.44074074074081</v>
      </c>
      <c r="P705" s="21">
        <v>155.53200000000001</v>
      </c>
      <c r="Q705" s="21">
        <v>115.1884615384615</v>
      </c>
      <c r="R705" s="21">
        <v>71.296428571428564</v>
      </c>
      <c r="S705" s="21">
        <v>78.203846153846158</v>
      </c>
      <c r="T705" s="21">
        <v>79.507407407407399</v>
      </c>
      <c r="U705" s="21">
        <v>31.323076923076918</v>
      </c>
      <c r="V705" s="22">
        <v>1000.7009098143629</v>
      </c>
      <c r="W705" s="23">
        <v>311</v>
      </c>
      <c r="X705" s="24">
        <v>0.86388888888888893</v>
      </c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</row>
    <row r="706" spans="1:42" s="25" customFormat="1" ht="16.5" customHeight="1" x14ac:dyDescent="0.25">
      <c r="A706" s="16">
        <v>24010140</v>
      </c>
      <c r="B706" s="17" t="s">
        <v>1211</v>
      </c>
      <c r="C706" s="17" t="s">
        <v>1106</v>
      </c>
      <c r="D706" s="17" t="s">
        <v>1107</v>
      </c>
      <c r="E706" s="17" t="s">
        <v>293</v>
      </c>
      <c r="F706" s="17">
        <v>11</v>
      </c>
      <c r="G706" s="17">
        <v>2818</v>
      </c>
      <c r="H706" s="18">
        <v>-73.77</v>
      </c>
      <c r="I706" s="19">
        <v>5.25</v>
      </c>
      <c r="J706" s="20">
        <v>34.442857142857143</v>
      </c>
      <c r="K706" s="21">
        <v>35.214814814814808</v>
      </c>
      <c r="L706" s="21">
        <v>80.253571428571448</v>
      </c>
      <c r="M706" s="21">
        <v>88.010714285714286</v>
      </c>
      <c r="N706" s="21">
        <v>87.615384615384613</v>
      </c>
      <c r="O706" s="21">
        <v>41.789285714285711</v>
      </c>
      <c r="P706" s="21">
        <v>40.289655172413788</v>
      </c>
      <c r="Q706" s="21">
        <v>33.86296296296296</v>
      </c>
      <c r="R706" s="21">
        <v>39.355172413793092</v>
      </c>
      <c r="S706" s="21">
        <v>86.985185185185202</v>
      </c>
      <c r="T706" s="21">
        <v>92.6</v>
      </c>
      <c r="U706" s="21">
        <v>43.970370370370382</v>
      </c>
      <c r="V706" s="22">
        <v>704.38997410635341</v>
      </c>
      <c r="W706" s="23">
        <v>329</v>
      </c>
      <c r="X706" s="24">
        <v>0.91388888888888886</v>
      </c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</row>
    <row r="707" spans="1:42" s="25" customFormat="1" ht="16.5" customHeight="1" x14ac:dyDescent="0.25">
      <c r="A707" s="16">
        <v>24011080</v>
      </c>
      <c r="B707" s="17" t="s">
        <v>1211</v>
      </c>
      <c r="C707" s="17" t="s">
        <v>1804</v>
      </c>
      <c r="D707" s="17" t="s">
        <v>1107</v>
      </c>
      <c r="E707" s="17" t="s">
        <v>293</v>
      </c>
      <c r="F707" s="17">
        <v>11</v>
      </c>
      <c r="G707" s="17">
        <v>2818</v>
      </c>
      <c r="H707" s="18">
        <v>-73.77</v>
      </c>
      <c r="I707" s="19">
        <v>5.25</v>
      </c>
      <c r="J707" s="20">
        <v>31.058620689655179</v>
      </c>
      <c r="K707" s="21">
        <v>37.928571428571431</v>
      </c>
      <c r="L707" s="21">
        <v>79.884615384615387</v>
      </c>
      <c r="M707" s="21">
        <v>79.040740740740759</v>
      </c>
      <c r="N707" s="21">
        <v>75.678571428571431</v>
      </c>
      <c r="O707" s="21">
        <v>38.148000000000003</v>
      </c>
      <c r="P707" s="21">
        <v>34.946704387664788</v>
      </c>
      <c r="Q707" s="21">
        <v>26.677777777777781</v>
      </c>
      <c r="R707" s="21">
        <v>31.07037037037037</v>
      </c>
      <c r="S707" s="21">
        <v>80.99166666666666</v>
      </c>
      <c r="T707" s="21">
        <v>95.361538461538487</v>
      </c>
      <c r="U707" s="21">
        <v>43.257692307692309</v>
      </c>
      <c r="V707" s="22">
        <v>654.04486964386467</v>
      </c>
      <c r="W707" s="23">
        <v>317</v>
      </c>
      <c r="X707" s="24">
        <v>0.88055555555555554</v>
      </c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</row>
    <row r="708" spans="1:42" s="25" customFormat="1" ht="16.5" customHeight="1" x14ac:dyDescent="0.25">
      <c r="A708" s="16">
        <v>2401500040</v>
      </c>
      <c r="B708" s="17" t="s">
        <v>1227</v>
      </c>
      <c r="C708" s="17" t="s">
        <v>1805</v>
      </c>
      <c r="D708" s="17" t="s">
        <v>1107</v>
      </c>
      <c r="E708" s="17" t="s">
        <v>293</v>
      </c>
      <c r="F708" s="17">
        <v>11</v>
      </c>
      <c r="G708" s="17">
        <v>2834</v>
      </c>
      <c r="H708" s="18">
        <v>-73.784541669999996</v>
      </c>
      <c r="I708" s="19">
        <v>5.2195583299999999</v>
      </c>
      <c r="J708" s="20">
        <v>34.475862068965519</v>
      </c>
      <c r="K708" s="21">
        <v>36.274999999999991</v>
      </c>
      <c r="L708" s="21">
        <v>79.772413793103468</v>
      </c>
      <c r="M708" s="21">
        <v>87.420344827586206</v>
      </c>
      <c r="N708" s="21">
        <v>87.044444444444437</v>
      </c>
      <c r="O708" s="21">
        <v>43.086206896551722</v>
      </c>
      <c r="P708" s="21">
        <v>40.953333333333333</v>
      </c>
      <c r="Q708" s="21">
        <v>33.882142857142853</v>
      </c>
      <c r="R708" s="21">
        <v>40.076666666666661</v>
      </c>
      <c r="S708" s="21">
        <v>84.679310344827599</v>
      </c>
      <c r="T708" s="21">
        <v>100.2296296296296</v>
      </c>
      <c r="U708" s="21">
        <v>44.331034482758618</v>
      </c>
      <c r="V708" s="22">
        <v>712.22638934501003</v>
      </c>
      <c r="W708" s="23">
        <v>344</v>
      </c>
      <c r="X708" s="24">
        <v>0.9555555555555556</v>
      </c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</row>
    <row r="709" spans="1:42" s="25" customFormat="1" ht="16.5" customHeight="1" x14ac:dyDescent="0.25">
      <c r="A709" s="16">
        <v>23060180</v>
      </c>
      <c r="B709" s="17" t="s">
        <v>1211</v>
      </c>
      <c r="C709" s="17" t="s">
        <v>1806</v>
      </c>
      <c r="D709" s="17" t="s">
        <v>1807</v>
      </c>
      <c r="E709" s="17" t="s">
        <v>293</v>
      </c>
      <c r="F709" s="17">
        <v>11</v>
      </c>
      <c r="G709" s="17">
        <v>1400</v>
      </c>
      <c r="H709" s="18">
        <v>-74.294499999999999</v>
      </c>
      <c r="I709" s="19">
        <v>5.25344444</v>
      </c>
      <c r="J709" s="20">
        <v>171.21</v>
      </c>
      <c r="K709" s="21">
        <v>198.96666666666661</v>
      </c>
      <c r="L709" s="21">
        <v>304.31333333333328</v>
      </c>
      <c r="M709" s="21">
        <v>302.52333333333343</v>
      </c>
      <c r="N709" s="21">
        <v>231.78620689655179</v>
      </c>
      <c r="O709" s="21">
        <v>124.2379310344828</v>
      </c>
      <c r="P709" s="21">
        <v>79.290000000000006</v>
      </c>
      <c r="Q709" s="21">
        <v>83.906896551724117</v>
      </c>
      <c r="R709" s="21">
        <v>161.5965517241379</v>
      </c>
      <c r="S709" s="21">
        <v>289.86551724137928</v>
      </c>
      <c r="T709" s="21">
        <v>289.68000000000012</v>
      </c>
      <c r="U709" s="21">
        <v>219.2103448275862</v>
      </c>
      <c r="V709" s="22">
        <v>2456.586781609195</v>
      </c>
      <c r="W709" s="23">
        <v>354</v>
      </c>
      <c r="X709" s="24">
        <v>0.98333333333333328</v>
      </c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</row>
    <row r="710" spans="1:42" s="25" customFormat="1" ht="16.5" customHeight="1" x14ac:dyDescent="0.25">
      <c r="A710" s="16">
        <v>21201070</v>
      </c>
      <c r="B710" s="17" t="s">
        <v>1211</v>
      </c>
      <c r="C710" s="17" t="s">
        <v>1808</v>
      </c>
      <c r="D710" s="17" t="s">
        <v>1105</v>
      </c>
      <c r="E710" s="17" t="s">
        <v>293</v>
      </c>
      <c r="F710" s="17">
        <v>11</v>
      </c>
      <c r="G710" s="17">
        <v>2845</v>
      </c>
      <c r="H710" s="18">
        <v>-74.289416669999994</v>
      </c>
      <c r="I710" s="19">
        <v>4.8653611100000003</v>
      </c>
      <c r="J710" s="20">
        <v>50.440740740740743</v>
      </c>
      <c r="K710" s="21">
        <v>62.86785714285714</v>
      </c>
      <c r="L710" s="21">
        <v>103.5642857142857</v>
      </c>
      <c r="M710" s="21">
        <v>103.9689655172414</v>
      </c>
      <c r="N710" s="21">
        <v>101.12222222222221</v>
      </c>
      <c r="O710" s="21">
        <v>63.092857142857163</v>
      </c>
      <c r="P710" s="21">
        <v>46.489655172413798</v>
      </c>
      <c r="Q710" s="21">
        <v>47.129999999999988</v>
      </c>
      <c r="R710" s="21">
        <v>50.256666666666653</v>
      </c>
      <c r="S710" s="21">
        <v>100.3857142857143</v>
      </c>
      <c r="T710" s="21">
        <v>115.51724137931031</v>
      </c>
      <c r="U710" s="21">
        <v>55.348275862068981</v>
      </c>
      <c r="V710" s="22">
        <v>900.18448184637839</v>
      </c>
      <c r="W710" s="23">
        <v>342</v>
      </c>
      <c r="X710" s="24">
        <v>0.95</v>
      </c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</row>
    <row r="711" spans="1:42" s="25" customFormat="1" ht="16.5" customHeight="1" x14ac:dyDescent="0.25">
      <c r="A711" s="16">
        <v>35020290</v>
      </c>
      <c r="B711" s="17" t="s">
        <v>1211</v>
      </c>
      <c r="C711" s="17" t="s">
        <v>1072</v>
      </c>
      <c r="D711" s="17" t="s">
        <v>1072</v>
      </c>
      <c r="E711" s="17" t="s">
        <v>293</v>
      </c>
      <c r="F711" s="17">
        <v>11</v>
      </c>
      <c r="G711" s="17">
        <v>1900</v>
      </c>
      <c r="H711" s="18">
        <v>-73.890416669999993</v>
      </c>
      <c r="I711" s="19">
        <v>4.4865277800000003</v>
      </c>
      <c r="J711" s="20">
        <v>23.369230769230779</v>
      </c>
      <c r="K711" s="21">
        <v>31.60384615384616</v>
      </c>
      <c r="L711" s="21">
        <v>71.907692307692315</v>
      </c>
      <c r="M711" s="21">
        <v>121.976</v>
      </c>
      <c r="N711" s="21">
        <v>149.82222222222219</v>
      </c>
      <c r="O711" s="21">
        <v>143.57499999999999</v>
      </c>
      <c r="P711" s="21">
        <v>134.5214285714286</v>
      </c>
      <c r="Q711" s="21">
        <v>105.2884615384615</v>
      </c>
      <c r="R711" s="21">
        <v>79.811111111111117</v>
      </c>
      <c r="S711" s="21">
        <v>91.68518518518519</v>
      </c>
      <c r="T711" s="21">
        <v>86.361538461538444</v>
      </c>
      <c r="U711" s="21">
        <v>40.053571428571438</v>
      </c>
      <c r="V711" s="22">
        <v>1079.9752877492881</v>
      </c>
      <c r="W711" s="23">
        <v>320</v>
      </c>
      <c r="X711" s="24">
        <v>0.88888888888888884</v>
      </c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</row>
    <row r="712" spans="1:42" s="25" customFormat="1" ht="16.5" customHeight="1" x14ac:dyDescent="0.25">
      <c r="A712" s="16">
        <v>35030230</v>
      </c>
      <c r="B712" s="17" t="s">
        <v>1211</v>
      </c>
      <c r="C712" s="17" t="s">
        <v>1809</v>
      </c>
      <c r="D712" s="17" t="s">
        <v>1072</v>
      </c>
      <c r="E712" s="17" t="s">
        <v>293</v>
      </c>
      <c r="F712" s="17">
        <v>11</v>
      </c>
      <c r="G712" s="17">
        <v>3500</v>
      </c>
      <c r="H712" s="18">
        <v>-73.766666669999992</v>
      </c>
      <c r="I712" s="19">
        <v>4.3833333300000001</v>
      </c>
      <c r="J712" s="20">
        <v>42.260000000000012</v>
      </c>
      <c r="K712" s="21">
        <v>69.263157894736835</v>
      </c>
      <c r="L712" s="21">
        <v>116.77500000000001</v>
      </c>
      <c r="M712" s="21">
        <v>215.15999999999991</v>
      </c>
      <c r="N712" s="21">
        <v>294.79500000000002</v>
      </c>
      <c r="O712" s="21">
        <v>334.1894736842105</v>
      </c>
      <c r="P712" s="21">
        <v>312.05789473684217</v>
      </c>
      <c r="Q712" s="21">
        <v>278.16000000000003</v>
      </c>
      <c r="R712" s="21">
        <v>179.89500000000001</v>
      </c>
      <c r="S712" s="21">
        <v>157.41</v>
      </c>
      <c r="T712" s="21">
        <v>144.61000000000001</v>
      </c>
      <c r="U712" s="21">
        <v>71.109999999999985</v>
      </c>
      <c r="V712" s="22">
        <v>2215.68552631579</v>
      </c>
      <c r="W712" s="23">
        <v>237</v>
      </c>
      <c r="X712" s="24">
        <v>0.98750000000000004</v>
      </c>
      <c r="Y712" s="5" t="s">
        <v>1214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</row>
    <row r="713" spans="1:42" s="25" customFormat="1" ht="16.5" customHeight="1" x14ac:dyDescent="0.25">
      <c r="A713" s="16">
        <v>35030260</v>
      </c>
      <c r="B713" s="17" t="s">
        <v>1211</v>
      </c>
      <c r="C713" s="17" t="s">
        <v>240</v>
      </c>
      <c r="D713" s="17" t="s">
        <v>1072</v>
      </c>
      <c r="E713" s="17" t="s">
        <v>293</v>
      </c>
      <c r="F713" s="17">
        <v>11</v>
      </c>
      <c r="G713" s="17">
        <v>2959</v>
      </c>
      <c r="H713" s="18">
        <v>-73.650000000000006</v>
      </c>
      <c r="I713" s="19">
        <v>4.4833333299999998</v>
      </c>
      <c r="J713" s="20">
        <v>81.614999999999995</v>
      </c>
      <c r="K713" s="21">
        <v>70.068421052631564</v>
      </c>
      <c r="L713" s="21">
        <v>100.7157894736842</v>
      </c>
      <c r="M713" s="21">
        <v>144.465</v>
      </c>
      <c r="N713" s="21">
        <v>118.79</v>
      </c>
      <c r="O713" s="21">
        <v>78.39500000000001</v>
      </c>
      <c r="P713" s="21">
        <v>72.99499999999999</v>
      </c>
      <c r="Q713" s="21">
        <v>60.31</v>
      </c>
      <c r="R713" s="21">
        <v>56.614999999999988</v>
      </c>
      <c r="S713" s="21">
        <v>132.72631578947369</v>
      </c>
      <c r="T713" s="21">
        <v>149.56842105263161</v>
      </c>
      <c r="U713" s="21">
        <v>87.794999999999987</v>
      </c>
      <c r="V713" s="22">
        <v>1154.0589473684211</v>
      </c>
      <c r="W713" s="23">
        <v>236</v>
      </c>
      <c r="X713" s="24">
        <v>0.98333333333333328</v>
      </c>
      <c r="Y713" s="5" t="s">
        <v>1214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</row>
    <row r="714" spans="1:42" s="25" customFormat="1" ht="16.5" customHeight="1" x14ac:dyDescent="0.25">
      <c r="A714" s="16">
        <v>24015120</v>
      </c>
      <c r="B714" s="17" t="s">
        <v>1227</v>
      </c>
      <c r="C714" s="17" t="s">
        <v>1810</v>
      </c>
      <c r="D714" s="17" t="s">
        <v>1055</v>
      </c>
      <c r="E714" s="17" t="s">
        <v>293</v>
      </c>
      <c r="F714" s="17">
        <v>11</v>
      </c>
      <c r="G714" s="17">
        <v>2580</v>
      </c>
      <c r="H714" s="18">
        <v>-73.734805560000012</v>
      </c>
      <c r="I714" s="19">
        <v>5.4672777799999999</v>
      </c>
      <c r="J714" s="20">
        <v>59.262962962962938</v>
      </c>
      <c r="K714" s="21">
        <v>64.672413793103459</v>
      </c>
      <c r="L714" s="21">
        <v>135.74799999999999</v>
      </c>
      <c r="M714" s="21">
        <v>147.76</v>
      </c>
      <c r="N714" s="21">
        <v>120.8678571428572</v>
      </c>
      <c r="O714" s="21">
        <v>47.62222222222222</v>
      </c>
      <c r="P714" s="21">
        <v>44.717857142857127</v>
      </c>
      <c r="Q714" s="21">
        <v>34.603846153846163</v>
      </c>
      <c r="R714" s="21">
        <v>58.168000000000013</v>
      </c>
      <c r="S714" s="21">
        <v>137.77692307692311</v>
      </c>
      <c r="T714" s="21">
        <v>170.48799999999989</v>
      </c>
      <c r="U714" s="21">
        <v>103.3074074074074</v>
      </c>
      <c r="V714" s="22">
        <v>1124.99548990218</v>
      </c>
      <c r="W714" s="23">
        <v>323</v>
      </c>
      <c r="X714" s="24">
        <v>0.89722222222222225</v>
      </c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</row>
    <row r="715" spans="1:42" s="25" customFormat="1" ht="16.5" customHeight="1" x14ac:dyDescent="0.25">
      <c r="A715" s="16">
        <v>21190310</v>
      </c>
      <c r="B715" s="17" t="s">
        <v>1211</v>
      </c>
      <c r="C715" s="17" t="s">
        <v>1051</v>
      </c>
      <c r="D715" s="17" t="s">
        <v>1052</v>
      </c>
      <c r="E715" s="17" t="s">
        <v>293</v>
      </c>
      <c r="F715" s="17">
        <v>11</v>
      </c>
      <c r="G715" s="17">
        <v>1900</v>
      </c>
      <c r="H715" s="18">
        <v>-74.329916669999989</v>
      </c>
      <c r="I715" s="19">
        <v>4.38797222</v>
      </c>
      <c r="J715" s="20">
        <v>131.6296296296297</v>
      </c>
      <c r="K715" s="21">
        <v>143.4266666666667</v>
      </c>
      <c r="L715" s="21">
        <v>184.52758620689659</v>
      </c>
      <c r="M715" s="21">
        <v>188.7566666666666</v>
      </c>
      <c r="N715" s="21">
        <v>148.3928571428572</v>
      </c>
      <c r="O715" s="21">
        <v>80.606896551724134</v>
      </c>
      <c r="P715" s="21">
        <v>76.413333333333355</v>
      </c>
      <c r="Q715" s="21">
        <v>63.817241379310353</v>
      </c>
      <c r="R715" s="21">
        <v>81.353333333333339</v>
      </c>
      <c r="S715" s="21">
        <v>185.5333333333333</v>
      </c>
      <c r="T715" s="21">
        <v>217.12962962962959</v>
      </c>
      <c r="U715" s="21">
        <v>143.0376887012273</v>
      </c>
      <c r="V715" s="22">
        <v>1644.624862574608</v>
      </c>
      <c r="W715" s="23">
        <v>343</v>
      </c>
      <c r="X715" s="24">
        <v>0.95277777777777772</v>
      </c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</row>
    <row r="716" spans="1:42" s="25" customFormat="1" ht="16.5" customHeight="1" x14ac:dyDescent="0.25">
      <c r="A716" s="16">
        <v>35060100</v>
      </c>
      <c r="B716" s="17" t="s">
        <v>1235</v>
      </c>
      <c r="C716" s="17" t="s">
        <v>1811</v>
      </c>
      <c r="D716" s="17" t="s">
        <v>1039</v>
      </c>
      <c r="E716" s="17" t="s">
        <v>293</v>
      </c>
      <c r="F716" s="17">
        <v>11</v>
      </c>
      <c r="G716" s="17">
        <v>1650</v>
      </c>
      <c r="H716" s="18">
        <v>-73.52069444</v>
      </c>
      <c r="I716" s="19">
        <v>4.7126944399999999</v>
      </c>
      <c r="J716" s="20">
        <v>41.639999999999993</v>
      </c>
      <c r="K716" s="21">
        <v>75.493103448275889</v>
      </c>
      <c r="L716" s="21">
        <v>155.95185185185181</v>
      </c>
      <c r="M716" s="21">
        <v>247.4346153846154</v>
      </c>
      <c r="N716" s="21">
        <v>310.19600000000003</v>
      </c>
      <c r="O716" s="21">
        <v>307.375</v>
      </c>
      <c r="P716" s="21">
        <v>285.07307692307688</v>
      </c>
      <c r="Q716" s="21">
        <v>231.5481481481481</v>
      </c>
      <c r="R716" s="21">
        <v>181.05</v>
      </c>
      <c r="S716" s="21">
        <v>144.60384615384621</v>
      </c>
      <c r="T716" s="21">
        <v>115.27200000000001</v>
      </c>
      <c r="U716" s="21">
        <v>56.8888888888889</v>
      </c>
      <c r="V716" s="22">
        <v>2152.5265307987029</v>
      </c>
      <c r="W716" s="23">
        <v>318</v>
      </c>
      <c r="X716" s="24">
        <v>0.8833333333333333</v>
      </c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</row>
    <row r="717" spans="1:42" s="25" customFormat="1" ht="16.5" customHeight="1" x14ac:dyDescent="0.25">
      <c r="A717" s="16">
        <v>35060090</v>
      </c>
      <c r="B717" s="17" t="s">
        <v>1211</v>
      </c>
      <c r="C717" s="17" t="s">
        <v>1039</v>
      </c>
      <c r="D717" s="17" t="s">
        <v>1039</v>
      </c>
      <c r="E717" s="17" t="s">
        <v>293</v>
      </c>
      <c r="F717" s="17">
        <v>11</v>
      </c>
      <c r="G717" s="17">
        <v>1733</v>
      </c>
      <c r="H717" s="18">
        <v>-73.522916670000001</v>
      </c>
      <c r="I717" s="19">
        <v>4.69052778</v>
      </c>
      <c r="J717" s="20">
        <v>38.03846153846154</v>
      </c>
      <c r="K717" s="21">
        <v>76.265384615384633</v>
      </c>
      <c r="L717" s="21">
        <v>155.62068965517241</v>
      </c>
      <c r="M717" s="21">
        <v>246.78275862068969</v>
      </c>
      <c r="N717" s="21">
        <v>318.29285714285732</v>
      </c>
      <c r="O717" s="21">
        <v>329.10769230769228</v>
      </c>
      <c r="P717" s="21">
        <v>285.06666666666672</v>
      </c>
      <c r="Q717" s="21">
        <v>244.3458333333333</v>
      </c>
      <c r="R717" s="21">
        <v>190.05769230769229</v>
      </c>
      <c r="S717" s="21">
        <v>150.1166666666667</v>
      </c>
      <c r="T717" s="21">
        <v>114.0205385069053</v>
      </c>
      <c r="U717" s="21">
        <v>58.616666666666667</v>
      </c>
      <c r="V717" s="22">
        <v>2206.331908028189</v>
      </c>
      <c r="W717" s="23">
        <v>313</v>
      </c>
      <c r="X717" s="24">
        <v>0.86944444444444446</v>
      </c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</row>
    <row r="718" spans="1:42" s="25" customFormat="1" ht="16.5" customHeight="1" x14ac:dyDescent="0.25">
      <c r="A718" s="16">
        <v>35060120</v>
      </c>
      <c r="B718" s="17" t="s">
        <v>1211</v>
      </c>
      <c r="C718" s="17" t="s">
        <v>1038</v>
      </c>
      <c r="D718" s="17" t="s">
        <v>1039</v>
      </c>
      <c r="E718" s="17" t="s">
        <v>293</v>
      </c>
      <c r="F718" s="17">
        <v>11</v>
      </c>
      <c r="G718" s="17">
        <v>1791</v>
      </c>
      <c r="H718" s="18">
        <v>-73.470555560000008</v>
      </c>
      <c r="I718" s="19">
        <v>4.72330556</v>
      </c>
      <c r="J718" s="20">
        <v>52.707142857142863</v>
      </c>
      <c r="K718" s="21">
        <v>100.9620689655173</v>
      </c>
      <c r="L718" s="21">
        <v>215.488</v>
      </c>
      <c r="M718" s="21">
        <v>313.17241379310337</v>
      </c>
      <c r="N718" s="21">
        <v>407.83793103448278</v>
      </c>
      <c r="O718" s="21">
        <v>418.06785714285712</v>
      </c>
      <c r="P718" s="21">
        <v>393.9589285714286</v>
      </c>
      <c r="Q718" s="21">
        <v>303.41379310344831</v>
      </c>
      <c r="R718" s="21">
        <v>241.63793103448259</v>
      </c>
      <c r="S718" s="21">
        <v>190.53333333333339</v>
      </c>
      <c r="T718" s="21">
        <v>150.13214285714281</v>
      </c>
      <c r="U718" s="21">
        <v>89.472413793103456</v>
      </c>
      <c r="V718" s="22">
        <v>2877.3839564860432</v>
      </c>
      <c r="W718" s="23">
        <v>341</v>
      </c>
      <c r="X718" s="24">
        <v>0.94722222222222219</v>
      </c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</row>
    <row r="719" spans="1:42" s="25" customFormat="1" ht="16.5" customHeight="1" x14ac:dyDescent="0.25">
      <c r="A719" s="16">
        <v>35060130</v>
      </c>
      <c r="B719" s="17" t="s">
        <v>1211</v>
      </c>
      <c r="C719" s="17" t="s">
        <v>1812</v>
      </c>
      <c r="D719" s="17" t="s">
        <v>1039</v>
      </c>
      <c r="E719" s="17" t="s">
        <v>293</v>
      </c>
      <c r="F719" s="17">
        <v>11</v>
      </c>
      <c r="G719" s="17">
        <v>2003</v>
      </c>
      <c r="H719" s="18">
        <v>-73.482138890000002</v>
      </c>
      <c r="I719" s="19">
        <v>4.6751666700000003</v>
      </c>
      <c r="J719" s="20">
        <v>66.728571428571428</v>
      </c>
      <c r="K719" s="21">
        <v>108.7192307692308</v>
      </c>
      <c r="L719" s="21">
        <v>239.1481481481481</v>
      </c>
      <c r="M719" s="21">
        <v>339.18928571428569</v>
      </c>
      <c r="N719" s="21">
        <v>395.86296296296291</v>
      </c>
      <c r="O719" s="21">
        <v>424.02068965517242</v>
      </c>
      <c r="P719" s="21">
        <v>420.54827586206898</v>
      </c>
      <c r="Q719" s="21">
        <v>337.92857142857139</v>
      </c>
      <c r="R719" s="21">
        <v>285.03103448275863</v>
      </c>
      <c r="S719" s="21">
        <v>231.56428571428569</v>
      </c>
      <c r="T719" s="21">
        <v>180.5185185185185</v>
      </c>
      <c r="U719" s="21">
        <v>96.034615384615364</v>
      </c>
      <c r="V719" s="22">
        <v>3125.2941900691899</v>
      </c>
      <c r="W719" s="23">
        <v>332</v>
      </c>
      <c r="X719" s="24">
        <v>0.92222222222222228</v>
      </c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</row>
    <row r="720" spans="1:42" s="25" customFormat="1" ht="16.5" customHeight="1" x14ac:dyDescent="0.25">
      <c r="A720" s="16">
        <v>35060140</v>
      </c>
      <c r="B720" s="17" t="s">
        <v>1211</v>
      </c>
      <c r="C720" s="17" t="s">
        <v>1813</v>
      </c>
      <c r="D720" s="17" t="s">
        <v>1039</v>
      </c>
      <c r="E720" s="17" t="s">
        <v>293</v>
      </c>
      <c r="F720" s="17">
        <v>11</v>
      </c>
      <c r="G720" s="17">
        <v>2003</v>
      </c>
      <c r="H720" s="18">
        <v>-73.444888890000001</v>
      </c>
      <c r="I720" s="19">
        <v>4.7049166700000002</v>
      </c>
      <c r="J720" s="20">
        <v>86.496153846153831</v>
      </c>
      <c r="K720" s="21">
        <v>140.7821428571429</v>
      </c>
      <c r="L720" s="21">
        <v>288.20333333333332</v>
      </c>
      <c r="M720" s="21">
        <v>451.92500000000001</v>
      </c>
      <c r="N720" s="21">
        <v>578.23333333333335</v>
      </c>
      <c r="O720" s="21">
        <v>582.46000000000015</v>
      </c>
      <c r="P720" s="21">
        <v>548.07857142857142</v>
      </c>
      <c r="Q720" s="21">
        <v>430.34137931034491</v>
      </c>
      <c r="R720" s="21">
        <v>384.04666666666668</v>
      </c>
      <c r="S720" s="21">
        <v>286.16206896551728</v>
      </c>
      <c r="T720" s="21">
        <v>221.94827586206901</v>
      </c>
      <c r="U720" s="21">
        <v>113.48399999999999</v>
      </c>
      <c r="V720" s="22">
        <v>4112.1609256031334</v>
      </c>
      <c r="W720" s="23">
        <v>342</v>
      </c>
      <c r="X720" s="24">
        <v>0.95</v>
      </c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</row>
    <row r="721" spans="1:42" s="25" customFormat="1" ht="16.5" customHeight="1" x14ac:dyDescent="0.25">
      <c r="A721" s="16">
        <v>21201050</v>
      </c>
      <c r="B721" s="17" t="s">
        <v>1211</v>
      </c>
      <c r="C721" s="17" t="s">
        <v>755</v>
      </c>
      <c r="D721" s="17" t="s">
        <v>1814</v>
      </c>
      <c r="E721" s="17" t="s">
        <v>293</v>
      </c>
      <c r="F721" s="17">
        <v>11</v>
      </c>
      <c r="G721" s="17">
        <v>2750</v>
      </c>
      <c r="H721" s="18">
        <v>-73.864666669999991</v>
      </c>
      <c r="I721" s="19">
        <v>4.9828888899999999</v>
      </c>
      <c r="J721" s="20">
        <v>48.237931034482763</v>
      </c>
      <c r="K721" s="21">
        <v>50.436000000000007</v>
      </c>
      <c r="L721" s="21">
        <v>98.548148148148144</v>
      </c>
      <c r="M721" s="21">
        <v>111.9785714285714</v>
      </c>
      <c r="N721" s="21">
        <v>111.11071428571429</v>
      </c>
      <c r="O721" s="21">
        <v>86.048275862068991</v>
      </c>
      <c r="P721" s="21">
        <v>80.285714285714292</v>
      </c>
      <c r="Q721" s="21">
        <v>60.153571428571432</v>
      </c>
      <c r="R721" s="21">
        <v>60.50714285714286</v>
      </c>
      <c r="S721" s="21">
        <v>98.330769230769207</v>
      </c>
      <c r="T721" s="21">
        <v>115.0107142857143</v>
      </c>
      <c r="U721" s="21">
        <v>52.744444444444461</v>
      </c>
      <c r="V721" s="22">
        <v>973.39199729134202</v>
      </c>
      <c r="W721" s="23">
        <v>331</v>
      </c>
      <c r="X721" s="24">
        <v>0.9194444444444444</v>
      </c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</row>
    <row r="722" spans="1:42" s="25" customFormat="1" ht="16.5" customHeight="1" x14ac:dyDescent="0.25">
      <c r="A722" s="16">
        <v>35065010</v>
      </c>
      <c r="B722" s="17" t="s">
        <v>1236</v>
      </c>
      <c r="C722" s="17" t="s">
        <v>1815</v>
      </c>
      <c r="D722" s="17" t="s">
        <v>1815</v>
      </c>
      <c r="E722" s="17" t="s">
        <v>293</v>
      </c>
      <c r="F722" s="17">
        <v>11</v>
      </c>
      <c r="G722" s="17">
        <v>1752</v>
      </c>
      <c r="H722" s="18">
        <v>-73.646472220000007</v>
      </c>
      <c r="I722" s="19">
        <v>4.83038889</v>
      </c>
      <c r="J722" s="20">
        <v>27.918102444529541</v>
      </c>
      <c r="K722" s="21">
        <v>44.662068928281457</v>
      </c>
      <c r="L722" s="21">
        <v>80.750000000000014</v>
      </c>
      <c r="M722" s="21">
        <v>143.1926200211048</v>
      </c>
      <c r="N722" s="21">
        <v>172.18591479013361</v>
      </c>
      <c r="O722" s="21">
        <v>152.03948955684899</v>
      </c>
      <c r="P722" s="21">
        <v>162.84242914716401</v>
      </c>
      <c r="Q722" s="21">
        <v>119.22280525024981</v>
      </c>
      <c r="R722" s="21">
        <v>94.660423705975191</v>
      </c>
      <c r="S722" s="21">
        <v>121.6419502988458</v>
      </c>
      <c r="T722" s="21">
        <v>100.34436126939541</v>
      </c>
      <c r="U722" s="21">
        <v>50.720274027188623</v>
      </c>
      <c r="V722" s="22">
        <v>1270.180439439717</v>
      </c>
      <c r="W722" s="23">
        <v>289</v>
      </c>
      <c r="X722" s="24">
        <v>0.80277777777777781</v>
      </c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</row>
    <row r="723" spans="1:42" s="25" customFormat="1" ht="16.5" customHeight="1" x14ac:dyDescent="0.25">
      <c r="A723" s="16">
        <v>35060170</v>
      </c>
      <c r="B723" s="17" t="s">
        <v>1211</v>
      </c>
      <c r="C723" s="17" t="s">
        <v>1816</v>
      </c>
      <c r="D723" s="17" t="s">
        <v>1815</v>
      </c>
      <c r="E723" s="17" t="s">
        <v>293</v>
      </c>
      <c r="F723" s="17">
        <v>11</v>
      </c>
      <c r="G723" s="17">
        <v>2502</v>
      </c>
      <c r="H723" s="18">
        <v>-73.600361110000009</v>
      </c>
      <c r="I723" s="19">
        <v>4.88569444</v>
      </c>
      <c r="J723" s="20">
        <v>43.910344827586201</v>
      </c>
      <c r="K723" s="21">
        <v>56.578571428571422</v>
      </c>
      <c r="L723" s="21">
        <v>117.41200000000001</v>
      </c>
      <c r="M723" s="21">
        <v>162.94230769230771</v>
      </c>
      <c r="N723" s="21">
        <v>234.4785714285714</v>
      </c>
      <c r="O723" s="21">
        <v>216.1444444444445</v>
      </c>
      <c r="P723" s="21">
        <v>192.6357142857143</v>
      </c>
      <c r="Q723" s="21">
        <v>147.76428571428571</v>
      </c>
      <c r="R723" s="21">
        <v>101.237037037037</v>
      </c>
      <c r="S723" s="21">
        <v>145.05000000000001</v>
      </c>
      <c r="T723" s="21">
        <v>158.6793103448276</v>
      </c>
      <c r="U723" s="21">
        <v>68.546666666666667</v>
      </c>
      <c r="V723" s="22">
        <v>1645.379253870012</v>
      </c>
      <c r="W723" s="23">
        <v>329</v>
      </c>
      <c r="X723" s="24">
        <v>0.91388888888888886</v>
      </c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</row>
    <row r="724" spans="1:42" s="25" customFormat="1" ht="16.5" customHeight="1" x14ac:dyDescent="0.25">
      <c r="A724" s="16">
        <v>35060240</v>
      </c>
      <c r="B724" s="17" t="s">
        <v>1211</v>
      </c>
      <c r="C724" s="17" t="s">
        <v>1817</v>
      </c>
      <c r="D724" s="17" t="s">
        <v>1817</v>
      </c>
      <c r="E724" s="17" t="s">
        <v>293</v>
      </c>
      <c r="F724" s="17">
        <v>11</v>
      </c>
      <c r="G724" s="17">
        <v>2210</v>
      </c>
      <c r="H724" s="18">
        <v>-73.60991666999999</v>
      </c>
      <c r="I724" s="19">
        <v>4.7642777799999996</v>
      </c>
      <c r="J724" s="20">
        <v>24.243749999999999</v>
      </c>
      <c r="K724" s="21">
        <v>43.052941176470597</v>
      </c>
      <c r="L724" s="21">
        <v>83.2</v>
      </c>
      <c r="M724" s="21">
        <v>124.3888888888889</v>
      </c>
      <c r="N724" s="21">
        <v>151.91</v>
      </c>
      <c r="O724" s="21">
        <v>167.95</v>
      </c>
      <c r="P724" s="21">
        <v>171.3</v>
      </c>
      <c r="Q724" s="21">
        <v>139.20555555555549</v>
      </c>
      <c r="R724" s="21">
        <v>87.277777777777771</v>
      </c>
      <c r="S724" s="21">
        <v>95.058823529411768</v>
      </c>
      <c r="T724" s="21">
        <v>84.825000000000017</v>
      </c>
      <c r="U724" s="21">
        <v>39.443750000000009</v>
      </c>
      <c r="V724" s="22">
        <v>1211.856486928104</v>
      </c>
      <c r="W724" s="23">
        <v>213</v>
      </c>
      <c r="X724" s="24">
        <v>0.88749999999999996</v>
      </c>
      <c r="Y724" s="5" t="s">
        <v>1214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</row>
    <row r="725" spans="1:42" s="25" customFormat="1" ht="16.5" customHeight="1" x14ac:dyDescent="0.25">
      <c r="A725" s="16">
        <v>24010170</v>
      </c>
      <c r="B725" s="17" t="s">
        <v>1211</v>
      </c>
      <c r="C725" s="17" t="s">
        <v>1042</v>
      </c>
      <c r="D725" s="17" t="s">
        <v>1042</v>
      </c>
      <c r="E725" s="17" t="s">
        <v>293</v>
      </c>
      <c r="F725" s="17">
        <v>11</v>
      </c>
      <c r="G725" s="17">
        <v>2690</v>
      </c>
      <c r="H725" s="18">
        <v>-73.691055560000009</v>
      </c>
      <c r="I725" s="19">
        <v>5.3858888899999986</v>
      </c>
      <c r="J725" s="20">
        <v>54.875862068965532</v>
      </c>
      <c r="K725" s="21">
        <v>59.699999999999989</v>
      </c>
      <c r="L725" s="21">
        <v>106.07241379310349</v>
      </c>
      <c r="M725" s="21">
        <v>105.4482758620689</v>
      </c>
      <c r="N725" s="21">
        <v>79.017241379310335</v>
      </c>
      <c r="O725" s="21">
        <v>40.792592592592598</v>
      </c>
      <c r="P725" s="21">
        <v>35.18928571428571</v>
      </c>
      <c r="Q725" s="21">
        <v>32.25714285714286</v>
      </c>
      <c r="R725" s="21">
        <v>45.65</v>
      </c>
      <c r="S725" s="21">
        <v>108.35</v>
      </c>
      <c r="T725" s="21">
        <v>135.34642857142859</v>
      </c>
      <c r="U725" s="21">
        <v>84.627586206896552</v>
      </c>
      <c r="V725" s="22">
        <v>887.32682904579463</v>
      </c>
      <c r="W725" s="23">
        <v>341</v>
      </c>
      <c r="X725" s="24">
        <v>0.94722222222222219</v>
      </c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</row>
    <row r="726" spans="1:42" s="25" customFormat="1" ht="16.5" customHeight="1" x14ac:dyDescent="0.25">
      <c r="A726" s="16">
        <v>21230090</v>
      </c>
      <c r="B726" s="17" t="s">
        <v>1211</v>
      </c>
      <c r="C726" s="17" t="s">
        <v>1017</v>
      </c>
      <c r="D726" s="17" t="s">
        <v>1018</v>
      </c>
      <c r="E726" s="17" t="s">
        <v>293</v>
      </c>
      <c r="F726" s="17">
        <v>10</v>
      </c>
      <c r="G726" s="17">
        <v>235</v>
      </c>
      <c r="H726" s="18">
        <v>-74.729277780000004</v>
      </c>
      <c r="I726" s="19">
        <v>5.20275</v>
      </c>
      <c r="J726" s="20">
        <v>85.114285714285728</v>
      </c>
      <c r="K726" s="21">
        <v>103.04</v>
      </c>
      <c r="L726" s="21">
        <v>158.25</v>
      </c>
      <c r="M726" s="21">
        <v>195.39310344827581</v>
      </c>
      <c r="N726" s="21">
        <v>201.23793103448281</v>
      </c>
      <c r="O726" s="21">
        <v>73.043333333333322</v>
      </c>
      <c r="P726" s="21">
        <v>62.67931034482757</v>
      </c>
      <c r="Q726" s="21">
        <v>93.6758620689655</v>
      </c>
      <c r="R726" s="21">
        <v>163.93103448275861</v>
      </c>
      <c r="S726" s="21">
        <v>240.8000000000001</v>
      </c>
      <c r="T726" s="21">
        <v>221.41428571428571</v>
      </c>
      <c r="U726" s="21">
        <v>120.41071428571431</v>
      </c>
      <c r="V726" s="22">
        <v>1718.989860426929</v>
      </c>
      <c r="W726" s="23">
        <v>344</v>
      </c>
      <c r="X726" s="24">
        <v>0.9555555555555556</v>
      </c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</row>
    <row r="727" spans="1:42" s="25" customFormat="1" ht="16.5" customHeight="1" x14ac:dyDescent="0.25">
      <c r="A727" s="16">
        <v>23060140</v>
      </c>
      <c r="B727" s="17" t="s">
        <v>1211</v>
      </c>
      <c r="C727" s="17" t="s">
        <v>1818</v>
      </c>
      <c r="D727" s="17" t="s">
        <v>1018</v>
      </c>
      <c r="E727" s="17" t="s">
        <v>293</v>
      </c>
      <c r="F727" s="17">
        <v>11</v>
      </c>
      <c r="G727" s="17">
        <v>985</v>
      </c>
      <c r="H727" s="18">
        <v>-74.608055560000011</v>
      </c>
      <c r="I727" s="19">
        <v>5.0694444399999998</v>
      </c>
      <c r="J727" s="20">
        <v>65.512500000000003</v>
      </c>
      <c r="K727" s="21">
        <v>90.837037037037035</v>
      </c>
      <c r="L727" s="21">
        <v>146.53703703703709</v>
      </c>
      <c r="M727" s="21">
        <v>211.5653846153846</v>
      </c>
      <c r="N727" s="21">
        <v>172.11600000000001</v>
      </c>
      <c r="O727" s="21">
        <v>68.383333333333326</v>
      </c>
      <c r="P727" s="21">
        <v>54.372</v>
      </c>
      <c r="Q727" s="21">
        <v>71.430769230769229</v>
      </c>
      <c r="R727" s="21">
        <v>114.5884615384615</v>
      </c>
      <c r="S727" s="21">
        <v>230.17599999999999</v>
      </c>
      <c r="T727" s="21">
        <v>191.94074074074069</v>
      </c>
      <c r="U727" s="21">
        <v>122.8888888888889</v>
      </c>
      <c r="V727" s="22">
        <v>1540.348152421652</v>
      </c>
      <c r="W727" s="23">
        <v>309</v>
      </c>
      <c r="X727" s="24">
        <v>0.85833333333333328</v>
      </c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</row>
    <row r="728" spans="1:42" s="25" customFormat="1" ht="16.5" customHeight="1" x14ac:dyDescent="0.25">
      <c r="A728" s="16">
        <v>21205700</v>
      </c>
      <c r="B728" s="17" t="s">
        <v>1236</v>
      </c>
      <c r="C728" s="17" t="s">
        <v>1068</v>
      </c>
      <c r="D728" s="17" t="s">
        <v>1068</v>
      </c>
      <c r="E728" s="17" t="s">
        <v>293</v>
      </c>
      <c r="F728" s="17">
        <v>11</v>
      </c>
      <c r="G728" s="17">
        <v>2750</v>
      </c>
      <c r="H728" s="18">
        <v>-73.868111110000001</v>
      </c>
      <c r="I728" s="19">
        <v>4.8798611100000002</v>
      </c>
      <c r="J728" s="20">
        <v>37.1</v>
      </c>
      <c r="K728" s="21">
        <v>44.579999999999991</v>
      </c>
      <c r="L728" s="21">
        <v>70.520833333333329</v>
      </c>
      <c r="M728" s="21">
        <v>94.056403056780482</v>
      </c>
      <c r="N728" s="21">
        <v>96.012500000000003</v>
      </c>
      <c r="O728" s="21">
        <v>80.7</v>
      </c>
      <c r="P728" s="21">
        <v>83.49199999999999</v>
      </c>
      <c r="Q728" s="21">
        <v>61.2</v>
      </c>
      <c r="R728" s="21">
        <v>47.940000000000012</v>
      </c>
      <c r="S728" s="21">
        <v>82.1</v>
      </c>
      <c r="T728" s="21">
        <v>96.676923076923075</v>
      </c>
      <c r="U728" s="21">
        <v>42.466666666666661</v>
      </c>
      <c r="V728" s="22">
        <v>836.84532613370368</v>
      </c>
      <c r="W728" s="23">
        <v>297</v>
      </c>
      <c r="X728" s="24">
        <v>0.82499999999999996</v>
      </c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</row>
    <row r="729" spans="1:42" s="25" customFormat="1" ht="16.5" customHeight="1" x14ac:dyDescent="0.25">
      <c r="A729" s="16">
        <v>21201610</v>
      </c>
      <c r="B729" s="17" t="s">
        <v>1211</v>
      </c>
      <c r="C729" s="17" t="s">
        <v>141</v>
      </c>
      <c r="D729" s="17" t="s">
        <v>1068</v>
      </c>
      <c r="E729" s="17" t="s">
        <v>293</v>
      </c>
      <c r="F729" s="17">
        <v>11</v>
      </c>
      <c r="G729" s="17">
        <v>2698</v>
      </c>
      <c r="H729" s="18">
        <v>-73.890722220000001</v>
      </c>
      <c r="I729" s="19">
        <v>4.8502888899999999</v>
      </c>
      <c r="J729" s="20">
        <v>34.024137931034502</v>
      </c>
      <c r="K729" s="21">
        <v>44.451724137931038</v>
      </c>
      <c r="L729" s="21">
        <v>63.036666666666648</v>
      </c>
      <c r="M729" s="21">
        <v>83.120689655172441</v>
      </c>
      <c r="N729" s="21">
        <v>87.934482758620717</v>
      </c>
      <c r="O729" s="21">
        <v>73.11333333333333</v>
      </c>
      <c r="P729" s="21">
        <v>71.768965517241398</v>
      </c>
      <c r="Q729" s="21">
        <v>61.443333333333342</v>
      </c>
      <c r="R729" s="21">
        <v>49.303448275862081</v>
      </c>
      <c r="S729" s="21">
        <v>77.931034482758619</v>
      </c>
      <c r="T729" s="21">
        <v>84.568965517241381</v>
      </c>
      <c r="U729" s="21">
        <v>42.392592592592592</v>
      </c>
      <c r="V729" s="22">
        <v>773.08937420178813</v>
      </c>
      <c r="W729" s="23">
        <v>349</v>
      </c>
      <c r="X729" s="24">
        <v>0.96944444444444444</v>
      </c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</row>
    <row r="730" spans="1:42" s="25" customFormat="1" ht="16.5" customHeight="1" x14ac:dyDescent="0.25">
      <c r="A730" s="16">
        <v>21206980</v>
      </c>
      <c r="B730" s="17" t="s">
        <v>1244</v>
      </c>
      <c r="C730" s="17" t="s">
        <v>1819</v>
      </c>
      <c r="D730" s="17" t="s">
        <v>1068</v>
      </c>
      <c r="E730" s="17" t="s">
        <v>293</v>
      </c>
      <c r="F730" s="17">
        <v>11</v>
      </c>
      <c r="G730" s="17">
        <v>3100</v>
      </c>
      <c r="H730" s="18">
        <v>-73.870805560000008</v>
      </c>
      <c r="I730" s="19">
        <v>4.78427778</v>
      </c>
      <c r="J730" s="20">
        <v>27.917241379310351</v>
      </c>
      <c r="K730" s="21">
        <v>48.037037037037031</v>
      </c>
      <c r="L730" s="21">
        <v>70.66538461538461</v>
      </c>
      <c r="M730" s="21">
        <v>107.37142857142859</v>
      </c>
      <c r="N730" s="21">
        <v>140.298108386</v>
      </c>
      <c r="O730" s="21">
        <v>152.9689655172414</v>
      </c>
      <c r="P730" s="21">
        <v>157.52857142857141</v>
      </c>
      <c r="Q730" s="21">
        <v>129.67500000000001</v>
      </c>
      <c r="R730" s="21">
        <v>81.458620689655163</v>
      </c>
      <c r="S730" s="21">
        <v>101.07241379310349</v>
      </c>
      <c r="T730" s="21">
        <v>99.844827586206861</v>
      </c>
      <c r="U730" s="21">
        <v>38.13214285714286</v>
      </c>
      <c r="V730" s="22">
        <v>1154.969741861082</v>
      </c>
      <c r="W730" s="23">
        <v>334</v>
      </c>
      <c r="X730" s="24">
        <v>0.92777777777777781</v>
      </c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</row>
    <row r="731" spans="1:42" s="25" customFormat="1" ht="16.5" customHeight="1" x14ac:dyDescent="0.25">
      <c r="A731" s="16">
        <v>35060200</v>
      </c>
      <c r="B731" s="17" t="s">
        <v>1211</v>
      </c>
      <c r="C731" s="17" t="s">
        <v>1820</v>
      </c>
      <c r="D731" s="17" t="s">
        <v>1125</v>
      </c>
      <c r="E731" s="17" t="s">
        <v>293</v>
      </c>
      <c r="F731" s="17">
        <v>11</v>
      </c>
      <c r="G731" s="17">
        <v>2963</v>
      </c>
      <c r="H731" s="18">
        <v>-73.745388890000001</v>
      </c>
      <c r="I731" s="19">
        <v>4.8579722199999997</v>
      </c>
      <c r="J731" s="20">
        <v>45.683333333333323</v>
      </c>
      <c r="K731" s="21">
        <v>62.516666666666673</v>
      </c>
      <c r="L731" s="21">
        <v>115.14</v>
      </c>
      <c r="M731" s="21">
        <v>173.42666666666659</v>
      </c>
      <c r="N731" s="21">
        <v>234.61333333333329</v>
      </c>
      <c r="O731" s="21">
        <v>269.26333333333332</v>
      </c>
      <c r="P731" s="21">
        <v>263.66551724137929</v>
      </c>
      <c r="Q731" s="21">
        <v>178.10689655172419</v>
      </c>
      <c r="R731" s="21">
        <v>122.2</v>
      </c>
      <c r="S731" s="21">
        <v>135.76551724137931</v>
      </c>
      <c r="T731" s="21">
        <v>121.4933333333333</v>
      </c>
      <c r="U731" s="21">
        <v>71.930000000000007</v>
      </c>
      <c r="V731" s="22">
        <v>1793.8045977011491</v>
      </c>
      <c r="W731" s="23">
        <v>357</v>
      </c>
      <c r="X731" s="24">
        <v>0.9916666666666667</v>
      </c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</row>
    <row r="732" spans="1:42" s="25" customFormat="1" ht="16.5" customHeight="1" x14ac:dyDescent="0.25">
      <c r="A732" s="16">
        <v>35060160</v>
      </c>
      <c r="B732" s="17" t="s">
        <v>1211</v>
      </c>
      <c r="C732" s="17" t="s">
        <v>1821</v>
      </c>
      <c r="D732" s="17" t="s">
        <v>1125</v>
      </c>
      <c r="E732" s="17" t="s">
        <v>293</v>
      </c>
      <c r="F732" s="17">
        <v>11</v>
      </c>
      <c r="G732" s="17">
        <v>2802</v>
      </c>
      <c r="H732" s="18">
        <v>-73.769277779999996</v>
      </c>
      <c r="I732" s="19">
        <v>4.8288055600000002</v>
      </c>
      <c r="J732" s="20">
        <v>39.38214285714286</v>
      </c>
      <c r="K732" s="21">
        <v>64.38333333333334</v>
      </c>
      <c r="L732" s="21">
        <v>107.3964285714286</v>
      </c>
      <c r="M732" s="21">
        <v>176.6172413793104</v>
      </c>
      <c r="N732" s="21">
        <v>221.6827586206897</v>
      </c>
      <c r="O732" s="21">
        <v>245.26296296296289</v>
      </c>
      <c r="P732" s="21">
        <v>245.0555555555556</v>
      </c>
      <c r="Q732" s="21">
        <v>170.46538461538461</v>
      </c>
      <c r="R732" s="21">
        <v>111.4259259259259</v>
      </c>
      <c r="S732" s="21">
        <v>126.2551724137931</v>
      </c>
      <c r="T732" s="21">
        <v>114.0733333333333</v>
      </c>
      <c r="U732" s="21">
        <v>62.935714285714283</v>
      </c>
      <c r="V732" s="22">
        <v>1684.935953854575</v>
      </c>
      <c r="W732" s="23">
        <v>338</v>
      </c>
      <c r="X732" s="24">
        <v>0.93888888888888888</v>
      </c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</row>
    <row r="733" spans="1:42" s="25" customFormat="1" ht="16.5" customHeight="1" x14ac:dyDescent="0.25">
      <c r="A733" s="16">
        <v>21200780</v>
      </c>
      <c r="B733" s="17" t="s">
        <v>1211</v>
      </c>
      <c r="C733" s="17" t="s">
        <v>1822</v>
      </c>
      <c r="D733" s="17" t="s">
        <v>1125</v>
      </c>
      <c r="E733" s="17" t="s">
        <v>293</v>
      </c>
      <c r="F733" s="17">
        <v>11</v>
      </c>
      <c r="G733" s="17">
        <v>2780</v>
      </c>
      <c r="H733" s="18">
        <v>-73.780472220000007</v>
      </c>
      <c r="I733" s="19">
        <v>4.9292222199999998</v>
      </c>
      <c r="J733" s="20">
        <v>40.965517241379317</v>
      </c>
      <c r="K733" s="21">
        <v>42.541379310344823</v>
      </c>
      <c r="L733" s="21">
        <v>76.427586206896549</v>
      </c>
      <c r="M733" s="21">
        <v>103.47499999999999</v>
      </c>
      <c r="N733" s="21">
        <v>140.37333333333339</v>
      </c>
      <c r="O733" s="21">
        <v>178.55714285714291</v>
      </c>
      <c r="P733" s="21">
        <v>188.64642857142849</v>
      </c>
      <c r="Q733" s="21">
        <v>132.18214285714279</v>
      </c>
      <c r="R733" s="21">
        <v>67.859999999999985</v>
      </c>
      <c r="S733" s="21">
        <v>96.592857142857142</v>
      </c>
      <c r="T733" s="21">
        <v>94.918518518518539</v>
      </c>
      <c r="U733" s="21">
        <v>43.475862068965498</v>
      </c>
      <c r="V733" s="22">
        <v>1206.0157681080091</v>
      </c>
      <c r="W733" s="23">
        <v>343</v>
      </c>
      <c r="X733" s="24">
        <v>0.95277777777777772</v>
      </c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</row>
    <row r="734" spans="1:42" s="25" customFormat="1" ht="16.5" customHeight="1" x14ac:dyDescent="0.25">
      <c r="A734" s="16">
        <v>23065060</v>
      </c>
      <c r="B734" s="17" t="s">
        <v>1236</v>
      </c>
      <c r="C734" s="17" t="s">
        <v>1600</v>
      </c>
      <c r="D734" s="17" t="s">
        <v>1823</v>
      </c>
      <c r="E734" s="17" t="s">
        <v>293</v>
      </c>
      <c r="F734" s="17">
        <v>11</v>
      </c>
      <c r="G734" s="17">
        <v>2200</v>
      </c>
      <c r="H734" s="18">
        <v>-74.461694440000002</v>
      </c>
      <c r="I734" s="19">
        <v>4.8421666700000001</v>
      </c>
      <c r="J734" s="20">
        <v>91.765000000000001</v>
      </c>
      <c r="K734" s="21">
        <v>103.51052631578951</v>
      </c>
      <c r="L734" s="21">
        <v>126.02500000000001</v>
      </c>
      <c r="M734" s="21">
        <v>149.6166666666667</v>
      </c>
      <c r="N734" s="21">
        <v>125.57222222222219</v>
      </c>
      <c r="O734" s="21">
        <v>65.422222222222217</v>
      </c>
      <c r="P734" s="21">
        <v>50.521052631578947</v>
      </c>
      <c r="Q734" s="21">
        <v>60.105882352941187</v>
      </c>
      <c r="R734" s="21">
        <v>90.32352941176471</v>
      </c>
      <c r="S734" s="21">
        <v>168.5526315789474</v>
      </c>
      <c r="T734" s="21">
        <v>155.67368421052629</v>
      </c>
      <c r="U734" s="21">
        <v>116.47</v>
      </c>
      <c r="V734" s="22">
        <v>1303.558417612659</v>
      </c>
      <c r="W734" s="23">
        <v>224</v>
      </c>
      <c r="X734" s="24">
        <v>0.93333333333333335</v>
      </c>
      <c r="Y734" s="5" t="s">
        <v>1214</v>
      </c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</row>
    <row r="735" spans="1:42" s="25" customFormat="1" ht="16.5" customHeight="1" x14ac:dyDescent="0.25">
      <c r="A735" s="16">
        <v>35020010</v>
      </c>
      <c r="B735" s="17" t="s">
        <v>1211</v>
      </c>
      <c r="C735" s="17" t="s">
        <v>292</v>
      </c>
      <c r="D735" s="17" t="s">
        <v>294</v>
      </c>
      <c r="E735" s="17" t="s">
        <v>293</v>
      </c>
      <c r="F735" s="17">
        <v>3</v>
      </c>
      <c r="G735" s="17">
        <v>1467</v>
      </c>
      <c r="H735" s="18">
        <v>-73.818700000000007</v>
      </c>
      <c r="I735" s="19">
        <v>4.2483000000000004</v>
      </c>
      <c r="J735" s="20">
        <v>37.88928571428572</v>
      </c>
      <c r="K735" s="21">
        <v>59.167999999999999</v>
      </c>
      <c r="L735" s="21">
        <v>127.5625</v>
      </c>
      <c r="M735" s="21">
        <v>233.7416666666667</v>
      </c>
      <c r="N735" s="21">
        <v>352.5227621555328</v>
      </c>
      <c r="O735" s="21">
        <v>353.8960520585378</v>
      </c>
      <c r="P735" s="21">
        <v>410.69271889527641</v>
      </c>
      <c r="Q735" s="21">
        <v>346.46950554102659</v>
      </c>
      <c r="R735" s="21">
        <v>246.06923076923081</v>
      </c>
      <c r="S735" s="21">
        <v>174.25</v>
      </c>
      <c r="T735" s="21">
        <v>128.28749999999999</v>
      </c>
      <c r="U735" s="21">
        <v>76.611538461538458</v>
      </c>
      <c r="V735" s="22">
        <v>2547.1607602620952</v>
      </c>
      <c r="W735" s="23">
        <v>299</v>
      </c>
      <c r="X735" s="24">
        <v>0.8305555555555556</v>
      </c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</row>
    <row r="736" spans="1:42" s="25" customFormat="1" ht="16.5" customHeight="1" x14ac:dyDescent="0.25">
      <c r="A736" s="16">
        <v>35020020</v>
      </c>
      <c r="B736" s="17" t="s">
        <v>1235</v>
      </c>
      <c r="C736" s="17" t="s">
        <v>334</v>
      </c>
      <c r="D736" s="17" t="s">
        <v>294</v>
      </c>
      <c r="E736" s="17" t="s">
        <v>293</v>
      </c>
      <c r="F736" s="17">
        <v>3</v>
      </c>
      <c r="G736" s="17">
        <v>1039</v>
      </c>
      <c r="H736" s="18">
        <v>-73.771169999999998</v>
      </c>
      <c r="I736" s="19">
        <v>4.1983799999999993</v>
      </c>
      <c r="J736" s="20">
        <v>90.796666666666667</v>
      </c>
      <c r="K736" s="21">
        <v>120.5533333333333</v>
      </c>
      <c r="L736" s="21">
        <v>256.28518518518518</v>
      </c>
      <c r="M736" s="21">
        <v>474.89285714285722</v>
      </c>
      <c r="N736" s="21">
        <v>712.01724137931046</v>
      </c>
      <c r="O736" s="21">
        <v>678.77692307692314</v>
      </c>
      <c r="P736" s="21">
        <v>681.37241379310353</v>
      </c>
      <c r="Q736" s="21">
        <v>557.63333333333333</v>
      </c>
      <c r="R736" s="21">
        <v>513.89310344827584</v>
      </c>
      <c r="S736" s="21">
        <v>385.3366666666667</v>
      </c>
      <c r="T736" s="21">
        <v>307.06333333333328</v>
      </c>
      <c r="U736" s="21">
        <v>193.75357142857141</v>
      </c>
      <c r="V736" s="22">
        <v>4972.3746287875601</v>
      </c>
      <c r="W736" s="23">
        <v>346</v>
      </c>
      <c r="X736" s="24">
        <v>0.96111111111111114</v>
      </c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</row>
    <row r="737" spans="1:42" s="25" customFormat="1" ht="16.5" customHeight="1" x14ac:dyDescent="0.25">
      <c r="A737" s="16">
        <v>35020300</v>
      </c>
      <c r="B737" s="17" t="s">
        <v>1227</v>
      </c>
      <c r="C737" s="17" t="s">
        <v>1047</v>
      </c>
      <c r="D737" s="17" t="s">
        <v>1048</v>
      </c>
      <c r="E737" s="17" t="s">
        <v>293</v>
      </c>
      <c r="F737" s="17">
        <v>11</v>
      </c>
      <c r="G737" s="17">
        <v>2300</v>
      </c>
      <c r="H737" s="18">
        <v>-74.002694439999999</v>
      </c>
      <c r="I737" s="19">
        <v>4.2539166699999997</v>
      </c>
      <c r="J737" s="20">
        <v>41.8</v>
      </c>
      <c r="K737" s="21">
        <v>68.666666666666671</v>
      </c>
      <c r="L737" s="21">
        <v>101.137037037037</v>
      </c>
      <c r="M737" s="21">
        <v>167.6793103448276</v>
      </c>
      <c r="N737" s="21">
        <v>223.38620689655181</v>
      </c>
      <c r="O737" s="21">
        <v>240.76538461538459</v>
      </c>
      <c r="P737" s="21">
        <v>227.71538461538461</v>
      </c>
      <c r="Q737" s="21">
        <v>181.8964285714286</v>
      </c>
      <c r="R737" s="21">
        <v>114.7653846153846</v>
      </c>
      <c r="S737" s="21">
        <v>129.47777777777779</v>
      </c>
      <c r="T737" s="21">
        <v>117.5814814814815</v>
      </c>
      <c r="U737" s="21">
        <v>62.078571428571429</v>
      </c>
      <c r="V737" s="22">
        <v>1676.9496340504959</v>
      </c>
      <c r="W737" s="23">
        <v>330</v>
      </c>
      <c r="X737" s="24">
        <v>0.91666666666666663</v>
      </c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</row>
    <row r="738" spans="1:42" s="25" customFormat="1" ht="16.5" customHeight="1" x14ac:dyDescent="0.25">
      <c r="A738" s="16">
        <v>21235010</v>
      </c>
      <c r="B738" s="17" t="s">
        <v>1236</v>
      </c>
      <c r="C738" s="17" t="s">
        <v>1011</v>
      </c>
      <c r="D738" s="17" t="s">
        <v>1011</v>
      </c>
      <c r="E738" s="17" t="s">
        <v>293</v>
      </c>
      <c r="F738" s="17">
        <v>10</v>
      </c>
      <c r="G738" s="17">
        <v>297</v>
      </c>
      <c r="H738" s="18">
        <v>-74.702388889999995</v>
      </c>
      <c r="I738" s="19">
        <v>4.5618055599999998</v>
      </c>
      <c r="J738" s="20">
        <v>51.237037037037041</v>
      </c>
      <c r="K738" s="21">
        <v>65.3857142857143</v>
      </c>
      <c r="L738" s="21">
        <v>106.1</v>
      </c>
      <c r="M738" s="21">
        <v>156.16896551724139</v>
      </c>
      <c r="N738" s="21">
        <v>130.48965517241379</v>
      </c>
      <c r="O738" s="21">
        <v>43.493103448275868</v>
      </c>
      <c r="P738" s="21">
        <v>34.346428571428568</v>
      </c>
      <c r="Q738" s="21">
        <v>36.189655172413786</v>
      </c>
      <c r="R738" s="21">
        <v>88.813333333333304</v>
      </c>
      <c r="S738" s="21">
        <v>129.1379310344827</v>
      </c>
      <c r="T738" s="21">
        <v>106.9714285714286</v>
      </c>
      <c r="U738" s="21">
        <v>62.229629629629621</v>
      </c>
      <c r="V738" s="22">
        <v>1010.562881773399</v>
      </c>
      <c r="W738" s="23">
        <v>343</v>
      </c>
      <c r="X738" s="24">
        <v>0.95277777777777772</v>
      </c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</row>
    <row r="739" spans="1:42" s="25" customFormat="1" ht="16.5" customHeight="1" x14ac:dyDescent="0.25">
      <c r="A739" s="16">
        <v>35060210</v>
      </c>
      <c r="B739" s="17" t="s">
        <v>1211</v>
      </c>
      <c r="C739" s="17" t="s">
        <v>1824</v>
      </c>
      <c r="D739" s="17" t="s">
        <v>1825</v>
      </c>
      <c r="E739" s="17" t="s">
        <v>293</v>
      </c>
      <c r="F739" s="17">
        <v>11</v>
      </c>
      <c r="G739" s="17">
        <v>2100</v>
      </c>
      <c r="H739" s="18">
        <v>-73.641444440000001</v>
      </c>
      <c r="I739" s="19">
        <v>4.6502499999999998</v>
      </c>
      <c r="J739" s="20">
        <v>37.971428571428568</v>
      </c>
      <c r="K739" s="21">
        <v>57.751724137931028</v>
      </c>
      <c r="L739" s="21">
        <v>136.31034482758619</v>
      </c>
      <c r="M739" s="21">
        <v>207.66551724137929</v>
      </c>
      <c r="N739" s="21">
        <v>258.24</v>
      </c>
      <c r="O739" s="21">
        <v>272.60689655172422</v>
      </c>
      <c r="P739" s="21">
        <v>249.59666666666669</v>
      </c>
      <c r="Q739" s="21">
        <v>179.68620689655171</v>
      </c>
      <c r="R739" s="21">
        <v>136.39259259259259</v>
      </c>
      <c r="S739" s="21">
        <v>148.49642857142859</v>
      </c>
      <c r="T739" s="21">
        <v>118.6259259259259</v>
      </c>
      <c r="U739" s="21">
        <v>53.893103448275838</v>
      </c>
      <c r="V739" s="22">
        <v>1857.236835431491</v>
      </c>
      <c r="W739" s="23">
        <v>344</v>
      </c>
      <c r="X739" s="24">
        <v>0.9555555555555556</v>
      </c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</row>
    <row r="740" spans="1:42" s="25" customFormat="1" ht="16.5" customHeight="1" x14ac:dyDescent="0.25">
      <c r="A740" s="16">
        <v>35060050</v>
      </c>
      <c r="B740" s="17" t="s">
        <v>1211</v>
      </c>
      <c r="C740" s="17" t="s">
        <v>1825</v>
      </c>
      <c r="D740" s="17" t="s">
        <v>1825</v>
      </c>
      <c r="E740" s="17" t="s">
        <v>293</v>
      </c>
      <c r="F740" s="17">
        <v>11</v>
      </c>
      <c r="G740" s="17">
        <v>2323</v>
      </c>
      <c r="H740" s="18">
        <v>-73.668722220000006</v>
      </c>
      <c r="I740" s="19">
        <v>4.7922222200000002</v>
      </c>
      <c r="J740" s="20">
        <v>23.79999999999999</v>
      </c>
      <c r="K740" s="21">
        <v>39.196666666666673</v>
      </c>
      <c r="L740" s="21">
        <v>80.734482758620686</v>
      </c>
      <c r="M740" s="21">
        <v>132.2862068965517</v>
      </c>
      <c r="N740" s="21">
        <v>162.29666666666671</v>
      </c>
      <c r="O740" s="21">
        <v>158.2392857142857</v>
      </c>
      <c r="P740" s="21">
        <v>164.2931034482759</v>
      </c>
      <c r="Q740" s="21">
        <v>120.45</v>
      </c>
      <c r="R740" s="21">
        <v>90.564285714285703</v>
      </c>
      <c r="S740" s="21">
        <v>91.396296296296313</v>
      </c>
      <c r="T740" s="21">
        <v>79.693103448275849</v>
      </c>
      <c r="U740" s="21">
        <v>39.259259259259252</v>
      </c>
      <c r="V740" s="22">
        <v>1182.2093568691851</v>
      </c>
      <c r="W740" s="23">
        <v>341</v>
      </c>
      <c r="X740" s="24">
        <v>0.94722222222222219</v>
      </c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</row>
    <row r="741" spans="1:42" s="25" customFormat="1" ht="16.5" customHeight="1" x14ac:dyDescent="0.25">
      <c r="A741" s="16">
        <v>35060150</v>
      </c>
      <c r="B741" s="17" t="s">
        <v>1211</v>
      </c>
      <c r="C741" s="17" t="s">
        <v>1826</v>
      </c>
      <c r="D741" s="17" t="s">
        <v>1825</v>
      </c>
      <c r="E741" s="17" t="s">
        <v>293</v>
      </c>
      <c r="F741" s="17">
        <v>11</v>
      </c>
      <c r="G741" s="17">
        <v>2878</v>
      </c>
      <c r="H741" s="18">
        <v>-73.665277779999997</v>
      </c>
      <c r="I741" s="19">
        <v>4.7048611100000004</v>
      </c>
      <c r="J741" s="20">
        <v>105.548</v>
      </c>
      <c r="K741" s="21">
        <v>114.2461538461538</v>
      </c>
      <c r="L741" s="21">
        <v>231.51724137931029</v>
      </c>
      <c r="M741" s="21">
        <v>366.03703703703701</v>
      </c>
      <c r="N741" s="21">
        <v>440.21923076923071</v>
      </c>
      <c r="O741" s="21">
        <v>489.78928571428571</v>
      </c>
      <c r="P741" s="21">
        <v>448.82692307692321</v>
      </c>
      <c r="Q741" s="21">
        <v>328.84230769230771</v>
      </c>
      <c r="R741" s="21">
        <v>226.38749999999999</v>
      </c>
      <c r="S741" s="21">
        <v>300.28888888888889</v>
      </c>
      <c r="T741" s="21">
        <v>245.8666666666667</v>
      </c>
      <c r="U741" s="21">
        <v>122.9925925925926</v>
      </c>
      <c r="V741" s="22">
        <v>3420.5618276633968</v>
      </c>
      <c r="W741" s="23">
        <v>318</v>
      </c>
      <c r="X741" s="24">
        <v>0.8833333333333333</v>
      </c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</row>
    <row r="742" spans="1:42" s="25" customFormat="1" ht="16.5" customHeight="1" x14ac:dyDescent="0.25">
      <c r="A742" s="16">
        <v>21201120</v>
      </c>
      <c r="B742" s="17" t="s">
        <v>1211</v>
      </c>
      <c r="C742" s="17" t="s">
        <v>1126</v>
      </c>
      <c r="D742" s="17" t="s">
        <v>1127</v>
      </c>
      <c r="E742" s="17" t="s">
        <v>293</v>
      </c>
      <c r="F742" s="17">
        <v>11</v>
      </c>
      <c r="G742" s="17">
        <v>3045</v>
      </c>
      <c r="H742" s="18">
        <v>-74.016666669999992</v>
      </c>
      <c r="I742" s="19">
        <v>4.6333333300000001</v>
      </c>
      <c r="J742" s="20">
        <v>61.534999999999989</v>
      </c>
      <c r="K742" s="21">
        <v>68.505263157894746</v>
      </c>
      <c r="L742" s="21">
        <v>98.045000000000002</v>
      </c>
      <c r="M742" s="21">
        <v>111.9736842105263</v>
      </c>
      <c r="N742" s="21">
        <v>120.7315789473684</v>
      </c>
      <c r="O742" s="21">
        <v>86.81578947368422</v>
      </c>
      <c r="P742" s="21">
        <v>76.935294117647061</v>
      </c>
      <c r="Q742" s="21">
        <v>64.905555555555551</v>
      </c>
      <c r="R742" s="21">
        <v>44.733333333333327</v>
      </c>
      <c r="S742" s="21">
        <v>107.77500000000001</v>
      </c>
      <c r="T742" s="21">
        <v>134.56470588235291</v>
      </c>
      <c r="U742" s="21">
        <v>71.444444444444443</v>
      </c>
      <c r="V742" s="22">
        <v>1047.964649122807</v>
      </c>
      <c r="W742" s="23">
        <v>220</v>
      </c>
      <c r="X742" s="24">
        <v>0.91666666666666663</v>
      </c>
      <c r="Y742" s="5" t="s">
        <v>1214</v>
      </c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</row>
    <row r="743" spans="1:42" s="25" customFormat="1" ht="16.5" customHeight="1" x14ac:dyDescent="0.25">
      <c r="A743" s="16">
        <v>35020390</v>
      </c>
      <c r="B743" s="17" t="s">
        <v>1211</v>
      </c>
      <c r="C743" s="17" t="s">
        <v>1827</v>
      </c>
      <c r="D743" s="17" t="s">
        <v>1127</v>
      </c>
      <c r="E743" s="17" t="s">
        <v>293</v>
      </c>
      <c r="F743" s="17">
        <v>11</v>
      </c>
      <c r="G743" s="17">
        <v>2400</v>
      </c>
      <c r="H743" s="18">
        <v>-73.866666670000001</v>
      </c>
      <c r="I743" s="19">
        <v>4.68333333</v>
      </c>
      <c r="J743" s="20">
        <v>37.005000000000003</v>
      </c>
      <c r="K743" s="21">
        <v>52.054999999999993</v>
      </c>
      <c r="L743" s="21">
        <v>88.690000000000012</v>
      </c>
      <c r="M743" s="21">
        <v>136.07777777777781</v>
      </c>
      <c r="N743" s="21">
        <v>185.89473684210529</v>
      </c>
      <c r="O743" s="21">
        <v>197.27500000000001</v>
      </c>
      <c r="P743" s="21">
        <v>209.7842105263158</v>
      </c>
      <c r="Q743" s="21">
        <v>173.5894736842105</v>
      </c>
      <c r="R743" s="21">
        <v>111.7833333333333</v>
      </c>
      <c r="S743" s="21">
        <v>126.7315789473684</v>
      </c>
      <c r="T743" s="21">
        <v>92.394736842105246</v>
      </c>
      <c r="U743" s="21">
        <v>54.221052631578942</v>
      </c>
      <c r="V743" s="22">
        <v>1465.5019005847951</v>
      </c>
      <c r="W743" s="23">
        <v>230</v>
      </c>
      <c r="X743" s="24">
        <v>0.95833333333333337</v>
      </c>
      <c r="Y743" s="5" t="s">
        <v>1214</v>
      </c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</row>
    <row r="744" spans="1:42" s="25" customFormat="1" ht="16.5" customHeight="1" x14ac:dyDescent="0.25">
      <c r="A744" s="16">
        <v>23060170</v>
      </c>
      <c r="B744" s="17" t="s">
        <v>1211</v>
      </c>
      <c r="C744" s="17" t="s">
        <v>432</v>
      </c>
      <c r="D744" s="17" t="s">
        <v>432</v>
      </c>
      <c r="E744" s="17" t="s">
        <v>293</v>
      </c>
      <c r="F744" s="17">
        <v>11</v>
      </c>
      <c r="G744" s="17">
        <v>1462</v>
      </c>
      <c r="H744" s="18">
        <v>-74.389111110000002</v>
      </c>
      <c r="I744" s="19">
        <v>5.3493611100000003</v>
      </c>
      <c r="J744" s="20">
        <v>114.288</v>
      </c>
      <c r="K744" s="21">
        <v>159.8962962962963</v>
      </c>
      <c r="L744" s="21">
        <v>260.21274134318043</v>
      </c>
      <c r="M744" s="21">
        <v>288.06249999999989</v>
      </c>
      <c r="N744" s="21">
        <v>251.03076923076921</v>
      </c>
      <c r="O744" s="21">
        <v>172.0214285714286</v>
      </c>
      <c r="P744" s="21">
        <v>100.4607142857143</v>
      </c>
      <c r="Q744" s="21">
        <v>105.9576923076923</v>
      </c>
      <c r="R744" s="21">
        <v>173.46538461538461</v>
      </c>
      <c r="S744" s="21">
        <v>285.98888888888888</v>
      </c>
      <c r="T744" s="21">
        <v>242.73333333333341</v>
      </c>
      <c r="U744" s="21">
        <v>149.6592592592593</v>
      </c>
      <c r="V744" s="22">
        <v>2303.7770081319468</v>
      </c>
      <c r="W744" s="23">
        <v>315</v>
      </c>
      <c r="X744" s="24">
        <v>0.875</v>
      </c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</row>
    <row r="745" spans="1:42" s="25" customFormat="1" ht="16.5" customHeight="1" x14ac:dyDescent="0.25">
      <c r="A745" s="16">
        <v>24010070</v>
      </c>
      <c r="B745" s="17" t="s">
        <v>1211</v>
      </c>
      <c r="C745" s="17" t="s">
        <v>99</v>
      </c>
      <c r="D745" s="17" t="s">
        <v>1035</v>
      </c>
      <c r="E745" s="17" t="s">
        <v>293</v>
      </c>
      <c r="F745" s="17">
        <v>11</v>
      </c>
      <c r="G745" s="17">
        <v>2650</v>
      </c>
      <c r="H745" s="18">
        <v>-73.70975</v>
      </c>
      <c r="I745" s="19">
        <v>5.3031944400000004</v>
      </c>
      <c r="J745" s="20">
        <v>43.546428571428557</v>
      </c>
      <c r="K745" s="21">
        <v>49.126666666666651</v>
      </c>
      <c r="L745" s="21">
        <v>84.08214285714287</v>
      </c>
      <c r="M745" s="21">
        <v>93.746428571428581</v>
      </c>
      <c r="N745" s="21">
        <v>87.286206896551747</v>
      </c>
      <c r="O745" s="21">
        <v>54.916666666666657</v>
      </c>
      <c r="P745" s="21">
        <v>50.003333333333323</v>
      </c>
      <c r="Q745" s="21">
        <v>40.993333333333339</v>
      </c>
      <c r="R745" s="21">
        <v>48.285714285714278</v>
      </c>
      <c r="S745" s="21">
        <v>102.86799999999999</v>
      </c>
      <c r="T745" s="21">
        <v>102.22</v>
      </c>
      <c r="U745" s="21">
        <v>47.465517241379303</v>
      </c>
      <c r="V745" s="22">
        <v>804.54043842364536</v>
      </c>
      <c r="W745" s="23">
        <v>345</v>
      </c>
      <c r="X745" s="24">
        <v>0.95833333333333337</v>
      </c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</row>
    <row r="746" spans="1:42" s="25" customFormat="1" ht="16.5" customHeight="1" x14ac:dyDescent="0.25">
      <c r="A746" s="16">
        <v>35070230</v>
      </c>
      <c r="B746" s="17" t="s">
        <v>1235</v>
      </c>
      <c r="C746" s="17" t="s">
        <v>1828</v>
      </c>
      <c r="D746" s="17" t="s">
        <v>1829</v>
      </c>
      <c r="E746" s="17" t="s">
        <v>293</v>
      </c>
      <c r="F746" s="17">
        <v>11</v>
      </c>
      <c r="G746" s="17">
        <v>1815</v>
      </c>
      <c r="H746" s="18">
        <v>-73.579416670000001</v>
      </c>
      <c r="I746" s="19">
        <v>5.0751111099999999</v>
      </c>
      <c r="J746" s="20">
        <v>19.092592592592592</v>
      </c>
      <c r="K746" s="21">
        <v>30.323333333333341</v>
      </c>
      <c r="L746" s="21">
        <v>64.324137931034485</v>
      </c>
      <c r="M746" s="21">
        <v>112.8464285714286</v>
      </c>
      <c r="N746" s="21">
        <v>149.5333333333333</v>
      </c>
      <c r="O746" s="21">
        <v>154.74642857142859</v>
      </c>
      <c r="P746" s="21">
        <v>164.3551724137931</v>
      </c>
      <c r="Q746" s="21">
        <v>126.84666666666671</v>
      </c>
      <c r="R746" s="21">
        <v>86.939285714285731</v>
      </c>
      <c r="S746" s="21">
        <v>102.25</v>
      </c>
      <c r="T746" s="21">
        <v>93.084000000000003</v>
      </c>
      <c r="U746" s="21">
        <v>34.081481481481482</v>
      </c>
      <c r="V746" s="22">
        <v>1138.4228606093779</v>
      </c>
      <c r="W746" s="23">
        <v>337</v>
      </c>
      <c r="X746" s="24">
        <v>0.93611111111111112</v>
      </c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</row>
    <row r="747" spans="1:42" s="25" customFormat="1" ht="16.5" customHeight="1" x14ac:dyDescent="0.25">
      <c r="A747" s="16">
        <v>21205770</v>
      </c>
      <c r="B747" s="17" t="s">
        <v>1236</v>
      </c>
      <c r="C747" s="17" t="s">
        <v>1830</v>
      </c>
      <c r="D747" s="17" t="s">
        <v>1037</v>
      </c>
      <c r="E747" s="17" t="s">
        <v>293</v>
      </c>
      <c r="F747" s="17">
        <v>11</v>
      </c>
      <c r="G747" s="17">
        <v>2550</v>
      </c>
      <c r="H747" s="18">
        <v>-74.272499999999994</v>
      </c>
      <c r="I747" s="19">
        <v>4.7288055599999996</v>
      </c>
      <c r="J747" s="20">
        <v>14.30833333333333</v>
      </c>
      <c r="K747" s="21">
        <v>31.406695693731312</v>
      </c>
      <c r="L747" s="21">
        <v>49.287499999999987</v>
      </c>
      <c r="M747" s="21">
        <v>79.801597562556466</v>
      </c>
      <c r="N747" s="21">
        <v>93.694135076440659</v>
      </c>
      <c r="O747" s="21">
        <v>58.911538461538477</v>
      </c>
      <c r="P747" s="21">
        <v>41.037987388301516</v>
      </c>
      <c r="Q747" s="21">
        <v>33.312499999999993</v>
      </c>
      <c r="R747" s="21">
        <v>44.794266255180041</v>
      </c>
      <c r="S747" s="21">
        <v>75.817849617375018</v>
      </c>
      <c r="T747" s="21">
        <v>76.913506355102456</v>
      </c>
      <c r="U747" s="21">
        <v>34.261875000000003</v>
      </c>
      <c r="V747" s="22">
        <v>633.5477847435593</v>
      </c>
      <c r="W747" s="23">
        <v>290</v>
      </c>
      <c r="X747" s="24">
        <v>0.80555555555555558</v>
      </c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</row>
    <row r="748" spans="1:42" s="25" customFormat="1" ht="16.5" customHeight="1" x14ac:dyDescent="0.25">
      <c r="A748" s="16">
        <v>21206060</v>
      </c>
      <c r="B748" s="17" t="s">
        <v>1288</v>
      </c>
      <c r="C748" s="17" t="s">
        <v>1036</v>
      </c>
      <c r="D748" s="17" t="s">
        <v>1037</v>
      </c>
      <c r="E748" s="17" t="s">
        <v>293</v>
      </c>
      <c r="F748" s="17">
        <v>11</v>
      </c>
      <c r="G748" s="17">
        <v>2575</v>
      </c>
      <c r="H748" s="18">
        <v>-74.25333332999999</v>
      </c>
      <c r="I748" s="19">
        <v>4.7171111100000003</v>
      </c>
      <c r="J748" s="20">
        <v>13.327365996750689</v>
      </c>
      <c r="K748" s="21">
        <v>19.374973000586031</v>
      </c>
      <c r="L748" s="21">
        <v>51.082361772656427</v>
      </c>
      <c r="M748" s="21">
        <v>57.960011347134902</v>
      </c>
      <c r="N748" s="21">
        <v>75.541666666666657</v>
      </c>
      <c r="O748" s="21">
        <v>34.391666666666659</v>
      </c>
      <c r="P748" s="21">
        <v>30.954166666666659</v>
      </c>
      <c r="Q748" s="21">
        <v>28.931186555822691</v>
      </c>
      <c r="R748" s="21">
        <v>28.770833333333329</v>
      </c>
      <c r="S748" s="21">
        <v>52.170040643189509</v>
      </c>
      <c r="T748" s="21">
        <v>54.042914910117787</v>
      </c>
      <c r="U748" s="21">
        <v>27.383333333333329</v>
      </c>
      <c r="V748" s="22">
        <v>473.93052089292462</v>
      </c>
      <c r="W748" s="23">
        <v>288</v>
      </c>
      <c r="X748" s="24">
        <v>0.8</v>
      </c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</row>
    <row r="749" spans="1:42" s="25" customFormat="1" ht="16.5" customHeight="1" x14ac:dyDescent="0.25">
      <c r="A749" s="16">
        <v>21201550</v>
      </c>
      <c r="B749" s="17" t="s">
        <v>1211</v>
      </c>
      <c r="C749" s="17" t="s">
        <v>1831</v>
      </c>
      <c r="D749" s="17" t="s">
        <v>1037</v>
      </c>
      <c r="E749" s="17" t="s">
        <v>293</v>
      </c>
      <c r="F749" s="17">
        <v>11</v>
      </c>
      <c r="G749" s="17">
        <v>2560</v>
      </c>
      <c r="H749" s="18">
        <v>-74.226388889999996</v>
      </c>
      <c r="I749" s="19">
        <v>4.7966666699999996</v>
      </c>
      <c r="J749" s="20">
        <v>28.028571428571428</v>
      </c>
      <c r="K749" s="21">
        <v>46.6</v>
      </c>
      <c r="L749" s="21">
        <v>90.322222222222194</v>
      </c>
      <c r="M749" s="21">
        <v>109.7703703703704</v>
      </c>
      <c r="N749" s="21">
        <v>102.75</v>
      </c>
      <c r="O749" s="21">
        <v>65.630769230769232</v>
      </c>
      <c r="P749" s="21">
        <v>54.138461538461527</v>
      </c>
      <c r="Q749" s="21">
        <v>43.41538461538461</v>
      </c>
      <c r="R749" s="21">
        <v>58.286206896551718</v>
      </c>
      <c r="S749" s="21">
        <v>101.33928571428569</v>
      </c>
      <c r="T749" s="21">
        <v>102.6689655172414</v>
      </c>
      <c r="U749" s="21">
        <v>51.731034482758623</v>
      </c>
      <c r="V749" s="22">
        <v>854.68127201661673</v>
      </c>
      <c r="W749" s="23">
        <v>333</v>
      </c>
      <c r="X749" s="24">
        <v>0.92500000000000004</v>
      </c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</row>
    <row r="750" spans="1:42" s="25" customFormat="1" ht="16.5" customHeight="1" x14ac:dyDescent="0.25">
      <c r="A750" s="16">
        <v>35070490</v>
      </c>
      <c r="B750" s="17" t="s">
        <v>1211</v>
      </c>
      <c r="C750" s="17" t="s">
        <v>1832</v>
      </c>
      <c r="D750" s="17" t="s">
        <v>1833</v>
      </c>
      <c r="E750" s="17" t="s">
        <v>293</v>
      </c>
      <c r="F750" s="17">
        <v>11</v>
      </c>
      <c r="G750" s="17">
        <v>2346</v>
      </c>
      <c r="H750" s="18">
        <v>-73.584361110000003</v>
      </c>
      <c r="I750" s="19">
        <v>4.9593888899999996</v>
      </c>
      <c r="J750" s="20">
        <v>46.133333333333333</v>
      </c>
      <c r="K750" s="21">
        <v>66.573076923076925</v>
      </c>
      <c r="L750" s="21">
        <v>132.464</v>
      </c>
      <c r="M750" s="21">
        <v>221.26785714285711</v>
      </c>
      <c r="N750" s="21">
        <v>272.27857142857141</v>
      </c>
      <c r="O750" s="21">
        <v>289.61666666666667</v>
      </c>
      <c r="P750" s="21">
        <v>324.64615384615382</v>
      </c>
      <c r="Q750" s="21">
        <v>224.6615384615385</v>
      </c>
      <c r="R750" s="21">
        <v>179.78749999999999</v>
      </c>
      <c r="S750" s="21">
        <v>178.96250000000001</v>
      </c>
      <c r="T750" s="21">
        <v>159.14583333333329</v>
      </c>
      <c r="U750" s="21">
        <v>63.800000000000011</v>
      </c>
      <c r="V750" s="22">
        <v>2159.337031135532</v>
      </c>
      <c r="W750" s="23">
        <v>307</v>
      </c>
      <c r="X750" s="24">
        <v>0.85277777777777775</v>
      </c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</row>
    <row r="751" spans="1:42" s="25" customFormat="1" ht="16.5" customHeight="1" x14ac:dyDescent="0.25">
      <c r="A751" s="16">
        <v>35070480</v>
      </c>
      <c r="B751" s="17" t="s">
        <v>1235</v>
      </c>
      <c r="C751" s="17" t="s">
        <v>943</v>
      </c>
      <c r="D751" s="17" t="s">
        <v>1833</v>
      </c>
      <c r="E751" s="17" t="s">
        <v>293</v>
      </c>
      <c r="F751" s="17">
        <v>6</v>
      </c>
      <c r="G751" s="17">
        <v>1854</v>
      </c>
      <c r="H751" s="18">
        <v>-73.539444439999997</v>
      </c>
      <c r="I751" s="19">
        <v>5.0100277999999996</v>
      </c>
      <c r="J751" s="20">
        <v>21.17857142857142</v>
      </c>
      <c r="K751" s="21">
        <v>27.703448275862069</v>
      </c>
      <c r="L751" s="21">
        <v>62.369230769230782</v>
      </c>
      <c r="M751" s="21">
        <v>119.0620689655172</v>
      </c>
      <c r="N751" s="21">
        <v>148.3172413793103</v>
      </c>
      <c r="O751" s="21">
        <v>153.6407407407408</v>
      </c>
      <c r="P751" s="21">
        <v>163.3066666666667</v>
      </c>
      <c r="Q751" s="21">
        <v>131.5633333333333</v>
      </c>
      <c r="R751" s="21">
        <v>91.388461538461556</v>
      </c>
      <c r="S751" s="21">
        <v>95.681481481481498</v>
      </c>
      <c r="T751" s="21">
        <v>83.411111111111111</v>
      </c>
      <c r="U751" s="21">
        <v>29.771428571428579</v>
      </c>
      <c r="V751" s="22">
        <v>1127.3937842617149</v>
      </c>
      <c r="W751" s="23">
        <v>336</v>
      </c>
      <c r="X751" s="24">
        <v>0.93333333333333335</v>
      </c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</row>
    <row r="752" spans="1:42" s="25" customFormat="1" ht="16.5" customHeight="1" x14ac:dyDescent="0.25">
      <c r="A752" s="16">
        <v>35040010</v>
      </c>
      <c r="B752" s="17" t="s">
        <v>1211</v>
      </c>
      <c r="C752" s="17" t="s">
        <v>1834</v>
      </c>
      <c r="D752" s="17" t="s">
        <v>328</v>
      </c>
      <c r="E752" s="17" t="s">
        <v>293</v>
      </c>
      <c r="F752" s="17">
        <v>3</v>
      </c>
      <c r="G752" s="17">
        <v>870</v>
      </c>
      <c r="H752" s="18">
        <v>-73.546527779999991</v>
      </c>
      <c r="I752" s="19">
        <v>4.3387222200000002</v>
      </c>
      <c r="J752" s="20">
        <v>110.36</v>
      </c>
      <c r="K752" s="21">
        <v>130.744</v>
      </c>
      <c r="L752" s="21">
        <v>298.60000000000002</v>
      </c>
      <c r="M752" s="21">
        <v>687.83333333333337</v>
      </c>
      <c r="N752" s="21">
        <v>878.75</v>
      </c>
      <c r="O752" s="21">
        <v>821.59259259259261</v>
      </c>
      <c r="P752" s="21">
        <v>717.4361912406797</v>
      </c>
      <c r="Q752" s="21">
        <v>603.03333012262976</v>
      </c>
      <c r="R752" s="21">
        <v>553.95833333333337</v>
      </c>
      <c r="S752" s="21">
        <v>667.13600000000008</v>
      </c>
      <c r="T752" s="21">
        <v>600.19230769230774</v>
      </c>
      <c r="U752" s="21">
        <v>360.54166666666669</v>
      </c>
      <c r="V752" s="22">
        <v>6430.1777549815433</v>
      </c>
      <c r="W752" s="23">
        <v>301</v>
      </c>
      <c r="X752" s="24">
        <v>0.83611111111111114</v>
      </c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</row>
    <row r="753" spans="1:42" s="25" customFormat="1" ht="16.5" customHeight="1" x14ac:dyDescent="0.25">
      <c r="A753" s="16">
        <v>35050010</v>
      </c>
      <c r="B753" s="17" t="s">
        <v>1211</v>
      </c>
      <c r="C753" s="17" t="s">
        <v>328</v>
      </c>
      <c r="D753" s="17" t="s">
        <v>328</v>
      </c>
      <c r="E753" s="17" t="s">
        <v>293</v>
      </c>
      <c r="F753" s="17">
        <v>3</v>
      </c>
      <c r="G753" s="17">
        <v>480</v>
      </c>
      <c r="H753" s="18">
        <v>-73.349997220000006</v>
      </c>
      <c r="I753" s="19">
        <v>4.51</v>
      </c>
      <c r="J753" s="20">
        <v>57.428571428571431</v>
      </c>
      <c r="K753" s="21">
        <v>76.448275862068968</v>
      </c>
      <c r="L753" s="21">
        <v>237.57142857142861</v>
      </c>
      <c r="M753" s="21">
        <v>461.71428571428572</v>
      </c>
      <c r="N753" s="21">
        <v>536.70689655172418</v>
      </c>
      <c r="O753" s="21">
        <v>502.14285714285722</v>
      </c>
      <c r="P753" s="21">
        <v>456.06896551724139</v>
      </c>
      <c r="Q753" s="21">
        <v>339.91666666666669</v>
      </c>
      <c r="R753" s="21">
        <v>337.21428571428572</v>
      </c>
      <c r="S753" s="21">
        <v>345.60714285714278</v>
      </c>
      <c r="T753" s="21">
        <v>346.7037037037037</v>
      </c>
      <c r="U753" s="21">
        <v>121.6666666666667</v>
      </c>
      <c r="V753" s="22">
        <v>3819.1897463966429</v>
      </c>
      <c r="W753" s="23">
        <v>342</v>
      </c>
      <c r="X753" s="24">
        <v>0.95</v>
      </c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</row>
    <row r="754" spans="1:42" s="25" customFormat="1" ht="16.5" customHeight="1" x14ac:dyDescent="0.25">
      <c r="A754" s="16">
        <v>35050020</v>
      </c>
      <c r="B754" s="17" t="s">
        <v>1211</v>
      </c>
      <c r="C754" s="17" t="s">
        <v>1835</v>
      </c>
      <c r="D754" s="17" t="s">
        <v>328</v>
      </c>
      <c r="E754" s="17" t="s">
        <v>293</v>
      </c>
      <c r="F754" s="17">
        <v>3</v>
      </c>
      <c r="G754" s="17">
        <v>426</v>
      </c>
      <c r="H754" s="18">
        <v>-73.395972220000004</v>
      </c>
      <c r="I754" s="19">
        <v>4.4232222200000004</v>
      </c>
      <c r="J754" s="20">
        <v>50.862068965517238</v>
      </c>
      <c r="K754" s="21">
        <v>91.63333333333334</v>
      </c>
      <c r="L754" s="21">
        <v>227.68965517241381</v>
      </c>
      <c r="M754" s="21">
        <v>466.9655172413793</v>
      </c>
      <c r="N754" s="21">
        <v>534.2962962962963</v>
      </c>
      <c r="O754" s="21">
        <v>507</v>
      </c>
      <c r="P754" s="21">
        <v>457.83333333333331</v>
      </c>
      <c r="Q754" s="21">
        <v>347.51724137931029</v>
      </c>
      <c r="R754" s="21">
        <v>360.72413793103448</v>
      </c>
      <c r="S754" s="21">
        <v>358.86206896551732</v>
      </c>
      <c r="T754" s="21">
        <v>318.87931034482762</v>
      </c>
      <c r="U754" s="21">
        <v>133.32142857142861</v>
      </c>
      <c r="V754" s="22">
        <v>3855.5843915343912</v>
      </c>
      <c r="W754" s="23">
        <v>345</v>
      </c>
      <c r="X754" s="24">
        <v>0.95833333333333337</v>
      </c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</row>
    <row r="755" spans="1:42" s="25" customFormat="1" ht="16.5" customHeight="1" x14ac:dyDescent="0.25">
      <c r="A755" s="16">
        <v>21205420</v>
      </c>
      <c r="B755" s="17" t="s">
        <v>1244</v>
      </c>
      <c r="C755" s="17" t="s">
        <v>1103</v>
      </c>
      <c r="D755" s="17" t="s">
        <v>1836</v>
      </c>
      <c r="E755" s="17" t="s">
        <v>293</v>
      </c>
      <c r="F755" s="17">
        <v>11</v>
      </c>
      <c r="G755" s="17">
        <v>2543</v>
      </c>
      <c r="H755" s="18">
        <v>-74.209000000000003</v>
      </c>
      <c r="I755" s="19">
        <v>4.6914166699999997</v>
      </c>
      <c r="J755" s="20">
        <v>21.581481481481479</v>
      </c>
      <c r="K755" s="21">
        <v>35.440740740740743</v>
      </c>
      <c r="L755" s="21">
        <v>68.892000000000024</v>
      </c>
      <c r="M755" s="21">
        <v>89.703571428571422</v>
      </c>
      <c r="N755" s="21">
        <v>94.896296296296285</v>
      </c>
      <c r="O755" s="21">
        <v>58.685714285714283</v>
      </c>
      <c r="P755" s="21">
        <v>46.167857142857137</v>
      </c>
      <c r="Q755" s="21">
        <v>37.700000000000003</v>
      </c>
      <c r="R755" s="21">
        <v>44.688888888888883</v>
      </c>
      <c r="S755" s="21">
        <v>76.614285714285714</v>
      </c>
      <c r="T755" s="21">
        <v>87.424999999999997</v>
      </c>
      <c r="U755" s="21">
        <v>42.559259259259257</v>
      </c>
      <c r="V755" s="22">
        <v>704.35509523809515</v>
      </c>
      <c r="W755" s="23">
        <v>326</v>
      </c>
      <c r="X755" s="24">
        <v>0.90555555555555556</v>
      </c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</row>
    <row r="756" spans="1:42" s="25" customFormat="1" ht="16.5" customHeight="1" x14ac:dyDescent="0.25">
      <c r="A756" s="16">
        <v>21230110</v>
      </c>
      <c r="B756" s="17" t="s">
        <v>1564</v>
      </c>
      <c r="C756" s="17" t="s">
        <v>1837</v>
      </c>
      <c r="D756" s="17" t="s">
        <v>1838</v>
      </c>
      <c r="E756" s="17" t="s">
        <v>293</v>
      </c>
      <c r="F756" s="17">
        <v>10</v>
      </c>
      <c r="G756" s="17">
        <v>277</v>
      </c>
      <c r="H756" s="18">
        <v>-74.838374999999999</v>
      </c>
      <c r="I756" s="19">
        <v>4.3877777800000004</v>
      </c>
      <c r="J756" s="20">
        <v>63.613333333333337</v>
      </c>
      <c r="K756" s="21">
        <v>77.803571428571431</v>
      </c>
      <c r="L756" s="21">
        <v>130.96</v>
      </c>
      <c r="M756" s="21">
        <v>207.3827586206896</v>
      </c>
      <c r="N756" s="21">
        <v>182.45517241379309</v>
      </c>
      <c r="O756" s="21">
        <v>64.600000000000023</v>
      </c>
      <c r="P756" s="21">
        <v>53.555172413793102</v>
      </c>
      <c r="Q756" s="21">
        <v>45.853571428571428</v>
      </c>
      <c r="R756" s="21">
        <v>118.6464285714286</v>
      </c>
      <c r="S756" s="21">
        <v>151.86896551724141</v>
      </c>
      <c r="T756" s="21">
        <v>122.8310344827586</v>
      </c>
      <c r="U756" s="21">
        <v>69.989655172413791</v>
      </c>
      <c r="V756" s="22">
        <v>1289.559663382594</v>
      </c>
      <c r="W756" s="23">
        <v>347</v>
      </c>
      <c r="X756" s="24">
        <v>0.96388888888888891</v>
      </c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</row>
    <row r="757" spans="1:42" s="25" customFormat="1" ht="16.5" customHeight="1" x14ac:dyDescent="0.25">
      <c r="A757" s="16">
        <v>21230060</v>
      </c>
      <c r="B757" s="17" t="s">
        <v>1211</v>
      </c>
      <c r="C757" s="17" t="s">
        <v>82</v>
      </c>
      <c r="D757" s="17" t="s">
        <v>1838</v>
      </c>
      <c r="E757" s="17" t="s">
        <v>293</v>
      </c>
      <c r="F757" s="17">
        <v>10</v>
      </c>
      <c r="G757" s="17">
        <v>289</v>
      </c>
      <c r="H757" s="18">
        <v>-74.825555560000012</v>
      </c>
      <c r="I757" s="19">
        <v>4.39861111</v>
      </c>
      <c r="J757" s="20">
        <v>61.106666666666669</v>
      </c>
      <c r="K757" s="21">
        <v>79.392857142857153</v>
      </c>
      <c r="L757" s="21">
        <v>134.1321428571429</v>
      </c>
      <c r="M757" s="21">
        <v>204.0310344827586</v>
      </c>
      <c r="N757" s="21">
        <v>176.8821428571429</v>
      </c>
      <c r="O757" s="21">
        <v>61.920689655172417</v>
      </c>
      <c r="P757" s="21">
        <v>48.5</v>
      </c>
      <c r="Q757" s="21">
        <v>42.520689655172411</v>
      </c>
      <c r="R757" s="21">
        <v>110.9103448275862</v>
      </c>
      <c r="S757" s="21">
        <v>149.94482758620691</v>
      </c>
      <c r="T757" s="21">
        <v>120.74</v>
      </c>
      <c r="U757" s="21">
        <v>65.482758620689665</v>
      </c>
      <c r="V757" s="22">
        <v>1255.5641543513959</v>
      </c>
      <c r="W757" s="23">
        <v>346</v>
      </c>
      <c r="X757" s="24">
        <v>0.96111111111111114</v>
      </c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</row>
    <row r="758" spans="1:42" s="25" customFormat="1" ht="16.5" customHeight="1" x14ac:dyDescent="0.25">
      <c r="A758" s="16">
        <v>21190210</v>
      </c>
      <c r="B758" s="17" t="s">
        <v>1211</v>
      </c>
      <c r="C758" s="17" t="s">
        <v>1132</v>
      </c>
      <c r="D758" s="17" t="s">
        <v>1132</v>
      </c>
      <c r="E758" s="17" t="s">
        <v>293</v>
      </c>
      <c r="F758" s="17">
        <v>10</v>
      </c>
      <c r="G758" s="17">
        <v>322</v>
      </c>
      <c r="H758" s="18">
        <v>-74.648666669999997</v>
      </c>
      <c r="I758" s="19">
        <v>4.3058888899999994</v>
      </c>
      <c r="J758" s="20">
        <v>67.262962962962959</v>
      </c>
      <c r="K758" s="21">
        <v>94.360714285714266</v>
      </c>
      <c r="L758" s="21">
        <v>161.70714285714291</v>
      </c>
      <c r="M758" s="21">
        <v>198.18214285714279</v>
      </c>
      <c r="N758" s="21">
        <v>175.44482758620691</v>
      </c>
      <c r="O758" s="21">
        <v>61.540740740740738</v>
      </c>
      <c r="P758" s="21">
        <v>39.549999999999997</v>
      </c>
      <c r="Q758" s="21">
        <v>35.706666666666671</v>
      </c>
      <c r="R758" s="21">
        <v>90.389655172413796</v>
      </c>
      <c r="S758" s="21">
        <v>194.33103448275861</v>
      </c>
      <c r="T758" s="21">
        <v>149.0185185185185</v>
      </c>
      <c r="U758" s="21">
        <v>118.56896551724139</v>
      </c>
      <c r="V758" s="22">
        <v>1386.063371647509</v>
      </c>
      <c r="W758" s="23">
        <v>339</v>
      </c>
      <c r="X758" s="24">
        <v>0.94166666666666665</v>
      </c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</row>
    <row r="759" spans="1:42" s="25" customFormat="1" ht="16.5" customHeight="1" x14ac:dyDescent="0.25">
      <c r="A759" s="16">
        <v>23060260</v>
      </c>
      <c r="B759" s="17" t="s">
        <v>1211</v>
      </c>
      <c r="C759" s="17" t="s">
        <v>1096</v>
      </c>
      <c r="D759" s="17" t="s">
        <v>1097</v>
      </c>
      <c r="E759" s="17" t="s">
        <v>293</v>
      </c>
      <c r="F759" s="17">
        <v>11</v>
      </c>
      <c r="G759" s="17">
        <v>1500</v>
      </c>
      <c r="H759" s="18">
        <v>-74.382027780000001</v>
      </c>
      <c r="I759" s="19">
        <v>5.0646388900000003</v>
      </c>
      <c r="J759" s="20">
        <v>127.7821428571429</v>
      </c>
      <c r="K759" s="21">
        <v>178.58</v>
      </c>
      <c r="L759" s="21">
        <v>202.82</v>
      </c>
      <c r="M759" s="21">
        <v>226.25517241379299</v>
      </c>
      <c r="N759" s="21">
        <v>181.5321428571429</v>
      </c>
      <c r="O759" s="21">
        <v>73.664285714285697</v>
      </c>
      <c r="P759" s="21">
        <v>47.673333333333318</v>
      </c>
      <c r="Q759" s="21">
        <v>57.155172413793103</v>
      </c>
      <c r="R759" s="21">
        <v>103.27500000000001</v>
      </c>
      <c r="S759" s="21">
        <v>224.0296296296296</v>
      </c>
      <c r="T759" s="21">
        <v>233.84333333333331</v>
      </c>
      <c r="U759" s="21">
        <v>153.21724137931031</v>
      </c>
      <c r="V759" s="22">
        <v>1809.827453931764</v>
      </c>
      <c r="W759" s="23">
        <v>346</v>
      </c>
      <c r="X759" s="24">
        <v>0.96111111111111114</v>
      </c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</row>
    <row r="760" spans="1:42" s="25" customFormat="1" ht="16.5" customHeight="1" x14ac:dyDescent="0.25">
      <c r="A760" s="16">
        <v>23065120</v>
      </c>
      <c r="B760" s="17" t="s">
        <v>1236</v>
      </c>
      <c r="C760" s="17" t="s">
        <v>1839</v>
      </c>
      <c r="D760" s="17" t="s">
        <v>1134</v>
      </c>
      <c r="E760" s="17" t="s">
        <v>293</v>
      </c>
      <c r="F760" s="17">
        <v>11</v>
      </c>
      <c r="G760" s="17">
        <v>2000</v>
      </c>
      <c r="H760" s="18">
        <v>-74.13936111000001</v>
      </c>
      <c r="I760" s="19">
        <v>5.1415555599999996</v>
      </c>
      <c r="J760" s="20">
        <v>116.4285714285714</v>
      </c>
      <c r="K760" s="21">
        <v>125.8357142857143</v>
      </c>
      <c r="L760" s="21">
        <v>163.86538461538461</v>
      </c>
      <c r="M760" s="21">
        <v>210.3576923076923</v>
      </c>
      <c r="N760" s="21">
        <v>132.8458333333333</v>
      </c>
      <c r="O760" s="21">
        <v>49.680769230769222</v>
      </c>
      <c r="P760" s="21">
        <v>43.633333333333333</v>
      </c>
      <c r="Q760" s="21">
        <v>44.888461538461542</v>
      </c>
      <c r="R760" s="21">
        <v>100.864</v>
      </c>
      <c r="S760" s="21">
        <v>194.94399999999999</v>
      </c>
      <c r="T760" s="21">
        <v>231.11250000000001</v>
      </c>
      <c r="U760" s="21">
        <v>133.16666666666671</v>
      </c>
      <c r="V760" s="22">
        <v>1547.6229267399269</v>
      </c>
      <c r="W760" s="23">
        <v>306</v>
      </c>
      <c r="X760" s="24">
        <v>0.85</v>
      </c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</row>
    <row r="761" spans="1:42" s="25" customFormat="1" ht="16.5" customHeight="1" x14ac:dyDescent="0.25">
      <c r="A761" s="16">
        <v>23120240</v>
      </c>
      <c r="B761" s="17" t="s">
        <v>1211</v>
      </c>
      <c r="C761" s="17" t="s">
        <v>1040</v>
      </c>
      <c r="D761" s="17" t="s">
        <v>1040</v>
      </c>
      <c r="E761" s="17" t="s">
        <v>293</v>
      </c>
      <c r="F761" s="17">
        <v>11</v>
      </c>
      <c r="G761" s="17">
        <v>138</v>
      </c>
      <c r="H761" s="18">
        <v>-74.154638890000001</v>
      </c>
      <c r="I761" s="19">
        <v>5.3713888900000004</v>
      </c>
      <c r="J761" s="20">
        <v>143.4433333333333</v>
      </c>
      <c r="K761" s="21">
        <v>206.8333333333334</v>
      </c>
      <c r="L761" s="21">
        <v>279.71333333333331</v>
      </c>
      <c r="M761" s="21">
        <v>292.43999999999988</v>
      </c>
      <c r="N761" s="21">
        <v>216.63103448275859</v>
      </c>
      <c r="O761" s="21">
        <v>112.8833333333333</v>
      </c>
      <c r="P761" s="21">
        <v>81.674074074074099</v>
      </c>
      <c r="Q761" s="21">
        <v>93.98666666666665</v>
      </c>
      <c r="R761" s="21">
        <v>178.851724137931</v>
      </c>
      <c r="S761" s="21">
        <v>265.00740740740741</v>
      </c>
      <c r="T761" s="21">
        <v>274.20740740740752</v>
      </c>
      <c r="U761" s="21">
        <v>174.20344827586209</v>
      </c>
      <c r="V761" s="22">
        <v>2319.8750957854409</v>
      </c>
      <c r="W761" s="23">
        <v>348</v>
      </c>
      <c r="X761" s="24">
        <v>0.96666666666666667</v>
      </c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</row>
    <row r="762" spans="1:42" s="25" customFormat="1" ht="16.5" customHeight="1" x14ac:dyDescent="0.25">
      <c r="A762" s="16">
        <v>21195060</v>
      </c>
      <c r="B762" s="17" t="s">
        <v>1236</v>
      </c>
      <c r="C762" s="17" t="s">
        <v>1066</v>
      </c>
      <c r="D762" s="17" t="s">
        <v>1066</v>
      </c>
      <c r="E762" s="17" t="s">
        <v>293</v>
      </c>
      <c r="F762" s="17">
        <v>11</v>
      </c>
      <c r="G762" s="17">
        <v>950</v>
      </c>
      <c r="H762" s="18">
        <v>-74.487416669999988</v>
      </c>
      <c r="I762" s="19">
        <v>4.1927222200000003</v>
      </c>
      <c r="J762" s="20">
        <v>78.612000000000009</v>
      </c>
      <c r="K762" s="21">
        <v>103.5481481481481</v>
      </c>
      <c r="L762" s="21">
        <v>133.9703703703704</v>
      </c>
      <c r="M762" s="21">
        <v>136.5629629629629</v>
      </c>
      <c r="N762" s="21">
        <v>126.1321428571429</v>
      </c>
      <c r="O762" s="21">
        <v>56.741666666666667</v>
      </c>
      <c r="P762" s="21">
        <v>48.207692307692319</v>
      </c>
      <c r="Q762" s="21">
        <v>40.510714285714293</v>
      </c>
      <c r="R762" s="21">
        <v>69.437499999999986</v>
      </c>
      <c r="S762" s="21">
        <v>144.31071428571431</v>
      </c>
      <c r="T762" s="21">
        <v>184.06785714285709</v>
      </c>
      <c r="U762" s="21">
        <v>106.5857142857143</v>
      </c>
      <c r="V762" s="22">
        <v>1228.687483312983</v>
      </c>
      <c r="W762" s="23">
        <v>320</v>
      </c>
      <c r="X762" s="24">
        <v>0.88888888888888884</v>
      </c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</row>
    <row r="763" spans="1:42" s="25" customFormat="1" ht="16.5" customHeight="1" x14ac:dyDescent="0.25">
      <c r="A763" s="16">
        <v>35055010</v>
      </c>
      <c r="B763" s="17" t="s">
        <v>1236</v>
      </c>
      <c r="C763" s="17" t="s">
        <v>1840</v>
      </c>
      <c r="D763" s="17" t="s">
        <v>346</v>
      </c>
      <c r="E763" s="17" t="s">
        <v>293</v>
      </c>
      <c r="F763" s="17">
        <v>3</v>
      </c>
      <c r="G763" s="17">
        <v>280</v>
      </c>
      <c r="H763" s="18">
        <v>-73.301305560000003</v>
      </c>
      <c r="I763" s="19">
        <v>4.3769722199999999</v>
      </c>
      <c r="J763" s="20">
        <v>56.319230769230757</v>
      </c>
      <c r="K763" s="21">
        <v>77.462962962962962</v>
      </c>
      <c r="L763" s="21">
        <v>184.36104103922841</v>
      </c>
      <c r="M763" s="21">
        <v>469.36666666666662</v>
      </c>
      <c r="N763" s="21">
        <v>517.46249999999998</v>
      </c>
      <c r="O763" s="21">
        <v>451.08333333333331</v>
      </c>
      <c r="P763" s="21">
        <v>415.22078071435288</v>
      </c>
      <c r="Q763" s="21">
        <v>335.01249999999999</v>
      </c>
      <c r="R763" s="21">
        <v>338.20772533416738</v>
      </c>
      <c r="S763" s="21">
        <v>383.75384615384621</v>
      </c>
      <c r="T763" s="21">
        <v>336.12500000000011</v>
      </c>
      <c r="U763" s="21">
        <v>117.25</v>
      </c>
      <c r="V763" s="22">
        <v>3681.6255869737879</v>
      </c>
      <c r="W763" s="23">
        <v>295</v>
      </c>
      <c r="X763" s="24">
        <v>0.81944444444444442</v>
      </c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</row>
    <row r="764" spans="1:42" s="25" customFormat="1" ht="16.5" customHeight="1" x14ac:dyDescent="0.25">
      <c r="A764" s="16">
        <v>21195190</v>
      </c>
      <c r="B764" s="17" t="s">
        <v>1244</v>
      </c>
      <c r="C764" s="17" t="s">
        <v>1841</v>
      </c>
      <c r="D764" s="17" t="s">
        <v>1091</v>
      </c>
      <c r="E764" s="17" t="s">
        <v>293</v>
      </c>
      <c r="F764" s="17">
        <v>11</v>
      </c>
      <c r="G764" s="17">
        <v>2256</v>
      </c>
      <c r="H764" s="18">
        <v>-74.311750000000004</v>
      </c>
      <c r="I764" s="19">
        <v>4.3101111100000002</v>
      </c>
      <c r="J764" s="20">
        <v>47.662962962962958</v>
      </c>
      <c r="K764" s="21">
        <v>57.638461538461527</v>
      </c>
      <c r="L764" s="21">
        <v>90.073333333333323</v>
      </c>
      <c r="M764" s="21">
        <v>102.6888888888889</v>
      </c>
      <c r="N764" s="21">
        <v>87.080769230769221</v>
      </c>
      <c r="O764" s="21">
        <v>55.10878587563834</v>
      </c>
      <c r="P764" s="21">
        <v>52.280000000000022</v>
      </c>
      <c r="Q764" s="21">
        <v>45.062500000000007</v>
      </c>
      <c r="R764" s="21">
        <v>49.849999999999987</v>
      </c>
      <c r="S764" s="21">
        <v>106.5153846153846</v>
      </c>
      <c r="T764" s="21">
        <v>118.4961538461539</v>
      </c>
      <c r="U764" s="21">
        <v>59.408000000000001</v>
      </c>
      <c r="V764" s="22">
        <v>871.86524029159284</v>
      </c>
      <c r="W764" s="23">
        <v>312</v>
      </c>
      <c r="X764" s="24">
        <v>0.8666666666666667</v>
      </c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</row>
    <row r="765" spans="1:42" s="25" customFormat="1" ht="16.5" customHeight="1" x14ac:dyDescent="0.25">
      <c r="A765" s="16">
        <v>23060150</v>
      </c>
      <c r="B765" s="17" t="s">
        <v>1211</v>
      </c>
      <c r="C765" s="17" t="s">
        <v>962</v>
      </c>
      <c r="D765" s="17" t="s">
        <v>964</v>
      </c>
      <c r="E765" s="17" t="s">
        <v>293</v>
      </c>
      <c r="F765" s="17">
        <v>10</v>
      </c>
      <c r="G765" s="17">
        <v>1836</v>
      </c>
      <c r="H765" s="18">
        <v>-74.627333329999999</v>
      </c>
      <c r="I765" s="19">
        <v>5.7582777800000002</v>
      </c>
      <c r="J765" s="20">
        <v>69.163333333333341</v>
      </c>
      <c r="K765" s="21">
        <v>102.7233333333333</v>
      </c>
      <c r="L765" s="21">
        <v>209.5586206896551</v>
      </c>
      <c r="M765" s="21">
        <v>264.93793103448269</v>
      </c>
      <c r="N765" s="21">
        <v>267.68275862068958</v>
      </c>
      <c r="O765" s="21">
        <v>136.91851851851851</v>
      </c>
      <c r="P765" s="21">
        <v>105.4071428571428</v>
      </c>
      <c r="Q765" s="21">
        <v>160.24074074074079</v>
      </c>
      <c r="R765" s="21">
        <v>209.44642857142861</v>
      </c>
      <c r="S765" s="21">
        <v>262.96206896551718</v>
      </c>
      <c r="T765" s="21">
        <v>228.43571428571431</v>
      </c>
      <c r="U765" s="21">
        <v>116.6785714285714</v>
      </c>
      <c r="V765" s="22">
        <v>2134.1551623791279</v>
      </c>
      <c r="W765" s="23">
        <v>342</v>
      </c>
      <c r="X765" s="24">
        <v>0.95</v>
      </c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</row>
    <row r="766" spans="1:42" s="25" customFormat="1" ht="16.5" customHeight="1" x14ac:dyDescent="0.25">
      <c r="A766" s="16">
        <v>21190350</v>
      </c>
      <c r="B766" s="17" t="s">
        <v>1211</v>
      </c>
      <c r="C766" s="17" t="s">
        <v>1842</v>
      </c>
      <c r="D766" s="17" t="s">
        <v>1843</v>
      </c>
      <c r="E766" s="17" t="s">
        <v>293</v>
      </c>
      <c r="F766" s="17">
        <v>11</v>
      </c>
      <c r="G766" s="17">
        <v>2700</v>
      </c>
      <c r="H766" s="18">
        <v>-74.359750000000005</v>
      </c>
      <c r="I766" s="19">
        <v>4.1524722199999999</v>
      </c>
      <c r="J766" s="20">
        <v>29.678571428571431</v>
      </c>
      <c r="K766" s="21">
        <v>44.793103448275858</v>
      </c>
      <c r="L766" s="21">
        <v>65.979310344827582</v>
      </c>
      <c r="M766" s="21">
        <v>89.300000000000011</v>
      </c>
      <c r="N766" s="21">
        <v>102.0866666666667</v>
      </c>
      <c r="O766" s="21">
        <v>57.810344827586214</v>
      </c>
      <c r="P766" s="21">
        <v>54.399999999999977</v>
      </c>
      <c r="Q766" s="21">
        <v>43.348275862068967</v>
      </c>
      <c r="R766" s="21">
        <v>51.649999999999991</v>
      </c>
      <c r="S766" s="21">
        <v>90.88333333333334</v>
      </c>
      <c r="T766" s="21">
        <v>90.306896551724151</v>
      </c>
      <c r="U766" s="21">
        <v>34.043333333333337</v>
      </c>
      <c r="V766" s="22">
        <v>754.27983579638749</v>
      </c>
      <c r="W766" s="23">
        <v>352</v>
      </c>
      <c r="X766" s="24">
        <v>0.97777777777777775</v>
      </c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</row>
    <row r="767" spans="1:42" s="25" customFormat="1" ht="16.5" customHeight="1" x14ac:dyDescent="0.25">
      <c r="A767" s="16">
        <v>21230070</v>
      </c>
      <c r="B767" s="17" t="s">
        <v>1211</v>
      </c>
      <c r="C767" s="17" t="s">
        <v>1164</v>
      </c>
      <c r="D767" s="17" t="s">
        <v>1164</v>
      </c>
      <c r="E767" s="17" t="s">
        <v>293</v>
      </c>
      <c r="F767" s="17">
        <v>10</v>
      </c>
      <c r="G767" s="17">
        <v>1364</v>
      </c>
      <c r="H767" s="18">
        <v>-74.622833329999992</v>
      </c>
      <c r="I767" s="19">
        <v>4.8512777800000002</v>
      </c>
      <c r="J767" s="20">
        <v>58.276666666666657</v>
      </c>
      <c r="K767" s="21">
        <v>88.813793103448305</v>
      </c>
      <c r="L767" s="21">
        <v>128.66</v>
      </c>
      <c r="M767" s="21">
        <v>163.25666666666669</v>
      </c>
      <c r="N767" s="21">
        <v>130.41666666666671</v>
      </c>
      <c r="O767" s="21">
        <v>45.786206896551739</v>
      </c>
      <c r="P767" s="21">
        <v>40.926666666666669</v>
      </c>
      <c r="Q767" s="21">
        <v>40.690000000000012</v>
      </c>
      <c r="R767" s="21">
        <v>92.436666666666682</v>
      </c>
      <c r="S767" s="21">
        <v>152.81379310344829</v>
      </c>
      <c r="T767" s="21">
        <v>153.37931034482759</v>
      </c>
      <c r="U767" s="21">
        <v>99.353333333333325</v>
      </c>
      <c r="V767" s="22">
        <v>1194.809770114942</v>
      </c>
      <c r="W767" s="23">
        <v>356</v>
      </c>
      <c r="X767" s="24">
        <v>0.98888888888888893</v>
      </c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</row>
    <row r="768" spans="1:42" s="25" customFormat="1" ht="16.5" customHeight="1" x14ac:dyDescent="0.25">
      <c r="A768" s="16">
        <v>23060290</v>
      </c>
      <c r="B768" s="17" t="s">
        <v>1211</v>
      </c>
      <c r="C768" s="17" t="s">
        <v>1844</v>
      </c>
      <c r="D768" s="17" t="s">
        <v>1845</v>
      </c>
      <c r="E768" s="17" t="s">
        <v>293</v>
      </c>
      <c r="F768" s="17">
        <v>11</v>
      </c>
      <c r="G768" s="17">
        <v>1425</v>
      </c>
      <c r="H768" s="18">
        <v>-74.412055560000013</v>
      </c>
      <c r="I768" s="19">
        <v>4.9731666700000003</v>
      </c>
      <c r="J768" s="20">
        <v>186.73214285714289</v>
      </c>
      <c r="K768" s="21">
        <v>216.21111111111111</v>
      </c>
      <c r="L768" s="21">
        <v>258.55</v>
      </c>
      <c r="M768" s="21">
        <v>278.20666666666671</v>
      </c>
      <c r="N768" s="21">
        <v>234.8703703703703</v>
      </c>
      <c r="O768" s="21">
        <v>102.4766666666667</v>
      </c>
      <c r="P768" s="21">
        <v>55.610344827586196</v>
      </c>
      <c r="Q768" s="21">
        <v>64.651724137931041</v>
      </c>
      <c r="R768" s="21">
        <v>111.69310344827581</v>
      </c>
      <c r="S768" s="21">
        <v>300.48148148148152</v>
      </c>
      <c r="T768" s="21">
        <v>330.31034482758622</v>
      </c>
      <c r="U768" s="21">
        <v>228.15172413793101</v>
      </c>
      <c r="V768" s="22">
        <v>2367.94568053275</v>
      </c>
      <c r="W768" s="23">
        <v>344</v>
      </c>
      <c r="X768" s="24">
        <v>0.9555555555555556</v>
      </c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</row>
    <row r="769" spans="1:42" s="25" customFormat="1" ht="16.5" customHeight="1" x14ac:dyDescent="0.25">
      <c r="A769" s="16">
        <v>21201920</v>
      </c>
      <c r="B769" s="17" t="s">
        <v>1211</v>
      </c>
      <c r="C769" s="17" t="s">
        <v>1075</v>
      </c>
      <c r="D769" s="17" t="s">
        <v>1076</v>
      </c>
      <c r="E769" s="17" t="s">
        <v>293</v>
      </c>
      <c r="F769" s="17">
        <v>11</v>
      </c>
      <c r="G769" s="17">
        <v>2750</v>
      </c>
      <c r="H769" s="18">
        <v>-74.299722220000007</v>
      </c>
      <c r="I769" s="19">
        <v>4.44966667</v>
      </c>
      <c r="J769" s="20">
        <v>59.696153846153848</v>
      </c>
      <c r="K769" s="21">
        <v>59.380769230769232</v>
      </c>
      <c r="L769" s="21">
        <v>95.829166666666652</v>
      </c>
      <c r="M769" s="21">
        <v>119.14</v>
      </c>
      <c r="N769" s="21">
        <v>106.0384615384615</v>
      </c>
      <c r="O769" s="21">
        <v>63.929629629629638</v>
      </c>
      <c r="P769" s="21">
        <v>52.233333333333327</v>
      </c>
      <c r="Q769" s="21">
        <v>43.592592592592602</v>
      </c>
      <c r="R769" s="21">
        <v>50.685185185185183</v>
      </c>
      <c r="S769" s="21">
        <v>127.3692307692308</v>
      </c>
      <c r="T769" s="21">
        <v>109.3653846153847</v>
      </c>
      <c r="U769" s="21">
        <v>53.557142857142857</v>
      </c>
      <c r="V769" s="22">
        <v>940.81705026455029</v>
      </c>
      <c r="W769" s="23">
        <v>315</v>
      </c>
      <c r="X769" s="24">
        <v>0.875</v>
      </c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</row>
    <row r="770" spans="1:42" s="25" customFormat="1" ht="16.5" customHeight="1" x14ac:dyDescent="0.25">
      <c r="A770" s="16">
        <v>21200600</v>
      </c>
      <c r="B770" s="17" t="s">
        <v>1235</v>
      </c>
      <c r="C770" s="17" t="s">
        <v>1846</v>
      </c>
      <c r="D770" s="17" t="s">
        <v>1076</v>
      </c>
      <c r="E770" s="17" t="s">
        <v>293</v>
      </c>
      <c r="F770" s="17">
        <v>11</v>
      </c>
      <c r="G770" s="17">
        <v>2800</v>
      </c>
      <c r="H770" s="18">
        <v>-74.3</v>
      </c>
      <c r="I770" s="19">
        <v>4.43333333</v>
      </c>
      <c r="J770" s="20">
        <v>63.322222222222223</v>
      </c>
      <c r="K770" s="21">
        <v>47.181250000000013</v>
      </c>
      <c r="L770" s="21">
        <v>98.906250000000014</v>
      </c>
      <c r="M770" s="21">
        <v>116.0588235294118</v>
      </c>
      <c r="N770" s="21">
        <v>115.4777777777778</v>
      </c>
      <c r="O770" s="21">
        <v>80.752941176470571</v>
      </c>
      <c r="P770" s="21">
        <v>58.05263157894737</v>
      </c>
      <c r="Q770" s="21">
        <v>62.59</v>
      </c>
      <c r="R770" s="21">
        <v>75.773684210526312</v>
      </c>
      <c r="S770" s="21">
        <v>142.29411764705881</v>
      </c>
      <c r="T770" s="21">
        <v>108.87222222222221</v>
      </c>
      <c r="U770" s="21">
        <v>85.023529411764699</v>
      </c>
      <c r="V770" s="22">
        <v>1054.3054497764019</v>
      </c>
      <c r="W770" s="23">
        <v>212</v>
      </c>
      <c r="X770" s="24">
        <v>0.8833333333333333</v>
      </c>
      <c r="Y770" s="5" t="s">
        <v>1214</v>
      </c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</row>
    <row r="771" spans="1:42" s="25" customFormat="1" ht="16.5" customHeight="1" x14ac:dyDescent="0.25">
      <c r="A771" s="16">
        <v>21201320</v>
      </c>
      <c r="B771" s="17" t="s">
        <v>1211</v>
      </c>
      <c r="C771" s="17" t="s">
        <v>1285</v>
      </c>
      <c r="D771" s="17" t="s">
        <v>1076</v>
      </c>
      <c r="E771" s="17" t="s">
        <v>293</v>
      </c>
      <c r="F771" s="17">
        <v>11</v>
      </c>
      <c r="G771" s="17">
        <v>2640</v>
      </c>
      <c r="H771" s="18">
        <v>-74.268805560000004</v>
      </c>
      <c r="I771" s="19">
        <v>4.5093611100000004</v>
      </c>
      <c r="J771" s="20">
        <v>29.351724137931029</v>
      </c>
      <c r="K771" s="21">
        <v>43.117241379310343</v>
      </c>
      <c r="L771" s="21">
        <v>71.863333333333358</v>
      </c>
      <c r="M771" s="21">
        <v>98.206896551724128</v>
      </c>
      <c r="N771" s="21">
        <v>93.289999999999992</v>
      </c>
      <c r="O771" s="21">
        <v>55.103448275862078</v>
      </c>
      <c r="P771" s="21">
        <v>45.517857142857132</v>
      </c>
      <c r="Q771" s="21">
        <v>42.93928571428571</v>
      </c>
      <c r="R771" s="21">
        <v>51.989655172413798</v>
      </c>
      <c r="S771" s="21">
        <v>92.29</v>
      </c>
      <c r="T771" s="21">
        <v>88.576666666666654</v>
      </c>
      <c r="U771" s="21">
        <v>50.433333333333337</v>
      </c>
      <c r="V771" s="22">
        <v>762.67944170771761</v>
      </c>
      <c r="W771" s="23">
        <v>348</v>
      </c>
      <c r="X771" s="24">
        <v>0.96666666666666667</v>
      </c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</row>
    <row r="772" spans="1:42" s="25" customFormat="1" ht="16.5" customHeight="1" x14ac:dyDescent="0.25">
      <c r="A772" s="16">
        <v>21201310</v>
      </c>
      <c r="B772" s="17" t="s">
        <v>1211</v>
      </c>
      <c r="C772" s="17" t="s">
        <v>1847</v>
      </c>
      <c r="D772" s="17" t="s">
        <v>1076</v>
      </c>
      <c r="E772" s="17" t="s">
        <v>293</v>
      </c>
      <c r="F772" s="17">
        <v>11</v>
      </c>
      <c r="G772" s="17">
        <v>2650</v>
      </c>
      <c r="H772" s="18">
        <v>-74.267499999999998</v>
      </c>
      <c r="I772" s="19">
        <v>4.4654444399999997</v>
      </c>
      <c r="J772" s="20">
        <v>30.470833333333331</v>
      </c>
      <c r="K772" s="21">
        <v>41.630769230769218</v>
      </c>
      <c r="L772" s="21">
        <v>65.845833333333331</v>
      </c>
      <c r="M772" s="21">
        <v>93.088888888888903</v>
      </c>
      <c r="N772" s="21">
        <v>89.900000000000034</v>
      </c>
      <c r="O772" s="21">
        <v>53.651724137931041</v>
      </c>
      <c r="P772" s="21">
        <v>56.3</v>
      </c>
      <c r="Q772" s="21">
        <v>42.544827586206893</v>
      </c>
      <c r="R772" s="21">
        <v>49.092592592592602</v>
      </c>
      <c r="S772" s="21">
        <v>94.1875</v>
      </c>
      <c r="T772" s="21">
        <v>82.144444444444431</v>
      </c>
      <c r="U772" s="21">
        <v>44.392857142857132</v>
      </c>
      <c r="V772" s="22">
        <v>743.25027069035684</v>
      </c>
      <c r="W772" s="23">
        <v>321</v>
      </c>
      <c r="X772" s="24">
        <v>0.89166666666666672</v>
      </c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</row>
    <row r="773" spans="1:42" s="25" customFormat="1" ht="16.5" customHeight="1" x14ac:dyDescent="0.25">
      <c r="A773" s="16">
        <v>24010150</v>
      </c>
      <c r="B773" s="17" t="s">
        <v>1235</v>
      </c>
      <c r="C773" s="17" t="s">
        <v>1141</v>
      </c>
      <c r="D773" s="17" t="s">
        <v>1141</v>
      </c>
      <c r="E773" s="17" t="s">
        <v>293</v>
      </c>
      <c r="F773" s="17">
        <v>11</v>
      </c>
      <c r="G773" s="17">
        <v>2590</v>
      </c>
      <c r="H773" s="18">
        <v>-73.863694440000003</v>
      </c>
      <c r="I773" s="19">
        <v>5.5113055600000003</v>
      </c>
      <c r="J773" s="20">
        <v>29.07083333333334</v>
      </c>
      <c r="K773" s="21">
        <v>45.37916666666667</v>
      </c>
      <c r="L773" s="21">
        <v>95.662500000000009</v>
      </c>
      <c r="M773" s="21">
        <v>126.1740740740741</v>
      </c>
      <c r="N773" s="21">
        <v>94.157142857142844</v>
      </c>
      <c r="O773" s="21">
        <v>47.292857142857137</v>
      </c>
      <c r="P773" s="21">
        <v>40.074074074074083</v>
      </c>
      <c r="Q773" s="21">
        <v>37.811538461538461</v>
      </c>
      <c r="R773" s="21">
        <v>62.276923076923083</v>
      </c>
      <c r="S773" s="21">
        <v>108.6925925925926</v>
      </c>
      <c r="T773" s="21">
        <v>108.5703703703704</v>
      </c>
      <c r="U773" s="21">
        <v>56.418518518518532</v>
      </c>
      <c r="V773" s="22">
        <v>851.58059116809125</v>
      </c>
      <c r="W773" s="23">
        <v>315</v>
      </c>
      <c r="X773" s="24">
        <v>0.875</v>
      </c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</row>
    <row r="774" spans="1:42" s="25" customFormat="1" ht="16.5" customHeight="1" x14ac:dyDescent="0.25">
      <c r="A774" s="16">
        <v>21202110</v>
      </c>
      <c r="B774" s="17" t="s">
        <v>1235</v>
      </c>
      <c r="C774" s="17" t="s">
        <v>1848</v>
      </c>
      <c r="D774" s="17" t="s">
        <v>1087</v>
      </c>
      <c r="E774" s="17" t="s">
        <v>293</v>
      </c>
      <c r="F774" s="17">
        <v>11</v>
      </c>
      <c r="G774" s="17">
        <v>2572</v>
      </c>
      <c r="H774" s="18">
        <v>-74.233333329999994</v>
      </c>
      <c r="I774" s="19">
        <v>4.5833333300000003</v>
      </c>
      <c r="J774" s="20">
        <v>16.149999999999999</v>
      </c>
      <c r="K774" s="21">
        <v>25.952631578947368</v>
      </c>
      <c r="L774" s="21">
        <v>49.564999999999998</v>
      </c>
      <c r="M774" s="21">
        <v>75.13</v>
      </c>
      <c r="N774" s="21">
        <v>70.170000000000016</v>
      </c>
      <c r="O774" s="21">
        <v>48.685000000000002</v>
      </c>
      <c r="P774" s="21">
        <v>35.821052631578958</v>
      </c>
      <c r="Q774" s="21">
        <v>26.780000000000008</v>
      </c>
      <c r="R774" s="21">
        <v>42.715000000000003</v>
      </c>
      <c r="S774" s="21">
        <v>66.964999999999989</v>
      </c>
      <c r="T774" s="21">
        <v>58.045000000000023</v>
      </c>
      <c r="U774" s="21">
        <v>39.395000000000003</v>
      </c>
      <c r="V774" s="22">
        <v>555.37368421052633</v>
      </c>
      <c r="W774" s="23">
        <v>238</v>
      </c>
      <c r="X774" s="24">
        <v>0.9916666666666667</v>
      </c>
      <c r="Y774" s="5" t="s">
        <v>1214</v>
      </c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</row>
    <row r="775" spans="1:42" s="25" customFormat="1" ht="16.5" customHeight="1" x14ac:dyDescent="0.25">
      <c r="A775" s="16">
        <v>21205920</v>
      </c>
      <c r="B775" s="17" t="s">
        <v>1288</v>
      </c>
      <c r="C775" s="17" t="s">
        <v>1049</v>
      </c>
      <c r="D775" s="17" t="s">
        <v>1050</v>
      </c>
      <c r="E775" s="17" t="s">
        <v>293</v>
      </c>
      <c r="F775" s="17">
        <v>11</v>
      </c>
      <c r="G775" s="17">
        <v>2650</v>
      </c>
      <c r="H775" s="18">
        <v>-73.963888890000007</v>
      </c>
      <c r="I775" s="19">
        <v>4.8208333300000001</v>
      </c>
      <c r="J775" s="20">
        <v>31.407142857142858</v>
      </c>
      <c r="K775" s="21">
        <v>42.904000000000003</v>
      </c>
      <c r="L775" s="21">
        <v>66.742307692307705</v>
      </c>
      <c r="M775" s="21">
        <v>100.69199999999999</v>
      </c>
      <c r="N775" s="21">
        <v>99.467999999999989</v>
      </c>
      <c r="O775" s="21">
        <v>87.32</v>
      </c>
      <c r="P775" s="21">
        <v>96.985185185185202</v>
      </c>
      <c r="Q775" s="21">
        <v>77.988888888888894</v>
      </c>
      <c r="R775" s="21">
        <v>60.420000000000023</v>
      </c>
      <c r="S775" s="21">
        <v>80.082142857142841</v>
      </c>
      <c r="T775" s="21">
        <v>88.088461538461544</v>
      </c>
      <c r="U775" s="21">
        <v>44.853846153846163</v>
      </c>
      <c r="V775" s="22">
        <v>876.95197517297515</v>
      </c>
      <c r="W775" s="23">
        <v>313</v>
      </c>
      <c r="X775" s="24">
        <v>0.86944444444444446</v>
      </c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</row>
    <row r="776" spans="1:42" s="25" customFormat="1" ht="16.5" customHeight="1" x14ac:dyDescent="0.25">
      <c r="A776" s="16">
        <v>21201650</v>
      </c>
      <c r="B776" s="17" t="s">
        <v>1211</v>
      </c>
      <c r="C776" s="17" t="s">
        <v>1492</v>
      </c>
      <c r="D776" s="17" t="s">
        <v>1159</v>
      </c>
      <c r="E776" s="17" t="s">
        <v>293</v>
      </c>
      <c r="F776" s="17">
        <v>11</v>
      </c>
      <c r="G776" s="17">
        <v>2750</v>
      </c>
      <c r="H776" s="18">
        <v>-73.757388890000001</v>
      </c>
      <c r="I776" s="19">
        <v>5.1159166699999998</v>
      </c>
      <c r="J776" s="20">
        <v>18.068965517241381</v>
      </c>
      <c r="K776" s="21">
        <v>29.143333333333331</v>
      </c>
      <c r="L776" s="21">
        <v>65.974999999999994</v>
      </c>
      <c r="M776" s="21">
        <v>76.272413793103425</v>
      </c>
      <c r="N776" s="21">
        <v>85.448275862068968</v>
      </c>
      <c r="O776" s="21">
        <v>80.039285714285711</v>
      </c>
      <c r="P776" s="21">
        <v>88.596551724137953</v>
      </c>
      <c r="Q776" s="21">
        <v>69.81724137931036</v>
      </c>
      <c r="R776" s="21">
        <v>49.627586206896531</v>
      </c>
      <c r="S776" s="21">
        <v>85.467857142857156</v>
      </c>
      <c r="T776" s="21">
        <v>77.986666666666679</v>
      </c>
      <c r="U776" s="21">
        <v>34.317857142857143</v>
      </c>
      <c r="V776" s="22">
        <v>760.76103448275876</v>
      </c>
      <c r="W776" s="23">
        <v>346</v>
      </c>
      <c r="X776" s="24">
        <v>0.96111111111111114</v>
      </c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</row>
    <row r="777" spans="1:42" s="25" customFormat="1" ht="16.5" customHeight="1" x14ac:dyDescent="0.25">
      <c r="A777" s="16">
        <v>23060200</v>
      </c>
      <c r="B777" s="17" t="s">
        <v>1211</v>
      </c>
      <c r="C777" s="17" t="s">
        <v>1098</v>
      </c>
      <c r="D777" s="17" t="s">
        <v>1098</v>
      </c>
      <c r="E777" s="17" t="s">
        <v>293</v>
      </c>
      <c r="F777" s="17">
        <v>11</v>
      </c>
      <c r="G777" s="17">
        <v>1798</v>
      </c>
      <c r="H777" s="18">
        <v>-74.239166669999989</v>
      </c>
      <c r="I777" s="19">
        <v>5.0596944399999986</v>
      </c>
      <c r="J777" s="20">
        <v>155.68965517241381</v>
      </c>
      <c r="K777" s="21">
        <v>177.52</v>
      </c>
      <c r="L777" s="21">
        <v>226.18214285714291</v>
      </c>
      <c r="M777" s="21">
        <v>257.04285714285709</v>
      </c>
      <c r="N777" s="21">
        <v>164.71428571428569</v>
      </c>
      <c r="O777" s="21">
        <v>66.600000000000009</v>
      </c>
      <c r="P777" s="21">
        <v>51.906896551724152</v>
      </c>
      <c r="Q777" s="21">
        <v>51.610714285714273</v>
      </c>
      <c r="R777" s="21">
        <v>97.857142857142861</v>
      </c>
      <c r="S777" s="21">
        <v>251.38275862068971</v>
      </c>
      <c r="T777" s="21">
        <v>280.50769230769231</v>
      </c>
      <c r="U777" s="21">
        <v>168.46</v>
      </c>
      <c r="V777" s="22">
        <v>1949.474145509663</v>
      </c>
      <c r="W777" s="23">
        <v>342</v>
      </c>
      <c r="X777" s="24">
        <v>0.95</v>
      </c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</row>
    <row r="778" spans="1:42" s="25" customFormat="1" ht="16.5" customHeight="1" x14ac:dyDescent="0.25">
      <c r="A778" s="16">
        <v>24011060</v>
      </c>
      <c r="B778" s="17" t="s">
        <v>1211</v>
      </c>
      <c r="C778" s="17" t="s">
        <v>1053</v>
      </c>
      <c r="D778" s="17" t="s">
        <v>1053</v>
      </c>
      <c r="E778" s="17" t="s">
        <v>293</v>
      </c>
      <c r="F778" s="17">
        <v>11</v>
      </c>
      <c r="G778" s="17">
        <v>2600</v>
      </c>
      <c r="H778" s="18">
        <v>-73.801555560000011</v>
      </c>
      <c r="I778" s="19">
        <v>5.4624444399999996</v>
      </c>
      <c r="J778" s="20">
        <v>38.249999999999993</v>
      </c>
      <c r="K778" s="21">
        <v>56.557142857142857</v>
      </c>
      <c r="L778" s="21">
        <v>131.27499999999989</v>
      </c>
      <c r="M778" s="21">
        <v>147.10714285714289</v>
      </c>
      <c r="N778" s="21">
        <v>119.85</v>
      </c>
      <c r="O778" s="21">
        <v>46.31</v>
      </c>
      <c r="P778" s="21">
        <v>46.796428571428571</v>
      </c>
      <c r="Q778" s="21">
        <v>41.92068965517241</v>
      </c>
      <c r="R778" s="21">
        <v>62.248275862068958</v>
      </c>
      <c r="S778" s="21">
        <v>118.0192307692307</v>
      </c>
      <c r="T778" s="21">
        <v>126.0428571428571</v>
      </c>
      <c r="U778" s="21">
        <v>77.727586206896547</v>
      </c>
      <c r="V778" s="22">
        <v>1012.1043539219399</v>
      </c>
      <c r="W778" s="23">
        <v>339</v>
      </c>
      <c r="X778" s="24">
        <v>0.94166666666666665</v>
      </c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</row>
    <row r="779" spans="1:42" s="25" customFormat="1" ht="16.5" customHeight="1" x14ac:dyDescent="0.25">
      <c r="A779" s="16">
        <v>24010440</v>
      </c>
      <c r="B779" s="17" t="s">
        <v>1211</v>
      </c>
      <c r="C779" s="17" t="s">
        <v>1108</v>
      </c>
      <c r="D779" s="17" t="s">
        <v>1053</v>
      </c>
      <c r="E779" s="17" t="s">
        <v>293</v>
      </c>
      <c r="F779" s="17">
        <v>11</v>
      </c>
      <c r="G779" s="17">
        <v>3130</v>
      </c>
      <c r="H779" s="18">
        <v>-73.849999999999994</v>
      </c>
      <c r="I779" s="19">
        <v>5.3833333300000001</v>
      </c>
      <c r="J779" s="20">
        <v>27.888888888888889</v>
      </c>
      <c r="K779" s="21">
        <v>38.43888888888889</v>
      </c>
      <c r="L779" s="21">
        <v>80.911111111111111</v>
      </c>
      <c r="M779" s="21">
        <v>106.37222222222221</v>
      </c>
      <c r="N779" s="21">
        <v>92.322222222222223</v>
      </c>
      <c r="O779" s="21">
        <v>47.68888888888889</v>
      </c>
      <c r="P779" s="21">
        <v>51.487499999999997</v>
      </c>
      <c r="Q779" s="21">
        <v>41.631250000000001</v>
      </c>
      <c r="R779" s="21">
        <v>47.318750000000001</v>
      </c>
      <c r="S779" s="21">
        <v>97.174999999999997</v>
      </c>
      <c r="T779" s="21">
        <v>75.818749999999994</v>
      </c>
      <c r="U779" s="21">
        <v>62.556249999999999</v>
      </c>
      <c r="V779" s="22">
        <v>769.6097222222221</v>
      </c>
      <c r="W779" s="23">
        <v>204</v>
      </c>
      <c r="X779" s="24">
        <v>0.85</v>
      </c>
      <c r="Y779" s="5" t="s">
        <v>1214</v>
      </c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</row>
    <row r="780" spans="1:42" s="25" customFormat="1" ht="16.5" customHeight="1" x14ac:dyDescent="0.25">
      <c r="A780" s="16">
        <v>21201630</v>
      </c>
      <c r="B780" s="17" t="s">
        <v>1235</v>
      </c>
      <c r="C780" s="17" t="s">
        <v>1849</v>
      </c>
      <c r="D780" s="17" t="s">
        <v>1059</v>
      </c>
      <c r="E780" s="17" t="s">
        <v>293</v>
      </c>
      <c r="F780" s="17">
        <v>11</v>
      </c>
      <c r="G780" s="17">
        <v>2600</v>
      </c>
      <c r="H780" s="18">
        <v>-74.065611110000006</v>
      </c>
      <c r="I780" s="19">
        <v>4.9330555599999997</v>
      </c>
      <c r="J780" s="20">
        <v>38.969990131879847</v>
      </c>
      <c r="K780" s="21">
        <v>56.133333333333347</v>
      </c>
      <c r="L780" s="21">
        <v>72.980769230769241</v>
      </c>
      <c r="M780" s="21">
        <v>110.95416666666669</v>
      </c>
      <c r="N780" s="21">
        <v>98.562499999999986</v>
      </c>
      <c r="O780" s="21">
        <v>60.116666666666681</v>
      </c>
      <c r="P780" s="21">
        <v>63.291666666666657</v>
      </c>
      <c r="Q780" s="21">
        <v>56.028904502590493</v>
      </c>
      <c r="R780" s="21">
        <v>67.222354161739361</v>
      </c>
      <c r="S780" s="21">
        <v>106.94166666666661</v>
      </c>
      <c r="T780" s="21">
        <v>118.4111111111111</v>
      </c>
      <c r="U780" s="21">
        <v>63.911538461538463</v>
      </c>
      <c r="V780" s="22">
        <v>913.52466759962851</v>
      </c>
      <c r="W780" s="23">
        <v>295</v>
      </c>
      <c r="X780" s="24">
        <v>0.81944444444444442</v>
      </c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</row>
    <row r="781" spans="1:42" s="25" customFormat="1" ht="16.5" customHeight="1" x14ac:dyDescent="0.25">
      <c r="A781" s="16">
        <v>21206020</v>
      </c>
      <c r="B781" s="17" t="s">
        <v>1288</v>
      </c>
      <c r="C781" s="17" t="s">
        <v>1069</v>
      </c>
      <c r="D781" s="17" t="s">
        <v>1059</v>
      </c>
      <c r="E781" s="17" t="s">
        <v>293</v>
      </c>
      <c r="F781" s="17">
        <v>11</v>
      </c>
      <c r="G781" s="17">
        <v>2575</v>
      </c>
      <c r="H781" s="18">
        <v>-74.104833329999991</v>
      </c>
      <c r="I781" s="19">
        <v>4.8985277800000002</v>
      </c>
      <c r="J781" s="20">
        <v>31.262499999999999</v>
      </c>
      <c r="K781" s="21">
        <v>50.273076923076921</v>
      </c>
      <c r="L781" s="21">
        <v>72.744000000000014</v>
      </c>
      <c r="M781" s="21">
        <v>102.0666960704451</v>
      </c>
      <c r="N781" s="21">
        <v>106.02800000000001</v>
      </c>
      <c r="O781" s="21">
        <v>66.162222229441014</v>
      </c>
      <c r="P781" s="21">
        <v>68.174999999999997</v>
      </c>
      <c r="Q781" s="21">
        <v>66.766242143511775</v>
      </c>
      <c r="R781" s="21">
        <v>61.829166666666673</v>
      </c>
      <c r="S781" s="21">
        <v>87.395833333333357</v>
      </c>
      <c r="T781" s="21">
        <v>120.375</v>
      </c>
      <c r="U781" s="21">
        <v>58.262500000000003</v>
      </c>
      <c r="V781" s="22">
        <v>891.34023736647487</v>
      </c>
      <c r="W781" s="23">
        <v>292</v>
      </c>
      <c r="X781" s="24">
        <v>0.81111111111111112</v>
      </c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</row>
    <row r="782" spans="1:42" s="25" customFormat="1" ht="16.5" customHeight="1" x14ac:dyDescent="0.25">
      <c r="A782" s="16">
        <v>21201190</v>
      </c>
      <c r="B782" s="17" t="s">
        <v>1211</v>
      </c>
      <c r="C782" s="17" t="s">
        <v>434</v>
      </c>
      <c r="D782" s="17" t="s">
        <v>1850</v>
      </c>
      <c r="E782" s="17" t="s">
        <v>293</v>
      </c>
      <c r="F782" s="17">
        <v>11</v>
      </c>
      <c r="G782" s="17">
        <v>3100</v>
      </c>
      <c r="H782" s="18">
        <v>-73.907250000000005</v>
      </c>
      <c r="I782" s="19">
        <v>5.2145277800000001</v>
      </c>
      <c r="J782" s="20">
        <v>37.524137931034481</v>
      </c>
      <c r="K782" s="21">
        <v>48.896551724137943</v>
      </c>
      <c r="L782" s="21">
        <v>95.858620689655154</v>
      </c>
      <c r="M782" s="21">
        <v>105.4392857142857</v>
      </c>
      <c r="N782" s="21">
        <v>89.569999999999979</v>
      </c>
      <c r="O782" s="21">
        <v>56.2655172413793</v>
      </c>
      <c r="P782" s="21">
        <v>56.544827586206893</v>
      </c>
      <c r="Q782" s="21">
        <v>51.626666666666672</v>
      </c>
      <c r="R782" s="21">
        <v>61.63</v>
      </c>
      <c r="S782" s="21">
        <v>85.346666666666707</v>
      </c>
      <c r="T782" s="21">
        <v>100.5931034482759</v>
      </c>
      <c r="U782" s="21">
        <v>40.996551724137923</v>
      </c>
      <c r="V782" s="22">
        <v>830.29192939244672</v>
      </c>
      <c r="W782" s="23">
        <v>351</v>
      </c>
      <c r="X782" s="24">
        <v>0.97499999999999998</v>
      </c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</row>
    <row r="783" spans="1:42" s="25" customFormat="1" ht="16.5" customHeight="1" x14ac:dyDescent="0.25">
      <c r="A783" s="16">
        <v>21201210</v>
      </c>
      <c r="B783" s="17" t="s">
        <v>1211</v>
      </c>
      <c r="C783" s="17" t="s">
        <v>1780</v>
      </c>
      <c r="D783" s="17" t="s">
        <v>1062</v>
      </c>
      <c r="E783" s="17" t="s">
        <v>293</v>
      </c>
      <c r="F783" s="17">
        <v>11</v>
      </c>
      <c r="G783" s="17">
        <v>2575</v>
      </c>
      <c r="H783" s="18">
        <v>-74.153861110000008</v>
      </c>
      <c r="I783" s="19">
        <v>4.8663888899999996</v>
      </c>
      <c r="J783" s="20">
        <v>19.03793103448276</v>
      </c>
      <c r="K783" s="21">
        <v>42.286206896551732</v>
      </c>
      <c r="L783" s="21">
        <v>80.403846153846132</v>
      </c>
      <c r="M783" s="21">
        <v>100.5793103448276</v>
      </c>
      <c r="N783" s="21">
        <v>92.67142857142855</v>
      </c>
      <c r="O783" s="21">
        <v>60.928571428571431</v>
      </c>
      <c r="P783" s="21">
        <v>51.249999999999993</v>
      </c>
      <c r="Q783" s="21">
        <v>49.251724137931042</v>
      </c>
      <c r="R783" s="21">
        <v>58.858620689655183</v>
      </c>
      <c r="S783" s="21">
        <v>84.275862068965537</v>
      </c>
      <c r="T783" s="21">
        <v>79.92</v>
      </c>
      <c r="U783" s="21">
        <v>38.127586206896552</v>
      </c>
      <c r="V783" s="22">
        <v>757.5910875331565</v>
      </c>
      <c r="W783" s="23">
        <v>343</v>
      </c>
      <c r="X783" s="24">
        <v>0.95277777777777772</v>
      </c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</row>
    <row r="784" spans="1:42" s="25" customFormat="1" ht="16.5" customHeight="1" x14ac:dyDescent="0.25">
      <c r="A784" s="16">
        <v>21205980</v>
      </c>
      <c r="B784" s="17" t="s">
        <v>1236</v>
      </c>
      <c r="C784" s="17" t="s">
        <v>1061</v>
      </c>
      <c r="D784" s="17" t="s">
        <v>1062</v>
      </c>
      <c r="E784" s="17" t="s">
        <v>293</v>
      </c>
      <c r="F784" s="17">
        <v>11</v>
      </c>
      <c r="G784" s="17">
        <v>2560</v>
      </c>
      <c r="H784" s="18">
        <v>-74.200916669999998</v>
      </c>
      <c r="I784" s="19">
        <v>4.7923888899999998</v>
      </c>
      <c r="J784" s="20">
        <v>29.033333333333321</v>
      </c>
      <c r="K784" s="21">
        <v>44.996551724137937</v>
      </c>
      <c r="L784" s="21">
        <v>84.51666666666668</v>
      </c>
      <c r="M784" s="21">
        <v>102.8275862068966</v>
      </c>
      <c r="N784" s="21">
        <v>107.45517241379309</v>
      </c>
      <c r="O784" s="21">
        <v>69.155172413793096</v>
      </c>
      <c r="P784" s="21">
        <v>56.167857142857152</v>
      </c>
      <c r="Q784" s="21">
        <v>45.403571428571432</v>
      </c>
      <c r="R784" s="21">
        <v>61.503571428571412</v>
      </c>
      <c r="S784" s="21">
        <v>98.528571428571439</v>
      </c>
      <c r="T784" s="21">
        <v>102.8214285714286</v>
      </c>
      <c r="U784" s="21">
        <v>50.01428571428572</v>
      </c>
      <c r="V784" s="22">
        <v>852.42376847290643</v>
      </c>
      <c r="W784" s="23">
        <v>344</v>
      </c>
      <c r="X784" s="24">
        <v>0.9555555555555556</v>
      </c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</row>
    <row r="785" spans="1:42" s="25" customFormat="1" ht="16.5" customHeight="1" x14ac:dyDescent="0.25">
      <c r="A785" s="16">
        <v>21201140</v>
      </c>
      <c r="B785" s="17" t="s">
        <v>1211</v>
      </c>
      <c r="C785" s="17" t="s">
        <v>943</v>
      </c>
      <c r="D785" s="17" t="s">
        <v>1062</v>
      </c>
      <c r="E785" s="17" t="s">
        <v>293</v>
      </c>
      <c r="F785" s="17">
        <v>11</v>
      </c>
      <c r="G785" s="17">
        <v>2555</v>
      </c>
      <c r="H785" s="18">
        <v>-74.17997222000001</v>
      </c>
      <c r="I785" s="19">
        <v>4.8021666700000001</v>
      </c>
      <c r="J785" s="20">
        <v>23.951999999999991</v>
      </c>
      <c r="K785" s="21">
        <v>36.616666666666667</v>
      </c>
      <c r="L785" s="21">
        <v>63.292000000000002</v>
      </c>
      <c r="M785" s="21">
        <v>80.992000000000004</v>
      </c>
      <c r="N785" s="21">
        <v>82.985185185185202</v>
      </c>
      <c r="O785" s="21">
        <v>48.079999999999991</v>
      </c>
      <c r="P785" s="21">
        <v>42.739999999999988</v>
      </c>
      <c r="Q785" s="21">
        <v>36.9</v>
      </c>
      <c r="R785" s="21">
        <v>47.89200000000001</v>
      </c>
      <c r="S785" s="21">
        <v>78.82692307692308</v>
      </c>
      <c r="T785" s="21">
        <v>78.492000000000004</v>
      </c>
      <c r="U785" s="21">
        <v>39.661538461538463</v>
      </c>
      <c r="V785" s="22">
        <v>660.43031339031336</v>
      </c>
      <c r="W785" s="23">
        <v>302</v>
      </c>
      <c r="X785" s="24">
        <v>0.83888888888888891</v>
      </c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</row>
    <row r="786" spans="1:42" s="25" customFormat="1" ht="16.5" customHeight="1" x14ac:dyDescent="0.25">
      <c r="A786" s="16">
        <v>21190030</v>
      </c>
      <c r="B786" s="17" t="s">
        <v>1235</v>
      </c>
      <c r="C786" s="17" t="s">
        <v>1067</v>
      </c>
      <c r="D786" s="17" t="s">
        <v>1067</v>
      </c>
      <c r="E786" s="17" t="s">
        <v>293</v>
      </c>
      <c r="F786" s="17">
        <v>11</v>
      </c>
      <c r="G786" s="17">
        <v>1635</v>
      </c>
      <c r="H786" s="18">
        <v>-74.454472220000014</v>
      </c>
      <c r="I786" s="19">
        <v>4.3480555599999997</v>
      </c>
      <c r="J786" s="20">
        <v>87.880000000000024</v>
      </c>
      <c r="K786" s="21">
        <v>102.2166666666667</v>
      </c>
      <c r="L786" s="21">
        <v>124.79</v>
      </c>
      <c r="M786" s="21">
        <v>133.6133333333334</v>
      </c>
      <c r="N786" s="21">
        <v>104.1206896551724</v>
      </c>
      <c r="O786" s="21">
        <v>46.913333333333327</v>
      </c>
      <c r="P786" s="21">
        <v>41.024137931034502</v>
      </c>
      <c r="Q786" s="21">
        <v>34.00344827586207</v>
      </c>
      <c r="R786" s="21">
        <v>70.356666666666641</v>
      </c>
      <c r="S786" s="21">
        <v>129.88999999999999</v>
      </c>
      <c r="T786" s="21">
        <v>156.48333333333329</v>
      </c>
      <c r="U786" s="21">
        <v>92.75333333333333</v>
      </c>
      <c r="V786" s="22">
        <v>1124.0449425287361</v>
      </c>
      <c r="W786" s="23">
        <v>357</v>
      </c>
      <c r="X786" s="24">
        <v>0.9916666666666667</v>
      </c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</row>
    <row r="787" spans="1:42" s="25" customFormat="1" ht="16.5" customHeight="1" x14ac:dyDescent="0.25">
      <c r="A787" s="16">
        <v>21208900</v>
      </c>
      <c r="B787" s="17" t="s">
        <v>1212</v>
      </c>
      <c r="C787" s="17" t="s">
        <v>1851</v>
      </c>
      <c r="D787" s="17" t="s">
        <v>1851</v>
      </c>
      <c r="E787" s="17" t="s">
        <v>293</v>
      </c>
      <c r="F787" s="17">
        <v>11</v>
      </c>
      <c r="G787" s="17">
        <v>490</v>
      </c>
      <c r="H787" s="18">
        <v>-74.650000000000006</v>
      </c>
      <c r="I787" s="19">
        <v>4.47</v>
      </c>
      <c r="J787" s="20">
        <v>58.640740740740739</v>
      </c>
      <c r="K787" s="21">
        <v>75.507692307692324</v>
      </c>
      <c r="L787" s="21">
        <v>118.74</v>
      </c>
      <c r="M787" s="21">
        <v>169.852</v>
      </c>
      <c r="N787" s="21">
        <v>150.0708333333333</v>
      </c>
      <c r="O787" s="21">
        <v>54.495825560887653</v>
      </c>
      <c r="P787" s="21">
        <v>23.6</v>
      </c>
      <c r="Q787" s="21">
        <v>42.563999999999993</v>
      </c>
      <c r="R787" s="21">
        <v>92.823076923076925</v>
      </c>
      <c r="S787" s="21">
        <v>132.1875</v>
      </c>
      <c r="T787" s="21">
        <v>125.3653846153846</v>
      </c>
      <c r="U787" s="21">
        <v>84.087499999999991</v>
      </c>
      <c r="V787" s="22">
        <v>1127.934553481115</v>
      </c>
      <c r="W787" s="23">
        <v>300</v>
      </c>
      <c r="X787" s="24">
        <v>0.83333333333333337</v>
      </c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</row>
    <row r="788" spans="1:42" s="25" customFormat="1" ht="16.5" customHeight="1" x14ac:dyDescent="0.25">
      <c r="A788" s="16">
        <v>21206140</v>
      </c>
      <c r="B788" s="17" t="s">
        <v>1236</v>
      </c>
      <c r="C788" s="17" t="s">
        <v>1852</v>
      </c>
      <c r="D788" s="17" t="s">
        <v>1853</v>
      </c>
      <c r="E788" s="17" t="s">
        <v>293</v>
      </c>
      <c r="F788" s="17">
        <v>11</v>
      </c>
      <c r="G788" s="17">
        <v>2698</v>
      </c>
      <c r="H788" s="18">
        <v>-73.933333329999996</v>
      </c>
      <c r="I788" s="19">
        <v>4.9666666700000004</v>
      </c>
      <c r="J788" s="20">
        <v>44.005000000000003</v>
      </c>
      <c r="K788" s="21">
        <v>51.94736842105263</v>
      </c>
      <c r="L788" s="21">
        <v>74.600000000000023</v>
      </c>
      <c r="M788" s="21">
        <v>100.82105263157889</v>
      </c>
      <c r="N788" s="21">
        <v>109.645</v>
      </c>
      <c r="O788" s="21">
        <v>62.595000000000013</v>
      </c>
      <c r="P788" s="21">
        <v>61.70500000000002</v>
      </c>
      <c r="Q788" s="21">
        <v>55.825000000000003</v>
      </c>
      <c r="R788" s="21">
        <v>66.48</v>
      </c>
      <c r="S788" s="21">
        <v>104.15263157894741</v>
      </c>
      <c r="T788" s="21">
        <v>103.47499999999999</v>
      </c>
      <c r="U788" s="21">
        <v>51.720000000000013</v>
      </c>
      <c r="V788" s="22">
        <v>886.97105263157914</v>
      </c>
      <c r="W788" s="23">
        <v>236</v>
      </c>
      <c r="X788" s="24">
        <v>0.98333333333333328</v>
      </c>
      <c r="Y788" s="5" t="s">
        <v>1214</v>
      </c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</row>
    <row r="789" spans="1:42" s="25" customFormat="1" ht="16.5" customHeight="1" x14ac:dyDescent="0.25">
      <c r="A789" s="16">
        <v>35060220</v>
      </c>
      <c r="B789" s="17" t="s">
        <v>1211</v>
      </c>
      <c r="C789" s="17" t="s">
        <v>440</v>
      </c>
      <c r="D789" s="17" t="s">
        <v>1044</v>
      </c>
      <c r="E789" s="17" t="s">
        <v>293</v>
      </c>
      <c r="F789" s="17">
        <v>11</v>
      </c>
      <c r="G789" s="17">
        <v>1845</v>
      </c>
      <c r="H789" s="18">
        <v>-73.419777780000004</v>
      </c>
      <c r="I789" s="19">
        <v>4.8156944399999997</v>
      </c>
      <c r="J789" s="20">
        <v>45.006666666666653</v>
      </c>
      <c r="K789" s="21">
        <v>74.593103448275855</v>
      </c>
      <c r="L789" s="21">
        <v>155.68148148148151</v>
      </c>
      <c r="M789" s="21">
        <v>265.22962962962958</v>
      </c>
      <c r="N789" s="21">
        <v>359.03846153846149</v>
      </c>
      <c r="O789" s="21">
        <v>381.5</v>
      </c>
      <c r="P789" s="21">
        <v>360.78620689655168</v>
      </c>
      <c r="Q789" s="21">
        <v>286.58666666666659</v>
      </c>
      <c r="R789" s="21">
        <v>221.94666666666669</v>
      </c>
      <c r="S789" s="21">
        <v>188.6448275862069</v>
      </c>
      <c r="T789" s="21">
        <v>148.4655172413793</v>
      </c>
      <c r="U789" s="21">
        <v>77.026666666666671</v>
      </c>
      <c r="V789" s="22">
        <v>2564.5058944886532</v>
      </c>
      <c r="W789" s="23">
        <v>343</v>
      </c>
      <c r="X789" s="24">
        <v>0.95277777777777772</v>
      </c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</row>
    <row r="790" spans="1:42" s="25" customFormat="1" ht="16.5" customHeight="1" x14ac:dyDescent="0.25">
      <c r="A790" s="16">
        <v>35060300</v>
      </c>
      <c r="B790" s="17" t="s">
        <v>1211</v>
      </c>
      <c r="C790" s="17" t="s">
        <v>1065</v>
      </c>
      <c r="D790" s="17" t="s">
        <v>1044</v>
      </c>
      <c r="E790" s="17" t="s">
        <v>293</v>
      </c>
      <c r="F790" s="17">
        <v>11</v>
      </c>
      <c r="G790" s="17">
        <v>1740</v>
      </c>
      <c r="H790" s="18">
        <v>-73.391944440000003</v>
      </c>
      <c r="I790" s="19">
        <v>4.85252778</v>
      </c>
      <c r="J790" s="20">
        <v>59.879310344827587</v>
      </c>
      <c r="K790" s="21">
        <v>89.365517241379308</v>
      </c>
      <c r="L790" s="21">
        <v>188.12413793103451</v>
      </c>
      <c r="M790" s="21">
        <v>330.33</v>
      </c>
      <c r="N790" s="21">
        <v>447.148275862069</v>
      </c>
      <c r="O790" s="21">
        <v>484.61666666666667</v>
      </c>
      <c r="P790" s="21">
        <v>492.09310344827588</v>
      </c>
      <c r="Q790" s="21">
        <v>398.58666666666659</v>
      </c>
      <c r="R790" s="21">
        <v>303.60689655172422</v>
      </c>
      <c r="S790" s="21">
        <v>228.4965517241379</v>
      </c>
      <c r="T790" s="21">
        <v>179.23448275862069</v>
      </c>
      <c r="U790" s="21">
        <v>87.351724137931029</v>
      </c>
      <c r="V790" s="22">
        <v>3288.833333333333</v>
      </c>
      <c r="W790" s="23">
        <v>351</v>
      </c>
      <c r="X790" s="24">
        <v>0.97499999999999998</v>
      </c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</row>
    <row r="791" spans="1:42" s="25" customFormat="1" ht="16.5" customHeight="1" x14ac:dyDescent="0.25">
      <c r="A791" s="16">
        <v>35060250</v>
      </c>
      <c r="B791" s="17" t="s">
        <v>1211</v>
      </c>
      <c r="C791" s="17" t="s">
        <v>1854</v>
      </c>
      <c r="D791" s="17" t="s">
        <v>1044</v>
      </c>
      <c r="E791" s="17" t="s">
        <v>293</v>
      </c>
      <c r="F791" s="17">
        <v>11</v>
      </c>
      <c r="G791" s="17">
        <v>1649</v>
      </c>
      <c r="H791" s="18">
        <v>-73.407194439999998</v>
      </c>
      <c r="I791" s="19">
        <v>4.7967777800000002</v>
      </c>
      <c r="J791" s="20">
        <v>61.765517241379307</v>
      </c>
      <c r="K791" s="21">
        <v>93.096428571428561</v>
      </c>
      <c r="L791" s="21">
        <v>203.65172413793101</v>
      </c>
      <c r="M791" s="21">
        <v>378.296551724138</v>
      </c>
      <c r="N791" s="21">
        <v>479.59333333333342</v>
      </c>
      <c r="O791" s="21">
        <v>525.1137931034483</v>
      </c>
      <c r="P791" s="21">
        <v>512.25999999999988</v>
      </c>
      <c r="Q791" s="21">
        <v>417.74999999999989</v>
      </c>
      <c r="R791" s="21">
        <v>343.72758620689649</v>
      </c>
      <c r="S791" s="21">
        <v>287.36071428571432</v>
      </c>
      <c r="T791" s="21">
        <v>212.3066666666667</v>
      </c>
      <c r="U791" s="21">
        <v>119.4111111111111</v>
      </c>
      <c r="V791" s="22">
        <v>3634.333426382047</v>
      </c>
      <c r="W791" s="23">
        <v>348</v>
      </c>
      <c r="X791" s="24">
        <v>0.96666666666666667</v>
      </c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</row>
    <row r="792" spans="1:42" s="25" customFormat="1" ht="16.5" customHeight="1" x14ac:dyDescent="0.25">
      <c r="A792" s="16">
        <v>35060230</v>
      </c>
      <c r="B792" s="17" t="s">
        <v>1211</v>
      </c>
      <c r="C792" s="17" t="s">
        <v>1108</v>
      </c>
      <c r="D792" s="17" t="s">
        <v>1044</v>
      </c>
      <c r="E792" s="17" t="s">
        <v>293</v>
      </c>
      <c r="F792" s="17">
        <v>11</v>
      </c>
      <c r="G792" s="17">
        <v>1943</v>
      </c>
      <c r="H792" s="18">
        <v>-73.489055560000011</v>
      </c>
      <c r="I792" s="19">
        <v>4.7814166699999996</v>
      </c>
      <c r="J792" s="20">
        <v>37.653333333333329</v>
      </c>
      <c r="K792" s="21">
        <v>72.2</v>
      </c>
      <c r="L792" s="21">
        <v>142.1807692307693</v>
      </c>
      <c r="M792" s="21">
        <v>226.85357142857151</v>
      </c>
      <c r="N792" s="21">
        <v>291.21428571428572</v>
      </c>
      <c r="O792" s="21">
        <v>312.56428571428569</v>
      </c>
      <c r="P792" s="21">
        <v>305.70689655172413</v>
      </c>
      <c r="Q792" s="21">
        <v>227.56071428571431</v>
      </c>
      <c r="R792" s="21">
        <v>170.4</v>
      </c>
      <c r="S792" s="21">
        <v>141.23571428571429</v>
      </c>
      <c r="T792" s="21">
        <v>119.5068965517242</v>
      </c>
      <c r="U792" s="21">
        <v>53.14</v>
      </c>
      <c r="V792" s="22">
        <v>2100.216467096122</v>
      </c>
      <c r="W792" s="23">
        <v>340</v>
      </c>
      <c r="X792" s="24">
        <v>0.94444444444444442</v>
      </c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</row>
    <row r="793" spans="1:42" s="25" customFormat="1" ht="16.5" customHeight="1" x14ac:dyDescent="0.25">
      <c r="A793" s="16">
        <v>35060180</v>
      </c>
      <c r="B793" s="17" t="s">
        <v>1211</v>
      </c>
      <c r="C793" s="17" t="s">
        <v>1044</v>
      </c>
      <c r="D793" s="17" t="s">
        <v>1044</v>
      </c>
      <c r="E793" s="17" t="s">
        <v>293</v>
      </c>
      <c r="F793" s="17">
        <v>11</v>
      </c>
      <c r="G793" s="17">
        <v>1929</v>
      </c>
      <c r="H793" s="18">
        <v>-73.528583329999989</v>
      </c>
      <c r="I793" s="19">
        <v>4.7523888899999998</v>
      </c>
      <c r="J793" s="20">
        <v>37.286666666666669</v>
      </c>
      <c r="K793" s="21">
        <v>73.566666666666677</v>
      </c>
      <c r="L793" s="21">
        <v>139.84482758620689</v>
      </c>
      <c r="M793" s="21">
        <v>216.05714285714279</v>
      </c>
      <c r="N793" s="21">
        <v>288.36</v>
      </c>
      <c r="O793" s="21">
        <v>287.07241379310352</v>
      </c>
      <c r="P793" s="21">
        <v>257.8533333333333</v>
      </c>
      <c r="Q793" s="21">
        <v>211.5321428571429</v>
      </c>
      <c r="R793" s="21">
        <v>146.5821428571428</v>
      </c>
      <c r="S793" s="21">
        <v>141.71071428571429</v>
      </c>
      <c r="T793" s="21">
        <v>114.3259259259259</v>
      </c>
      <c r="U793" s="21">
        <v>57.400000000000013</v>
      </c>
      <c r="V793" s="22">
        <v>1971.591976829046</v>
      </c>
      <c r="W793" s="23">
        <v>346</v>
      </c>
      <c r="X793" s="24">
        <v>0.96111111111111114</v>
      </c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</row>
    <row r="794" spans="1:42" s="25" customFormat="1" ht="16.5" customHeight="1" x14ac:dyDescent="0.25">
      <c r="A794" s="16">
        <v>35025050</v>
      </c>
      <c r="B794" s="17" t="s">
        <v>1236</v>
      </c>
      <c r="C794" s="17" t="s">
        <v>1855</v>
      </c>
      <c r="D794" s="17" t="s">
        <v>1856</v>
      </c>
      <c r="E794" s="17" t="s">
        <v>293</v>
      </c>
      <c r="F794" s="17">
        <v>11</v>
      </c>
      <c r="G794" s="17">
        <v>2980</v>
      </c>
      <c r="H794" s="18">
        <v>-74.030277779999992</v>
      </c>
      <c r="I794" s="19">
        <v>4.4828333300000001</v>
      </c>
      <c r="J794" s="20">
        <v>31.04091500838598</v>
      </c>
      <c r="K794" s="21">
        <v>54.626088976860039</v>
      </c>
      <c r="L794" s="21">
        <v>87.576802300884296</v>
      </c>
      <c r="M794" s="21">
        <v>130.98333333333329</v>
      </c>
      <c r="N794" s="21">
        <v>171.916</v>
      </c>
      <c r="O794" s="21">
        <v>178.51481481481491</v>
      </c>
      <c r="P794" s="21">
        <v>173.9916666666667</v>
      </c>
      <c r="Q794" s="21">
        <v>147.05566425124809</v>
      </c>
      <c r="R794" s="21">
        <v>92.09415372212726</v>
      </c>
      <c r="S794" s="21">
        <v>106.3877299616734</v>
      </c>
      <c r="T794" s="21">
        <v>122.93333333333339</v>
      </c>
      <c r="U794" s="21">
        <v>61.046779566010287</v>
      </c>
      <c r="V794" s="22">
        <v>1358.167281935338</v>
      </c>
      <c r="W794" s="23">
        <v>292</v>
      </c>
      <c r="X794" s="24">
        <v>0.81111111111111112</v>
      </c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</row>
    <row r="795" spans="1:42" s="25" customFormat="1" ht="16.5" customHeight="1" x14ac:dyDescent="0.25">
      <c r="A795" s="16">
        <v>24011090</v>
      </c>
      <c r="B795" s="17" t="s">
        <v>1235</v>
      </c>
      <c r="C795" s="17" t="s">
        <v>1857</v>
      </c>
      <c r="D795" s="17" t="s">
        <v>1858</v>
      </c>
      <c r="E795" s="17" t="s">
        <v>293</v>
      </c>
      <c r="F795" s="17">
        <v>11</v>
      </c>
      <c r="G795" s="17">
        <v>2555</v>
      </c>
      <c r="H795" s="18">
        <v>-73.791444439999992</v>
      </c>
      <c r="I795" s="19">
        <v>5.3273333300000001</v>
      </c>
      <c r="J795" s="20">
        <v>21.44705882352941</v>
      </c>
      <c r="K795" s="21">
        <v>37.423529411764711</v>
      </c>
      <c r="L795" s="21">
        <v>75.000000000000014</v>
      </c>
      <c r="M795" s="21">
        <v>85.155555555555537</v>
      </c>
      <c r="N795" s="21">
        <v>96.729411764705887</v>
      </c>
      <c r="O795" s="21">
        <v>49.076470588235303</v>
      </c>
      <c r="P795" s="21">
        <v>51.752941176470593</v>
      </c>
      <c r="Q795" s="21">
        <v>43.112499999999997</v>
      </c>
      <c r="R795" s="21">
        <v>61.92777777777777</v>
      </c>
      <c r="S795" s="21">
        <v>95.381249999999994</v>
      </c>
      <c r="T795" s="21">
        <v>93.96875</v>
      </c>
      <c r="U795" s="21">
        <v>43.435294117647061</v>
      </c>
      <c r="V795" s="22">
        <v>754.41053921568619</v>
      </c>
      <c r="W795" s="23">
        <v>203</v>
      </c>
      <c r="X795" s="24">
        <v>0.84583333333333333</v>
      </c>
      <c r="Y795" s="5" t="s">
        <v>1214</v>
      </c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</row>
    <row r="796" spans="1:42" s="25" customFormat="1" ht="16.5" customHeight="1" x14ac:dyDescent="0.25">
      <c r="A796" s="16">
        <v>35020420</v>
      </c>
      <c r="B796" s="17" t="s">
        <v>1211</v>
      </c>
      <c r="C796" s="17" t="s">
        <v>1859</v>
      </c>
      <c r="D796" s="17" t="s">
        <v>1859</v>
      </c>
      <c r="E796" s="17" t="s">
        <v>293</v>
      </c>
      <c r="F796" s="17">
        <v>11</v>
      </c>
      <c r="G796" s="17">
        <v>2430</v>
      </c>
      <c r="H796" s="18">
        <v>-74.016666669999992</v>
      </c>
      <c r="I796" s="19">
        <v>4.4000000000000004</v>
      </c>
      <c r="J796" s="20">
        <v>17.98</v>
      </c>
      <c r="K796" s="21">
        <v>37.35</v>
      </c>
      <c r="L796" s="21">
        <v>60.95</v>
      </c>
      <c r="M796" s="21">
        <v>105.1</v>
      </c>
      <c r="N796" s="21">
        <v>151.08500000000001</v>
      </c>
      <c r="O796" s="21">
        <v>133.405</v>
      </c>
      <c r="P796" s="21">
        <v>121.92</v>
      </c>
      <c r="Q796" s="21">
        <v>99.745000000000005</v>
      </c>
      <c r="R796" s="21">
        <v>74.973684210526315</v>
      </c>
      <c r="S796" s="21">
        <v>89.283333333333346</v>
      </c>
      <c r="T796" s="21">
        <v>72.87777777777778</v>
      </c>
      <c r="U796" s="21">
        <v>31.963157894736842</v>
      </c>
      <c r="V796" s="22">
        <v>996.63295321637418</v>
      </c>
      <c r="W796" s="23">
        <v>234</v>
      </c>
      <c r="X796" s="24">
        <v>0.97499999999999998</v>
      </c>
      <c r="Y796" s="5" t="s">
        <v>1214</v>
      </c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</row>
    <row r="797" spans="1:42" s="25" customFormat="1" ht="16.5" customHeight="1" x14ac:dyDescent="0.25">
      <c r="A797" s="16">
        <v>23060190</v>
      </c>
      <c r="B797" s="17" t="s">
        <v>1211</v>
      </c>
      <c r="C797" s="17" t="s">
        <v>1860</v>
      </c>
      <c r="D797" s="17" t="s">
        <v>1860</v>
      </c>
      <c r="E797" s="17" t="s">
        <v>293</v>
      </c>
      <c r="F797" s="17">
        <v>11</v>
      </c>
      <c r="G797" s="17">
        <v>497</v>
      </c>
      <c r="H797" s="18">
        <v>-74.485500000000002</v>
      </c>
      <c r="I797" s="19">
        <v>5.1960833300000004</v>
      </c>
      <c r="J797" s="20">
        <v>75.574074074074076</v>
      </c>
      <c r="K797" s="21">
        <v>89.869230769230782</v>
      </c>
      <c r="L797" s="21">
        <v>137.37692307692311</v>
      </c>
      <c r="M797" s="21">
        <v>147.14615384615391</v>
      </c>
      <c r="N797" s="21">
        <v>160.61481481481479</v>
      </c>
      <c r="O797" s="21">
        <v>71.432142857142864</v>
      </c>
      <c r="P797" s="21">
        <v>45.514285714285712</v>
      </c>
      <c r="Q797" s="21">
        <v>53.571428571428577</v>
      </c>
      <c r="R797" s="21">
        <v>99.762068965517258</v>
      </c>
      <c r="S797" s="21">
        <v>208.42758620689651</v>
      </c>
      <c r="T797" s="21">
        <v>153.55000000000001</v>
      </c>
      <c r="U797" s="21">
        <v>82.711111111111109</v>
      </c>
      <c r="V797" s="22">
        <v>1325.549820007579</v>
      </c>
      <c r="W797" s="23">
        <v>329</v>
      </c>
      <c r="X797" s="24">
        <v>0.91388888888888886</v>
      </c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</row>
    <row r="798" spans="1:42" s="25" customFormat="1" ht="16.5" customHeight="1" x14ac:dyDescent="0.25">
      <c r="A798" s="16">
        <v>21190240</v>
      </c>
      <c r="B798" s="17" t="s">
        <v>1211</v>
      </c>
      <c r="C798" s="17" t="s">
        <v>1861</v>
      </c>
      <c r="D798" s="17" t="s">
        <v>1337</v>
      </c>
      <c r="E798" s="17" t="s">
        <v>293</v>
      </c>
      <c r="F798" s="17">
        <v>11</v>
      </c>
      <c r="G798" s="17">
        <v>1450</v>
      </c>
      <c r="H798" s="18">
        <v>-74.48872222</v>
      </c>
      <c r="I798" s="19">
        <v>4.0816111099999999</v>
      </c>
      <c r="J798" s="20">
        <v>83.230769230769226</v>
      </c>
      <c r="K798" s="21">
        <v>105.408</v>
      </c>
      <c r="L798" s="21">
        <v>146.51153846153849</v>
      </c>
      <c r="M798" s="21">
        <v>180.03333333333339</v>
      </c>
      <c r="N798" s="21">
        <v>162.44</v>
      </c>
      <c r="O798" s="21">
        <v>98.303571428571459</v>
      </c>
      <c r="P798" s="21">
        <v>86.237931034482756</v>
      </c>
      <c r="Q798" s="21">
        <v>69.280769230769238</v>
      </c>
      <c r="R798" s="21">
        <v>88.08</v>
      </c>
      <c r="S798" s="21">
        <v>177.21111111111111</v>
      </c>
      <c r="T798" s="21">
        <v>193.3571428571428</v>
      </c>
      <c r="U798" s="21">
        <v>105.9807692307693</v>
      </c>
      <c r="V798" s="22">
        <v>1496.0749359184881</v>
      </c>
      <c r="W798" s="23">
        <v>318</v>
      </c>
      <c r="X798" s="24">
        <v>0.8833333333333333</v>
      </c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</row>
    <row r="799" spans="1:42" s="25" customFormat="1" ht="16.5" customHeight="1" x14ac:dyDescent="0.25">
      <c r="A799" s="16">
        <v>21201640</v>
      </c>
      <c r="B799" s="17" t="s">
        <v>1235</v>
      </c>
      <c r="C799" s="17" t="s">
        <v>1862</v>
      </c>
      <c r="D799" s="17" t="s">
        <v>1034</v>
      </c>
      <c r="E799" s="17" t="s">
        <v>293</v>
      </c>
      <c r="F799" s="17">
        <v>11</v>
      </c>
      <c r="G799" s="17">
        <v>2745</v>
      </c>
      <c r="H799" s="18">
        <v>-73.590861110000006</v>
      </c>
      <c r="I799" s="19">
        <v>5.2637499999999999</v>
      </c>
      <c r="J799" s="20">
        <v>25.131034482758619</v>
      </c>
      <c r="K799" s="21">
        <v>37.666666666666657</v>
      </c>
      <c r="L799" s="21">
        <v>62.456666666666678</v>
      </c>
      <c r="M799" s="21">
        <v>81.966666666666669</v>
      </c>
      <c r="N799" s="21">
        <v>92.637931034482776</v>
      </c>
      <c r="O799" s="21">
        <v>74.060714285714297</v>
      </c>
      <c r="P799" s="21">
        <v>68.906896551724145</v>
      </c>
      <c r="Q799" s="21">
        <v>54.8</v>
      </c>
      <c r="R799" s="21">
        <v>52.227586206896547</v>
      </c>
      <c r="S799" s="21">
        <v>75.127586206896552</v>
      </c>
      <c r="T799" s="21">
        <v>90.286206896551732</v>
      </c>
      <c r="U799" s="21">
        <v>43.76428571428572</v>
      </c>
      <c r="V799" s="22">
        <v>759.03224137931056</v>
      </c>
      <c r="W799" s="23">
        <v>346</v>
      </c>
      <c r="X799" s="24">
        <v>0.96111111111111114</v>
      </c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</row>
    <row r="800" spans="1:42" s="25" customFormat="1" ht="16.5" customHeight="1" x14ac:dyDescent="0.25">
      <c r="A800" s="16">
        <v>21201090</v>
      </c>
      <c r="B800" s="17" t="s">
        <v>1211</v>
      </c>
      <c r="C800" s="17" t="s">
        <v>1145</v>
      </c>
      <c r="D800" s="17" t="s">
        <v>1145</v>
      </c>
      <c r="E800" s="17" t="s">
        <v>293</v>
      </c>
      <c r="F800" s="17">
        <v>11</v>
      </c>
      <c r="G800" s="17">
        <v>567</v>
      </c>
      <c r="H800" s="18">
        <v>-74.542249999999996</v>
      </c>
      <c r="I800" s="19">
        <v>4.4426944399999986</v>
      </c>
      <c r="J800" s="20">
        <v>79.42413793103448</v>
      </c>
      <c r="K800" s="21">
        <v>101.4366666666667</v>
      </c>
      <c r="L800" s="21">
        <v>162.20714285714291</v>
      </c>
      <c r="M800" s="21">
        <v>183.02500000000001</v>
      </c>
      <c r="N800" s="21">
        <v>150.72962962962961</v>
      </c>
      <c r="O800" s="21">
        <v>61.411111111111097</v>
      </c>
      <c r="P800" s="21">
        <v>43.41724137931034</v>
      </c>
      <c r="Q800" s="21">
        <v>37.020000000000003</v>
      </c>
      <c r="R800" s="21">
        <v>80.503448275862056</v>
      </c>
      <c r="S800" s="21">
        <v>181.47931034482761</v>
      </c>
      <c r="T800" s="21">
        <v>180.49666666666661</v>
      </c>
      <c r="U800" s="21">
        <v>98.944827586206898</v>
      </c>
      <c r="V800" s="22">
        <v>1360.095182448458</v>
      </c>
      <c r="W800" s="23">
        <v>345</v>
      </c>
      <c r="X800" s="24">
        <v>0.95833333333333337</v>
      </c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</row>
    <row r="801" spans="1:42" s="25" customFormat="1" ht="16.5" customHeight="1" x14ac:dyDescent="0.25">
      <c r="A801" s="16">
        <v>23065110</v>
      </c>
      <c r="B801" s="17" t="s">
        <v>1227</v>
      </c>
      <c r="C801" s="17" t="s">
        <v>1863</v>
      </c>
      <c r="D801" s="17" t="s">
        <v>1094</v>
      </c>
      <c r="E801" s="17" t="s">
        <v>293</v>
      </c>
      <c r="F801" s="17">
        <v>11</v>
      </c>
      <c r="G801" s="17">
        <v>1347</v>
      </c>
      <c r="H801" s="18">
        <v>-74.354583329999997</v>
      </c>
      <c r="I801" s="19">
        <v>5.4841666699999996</v>
      </c>
      <c r="J801" s="20">
        <v>129.43703703703699</v>
      </c>
      <c r="K801" s="21">
        <v>155.8576923076923</v>
      </c>
      <c r="L801" s="21">
        <v>250.20357142857151</v>
      </c>
      <c r="M801" s="21">
        <v>348.096</v>
      </c>
      <c r="N801" s="21">
        <v>351.93062677383409</v>
      </c>
      <c r="O801" s="21">
        <v>245.43600000000001</v>
      </c>
      <c r="P801" s="21">
        <v>190.8960000000001</v>
      </c>
      <c r="Q801" s="21">
        <v>161.55000000000001</v>
      </c>
      <c r="R801" s="21">
        <v>238.2296296296297</v>
      </c>
      <c r="S801" s="21">
        <v>325.2076923076923</v>
      </c>
      <c r="T801" s="21">
        <v>257.00740740740741</v>
      </c>
      <c r="U801" s="21">
        <v>158.36799999999999</v>
      </c>
      <c r="V801" s="22">
        <v>2812.2196568918639</v>
      </c>
      <c r="W801" s="23">
        <v>309</v>
      </c>
      <c r="X801" s="24">
        <v>0.85833333333333328</v>
      </c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</row>
    <row r="802" spans="1:42" s="25" customFormat="1" ht="16.5" customHeight="1" x14ac:dyDescent="0.25">
      <c r="A802" s="16">
        <v>21205910</v>
      </c>
      <c r="B802" s="17" t="s">
        <v>1227</v>
      </c>
      <c r="C802" s="17" t="s">
        <v>1864</v>
      </c>
      <c r="D802" s="17" t="s">
        <v>1146</v>
      </c>
      <c r="E802" s="17" t="s">
        <v>293</v>
      </c>
      <c r="F802" s="17">
        <v>11</v>
      </c>
      <c r="G802" s="17">
        <v>2600</v>
      </c>
      <c r="H802" s="18">
        <v>-74.001194439999992</v>
      </c>
      <c r="I802" s="19">
        <v>4.9892222200000003</v>
      </c>
      <c r="J802" s="20">
        <v>36.939285714285703</v>
      </c>
      <c r="K802" s="21">
        <v>54.157692307692322</v>
      </c>
      <c r="L802" s="21">
        <v>82.792307692307688</v>
      </c>
      <c r="M802" s="21">
        <v>110.248</v>
      </c>
      <c r="N802" s="21">
        <v>87.292307692307688</v>
      </c>
      <c r="O802" s="21">
        <v>58.388461538461527</v>
      </c>
      <c r="P802" s="21">
        <v>65.420833333333334</v>
      </c>
      <c r="Q802" s="21">
        <v>45.831999999999987</v>
      </c>
      <c r="R802" s="21">
        <v>55.399999999999991</v>
      </c>
      <c r="S802" s="21">
        <v>92.181667383511851</v>
      </c>
      <c r="T802" s="21">
        <v>110.8958333333333</v>
      </c>
      <c r="U802" s="21">
        <v>45.182142857142857</v>
      </c>
      <c r="V802" s="22">
        <v>844.7305318523762</v>
      </c>
      <c r="W802" s="23">
        <v>307</v>
      </c>
      <c r="X802" s="24">
        <v>0.85277777777777775</v>
      </c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</row>
    <row r="803" spans="1:42" s="25" customFormat="1" ht="16.5" customHeight="1" x14ac:dyDescent="0.25">
      <c r="A803" s="16">
        <v>21201060</v>
      </c>
      <c r="B803" s="17" t="s">
        <v>1235</v>
      </c>
      <c r="C803" s="17" t="s">
        <v>1865</v>
      </c>
      <c r="D803" s="17" t="s">
        <v>1146</v>
      </c>
      <c r="E803" s="17" t="s">
        <v>293</v>
      </c>
      <c r="F803" s="17">
        <v>11</v>
      </c>
      <c r="G803" s="17">
        <v>3160</v>
      </c>
      <c r="H803" s="18">
        <v>-74.033388889999998</v>
      </c>
      <c r="I803" s="19">
        <v>5.0432499999999996</v>
      </c>
      <c r="J803" s="20">
        <v>42.668965517241382</v>
      </c>
      <c r="K803" s="21">
        <v>60.333333333333321</v>
      </c>
      <c r="L803" s="21">
        <v>102.6857142857143</v>
      </c>
      <c r="M803" s="21">
        <v>132.83103448275861</v>
      </c>
      <c r="N803" s="21">
        <v>145.99655172413799</v>
      </c>
      <c r="O803" s="21">
        <v>107.8517241379311</v>
      </c>
      <c r="P803" s="21">
        <v>116.6111111111111</v>
      </c>
      <c r="Q803" s="21">
        <v>91.584615384615375</v>
      </c>
      <c r="R803" s="21">
        <v>86.292857142857159</v>
      </c>
      <c r="S803" s="21">
        <v>133.39259259259259</v>
      </c>
      <c r="T803" s="21">
        <v>120.9807692307693</v>
      </c>
      <c r="U803" s="21">
        <v>56.673076923076927</v>
      </c>
      <c r="V803" s="22">
        <v>1197.9023458661391</v>
      </c>
      <c r="W803" s="23">
        <v>331</v>
      </c>
      <c r="X803" s="24">
        <v>0.9194444444444444</v>
      </c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</row>
    <row r="804" spans="1:42" s="25" customFormat="1" ht="16.5" customHeight="1" x14ac:dyDescent="0.25">
      <c r="A804" s="16">
        <v>32190010</v>
      </c>
      <c r="B804" s="17" t="s">
        <v>1211</v>
      </c>
      <c r="C804" s="17" t="s">
        <v>1866</v>
      </c>
      <c r="D804" s="17" t="s">
        <v>1867</v>
      </c>
      <c r="E804" s="17" t="s">
        <v>280</v>
      </c>
      <c r="F804" s="17">
        <v>3</v>
      </c>
      <c r="G804" s="17">
        <v>96</v>
      </c>
      <c r="H804" s="18">
        <v>-69.055305560000008</v>
      </c>
      <c r="I804" s="19">
        <v>3.6371388900000001</v>
      </c>
      <c r="J804" s="20">
        <v>77.048148148148158</v>
      </c>
      <c r="K804" s="21">
        <v>86.632142857142853</v>
      </c>
      <c r="L804" s="21">
        <v>161.95925925925931</v>
      </c>
      <c r="M804" s="21">
        <v>283.7</v>
      </c>
      <c r="N804" s="21">
        <v>387.07499999999999</v>
      </c>
      <c r="O804" s="21">
        <v>424.536</v>
      </c>
      <c r="P804" s="21">
        <v>430.25925925925918</v>
      </c>
      <c r="Q804" s="21">
        <v>367.51071428571419</v>
      </c>
      <c r="R804" s="21">
        <v>253.9892857142857</v>
      </c>
      <c r="S804" s="21">
        <v>229.77857142857141</v>
      </c>
      <c r="T804" s="21">
        <v>179.94615384615389</v>
      </c>
      <c r="U804" s="21">
        <v>148.4346153846154</v>
      </c>
      <c r="V804" s="22">
        <v>3030.8691501831499</v>
      </c>
      <c r="W804" s="23">
        <v>325</v>
      </c>
      <c r="X804" s="24">
        <v>0.90277777777777779</v>
      </c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</row>
    <row r="805" spans="1:42" s="25" customFormat="1" ht="16.5" customHeight="1" x14ac:dyDescent="0.25">
      <c r="A805" s="16">
        <v>32157060</v>
      </c>
      <c r="B805" s="17" t="s">
        <v>1212</v>
      </c>
      <c r="C805" s="17" t="s">
        <v>1868</v>
      </c>
      <c r="D805" s="17" t="s">
        <v>1867</v>
      </c>
      <c r="E805" s="17" t="s">
        <v>280</v>
      </c>
      <c r="F805" s="17">
        <v>3</v>
      </c>
      <c r="G805" s="17">
        <v>98</v>
      </c>
      <c r="H805" s="18">
        <v>-69.588055560000001</v>
      </c>
      <c r="I805" s="19">
        <v>3.5717222199999998</v>
      </c>
      <c r="J805" s="20">
        <v>84.113793103448288</v>
      </c>
      <c r="K805" s="21">
        <v>103.04137931034479</v>
      </c>
      <c r="L805" s="21">
        <v>159.2592592592593</v>
      </c>
      <c r="M805" s="21">
        <v>299.875</v>
      </c>
      <c r="N805" s="21">
        <v>391.17500000000001</v>
      </c>
      <c r="O805" s="21">
        <v>408.05</v>
      </c>
      <c r="P805" s="21">
        <v>455.63448275862072</v>
      </c>
      <c r="Q805" s="21">
        <v>338.14827586206889</v>
      </c>
      <c r="R805" s="21">
        <v>236.0851851851852</v>
      </c>
      <c r="S805" s="21">
        <v>250.55769230769229</v>
      </c>
      <c r="T805" s="21">
        <v>219.69655172413789</v>
      </c>
      <c r="U805" s="21">
        <v>146.10740740740741</v>
      </c>
      <c r="V805" s="22">
        <v>3091.7440269181652</v>
      </c>
      <c r="W805" s="23">
        <v>336</v>
      </c>
      <c r="X805" s="24">
        <v>0.93333333333333335</v>
      </c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</row>
    <row r="806" spans="1:42" s="25" customFormat="1" ht="16.5" customHeight="1" x14ac:dyDescent="0.25">
      <c r="A806" s="16">
        <v>32150040</v>
      </c>
      <c r="B806" s="17" t="s">
        <v>1211</v>
      </c>
      <c r="C806" s="17" t="s">
        <v>1749</v>
      </c>
      <c r="D806" s="17" t="s">
        <v>1867</v>
      </c>
      <c r="E806" s="17" t="s">
        <v>280</v>
      </c>
      <c r="F806" s="17">
        <v>3</v>
      </c>
      <c r="G806" s="17">
        <v>100</v>
      </c>
      <c r="H806" s="18">
        <v>-69.89</v>
      </c>
      <c r="I806" s="19">
        <v>3.42</v>
      </c>
      <c r="J806" s="20">
        <v>81.968965517241386</v>
      </c>
      <c r="K806" s="21">
        <v>97.817241379310332</v>
      </c>
      <c r="L806" s="21">
        <v>160.47586206896551</v>
      </c>
      <c r="M806" s="21">
        <v>301.74666666666673</v>
      </c>
      <c r="N806" s="21">
        <v>397.53333333333342</v>
      </c>
      <c r="O806" s="21">
        <v>396.3</v>
      </c>
      <c r="P806" s="21">
        <v>378.63333333333333</v>
      </c>
      <c r="Q806" s="21">
        <v>325.82758620689663</v>
      </c>
      <c r="R806" s="21">
        <v>243.96428571428569</v>
      </c>
      <c r="S806" s="21">
        <v>234.2592592592593</v>
      </c>
      <c r="T806" s="21">
        <v>172.2222222222222</v>
      </c>
      <c r="U806" s="21">
        <v>157.9259259259259</v>
      </c>
      <c r="V806" s="22">
        <v>2948.6746816274399</v>
      </c>
      <c r="W806" s="23">
        <v>345</v>
      </c>
      <c r="X806" s="24">
        <v>0.95833333333333337</v>
      </c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</row>
    <row r="807" spans="1:42" s="25" customFormat="1" ht="16.5" customHeight="1" x14ac:dyDescent="0.25">
      <c r="A807" s="16">
        <v>32157050</v>
      </c>
      <c r="B807" s="17" t="s">
        <v>1212</v>
      </c>
      <c r="C807" s="17" t="s">
        <v>1869</v>
      </c>
      <c r="D807" s="17" t="s">
        <v>1867</v>
      </c>
      <c r="E807" s="17" t="s">
        <v>280</v>
      </c>
      <c r="F807" s="17">
        <v>3</v>
      </c>
      <c r="G807" s="17">
        <v>97</v>
      </c>
      <c r="H807" s="18">
        <v>-69.360500000000002</v>
      </c>
      <c r="I807" s="19">
        <v>3.6706111099999998</v>
      </c>
      <c r="J807" s="20">
        <v>89.21052631578948</v>
      </c>
      <c r="K807" s="21">
        <v>113.0526315789474</v>
      </c>
      <c r="L807" s="21">
        <v>155.75</v>
      </c>
      <c r="M807" s="21">
        <v>289.77777777777783</v>
      </c>
      <c r="N807" s="21">
        <v>356.42105263157902</v>
      </c>
      <c r="O807" s="21">
        <v>398.15789473684208</v>
      </c>
      <c r="P807" s="21">
        <v>364.57894736842098</v>
      </c>
      <c r="Q807" s="21">
        <v>305.84210526315792</v>
      </c>
      <c r="R807" s="21">
        <v>227.7222222222222</v>
      </c>
      <c r="S807" s="21">
        <v>199.41176470588229</v>
      </c>
      <c r="T807" s="21">
        <v>201.8235294117647</v>
      </c>
      <c r="U807" s="21">
        <v>161.5</v>
      </c>
      <c r="V807" s="22">
        <v>2863.248452012384</v>
      </c>
      <c r="W807" s="23">
        <v>222</v>
      </c>
      <c r="X807" s="24">
        <v>0.92500000000000004</v>
      </c>
      <c r="Y807" s="5" t="s">
        <v>1214</v>
      </c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</row>
    <row r="808" spans="1:42" s="25" customFormat="1" ht="16.5" customHeight="1" x14ac:dyDescent="0.25">
      <c r="A808" s="16">
        <v>31090010</v>
      </c>
      <c r="B808" s="17" t="s">
        <v>1211</v>
      </c>
      <c r="C808" s="17" t="s">
        <v>1870</v>
      </c>
      <c r="D808" s="17" t="s">
        <v>281</v>
      </c>
      <c r="E808" s="17" t="s">
        <v>280</v>
      </c>
      <c r="F808" s="17">
        <v>3</v>
      </c>
      <c r="G808" s="17">
        <v>92</v>
      </c>
      <c r="H808" s="18">
        <v>-67.84</v>
      </c>
      <c r="I808" s="19">
        <v>3.96</v>
      </c>
      <c r="J808" s="20">
        <v>99.392857142857139</v>
      </c>
      <c r="K808" s="21">
        <v>102.2068965517241</v>
      </c>
      <c r="L808" s="21">
        <v>155.88461538461539</v>
      </c>
      <c r="M808" s="21">
        <v>242.2307692307692</v>
      </c>
      <c r="N808" s="21">
        <v>445.79166666666669</v>
      </c>
      <c r="O808" s="21">
        <v>490.16666666666669</v>
      </c>
      <c r="P808" s="21">
        <v>487.70833333333331</v>
      </c>
      <c r="Q808" s="21">
        <v>421.04</v>
      </c>
      <c r="R808" s="21">
        <v>269.125</v>
      </c>
      <c r="S808" s="21">
        <v>205.0740740740741</v>
      </c>
      <c r="T808" s="21">
        <v>191.06666666666669</v>
      </c>
      <c r="U808" s="21">
        <v>116.6428571428571</v>
      </c>
      <c r="V808" s="22">
        <v>3226.3304028602311</v>
      </c>
      <c r="W808" s="23">
        <v>315</v>
      </c>
      <c r="X808" s="24">
        <v>0.875</v>
      </c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</row>
    <row r="809" spans="1:42" s="25" customFormat="1" ht="16.5" customHeight="1" x14ac:dyDescent="0.25">
      <c r="A809" s="16">
        <v>31095030</v>
      </c>
      <c r="B809" s="17" t="s">
        <v>1244</v>
      </c>
      <c r="C809" s="17" t="s">
        <v>1871</v>
      </c>
      <c r="D809" s="17" t="s">
        <v>281</v>
      </c>
      <c r="E809" s="17" t="s">
        <v>280</v>
      </c>
      <c r="F809" s="17">
        <v>3</v>
      </c>
      <c r="G809" s="17">
        <v>100</v>
      </c>
      <c r="H809" s="18">
        <v>-67.919055560000004</v>
      </c>
      <c r="I809" s="19">
        <v>3.87441667</v>
      </c>
      <c r="J809" s="20">
        <v>103.636</v>
      </c>
      <c r="K809" s="21">
        <v>119.6653846153846</v>
      </c>
      <c r="L809" s="21">
        <v>142.792</v>
      </c>
      <c r="M809" s="21">
        <v>321.60399999999993</v>
      </c>
      <c r="N809" s="21">
        <v>463.91666666666669</v>
      </c>
      <c r="O809" s="21">
        <v>550.82916666666665</v>
      </c>
      <c r="P809" s="21">
        <v>567.13448275862072</v>
      </c>
      <c r="Q809" s="21">
        <v>428.1</v>
      </c>
      <c r="R809" s="21">
        <v>293.37499999999989</v>
      </c>
      <c r="S809" s="21">
        <v>247.86666666666659</v>
      </c>
      <c r="T809" s="21">
        <v>214.2785714285715</v>
      </c>
      <c r="U809" s="21">
        <v>161.91666666666671</v>
      </c>
      <c r="V809" s="22">
        <v>3615.1146054692431</v>
      </c>
      <c r="W809" s="23">
        <v>311</v>
      </c>
      <c r="X809" s="24">
        <v>0.86388888888888893</v>
      </c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</row>
    <row r="810" spans="1:42" s="25" customFormat="1" ht="16.5" customHeight="1" x14ac:dyDescent="0.25">
      <c r="A810" s="16">
        <v>31015010</v>
      </c>
      <c r="B810" s="17" t="s">
        <v>1236</v>
      </c>
      <c r="C810" s="17" t="s">
        <v>330</v>
      </c>
      <c r="D810" s="17" t="s">
        <v>331</v>
      </c>
      <c r="E810" s="17" t="s">
        <v>322</v>
      </c>
      <c r="F810" s="17">
        <v>3</v>
      </c>
      <c r="G810" s="17">
        <v>150</v>
      </c>
      <c r="H810" s="18">
        <v>-72.64</v>
      </c>
      <c r="I810" s="19">
        <v>2.3727777799999998</v>
      </c>
      <c r="J810" s="20">
        <v>62.037037037037052</v>
      </c>
      <c r="K810" s="21">
        <v>78.714814814814815</v>
      </c>
      <c r="L810" s="21">
        <v>203.52962962962971</v>
      </c>
      <c r="M810" s="21">
        <v>308.20689655172413</v>
      </c>
      <c r="N810" s="21">
        <v>401.44583333333338</v>
      </c>
      <c r="O810" s="21">
        <v>360.41481481481492</v>
      </c>
      <c r="P810" s="21">
        <v>352.16296296296292</v>
      </c>
      <c r="Q810" s="21">
        <v>282.51481481481483</v>
      </c>
      <c r="R810" s="21">
        <v>252.96428571428569</v>
      </c>
      <c r="S810" s="21">
        <v>272.74285714285708</v>
      </c>
      <c r="T810" s="21">
        <v>208.76296296296289</v>
      </c>
      <c r="U810" s="21">
        <v>111.2346153846154</v>
      </c>
      <c r="V810" s="22">
        <v>2894.7315251638529</v>
      </c>
      <c r="W810" s="23">
        <v>324</v>
      </c>
      <c r="X810" s="24">
        <v>0.9</v>
      </c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</row>
    <row r="811" spans="1:42" s="25" customFormat="1" ht="16.5" customHeight="1" x14ac:dyDescent="0.25">
      <c r="A811" s="16">
        <v>32040020</v>
      </c>
      <c r="B811" s="17" t="s">
        <v>1211</v>
      </c>
      <c r="C811" s="17" t="s">
        <v>1872</v>
      </c>
      <c r="D811" s="17" t="s">
        <v>1873</v>
      </c>
      <c r="E811" s="17" t="s">
        <v>322</v>
      </c>
      <c r="F811" s="17">
        <v>3</v>
      </c>
      <c r="G811" s="17">
        <v>184</v>
      </c>
      <c r="H811" s="18">
        <v>-73.166388890000007</v>
      </c>
      <c r="I811" s="19">
        <v>2.3742777799999999</v>
      </c>
      <c r="J811" s="20">
        <v>24.111111111111111</v>
      </c>
      <c r="K811" s="21">
        <v>68</v>
      </c>
      <c r="L811" s="21">
        <v>207.875</v>
      </c>
      <c r="M811" s="21">
        <v>322.8</v>
      </c>
      <c r="N811" s="21">
        <v>358.8</v>
      </c>
      <c r="O811" s="21">
        <v>413.88888888888891</v>
      </c>
      <c r="P811" s="21">
        <v>311</v>
      </c>
      <c r="Q811" s="21">
        <v>245.2222222222222</v>
      </c>
      <c r="R811" s="21">
        <v>218.7777777777778</v>
      </c>
      <c r="S811" s="21">
        <v>215.2</v>
      </c>
      <c r="T811" s="21">
        <v>188.88888888888891</v>
      </c>
      <c r="U811" s="21">
        <v>139.80000000000001</v>
      </c>
      <c r="V811" s="22">
        <v>2714.3638888888891</v>
      </c>
      <c r="W811" s="23">
        <v>111</v>
      </c>
      <c r="X811" s="24">
        <v>0.93</v>
      </c>
      <c r="Y811" s="5" t="s">
        <v>1356</v>
      </c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</row>
    <row r="812" spans="1:42" s="25" customFormat="1" ht="16.5" customHeight="1" x14ac:dyDescent="0.25">
      <c r="A812" s="16">
        <v>21030080</v>
      </c>
      <c r="B812" s="17" t="s">
        <v>1211</v>
      </c>
      <c r="C812" s="17" t="s">
        <v>396</v>
      </c>
      <c r="D812" s="17" t="s">
        <v>396</v>
      </c>
      <c r="E812" s="17" t="s">
        <v>79</v>
      </c>
      <c r="F812" s="17">
        <v>4</v>
      </c>
      <c r="G812" s="17">
        <v>1350</v>
      </c>
      <c r="H812" s="18">
        <v>-75.942222220000005</v>
      </c>
      <c r="I812" s="19">
        <v>1.8136111100000001</v>
      </c>
      <c r="J812" s="20">
        <v>80.925925925925924</v>
      </c>
      <c r="K812" s="21">
        <v>90.678571428571431</v>
      </c>
      <c r="L812" s="21">
        <v>135.51724137931029</v>
      </c>
      <c r="M812" s="21">
        <v>168.0344827586207</v>
      </c>
      <c r="N812" s="21">
        <v>189.34482758620689</v>
      </c>
      <c r="O812" s="21">
        <v>187.37037037037041</v>
      </c>
      <c r="P812" s="21">
        <v>174.72413793103451</v>
      </c>
      <c r="Q812" s="21">
        <v>141.37931034482759</v>
      </c>
      <c r="R812" s="21">
        <v>131.10344827586209</v>
      </c>
      <c r="S812" s="21">
        <v>120.4</v>
      </c>
      <c r="T812" s="21">
        <v>105.1724137931034</v>
      </c>
      <c r="U812" s="21">
        <v>80.75</v>
      </c>
      <c r="V812" s="22">
        <v>1605.400729793834</v>
      </c>
      <c r="W812" s="23">
        <v>343</v>
      </c>
      <c r="X812" s="24">
        <v>0.95277777777777772</v>
      </c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</row>
    <row r="813" spans="1:42" s="25" customFormat="1" ht="16.5" customHeight="1" x14ac:dyDescent="0.25">
      <c r="A813" s="16">
        <v>21030060</v>
      </c>
      <c r="B813" s="17" t="s">
        <v>1211</v>
      </c>
      <c r="C813" s="17" t="s">
        <v>1874</v>
      </c>
      <c r="D813" s="17" t="s">
        <v>396</v>
      </c>
      <c r="E813" s="17" t="s">
        <v>79</v>
      </c>
      <c r="F813" s="17">
        <v>4</v>
      </c>
      <c r="G813" s="17">
        <v>1345</v>
      </c>
      <c r="H813" s="18">
        <v>-76.022083330000001</v>
      </c>
      <c r="I813" s="19">
        <v>1.71427778</v>
      </c>
      <c r="J813" s="20">
        <v>76.873333333333321</v>
      </c>
      <c r="K813" s="21">
        <v>112.0925925925926</v>
      </c>
      <c r="L813" s="21">
        <v>141.7037037037037</v>
      </c>
      <c r="M813" s="21">
        <v>201.65172413793101</v>
      </c>
      <c r="N813" s="21">
        <v>232.51034482758621</v>
      </c>
      <c r="O813" s="21">
        <v>242.82666666666671</v>
      </c>
      <c r="P813" s="21">
        <v>235.43214285714279</v>
      </c>
      <c r="Q813" s="21">
        <v>215.28461538461539</v>
      </c>
      <c r="R813" s="21">
        <v>165.67142857142861</v>
      </c>
      <c r="S813" s="21">
        <v>143.95862068965511</v>
      </c>
      <c r="T813" s="21">
        <v>111.03571428571431</v>
      </c>
      <c r="U813" s="21">
        <v>97.764285714285734</v>
      </c>
      <c r="V813" s="22">
        <v>1976.805172764655</v>
      </c>
      <c r="W813" s="23">
        <v>339</v>
      </c>
      <c r="X813" s="24">
        <v>0.94166666666666665</v>
      </c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</row>
    <row r="814" spans="1:42" s="25" customFormat="1" ht="16.5" customHeight="1" x14ac:dyDescent="0.25">
      <c r="A814" s="16">
        <v>21040020</v>
      </c>
      <c r="B814" s="17" t="s">
        <v>1211</v>
      </c>
      <c r="C814" s="17" t="s">
        <v>379</v>
      </c>
      <c r="D814" s="17" t="s">
        <v>380</v>
      </c>
      <c r="E814" s="17" t="s">
        <v>79</v>
      </c>
      <c r="F814" s="17">
        <v>4</v>
      </c>
      <c r="G814" s="17">
        <v>2210</v>
      </c>
      <c r="H814" s="18">
        <v>-75.72847222</v>
      </c>
      <c r="I814" s="19">
        <v>2.33402778</v>
      </c>
      <c r="J814" s="20">
        <v>153.7413793103448</v>
      </c>
      <c r="K814" s="21">
        <v>149.66666666666671</v>
      </c>
      <c r="L814" s="21">
        <v>190.17241379310349</v>
      </c>
      <c r="M814" s="21">
        <v>150.5</v>
      </c>
      <c r="N814" s="21">
        <v>159.93103448275861</v>
      </c>
      <c r="O814" s="21">
        <v>80.310344827586206</v>
      </c>
      <c r="P814" s="21">
        <v>70.66551724137932</v>
      </c>
      <c r="Q814" s="21">
        <v>40.666666666666657</v>
      </c>
      <c r="R814" s="21">
        <v>65</v>
      </c>
      <c r="S814" s="21">
        <v>179.43333333333331</v>
      </c>
      <c r="T814" s="21">
        <v>261.65517241379308</v>
      </c>
      <c r="U814" s="21">
        <v>205.0333333333333</v>
      </c>
      <c r="V814" s="22">
        <v>1706.775862068966</v>
      </c>
      <c r="W814" s="23">
        <v>351</v>
      </c>
      <c r="X814" s="24">
        <v>0.97499999999999998</v>
      </c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</row>
    <row r="815" spans="1:42" s="25" customFormat="1" ht="16.5" customHeight="1" x14ac:dyDescent="0.25">
      <c r="A815" s="16">
        <v>21045010</v>
      </c>
      <c r="B815" s="17" t="s">
        <v>1236</v>
      </c>
      <c r="C815" s="17" t="s">
        <v>1875</v>
      </c>
      <c r="D815" s="17" t="s">
        <v>380</v>
      </c>
      <c r="E815" s="17" t="s">
        <v>79</v>
      </c>
      <c r="F815" s="17">
        <v>4</v>
      </c>
      <c r="G815" s="17">
        <v>780</v>
      </c>
      <c r="H815" s="18">
        <v>-75.705083329999994</v>
      </c>
      <c r="I815" s="19">
        <v>2.2815833300000001</v>
      </c>
      <c r="J815" s="20">
        <v>96.534999999999997</v>
      </c>
      <c r="K815" s="21">
        <v>104.2277777777778</v>
      </c>
      <c r="L815" s="21">
        <v>125.48947368421049</v>
      </c>
      <c r="M815" s="21">
        <v>100.11499999999999</v>
      </c>
      <c r="N815" s="21">
        <v>91.550000000000011</v>
      </c>
      <c r="O815" s="21">
        <v>53.11</v>
      </c>
      <c r="P815" s="21">
        <v>44.814999999999998</v>
      </c>
      <c r="Q815" s="21">
        <v>28.750000000000011</v>
      </c>
      <c r="R815" s="21">
        <v>42.731578947368433</v>
      </c>
      <c r="S815" s="21">
        <v>135.77000000000001</v>
      </c>
      <c r="T815" s="21">
        <v>135.37</v>
      </c>
      <c r="U815" s="21">
        <v>123.67</v>
      </c>
      <c r="V815" s="22">
        <v>1082.133830409357</v>
      </c>
      <c r="W815" s="23">
        <v>234</v>
      </c>
      <c r="X815" s="24">
        <v>0.97499999999999998</v>
      </c>
      <c r="Y815" s="5" t="s">
        <v>1214</v>
      </c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</row>
    <row r="816" spans="1:42" s="25" customFormat="1" ht="16.5" customHeight="1" x14ac:dyDescent="0.25">
      <c r="A816" s="16">
        <v>21040040</v>
      </c>
      <c r="B816" s="17" t="s">
        <v>1211</v>
      </c>
      <c r="C816" s="17" t="s">
        <v>1876</v>
      </c>
      <c r="D816" s="17" t="s">
        <v>380</v>
      </c>
      <c r="E816" s="17" t="s">
        <v>79</v>
      </c>
      <c r="F816" s="17">
        <v>4</v>
      </c>
      <c r="G816" s="17">
        <v>688</v>
      </c>
      <c r="H816" s="18">
        <v>-75.650000000000006</v>
      </c>
      <c r="I816" s="19">
        <v>2.23</v>
      </c>
      <c r="J816" s="20">
        <v>65.040000000000006</v>
      </c>
      <c r="K816" s="21">
        <v>79.948000000000008</v>
      </c>
      <c r="L816" s="21">
        <v>108.07692307692309</v>
      </c>
      <c r="M816" s="21">
        <v>103.1153846153846</v>
      </c>
      <c r="N816" s="21">
        <v>88.699583333333337</v>
      </c>
      <c r="O816" s="21">
        <v>68.083333333333329</v>
      </c>
      <c r="P816" s="21">
        <v>44.8</v>
      </c>
      <c r="Q816" s="21">
        <v>26.92</v>
      </c>
      <c r="R816" s="21">
        <v>36.880000000000003</v>
      </c>
      <c r="S816" s="21">
        <v>104.872</v>
      </c>
      <c r="T816" s="21">
        <v>113.0384615384615</v>
      </c>
      <c r="U816" s="21">
        <v>81.08</v>
      </c>
      <c r="V816" s="22">
        <v>920.5536858974358</v>
      </c>
      <c r="W816" s="23">
        <v>301</v>
      </c>
      <c r="X816" s="24">
        <v>0.83611111111111114</v>
      </c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</row>
    <row r="817" spans="1:42" s="25" customFormat="1" ht="16.5" customHeight="1" x14ac:dyDescent="0.25">
      <c r="A817" s="16">
        <v>21130050</v>
      </c>
      <c r="B817" s="17" t="s">
        <v>1211</v>
      </c>
      <c r="C817" s="17" t="s">
        <v>1877</v>
      </c>
      <c r="D817" s="17" t="s">
        <v>420</v>
      </c>
      <c r="E817" s="17" t="s">
        <v>79</v>
      </c>
      <c r="F817" s="17">
        <v>4</v>
      </c>
      <c r="G817" s="17">
        <v>450</v>
      </c>
      <c r="H817" s="18">
        <v>-75.255944439999993</v>
      </c>
      <c r="I817" s="19">
        <v>3.2435555599999999</v>
      </c>
      <c r="J817" s="20">
        <v>68.34482758620689</v>
      </c>
      <c r="K817" s="21">
        <v>82.1</v>
      </c>
      <c r="L817" s="21">
        <v>124.1851851851852</v>
      </c>
      <c r="M817" s="21">
        <v>136.48275862068971</v>
      </c>
      <c r="N817" s="21">
        <v>90.689655172413794</v>
      </c>
      <c r="O817" s="21">
        <v>34.655172413793103</v>
      </c>
      <c r="P817" s="21">
        <v>22.366666666666671</v>
      </c>
      <c r="Q817" s="21">
        <v>19.633333333333329</v>
      </c>
      <c r="R817" s="21">
        <v>51.533333333333331</v>
      </c>
      <c r="S817" s="21">
        <v>157.6</v>
      </c>
      <c r="T817" s="21">
        <v>200.41379310344831</v>
      </c>
      <c r="U817" s="21">
        <v>138.2413793103448</v>
      </c>
      <c r="V817" s="22">
        <v>1126.2461047254151</v>
      </c>
      <c r="W817" s="23">
        <v>351</v>
      </c>
      <c r="X817" s="24">
        <v>0.97499999999999998</v>
      </c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</row>
    <row r="818" spans="1:42" s="25" customFormat="1" ht="16.5" customHeight="1" x14ac:dyDescent="0.25">
      <c r="A818" s="16">
        <v>21120040</v>
      </c>
      <c r="B818" s="17" t="s">
        <v>1211</v>
      </c>
      <c r="C818" s="17" t="s">
        <v>1436</v>
      </c>
      <c r="D818" s="17" t="s">
        <v>420</v>
      </c>
      <c r="E818" s="17" t="s">
        <v>79</v>
      </c>
      <c r="F818" s="17">
        <v>4</v>
      </c>
      <c r="G818" s="17">
        <v>850</v>
      </c>
      <c r="H818" s="18">
        <v>-75.379472220000011</v>
      </c>
      <c r="I818" s="19">
        <v>3.1410833299999998</v>
      </c>
      <c r="J818" s="20">
        <v>129.03703703703701</v>
      </c>
      <c r="K818" s="21">
        <v>150.2068965517241</v>
      </c>
      <c r="L818" s="21">
        <v>245.2962962962963</v>
      </c>
      <c r="M818" s="21">
        <v>188.92857142857139</v>
      </c>
      <c r="N818" s="21">
        <v>128.42307692307691</v>
      </c>
      <c r="O818" s="21">
        <v>56.862068965517238</v>
      </c>
      <c r="P818" s="21">
        <v>39.607142857142847</v>
      </c>
      <c r="Q818" s="21">
        <v>27.862068965517238</v>
      </c>
      <c r="R818" s="21">
        <v>76.044444444444437</v>
      </c>
      <c r="S818" s="21">
        <v>198.10714285714289</v>
      </c>
      <c r="T818" s="21">
        <v>325.59259259259261</v>
      </c>
      <c r="U818" s="21">
        <v>203.61538461538461</v>
      </c>
      <c r="V818" s="22">
        <v>1769.582723534447</v>
      </c>
      <c r="W818" s="23">
        <v>331</v>
      </c>
      <c r="X818" s="24">
        <v>0.9194444444444444</v>
      </c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</row>
    <row r="819" spans="1:42" s="25" customFormat="1" ht="16.5" customHeight="1" x14ac:dyDescent="0.25">
      <c r="A819" s="16">
        <v>21130110</v>
      </c>
      <c r="B819" s="17" t="s">
        <v>1211</v>
      </c>
      <c r="C819" s="17" t="s">
        <v>419</v>
      </c>
      <c r="D819" s="17" t="s">
        <v>420</v>
      </c>
      <c r="E819" s="17" t="s">
        <v>79</v>
      </c>
      <c r="F819" s="17">
        <v>4</v>
      </c>
      <c r="G819" s="17">
        <v>1085</v>
      </c>
      <c r="H819" s="18">
        <v>-75.489999999999995</v>
      </c>
      <c r="I819" s="19">
        <v>3.27</v>
      </c>
      <c r="J819" s="20">
        <v>164.62413793103451</v>
      </c>
      <c r="K819" s="21">
        <v>178.68333333333331</v>
      </c>
      <c r="L819" s="21">
        <v>253.43928571428569</v>
      </c>
      <c r="M819" s="21">
        <v>246.35333333333341</v>
      </c>
      <c r="N819" s="21">
        <v>177.3033333333334</v>
      </c>
      <c r="O819" s="21">
        <v>70.465517241379317</v>
      </c>
      <c r="P819" s="21">
        <v>64.433333333333351</v>
      </c>
      <c r="Q819" s="21">
        <v>41.844827586206897</v>
      </c>
      <c r="R819" s="21">
        <v>96.570000000000007</v>
      </c>
      <c r="S819" s="21">
        <v>237.28571428571419</v>
      </c>
      <c r="T819" s="21">
        <v>288.57241379310352</v>
      </c>
      <c r="U819" s="21">
        <v>201.75333333333339</v>
      </c>
      <c r="V819" s="22">
        <v>2021.3285632183911</v>
      </c>
      <c r="W819" s="23">
        <v>352</v>
      </c>
      <c r="X819" s="24">
        <v>0.97777777777777775</v>
      </c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</row>
    <row r="820" spans="1:42" s="25" customFormat="1" ht="16.5" customHeight="1" x14ac:dyDescent="0.25">
      <c r="A820" s="16">
        <v>21105030</v>
      </c>
      <c r="B820" s="17" t="s">
        <v>1236</v>
      </c>
      <c r="C820" s="17" t="s">
        <v>1878</v>
      </c>
      <c r="D820" s="17" t="s">
        <v>1878</v>
      </c>
      <c r="E820" s="17" t="s">
        <v>79</v>
      </c>
      <c r="F820" s="17">
        <v>4</v>
      </c>
      <c r="G820" s="17">
        <v>1155</v>
      </c>
      <c r="H820" s="18">
        <v>-75.319997220000005</v>
      </c>
      <c r="I820" s="19">
        <v>2.52</v>
      </c>
      <c r="J820" s="20">
        <v>73.684210526315795</v>
      </c>
      <c r="K820" s="21">
        <v>77.00555555555556</v>
      </c>
      <c r="L820" s="21">
        <v>129.185</v>
      </c>
      <c r="M820" s="21">
        <v>114.13</v>
      </c>
      <c r="N820" s="21">
        <v>100.47499999999999</v>
      </c>
      <c r="O820" s="21">
        <v>67.784999999999997</v>
      </c>
      <c r="P820" s="21">
        <v>56.195000000000007</v>
      </c>
      <c r="Q820" s="21">
        <v>42.554999999999993</v>
      </c>
      <c r="R820" s="21">
        <v>54.13</v>
      </c>
      <c r="S820" s="21">
        <v>143.0631578947368</v>
      </c>
      <c r="T820" s="21">
        <v>152.86500000000001</v>
      </c>
      <c r="U820" s="21">
        <v>100.3888888888889</v>
      </c>
      <c r="V820" s="22">
        <v>1111.461812865497</v>
      </c>
      <c r="W820" s="23">
        <v>234</v>
      </c>
      <c r="X820" s="24">
        <v>0.97499999999999998</v>
      </c>
      <c r="Y820" s="5" t="s">
        <v>1214</v>
      </c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</row>
    <row r="821" spans="1:42" s="25" customFormat="1" ht="16.5" customHeight="1" x14ac:dyDescent="0.25">
      <c r="A821" s="16">
        <v>21100070</v>
      </c>
      <c r="B821" s="17" t="s">
        <v>1235</v>
      </c>
      <c r="C821" s="17" t="s">
        <v>1879</v>
      </c>
      <c r="D821" s="17" t="s">
        <v>1878</v>
      </c>
      <c r="E821" s="17" t="s">
        <v>79</v>
      </c>
      <c r="F821" s="17">
        <v>4</v>
      </c>
      <c r="G821" s="17">
        <v>1750</v>
      </c>
      <c r="H821" s="18">
        <v>-75.235138890000002</v>
      </c>
      <c r="I821" s="19">
        <v>2.56172222</v>
      </c>
      <c r="J821" s="20">
        <v>84.641379310344831</v>
      </c>
      <c r="K821" s="21">
        <v>102.76</v>
      </c>
      <c r="L821" s="21">
        <v>149.06071428571431</v>
      </c>
      <c r="M821" s="21">
        <v>197.85</v>
      </c>
      <c r="N821" s="21">
        <v>167.04642857142849</v>
      </c>
      <c r="O821" s="21">
        <v>137.8241379310345</v>
      </c>
      <c r="P821" s="21">
        <v>109.71111111111109</v>
      </c>
      <c r="Q821" s="21">
        <v>87.883333333333354</v>
      </c>
      <c r="R821" s="21">
        <v>88.742857142857133</v>
      </c>
      <c r="S821" s="21">
        <v>141.89285714285711</v>
      </c>
      <c r="T821" s="21">
        <v>170.21034482758631</v>
      </c>
      <c r="U821" s="21">
        <v>117.5233333333333</v>
      </c>
      <c r="V821" s="22">
        <v>1555.1464969896001</v>
      </c>
      <c r="W821" s="23">
        <v>344</v>
      </c>
      <c r="X821" s="24">
        <v>0.9555555555555556</v>
      </c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</row>
    <row r="822" spans="1:42" s="25" customFormat="1" ht="16.5" customHeight="1" x14ac:dyDescent="0.25">
      <c r="A822" s="16">
        <v>21100140</v>
      </c>
      <c r="B822" s="17" t="s">
        <v>1211</v>
      </c>
      <c r="C822" s="17" t="s">
        <v>1880</v>
      </c>
      <c r="D822" s="17" t="s">
        <v>1878</v>
      </c>
      <c r="E822" s="17" t="s">
        <v>79</v>
      </c>
      <c r="F822" s="17">
        <v>4</v>
      </c>
      <c r="G822" s="17">
        <v>1380</v>
      </c>
      <c r="H822" s="18">
        <v>-75.400888890000004</v>
      </c>
      <c r="I822" s="19">
        <v>2.43480556</v>
      </c>
      <c r="J822" s="20">
        <v>137</v>
      </c>
      <c r="K822" s="21">
        <v>131.67857142857139</v>
      </c>
      <c r="L822" s="21">
        <v>165.09310344827591</v>
      </c>
      <c r="M822" s="21">
        <v>195.76896551724141</v>
      </c>
      <c r="N822" s="21">
        <v>170.8</v>
      </c>
      <c r="O822" s="21">
        <v>113.7310344827586</v>
      </c>
      <c r="P822" s="21">
        <v>88</v>
      </c>
      <c r="Q822" s="21">
        <v>57.207142857142863</v>
      </c>
      <c r="R822" s="21">
        <v>76.433333333333337</v>
      </c>
      <c r="S822" s="21">
        <v>213.75</v>
      </c>
      <c r="T822" s="21">
        <v>232.8666666666667</v>
      </c>
      <c r="U822" s="21">
        <v>160.33333333333329</v>
      </c>
      <c r="V822" s="22">
        <v>1742.6621510673231</v>
      </c>
      <c r="W822" s="23">
        <v>344</v>
      </c>
      <c r="X822" s="24">
        <v>0.9555555555555556</v>
      </c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</row>
    <row r="823" spans="1:42" s="25" customFormat="1" ht="16.5" customHeight="1" x14ac:dyDescent="0.25">
      <c r="A823" s="16">
        <v>21100080</v>
      </c>
      <c r="B823" s="17" t="s">
        <v>1211</v>
      </c>
      <c r="C823" s="17" t="s">
        <v>1881</v>
      </c>
      <c r="D823" s="17" t="s">
        <v>1878</v>
      </c>
      <c r="E823" s="17" t="s">
        <v>79</v>
      </c>
      <c r="F823" s="17">
        <v>4</v>
      </c>
      <c r="G823" s="17">
        <v>1525</v>
      </c>
      <c r="H823" s="18">
        <v>-75.206694439999993</v>
      </c>
      <c r="I823" s="19">
        <v>2.61527778</v>
      </c>
      <c r="J823" s="20">
        <v>74.068965517241381</v>
      </c>
      <c r="K823" s="21">
        <v>92.240740740740748</v>
      </c>
      <c r="L823" s="21">
        <v>122.06896551724139</v>
      </c>
      <c r="M823" s="21">
        <v>134.19999999999999</v>
      </c>
      <c r="N823" s="21">
        <v>134.17241379310349</v>
      </c>
      <c r="O823" s="21">
        <v>104.6153846153846</v>
      </c>
      <c r="P823" s="21">
        <v>87.068965517241381</v>
      </c>
      <c r="Q823" s="21">
        <v>61.214285714285722</v>
      </c>
      <c r="R823" s="21">
        <v>81.258620689655174</v>
      </c>
      <c r="S823" s="21">
        <v>109.28571428571431</v>
      </c>
      <c r="T823" s="21">
        <v>143.0344827586207</v>
      </c>
      <c r="U823" s="21">
        <v>103.6428571428571</v>
      </c>
      <c r="V823" s="22">
        <v>1246.871396292086</v>
      </c>
      <c r="W823" s="23">
        <v>341</v>
      </c>
      <c r="X823" s="24">
        <v>0.94722222222222219</v>
      </c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</row>
    <row r="824" spans="1:42" s="25" customFormat="1" ht="16.5" customHeight="1" x14ac:dyDescent="0.25">
      <c r="A824" s="16">
        <v>21030050</v>
      </c>
      <c r="B824" s="17" t="s">
        <v>1211</v>
      </c>
      <c r="C824" s="17" t="s">
        <v>768</v>
      </c>
      <c r="D824" s="17" t="s">
        <v>121</v>
      </c>
      <c r="E824" s="17" t="s">
        <v>79</v>
      </c>
      <c r="F824" s="17">
        <v>4</v>
      </c>
      <c r="G824" s="17">
        <v>893</v>
      </c>
      <c r="H824" s="18">
        <v>-75.78</v>
      </c>
      <c r="I824" s="19">
        <v>2.0299999999999998</v>
      </c>
      <c r="J824" s="20">
        <v>72.296296296296291</v>
      </c>
      <c r="K824" s="21">
        <v>109.1153846153846</v>
      </c>
      <c r="L824" s="21">
        <v>123.4814814814815</v>
      </c>
      <c r="M824" s="21">
        <v>126.8846153846154</v>
      </c>
      <c r="N824" s="21">
        <v>124.1666666666667</v>
      </c>
      <c r="O824" s="21">
        <v>95.384615384615387</v>
      </c>
      <c r="P824" s="21">
        <v>88.962962962962962</v>
      </c>
      <c r="Q824" s="21">
        <v>63.692307692307693</v>
      </c>
      <c r="R824" s="21">
        <v>62.035714285714278</v>
      </c>
      <c r="S824" s="21">
        <v>109.96</v>
      </c>
      <c r="T824" s="21">
        <v>120.46428571428569</v>
      </c>
      <c r="U824" s="21">
        <v>84.392857142857139</v>
      </c>
      <c r="V824" s="22">
        <v>1180.8371876271881</v>
      </c>
      <c r="W824" s="23">
        <v>318</v>
      </c>
      <c r="X824" s="24">
        <v>0.8833333333333333</v>
      </c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</row>
    <row r="825" spans="1:42" s="25" customFormat="1" ht="16.5" customHeight="1" x14ac:dyDescent="0.25">
      <c r="A825" s="16">
        <v>21145020</v>
      </c>
      <c r="B825" s="17" t="s">
        <v>1236</v>
      </c>
      <c r="C825" s="17" t="s">
        <v>1882</v>
      </c>
      <c r="D825" s="17" t="s">
        <v>373</v>
      </c>
      <c r="E825" s="17" t="s">
        <v>79</v>
      </c>
      <c r="F825" s="17">
        <v>4</v>
      </c>
      <c r="G825" s="17">
        <v>638</v>
      </c>
      <c r="H825" s="18">
        <v>-74.935833329999994</v>
      </c>
      <c r="I825" s="19">
        <v>3.27611111</v>
      </c>
      <c r="J825" s="20">
        <v>47.378571428571433</v>
      </c>
      <c r="K825" s="21">
        <v>60.344827586206897</v>
      </c>
      <c r="L825" s="21">
        <v>99.781481481481492</v>
      </c>
      <c r="M825" s="21">
        <v>97.924999999999997</v>
      </c>
      <c r="N825" s="21">
        <v>81.166666666666657</v>
      </c>
      <c r="O825" s="21">
        <v>52.133333333333333</v>
      </c>
      <c r="P825" s="21">
        <v>46.906666666666673</v>
      </c>
      <c r="Q825" s="21">
        <v>33.993103448275861</v>
      </c>
      <c r="R825" s="21">
        <v>45.620689655172413</v>
      </c>
      <c r="S825" s="21">
        <v>100.51428571428571</v>
      </c>
      <c r="T825" s="21">
        <v>134.74444444444441</v>
      </c>
      <c r="U825" s="21">
        <v>84.178571428571445</v>
      </c>
      <c r="V825" s="22">
        <v>884.68764185367638</v>
      </c>
      <c r="W825" s="23">
        <v>343</v>
      </c>
      <c r="X825" s="24">
        <v>0.95277777777777772</v>
      </c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</row>
    <row r="826" spans="1:42" s="25" customFormat="1" ht="16.5" customHeight="1" x14ac:dyDescent="0.25">
      <c r="A826" s="16">
        <v>21110070</v>
      </c>
      <c r="B826" s="17" t="s">
        <v>1211</v>
      </c>
      <c r="C826" s="17" t="s">
        <v>373</v>
      </c>
      <c r="D826" s="17" t="s">
        <v>373</v>
      </c>
      <c r="E826" s="17" t="s">
        <v>79</v>
      </c>
      <c r="F826" s="17">
        <v>4</v>
      </c>
      <c r="G826" s="17">
        <v>615</v>
      </c>
      <c r="H826" s="18">
        <v>-75.057333329999992</v>
      </c>
      <c r="I826" s="19">
        <v>3.15033333</v>
      </c>
      <c r="J826" s="20">
        <v>57.862068965517238</v>
      </c>
      <c r="K826" s="21">
        <v>82.56</v>
      </c>
      <c r="L826" s="21">
        <v>126.3928571428571</v>
      </c>
      <c r="M826" s="21">
        <v>136.66666666666671</v>
      </c>
      <c r="N826" s="21">
        <v>101.76666666666669</v>
      </c>
      <c r="O826" s="21">
        <v>51.3</v>
      </c>
      <c r="P826" s="21">
        <v>39.428571428571431</v>
      </c>
      <c r="Q826" s="21">
        <v>23.551724137931039</v>
      </c>
      <c r="R826" s="21">
        <v>47.966666666666669</v>
      </c>
      <c r="S826" s="21">
        <v>139.19999999999999</v>
      </c>
      <c r="T826" s="21">
        <v>193</v>
      </c>
      <c r="U826" s="21">
        <v>113.448275862069</v>
      </c>
      <c r="V826" s="22">
        <v>1113.1434975369459</v>
      </c>
      <c r="W826" s="23">
        <v>353</v>
      </c>
      <c r="X826" s="24">
        <v>0.98055555555555551</v>
      </c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</row>
    <row r="827" spans="1:42" s="25" customFormat="1" ht="16.5" customHeight="1" x14ac:dyDescent="0.25">
      <c r="A827" s="16">
        <v>21105040</v>
      </c>
      <c r="B827" s="17" t="s">
        <v>1236</v>
      </c>
      <c r="C827" s="17" t="s">
        <v>1883</v>
      </c>
      <c r="D827" s="17" t="s">
        <v>111</v>
      </c>
      <c r="E827" s="17" t="s">
        <v>79</v>
      </c>
      <c r="F827" s="17">
        <v>4</v>
      </c>
      <c r="G827" s="17">
        <v>680</v>
      </c>
      <c r="H827" s="18">
        <v>-75.298888890000001</v>
      </c>
      <c r="I827" s="19">
        <v>2.69680556</v>
      </c>
      <c r="J827" s="20">
        <v>112.8833333333333</v>
      </c>
      <c r="K827" s="21">
        <v>136.76666666666671</v>
      </c>
      <c r="L827" s="21">
        <v>162.38</v>
      </c>
      <c r="M827" s="21">
        <v>146.33333333333329</v>
      </c>
      <c r="N827" s="21">
        <v>100.5916666666667</v>
      </c>
      <c r="O827" s="21">
        <v>49.375</v>
      </c>
      <c r="P827" s="21">
        <v>40.995833333333337</v>
      </c>
      <c r="Q827" s="21">
        <v>20.976188431183498</v>
      </c>
      <c r="R827" s="21">
        <v>36.970833333333317</v>
      </c>
      <c r="S827" s="21">
        <v>167.6970791666667</v>
      </c>
      <c r="T827" s="21">
        <v>210.2</v>
      </c>
      <c r="U827" s="21">
        <v>148.06227302950001</v>
      </c>
      <c r="V827" s="22">
        <v>1333.2322072940169</v>
      </c>
      <c r="W827" s="23">
        <v>289</v>
      </c>
      <c r="X827" s="24">
        <v>0.80277777777777781</v>
      </c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</row>
    <row r="828" spans="1:42" s="25" customFormat="1" ht="16.5" customHeight="1" x14ac:dyDescent="0.25">
      <c r="A828" s="16">
        <v>21105050</v>
      </c>
      <c r="B828" s="17" t="s">
        <v>1227</v>
      </c>
      <c r="C828" s="17" t="s">
        <v>1884</v>
      </c>
      <c r="D828" s="17" t="s">
        <v>111</v>
      </c>
      <c r="E828" s="17" t="s">
        <v>79</v>
      </c>
      <c r="F828" s="17">
        <v>4</v>
      </c>
      <c r="G828" s="17">
        <v>553</v>
      </c>
      <c r="H828" s="18">
        <v>-75.418333329999996</v>
      </c>
      <c r="I828" s="19">
        <v>2.60305556</v>
      </c>
      <c r="J828" s="20">
        <v>114.91216529508431</v>
      </c>
      <c r="K828" s="21">
        <v>112.9</v>
      </c>
      <c r="L828" s="21">
        <v>146.30769230769229</v>
      </c>
      <c r="M828" s="21">
        <v>158.33750000000001</v>
      </c>
      <c r="N828" s="21">
        <v>102.9730769230769</v>
      </c>
      <c r="O828" s="21">
        <v>41.215384615384608</v>
      </c>
      <c r="P828" s="21">
        <v>31.020833333333329</v>
      </c>
      <c r="Q828" s="21">
        <v>23.66</v>
      </c>
      <c r="R828" s="21">
        <v>43.52</v>
      </c>
      <c r="S828" s="21">
        <v>141.73548127462459</v>
      </c>
      <c r="T828" s="21">
        <v>226.2930765469869</v>
      </c>
      <c r="U828" s="21">
        <v>176.01784562667211</v>
      </c>
      <c r="V828" s="22">
        <v>1318.893055922855</v>
      </c>
      <c r="W828" s="23">
        <v>296</v>
      </c>
      <c r="X828" s="24">
        <v>0.82222222222222219</v>
      </c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</row>
    <row r="829" spans="1:42" s="25" customFormat="1" ht="16.5" customHeight="1" x14ac:dyDescent="0.25">
      <c r="A829" s="16">
        <v>21140130</v>
      </c>
      <c r="B829" s="17" t="s">
        <v>1211</v>
      </c>
      <c r="C829" s="17" t="s">
        <v>1885</v>
      </c>
      <c r="D829" s="17" t="s">
        <v>387</v>
      </c>
      <c r="E829" s="17" t="s">
        <v>79</v>
      </c>
      <c r="F829" s="17">
        <v>4</v>
      </c>
      <c r="G829" s="17">
        <v>2000</v>
      </c>
      <c r="H829" s="18">
        <v>-74.67</v>
      </c>
      <c r="I829" s="19">
        <v>3.6499983299999998</v>
      </c>
      <c r="J829" s="20">
        <v>67.958333333333329</v>
      </c>
      <c r="K829" s="21">
        <v>84.767999999999986</v>
      </c>
      <c r="L829" s="21">
        <v>111.35959287643431</v>
      </c>
      <c r="M829" s="21">
        <v>143.5973082996905</v>
      </c>
      <c r="N829" s="21">
        <v>121.9157813827197</v>
      </c>
      <c r="O829" s="21">
        <v>66.234063402811685</v>
      </c>
      <c r="P829" s="21">
        <v>62.483333333333327</v>
      </c>
      <c r="Q829" s="21">
        <v>40.478571428571421</v>
      </c>
      <c r="R829" s="21">
        <v>58.174074074074078</v>
      </c>
      <c r="S829" s="21">
        <v>132.61250000000001</v>
      </c>
      <c r="T829" s="21">
        <v>180.01249999999999</v>
      </c>
      <c r="U829" s="21">
        <v>91.543999999999997</v>
      </c>
      <c r="V829" s="22">
        <v>1161.1380581309679</v>
      </c>
      <c r="W829" s="23">
        <v>298</v>
      </c>
      <c r="X829" s="24">
        <v>0.82777777777777772</v>
      </c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</row>
    <row r="830" spans="1:42" s="25" customFormat="1" ht="16.5" customHeight="1" x14ac:dyDescent="0.25">
      <c r="A830" s="16">
        <v>21140010</v>
      </c>
      <c r="B830" s="17" t="s">
        <v>1211</v>
      </c>
      <c r="C830" s="17" t="s">
        <v>1886</v>
      </c>
      <c r="D830" s="17" t="s">
        <v>387</v>
      </c>
      <c r="E830" s="17" t="s">
        <v>79</v>
      </c>
      <c r="F830" s="17">
        <v>4</v>
      </c>
      <c r="G830" s="17">
        <v>584</v>
      </c>
      <c r="H830" s="18">
        <v>-74.90397222</v>
      </c>
      <c r="I830" s="19">
        <v>3.2915833299999999</v>
      </c>
      <c r="J830" s="20">
        <v>47.93333333333333</v>
      </c>
      <c r="K830" s="21">
        <v>40</v>
      </c>
      <c r="L830" s="21">
        <v>98</v>
      </c>
      <c r="M830" s="21">
        <v>106.21428571428569</v>
      </c>
      <c r="N830" s="21">
        <v>90.75</v>
      </c>
      <c r="O830" s="21">
        <v>43.366666666666667</v>
      </c>
      <c r="P830" s="21">
        <v>40.413793103448278</v>
      </c>
      <c r="Q830" s="21">
        <v>27.103448275862071</v>
      </c>
      <c r="R830" s="21">
        <v>36.310344827586214</v>
      </c>
      <c r="S830" s="21">
        <v>82.148148148148152</v>
      </c>
      <c r="T830" s="21">
        <v>114.1724137931034</v>
      </c>
      <c r="U830" s="21">
        <v>71.310344827586206</v>
      </c>
      <c r="V830" s="22">
        <v>797.72277869002005</v>
      </c>
      <c r="W830" s="23">
        <v>344</v>
      </c>
      <c r="X830" s="24">
        <v>0.9555555555555556</v>
      </c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</row>
    <row r="831" spans="1:42" s="25" customFormat="1" ht="16.5" customHeight="1" x14ac:dyDescent="0.25">
      <c r="A831" s="16">
        <v>21145070</v>
      </c>
      <c r="B831" s="17" t="s">
        <v>1236</v>
      </c>
      <c r="C831" s="17" t="s">
        <v>1887</v>
      </c>
      <c r="D831" s="17" t="s">
        <v>387</v>
      </c>
      <c r="E831" s="17" t="s">
        <v>79</v>
      </c>
      <c r="F831" s="17">
        <v>4</v>
      </c>
      <c r="G831" s="17">
        <v>1476</v>
      </c>
      <c r="H831" s="18">
        <v>-74.702888889999997</v>
      </c>
      <c r="I831" s="19">
        <v>3.3110277799999999</v>
      </c>
      <c r="J831" s="20">
        <v>63.5</v>
      </c>
      <c r="K831" s="21">
        <v>86.561538461538476</v>
      </c>
      <c r="L831" s="21">
        <v>147.46333333333331</v>
      </c>
      <c r="M831" s="21">
        <v>212.37200000000001</v>
      </c>
      <c r="N831" s="21">
        <v>300.22800000000001</v>
      </c>
      <c r="O831" s="21">
        <v>357.35999853547418</v>
      </c>
      <c r="P831" s="21">
        <v>355.60225506623578</v>
      </c>
      <c r="Q831" s="21">
        <v>243.9616302927335</v>
      </c>
      <c r="R831" s="21">
        <v>175.92374972583329</v>
      </c>
      <c r="S831" s="21">
        <v>150.99845359722769</v>
      </c>
      <c r="T831" s="21">
        <v>188.56954166666671</v>
      </c>
      <c r="U831" s="21">
        <v>118.38403333333331</v>
      </c>
      <c r="V831" s="22">
        <v>2400.9245340123762</v>
      </c>
      <c r="W831" s="23">
        <v>299</v>
      </c>
      <c r="X831" s="24">
        <v>0.8305555555555556</v>
      </c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</row>
    <row r="832" spans="1:42" s="25" customFormat="1" ht="16.5" customHeight="1" x14ac:dyDescent="0.25">
      <c r="A832" s="16">
        <v>21140080</v>
      </c>
      <c r="B832" s="17" t="s">
        <v>1211</v>
      </c>
      <c r="C832" s="17" t="s">
        <v>427</v>
      </c>
      <c r="D832" s="17" t="s">
        <v>387</v>
      </c>
      <c r="E832" s="17" t="s">
        <v>79</v>
      </c>
      <c r="F832" s="17">
        <v>4</v>
      </c>
      <c r="G832" s="17">
        <v>1049</v>
      </c>
      <c r="H832" s="18">
        <v>-74.739999999999995</v>
      </c>
      <c r="I832" s="19">
        <v>3.48</v>
      </c>
      <c r="J832" s="20">
        <v>42.241379310344833</v>
      </c>
      <c r="K832" s="21">
        <v>48.2</v>
      </c>
      <c r="L832" s="21">
        <v>92.392857142857139</v>
      </c>
      <c r="M832" s="21">
        <v>99.214285714285708</v>
      </c>
      <c r="N832" s="21">
        <v>111.5</v>
      </c>
      <c r="O832" s="21">
        <v>64.321428571428569</v>
      </c>
      <c r="P832" s="21">
        <v>58.466666666666669</v>
      </c>
      <c r="Q832" s="21">
        <v>34</v>
      </c>
      <c r="R832" s="21">
        <v>33.633333333333333</v>
      </c>
      <c r="S832" s="21">
        <v>112.93333333333329</v>
      </c>
      <c r="T832" s="21">
        <v>153.10333333333341</v>
      </c>
      <c r="U832" s="21">
        <v>63.766666666666673</v>
      </c>
      <c r="V832" s="22">
        <v>913.77328407224957</v>
      </c>
      <c r="W832" s="23">
        <v>352</v>
      </c>
      <c r="X832" s="24">
        <v>0.97777777777777775</v>
      </c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</row>
    <row r="833" spans="1:42" s="25" customFormat="1" ht="16.5" customHeight="1" x14ac:dyDescent="0.25">
      <c r="A833" s="16">
        <v>21145080</v>
      </c>
      <c r="B833" s="17" t="s">
        <v>1236</v>
      </c>
      <c r="C833" s="17" t="s">
        <v>458</v>
      </c>
      <c r="D833" s="17" t="s">
        <v>387</v>
      </c>
      <c r="E833" s="17" t="s">
        <v>79</v>
      </c>
      <c r="F833" s="17">
        <v>4</v>
      </c>
      <c r="G833" s="17">
        <v>1410</v>
      </c>
      <c r="H833" s="18">
        <v>-74.702944439999996</v>
      </c>
      <c r="I833" s="19">
        <v>3.5897777799999999</v>
      </c>
      <c r="J833" s="20">
        <v>57.539285714285711</v>
      </c>
      <c r="K833" s="21">
        <v>76.459259259259269</v>
      </c>
      <c r="L833" s="21">
        <v>114.1142857142857</v>
      </c>
      <c r="M833" s="21">
        <v>114.292</v>
      </c>
      <c r="N833" s="21">
        <v>122.1115384615385</v>
      </c>
      <c r="O833" s="21">
        <v>66.924999999999983</v>
      </c>
      <c r="P833" s="21">
        <v>59.551851851851843</v>
      </c>
      <c r="Q833" s="21">
        <v>36.180769230769222</v>
      </c>
      <c r="R833" s="21">
        <v>48.966666666666661</v>
      </c>
      <c r="S833" s="21">
        <v>121.6296296296296</v>
      </c>
      <c r="T833" s="21">
        <v>159.68620689655171</v>
      </c>
      <c r="U833" s="21">
        <v>82.470370370370375</v>
      </c>
      <c r="V833" s="22">
        <v>1059.9268637952091</v>
      </c>
      <c r="W833" s="23">
        <v>321</v>
      </c>
      <c r="X833" s="24">
        <v>0.89166666666666672</v>
      </c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</row>
    <row r="834" spans="1:42" s="25" customFormat="1" ht="16.5" customHeight="1" x14ac:dyDescent="0.25">
      <c r="A834" s="16">
        <v>21020040</v>
      </c>
      <c r="B834" s="17" t="s">
        <v>1211</v>
      </c>
      <c r="C834" s="17" t="s">
        <v>1888</v>
      </c>
      <c r="D834" s="17" t="s">
        <v>410</v>
      </c>
      <c r="E834" s="17" t="s">
        <v>79</v>
      </c>
      <c r="F834" s="17">
        <v>4</v>
      </c>
      <c r="G834" s="17">
        <v>1017</v>
      </c>
      <c r="H834" s="18">
        <v>-75.91</v>
      </c>
      <c r="I834" s="19">
        <v>2.02</v>
      </c>
      <c r="J834" s="20">
        <v>83.7</v>
      </c>
      <c r="K834" s="21">
        <v>109.0333333333333</v>
      </c>
      <c r="L834" s="21">
        <v>118</v>
      </c>
      <c r="M834" s="21">
        <v>143.1333333333333</v>
      </c>
      <c r="N834" s="21">
        <v>131.06666666666669</v>
      </c>
      <c r="O834" s="21">
        <v>96.733333333333334</v>
      </c>
      <c r="P834" s="21">
        <v>75.433333333333337</v>
      </c>
      <c r="Q834" s="21">
        <v>55.633333333333333</v>
      </c>
      <c r="R834" s="21">
        <v>64.36666666666666</v>
      </c>
      <c r="S834" s="21">
        <v>103.56666666666671</v>
      </c>
      <c r="T834" s="21">
        <v>148</v>
      </c>
      <c r="U834" s="21">
        <v>100</v>
      </c>
      <c r="V834" s="22">
        <v>1228.666666666667</v>
      </c>
      <c r="W834" s="23">
        <v>358</v>
      </c>
      <c r="X834" s="24">
        <v>0.99444444444444446</v>
      </c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</row>
    <row r="835" spans="1:42" s="25" customFormat="1" ht="16.5" customHeight="1" x14ac:dyDescent="0.25">
      <c r="A835" s="16">
        <v>21020050</v>
      </c>
      <c r="B835" s="17" t="s">
        <v>1211</v>
      </c>
      <c r="C835" s="17" t="s">
        <v>1889</v>
      </c>
      <c r="D835" s="17" t="s">
        <v>410</v>
      </c>
      <c r="E835" s="17" t="s">
        <v>79</v>
      </c>
      <c r="F835" s="17">
        <v>4</v>
      </c>
      <c r="G835" s="17">
        <v>1046</v>
      </c>
      <c r="H835" s="18">
        <v>-76.010000000000005</v>
      </c>
      <c r="I835" s="19">
        <v>1.98</v>
      </c>
      <c r="J835" s="20">
        <v>89.6</v>
      </c>
      <c r="K835" s="21">
        <v>123.9</v>
      </c>
      <c r="L835" s="21">
        <v>149.34482758620689</v>
      </c>
      <c r="M835" s="21">
        <v>159.57142857142861</v>
      </c>
      <c r="N835" s="21">
        <v>170</v>
      </c>
      <c r="O835" s="21">
        <v>127.6428571428571</v>
      </c>
      <c r="P835" s="21">
        <v>124.3448275862069</v>
      </c>
      <c r="Q835" s="21">
        <v>87.892857142857139</v>
      </c>
      <c r="R835" s="21">
        <v>80.81481481481481</v>
      </c>
      <c r="S835" s="21">
        <v>117.5384615384615</v>
      </c>
      <c r="T835" s="21">
        <v>139.23214285714289</v>
      </c>
      <c r="U835" s="21">
        <v>103.6206896551724</v>
      </c>
      <c r="V835" s="22">
        <v>1473.502906895148</v>
      </c>
      <c r="W835" s="23">
        <v>340</v>
      </c>
      <c r="X835" s="24">
        <v>0.94444444444444442</v>
      </c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</row>
    <row r="836" spans="1:42" s="25" customFormat="1" ht="16.5" customHeight="1" x14ac:dyDescent="0.25">
      <c r="A836" s="16">
        <v>21060080</v>
      </c>
      <c r="B836" s="17" t="s">
        <v>1211</v>
      </c>
      <c r="C836" s="17" t="s">
        <v>382</v>
      </c>
      <c r="D836" s="17" t="s">
        <v>382</v>
      </c>
      <c r="E836" s="17" t="s">
        <v>79</v>
      </c>
      <c r="F836" s="17">
        <v>4</v>
      </c>
      <c r="G836" s="17">
        <v>990</v>
      </c>
      <c r="H836" s="18">
        <v>-75.605055560000011</v>
      </c>
      <c r="I836" s="19">
        <v>2.1900833300000002</v>
      </c>
      <c r="J836" s="20">
        <v>77.793103448275858</v>
      </c>
      <c r="K836" s="21">
        <v>91.758620689655174</v>
      </c>
      <c r="L836" s="21">
        <v>125.2413793103448</v>
      </c>
      <c r="M836" s="21">
        <v>122.4</v>
      </c>
      <c r="N836" s="21">
        <v>117.2</v>
      </c>
      <c r="O836" s="21">
        <v>104.0333333333333</v>
      </c>
      <c r="P836" s="21">
        <v>72.964285714285708</v>
      </c>
      <c r="Q836" s="21">
        <v>44.620689655172413</v>
      </c>
      <c r="R836" s="21">
        <v>50.310344827586214</v>
      </c>
      <c r="S836" s="21">
        <v>112.8</v>
      </c>
      <c r="T836" s="21">
        <v>120.0333333333333</v>
      </c>
      <c r="U836" s="21">
        <v>91.033333333333331</v>
      </c>
      <c r="V836" s="22">
        <v>1130.18842364532</v>
      </c>
      <c r="W836" s="23">
        <v>353</v>
      </c>
      <c r="X836" s="24">
        <v>0.98055555555555551</v>
      </c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</row>
    <row r="837" spans="1:42" s="25" customFormat="1" ht="16.5" customHeight="1" x14ac:dyDescent="0.25">
      <c r="A837" s="16">
        <v>21030090</v>
      </c>
      <c r="B837" s="17" t="s">
        <v>1211</v>
      </c>
      <c r="C837" s="17" t="s">
        <v>1890</v>
      </c>
      <c r="D837" s="17" t="s">
        <v>382</v>
      </c>
      <c r="E837" s="17" t="s">
        <v>79</v>
      </c>
      <c r="F837" s="17">
        <v>4</v>
      </c>
      <c r="G837" s="17">
        <v>755</v>
      </c>
      <c r="H837" s="18">
        <v>-75.677722220000007</v>
      </c>
      <c r="I837" s="19">
        <v>2.20294444</v>
      </c>
      <c r="J837" s="20">
        <v>73.033333333333331</v>
      </c>
      <c r="K837" s="21">
        <v>82</v>
      </c>
      <c r="L837" s="21">
        <v>124.2413793103448</v>
      </c>
      <c r="M837" s="21">
        <v>101.0333333333333</v>
      </c>
      <c r="N837" s="21">
        <v>99.214285714285708</v>
      </c>
      <c r="O837" s="21">
        <v>76.766666666666666</v>
      </c>
      <c r="P837" s="21">
        <v>55.5</v>
      </c>
      <c r="Q837" s="21">
        <v>40.06666666666667</v>
      </c>
      <c r="R837" s="21">
        <v>42.533333333333331</v>
      </c>
      <c r="S837" s="21">
        <v>96.6</v>
      </c>
      <c r="T837" s="21">
        <v>121.5</v>
      </c>
      <c r="U837" s="21">
        <v>88.1</v>
      </c>
      <c r="V837" s="22">
        <v>1000.588998357964</v>
      </c>
      <c r="W837" s="23">
        <v>356</v>
      </c>
      <c r="X837" s="24">
        <v>0.98888888888888893</v>
      </c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</row>
    <row r="838" spans="1:42" s="25" customFormat="1" ht="16.5" customHeight="1" x14ac:dyDescent="0.25">
      <c r="A838" s="16">
        <v>21060040</v>
      </c>
      <c r="B838" s="17" t="s">
        <v>1211</v>
      </c>
      <c r="C838" s="17" t="s">
        <v>1891</v>
      </c>
      <c r="D838" s="17" t="s">
        <v>382</v>
      </c>
      <c r="E838" s="17" t="s">
        <v>79</v>
      </c>
      <c r="F838" s="17">
        <v>4</v>
      </c>
      <c r="G838" s="17">
        <v>1330</v>
      </c>
      <c r="H838" s="18">
        <v>-75.54858333</v>
      </c>
      <c r="I838" s="19">
        <v>2.2020277799999999</v>
      </c>
      <c r="J838" s="20">
        <v>105.2</v>
      </c>
      <c r="K838" s="21">
        <v>105.56666666666671</v>
      </c>
      <c r="L838" s="21">
        <v>149.16666666666671</v>
      </c>
      <c r="M838" s="21">
        <v>155.93333333333331</v>
      </c>
      <c r="N838" s="21">
        <v>164.2</v>
      </c>
      <c r="O838" s="21">
        <v>128.5</v>
      </c>
      <c r="P838" s="21">
        <v>99.310344827586206</v>
      </c>
      <c r="Q838" s="21">
        <v>56.633333333333333</v>
      </c>
      <c r="R838" s="21">
        <v>69.965517241379317</v>
      </c>
      <c r="S838" s="21">
        <v>122.70666666666671</v>
      </c>
      <c r="T838" s="21">
        <v>135.1</v>
      </c>
      <c r="U838" s="21">
        <v>121.62333333333331</v>
      </c>
      <c r="V838" s="22">
        <v>1413.905862068965</v>
      </c>
      <c r="W838" s="23">
        <v>358</v>
      </c>
      <c r="X838" s="24">
        <v>0.99444444444444446</v>
      </c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</row>
    <row r="839" spans="1:42" s="25" customFormat="1" ht="16.5" customHeight="1" x14ac:dyDescent="0.25">
      <c r="A839" s="16">
        <v>21030110</v>
      </c>
      <c r="B839" s="17" t="s">
        <v>1211</v>
      </c>
      <c r="C839" s="17" t="s">
        <v>1892</v>
      </c>
      <c r="D839" s="17" t="s">
        <v>382</v>
      </c>
      <c r="E839" s="17" t="s">
        <v>79</v>
      </c>
      <c r="F839" s="17">
        <v>4</v>
      </c>
      <c r="G839" s="17">
        <v>1190</v>
      </c>
      <c r="H839" s="18">
        <v>-75.681944439999995</v>
      </c>
      <c r="I839" s="19">
        <v>2.07775</v>
      </c>
      <c r="J839" s="20">
        <v>102.1785714285714</v>
      </c>
      <c r="K839" s="21">
        <v>144.5185185185185</v>
      </c>
      <c r="L839" s="21">
        <v>175.39285714285711</v>
      </c>
      <c r="M839" s="21">
        <v>166.89655172413791</v>
      </c>
      <c r="N839" s="21">
        <v>185.71428571428569</v>
      </c>
      <c r="O839" s="21">
        <v>146.58620689655169</v>
      </c>
      <c r="P839" s="21">
        <v>111.0344827586207</v>
      </c>
      <c r="Q839" s="21">
        <v>82.037037037037038</v>
      </c>
      <c r="R839" s="21">
        <v>85.074074074074076</v>
      </c>
      <c r="S839" s="21">
        <v>149.65517241379311</v>
      </c>
      <c r="T839" s="21">
        <v>168.55172413793099</v>
      </c>
      <c r="U839" s="21">
        <v>112.7407407407407</v>
      </c>
      <c r="V839" s="22">
        <v>1630.3802225871191</v>
      </c>
      <c r="W839" s="23">
        <v>337</v>
      </c>
      <c r="X839" s="24">
        <v>0.93611111111111112</v>
      </c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</row>
    <row r="840" spans="1:42" s="25" customFormat="1" ht="16.5" customHeight="1" x14ac:dyDescent="0.25">
      <c r="A840" s="16">
        <v>21065040</v>
      </c>
      <c r="B840" s="17" t="s">
        <v>1236</v>
      </c>
      <c r="C840" s="17" t="s">
        <v>1893</v>
      </c>
      <c r="D840" s="17" t="s">
        <v>382</v>
      </c>
      <c r="E840" s="17" t="s">
        <v>79</v>
      </c>
      <c r="F840" s="17">
        <v>4</v>
      </c>
      <c r="G840" s="17">
        <v>1270</v>
      </c>
      <c r="H840" s="18">
        <v>-75.529444439999992</v>
      </c>
      <c r="I840" s="19">
        <v>2.2524999999999999</v>
      </c>
      <c r="J840" s="20">
        <v>89.71</v>
      </c>
      <c r="K840" s="21">
        <v>89.739285714285685</v>
      </c>
      <c r="L840" s="21">
        <v>133.80333333333331</v>
      </c>
      <c r="M840" s="21">
        <v>151.37857142857141</v>
      </c>
      <c r="N840" s="21">
        <v>141.6103448275862</v>
      </c>
      <c r="O840" s="21">
        <v>115.0866666666667</v>
      </c>
      <c r="P840" s="21">
        <v>90.064285714285688</v>
      </c>
      <c r="Q840" s="21">
        <v>62.271428571428586</v>
      </c>
      <c r="R840" s="21">
        <v>73.223333333333358</v>
      </c>
      <c r="S840" s="21">
        <v>113.4</v>
      </c>
      <c r="T840" s="21">
        <v>128.84333333333331</v>
      </c>
      <c r="U840" s="21">
        <v>112.9931034482759</v>
      </c>
      <c r="V840" s="22">
        <v>1302.1236863710999</v>
      </c>
      <c r="W840" s="23">
        <v>348</v>
      </c>
      <c r="X840" s="24">
        <v>0.96666666666666667</v>
      </c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</row>
    <row r="841" spans="1:42" s="25" customFormat="1" ht="16.5" customHeight="1" x14ac:dyDescent="0.25">
      <c r="A841" s="16">
        <v>21060070</v>
      </c>
      <c r="B841" s="17" t="s">
        <v>1211</v>
      </c>
      <c r="C841" s="17" t="s">
        <v>350</v>
      </c>
      <c r="D841" s="17" t="s">
        <v>352</v>
      </c>
      <c r="E841" s="17" t="s">
        <v>79</v>
      </c>
      <c r="F841" s="17">
        <v>4</v>
      </c>
      <c r="G841" s="17">
        <v>850</v>
      </c>
      <c r="H841" s="18">
        <v>-75.538083329999992</v>
      </c>
      <c r="I841" s="19">
        <v>2.38891667</v>
      </c>
      <c r="J841" s="20">
        <v>75.933333333333337</v>
      </c>
      <c r="K841" s="21">
        <v>90.4</v>
      </c>
      <c r="L841" s="21">
        <v>126.5333333333333</v>
      </c>
      <c r="M841" s="21">
        <v>117.6333333333333</v>
      </c>
      <c r="N841" s="21">
        <v>95.6</v>
      </c>
      <c r="O841" s="21">
        <v>62.862068965517238</v>
      </c>
      <c r="P841" s="21">
        <v>52.7</v>
      </c>
      <c r="Q841" s="21">
        <v>33.9</v>
      </c>
      <c r="R841" s="21">
        <v>40.43333333333333</v>
      </c>
      <c r="S841" s="21">
        <v>118.5</v>
      </c>
      <c r="T841" s="21">
        <v>129</v>
      </c>
      <c r="U841" s="21">
        <v>97.36666666666666</v>
      </c>
      <c r="V841" s="22">
        <v>1040.862068965517</v>
      </c>
      <c r="W841" s="23">
        <v>359</v>
      </c>
      <c r="X841" s="24">
        <v>0.99722222222222223</v>
      </c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</row>
    <row r="842" spans="1:42" s="25" customFormat="1" ht="16.5" customHeight="1" x14ac:dyDescent="0.25">
      <c r="A842" s="16">
        <v>21060100</v>
      </c>
      <c r="B842" s="17" t="s">
        <v>1211</v>
      </c>
      <c r="C842" s="17" t="s">
        <v>1894</v>
      </c>
      <c r="D842" s="17" t="s">
        <v>352</v>
      </c>
      <c r="E842" s="17" t="s">
        <v>79</v>
      </c>
      <c r="F842" s="17">
        <v>4</v>
      </c>
      <c r="G842" s="17">
        <v>1460</v>
      </c>
      <c r="H842" s="18">
        <v>-75.503583329999998</v>
      </c>
      <c r="I842" s="19">
        <v>2.3171666700000002</v>
      </c>
      <c r="J842" s="20">
        <v>99.6</v>
      </c>
      <c r="K842" s="21">
        <v>115</v>
      </c>
      <c r="L842" s="21">
        <v>172.8</v>
      </c>
      <c r="M842" s="21">
        <v>169.93103448275861</v>
      </c>
      <c r="N842" s="21">
        <v>167.41379310344831</v>
      </c>
      <c r="O842" s="21">
        <v>117.48275862068969</v>
      </c>
      <c r="P842" s="21">
        <v>100.0344827586207</v>
      </c>
      <c r="Q842" s="21">
        <v>70.965517241379317</v>
      </c>
      <c r="R842" s="21">
        <v>74.730769230769226</v>
      </c>
      <c r="S842" s="21">
        <v>136.75</v>
      </c>
      <c r="T842" s="21">
        <v>155.82142857142861</v>
      </c>
      <c r="U842" s="21">
        <v>114.23333333333331</v>
      </c>
      <c r="V842" s="22">
        <v>1494.7631173424279</v>
      </c>
      <c r="W842" s="23">
        <v>347</v>
      </c>
      <c r="X842" s="24">
        <v>0.96388888888888891</v>
      </c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</row>
    <row r="843" spans="1:42" s="25" customFormat="1" ht="16.5" customHeight="1" x14ac:dyDescent="0.25">
      <c r="A843" s="16">
        <v>21060110</v>
      </c>
      <c r="B843" s="17" t="s">
        <v>1211</v>
      </c>
      <c r="C843" s="17" t="s">
        <v>1895</v>
      </c>
      <c r="D843" s="17" t="s">
        <v>352</v>
      </c>
      <c r="E843" s="17" t="s">
        <v>79</v>
      </c>
      <c r="F843" s="17">
        <v>4</v>
      </c>
      <c r="G843" s="17">
        <v>721</v>
      </c>
      <c r="H843" s="18">
        <v>-75.624666669999996</v>
      </c>
      <c r="I843" s="19">
        <v>2.3214999999999999</v>
      </c>
      <c r="J843" s="20">
        <v>67.965517241379317</v>
      </c>
      <c r="K843" s="21">
        <v>90.884615384615387</v>
      </c>
      <c r="L843" s="21">
        <v>118.1785714285714</v>
      </c>
      <c r="M843" s="21">
        <v>102.3571428571429</v>
      </c>
      <c r="N843" s="21">
        <v>98.296296296296291</v>
      </c>
      <c r="O843" s="21">
        <v>56.5</v>
      </c>
      <c r="P843" s="21">
        <v>39.357142857142847</v>
      </c>
      <c r="Q843" s="21">
        <v>26.466666666666669</v>
      </c>
      <c r="R843" s="21">
        <v>35.633333333333333</v>
      </c>
      <c r="S843" s="21">
        <v>99.34482758620689</v>
      </c>
      <c r="T843" s="21">
        <v>124.96428571428569</v>
      </c>
      <c r="U843" s="21">
        <v>102.10344827586211</v>
      </c>
      <c r="V843" s="22">
        <v>962.05184764150283</v>
      </c>
      <c r="W843" s="23">
        <v>340</v>
      </c>
      <c r="X843" s="24">
        <v>0.94444444444444442</v>
      </c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</row>
    <row r="844" spans="1:42" s="25" customFormat="1" ht="16.5" customHeight="1" x14ac:dyDescent="0.25">
      <c r="A844" s="16">
        <v>21060090</v>
      </c>
      <c r="B844" s="17" t="s">
        <v>1211</v>
      </c>
      <c r="C844" s="17" t="s">
        <v>1896</v>
      </c>
      <c r="D844" s="17" t="s">
        <v>357</v>
      </c>
      <c r="E844" s="17" t="s">
        <v>79</v>
      </c>
      <c r="F844" s="17">
        <v>4</v>
      </c>
      <c r="G844" s="17">
        <v>636</v>
      </c>
      <c r="H844" s="18">
        <v>-75.435527780000001</v>
      </c>
      <c r="I844" s="19">
        <v>2.5748055600000002</v>
      </c>
      <c r="J844" s="20">
        <v>108.4620689655172</v>
      </c>
      <c r="K844" s="21">
        <v>119.98666666666669</v>
      </c>
      <c r="L844" s="21">
        <v>163.8535714285714</v>
      </c>
      <c r="M844" s="21">
        <v>138.85185185185179</v>
      </c>
      <c r="N844" s="21">
        <v>121.39655172413789</v>
      </c>
      <c r="O844" s="21">
        <v>41.75</v>
      </c>
      <c r="P844" s="21">
        <v>32.5</v>
      </c>
      <c r="Q844" s="21">
        <v>22.068965517241381</v>
      </c>
      <c r="R844" s="21">
        <v>47.8</v>
      </c>
      <c r="S844" s="21">
        <v>138.21428571428569</v>
      </c>
      <c r="T844" s="21">
        <v>225.82758620689651</v>
      </c>
      <c r="U844" s="21">
        <v>159.33214285714291</v>
      </c>
      <c r="V844" s="22">
        <v>1320.0436909323109</v>
      </c>
      <c r="W844" s="23">
        <v>347</v>
      </c>
      <c r="X844" s="24">
        <v>0.96388888888888891</v>
      </c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</row>
    <row r="845" spans="1:42" s="25" customFormat="1" ht="16.5" customHeight="1" x14ac:dyDescent="0.25">
      <c r="A845" s="16">
        <v>21080130</v>
      </c>
      <c r="B845" s="17" t="s">
        <v>1235</v>
      </c>
      <c r="C845" s="17" t="s">
        <v>1897</v>
      </c>
      <c r="D845" s="17" t="s">
        <v>1898</v>
      </c>
      <c r="E845" s="17" t="s">
        <v>79</v>
      </c>
      <c r="F845" s="17">
        <v>4</v>
      </c>
      <c r="G845" s="17">
        <v>790</v>
      </c>
      <c r="H845" s="18">
        <v>-75.621194439999996</v>
      </c>
      <c r="I845" s="19">
        <v>2.59375</v>
      </c>
      <c r="J845" s="20">
        <v>211.3315789473684</v>
      </c>
      <c r="K845" s="21">
        <v>183.97894736842099</v>
      </c>
      <c r="L845" s="21">
        <v>236.6444444444445</v>
      </c>
      <c r="M845" s="21">
        <v>195.5210526315789</v>
      </c>
      <c r="N845" s="21">
        <v>124.8294117647059</v>
      </c>
      <c r="O845" s="21">
        <v>67.064705882352953</v>
      </c>
      <c r="P845" s="21">
        <v>46.865000000000002</v>
      </c>
      <c r="Q845" s="21">
        <v>30.614999999999998</v>
      </c>
      <c r="R845" s="21">
        <v>63.642105263157887</v>
      </c>
      <c r="S845" s="21">
        <v>199.8842105263158</v>
      </c>
      <c r="T845" s="21">
        <v>301.2</v>
      </c>
      <c r="U845" s="21">
        <v>311.46111111111111</v>
      </c>
      <c r="V845" s="22">
        <v>1973.037567939456</v>
      </c>
      <c r="W845" s="23">
        <v>223</v>
      </c>
      <c r="X845" s="24">
        <v>0.9291666666666667</v>
      </c>
      <c r="Y845" s="5" t="s">
        <v>1214</v>
      </c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</row>
    <row r="846" spans="1:42" s="25" customFormat="1" ht="16.5" customHeight="1" x14ac:dyDescent="0.25">
      <c r="A846" s="16">
        <v>21085040</v>
      </c>
      <c r="B846" s="17" t="s">
        <v>1236</v>
      </c>
      <c r="C846" s="17" t="s">
        <v>1899</v>
      </c>
      <c r="D846" s="17" t="s">
        <v>1898</v>
      </c>
      <c r="E846" s="17" t="s">
        <v>79</v>
      </c>
      <c r="F846" s="17">
        <v>4</v>
      </c>
      <c r="G846" s="17">
        <v>1650</v>
      </c>
      <c r="H846" s="18">
        <v>-75.665555560000001</v>
      </c>
      <c r="I846" s="19">
        <v>2.6628055599999998</v>
      </c>
      <c r="J846" s="20">
        <v>217.62692307692311</v>
      </c>
      <c r="K846" s="21">
        <v>212.44074074074069</v>
      </c>
      <c r="L846" s="21">
        <v>278.50567744572959</v>
      </c>
      <c r="M846" s="21">
        <v>229.72922415733339</v>
      </c>
      <c r="N846" s="21">
        <v>176.80833333333331</v>
      </c>
      <c r="O846" s="21">
        <v>86.386495478947964</v>
      </c>
      <c r="P846" s="21">
        <v>68.76153846153845</v>
      </c>
      <c r="Q846" s="21">
        <v>47.612000000000023</v>
      </c>
      <c r="R846" s="21">
        <v>87.759189240137729</v>
      </c>
      <c r="S846" s="21">
        <v>176.94166666666669</v>
      </c>
      <c r="T846" s="21">
        <v>257.63585243622458</v>
      </c>
      <c r="U846" s="21">
        <v>225.86250000000001</v>
      </c>
      <c r="V846" s="22">
        <v>2066.0701410375759</v>
      </c>
      <c r="W846" s="23">
        <v>296</v>
      </c>
      <c r="X846" s="24">
        <v>0.82222222222222219</v>
      </c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</row>
    <row r="847" spans="1:42" s="25" customFormat="1" ht="16.5" customHeight="1" x14ac:dyDescent="0.25">
      <c r="A847" s="16">
        <v>21010170</v>
      </c>
      <c r="B847" s="17" t="s">
        <v>1211</v>
      </c>
      <c r="C847" s="17" t="s">
        <v>1900</v>
      </c>
      <c r="D847" s="17" t="s">
        <v>407</v>
      </c>
      <c r="E847" s="17" t="s">
        <v>79</v>
      </c>
      <c r="F847" s="17">
        <v>4</v>
      </c>
      <c r="G847" s="17">
        <v>1700</v>
      </c>
      <c r="H847" s="18">
        <v>-76.172499999999999</v>
      </c>
      <c r="I847" s="19">
        <v>1.90138889</v>
      </c>
      <c r="J847" s="20">
        <v>93.28</v>
      </c>
      <c r="K847" s="21">
        <v>131.9259259259259</v>
      </c>
      <c r="L847" s="21">
        <v>145.65384615384619</v>
      </c>
      <c r="M847" s="21">
        <v>169.82758620689651</v>
      </c>
      <c r="N847" s="21">
        <v>169.32142857142861</v>
      </c>
      <c r="O847" s="21">
        <v>165.82142857142861</v>
      </c>
      <c r="P847" s="21">
        <v>174.17857142857139</v>
      </c>
      <c r="Q847" s="21">
        <v>120.7407407407407</v>
      </c>
      <c r="R847" s="21">
        <v>100.28571428571431</v>
      </c>
      <c r="S847" s="21">
        <v>128.2962962962963</v>
      </c>
      <c r="T847" s="21">
        <v>148.44</v>
      </c>
      <c r="U847" s="21">
        <v>127.85185185185181</v>
      </c>
      <c r="V847" s="22">
        <v>1675.6233900326999</v>
      </c>
      <c r="W847" s="23">
        <v>325</v>
      </c>
      <c r="X847" s="24">
        <v>0.90277777777777779</v>
      </c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</row>
    <row r="848" spans="1:42" s="25" customFormat="1" ht="16.5" customHeight="1" x14ac:dyDescent="0.25">
      <c r="A848" s="16">
        <v>21010250</v>
      </c>
      <c r="B848" s="17" t="s">
        <v>1211</v>
      </c>
      <c r="C848" s="17" t="s">
        <v>1901</v>
      </c>
      <c r="D848" s="17" t="s">
        <v>407</v>
      </c>
      <c r="E848" s="17" t="s">
        <v>79</v>
      </c>
      <c r="F848" s="17">
        <v>4</v>
      </c>
      <c r="G848" s="17">
        <v>20</v>
      </c>
      <c r="H848" s="18">
        <v>-76.25</v>
      </c>
      <c r="I848" s="19">
        <v>1.98</v>
      </c>
      <c r="J848" s="20">
        <v>94.590000000000018</v>
      </c>
      <c r="K848" s="21">
        <v>118.19285714285721</v>
      </c>
      <c r="L848" s="21">
        <v>150.3896551724138</v>
      </c>
      <c r="M848" s="21">
        <v>159.4344827586207</v>
      </c>
      <c r="N848" s="21">
        <v>154.30370370370369</v>
      </c>
      <c r="O848" s="21">
        <v>166.1</v>
      </c>
      <c r="P848" s="21">
        <v>157.94666666666669</v>
      </c>
      <c r="Q848" s="21">
        <v>97.396296296296313</v>
      </c>
      <c r="R848" s="21">
        <v>78.932142857142864</v>
      </c>
      <c r="S848" s="21">
        <v>106.5793103448276</v>
      </c>
      <c r="T848" s="21">
        <v>143.0107142857143</v>
      </c>
      <c r="U848" s="21">
        <v>127.8133333333333</v>
      </c>
      <c r="V848" s="22">
        <v>1554.689162561576</v>
      </c>
      <c r="W848" s="23">
        <v>343</v>
      </c>
      <c r="X848" s="24">
        <v>0.95277777777777772</v>
      </c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</row>
    <row r="849" spans="1:42" s="25" customFormat="1" ht="16.5" customHeight="1" x14ac:dyDescent="0.25">
      <c r="A849" s="16">
        <v>21010060</v>
      </c>
      <c r="B849" s="17" t="s">
        <v>1211</v>
      </c>
      <c r="C849" s="17" t="s">
        <v>1902</v>
      </c>
      <c r="D849" s="17" t="s">
        <v>407</v>
      </c>
      <c r="E849" s="17" t="s">
        <v>79</v>
      </c>
      <c r="F849" s="17">
        <v>4</v>
      </c>
      <c r="G849" s="17">
        <v>1763</v>
      </c>
      <c r="H849" s="18">
        <v>-76.172138889999999</v>
      </c>
      <c r="I849" s="19">
        <v>2.0208333299999999</v>
      </c>
      <c r="J849" s="20">
        <v>115.6333333333333</v>
      </c>
      <c r="K849" s="21">
        <v>135.875</v>
      </c>
      <c r="L849" s="21">
        <v>158.33333333333329</v>
      </c>
      <c r="M849" s="21">
        <v>180.34482758620689</v>
      </c>
      <c r="N849" s="21">
        <v>191.27586206896549</v>
      </c>
      <c r="O849" s="21">
        <v>183.1</v>
      </c>
      <c r="P849" s="21">
        <v>176.89655172413791</v>
      </c>
      <c r="Q849" s="21">
        <v>113.26666666666669</v>
      </c>
      <c r="R849" s="21">
        <v>96.843333333333334</v>
      </c>
      <c r="S849" s="21">
        <v>131.03571428571431</v>
      </c>
      <c r="T849" s="21">
        <v>180.14285714285711</v>
      </c>
      <c r="U849" s="21">
        <v>144.4666666666667</v>
      </c>
      <c r="V849" s="22">
        <v>1807.214146141215</v>
      </c>
      <c r="W849" s="23">
        <v>348</v>
      </c>
      <c r="X849" s="24">
        <v>0.96666666666666667</v>
      </c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</row>
    <row r="850" spans="1:42" s="25" customFormat="1" ht="16.5" customHeight="1" x14ac:dyDescent="0.25">
      <c r="A850" s="16">
        <v>21010050</v>
      </c>
      <c r="B850" s="17" t="s">
        <v>1211</v>
      </c>
      <c r="C850" s="17" t="s">
        <v>1903</v>
      </c>
      <c r="D850" s="17" t="s">
        <v>407</v>
      </c>
      <c r="E850" s="17" t="s">
        <v>79</v>
      </c>
      <c r="F850" s="17">
        <v>4</v>
      </c>
      <c r="G850" s="17">
        <v>1720</v>
      </c>
      <c r="H850" s="18">
        <v>-76.214916669999994</v>
      </c>
      <c r="I850" s="19">
        <v>1.93158333</v>
      </c>
      <c r="J850" s="20">
        <v>86.910000000000011</v>
      </c>
      <c r="K850" s="21">
        <v>117.6133333333333</v>
      </c>
      <c r="L850" s="21">
        <v>132.91071428571431</v>
      </c>
      <c r="M850" s="21">
        <v>154.49</v>
      </c>
      <c r="N850" s="21">
        <v>145.9666666666667</v>
      </c>
      <c r="O850" s="21">
        <v>140.80357142857139</v>
      </c>
      <c r="P850" s="21">
        <v>137.33928571428569</v>
      </c>
      <c r="Q850" s="21">
        <v>96.668965517241361</v>
      </c>
      <c r="R850" s="21">
        <v>79.103448275862064</v>
      </c>
      <c r="S850" s="21">
        <v>120.0310344827586</v>
      </c>
      <c r="T850" s="21">
        <v>143.66</v>
      </c>
      <c r="U850" s="21">
        <v>113.2966666666667</v>
      </c>
      <c r="V850" s="22">
        <v>1468.7936863711</v>
      </c>
      <c r="W850" s="23">
        <v>348</v>
      </c>
      <c r="X850" s="24">
        <v>0.96666666666666667</v>
      </c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</row>
    <row r="851" spans="1:42" s="25" customFormat="1" ht="16.5" customHeight="1" x14ac:dyDescent="0.25">
      <c r="A851" s="16">
        <v>21050060</v>
      </c>
      <c r="B851" s="17" t="s">
        <v>1211</v>
      </c>
      <c r="C851" s="17" t="s">
        <v>1904</v>
      </c>
      <c r="D851" s="17" t="s">
        <v>1904</v>
      </c>
      <c r="E851" s="17" t="s">
        <v>79</v>
      </c>
      <c r="F851" s="17">
        <v>4</v>
      </c>
      <c r="G851" s="17">
        <v>1500</v>
      </c>
      <c r="H851" s="18">
        <v>-75.972277779999999</v>
      </c>
      <c r="I851" s="19">
        <v>2.1990555600000001</v>
      </c>
      <c r="J851" s="20">
        <v>86.931034482758619</v>
      </c>
      <c r="K851" s="21">
        <v>116.6785714285714</v>
      </c>
      <c r="L851" s="21">
        <v>156.208</v>
      </c>
      <c r="M851" s="21">
        <v>162.10344827586209</v>
      </c>
      <c r="N851" s="21">
        <v>149.84615384615381</v>
      </c>
      <c r="O851" s="21">
        <v>93.642857142857139</v>
      </c>
      <c r="P851" s="21">
        <v>79.044444444444437</v>
      </c>
      <c r="Q851" s="21">
        <v>60.666666666666657</v>
      </c>
      <c r="R851" s="21">
        <v>67.896551724137936</v>
      </c>
      <c r="S851" s="21">
        <v>143.89655172413791</v>
      </c>
      <c r="T851" s="21">
        <v>174.78571428571431</v>
      </c>
      <c r="U851" s="21">
        <v>123.8214285714286</v>
      </c>
      <c r="V851" s="22">
        <v>1415.521422592733</v>
      </c>
      <c r="W851" s="23">
        <v>333</v>
      </c>
      <c r="X851" s="24">
        <v>0.92500000000000004</v>
      </c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</row>
    <row r="852" spans="1:42" s="25" customFormat="1" ht="16.5" customHeight="1" x14ac:dyDescent="0.25">
      <c r="A852" s="16">
        <v>21055020</v>
      </c>
      <c r="B852" s="17" t="s">
        <v>1227</v>
      </c>
      <c r="C852" s="17" t="s">
        <v>1905</v>
      </c>
      <c r="D852" s="17" t="s">
        <v>1906</v>
      </c>
      <c r="E852" s="17" t="s">
        <v>79</v>
      </c>
      <c r="F852" s="17">
        <v>4</v>
      </c>
      <c r="G852" s="17">
        <v>1070</v>
      </c>
      <c r="H852" s="18">
        <v>-75.89</v>
      </c>
      <c r="I852" s="19">
        <v>2.38</v>
      </c>
      <c r="J852" s="20">
        <v>153.9148148148148</v>
      </c>
      <c r="K852" s="21">
        <v>155.75555555555559</v>
      </c>
      <c r="L852" s="21">
        <v>195.72142857142859</v>
      </c>
      <c r="M852" s="21">
        <v>163.47777777777779</v>
      </c>
      <c r="N852" s="21">
        <v>140.81851851851849</v>
      </c>
      <c r="O852" s="21">
        <v>91.903846153846175</v>
      </c>
      <c r="P852" s="21">
        <v>68.187999999999988</v>
      </c>
      <c r="Q852" s="21">
        <v>43.151851851851859</v>
      </c>
      <c r="R852" s="21">
        <v>55.366666666666667</v>
      </c>
      <c r="S852" s="21">
        <v>139.24814814814809</v>
      </c>
      <c r="T852" s="21">
        <v>187.61851851851841</v>
      </c>
      <c r="U852" s="21">
        <v>169.16666666666671</v>
      </c>
      <c r="V852" s="22">
        <v>1564.3317932437931</v>
      </c>
      <c r="W852" s="23">
        <v>325</v>
      </c>
      <c r="X852" s="24">
        <v>0.90277777777777779</v>
      </c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</row>
    <row r="853" spans="1:42" s="25" customFormat="1" ht="16.5" customHeight="1" x14ac:dyDescent="0.25">
      <c r="A853" s="16">
        <v>21050190</v>
      </c>
      <c r="B853" s="17" t="s">
        <v>1211</v>
      </c>
      <c r="C853" s="17" t="s">
        <v>1907</v>
      </c>
      <c r="D853" s="17" t="s">
        <v>1906</v>
      </c>
      <c r="E853" s="17" t="s">
        <v>79</v>
      </c>
      <c r="F853" s="17">
        <v>4</v>
      </c>
      <c r="G853" s="17">
        <v>2220</v>
      </c>
      <c r="H853" s="18">
        <v>-76.117361110000004</v>
      </c>
      <c r="I853" s="19">
        <v>2.2180555599999998</v>
      </c>
      <c r="J853" s="20">
        <v>105.6965517241379</v>
      </c>
      <c r="K853" s="21">
        <v>132.25769230769231</v>
      </c>
      <c r="L853" s="21">
        <v>191.0231666666667</v>
      </c>
      <c r="M853" s="21">
        <v>179.75714285714281</v>
      </c>
      <c r="N853" s="21">
        <v>197</v>
      </c>
      <c r="O853" s="21">
        <v>160.7407407407407</v>
      </c>
      <c r="P853" s="21">
        <v>142.89285714285711</v>
      </c>
      <c r="Q853" s="21">
        <v>106.78571428571431</v>
      </c>
      <c r="R853" s="21">
        <v>94.75</v>
      </c>
      <c r="S853" s="21">
        <v>165.33333333333329</v>
      </c>
      <c r="T853" s="21">
        <v>171.55172413793099</v>
      </c>
      <c r="U853" s="21">
        <v>133.38275862068971</v>
      </c>
      <c r="V853" s="22">
        <v>1781.1716818169059</v>
      </c>
      <c r="W853" s="23">
        <v>331</v>
      </c>
      <c r="X853" s="24">
        <v>0.9194444444444444</v>
      </c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</row>
    <row r="854" spans="1:42" s="25" customFormat="1" ht="16.5" customHeight="1" x14ac:dyDescent="0.25">
      <c r="A854" s="16">
        <v>21050160</v>
      </c>
      <c r="B854" s="17" t="s">
        <v>1211</v>
      </c>
      <c r="C854" s="17" t="s">
        <v>801</v>
      </c>
      <c r="D854" s="17" t="s">
        <v>1906</v>
      </c>
      <c r="E854" s="17" t="s">
        <v>79</v>
      </c>
      <c r="F854" s="17">
        <v>4</v>
      </c>
      <c r="G854" s="17">
        <v>1745</v>
      </c>
      <c r="H854" s="18">
        <v>-76.010138889999993</v>
      </c>
      <c r="I854" s="19">
        <v>2.31705556</v>
      </c>
      <c r="J854" s="20">
        <v>138.52068965517239</v>
      </c>
      <c r="K854" s="21">
        <v>138.26206896551719</v>
      </c>
      <c r="L854" s="21">
        <v>160.33928571428569</v>
      </c>
      <c r="M854" s="21">
        <v>164.67777777777781</v>
      </c>
      <c r="N854" s="21">
        <v>180.19666666666669</v>
      </c>
      <c r="O854" s="21">
        <v>137.66551724137929</v>
      </c>
      <c r="P854" s="21">
        <v>124.3857142857143</v>
      </c>
      <c r="Q854" s="21">
        <v>89.458620689655177</v>
      </c>
      <c r="R854" s="21">
        <v>100.7966666666667</v>
      </c>
      <c r="S854" s="21">
        <v>165.8962962962963</v>
      </c>
      <c r="T854" s="21">
        <v>194.2037037037037</v>
      </c>
      <c r="U854" s="21">
        <v>151.93703703703699</v>
      </c>
      <c r="V854" s="22">
        <v>1746.3400446998719</v>
      </c>
      <c r="W854" s="23">
        <v>340</v>
      </c>
      <c r="X854" s="24">
        <v>0.94444444444444442</v>
      </c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</row>
    <row r="855" spans="1:42" s="25" customFormat="1" ht="16.5" customHeight="1" x14ac:dyDescent="0.25">
      <c r="A855" s="16">
        <v>21050090</v>
      </c>
      <c r="B855" s="17" t="s">
        <v>1211</v>
      </c>
      <c r="C855" s="17" t="s">
        <v>1908</v>
      </c>
      <c r="D855" s="17" t="s">
        <v>360</v>
      </c>
      <c r="E855" s="17" t="s">
        <v>79</v>
      </c>
      <c r="F855" s="17">
        <v>4</v>
      </c>
      <c r="G855" s="17">
        <v>1545</v>
      </c>
      <c r="H855" s="18">
        <v>-75.8065</v>
      </c>
      <c r="I855" s="19">
        <v>2.55144444</v>
      </c>
      <c r="J855" s="20">
        <v>175.48333333333329</v>
      </c>
      <c r="K855" s="21">
        <v>187.66896551724139</v>
      </c>
      <c r="L855" s="21">
        <v>231.2733333333334</v>
      </c>
      <c r="M855" s="21">
        <v>213.68333333333331</v>
      </c>
      <c r="N855" s="21">
        <v>178.01666666666671</v>
      </c>
      <c r="O855" s="21">
        <v>109.3206896551724</v>
      </c>
      <c r="P855" s="21">
        <v>85.779310344827593</v>
      </c>
      <c r="Q855" s="21">
        <v>56.26</v>
      </c>
      <c r="R855" s="21">
        <v>80.276666666666671</v>
      </c>
      <c r="S855" s="21">
        <v>182.40666666666669</v>
      </c>
      <c r="T855" s="21">
        <v>265.58999999999997</v>
      </c>
      <c r="U855" s="21">
        <v>228.1</v>
      </c>
      <c r="V855" s="22">
        <v>1993.8589655172409</v>
      </c>
      <c r="W855" s="23">
        <v>357</v>
      </c>
      <c r="X855" s="24">
        <v>0.9916666666666667</v>
      </c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</row>
    <row r="856" spans="1:42" s="25" customFormat="1" ht="16.5" customHeight="1" x14ac:dyDescent="0.25">
      <c r="A856" s="16">
        <v>21050170</v>
      </c>
      <c r="B856" s="17" t="s">
        <v>1211</v>
      </c>
      <c r="C856" s="17" t="s">
        <v>117</v>
      </c>
      <c r="D856" s="17" t="s">
        <v>360</v>
      </c>
      <c r="E856" s="17" t="s">
        <v>79</v>
      </c>
      <c r="F856" s="17">
        <v>4</v>
      </c>
      <c r="G856" s="17">
        <v>1950</v>
      </c>
      <c r="H856" s="18">
        <v>-75.758944439999993</v>
      </c>
      <c r="I856" s="19">
        <v>2.6523888900000001</v>
      </c>
      <c r="J856" s="20">
        <v>127.6333333333333</v>
      </c>
      <c r="K856" s="21">
        <v>130</v>
      </c>
      <c r="L856" s="21">
        <v>202.43333333333331</v>
      </c>
      <c r="M856" s="21">
        <v>218.16206896551719</v>
      </c>
      <c r="N856" s="21">
        <v>186.62068965517241</v>
      </c>
      <c r="O856" s="21">
        <v>137.68965517241381</v>
      </c>
      <c r="P856" s="21">
        <v>121.6666666666667</v>
      </c>
      <c r="Q856" s="21">
        <v>89.214285714285708</v>
      </c>
      <c r="R856" s="21">
        <v>110.71428571428569</v>
      </c>
      <c r="S856" s="21">
        <v>182.27586206896549</v>
      </c>
      <c r="T856" s="21">
        <v>221.71428571428569</v>
      </c>
      <c r="U856" s="21">
        <v>173.85714285714289</v>
      </c>
      <c r="V856" s="22">
        <v>1901.9816091954031</v>
      </c>
      <c r="W856" s="23">
        <v>343</v>
      </c>
      <c r="X856" s="24">
        <v>0.95277777777777772</v>
      </c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</row>
    <row r="857" spans="1:42" s="25" customFormat="1" ht="16.5" customHeight="1" x14ac:dyDescent="0.25">
      <c r="A857" s="16">
        <v>21115020</v>
      </c>
      <c r="B857" s="17" t="s">
        <v>1909</v>
      </c>
      <c r="C857" s="17" t="s">
        <v>78</v>
      </c>
      <c r="D857" s="17" t="s">
        <v>80</v>
      </c>
      <c r="E857" s="17" t="s">
        <v>79</v>
      </c>
      <c r="F857" s="17">
        <v>4</v>
      </c>
      <c r="G857" s="17">
        <v>439</v>
      </c>
      <c r="H857" s="18">
        <v>-75.293055560000013</v>
      </c>
      <c r="I857" s="19">
        <v>2.94875</v>
      </c>
      <c r="J857" s="20">
        <v>92.36333333333333</v>
      </c>
      <c r="K857" s="21">
        <v>127.95666666666671</v>
      </c>
      <c r="L857" s="21">
        <v>165.9</v>
      </c>
      <c r="M857" s="21">
        <v>155.77586206896549</v>
      </c>
      <c r="N857" s="21">
        <v>98.539999999999978</v>
      </c>
      <c r="O857" s="21">
        <v>37.716666666666669</v>
      </c>
      <c r="P857" s="21">
        <v>24.255172413793112</v>
      </c>
      <c r="Q857" s="21">
        <v>15.38</v>
      </c>
      <c r="R857" s="21">
        <v>51.46</v>
      </c>
      <c r="S857" s="21">
        <v>162.92413793103449</v>
      </c>
      <c r="T857" s="21">
        <v>238.58333333333329</v>
      </c>
      <c r="U857" s="21">
        <v>163.06</v>
      </c>
      <c r="V857" s="22">
        <v>1333.915172413793</v>
      </c>
      <c r="W857" s="23">
        <v>356</v>
      </c>
      <c r="X857" s="24">
        <v>0.98888888888888893</v>
      </c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</row>
    <row r="858" spans="1:42" s="25" customFormat="1" ht="16.5" customHeight="1" x14ac:dyDescent="0.25">
      <c r="A858" s="16">
        <v>21110430</v>
      </c>
      <c r="B858" s="17" t="s">
        <v>1235</v>
      </c>
      <c r="C858" s="17" t="s">
        <v>1910</v>
      </c>
      <c r="D858" s="17" t="s">
        <v>80</v>
      </c>
      <c r="E858" s="17" t="s">
        <v>79</v>
      </c>
      <c r="F858" s="17">
        <v>4</v>
      </c>
      <c r="G858" s="17">
        <v>1060</v>
      </c>
      <c r="H858" s="18">
        <v>-75.12</v>
      </c>
      <c r="I858" s="19">
        <v>2.91</v>
      </c>
      <c r="J858" s="20">
        <v>130.3964285714286</v>
      </c>
      <c r="K858" s="21">
        <v>124.1142857142857</v>
      </c>
      <c r="L858" s="21">
        <v>199.125</v>
      </c>
      <c r="M858" s="21">
        <v>179.14666666666659</v>
      </c>
      <c r="N858" s="21">
        <v>125.75172413793101</v>
      </c>
      <c r="O858" s="21">
        <v>57.12</v>
      </c>
      <c r="P858" s="21">
        <v>47.839285714285708</v>
      </c>
      <c r="Q858" s="21">
        <v>27.53793103448276</v>
      </c>
      <c r="R858" s="21">
        <v>58.227999999999987</v>
      </c>
      <c r="S858" s="21">
        <v>166.44827586206901</v>
      </c>
      <c r="T858" s="21">
        <v>258.61071428571432</v>
      </c>
      <c r="U858" s="21">
        <v>186.32499999999999</v>
      </c>
      <c r="V858" s="22">
        <v>1560.643311986863</v>
      </c>
      <c r="W858" s="23">
        <v>340</v>
      </c>
      <c r="X858" s="24">
        <v>0.94444444444444442</v>
      </c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</row>
    <row r="859" spans="1:42" s="25" customFormat="1" ht="16.5" customHeight="1" x14ac:dyDescent="0.25">
      <c r="A859" s="16">
        <v>21135050</v>
      </c>
      <c r="B859" s="17" t="s">
        <v>1236</v>
      </c>
      <c r="C859" s="17" t="s">
        <v>1911</v>
      </c>
      <c r="D859" s="17" t="s">
        <v>80</v>
      </c>
      <c r="E859" s="17" t="s">
        <v>79</v>
      </c>
      <c r="F859" s="17">
        <v>4</v>
      </c>
      <c r="G859" s="17">
        <v>1691</v>
      </c>
      <c r="H859" s="18">
        <v>-75.530027779999998</v>
      </c>
      <c r="I859" s="19">
        <v>3.0987777799999998</v>
      </c>
      <c r="J859" s="20">
        <v>169.0083333333333</v>
      </c>
      <c r="K859" s="21">
        <v>177.8</v>
      </c>
      <c r="L859" s="21">
        <v>237.5321428571429</v>
      </c>
      <c r="M859" s="21">
        <v>210.07599698702501</v>
      </c>
      <c r="N859" s="21">
        <v>151.00769230769231</v>
      </c>
      <c r="O859" s="21">
        <v>66.548148148148144</v>
      </c>
      <c r="P859" s="21">
        <v>64.371999999999986</v>
      </c>
      <c r="Q859" s="21">
        <v>34.94</v>
      </c>
      <c r="R859" s="21">
        <v>83.127586206896567</v>
      </c>
      <c r="S859" s="21">
        <v>225.33076923076919</v>
      </c>
      <c r="T859" s="21">
        <v>226.67857142857139</v>
      </c>
      <c r="U859" s="21">
        <v>185.91249999999999</v>
      </c>
      <c r="V859" s="22">
        <v>1832.3337404995791</v>
      </c>
      <c r="W859" s="23">
        <v>314</v>
      </c>
      <c r="X859" s="24">
        <v>0.87222222222222223</v>
      </c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</row>
    <row r="860" spans="1:42" s="25" customFormat="1" ht="16.5" customHeight="1" x14ac:dyDescent="0.25">
      <c r="A860" s="16">
        <v>21130080</v>
      </c>
      <c r="B860" s="17" t="s">
        <v>1211</v>
      </c>
      <c r="C860" s="17" t="s">
        <v>1912</v>
      </c>
      <c r="D860" s="17" t="s">
        <v>80</v>
      </c>
      <c r="E860" s="17" t="s">
        <v>79</v>
      </c>
      <c r="F860" s="17">
        <v>4</v>
      </c>
      <c r="G860" s="17">
        <v>800</v>
      </c>
      <c r="H860" s="18">
        <v>-75.492249999999999</v>
      </c>
      <c r="I860" s="19">
        <v>3.12083333</v>
      </c>
      <c r="J860" s="20">
        <v>155.65384615384619</v>
      </c>
      <c r="K860" s="21">
        <v>198.2222222222222</v>
      </c>
      <c r="L860" s="21">
        <v>251.07692307692309</v>
      </c>
      <c r="M860" s="21">
        <v>285.19230769230768</v>
      </c>
      <c r="N860" s="21">
        <v>172.57142857142861</v>
      </c>
      <c r="O860" s="21">
        <v>80.518518518518519</v>
      </c>
      <c r="P860" s="21">
        <v>43.5</v>
      </c>
      <c r="Q860" s="21">
        <v>35.25</v>
      </c>
      <c r="R860" s="21">
        <v>89.932000000000002</v>
      </c>
      <c r="S860" s="21">
        <v>247.42857142857139</v>
      </c>
      <c r="T860" s="21">
        <v>312.85185185185179</v>
      </c>
      <c r="U860" s="21">
        <v>220.55555555555549</v>
      </c>
      <c r="V860" s="22">
        <v>2092.7532250712252</v>
      </c>
      <c r="W860" s="23">
        <v>323</v>
      </c>
      <c r="X860" s="24">
        <v>0.89722222222222225</v>
      </c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</row>
    <row r="861" spans="1:42" s="25" customFormat="1" ht="16.5" customHeight="1" x14ac:dyDescent="0.25">
      <c r="A861" s="16">
        <v>21115100</v>
      </c>
      <c r="B861" s="17" t="s">
        <v>1236</v>
      </c>
      <c r="C861" s="17" t="s">
        <v>376</v>
      </c>
      <c r="D861" s="17" t="s">
        <v>80</v>
      </c>
      <c r="E861" s="17" t="s">
        <v>79</v>
      </c>
      <c r="F861" s="17">
        <v>4</v>
      </c>
      <c r="G861" s="17">
        <v>1100</v>
      </c>
      <c r="H861" s="18">
        <v>-75.066388889999999</v>
      </c>
      <c r="I861" s="19">
        <v>2.94263889</v>
      </c>
      <c r="J861" s="20">
        <v>129.35714285714289</v>
      </c>
      <c r="K861" s="21">
        <v>118.951724137931</v>
      </c>
      <c r="L861" s="21">
        <v>181.74482758620701</v>
      </c>
      <c r="M861" s="21">
        <v>170.2555555555555</v>
      </c>
      <c r="N861" s="21">
        <v>127.3172413793104</v>
      </c>
      <c r="O861" s="21">
        <v>69.546428571428592</v>
      </c>
      <c r="P861" s="21">
        <v>54.340740740740742</v>
      </c>
      <c r="Q861" s="21">
        <v>37.183333333333337</v>
      </c>
      <c r="R861" s="21">
        <v>55.917857142857159</v>
      </c>
      <c r="S861" s="21">
        <v>189.19285714285721</v>
      </c>
      <c r="T861" s="21">
        <v>239.6103448275862</v>
      </c>
      <c r="U861" s="21">
        <v>170.6</v>
      </c>
      <c r="V861" s="22">
        <v>1544.01805327495</v>
      </c>
      <c r="W861" s="23">
        <v>339</v>
      </c>
      <c r="X861" s="24">
        <v>0.94166666666666665</v>
      </c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</row>
    <row r="862" spans="1:42" s="25" customFormat="1" ht="16.5" customHeight="1" x14ac:dyDescent="0.25">
      <c r="A862" s="16">
        <v>21130040</v>
      </c>
      <c r="B862" s="17" t="s">
        <v>1211</v>
      </c>
      <c r="C862" s="17" t="s">
        <v>240</v>
      </c>
      <c r="D862" s="17" t="s">
        <v>80</v>
      </c>
      <c r="E862" s="17" t="s">
        <v>79</v>
      </c>
      <c r="F862" s="17">
        <v>4</v>
      </c>
      <c r="G862" s="17">
        <v>1140</v>
      </c>
      <c r="H862" s="18">
        <v>-75.484666669999996</v>
      </c>
      <c r="I862" s="19">
        <v>3.0806388899999999</v>
      </c>
      <c r="J862" s="20">
        <v>153.08253237605089</v>
      </c>
      <c r="K862" s="21">
        <v>204.53438715140021</v>
      </c>
      <c r="L862" s="21">
        <v>271.12</v>
      </c>
      <c r="M862" s="21">
        <v>261</v>
      </c>
      <c r="N862" s="21">
        <v>160.36000000000001</v>
      </c>
      <c r="O862" s="21">
        <v>67.375</v>
      </c>
      <c r="P862" s="21">
        <v>43.833333333333343</v>
      </c>
      <c r="Q862" s="21">
        <v>37.208333333333343</v>
      </c>
      <c r="R862" s="21">
        <v>86.262150625387832</v>
      </c>
      <c r="S862" s="21">
        <v>227.15500184893611</v>
      </c>
      <c r="T862" s="21">
        <v>295.98339257995832</v>
      </c>
      <c r="U862" s="21">
        <v>199.54166666666671</v>
      </c>
      <c r="V862" s="22">
        <v>2007.455797915067</v>
      </c>
      <c r="W862" s="23">
        <v>291</v>
      </c>
      <c r="X862" s="24">
        <v>0.80833333333333335</v>
      </c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</row>
    <row r="863" spans="1:42" s="25" customFormat="1" ht="16.5" customHeight="1" x14ac:dyDescent="0.25">
      <c r="A863" s="16">
        <v>21110400</v>
      </c>
      <c r="B863" s="17" t="s">
        <v>1235</v>
      </c>
      <c r="C863" s="17" t="s">
        <v>369</v>
      </c>
      <c r="D863" s="17" t="s">
        <v>80</v>
      </c>
      <c r="E863" s="17" t="s">
        <v>79</v>
      </c>
      <c r="F863" s="17">
        <v>4</v>
      </c>
      <c r="G863" s="17">
        <v>1160</v>
      </c>
      <c r="H863" s="18">
        <v>-75.108194439999991</v>
      </c>
      <c r="I863" s="19">
        <v>2.8511388900000001</v>
      </c>
      <c r="J863" s="20">
        <v>144.51053966050051</v>
      </c>
      <c r="K863" s="21">
        <v>143.37916666666669</v>
      </c>
      <c r="L863" s="21">
        <v>205.1583333333333</v>
      </c>
      <c r="M863" s="21">
        <v>188.62170346179161</v>
      </c>
      <c r="N863" s="21">
        <v>116.83750000000001</v>
      </c>
      <c r="O863" s="21">
        <v>81.17916666666666</v>
      </c>
      <c r="P863" s="21">
        <v>51.478143803278591</v>
      </c>
      <c r="Q863" s="21">
        <v>35.21153846153846</v>
      </c>
      <c r="R863" s="21">
        <v>48.716666666666683</v>
      </c>
      <c r="S863" s="21">
        <v>214.73750000000001</v>
      </c>
      <c r="T863" s="21">
        <v>293.9732970557917</v>
      </c>
      <c r="U863" s="21">
        <v>206.54075159241671</v>
      </c>
      <c r="V863" s="22">
        <v>1730.344307368651</v>
      </c>
      <c r="W863" s="23">
        <v>290</v>
      </c>
      <c r="X863" s="24">
        <v>0.80555555555555558</v>
      </c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</row>
    <row r="864" spans="1:42" s="25" customFormat="1" ht="16.5" customHeight="1" x14ac:dyDescent="0.25">
      <c r="A864" s="16">
        <v>21040030</v>
      </c>
      <c r="B864" s="17" t="s">
        <v>1211</v>
      </c>
      <c r="C864" s="17" t="s">
        <v>412</v>
      </c>
      <c r="D864" s="17" t="s">
        <v>412</v>
      </c>
      <c r="E864" s="17" t="s">
        <v>79</v>
      </c>
      <c r="F864" s="17">
        <v>4</v>
      </c>
      <c r="G864" s="17">
        <v>1614</v>
      </c>
      <c r="H864" s="18">
        <v>-76.10030556000001</v>
      </c>
      <c r="I864" s="19">
        <v>2.0309444399999999</v>
      </c>
      <c r="J864" s="20">
        <v>98.63333333333334</v>
      </c>
      <c r="K864" s="21">
        <v>117.1666666666667</v>
      </c>
      <c r="L864" s="21">
        <v>145.6333333333333</v>
      </c>
      <c r="M864" s="21">
        <v>157.6333333333333</v>
      </c>
      <c r="N864" s="21">
        <v>159.72413793103451</v>
      </c>
      <c r="O864" s="21">
        <v>140.23333333333329</v>
      </c>
      <c r="P864" s="21">
        <v>121.76666666666669</v>
      </c>
      <c r="Q864" s="21">
        <v>95.068965517241381</v>
      </c>
      <c r="R864" s="21">
        <v>89.466666666666669</v>
      </c>
      <c r="S864" s="21">
        <v>123.7310344827586</v>
      </c>
      <c r="T864" s="21">
        <v>139.2413793103448</v>
      </c>
      <c r="U864" s="21">
        <v>111.93333333333329</v>
      </c>
      <c r="V864" s="22">
        <v>1500.232183908046</v>
      </c>
      <c r="W864" s="23">
        <v>356</v>
      </c>
      <c r="X864" s="24">
        <v>0.98888888888888893</v>
      </c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</row>
    <row r="865" spans="1:42" s="25" customFormat="1" ht="16.5" customHeight="1" x14ac:dyDescent="0.25">
      <c r="A865" s="16">
        <v>21130060</v>
      </c>
      <c r="B865" s="17" t="s">
        <v>1211</v>
      </c>
      <c r="C865" s="17" t="s">
        <v>1698</v>
      </c>
      <c r="D865" s="17" t="s">
        <v>371</v>
      </c>
      <c r="E865" s="17" t="s">
        <v>79</v>
      </c>
      <c r="F865" s="17">
        <v>4</v>
      </c>
      <c r="G865" s="17">
        <v>2250</v>
      </c>
      <c r="H865" s="18">
        <v>-75.559194439999999</v>
      </c>
      <c r="I865" s="19">
        <v>3.0071388899999998</v>
      </c>
      <c r="J865" s="20">
        <v>148.55172413793099</v>
      </c>
      <c r="K865" s="21">
        <v>167.92857142857139</v>
      </c>
      <c r="L865" s="21">
        <v>212.5333333333333</v>
      </c>
      <c r="M865" s="21">
        <v>189.79285714285709</v>
      </c>
      <c r="N865" s="21">
        <v>154.65517241379311</v>
      </c>
      <c r="O865" s="21">
        <v>80.3</v>
      </c>
      <c r="P865" s="21">
        <v>72.233333333333334</v>
      </c>
      <c r="Q865" s="21">
        <v>57.133333333333333</v>
      </c>
      <c r="R865" s="21">
        <v>84.961538461538467</v>
      </c>
      <c r="S865" s="21">
        <v>218.69230769230771</v>
      </c>
      <c r="T865" s="21">
        <v>246.1103448275862</v>
      </c>
      <c r="U865" s="21">
        <v>150.78571428571431</v>
      </c>
      <c r="V865" s="22">
        <v>1783.6782303902989</v>
      </c>
      <c r="W865" s="23">
        <v>343</v>
      </c>
      <c r="X865" s="24">
        <v>0.95277777777777772</v>
      </c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</row>
    <row r="866" spans="1:42" s="25" customFormat="1" ht="16.5" customHeight="1" x14ac:dyDescent="0.25">
      <c r="A866" s="16">
        <v>21090020</v>
      </c>
      <c r="B866" s="17" t="s">
        <v>1211</v>
      </c>
      <c r="C866" s="17" t="s">
        <v>1913</v>
      </c>
      <c r="D866" s="17" t="s">
        <v>371</v>
      </c>
      <c r="E866" s="17" t="s">
        <v>79</v>
      </c>
      <c r="F866" s="17">
        <v>4</v>
      </c>
      <c r="G866" s="17">
        <v>620</v>
      </c>
      <c r="H866" s="18">
        <v>-75.399194440000002</v>
      </c>
      <c r="I866" s="19">
        <v>2.85555556</v>
      </c>
      <c r="J866" s="20">
        <v>160.0793103448276</v>
      </c>
      <c r="K866" s="21">
        <v>157.9666666666667</v>
      </c>
      <c r="L866" s="21">
        <v>202.50666666666669</v>
      </c>
      <c r="M866" s="21">
        <v>185.73103448275859</v>
      </c>
      <c r="N866" s="21">
        <v>136.16666666666671</v>
      </c>
      <c r="O866" s="21">
        <v>43.4</v>
      </c>
      <c r="P866" s="21">
        <v>29.620689655172409</v>
      </c>
      <c r="Q866" s="21">
        <v>19.241379310344829</v>
      </c>
      <c r="R866" s="21">
        <v>60.413793103448278</v>
      </c>
      <c r="S866" s="21">
        <v>211.95333333333329</v>
      </c>
      <c r="T866" s="21">
        <v>287.05</v>
      </c>
      <c r="U866" s="21">
        <v>210.05172413793099</v>
      </c>
      <c r="V866" s="22">
        <v>1704.1812643678161</v>
      </c>
      <c r="W866" s="23">
        <v>354</v>
      </c>
      <c r="X866" s="24">
        <v>0.98333333333333328</v>
      </c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</row>
    <row r="867" spans="1:42" s="25" customFormat="1" ht="16.5" customHeight="1" x14ac:dyDescent="0.25">
      <c r="A867" s="16">
        <v>21120090</v>
      </c>
      <c r="B867" s="17" t="s">
        <v>1211</v>
      </c>
      <c r="C867" s="17" t="s">
        <v>1914</v>
      </c>
      <c r="D867" s="17" t="s">
        <v>371</v>
      </c>
      <c r="E867" s="17" t="s">
        <v>79</v>
      </c>
      <c r="F867" s="17">
        <v>4</v>
      </c>
      <c r="G867" s="17">
        <v>700</v>
      </c>
      <c r="H867" s="18">
        <v>-75.490972220000003</v>
      </c>
      <c r="I867" s="19">
        <v>2.8703333299999998</v>
      </c>
      <c r="J867" s="20">
        <v>132.26666666666671</v>
      </c>
      <c r="K867" s="21">
        <v>166.125</v>
      </c>
      <c r="L867" s="21">
        <v>230.2962962962963</v>
      </c>
      <c r="M867" s="21">
        <v>205.27586206896549</v>
      </c>
      <c r="N867" s="21">
        <v>140.5</v>
      </c>
      <c r="O867" s="21">
        <v>56.9</v>
      </c>
      <c r="P867" s="21">
        <v>36.827586206896562</v>
      </c>
      <c r="Q867" s="21">
        <v>24.8</v>
      </c>
      <c r="R867" s="21">
        <v>68.41379310344827</v>
      </c>
      <c r="S867" s="21">
        <v>198.39285714285711</v>
      </c>
      <c r="T867" s="21">
        <v>265.21428571428572</v>
      </c>
      <c r="U867" s="21">
        <v>192.65517241379311</v>
      </c>
      <c r="V867" s="22">
        <v>1717.6675196132089</v>
      </c>
      <c r="W867" s="23">
        <v>345</v>
      </c>
      <c r="X867" s="24">
        <v>0.95833333333333337</v>
      </c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</row>
    <row r="868" spans="1:42" s="25" customFormat="1" ht="16.5" customHeight="1" x14ac:dyDescent="0.25">
      <c r="A868" s="16">
        <v>21120100</v>
      </c>
      <c r="B868" s="17" t="s">
        <v>1211</v>
      </c>
      <c r="C868" s="17" t="s">
        <v>1915</v>
      </c>
      <c r="D868" s="17" t="s">
        <v>371</v>
      </c>
      <c r="E868" s="17" t="s">
        <v>79</v>
      </c>
      <c r="F868" s="17">
        <v>4</v>
      </c>
      <c r="G868" s="17">
        <v>1105</v>
      </c>
      <c r="H868" s="18">
        <v>-75.566388889999999</v>
      </c>
      <c r="I868" s="19">
        <v>2.8650000000000002</v>
      </c>
      <c r="J868" s="20">
        <v>190.93103448275861</v>
      </c>
      <c r="K868" s="21">
        <v>246</v>
      </c>
      <c r="L868" s="21">
        <v>286.26666666666671</v>
      </c>
      <c r="M868" s="21">
        <v>260.46666666666658</v>
      </c>
      <c r="N868" s="21">
        <v>204.10344827586209</v>
      </c>
      <c r="O868" s="21">
        <v>95.517241379310349</v>
      </c>
      <c r="P868" s="21">
        <v>57</v>
      </c>
      <c r="Q868" s="21">
        <v>56.3</v>
      </c>
      <c r="R868" s="21">
        <v>103.0333333333333</v>
      </c>
      <c r="S868" s="21">
        <v>235.55555555555549</v>
      </c>
      <c r="T868" s="21">
        <v>298.38461538461542</v>
      </c>
      <c r="U868" s="21">
        <v>260.56666666666672</v>
      </c>
      <c r="V868" s="22">
        <v>2294.1252284114348</v>
      </c>
      <c r="W868" s="23">
        <v>348</v>
      </c>
      <c r="X868" s="24">
        <v>0.96666666666666667</v>
      </c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</row>
    <row r="869" spans="1:42" s="25" customFormat="1" ht="16.5" customHeight="1" x14ac:dyDescent="0.25">
      <c r="A869" s="16">
        <v>21090040</v>
      </c>
      <c r="B869" s="17" t="s">
        <v>1211</v>
      </c>
      <c r="C869" s="17" t="s">
        <v>1916</v>
      </c>
      <c r="D869" s="17" t="s">
        <v>371</v>
      </c>
      <c r="E869" s="17" t="s">
        <v>79</v>
      </c>
      <c r="F869" s="17">
        <v>4</v>
      </c>
      <c r="G869" s="17">
        <v>460</v>
      </c>
      <c r="H869" s="18">
        <v>-75.347527779999993</v>
      </c>
      <c r="I869" s="19">
        <v>2.7775833300000001</v>
      </c>
      <c r="J869" s="20">
        <v>132.8666666666667</v>
      </c>
      <c r="K869" s="21">
        <v>149.62068965517241</v>
      </c>
      <c r="L869" s="21">
        <v>199.42307692307691</v>
      </c>
      <c r="M869" s="21">
        <v>159.69230769230771</v>
      </c>
      <c r="N869" s="21">
        <v>112.03571428571431</v>
      </c>
      <c r="O869" s="21">
        <v>35.571428571428569</v>
      </c>
      <c r="P869" s="21">
        <v>29.333333333333329</v>
      </c>
      <c r="Q869" s="21">
        <v>14.88461538461539</v>
      </c>
      <c r="R869" s="21">
        <v>52.703703703703702</v>
      </c>
      <c r="S869" s="21">
        <v>160.85714285714289</v>
      </c>
      <c r="T869" s="21">
        <v>239.42857142857139</v>
      </c>
      <c r="U869" s="21">
        <v>191.27586206896549</v>
      </c>
      <c r="V869" s="22">
        <v>1477.693112570699</v>
      </c>
      <c r="W869" s="23">
        <v>335</v>
      </c>
      <c r="X869" s="24">
        <v>0.93055555555555558</v>
      </c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</row>
    <row r="870" spans="1:42" s="25" customFormat="1" ht="16.5" customHeight="1" x14ac:dyDescent="0.25">
      <c r="A870" s="16">
        <v>21120010</v>
      </c>
      <c r="B870" s="17" t="s">
        <v>1211</v>
      </c>
      <c r="C870" s="17" t="s">
        <v>1917</v>
      </c>
      <c r="D870" s="17" t="s">
        <v>371</v>
      </c>
      <c r="E870" s="17" t="s">
        <v>79</v>
      </c>
      <c r="F870" s="17">
        <v>4</v>
      </c>
      <c r="G870" s="17">
        <v>1300</v>
      </c>
      <c r="H870" s="18">
        <v>-75.485388889999996</v>
      </c>
      <c r="I870" s="19">
        <v>2.9777499999999999</v>
      </c>
      <c r="J870" s="20">
        <v>170.39310344827589</v>
      </c>
      <c r="K870" s="21">
        <v>236.4</v>
      </c>
      <c r="L870" s="21">
        <v>265.51785714285722</v>
      </c>
      <c r="M870" s="21">
        <v>214.37200000000001</v>
      </c>
      <c r="N870" s="21">
        <v>188.14400000000001</v>
      </c>
      <c r="O870" s="21">
        <v>89.215384615384636</v>
      </c>
      <c r="P870" s="21">
        <v>59.831034482758618</v>
      </c>
      <c r="Q870" s="21">
        <v>33.1</v>
      </c>
      <c r="R870" s="21">
        <v>94.646428571428572</v>
      </c>
      <c r="S870" s="21">
        <v>246.36785714285719</v>
      </c>
      <c r="T870" s="21">
        <v>313.66250000000002</v>
      </c>
      <c r="U870" s="21">
        <v>225.36071428571429</v>
      </c>
      <c r="V870" s="22">
        <v>2137.010879689276</v>
      </c>
      <c r="W870" s="23">
        <v>328</v>
      </c>
      <c r="X870" s="24">
        <v>0.91111111111111109</v>
      </c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</row>
    <row r="871" spans="1:42" s="25" customFormat="1" ht="16.5" customHeight="1" x14ac:dyDescent="0.25">
      <c r="A871" s="16">
        <v>21120130</v>
      </c>
      <c r="B871" s="17" t="s">
        <v>1211</v>
      </c>
      <c r="C871" s="17" t="s">
        <v>1918</v>
      </c>
      <c r="D871" s="17" t="s">
        <v>371</v>
      </c>
      <c r="E871" s="17" t="s">
        <v>79</v>
      </c>
      <c r="F871" s="17">
        <v>4</v>
      </c>
      <c r="G871" s="17">
        <v>560</v>
      </c>
      <c r="H871" s="18">
        <v>-75.426055560000009</v>
      </c>
      <c r="I871" s="19">
        <v>2.9118611099999998</v>
      </c>
      <c r="J871" s="20">
        <v>147.4388888888889</v>
      </c>
      <c r="K871" s="21">
        <v>154.87222222222221</v>
      </c>
      <c r="L871" s="21">
        <v>204.58125000000001</v>
      </c>
      <c r="M871" s="21">
        <v>182.9</v>
      </c>
      <c r="N871" s="21">
        <v>109.5277777777778</v>
      </c>
      <c r="O871" s="21">
        <v>54.421052631578952</v>
      </c>
      <c r="P871" s="21">
        <v>33.582352941176467</v>
      </c>
      <c r="Q871" s="21">
        <v>15.83888888888889</v>
      </c>
      <c r="R871" s="21">
        <v>69.111111111111114</v>
      </c>
      <c r="S871" s="21">
        <v>220.22105263157891</v>
      </c>
      <c r="T871" s="21">
        <v>254.67368421052629</v>
      </c>
      <c r="U871" s="21">
        <v>196.73888888888891</v>
      </c>
      <c r="V871" s="22">
        <v>1643.907170192638</v>
      </c>
      <c r="W871" s="23">
        <v>214</v>
      </c>
      <c r="X871" s="24">
        <v>0.89166666666666672</v>
      </c>
      <c r="Y871" s="5" t="s">
        <v>1214</v>
      </c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</row>
    <row r="872" spans="1:42" s="25" customFormat="1" ht="16.5" customHeight="1" x14ac:dyDescent="0.25">
      <c r="A872" s="16">
        <v>21090110</v>
      </c>
      <c r="B872" s="17" t="s">
        <v>1211</v>
      </c>
      <c r="C872" s="17" t="s">
        <v>806</v>
      </c>
      <c r="D872" s="17" t="s">
        <v>371</v>
      </c>
      <c r="E872" s="17" t="s">
        <v>79</v>
      </c>
      <c r="F872" s="17">
        <v>4</v>
      </c>
      <c r="G872" s="17">
        <v>454</v>
      </c>
      <c r="H872" s="18">
        <v>-75.339888889999997</v>
      </c>
      <c r="I872" s="19">
        <v>2.8655277799999999</v>
      </c>
      <c r="J872" s="20">
        <v>110.0178571428571</v>
      </c>
      <c r="K872" s="21">
        <v>123.544</v>
      </c>
      <c r="L872" s="21">
        <v>172.72592592592591</v>
      </c>
      <c r="M872" s="21">
        <v>137.09615384615381</v>
      </c>
      <c r="N872" s="21">
        <v>84.855555555555554</v>
      </c>
      <c r="O872" s="21">
        <v>35.918518518518518</v>
      </c>
      <c r="P872" s="21">
        <v>30.062068965517241</v>
      </c>
      <c r="Q872" s="21">
        <v>15.607407407407409</v>
      </c>
      <c r="R872" s="21">
        <v>43.261538461538471</v>
      </c>
      <c r="S872" s="21">
        <v>178.19615384615389</v>
      </c>
      <c r="T872" s="21">
        <v>250.3</v>
      </c>
      <c r="U872" s="21">
        <v>155.7923076923077</v>
      </c>
      <c r="V872" s="22">
        <v>1337.3774873619359</v>
      </c>
      <c r="W872" s="23">
        <v>320</v>
      </c>
      <c r="X872" s="24">
        <v>0.88888888888888884</v>
      </c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</row>
    <row r="873" spans="1:42" s="25" customFormat="1" ht="16.5" customHeight="1" x14ac:dyDescent="0.25">
      <c r="A873" s="16">
        <v>21010180</v>
      </c>
      <c r="B873" s="17" t="s">
        <v>1211</v>
      </c>
      <c r="C873" s="17" t="s">
        <v>1919</v>
      </c>
      <c r="D873" s="17" t="s">
        <v>874</v>
      </c>
      <c r="E873" s="17" t="s">
        <v>79</v>
      </c>
      <c r="F873" s="17">
        <v>4</v>
      </c>
      <c r="G873" s="17">
        <v>1700</v>
      </c>
      <c r="H873" s="18">
        <v>-76.155222219999999</v>
      </c>
      <c r="I873" s="19">
        <v>1.6952777800000001</v>
      </c>
      <c r="J873" s="20">
        <v>89.75333333333333</v>
      </c>
      <c r="K873" s="21">
        <v>114.05714285714291</v>
      </c>
      <c r="L873" s="21">
        <v>157.53214285714279</v>
      </c>
      <c r="M873" s="21">
        <v>217.90333333333331</v>
      </c>
      <c r="N873" s="21">
        <v>239.65333333333331</v>
      </c>
      <c r="O873" s="21">
        <v>236.42758620689651</v>
      </c>
      <c r="P873" s="21">
        <v>215.1793103448276</v>
      </c>
      <c r="Q873" s="21">
        <v>159.26428571428571</v>
      </c>
      <c r="R873" s="21">
        <v>151.04444444444451</v>
      </c>
      <c r="S873" s="21">
        <v>147.71724137931031</v>
      </c>
      <c r="T873" s="21">
        <v>134.6766666666667</v>
      </c>
      <c r="U873" s="21">
        <v>117.73333333333331</v>
      </c>
      <c r="V873" s="22">
        <v>1980.942153804051</v>
      </c>
      <c r="W873" s="23">
        <v>348</v>
      </c>
      <c r="X873" s="24">
        <v>0.96666666666666667</v>
      </c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</row>
    <row r="874" spans="1:42" s="25" customFormat="1" ht="16.5" customHeight="1" x14ac:dyDescent="0.25">
      <c r="A874" s="16">
        <v>21010100</v>
      </c>
      <c r="B874" s="17" t="s">
        <v>1211</v>
      </c>
      <c r="C874" s="17" t="s">
        <v>874</v>
      </c>
      <c r="D874" s="17" t="s">
        <v>874</v>
      </c>
      <c r="E874" s="17" t="s">
        <v>79</v>
      </c>
      <c r="F874" s="17">
        <v>4</v>
      </c>
      <c r="G874" s="17">
        <v>1530</v>
      </c>
      <c r="H874" s="18">
        <v>-76.133333329999999</v>
      </c>
      <c r="I874" s="19">
        <v>1.7248333300000001</v>
      </c>
      <c r="J874" s="20">
        <v>85.75</v>
      </c>
      <c r="K874" s="21">
        <v>124.68965517241379</v>
      </c>
      <c r="L874" s="21">
        <v>163.66666666666671</v>
      </c>
      <c r="M874" s="21">
        <v>195.64285714285711</v>
      </c>
      <c r="N874" s="21">
        <v>227.7931034482759</v>
      </c>
      <c r="O874" s="21">
        <v>223.98333333333329</v>
      </c>
      <c r="P874" s="21">
        <v>202.7931034482759</v>
      </c>
      <c r="Q874" s="21">
        <v>172.66666666666671</v>
      </c>
      <c r="R874" s="21">
        <v>135.17857142857139</v>
      </c>
      <c r="S874" s="21">
        <v>134.27586206896549</v>
      </c>
      <c r="T874" s="21">
        <v>140.5185185185185</v>
      </c>
      <c r="U874" s="21">
        <v>111.48275862068969</v>
      </c>
      <c r="V874" s="22">
        <v>1918.441096515234</v>
      </c>
      <c r="W874" s="23">
        <v>340</v>
      </c>
      <c r="X874" s="24">
        <v>0.94444444444444442</v>
      </c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</row>
    <row r="875" spans="1:42" s="25" customFormat="1" ht="16.5" customHeight="1" x14ac:dyDescent="0.25">
      <c r="A875" s="16">
        <v>21040060</v>
      </c>
      <c r="B875" s="17" t="s">
        <v>1211</v>
      </c>
      <c r="C875" s="17" t="s">
        <v>1108</v>
      </c>
      <c r="D875" s="17" t="s">
        <v>1920</v>
      </c>
      <c r="E875" s="17" t="s">
        <v>79</v>
      </c>
      <c r="F875" s="17">
        <v>4</v>
      </c>
      <c r="G875" s="17">
        <v>805</v>
      </c>
      <c r="H875" s="18">
        <v>-75.779361110000011</v>
      </c>
      <c r="I875" s="19">
        <v>2.1993611099999999</v>
      </c>
      <c r="J875" s="20">
        <v>91.571428571428569</v>
      </c>
      <c r="K875" s="21">
        <v>92.8</v>
      </c>
      <c r="L875" s="21">
        <v>139.2962962962963</v>
      </c>
      <c r="M875" s="21">
        <v>98.821428571428569</v>
      </c>
      <c r="N875" s="21">
        <v>94.370370370370367</v>
      </c>
      <c r="O875" s="21">
        <v>68.111111111111114</v>
      </c>
      <c r="P875" s="21">
        <v>40.214285714285722</v>
      </c>
      <c r="Q875" s="21">
        <v>27.535714285714281</v>
      </c>
      <c r="R875" s="21">
        <v>34.275862068965523</v>
      </c>
      <c r="S875" s="21">
        <v>99.65384615384616</v>
      </c>
      <c r="T875" s="21">
        <v>137.42857142857139</v>
      </c>
      <c r="U875" s="21">
        <v>99.620689655172413</v>
      </c>
      <c r="V875" s="22">
        <v>1023.69960422719</v>
      </c>
      <c r="W875" s="23">
        <v>330</v>
      </c>
      <c r="X875" s="24">
        <v>0.91666666666666663</v>
      </c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</row>
    <row r="876" spans="1:42" s="25" customFormat="1" ht="16.5" customHeight="1" x14ac:dyDescent="0.25">
      <c r="A876" s="16">
        <v>21010110</v>
      </c>
      <c r="B876" s="17" t="s">
        <v>1211</v>
      </c>
      <c r="C876" s="17" t="s">
        <v>397</v>
      </c>
      <c r="D876" s="17" t="s">
        <v>398</v>
      </c>
      <c r="E876" s="17" t="s">
        <v>79</v>
      </c>
      <c r="F876" s="17">
        <v>4</v>
      </c>
      <c r="G876" s="17">
        <v>1265</v>
      </c>
      <c r="H876" s="18">
        <v>-76.074416669999991</v>
      </c>
      <c r="I876" s="19">
        <v>1.8449166699999999</v>
      </c>
      <c r="J876" s="20">
        <v>62.003448275862077</v>
      </c>
      <c r="K876" s="21">
        <v>100.99</v>
      </c>
      <c r="L876" s="21">
        <v>110.6172413793103</v>
      </c>
      <c r="M876" s="21">
        <v>145.13666666666671</v>
      </c>
      <c r="N876" s="21">
        <v>148.59642857142859</v>
      </c>
      <c r="O876" s="21">
        <v>144.16896551724139</v>
      </c>
      <c r="P876" s="21">
        <v>128.5033333333333</v>
      </c>
      <c r="Q876" s="21">
        <v>100.3862068965517</v>
      </c>
      <c r="R876" s="21">
        <v>83.879310344827587</v>
      </c>
      <c r="S876" s="21">
        <v>104.24</v>
      </c>
      <c r="T876" s="21">
        <v>103.5551724137931</v>
      </c>
      <c r="U876" s="21">
        <v>93.746428571428552</v>
      </c>
      <c r="V876" s="22">
        <v>1325.823201970444</v>
      </c>
      <c r="W876" s="23">
        <v>350</v>
      </c>
      <c r="X876" s="24">
        <v>0.97222222222222221</v>
      </c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</row>
    <row r="877" spans="1:42" s="25" customFormat="1" ht="16.5" customHeight="1" x14ac:dyDescent="0.25">
      <c r="A877" s="16">
        <v>21010040</v>
      </c>
      <c r="B877" s="17" t="s">
        <v>1211</v>
      </c>
      <c r="C877" s="17" t="s">
        <v>1921</v>
      </c>
      <c r="D877" s="17" t="s">
        <v>398</v>
      </c>
      <c r="E877" s="17" t="s">
        <v>79</v>
      </c>
      <c r="F877" s="17">
        <v>4</v>
      </c>
      <c r="G877" s="17">
        <v>1334</v>
      </c>
      <c r="H877" s="18">
        <v>-76.085694439999997</v>
      </c>
      <c r="I877" s="19">
        <v>1.9614722200000001</v>
      </c>
      <c r="J877" s="20">
        <v>78.966666666666669</v>
      </c>
      <c r="K877" s="21">
        <v>112.4</v>
      </c>
      <c r="L877" s="21">
        <v>124.9</v>
      </c>
      <c r="M877" s="21">
        <v>145.73333333333329</v>
      </c>
      <c r="N877" s="21">
        <v>149.4</v>
      </c>
      <c r="O877" s="21">
        <v>137.3666666666667</v>
      </c>
      <c r="P877" s="21">
        <v>129.83333333333329</v>
      </c>
      <c r="Q877" s="21">
        <v>95.333333333333329</v>
      </c>
      <c r="R877" s="21">
        <v>87.333333333333329</v>
      </c>
      <c r="S877" s="21">
        <v>100.4137931034483</v>
      </c>
      <c r="T877" s="21">
        <v>123.3333333333333</v>
      </c>
      <c r="U877" s="21">
        <v>99.964285714285708</v>
      </c>
      <c r="V877" s="22">
        <v>1384.9780788177341</v>
      </c>
      <c r="W877" s="23">
        <v>357</v>
      </c>
      <c r="X877" s="24">
        <v>0.9916666666666667</v>
      </c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</row>
    <row r="878" spans="1:42" s="25" customFormat="1" ht="16.5" customHeight="1" x14ac:dyDescent="0.25">
      <c r="A878" s="16">
        <v>21010210</v>
      </c>
      <c r="B878" s="17" t="s">
        <v>1211</v>
      </c>
      <c r="C878" s="17" t="s">
        <v>1922</v>
      </c>
      <c r="D878" s="17" t="s">
        <v>398</v>
      </c>
      <c r="E878" s="17" t="s">
        <v>79</v>
      </c>
      <c r="F878" s="17">
        <v>4</v>
      </c>
      <c r="G878" s="17">
        <v>1674</v>
      </c>
      <c r="H878" s="18">
        <v>-76.188916669999998</v>
      </c>
      <c r="I878" s="19">
        <v>1.71380556</v>
      </c>
      <c r="J878" s="20">
        <v>143.81481481481481</v>
      </c>
      <c r="K878" s="21">
        <v>134.53846153846149</v>
      </c>
      <c r="L878" s="21">
        <v>188.59259259259261</v>
      </c>
      <c r="M878" s="21">
        <v>230.7407407407407</v>
      </c>
      <c r="N878" s="21">
        <v>259.03571428571428</v>
      </c>
      <c r="O878" s="21">
        <v>251.03571428571431</v>
      </c>
      <c r="P878" s="21">
        <v>230.0740740740741</v>
      </c>
      <c r="Q878" s="21">
        <v>187.28571428571431</v>
      </c>
      <c r="R878" s="21">
        <v>147.11111111111109</v>
      </c>
      <c r="S878" s="21">
        <v>183.60714285714289</v>
      </c>
      <c r="T878" s="21">
        <v>164</v>
      </c>
      <c r="U878" s="21">
        <v>155.5379310344828</v>
      </c>
      <c r="V878" s="22">
        <v>2275.3740116205631</v>
      </c>
      <c r="W878" s="23">
        <v>329</v>
      </c>
      <c r="X878" s="24">
        <v>0.91388888888888886</v>
      </c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</row>
    <row r="879" spans="1:42" s="25" customFormat="1" ht="16.5" customHeight="1" x14ac:dyDescent="0.25">
      <c r="A879" s="16">
        <v>21015020</v>
      </c>
      <c r="B879" s="17" t="s">
        <v>1236</v>
      </c>
      <c r="C879" s="17" t="s">
        <v>917</v>
      </c>
      <c r="D879" s="17" t="s">
        <v>398</v>
      </c>
      <c r="E879" s="17" t="s">
        <v>79</v>
      </c>
      <c r="F879" s="17">
        <v>4</v>
      </c>
      <c r="G879" s="17">
        <v>1320</v>
      </c>
      <c r="H879" s="18">
        <v>-76.13027778</v>
      </c>
      <c r="I879" s="19">
        <v>1.8248333299999999</v>
      </c>
      <c r="J879" s="20">
        <v>57.360000000000021</v>
      </c>
      <c r="K879" s="21">
        <v>82.714285714285737</v>
      </c>
      <c r="L879" s="21">
        <v>103.2448275862069</v>
      </c>
      <c r="M879" s="21">
        <v>132.9344827586207</v>
      </c>
      <c r="N879" s="21">
        <v>135.63749999999999</v>
      </c>
      <c r="O879" s="21">
        <v>134.79642857142861</v>
      </c>
      <c r="P879" s="21">
        <v>122.04583333333331</v>
      </c>
      <c r="Q879" s="21">
        <v>95.844444444444449</v>
      </c>
      <c r="R879" s="21">
        <v>76.88666666666667</v>
      </c>
      <c r="S879" s="21">
        <v>89.921428571428564</v>
      </c>
      <c r="T879" s="21">
        <v>96.655555555555551</v>
      </c>
      <c r="U879" s="21">
        <v>88.524999999999977</v>
      </c>
      <c r="V879" s="22">
        <v>1216.56645320197</v>
      </c>
      <c r="W879" s="23">
        <v>332</v>
      </c>
      <c r="X879" s="24">
        <v>0.92222222222222228</v>
      </c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</row>
    <row r="880" spans="1:42" s="25" customFormat="1" ht="16.5" customHeight="1" x14ac:dyDescent="0.25">
      <c r="A880" s="16">
        <v>21110440</v>
      </c>
      <c r="B880" s="17" t="s">
        <v>1211</v>
      </c>
      <c r="C880" s="17" t="s">
        <v>1923</v>
      </c>
      <c r="D880" s="17" t="s">
        <v>365</v>
      </c>
      <c r="E880" s="17" t="s">
        <v>79</v>
      </c>
      <c r="F880" s="17">
        <v>4</v>
      </c>
      <c r="G880" s="17">
        <v>735</v>
      </c>
      <c r="H880" s="18">
        <v>-75.239277779999995</v>
      </c>
      <c r="I880" s="19">
        <v>2.7956666700000001</v>
      </c>
      <c r="J880" s="20">
        <v>154.7275862068966</v>
      </c>
      <c r="K880" s="21">
        <v>183.28888888888889</v>
      </c>
      <c r="L880" s="21">
        <v>226.5884615384615</v>
      </c>
      <c r="M880" s="21">
        <v>199.4133333333333</v>
      </c>
      <c r="N880" s="21">
        <v>134.32499999999999</v>
      </c>
      <c r="O880" s="21">
        <v>52.710000000000008</v>
      </c>
      <c r="P880" s="21">
        <v>44.181481481481477</v>
      </c>
      <c r="Q880" s="21">
        <v>14.38666666666666</v>
      </c>
      <c r="R880" s="21">
        <v>55.1</v>
      </c>
      <c r="S880" s="21">
        <v>198.73333333333329</v>
      </c>
      <c r="T880" s="21">
        <v>318.71428571428572</v>
      </c>
      <c r="U880" s="21">
        <v>222.08965517241381</v>
      </c>
      <c r="V880" s="22">
        <v>1804.258692335761</v>
      </c>
      <c r="W880" s="23">
        <v>344</v>
      </c>
      <c r="X880" s="24">
        <v>0.9555555555555556</v>
      </c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</row>
    <row r="881" spans="1:42" s="25" customFormat="1" ht="16.5" customHeight="1" x14ac:dyDescent="0.25">
      <c r="A881" s="16">
        <v>21010220</v>
      </c>
      <c r="B881" s="17" t="s">
        <v>1211</v>
      </c>
      <c r="C881" s="17" t="s">
        <v>1924</v>
      </c>
      <c r="D881" s="17" t="s">
        <v>1925</v>
      </c>
      <c r="E881" s="17" t="s">
        <v>79</v>
      </c>
      <c r="F881" s="17">
        <v>4</v>
      </c>
      <c r="G881" s="17">
        <v>1625</v>
      </c>
      <c r="H881" s="18">
        <v>-76.185000000000002</v>
      </c>
      <c r="I881" s="19">
        <v>2.0658888900000001</v>
      </c>
      <c r="J881" s="20">
        <v>142.13793103448279</v>
      </c>
      <c r="K881" s="21">
        <v>172.7586206896552</v>
      </c>
      <c r="L881" s="21">
        <v>209.76666666666671</v>
      </c>
      <c r="M881" s="21">
        <v>202.86206896551721</v>
      </c>
      <c r="N881" s="21">
        <v>216.03571428571431</v>
      </c>
      <c r="O881" s="21">
        <v>221.37037037037041</v>
      </c>
      <c r="P881" s="21">
        <v>215.18333333333331</v>
      </c>
      <c r="Q881" s="21">
        <v>165.06896551724139</v>
      </c>
      <c r="R881" s="21">
        <v>115.06666666666671</v>
      </c>
      <c r="S881" s="21">
        <v>206.2962962962963</v>
      </c>
      <c r="T881" s="21">
        <v>224.62068965517241</v>
      </c>
      <c r="U881" s="21">
        <v>180.93103448275861</v>
      </c>
      <c r="V881" s="22">
        <v>2272.0983579638751</v>
      </c>
      <c r="W881" s="23">
        <v>346</v>
      </c>
      <c r="X881" s="24">
        <v>0.96111111111111114</v>
      </c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</row>
    <row r="882" spans="1:42" s="25" customFormat="1" ht="16.5" customHeight="1" x14ac:dyDescent="0.25">
      <c r="A882" s="16">
        <v>21010190</v>
      </c>
      <c r="B882" s="17" t="s">
        <v>1211</v>
      </c>
      <c r="C882" s="17" t="s">
        <v>1926</v>
      </c>
      <c r="D882" s="17" t="s">
        <v>400</v>
      </c>
      <c r="E882" s="17" t="s">
        <v>79</v>
      </c>
      <c r="F882" s="17">
        <v>4</v>
      </c>
      <c r="G882" s="17">
        <v>1700</v>
      </c>
      <c r="H882" s="18">
        <v>-76.24972222000001</v>
      </c>
      <c r="I882" s="19">
        <v>1.8489444399999999</v>
      </c>
      <c r="J882" s="20">
        <v>83.964285714285708</v>
      </c>
      <c r="K882" s="21">
        <v>105.27586206896549</v>
      </c>
      <c r="L882" s="21">
        <v>138.7931034482759</v>
      </c>
      <c r="M882" s="21">
        <v>165.17241379310349</v>
      </c>
      <c r="N882" s="21">
        <v>175.8</v>
      </c>
      <c r="O882" s="21">
        <v>181.60714285714289</v>
      </c>
      <c r="P882" s="21">
        <v>168.89285714285711</v>
      </c>
      <c r="Q882" s="21">
        <v>126.3</v>
      </c>
      <c r="R882" s="21">
        <v>87.41379310344827</v>
      </c>
      <c r="S882" s="21">
        <v>113.14814814814819</v>
      </c>
      <c r="T882" s="21">
        <v>138.42857142857139</v>
      </c>
      <c r="U882" s="21">
        <v>107.6296296296296</v>
      </c>
      <c r="V882" s="22">
        <v>1592.4258073344281</v>
      </c>
      <c r="W882" s="23">
        <v>342</v>
      </c>
      <c r="X882" s="24">
        <v>0.95</v>
      </c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</row>
    <row r="883" spans="1:42" s="25" customFormat="1" ht="16.5" customHeight="1" x14ac:dyDescent="0.25">
      <c r="A883" s="16">
        <v>21010130</v>
      </c>
      <c r="B883" s="17" t="s">
        <v>1211</v>
      </c>
      <c r="C883" s="17" t="s">
        <v>1927</v>
      </c>
      <c r="D883" s="17" t="s">
        <v>400</v>
      </c>
      <c r="E883" s="17" t="s">
        <v>79</v>
      </c>
      <c r="F883" s="17">
        <v>4</v>
      </c>
      <c r="G883" s="17">
        <v>1660</v>
      </c>
      <c r="H883" s="18">
        <v>-76.246694439999999</v>
      </c>
      <c r="I883" s="19">
        <v>1.81038889</v>
      </c>
      <c r="J883" s="20">
        <v>102.5</v>
      </c>
      <c r="K883" s="21">
        <v>109.3571428571429</v>
      </c>
      <c r="L883" s="21">
        <v>157.0344827586207</v>
      </c>
      <c r="M883" s="21">
        <v>201.35714285714289</v>
      </c>
      <c r="N883" s="21">
        <v>197.62068965517241</v>
      </c>
      <c r="O883" s="21">
        <v>201.6</v>
      </c>
      <c r="P883" s="21">
        <v>165.92857142857139</v>
      </c>
      <c r="Q883" s="21">
        <v>129</v>
      </c>
      <c r="R883" s="21">
        <v>104.73333333333331</v>
      </c>
      <c r="S883" s="21">
        <v>139.9</v>
      </c>
      <c r="T883" s="21">
        <v>155.62962962962959</v>
      </c>
      <c r="U883" s="21">
        <v>123.2</v>
      </c>
      <c r="V883" s="22">
        <v>1787.8609925196131</v>
      </c>
      <c r="W883" s="23">
        <v>344</v>
      </c>
      <c r="X883" s="24">
        <v>0.9555555555555556</v>
      </c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</row>
    <row r="884" spans="1:42" s="25" customFormat="1" ht="16.5" customHeight="1" x14ac:dyDescent="0.25">
      <c r="A884" s="16">
        <v>21010230</v>
      </c>
      <c r="B884" s="17" t="s">
        <v>1211</v>
      </c>
      <c r="C884" s="17" t="s">
        <v>403</v>
      </c>
      <c r="D884" s="17" t="s">
        <v>400</v>
      </c>
      <c r="E884" s="17" t="s">
        <v>79</v>
      </c>
      <c r="F884" s="17">
        <v>4</v>
      </c>
      <c r="G884" s="17">
        <v>1949</v>
      </c>
      <c r="H884" s="18">
        <v>-76.304249999999996</v>
      </c>
      <c r="I884" s="19">
        <v>1.9058055599999999</v>
      </c>
      <c r="J884" s="20">
        <v>93.65333333333335</v>
      </c>
      <c r="K884" s="21">
        <v>106.3793103448276</v>
      </c>
      <c r="L884" s="21">
        <v>122.7733333333333</v>
      </c>
      <c r="M884" s="21">
        <v>134.91379310344831</v>
      </c>
      <c r="N884" s="21">
        <v>152.94999999999999</v>
      </c>
      <c r="O884" s="21">
        <v>151.62758620689661</v>
      </c>
      <c r="P884" s="21">
        <v>140.74615384615379</v>
      </c>
      <c r="Q884" s="21">
        <v>99.793103448275872</v>
      </c>
      <c r="R884" s="21">
        <v>82.520689655172433</v>
      </c>
      <c r="S884" s="21">
        <v>110.5766666666667</v>
      </c>
      <c r="T884" s="21">
        <v>134.48214285714289</v>
      </c>
      <c r="U884" s="21">
        <v>121.4714285714286</v>
      </c>
      <c r="V884" s="22">
        <v>1451.887541366679</v>
      </c>
      <c r="W884" s="23">
        <v>347</v>
      </c>
      <c r="X884" s="24">
        <v>0.96388888888888891</v>
      </c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</row>
    <row r="885" spans="1:42" s="25" customFormat="1" ht="16.5" customHeight="1" x14ac:dyDescent="0.25">
      <c r="A885" s="16">
        <v>21010140</v>
      </c>
      <c r="B885" s="17" t="s">
        <v>1211</v>
      </c>
      <c r="C885" s="17" t="s">
        <v>1928</v>
      </c>
      <c r="D885" s="17" t="s">
        <v>400</v>
      </c>
      <c r="E885" s="17" t="s">
        <v>79</v>
      </c>
      <c r="F885" s="17">
        <v>4</v>
      </c>
      <c r="G885" s="17">
        <v>1940</v>
      </c>
      <c r="H885" s="18">
        <v>-76.360833329999991</v>
      </c>
      <c r="I885" s="19">
        <v>1.8643888900000001</v>
      </c>
      <c r="J885" s="20">
        <v>118.2413793103448</v>
      </c>
      <c r="K885" s="21">
        <v>116.76666666666669</v>
      </c>
      <c r="L885" s="21">
        <v>160.3666666666667</v>
      </c>
      <c r="M885" s="21">
        <v>185.26666666666671</v>
      </c>
      <c r="N885" s="21">
        <v>207.5733333333333</v>
      </c>
      <c r="O885" s="21">
        <v>198.13793103448279</v>
      </c>
      <c r="P885" s="21">
        <v>200.55172413793099</v>
      </c>
      <c r="Q885" s="21">
        <v>155.23333333333329</v>
      </c>
      <c r="R885" s="21">
        <v>129.82758620689651</v>
      </c>
      <c r="S885" s="21">
        <v>143</v>
      </c>
      <c r="T885" s="21">
        <v>154.69999999999999</v>
      </c>
      <c r="U885" s="21">
        <v>133.5</v>
      </c>
      <c r="V885" s="22">
        <v>1903.1652873563221</v>
      </c>
      <c r="W885" s="23">
        <v>356</v>
      </c>
      <c r="X885" s="24">
        <v>0.98888888888888893</v>
      </c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</row>
    <row r="886" spans="1:42" s="25" customFormat="1" ht="16.5" customHeight="1" x14ac:dyDescent="0.25">
      <c r="A886" s="16">
        <v>21015030</v>
      </c>
      <c r="B886" s="17" t="s">
        <v>1211</v>
      </c>
      <c r="C886" s="17" t="s">
        <v>1929</v>
      </c>
      <c r="D886" s="17" t="s">
        <v>400</v>
      </c>
      <c r="E886" s="17" t="s">
        <v>79</v>
      </c>
      <c r="F886" s="17">
        <v>4</v>
      </c>
      <c r="G886" s="17">
        <v>1800</v>
      </c>
      <c r="H886" s="18">
        <v>-76.294972220000005</v>
      </c>
      <c r="I886" s="19">
        <v>1.8884722199999999</v>
      </c>
      <c r="J886" s="20">
        <v>85.979999999999976</v>
      </c>
      <c r="K886" s="21">
        <v>107.3448275862069</v>
      </c>
      <c r="L886" s="21">
        <v>128.7533333333333</v>
      </c>
      <c r="M886" s="21">
        <v>150.50666666666669</v>
      </c>
      <c r="N886" s="21">
        <v>152.93333333333331</v>
      </c>
      <c r="O886" s="21">
        <v>155.34</v>
      </c>
      <c r="P886" s="21">
        <v>144.93928571428569</v>
      </c>
      <c r="Q886" s="21">
        <v>99.435714285714269</v>
      </c>
      <c r="R886" s="21">
        <v>90.868965517241378</v>
      </c>
      <c r="S886" s="21">
        <v>108.9103448275862</v>
      </c>
      <c r="T886" s="21">
        <v>141.36000000000001</v>
      </c>
      <c r="U886" s="21">
        <v>118.66</v>
      </c>
      <c r="V886" s="22">
        <v>1485.032471264368</v>
      </c>
      <c r="W886" s="23">
        <v>353</v>
      </c>
      <c r="X886" s="24">
        <v>0.98055555555555551</v>
      </c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</row>
    <row r="887" spans="1:42" s="25" customFormat="1" ht="16.5" customHeight="1" x14ac:dyDescent="0.25">
      <c r="A887" s="16">
        <v>21010200</v>
      </c>
      <c r="B887" s="17" t="s">
        <v>1211</v>
      </c>
      <c r="C887" s="17" t="s">
        <v>1930</v>
      </c>
      <c r="D887" s="17" t="s">
        <v>400</v>
      </c>
      <c r="E887" s="17" t="s">
        <v>79</v>
      </c>
      <c r="F887" s="17">
        <v>4</v>
      </c>
      <c r="G887" s="17">
        <v>1800</v>
      </c>
      <c r="H887" s="18">
        <v>-76.317555560000002</v>
      </c>
      <c r="I887" s="19">
        <v>1.85030556</v>
      </c>
      <c r="J887" s="20">
        <v>89.857142857142861</v>
      </c>
      <c r="K887" s="21">
        <v>100.7407407407407</v>
      </c>
      <c r="L887" s="21">
        <v>135</v>
      </c>
      <c r="M887" s="21">
        <v>186.69230769230771</v>
      </c>
      <c r="N887" s="21">
        <v>180.14285714285711</v>
      </c>
      <c r="O887" s="21">
        <v>182.0333333333333</v>
      </c>
      <c r="P887" s="21">
        <v>197.78571428571431</v>
      </c>
      <c r="Q887" s="21">
        <v>131.42857142857139</v>
      </c>
      <c r="R887" s="21">
        <v>101.5</v>
      </c>
      <c r="S887" s="21">
        <v>125.6785714285714</v>
      </c>
      <c r="T887" s="21">
        <v>116.27586206896549</v>
      </c>
      <c r="U887" s="21">
        <v>108.6666666666667</v>
      </c>
      <c r="V887" s="22">
        <v>1655.801767644871</v>
      </c>
      <c r="W887" s="23">
        <v>337</v>
      </c>
      <c r="X887" s="24">
        <v>0.93611111111111112</v>
      </c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</row>
    <row r="888" spans="1:42" s="25" customFormat="1" ht="16.5" customHeight="1" x14ac:dyDescent="0.25">
      <c r="A888" s="16">
        <v>21010160</v>
      </c>
      <c r="B888" s="17" t="s">
        <v>1211</v>
      </c>
      <c r="C888" s="17" t="s">
        <v>1931</v>
      </c>
      <c r="D888" s="17" t="s">
        <v>400</v>
      </c>
      <c r="E888" s="17" t="s">
        <v>79</v>
      </c>
      <c r="F888" s="17">
        <v>4</v>
      </c>
      <c r="G888" s="17">
        <v>1724</v>
      </c>
      <c r="H888" s="18">
        <v>-76.39416666999999</v>
      </c>
      <c r="I888" s="19">
        <v>1.8994444399999999</v>
      </c>
      <c r="J888" s="20">
        <v>102.68333333333329</v>
      </c>
      <c r="K888" s="21">
        <v>109.0928571428571</v>
      </c>
      <c r="L888" s="21">
        <v>125.48399999999999</v>
      </c>
      <c r="M888" s="21">
        <v>173.71538461538461</v>
      </c>
      <c r="N888" s="21">
        <v>174.92692307692309</v>
      </c>
      <c r="O888" s="21">
        <v>198.55384615384611</v>
      </c>
      <c r="P888" s="21">
        <v>168.9576923076923</v>
      </c>
      <c r="Q888" s="21">
        <v>123.3875</v>
      </c>
      <c r="R888" s="21">
        <v>109.83703703703701</v>
      </c>
      <c r="S888" s="21">
        <v>115.7538461538462</v>
      </c>
      <c r="T888" s="21">
        <v>167.56896551724139</v>
      </c>
      <c r="U888" s="21">
        <v>133.90689655172409</v>
      </c>
      <c r="V888" s="22">
        <v>1703.868281889886</v>
      </c>
      <c r="W888" s="23">
        <v>322</v>
      </c>
      <c r="X888" s="24">
        <v>0.89444444444444449</v>
      </c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</row>
    <row r="889" spans="1:42" s="25" customFormat="1" ht="16.5" customHeight="1" x14ac:dyDescent="0.25">
      <c r="A889" s="16">
        <v>21125010</v>
      </c>
      <c r="B889" s="17" t="s">
        <v>1236</v>
      </c>
      <c r="C889" s="17" t="s">
        <v>552</v>
      </c>
      <c r="D889" s="17" t="s">
        <v>552</v>
      </c>
      <c r="E889" s="17" t="s">
        <v>79</v>
      </c>
      <c r="F889" s="17">
        <v>4</v>
      </c>
      <c r="G889" s="17">
        <v>1300</v>
      </c>
      <c r="H889" s="18">
        <v>-75.589055560000006</v>
      </c>
      <c r="I889" s="19">
        <v>2.9356944399999998</v>
      </c>
      <c r="J889" s="20">
        <v>106.3833333333333</v>
      </c>
      <c r="K889" s="21">
        <v>119.9</v>
      </c>
      <c r="L889" s="21">
        <v>198.73750000000001</v>
      </c>
      <c r="M889" s="21">
        <v>200.0333333333333</v>
      </c>
      <c r="N889" s="21">
        <v>168.316</v>
      </c>
      <c r="O889" s="21">
        <v>91.471999999999994</v>
      </c>
      <c r="P889" s="21">
        <v>68.091666666666669</v>
      </c>
      <c r="Q889" s="21">
        <v>48.384000000000007</v>
      </c>
      <c r="R889" s="21">
        <v>80.919230769230793</v>
      </c>
      <c r="S889" s="21">
        <v>175.648</v>
      </c>
      <c r="T889" s="21">
        <v>204.78</v>
      </c>
      <c r="U889" s="21">
        <v>126.90048302014669</v>
      </c>
      <c r="V889" s="22">
        <v>1589.565547122711</v>
      </c>
      <c r="W889" s="23">
        <v>295</v>
      </c>
      <c r="X889" s="24">
        <v>0.81944444444444442</v>
      </c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</row>
    <row r="890" spans="1:42" s="25" customFormat="1" ht="16.5" customHeight="1" x14ac:dyDescent="0.25">
      <c r="A890" s="16">
        <v>21035040</v>
      </c>
      <c r="B890" s="17" t="s">
        <v>1236</v>
      </c>
      <c r="C890" s="17" t="s">
        <v>1885</v>
      </c>
      <c r="D890" s="17" t="s">
        <v>1932</v>
      </c>
      <c r="E890" s="17" t="s">
        <v>79</v>
      </c>
      <c r="F890" s="17">
        <v>4</v>
      </c>
      <c r="G890" s="17">
        <v>1045</v>
      </c>
      <c r="H890" s="18">
        <v>-75.83</v>
      </c>
      <c r="I890" s="19">
        <v>1.87</v>
      </c>
      <c r="J890" s="20">
        <v>51.72</v>
      </c>
      <c r="K890" s="21">
        <v>80.347999999999999</v>
      </c>
      <c r="L890" s="21">
        <v>115.2825</v>
      </c>
      <c r="M890" s="21">
        <v>149.68</v>
      </c>
      <c r="N890" s="21">
        <v>149.624</v>
      </c>
      <c r="O890" s="21">
        <v>134.8814814814815</v>
      </c>
      <c r="P890" s="21">
        <v>118.83703703703701</v>
      </c>
      <c r="Q890" s="21">
        <v>90.380769230769232</v>
      </c>
      <c r="R890" s="21">
        <v>98.708000000000013</v>
      </c>
      <c r="S890" s="21">
        <v>105.9730769230769</v>
      </c>
      <c r="T890" s="21">
        <v>97.914814814814804</v>
      </c>
      <c r="U890" s="21">
        <v>74.92</v>
      </c>
      <c r="V890" s="22">
        <v>1268.269679487179</v>
      </c>
      <c r="W890" s="23">
        <v>307</v>
      </c>
      <c r="X890" s="24">
        <v>0.85277777777777775</v>
      </c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</row>
    <row r="891" spans="1:42" s="25" customFormat="1" ht="16.5" customHeight="1" x14ac:dyDescent="0.25">
      <c r="A891" s="16">
        <v>21040050</v>
      </c>
      <c r="B891" s="17" t="s">
        <v>1211</v>
      </c>
      <c r="C891" s="17" t="s">
        <v>389</v>
      </c>
      <c r="D891" s="17" t="s">
        <v>389</v>
      </c>
      <c r="E891" s="17" t="s">
        <v>79</v>
      </c>
      <c r="F891" s="17">
        <v>4</v>
      </c>
      <c r="G891" s="17">
        <v>830</v>
      </c>
      <c r="H891" s="18">
        <v>-75.822805560000006</v>
      </c>
      <c r="I891" s="19">
        <v>2.10883333</v>
      </c>
      <c r="J891" s="20">
        <v>77.983333333333334</v>
      </c>
      <c r="K891" s="21">
        <v>93.80714285714285</v>
      </c>
      <c r="L891" s="21">
        <v>104.1241379310345</v>
      </c>
      <c r="M891" s="21">
        <v>103.4518518518518</v>
      </c>
      <c r="N891" s="21">
        <v>97.514814814814812</v>
      </c>
      <c r="O891" s="21">
        <v>66.796153846153842</v>
      </c>
      <c r="P891" s="21">
        <v>52.850000000000009</v>
      </c>
      <c r="Q891" s="21">
        <v>37.407142857142858</v>
      </c>
      <c r="R891" s="21">
        <v>38.144444444444453</v>
      </c>
      <c r="S891" s="21">
        <v>95.253571428571448</v>
      </c>
      <c r="T891" s="21">
        <v>133.137037037037</v>
      </c>
      <c r="U891" s="21">
        <v>89.05714285714285</v>
      </c>
      <c r="V891" s="22">
        <v>989.52677325866978</v>
      </c>
      <c r="W891" s="23">
        <v>333</v>
      </c>
      <c r="X891" s="24">
        <v>0.92500000000000004</v>
      </c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</row>
    <row r="892" spans="1:42" s="25" customFormat="1" ht="16.5" customHeight="1" x14ac:dyDescent="0.25">
      <c r="A892" s="16">
        <v>21115070</v>
      </c>
      <c r="B892" s="17" t="s">
        <v>1236</v>
      </c>
      <c r="C892" s="17" t="s">
        <v>1933</v>
      </c>
      <c r="D892" s="17" t="s">
        <v>367</v>
      </c>
      <c r="E892" s="17" t="s">
        <v>79</v>
      </c>
      <c r="F892" s="17">
        <v>4</v>
      </c>
      <c r="G892" s="17">
        <v>1300</v>
      </c>
      <c r="H892" s="18">
        <v>-75.072999999999993</v>
      </c>
      <c r="I892" s="19">
        <v>3.0149444399999998</v>
      </c>
      <c r="J892" s="20">
        <v>88.254999999999995</v>
      </c>
      <c r="K892" s="21">
        <v>101.67777777777781</v>
      </c>
      <c r="L892" s="21">
        <v>180.73684210526309</v>
      </c>
      <c r="M892" s="21">
        <v>174.82105263157891</v>
      </c>
      <c r="N892" s="21">
        <v>124.065</v>
      </c>
      <c r="O892" s="21">
        <v>75.950000000000017</v>
      </c>
      <c r="P892" s="21">
        <v>61.226315789473681</v>
      </c>
      <c r="Q892" s="21">
        <v>41.182352941176482</v>
      </c>
      <c r="R892" s="21">
        <v>67.978947368421061</v>
      </c>
      <c r="S892" s="21">
        <v>188</v>
      </c>
      <c r="T892" s="21">
        <v>223.1888888888889</v>
      </c>
      <c r="U892" s="21">
        <v>149.20526315789471</v>
      </c>
      <c r="V892" s="22">
        <v>1476.287440660474</v>
      </c>
      <c r="W892" s="23">
        <v>227</v>
      </c>
      <c r="X892" s="24">
        <v>0.9458333333333333</v>
      </c>
      <c r="Y892" s="5" t="s">
        <v>1214</v>
      </c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</row>
    <row r="893" spans="1:42" s="25" customFormat="1" ht="16.5" customHeight="1" x14ac:dyDescent="0.25">
      <c r="A893" s="16">
        <v>21110180</v>
      </c>
      <c r="B893" s="17" t="s">
        <v>1211</v>
      </c>
      <c r="C893" s="17" t="s">
        <v>1934</v>
      </c>
      <c r="D893" s="17" t="s">
        <v>367</v>
      </c>
      <c r="E893" s="17" t="s">
        <v>79</v>
      </c>
      <c r="F893" s="17">
        <v>4</v>
      </c>
      <c r="G893" s="17">
        <v>591</v>
      </c>
      <c r="H893" s="18">
        <v>-75.159722220000006</v>
      </c>
      <c r="I893" s="19">
        <v>3.03602778</v>
      </c>
      <c r="J893" s="20">
        <v>73.896551724137936</v>
      </c>
      <c r="K893" s="21">
        <v>95.714285714285708</v>
      </c>
      <c r="L893" s="21">
        <v>143.62068965517241</v>
      </c>
      <c r="M893" s="21">
        <v>152.43333333333331</v>
      </c>
      <c r="N893" s="21">
        <v>88.5</v>
      </c>
      <c r="O893" s="21">
        <v>35.033333333333331</v>
      </c>
      <c r="P893" s="21">
        <v>33.482758620689658</v>
      </c>
      <c r="Q893" s="21">
        <v>14.75</v>
      </c>
      <c r="R893" s="21">
        <v>40.586206896551722</v>
      </c>
      <c r="S893" s="21">
        <v>156.43333333333331</v>
      </c>
      <c r="T893" s="21">
        <v>209.77586206896549</v>
      </c>
      <c r="U893" s="21">
        <v>154.7931034482759</v>
      </c>
      <c r="V893" s="22">
        <v>1199.0194581280789</v>
      </c>
      <c r="W893" s="23">
        <v>348</v>
      </c>
      <c r="X893" s="24">
        <v>0.96666666666666667</v>
      </c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</row>
    <row r="894" spans="1:42" s="25" customFormat="1" ht="16.5" customHeight="1" x14ac:dyDescent="0.25">
      <c r="A894" s="16">
        <v>21110040</v>
      </c>
      <c r="B894" s="17" t="s">
        <v>1211</v>
      </c>
      <c r="C894" s="17" t="s">
        <v>368</v>
      </c>
      <c r="D894" s="17" t="s">
        <v>367</v>
      </c>
      <c r="E894" s="17" t="s">
        <v>79</v>
      </c>
      <c r="F894" s="17">
        <v>4</v>
      </c>
      <c r="G894" s="17">
        <v>548</v>
      </c>
      <c r="H894" s="18">
        <v>-75.168416669999999</v>
      </c>
      <c r="I894" s="19">
        <v>3.07488889</v>
      </c>
      <c r="J894" s="20">
        <v>72.58214285714287</v>
      </c>
      <c r="K894" s="21">
        <v>83.673333333333332</v>
      </c>
      <c r="L894" s="21">
        <v>138.87931034482759</v>
      </c>
      <c r="M894" s="21">
        <v>126.4733333333333</v>
      </c>
      <c r="N894" s="21">
        <v>100.1137931034483</v>
      </c>
      <c r="O894" s="21">
        <v>39.796296296296298</v>
      </c>
      <c r="P894" s="21">
        <v>36.753571428571433</v>
      </c>
      <c r="Q894" s="21">
        <v>15.93333333333333</v>
      </c>
      <c r="R894" s="21">
        <v>39.333333333333343</v>
      </c>
      <c r="S894" s="21">
        <v>122.62666666666669</v>
      </c>
      <c r="T894" s="21">
        <v>205.77333333333331</v>
      </c>
      <c r="U894" s="21">
        <v>117.3620689655172</v>
      </c>
      <c r="V894" s="22">
        <v>1099.3005163291371</v>
      </c>
      <c r="W894" s="23">
        <v>350</v>
      </c>
      <c r="X894" s="24">
        <v>0.97222222222222221</v>
      </c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</row>
    <row r="895" spans="1:42" s="25" customFormat="1" ht="16.5" customHeight="1" x14ac:dyDescent="0.25">
      <c r="A895" s="16">
        <v>21110160</v>
      </c>
      <c r="B895" s="17" t="s">
        <v>1211</v>
      </c>
      <c r="C895" s="17" t="s">
        <v>372</v>
      </c>
      <c r="D895" s="17" t="s">
        <v>367</v>
      </c>
      <c r="E895" s="17" t="s">
        <v>79</v>
      </c>
      <c r="F895" s="17">
        <v>4</v>
      </c>
      <c r="G895" s="17">
        <v>500</v>
      </c>
      <c r="H895" s="18">
        <v>-75.199027779999994</v>
      </c>
      <c r="I895" s="19">
        <v>3.1184722200000001</v>
      </c>
      <c r="J895" s="20">
        <v>74.36666666666666</v>
      </c>
      <c r="K895" s="21">
        <v>77.689655172413794</v>
      </c>
      <c r="L895" s="21">
        <v>119.56666666666671</v>
      </c>
      <c r="M895" s="21">
        <v>117.3</v>
      </c>
      <c r="N895" s="21">
        <v>84.7</v>
      </c>
      <c r="O895" s="21">
        <v>34.93333333333333</v>
      </c>
      <c r="P895" s="21">
        <v>32.1</v>
      </c>
      <c r="Q895" s="21">
        <v>14.87</v>
      </c>
      <c r="R895" s="21">
        <v>40.4</v>
      </c>
      <c r="S895" s="21">
        <v>128.9</v>
      </c>
      <c r="T895" s="21">
        <v>189.78571428571431</v>
      </c>
      <c r="U895" s="21">
        <v>124.7586206896552</v>
      </c>
      <c r="V895" s="22">
        <v>1039.3706568144501</v>
      </c>
      <c r="W895" s="23">
        <v>356</v>
      </c>
      <c r="X895" s="24">
        <v>0.98888888888888893</v>
      </c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</row>
    <row r="896" spans="1:42" s="25" customFormat="1" ht="16.5" customHeight="1" x14ac:dyDescent="0.25">
      <c r="A896" s="16">
        <v>21080080</v>
      </c>
      <c r="B896" s="17" t="s">
        <v>1235</v>
      </c>
      <c r="C896" s="17" t="s">
        <v>1935</v>
      </c>
      <c r="D896" s="17" t="s">
        <v>363</v>
      </c>
      <c r="E896" s="17" t="s">
        <v>79</v>
      </c>
      <c r="F896" s="17">
        <v>4</v>
      </c>
      <c r="G896" s="17">
        <v>1800</v>
      </c>
      <c r="H896" s="18">
        <v>-75.632000000000005</v>
      </c>
      <c r="I896" s="19">
        <v>2.79305556</v>
      </c>
      <c r="J896" s="20">
        <v>117.9633333333334</v>
      </c>
      <c r="K896" s="21">
        <v>137.47931034482761</v>
      </c>
      <c r="L896" s="21">
        <v>214.7</v>
      </c>
      <c r="M896" s="21">
        <v>183.46071428571429</v>
      </c>
      <c r="N896" s="21">
        <v>150.35666666666671</v>
      </c>
      <c r="O896" s="21">
        <v>76.16785714285713</v>
      </c>
      <c r="P896" s="21">
        <v>63.865517241379301</v>
      </c>
      <c r="Q896" s="21">
        <v>49.982758620689658</v>
      </c>
      <c r="R896" s="21">
        <v>94.731034482758616</v>
      </c>
      <c r="S896" s="21">
        <v>165.96333333333331</v>
      </c>
      <c r="T896" s="21">
        <v>176.12666666666661</v>
      </c>
      <c r="U896" s="21">
        <v>144.7166666666667</v>
      </c>
      <c r="V896" s="22">
        <v>1575.513858784893</v>
      </c>
      <c r="W896" s="23">
        <v>352</v>
      </c>
      <c r="X896" s="24">
        <v>0.97777777777777775</v>
      </c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</row>
    <row r="897" spans="1:42" s="25" customFormat="1" ht="16.5" customHeight="1" x14ac:dyDescent="0.25">
      <c r="A897" s="16">
        <v>21080100</v>
      </c>
      <c r="B897" s="17" t="s">
        <v>1211</v>
      </c>
      <c r="C897" s="17" t="s">
        <v>1936</v>
      </c>
      <c r="D897" s="17" t="s">
        <v>363</v>
      </c>
      <c r="E897" s="17" t="s">
        <v>79</v>
      </c>
      <c r="F897" s="17">
        <v>4</v>
      </c>
      <c r="G897" s="17">
        <v>1800</v>
      </c>
      <c r="H897" s="18">
        <v>-75.613055560000006</v>
      </c>
      <c r="I897" s="19">
        <v>2.7728333300000001</v>
      </c>
      <c r="J897" s="20">
        <v>193.94230769230771</v>
      </c>
      <c r="K897" s="21">
        <v>243.7</v>
      </c>
      <c r="L897" s="21">
        <v>271.77307692307693</v>
      </c>
      <c r="M897" s="21">
        <v>251.2</v>
      </c>
      <c r="N897" s="21">
        <v>175.40740740740739</v>
      </c>
      <c r="O897" s="21">
        <v>90.357692307692318</v>
      </c>
      <c r="P897" s="21">
        <v>76.507692307692309</v>
      </c>
      <c r="Q897" s="21">
        <v>54.707692307692312</v>
      </c>
      <c r="R897" s="21">
        <v>108.0307692307692</v>
      </c>
      <c r="S897" s="21">
        <v>224.73750000000001</v>
      </c>
      <c r="T897" s="21">
        <v>275.44074074074081</v>
      </c>
      <c r="U897" s="21">
        <v>236.6037037037037</v>
      </c>
      <c r="V897" s="22">
        <v>2202.4085826210821</v>
      </c>
      <c r="W897" s="23">
        <v>313</v>
      </c>
      <c r="X897" s="24">
        <v>0.86944444444444446</v>
      </c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</row>
    <row r="898" spans="1:42" s="25" customFormat="1" ht="16.5" customHeight="1" x14ac:dyDescent="0.25">
      <c r="A898" s="16">
        <v>21085030</v>
      </c>
      <c r="B898" s="17" t="s">
        <v>1236</v>
      </c>
      <c r="C898" s="17" t="s">
        <v>479</v>
      </c>
      <c r="D898" s="17" t="s">
        <v>363</v>
      </c>
      <c r="E898" s="17" t="s">
        <v>79</v>
      </c>
      <c r="F898" s="17">
        <v>4</v>
      </c>
      <c r="G898" s="17">
        <v>1030</v>
      </c>
      <c r="H898" s="18">
        <v>-75.58</v>
      </c>
      <c r="I898" s="19">
        <v>2.76</v>
      </c>
      <c r="J898" s="20">
        <v>199.59259259259261</v>
      </c>
      <c r="K898" s="21">
        <v>205.30384615384619</v>
      </c>
      <c r="L898" s="21">
        <v>265.40370370370368</v>
      </c>
      <c r="M898" s="21">
        <v>236.9499999999999</v>
      </c>
      <c r="N898" s="21">
        <v>169.83703703703699</v>
      </c>
      <c r="O898" s="21">
        <v>75.388461538461542</v>
      </c>
      <c r="P898" s="21">
        <v>55.133333333333347</v>
      </c>
      <c r="Q898" s="21">
        <v>42.491999999999997</v>
      </c>
      <c r="R898" s="21">
        <v>77.410714285714292</v>
      </c>
      <c r="S898" s="21">
        <v>214.75555555555559</v>
      </c>
      <c r="T898" s="21">
        <v>301.26551724137931</v>
      </c>
      <c r="U898" s="21">
        <v>262.07586206896548</v>
      </c>
      <c r="V898" s="22">
        <v>2105.608623510589</v>
      </c>
      <c r="W898" s="23">
        <v>319</v>
      </c>
      <c r="X898" s="24">
        <v>0.88611111111111107</v>
      </c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</row>
    <row r="899" spans="1:42" s="25" customFormat="1" ht="16.5" customHeight="1" x14ac:dyDescent="0.25">
      <c r="A899" s="16">
        <v>21050140</v>
      </c>
      <c r="B899" s="17" t="s">
        <v>1211</v>
      </c>
      <c r="C899" s="17" t="s">
        <v>1937</v>
      </c>
      <c r="D899" s="17" t="s">
        <v>354</v>
      </c>
      <c r="E899" s="17" t="s">
        <v>79</v>
      </c>
      <c r="F899" s="17">
        <v>4</v>
      </c>
      <c r="G899" s="17">
        <v>900</v>
      </c>
      <c r="H899" s="18">
        <v>-75.615666669999996</v>
      </c>
      <c r="I899" s="19">
        <v>2.5107777800000002</v>
      </c>
      <c r="J899" s="20">
        <v>166.48275862068971</v>
      </c>
      <c r="K899" s="21">
        <v>169.1</v>
      </c>
      <c r="L899" s="21">
        <v>205.86666666666659</v>
      </c>
      <c r="M899" s="21">
        <v>155.5</v>
      </c>
      <c r="N899" s="21">
        <v>110.4814814814815</v>
      </c>
      <c r="O899" s="21">
        <v>56.8</v>
      </c>
      <c r="P899" s="21">
        <v>35.013333333333343</v>
      </c>
      <c r="Q899" s="21">
        <v>27.214285714285719</v>
      </c>
      <c r="R899" s="21">
        <v>52.103448275862071</v>
      </c>
      <c r="S899" s="21">
        <v>180.34482758620689</v>
      </c>
      <c r="T899" s="21">
        <v>300.10000000000002</v>
      </c>
      <c r="U899" s="21">
        <v>239.43333333333331</v>
      </c>
      <c r="V899" s="22">
        <v>1698.440135011859</v>
      </c>
      <c r="W899" s="23">
        <v>349</v>
      </c>
      <c r="X899" s="24">
        <v>0.96944444444444444</v>
      </c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</row>
    <row r="900" spans="1:42" s="25" customFormat="1" ht="16.5" customHeight="1" x14ac:dyDescent="0.25">
      <c r="A900" s="16">
        <v>21080110</v>
      </c>
      <c r="B900" s="17" t="s">
        <v>1235</v>
      </c>
      <c r="C900" s="17" t="s">
        <v>1938</v>
      </c>
      <c r="D900" s="17" t="s">
        <v>354</v>
      </c>
      <c r="E900" s="17" t="s">
        <v>79</v>
      </c>
      <c r="F900" s="17">
        <v>4</v>
      </c>
      <c r="G900" s="17">
        <v>1000</v>
      </c>
      <c r="H900" s="18">
        <v>-75.72</v>
      </c>
      <c r="I900" s="19">
        <v>2.58</v>
      </c>
      <c r="J900" s="20">
        <v>146.362962962963</v>
      </c>
      <c r="K900" s="21">
        <v>162.35555555555561</v>
      </c>
      <c r="L900" s="21">
        <v>185.18888888888881</v>
      </c>
      <c r="M900" s="21">
        <v>168.78518518518521</v>
      </c>
      <c r="N900" s="21">
        <v>146.56399999999999</v>
      </c>
      <c r="O900" s="21">
        <v>67.896296296296299</v>
      </c>
      <c r="P900" s="21">
        <v>44.264000000000003</v>
      </c>
      <c r="Q900" s="21">
        <v>33.666666666666657</v>
      </c>
      <c r="R900" s="21">
        <v>54.65</v>
      </c>
      <c r="S900" s="21">
        <v>140.30000000000001</v>
      </c>
      <c r="T900" s="21">
        <v>212.90370370370371</v>
      </c>
      <c r="U900" s="21">
        <v>195.03703703703701</v>
      </c>
      <c r="V900" s="22">
        <v>1557.974296296296</v>
      </c>
      <c r="W900" s="23">
        <v>324</v>
      </c>
      <c r="X900" s="24">
        <v>0.9</v>
      </c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</row>
    <row r="901" spans="1:42" s="25" customFormat="1" ht="16.5" customHeight="1" x14ac:dyDescent="0.25">
      <c r="A901" s="16">
        <v>21050150</v>
      </c>
      <c r="B901" s="17" t="s">
        <v>1211</v>
      </c>
      <c r="C901" s="17" t="s">
        <v>428</v>
      </c>
      <c r="D901" s="17" t="s">
        <v>354</v>
      </c>
      <c r="E901" s="17" t="s">
        <v>79</v>
      </c>
      <c r="F901" s="17">
        <v>4</v>
      </c>
      <c r="G901" s="17">
        <v>788</v>
      </c>
      <c r="H901" s="18">
        <v>-75.760000000000005</v>
      </c>
      <c r="I901" s="19">
        <v>2.46</v>
      </c>
      <c r="J901" s="20">
        <v>163.5333333333333</v>
      </c>
      <c r="K901" s="21">
        <v>160</v>
      </c>
      <c r="L901" s="21">
        <v>200.6333333333333</v>
      </c>
      <c r="M901" s="21">
        <v>138.3666666666667</v>
      </c>
      <c r="N901" s="21">
        <v>123.8333333333333</v>
      </c>
      <c r="O901" s="21">
        <v>44.6</v>
      </c>
      <c r="P901" s="21">
        <v>33.1</v>
      </c>
      <c r="Q901" s="21">
        <v>23.1</v>
      </c>
      <c r="R901" s="21">
        <v>40.620689655172413</v>
      </c>
      <c r="S901" s="21">
        <v>169.06666666666669</v>
      </c>
      <c r="T901" s="21">
        <v>250.7586206896552</v>
      </c>
      <c r="U901" s="21">
        <v>226.13793103448279</v>
      </c>
      <c r="V901" s="22">
        <v>1573.750574712644</v>
      </c>
      <c r="W901" s="23">
        <v>357</v>
      </c>
      <c r="X901" s="24">
        <v>0.9916666666666667</v>
      </c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</row>
    <row r="902" spans="1:42" s="25" customFormat="1" ht="16.5" customHeight="1" x14ac:dyDescent="0.25">
      <c r="A902" s="16">
        <v>21050290</v>
      </c>
      <c r="B902" s="17" t="s">
        <v>1211</v>
      </c>
      <c r="C902" s="17" t="s">
        <v>385</v>
      </c>
      <c r="D902" s="17" t="s">
        <v>354</v>
      </c>
      <c r="E902" s="17" t="s">
        <v>79</v>
      </c>
      <c r="F902" s="17">
        <v>4</v>
      </c>
      <c r="G902" s="17">
        <v>825</v>
      </c>
      <c r="H902" s="18">
        <v>-75.728499999999997</v>
      </c>
      <c r="I902" s="19">
        <v>2.4912777799999999</v>
      </c>
      <c r="J902" s="20">
        <v>141.1866666666667</v>
      </c>
      <c r="K902" s="21">
        <v>153.99</v>
      </c>
      <c r="L902" s="21">
        <v>200.25333333333339</v>
      </c>
      <c r="M902" s="21">
        <v>154.38</v>
      </c>
      <c r="N902" s="21">
        <v>122.7733333333333</v>
      </c>
      <c r="O902" s="21">
        <v>50.383333333333333</v>
      </c>
      <c r="P902" s="21">
        <v>39.11724137931035</v>
      </c>
      <c r="Q902" s="21">
        <v>24.41333333333333</v>
      </c>
      <c r="R902" s="21">
        <v>36.276666666666671</v>
      </c>
      <c r="S902" s="21">
        <v>170.50689655172411</v>
      </c>
      <c r="T902" s="21">
        <v>259.37586206896549</v>
      </c>
      <c r="U902" s="21">
        <v>226.30714285714291</v>
      </c>
      <c r="V902" s="22">
        <v>1578.963809523809</v>
      </c>
      <c r="W902" s="23">
        <v>355</v>
      </c>
      <c r="X902" s="24">
        <v>0.98611111111111116</v>
      </c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</row>
    <row r="903" spans="1:42" s="25" customFormat="1" ht="16.5" customHeight="1" x14ac:dyDescent="0.25">
      <c r="A903" s="16">
        <v>21140110</v>
      </c>
      <c r="B903" s="17" t="s">
        <v>1211</v>
      </c>
      <c r="C903" s="17" t="s">
        <v>1939</v>
      </c>
      <c r="D903" s="17" t="s">
        <v>375</v>
      </c>
      <c r="E903" s="17" t="s">
        <v>79</v>
      </c>
      <c r="F903" s="17">
        <v>4</v>
      </c>
      <c r="G903" s="17">
        <v>444</v>
      </c>
      <c r="H903" s="18">
        <v>-75.09744443999999</v>
      </c>
      <c r="I903" s="19">
        <v>3.3453611099999998</v>
      </c>
      <c r="J903" s="20">
        <v>63.103448275862071</v>
      </c>
      <c r="K903" s="21">
        <v>79.666666666666671</v>
      </c>
      <c r="L903" s="21">
        <v>126.1857142857143</v>
      </c>
      <c r="M903" s="21">
        <v>109.26666666666669</v>
      </c>
      <c r="N903" s="21">
        <v>74.555555555555557</v>
      </c>
      <c r="O903" s="21">
        <v>43.629629629629633</v>
      </c>
      <c r="P903" s="21">
        <v>21.607142857142861</v>
      </c>
      <c r="Q903" s="21">
        <v>15.482758620689649</v>
      </c>
      <c r="R903" s="21">
        <v>46.678571428571431</v>
      </c>
      <c r="S903" s="21">
        <v>124.2068965517241</v>
      </c>
      <c r="T903" s="21">
        <v>173.41379310344831</v>
      </c>
      <c r="U903" s="21">
        <v>120.6321428571429</v>
      </c>
      <c r="V903" s="22">
        <v>998.42898649881408</v>
      </c>
      <c r="W903" s="23">
        <v>342</v>
      </c>
      <c r="X903" s="24">
        <v>0.95</v>
      </c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</row>
    <row r="904" spans="1:42" s="25" customFormat="1" ht="16.5" customHeight="1" x14ac:dyDescent="0.25">
      <c r="A904" s="16">
        <v>21110290</v>
      </c>
      <c r="B904" s="17" t="s">
        <v>1211</v>
      </c>
      <c r="C904" s="17" t="s">
        <v>1535</v>
      </c>
      <c r="D904" s="17" t="s">
        <v>375</v>
      </c>
      <c r="E904" s="17" t="s">
        <v>79</v>
      </c>
      <c r="F904" s="17">
        <v>4</v>
      </c>
      <c r="G904" s="17">
        <v>400</v>
      </c>
      <c r="H904" s="18">
        <v>-75.170305560000003</v>
      </c>
      <c r="I904" s="19">
        <v>3.3495555600000002</v>
      </c>
      <c r="J904" s="20">
        <v>78.827586206896555</v>
      </c>
      <c r="K904" s="21">
        <v>91.758620689655174</v>
      </c>
      <c r="L904" s="21">
        <v>144.03703703703701</v>
      </c>
      <c r="M904" s="21">
        <v>164.16666666666671</v>
      </c>
      <c r="N904" s="21">
        <v>107.71428571428569</v>
      </c>
      <c r="O904" s="21">
        <v>42.46153846153846</v>
      </c>
      <c r="P904" s="21">
        <v>27.76923076923077</v>
      </c>
      <c r="Q904" s="21">
        <v>23.041666666666671</v>
      </c>
      <c r="R904" s="21">
        <v>58.68571428571429</v>
      </c>
      <c r="S904" s="21">
        <v>168.22916666666671</v>
      </c>
      <c r="T904" s="21">
        <v>234.34800000000001</v>
      </c>
      <c r="U904" s="21">
        <v>174.38461538461539</v>
      </c>
      <c r="V904" s="22">
        <v>1315.4241285489729</v>
      </c>
      <c r="W904" s="23">
        <v>316</v>
      </c>
      <c r="X904" s="24">
        <v>0.87777777777777777</v>
      </c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</row>
    <row r="905" spans="1:42" s="25" customFormat="1" ht="16.5" customHeight="1" x14ac:dyDescent="0.25">
      <c r="A905" s="16">
        <v>21110120</v>
      </c>
      <c r="B905" s="17" t="s">
        <v>1211</v>
      </c>
      <c r="C905" s="17" t="s">
        <v>1940</v>
      </c>
      <c r="D905" s="17" t="s">
        <v>375</v>
      </c>
      <c r="E905" s="17" t="s">
        <v>79</v>
      </c>
      <c r="F905" s="17">
        <v>4</v>
      </c>
      <c r="G905" s="17">
        <v>400</v>
      </c>
      <c r="H905" s="18">
        <v>-75.200777779999996</v>
      </c>
      <c r="I905" s="19">
        <v>3.3053333299999998</v>
      </c>
      <c r="J905" s="20">
        <v>66.931034482758619</v>
      </c>
      <c r="K905" s="21">
        <v>78.5</v>
      </c>
      <c r="L905" s="21">
        <v>107.9740740740741</v>
      </c>
      <c r="M905" s="21">
        <v>122.2413793103448</v>
      </c>
      <c r="N905" s="21">
        <v>98.958620689655177</v>
      </c>
      <c r="O905" s="21">
        <v>39.640740740740739</v>
      </c>
      <c r="P905" s="21">
        <v>26.596551724137932</v>
      </c>
      <c r="Q905" s="21">
        <v>22.586206896551719</v>
      </c>
      <c r="R905" s="21">
        <v>53.919999999999987</v>
      </c>
      <c r="S905" s="21">
        <v>106.4814814814815</v>
      </c>
      <c r="T905" s="21">
        <v>202.3206896551724</v>
      </c>
      <c r="U905" s="21">
        <v>124.5962962962963</v>
      </c>
      <c r="V905" s="22">
        <v>1050.747075351213</v>
      </c>
      <c r="W905" s="23">
        <v>341</v>
      </c>
      <c r="X905" s="24">
        <v>0.94722222222222219</v>
      </c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</row>
    <row r="906" spans="1:42" s="25" customFormat="1" ht="16.5" customHeight="1" x14ac:dyDescent="0.25">
      <c r="A906" s="16">
        <v>21110330</v>
      </c>
      <c r="B906" s="17" t="s">
        <v>1211</v>
      </c>
      <c r="C906" s="17" t="s">
        <v>374</v>
      </c>
      <c r="D906" s="17" t="s">
        <v>375</v>
      </c>
      <c r="E906" s="17" t="s">
        <v>79</v>
      </c>
      <c r="F906" s="17">
        <v>4</v>
      </c>
      <c r="G906" s="17">
        <v>429</v>
      </c>
      <c r="H906" s="18">
        <v>-75.218416669999996</v>
      </c>
      <c r="I906" s="19">
        <v>3.1873888899999998</v>
      </c>
      <c r="J906" s="20">
        <v>73.613793103448288</v>
      </c>
      <c r="K906" s="21">
        <v>88.758620689655174</v>
      </c>
      <c r="L906" s="21">
        <v>131.4</v>
      </c>
      <c r="M906" s="21">
        <v>137.7931034482759</v>
      </c>
      <c r="N906" s="21">
        <v>89.67</v>
      </c>
      <c r="O906" s="21">
        <v>34.178571428571431</v>
      </c>
      <c r="P906" s="21">
        <v>27.633333333333329</v>
      </c>
      <c r="Q906" s="21">
        <v>19.793103448275861</v>
      </c>
      <c r="R906" s="21">
        <v>50.896551724137929</v>
      </c>
      <c r="S906" s="21">
        <v>135</v>
      </c>
      <c r="T906" s="21">
        <v>200.3</v>
      </c>
      <c r="U906" s="21">
        <v>135.6333333333333</v>
      </c>
      <c r="V906" s="22">
        <v>1124.6704105090309</v>
      </c>
      <c r="W906" s="23">
        <v>353</v>
      </c>
      <c r="X906" s="24">
        <v>0.98055555555555551</v>
      </c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</row>
    <row r="907" spans="1:42" s="25" customFormat="1" ht="16.5" customHeight="1" x14ac:dyDescent="0.25">
      <c r="A907" s="16">
        <v>21110090</v>
      </c>
      <c r="B907" s="17" t="s">
        <v>1211</v>
      </c>
      <c r="C907" s="17" t="s">
        <v>1941</v>
      </c>
      <c r="D907" s="17" t="s">
        <v>375</v>
      </c>
      <c r="E907" s="17" t="s">
        <v>79</v>
      </c>
      <c r="F907" s="17">
        <v>4</v>
      </c>
      <c r="G907" s="17">
        <v>400</v>
      </c>
      <c r="H907" s="18">
        <v>-75.169250000000005</v>
      </c>
      <c r="I907" s="19">
        <v>3.3871388900000001</v>
      </c>
      <c r="J907" s="20">
        <v>77.689655172413794</v>
      </c>
      <c r="K907" s="21">
        <v>77.241379310344826</v>
      </c>
      <c r="L907" s="21">
        <v>140.21428571428569</v>
      </c>
      <c r="M907" s="21">
        <v>143.23333333333329</v>
      </c>
      <c r="N907" s="21">
        <v>97.86666666666666</v>
      </c>
      <c r="O907" s="21">
        <v>44.241379310344833</v>
      </c>
      <c r="P907" s="21">
        <v>22.068965517241381</v>
      </c>
      <c r="Q907" s="21">
        <v>24.766666666666669</v>
      </c>
      <c r="R907" s="21">
        <v>54.214285714285722</v>
      </c>
      <c r="S907" s="21">
        <v>149.03571428571431</v>
      </c>
      <c r="T907" s="21">
        <v>216.0344827586207</v>
      </c>
      <c r="U907" s="21">
        <v>171.3</v>
      </c>
      <c r="V907" s="22">
        <v>1217.9068144499181</v>
      </c>
      <c r="W907" s="23">
        <v>349</v>
      </c>
      <c r="X907" s="24">
        <v>0.96944444444444444</v>
      </c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</row>
    <row r="908" spans="1:42" s="25" customFormat="1" ht="16.5" customHeight="1" x14ac:dyDescent="0.25">
      <c r="A908" s="16">
        <v>21145040</v>
      </c>
      <c r="B908" s="17" t="s">
        <v>1244</v>
      </c>
      <c r="C908" s="17" t="s">
        <v>377</v>
      </c>
      <c r="D908" s="17" t="s">
        <v>375</v>
      </c>
      <c r="E908" s="17" t="s">
        <v>79</v>
      </c>
      <c r="F908" s="17">
        <v>4</v>
      </c>
      <c r="G908" s="17">
        <v>440</v>
      </c>
      <c r="H908" s="18">
        <v>-75.110111110000005</v>
      </c>
      <c r="I908" s="19">
        <v>3.3733611099999998</v>
      </c>
      <c r="J908" s="20">
        <v>63.000000000000007</v>
      </c>
      <c r="K908" s="21">
        <v>75.54814814814813</v>
      </c>
      <c r="L908" s="21">
        <v>147.1538461538461</v>
      </c>
      <c r="M908" s="21">
        <v>118.9153846153846</v>
      </c>
      <c r="N908" s="21">
        <v>81.529629629629639</v>
      </c>
      <c r="O908" s="21">
        <v>37.083333333333343</v>
      </c>
      <c r="P908" s="21">
        <v>28.383333333333329</v>
      </c>
      <c r="Q908" s="21">
        <v>21.635999999999999</v>
      </c>
      <c r="R908" s="21">
        <v>46.720833333333339</v>
      </c>
      <c r="S908" s="21">
        <v>122.1807692307692</v>
      </c>
      <c r="T908" s="21">
        <v>199.44615384615381</v>
      </c>
      <c r="U908" s="21">
        <v>135.624</v>
      </c>
      <c r="V908" s="22">
        <v>1077.221431623931</v>
      </c>
      <c r="W908" s="23">
        <v>309</v>
      </c>
      <c r="X908" s="24">
        <v>0.85833333333333328</v>
      </c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</row>
    <row r="909" spans="1:42" s="25" customFormat="1" ht="16.5" customHeight="1" x14ac:dyDescent="0.25">
      <c r="A909" s="16">
        <v>21115060</v>
      </c>
      <c r="B909" s="17" t="s">
        <v>1236</v>
      </c>
      <c r="C909" s="17" t="s">
        <v>1119</v>
      </c>
      <c r="D909" s="17" t="s">
        <v>375</v>
      </c>
      <c r="E909" s="17" t="s">
        <v>79</v>
      </c>
      <c r="F909" s="17">
        <v>4</v>
      </c>
      <c r="G909" s="17">
        <v>400</v>
      </c>
      <c r="H909" s="18">
        <v>-75.184055560000004</v>
      </c>
      <c r="I909" s="19">
        <v>3.3292222200000001</v>
      </c>
      <c r="J909" s="20">
        <v>64.065517241379297</v>
      </c>
      <c r="K909" s="21">
        <v>72.672413793103416</v>
      </c>
      <c r="L909" s="21">
        <v>123.13448275862071</v>
      </c>
      <c r="M909" s="21">
        <v>135.91666666666671</v>
      </c>
      <c r="N909" s="21">
        <v>87.63000000000001</v>
      </c>
      <c r="O909" s="21">
        <v>34.803571428571423</v>
      </c>
      <c r="P909" s="21">
        <v>25.193333333333332</v>
      </c>
      <c r="Q909" s="21">
        <v>19.809999999999999</v>
      </c>
      <c r="R909" s="21">
        <v>55.610000000000021</v>
      </c>
      <c r="S909" s="21">
        <v>124.4</v>
      </c>
      <c r="T909" s="21">
        <v>202.17777777777769</v>
      </c>
      <c r="U909" s="21">
        <v>142.16</v>
      </c>
      <c r="V909" s="22">
        <v>1087.573762999453</v>
      </c>
      <c r="W909" s="23">
        <v>352</v>
      </c>
      <c r="X909" s="24">
        <v>0.97777777777777775</v>
      </c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</row>
    <row r="910" spans="1:42" s="25" customFormat="1" ht="16.5" customHeight="1" x14ac:dyDescent="0.25">
      <c r="A910" s="16">
        <v>21140100</v>
      </c>
      <c r="B910" s="17" t="s">
        <v>1211</v>
      </c>
      <c r="C910" s="17" t="s">
        <v>1835</v>
      </c>
      <c r="D910" s="17" t="s">
        <v>375</v>
      </c>
      <c r="E910" s="17" t="s">
        <v>79</v>
      </c>
      <c r="F910" s="17">
        <v>4</v>
      </c>
      <c r="G910" s="17">
        <v>368</v>
      </c>
      <c r="H910" s="18">
        <v>-75.104638890000004</v>
      </c>
      <c r="I910" s="19">
        <v>3.423</v>
      </c>
      <c r="J910" s="20">
        <v>65.68518518518519</v>
      </c>
      <c r="K910" s="21">
        <v>80.878571428571448</v>
      </c>
      <c r="L910" s="21">
        <v>167.3</v>
      </c>
      <c r="M910" s="21">
        <v>133.71111111111111</v>
      </c>
      <c r="N910" s="21">
        <v>94.800000000000011</v>
      </c>
      <c r="O910" s="21">
        <v>45.392307692307682</v>
      </c>
      <c r="P910" s="21">
        <v>26.714285714285719</v>
      </c>
      <c r="Q910" s="21">
        <v>22.046428571428571</v>
      </c>
      <c r="R910" s="21">
        <v>64.883333333333326</v>
      </c>
      <c r="S910" s="21">
        <v>142.97499999999999</v>
      </c>
      <c r="T910" s="21">
        <v>209.96071428571429</v>
      </c>
      <c r="U910" s="21">
        <v>161.3642857142857</v>
      </c>
      <c r="V910" s="22">
        <v>1215.7112230362229</v>
      </c>
      <c r="W910" s="23">
        <v>327</v>
      </c>
      <c r="X910" s="24">
        <v>0.90833333333333333</v>
      </c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</row>
    <row r="911" spans="1:42" s="25" customFormat="1" ht="16.5" customHeight="1" x14ac:dyDescent="0.25">
      <c r="A911" s="16">
        <v>21115080</v>
      </c>
      <c r="B911" s="17" t="s">
        <v>1236</v>
      </c>
      <c r="C911" s="28" t="s">
        <v>1942</v>
      </c>
      <c r="D911" s="17" t="s">
        <v>375</v>
      </c>
      <c r="E911" s="17" t="s">
        <v>79</v>
      </c>
      <c r="F911" s="17">
        <v>4</v>
      </c>
      <c r="G911" s="17">
        <v>430</v>
      </c>
      <c r="H911" s="18">
        <v>-75.247500000000002</v>
      </c>
      <c r="I911" s="19">
        <v>3.1830555600000001</v>
      </c>
      <c r="J911" s="20">
        <v>65.330769230769235</v>
      </c>
      <c r="K911" s="21">
        <v>86.134615384615373</v>
      </c>
      <c r="L911" s="21">
        <v>142.83333333333329</v>
      </c>
      <c r="M911" s="21">
        <v>136.40740740740739</v>
      </c>
      <c r="N911" s="21">
        <v>88.707407407407416</v>
      </c>
      <c r="O911" s="21">
        <v>34.281481481481492</v>
      </c>
      <c r="P911" s="21">
        <v>28.981481481481481</v>
      </c>
      <c r="Q911" s="21">
        <v>19.588888888888889</v>
      </c>
      <c r="R911" s="21">
        <v>61.607407407407408</v>
      </c>
      <c r="S911" s="21">
        <v>128.21851851851849</v>
      </c>
      <c r="T911" s="21">
        <v>187.67037037037039</v>
      </c>
      <c r="U911" s="21">
        <v>130.6846153846154</v>
      </c>
      <c r="V911" s="22">
        <v>1110.4462962962959</v>
      </c>
      <c r="W911" s="23">
        <v>321</v>
      </c>
      <c r="X911" s="24">
        <v>0.89166666666666672</v>
      </c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</row>
    <row r="912" spans="1:42" s="25" customFormat="1" ht="16.5" customHeight="1" x14ac:dyDescent="0.25">
      <c r="A912" s="16">
        <v>21080070</v>
      </c>
      <c r="B912" s="17" t="s">
        <v>1211</v>
      </c>
      <c r="C912" s="17" t="s">
        <v>1943</v>
      </c>
      <c r="D912" s="17" t="s">
        <v>359</v>
      </c>
      <c r="E912" s="17" t="s">
        <v>79</v>
      </c>
      <c r="F912" s="17">
        <v>4</v>
      </c>
      <c r="G912" s="17">
        <v>650</v>
      </c>
      <c r="H912" s="18">
        <v>-75.580916669999993</v>
      </c>
      <c r="I912" s="19">
        <v>2.6369166700000002</v>
      </c>
      <c r="J912" s="20">
        <v>209.12068965517241</v>
      </c>
      <c r="K912" s="21">
        <v>164.38275862068971</v>
      </c>
      <c r="L912" s="21">
        <v>243.8133333333333</v>
      </c>
      <c r="M912" s="21">
        <v>208.4</v>
      </c>
      <c r="N912" s="21">
        <v>153.81379310344829</v>
      </c>
      <c r="O912" s="21">
        <v>47.61666666666666</v>
      </c>
      <c r="P912" s="21">
        <v>33.303448275862067</v>
      </c>
      <c r="Q912" s="21">
        <v>20.568965517241381</v>
      </c>
      <c r="R912" s="21">
        <v>62.917857142857159</v>
      </c>
      <c r="S912" s="21">
        <v>188.23</v>
      </c>
      <c r="T912" s="21">
        <v>355.86551724137928</v>
      </c>
      <c r="U912" s="21">
        <v>291.11071428571432</v>
      </c>
      <c r="V912" s="22">
        <v>1979.143743842365</v>
      </c>
      <c r="W912" s="23">
        <v>349</v>
      </c>
      <c r="X912" s="24">
        <v>0.96944444444444444</v>
      </c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</row>
    <row r="913" spans="1:42" s="25" customFormat="1" ht="16.5" customHeight="1" x14ac:dyDescent="0.25">
      <c r="A913" s="16">
        <v>21080030</v>
      </c>
      <c r="B913" s="17" t="s">
        <v>1211</v>
      </c>
      <c r="C913" s="17" t="s">
        <v>359</v>
      </c>
      <c r="D913" s="17" t="s">
        <v>359</v>
      </c>
      <c r="E913" s="17" t="s">
        <v>79</v>
      </c>
      <c r="F913" s="17">
        <v>4</v>
      </c>
      <c r="G913" s="17">
        <v>600</v>
      </c>
      <c r="H913" s="18">
        <v>-75.528861110000008</v>
      </c>
      <c r="I913" s="19">
        <v>2.66961111</v>
      </c>
      <c r="J913" s="20">
        <v>149.41999999999999</v>
      </c>
      <c r="K913" s="21">
        <v>147.79333333333341</v>
      </c>
      <c r="L913" s="21">
        <v>213.06666666666669</v>
      </c>
      <c r="M913" s="21">
        <v>165.62</v>
      </c>
      <c r="N913" s="21">
        <v>121.1966666666667</v>
      </c>
      <c r="O913" s="21">
        <v>40.926666666666662</v>
      </c>
      <c r="P913" s="21">
        <v>34.26</v>
      </c>
      <c r="Q913" s="21">
        <v>17.75333333333333</v>
      </c>
      <c r="R913" s="21">
        <v>44.575862068965513</v>
      </c>
      <c r="S913" s="21">
        <v>161</v>
      </c>
      <c r="T913" s="21">
        <v>271.33999999999997</v>
      </c>
      <c r="U913" s="21">
        <v>209.24827586206899</v>
      </c>
      <c r="V913" s="22">
        <v>1576.2008045977011</v>
      </c>
      <c r="W913" s="23">
        <v>357</v>
      </c>
      <c r="X913" s="24">
        <v>0.9916666666666667</v>
      </c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</row>
    <row r="914" spans="1:42" s="25" customFormat="1" ht="16.5" customHeight="1" x14ac:dyDescent="0.25">
      <c r="A914" s="16">
        <v>15060020</v>
      </c>
      <c r="B914" s="17" t="s">
        <v>1211</v>
      </c>
      <c r="C914" s="17" t="s">
        <v>1944</v>
      </c>
      <c r="D914" s="17" t="s">
        <v>1945</v>
      </c>
      <c r="E914" s="17" t="s">
        <v>41</v>
      </c>
      <c r="F914" s="17">
        <v>5</v>
      </c>
      <c r="G914" s="17">
        <v>93</v>
      </c>
      <c r="H914" s="18">
        <v>-72.611805560000008</v>
      </c>
      <c r="I914" s="19">
        <v>11.197388889999999</v>
      </c>
      <c r="J914" s="20">
        <v>9.8892857142857142</v>
      </c>
      <c r="K914" s="21">
        <v>2.7666666666666671</v>
      </c>
      <c r="L914" s="21">
        <v>11.026666666666671</v>
      </c>
      <c r="M914" s="21">
        <v>51.003333333333337</v>
      </c>
      <c r="N914" s="21">
        <v>120.12758620689659</v>
      </c>
      <c r="O914" s="21">
        <v>51.883333333333333</v>
      </c>
      <c r="P914" s="21">
        <v>26.356666666666669</v>
      </c>
      <c r="Q914" s="21">
        <v>99.285714285714292</v>
      </c>
      <c r="R914" s="21">
        <v>173.10689655172419</v>
      </c>
      <c r="S914" s="21">
        <v>149.75357142857141</v>
      </c>
      <c r="T914" s="21">
        <v>140.56071428571431</v>
      </c>
      <c r="U914" s="21">
        <v>51.513333333333343</v>
      </c>
      <c r="V914" s="22">
        <v>887.27376847290634</v>
      </c>
      <c r="W914" s="23">
        <v>350</v>
      </c>
      <c r="X914" s="24">
        <v>0.97222222222222221</v>
      </c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</row>
    <row r="915" spans="1:42" s="25" customFormat="1" ht="16.5" customHeight="1" x14ac:dyDescent="0.25">
      <c r="A915" s="16">
        <v>15065501</v>
      </c>
      <c r="B915" s="17" t="s">
        <v>1227</v>
      </c>
      <c r="C915" s="17" t="s">
        <v>1946</v>
      </c>
      <c r="D915" s="17" t="s">
        <v>1945</v>
      </c>
      <c r="E915" s="17" t="s">
        <v>41</v>
      </c>
      <c r="F915" s="17">
        <v>5</v>
      </c>
      <c r="G915" s="17">
        <v>80</v>
      </c>
      <c r="H915" s="18">
        <v>-72.615944439999993</v>
      </c>
      <c r="I915" s="19">
        <v>11.13758333</v>
      </c>
      <c r="J915" s="20">
        <v>13.86538461538461</v>
      </c>
      <c r="K915" s="21">
        <v>4.382142857142858</v>
      </c>
      <c r="L915" s="21">
        <v>15.63846153846154</v>
      </c>
      <c r="M915" s="21">
        <v>60.833333333333321</v>
      </c>
      <c r="N915" s="21">
        <v>117.1071428571429</v>
      </c>
      <c r="O915" s="21">
        <v>49.667857142857152</v>
      </c>
      <c r="P915" s="21">
        <v>48.614285714285707</v>
      </c>
      <c r="Q915" s="21">
        <v>99.085185185185196</v>
      </c>
      <c r="R915" s="21">
        <v>146.125</v>
      </c>
      <c r="S915" s="21">
        <v>157.54400000000001</v>
      </c>
      <c r="T915" s="21">
        <v>173.2296296296297</v>
      </c>
      <c r="U915" s="21">
        <v>59.324166666666677</v>
      </c>
      <c r="V915" s="22">
        <v>945.4165895400896</v>
      </c>
      <c r="W915" s="23">
        <v>318</v>
      </c>
      <c r="X915" s="24">
        <v>0.8833333333333333</v>
      </c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</row>
    <row r="916" spans="1:42" s="25" customFormat="1" ht="16.5" customHeight="1" x14ac:dyDescent="0.25">
      <c r="A916" s="16">
        <v>15060040</v>
      </c>
      <c r="B916" s="17" t="s">
        <v>1211</v>
      </c>
      <c r="C916" s="17" t="s">
        <v>434</v>
      </c>
      <c r="D916" s="17" t="s">
        <v>435</v>
      </c>
      <c r="E916" s="17" t="s">
        <v>41</v>
      </c>
      <c r="F916" s="17">
        <v>5</v>
      </c>
      <c r="G916" s="17">
        <v>900</v>
      </c>
      <c r="H916" s="18">
        <v>-72.877527779999994</v>
      </c>
      <c r="I916" s="19">
        <v>11.034361110000001</v>
      </c>
      <c r="J916" s="20">
        <v>7.7107142857142863</v>
      </c>
      <c r="K916" s="21">
        <v>4.0517241379310347</v>
      </c>
      <c r="L916" s="21">
        <v>23.46206896551724</v>
      </c>
      <c r="M916" s="21">
        <v>118.98275862068969</v>
      </c>
      <c r="N916" s="21">
        <v>174.9034482758621</v>
      </c>
      <c r="O916" s="21">
        <v>101.9034482758621</v>
      </c>
      <c r="P916" s="21">
        <v>68.486206896551721</v>
      </c>
      <c r="Q916" s="21">
        <v>116.26428571428571</v>
      </c>
      <c r="R916" s="21">
        <v>148.20714285714291</v>
      </c>
      <c r="S916" s="21">
        <v>193.2555555555555</v>
      </c>
      <c r="T916" s="21">
        <v>152.5275862068965</v>
      </c>
      <c r="U916" s="21">
        <v>38.840740740740742</v>
      </c>
      <c r="V916" s="22">
        <v>1148.5956805327489</v>
      </c>
      <c r="W916" s="23">
        <v>341</v>
      </c>
      <c r="X916" s="24">
        <v>0.94722222222222219</v>
      </c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</row>
    <row r="917" spans="1:42" s="25" customFormat="1" ht="16.5" customHeight="1" x14ac:dyDescent="0.25">
      <c r="A917" s="16">
        <v>15067130</v>
      </c>
      <c r="B917" s="17" t="s">
        <v>1564</v>
      </c>
      <c r="C917" s="17" t="s">
        <v>1947</v>
      </c>
      <c r="D917" s="17" t="s">
        <v>435</v>
      </c>
      <c r="E917" s="17" t="s">
        <v>41</v>
      </c>
      <c r="F917" s="17">
        <v>5</v>
      </c>
      <c r="G917" s="17">
        <v>210</v>
      </c>
      <c r="H917" s="18">
        <v>-72.819555560000012</v>
      </c>
      <c r="I917" s="19">
        <v>10.99855556</v>
      </c>
      <c r="J917" s="20">
        <v>4.370000000000001</v>
      </c>
      <c r="K917" s="21">
        <v>0.37241379310344819</v>
      </c>
      <c r="L917" s="21">
        <v>18.93214285714286</v>
      </c>
      <c r="M917" s="21">
        <v>71.455172413793107</v>
      </c>
      <c r="N917" s="21">
        <v>127</v>
      </c>
      <c r="O917" s="21">
        <v>92.693333333333328</v>
      </c>
      <c r="P917" s="21">
        <v>48.027586206896558</v>
      </c>
      <c r="Q917" s="21">
        <v>92.725925925925907</v>
      </c>
      <c r="R917" s="21">
        <v>137.04137931034481</v>
      </c>
      <c r="S917" s="21">
        <v>145.97307692307689</v>
      </c>
      <c r="T917" s="21">
        <v>77.062068965517241</v>
      </c>
      <c r="U917" s="21">
        <v>31.135714285714279</v>
      </c>
      <c r="V917" s="22">
        <v>846.78881401484853</v>
      </c>
      <c r="W917" s="23">
        <v>344</v>
      </c>
      <c r="X917" s="24">
        <v>0.9555555555555556</v>
      </c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</row>
    <row r="918" spans="1:42" s="25" customFormat="1" ht="16.5" customHeight="1" x14ac:dyDescent="0.25">
      <c r="A918" s="16">
        <v>15060210</v>
      </c>
      <c r="B918" s="17" t="s">
        <v>1235</v>
      </c>
      <c r="C918" s="17" t="s">
        <v>1948</v>
      </c>
      <c r="D918" s="17" t="s">
        <v>435</v>
      </c>
      <c r="E918" s="17" t="s">
        <v>41</v>
      </c>
      <c r="F918" s="17">
        <v>5</v>
      </c>
      <c r="G918" s="17">
        <v>95</v>
      </c>
      <c r="H918" s="18">
        <v>-72.674999999999997</v>
      </c>
      <c r="I918" s="19">
        <v>11.076888889999999</v>
      </c>
      <c r="J918" s="20">
        <v>8.0740740740740726</v>
      </c>
      <c r="K918" s="21">
        <v>1.588461538461539</v>
      </c>
      <c r="L918" s="21">
        <v>9.8740740740740751</v>
      </c>
      <c r="M918" s="21">
        <v>70.778571428571425</v>
      </c>
      <c r="N918" s="21">
        <v>110.21724137931029</v>
      </c>
      <c r="O918" s="21">
        <v>61.151724137931033</v>
      </c>
      <c r="P918" s="21">
        <v>41.500000000000007</v>
      </c>
      <c r="Q918" s="21">
        <v>101.9576923076923</v>
      </c>
      <c r="R918" s="21">
        <v>123</v>
      </c>
      <c r="S918" s="21">
        <v>115.7310344827586</v>
      </c>
      <c r="T918" s="21">
        <v>114.5259259259259</v>
      </c>
      <c r="U918" s="21">
        <v>40.149999999999977</v>
      </c>
      <c r="V918" s="22">
        <v>798.54879934879932</v>
      </c>
      <c r="W918" s="23">
        <v>330</v>
      </c>
      <c r="X918" s="24">
        <v>0.91666666666666663</v>
      </c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</row>
    <row r="919" spans="1:42" s="25" customFormat="1" ht="16.5" customHeight="1" x14ac:dyDescent="0.25">
      <c r="A919" s="16">
        <v>15030010</v>
      </c>
      <c r="B919" s="17" t="s">
        <v>1211</v>
      </c>
      <c r="C919" s="17" t="s">
        <v>448</v>
      </c>
      <c r="D919" s="17" t="s">
        <v>448</v>
      </c>
      <c r="E919" s="17" t="s">
        <v>41</v>
      </c>
      <c r="F919" s="17">
        <v>5</v>
      </c>
      <c r="G919" s="17">
        <v>5</v>
      </c>
      <c r="H919" s="18">
        <v>-73.312194439999999</v>
      </c>
      <c r="I919" s="19">
        <v>11.27522222</v>
      </c>
      <c r="J919" s="20">
        <v>15.026666666666671</v>
      </c>
      <c r="K919" s="21">
        <v>11.266666666666669</v>
      </c>
      <c r="L919" s="21">
        <v>31.05714285714285</v>
      </c>
      <c r="M919" s="21">
        <v>86.703448275862058</v>
      </c>
      <c r="N919" s="21">
        <v>180.51379310344831</v>
      </c>
      <c r="O919" s="21">
        <v>92.663333333333327</v>
      </c>
      <c r="P919" s="21">
        <v>45.565517241379311</v>
      </c>
      <c r="Q919" s="21">
        <v>123.425</v>
      </c>
      <c r="R919" s="21">
        <v>202.97500000000011</v>
      </c>
      <c r="S919" s="21">
        <v>308.6571428571429</v>
      </c>
      <c r="T919" s="21">
        <v>238.75666666666669</v>
      </c>
      <c r="U919" s="21">
        <v>55.317241379310353</v>
      </c>
      <c r="V919" s="22">
        <v>1391.9276190476189</v>
      </c>
      <c r="W919" s="23">
        <v>348</v>
      </c>
      <c r="X919" s="24">
        <v>0.96666666666666667</v>
      </c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</row>
    <row r="920" spans="1:42" s="25" customFormat="1" ht="16.5" customHeight="1" x14ac:dyDescent="0.25">
      <c r="A920" s="16">
        <v>15060050</v>
      </c>
      <c r="B920" s="17" t="s">
        <v>1211</v>
      </c>
      <c r="C920" s="17" t="s">
        <v>1949</v>
      </c>
      <c r="D920" s="17" t="s">
        <v>1950</v>
      </c>
      <c r="E920" s="17" t="s">
        <v>41</v>
      </c>
      <c r="F920" s="17">
        <v>5</v>
      </c>
      <c r="G920" s="17">
        <v>420</v>
      </c>
      <c r="H920" s="18">
        <v>-73.047972220000005</v>
      </c>
      <c r="I920" s="19">
        <v>10.952999999999999</v>
      </c>
      <c r="J920" s="20">
        <v>8.6206896551724146</v>
      </c>
      <c r="K920" s="21">
        <v>6.975862068965518</v>
      </c>
      <c r="L920" s="21">
        <v>26.53793103448276</v>
      </c>
      <c r="M920" s="21">
        <v>89.371428571428552</v>
      </c>
      <c r="N920" s="21">
        <v>175.2</v>
      </c>
      <c r="O920" s="21">
        <v>95.865517241379308</v>
      </c>
      <c r="P920" s="21">
        <v>60.737931034482763</v>
      </c>
      <c r="Q920" s="21">
        <v>122.6103448275862</v>
      </c>
      <c r="R920" s="21">
        <v>143.32857142857151</v>
      </c>
      <c r="S920" s="21">
        <v>167.4148148148148</v>
      </c>
      <c r="T920" s="21">
        <v>114.5730769230769</v>
      </c>
      <c r="U920" s="21">
        <v>34.864285714285707</v>
      </c>
      <c r="V920" s="22">
        <v>1046.1004533142459</v>
      </c>
      <c r="W920" s="23">
        <v>340</v>
      </c>
      <c r="X920" s="24">
        <v>0.94444444444444442</v>
      </c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</row>
    <row r="921" spans="1:42" s="25" customFormat="1" ht="16.5" customHeight="1" x14ac:dyDescent="0.25">
      <c r="A921" s="16">
        <v>15060150</v>
      </c>
      <c r="B921" s="17" t="s">
        <v>1211</v>
      </c>
      <c r="C921" s="17" t="s">
        <v>1951</v>
      </c>
      <c r="D921" s="17" t="s">
        <v>499</v>
      </c>
      <c r="E921" s="17" t="s">
        <v>41</v>
      </c>
      <c r="F921" s="17">
        <v>5</v>
      </c>
      <c r="G921" s="17">
        <v>350</v>
      </c>
      <c r="H921" s="18">
        <v>-72.798194440000003</v>
      </c>
      <c r="I921" s="19">
        <v>10.777944440000001</v>
      </c>
      <c r="J921" s="20">
        <v>5.0172413793103452</v>
      </c>
      <c r="K921" s="21">
        <v>4.1892857142857141</v>
      </c>
      <c r="L921" s="21">
        <v>21.827586206896552</v>
      </c>
      <c r="M921" s="21">
        <v>75.448275862068968</v>
      </c>
      <c r="N921" s="21">
        <v>123.7392857142857</v>
      </c>
      <c r="O921" s="21">
        <v>60.81428571428571</v>
      </c>
      <c r="P921" s="21">
        <v>59.006896551724132</v>
      </c>
      <c r="Q921" s="21">
        <v>74.382758620689671</v>
      </c>
      <c r="R921" s="21">
        <v>138.11000000000001</v>
      </c>
      <c r="S921" s="21">
        <v>142.14074074074071</v>
      </c>
      <c r="T921" s="21">
        <v>100.9068965517241</v>
      </c>
      <c r="U921" s="21">
        <v>31.721428571428572</v>
      </c>
      <c r="V921" s="22">
        <v>837.30468162744023</v>
      </c>
      <c r="W921" s="23">
        <v>343</v>
      </c>
      <c r="X921" s="24">
        <v>0.95277777777777772</v>
      </c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</row>
    <row r="922" spans="1:42" s="25" customFormat="1" ht="16.5" customHeight="1" x14ac:dyDescent="0.25">
      <c r="A922" s="16">
        <v>15060070</v>
      </c>
      <c r="B922" s="17" t="s">
        <v>1211</v>
      </c>
      <c r="C922" s="17" t="s">
        <v>1952</v>
      </c>
      <c r="D922" s="17" t="s">
        <v>499</v>
      </c>
      <c r="E922" s="17" t="s">
        <v>41</v>
      </c>
      <c r="F922" s="17">
        <v>5</v>
      </c>
      <c r="G922" s="17">
        <v>390</v>
      </c>
      <c r="H922" s="18">
        <v>-72.768361110000001</v>
      </c>
      <c r="I922" s="19">
        <v>10.786</v>
      </c>
      <c r="J922" s="20">
        <v>4.905263157894737</v>
      </c>
      <c r="K922" s="21">
        <v>4.5111111111111111</v>
      </c>
      <c r="L922" s="21">
        <v>28.4</v>
      </c>
      <c r="M922" s="21">
        <v>130.5736842105263</v>
      </c>
      <c r="N922" s="21">
        <v>139.87894736842111</v>
      </c>
      <c r="O922" s="21">
        <v>119.55</v>
      </c>
      <c r="P922" s="21">
        <v>67.223529411764702</v>
      </c>
      <c r="Q922" s="21">
        <v>107.54444444444439</v>
      </c>
      <c r="R922" s="21">
        <v>157.38888888888891</v>
      </c>
      <c r="S922" s="21">
        <v>176.6</v>
      </c>
      <c r="T922" s="21">
        <v>152.93333333333331</v>
      </c>
      <c r="U922" s="21">
        <v>55.961111111111109</v>
      </c>
      <c r="V922" s="22">
        <v>1145.470313037496</v>
      </c>
      <c r="W922" s="23">
        <v>219</v>
      </c>
      <c r="X922" s="24">
        <v>0.91249999999999998</v>
      </c>
      <c r="Y922" s="5" t="s">
        <v>1214</v>
      </c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</row>
    <row r="923" spans="1:42" s="25" customFormat="1" ht="16.5" customHeight="1" x14ac:dyDescent="0.25">
      <c r="A923" s="16">
        <v>15060090</v>
      </c>
      <c r="B923" s="17" t="s">
        <v>1235</v>
      </c>
      <c r="C923" s="17" t="s">
        <v>1374</v>
      </c>
      <c r="D923" s="17" t="s">
        <v>1953</v>
      </c>
      <c r="E923" s="17" t="s">
        <v>41</v>
      </c>
      <c r="F923" s="17">
        <v>5</v>
      </c>
      <c r="G923" s="17">
        <v>220</v>
      </c>
      <c r="H923" s="18">
        <v>-72.77669444</v>
      </c>
      <c r="I923" s="19">
        <v>11.063388890000001</v>
      </c>
      <c r="J923" s="20">
        <v>4.6000000000000014</v>
      </c>
      <c r="K923" s="21">
        <v>1.6689655172413791</v>
      </c>
      <c r="L923" s="21">
        <v>15.755172413793099</v>
      </c>
      <c r="M923" s="21">
        <v>71.444827586206898</v>
      </c>
      <c r="N923" s="21">
        <v>145.64333333333329</v>
      </c>
      <c r="O923" s="21">
        <v>70.662068965517236</v>
      </c>
      <c r="P923" s="21">
        <v>47.839285714285708</v>
      </c>
      <c r="Q923" s="21">
        <v>100.2571428571429</v>
      </c>
      <c r="R923" s="21">
        <v>134.29642857142861</v>
      </c>
      <c r="S923" s="21">
        <v>149.01379310344831</v>
      </c>
      <c r="T923" s="21">
        <v>92.614285714285714</v>
      </c>
      <c r="U923" s="21">
        <v>32.56071428571429</v>
      </c>
      <c r="V923" s="22">
        <v>866.35601806239754</v>
      </c>
      <c r="W923" s="23">
        <v>344</v>
      </c>
      <c r="X923" s="24">
        <v>0.9555555555555556</v>
      </c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</row>
    <row r="924" spans="1:42" s="25" customFormat="1" ht="16.5" customHeight="1" x14ac:dyDescent="0.25">
      <c r="A924" s="16">
        <v>15065100</v>
      </c>
      <c r="B924" s="17" t="s">
        <v>1288</v>
      </c>
      <c r="C924" s="17" t="s">
        <v>1954</v>
      </c>
      <c r="D924" s="17" t="s">
        <v>1953</v>
      </c>
      <c r="E924" s="17" t="s">
        <v>41</v>
      </c>
      <c r="F924" s="17">
        <v>5</v>
      </c>
      <c r="G924" s="17">
        <v>155</v>
      </c>
      <c r="H924" s="18">
        <v>-72.708583329999996</v>
      </c>
      <c r="I924" s="19">
        <v>11.115861110000001</v>
      </c>
      <c r="J924" s="20">
        <v>9.3359999999999985</v>
      </c>
      <c r="K924" s="21">
        <v>4.1962962962962962</v>
      </c>
      <c r="L924" s="21">
        <v>16.403703703703702</v>
      </c>
      <c r="M924" s="21">
        <v>67.778571428571425</v>
      </c>
      <c r="N924" s="21">
        <v>117.625</v>
      </c>
      <c r="O924" s="21">
        <v>55.035714285714278</v>
      </c>
      <c r="P924" s="21">
        <v>38.270370370370379</v>
      </c>
      <c r="Q924" s="21">
        <v>81.88</v>
      </c>
      <c r="R924" s="21">
        <v>134.50384615384621</v>
      </c>
      <c r="S924" s="21">
        <v>145.32499999999999</v>
      </c>
      <c r="T924" s="21">
        <v>129.09200000000001</v>
      </c>
      <c r="U924" s="21">
        <v>42.563999999999993</v>
      </c>
      <c r="V924" s="22">
        <v>842.01050223850223</v>
      </c>
      <c r="W924" s="23">
        <v>315</v>
      </c>
      <c r="X924" s="24">
        <v>0.875</v>
      </c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</row>
    <row r="925" spans="1:42" s="25" customFormat="1" ht="16.5" customHeight="1" x14ac:dyDescent="0.25">
      <c r="A925" s="16">
        <v>15060180</v>
      </c>
      <c r="B925" s="17" t="s">
        <v>1211</v>
      </c>
      <c r="C925" s="17" t="s">
        <v>440</v>
      </c>
      <c r="D925" s="17" t="s">
        <v>1953</v>
      </c>
      <c r="E925" s="17" t="s">
        <v>41</v>
      </c>
      <c r="F925" s="17">
        <v>5</v>
      </c>
      <c r="G925" s="17">
        <v>680</v>
      </c>
      <c r="H925" s="18">
        <v>-72.711500000000001</v>
      </c>
      <c r="I925" s="19">
        <v>11.13802778</v>
      </c>
      <c r="J925" s="20">
        <v>12.33333333333333</v>
      </c>
      <c r="K925" s="21">
        <v>4.5172413793103452</v>
      </c>
      <c r="L925" s="21">
        <v>22.037037037037042</v>
      </c>
      <c r="M925" s="21">
        <v>87.461538461538467</v>
      </c>
      <c r="N925" s="21">
        <v>138.34482758620689</v>
      </c>
      <c r="O925" s="21">
        <v>63.944827586206898</v>
      </c>
      <c r="P925" s="21">
        <v>40.964285714285722</v>
      </c>
      <c r="Q925" s="21">
        <v>101.3333333333333</v>
      </c>
      <c r="R925" s="21">
        <v>182.68</v>
      </c>
      <c r="S925" s="21">
        <v>188.5344827586207</v>
      </c>
      <c r="T925" s="21">
        <v>170.53571428571431</v>
      </c>
      <c r="U925" s="21">
        <v>52.892857142857153</v>
      </c>
      <c r="V925" s="22">
        <v>1065.579478618444</v>
      </c>
      <c r="W925" s="23">
        <v>335</v>
      </c>
      <c r="X925" s="24">
        <v>0.93055555555555558</v>
      </c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</row>
    <row r="926" spans="1:42" s="25" customFormat="1" ht="16.5" customHeight="1" x14ac:dyDescent="0.25">
      <c r="A926" s="16">
        <v>15085030</v>
      </c>
      <c r="B926" s="17" t="s">
        <v>1236</v>
      </c>
      <c r="C926" s="17" t="s">
        <v>1955</v>
      </c>
      <c r="D926" s="17" t="s">
        <v>444</v>
      </c>
      <c r="E926" s="17" t="s">
        <v>41</v>
      </c>
      <c r="F926" s="17">
        <v>5</v>
      </c>
      <c r="G926" s="17">
        <v>118</v>
      </c>
      <c r="H926" s="18">
        <v>-72.359944439999992</v>
      </c>
      <c r="I926" s="19">
        <v>11.216749999999999</v>
      </c>
      <c r="J926" s="20">
        <v>25.75271110534667</v>
      </c>
      <c r="K926" s="21">
        <v>6.2560000000000002</v>
      </c>
      <c r="L926" s="21">
        <v>25.49166666666666</v>
      </c>
      <c r="M926" s="21">
        <v>50.116000000000007</v>
      </c>
      <c r="N926" s="21">
        <v>148.07916666666671</v>
      </c>
      <c r="O926" s="21">
        <v>47.583333333333343</v>
      </c>
      <c r="P926" s="21">
        <v>46.766666666666673</v>
      </c>
      <c r="Q926" s="21">
        <v>101.66249999999999</v>
      </c>
      <c r="R926" s="21">
        <v>157.08750000000001</v>
      </c>
      <c r="S926" s="21">
        <v>209.7205400307972</v>
      </c>
      <c r="T926" s="21">
        <v>232.65579738194739</v>
      </c>
      <c r="U926" s="21">
        <v>91.175000000000011</v>
      </c>
      <c r="V926" s="22">
        <v>1142.346881851425</v>
      </c>
      <c r="W926" s="23">
        <v>290</v>
      </c>
      <c r="X926" s="24">
        <v>0.80555555555555558</v>
      </c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</row>
    <row r="927" spans="1:42" s="25" customFormat="1" ht="16.5" customHeight="1" x14ac:dyDescent="0.25">
      <c r="A927" s="16">
        <v>15070160</v>
      </c>
      <c r="B927" s="17" t="s">
        <v>1211</v>
      </c>
      <c r="C927" s="17" t="s">
        <v>1956</v>
      </c>
      <c r="D927" s="17" t="s">
        <v>444</v>
      </c>
      <c r="E927" s="17" t="s">
        <v>41</v>
      </c>
      <c r="F927" s="17">
        <v>5</v>
      </c>
      <c r="G927" s="17">
        <v>85</v>
      </c>
      <c r="H927" s="18">
        <v>-72.469972220000002</v>
      </c>
      <c r="I927" s="19">
        <v>11.437749999999999</v>
      </c>
      <c r="J927" s="20">
        <v>2.285714285714286</v>
      </c>
      <c r="K927" s="21">
        <v>3.1333333333333329</v>
      </c>
      <c r="L927" s="21">
        <v>4.0344827586206904</v>
      </c>
      <c r="M927" s="21">
        <v>38.159999999999997</v>
      </c>
      <c r="N927" s="21">
        <v>87.81</v>
      </c>
      <c r="O927" s="21">
        <v>36.68666666666666</v>
      </c>
      <c r="P927" s="21">
        <v>20.472413793103449</v>
      </c>
      <c r="Q927" s="21">
        <v>58.741379310344833</v>
      </c>
      <c r="R927" s="21">
        <v>119.4433333333333</v>
      </c>
      <c r="S927" s="21">
        <v>152.9733333333333</v>
      </c>
      <c r="T927" s="21">
        <v>119.3533333333333</v>
      </c>
      <c r="U927" s="21">
        <v>16.134482758620688</v>
      </c>
      <c r="V927" s="22">
        <v>659.22847290640402</v>
      </c>
      <c r="W927" s="23">
        <v>354</v>
      </c>
      <c r="X927" s="24">
        <v>0.98333333333333328</v>
      </c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</row>
    <row r="928" spans="1:42" s="25" customFormat="1" ht="16.5" customHeight="1" x14ac:dyDescent="0.25">
      <c r="A928" s="16">
        <v>15070230</v>
      </c>
      <c r="B928" s="17" t="s">
        <v>1211</v>
      </c>
      <c r="C928" s="17" t="s">
        <v>1957</v>
      </c>
      <c r="D928" s="17" t="s">
        <v>444</v>
      </c>
      <c r="E928" s="17" t="s">
        <v>41</v>
      </c>
      <c r="F928" s="17">
        <v>5</v>
      </c>
      <c r="G928" s="17">
        <v>85</v>
      </c>
      <c r="H928" s="18">
        <v>-72.553777780000004</v>
      </c>
      <c r="I928" s="19">
        <v>11.44011111</v>
      </c>
      <c r="J928" s="20">
        <v>0.55263157894736847</v>
      </c>
      <c r="K928" s="21">
        <v>2.052631578947369</v>
      </c>
      <c r="L928" s="21">
        <v>11.210526315789471</v>
      </c>
      <c r="M928" s="21">
        <v>52.05263157894737</v>
      </c>
      <c r="N928" s="21">
        <v>125.18421052631579</v>
      </c>
      <c r="O928" s="21">
        <v>61.578947368421048</v>
      </c>
      <c r="P928" s="21">
        <v>25.08421052631579</v>
      </c>
      <c r="Q928" s="21">
        <v>108.0555555555556</v>
      </c>
      <c r="R928" s="21">
        <v>143.11764705882351</v>
      </c>
      <c r="S928" s="21">
        <v>168.41176470588229</v>
      </c>
      <c r="T928" s="21">
        <v>128.29411764705881</v>
      </c>
      <c r="U928" s="21">
        <v>43.470588235294123</v>
      </c>
      <c r="V928" s="22">
        <v>869.06546267629858</v>
      </c>
      <c r="W928" s="23">
        <v>219</v>
      </c>
      <c r="X928" s="24">
        <v>0.91249999999999998</v>
      </c>
      <c r="Y928" s="5" t="s">
        <v>1214</v>
      </c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</row>
    <row r="929" spans="1:42" s="25" customFormat="1" ht="16.5" customHeight="1" x14ac:dyDescent="0.25">
      <c r="A929" s="16">
        <v>15060130</v>
      </c>
      <c r="B929" s="17" t="s">
        <v>1235</v>
      </c>
      <c r="C929" s="17" t="s">
        <v>1958</v>
      </c>
      <c r="D929" s="17" t="s">
        <v>444</v>
      </c>
      <c r="E929" s="17" t="s">
        <v>41</v>
      </c>
      <c r="F929" s="17">
        <v>5</v>
      </c>
      <c r="G929" s="17">
        <v>87</v>
      </c>
      <c r="H929" s="18">
        <v>-72.508472220000002</v>
      </c>
      <c r="I929" s="19">
        <v>11.141999999999999</v>
      </c>
      <c r="J929" s="20">
        <v>5.5444444444444443</v>
      </c>
      <c r="K929" s="21">
        <v>6.0588235294117636</v>
      </c>
      <c r="L929" s="21">
        <v>10.199999999999999</v>
      </c>
      <c r="M929" s="21">
        <v>66.381250000000009</v>
      </c>
      <c r="N929" s="21">
        <v>83.205555555555563</v>
      </c>
      <c r="O929" s="21">
        <v>67.063157894736833</v>
      </c>
      <c r="P929" s="21">
        <v>44.338888888888889</v>
      </c>
      <c r="Q929" s="21">
        <v>89.416666666666657</v>
      </c>
      <c r="R929" s="21">
        <v>128.33125000000001</v>
      </c>
      <c r="S929" s="21">
        <v>133.37058823529409</v>
      </c>
      <c r="T929" s="21">
        <v>152.8117647058823</v>
      </c>
      <c r="U929" s="21">
        <v>62.17777777777777</v>
      </c>
      <c r="V929" s="22">
        <v>848.90016769865838</v>
      </c>
      <c r="W929" s="23">
        <v>208</v>
      </c>
      <c r="X929" s="24">
        <v>0.8666666666666667</v>
      </c>
      <c r="Y929" s="5" t="s">
        <v>1214</v>
      </c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</row>
    <row r="930" spans="1:42" s="25" customFormat="1" ht="16.5" customHeight="1" x14ac:dyDescent="0.25">
      <c r="A930" s="16">
        <v>15087080</v>
      </c>
      <c r="B930" s="17" t="s">
        <v>1564</v>
      </c>
      <c r="C930" s="17" t="s">
        <v>1959</v>
      </c>
      <c r="D930" s="17" t="s">
        <v>444</v>
      </c>
      <c r="E930" s="17" t="s">
        <v>41</v>
      </c>
      <c r="F930" s="17">
        <v>5</v>
      </c>
      <c r="G930" s="17">
        <v>35</v>
      </c>
      <c r="H930" s="18">
        <v>-72.13244444</v>
      </c>
      <c r="I930" s="19">
        <v>11.36013889</v>
      </c>
      <c r="J930" s="20">
        <v>22.196428571428569</v>
      </c>
      <c r="K930" s="21">
        <v>2.172413793103448</v>
      </c>
      <c r="L930" s="21">
        <v>9.863999999999999</v>
      </c>
      <c r="M930" s="21">
        <v>17.262962962962959</v>
      </c>
      <c r="N930" s="21">
        <v>79.003846153846169</v>
      </c>
      <c r="O930" s="21">
        <v>33.657142857142858</v>
      </c>
      <c r="P930" s="21">
        <v>29.989285714285721</v>
      </c>
      <c r="Q930" s="21">
        <v>69.264285714285705</v>
      </c>
      <c r="R930" s="21">
        <v>130.3035714285715</v>
      </c>
      <c r="S930" s="21">
        <v>161.8962962962963</v>
      </c>
      <c r="T930" s="21">
        <v>127.6884615384615</v>
      </c>
      <c r="U930" s="21">
        <v>51.703703703703702</v>
      </c>
      <c r="V930" s="22">
        <v>735.0023987340885</v>
      </c>
      <c r="W930" s="23">
        <v>327</v>
      </c>
      <c r="X930" s="24">
        <v>0.90833333333333333</v>
      </c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</row>
    <row r="931" spans="1:42" s="25" customFormat="1" ht="16.5" customHeight="1" x14ac:dyDescent="0.25">
      <c r="A931" s="16">
        <v>15070130</v>
      </c>
      <c r="B931" s="17" t="s">
        <v>1211</v>
      </c>
      <c r="C931" s="17" t="s">
        <v>1960</v>
      </c>
      <c r="D931" s="17" t="s">
        <v>450</v>
      </c>
      <c r="E931" s="17" t="s">
        <v>41</v>
      </c>
      <c r="F931" s="17">
        <v>5</v>
      </c>
      <c r="G931" s="17">
        <v>2</v>
      </c>
      <c r="H931" s="18">
        <v>-72.676416669999995</v>
      </c>
      <c r="I931" s="19">
        <v>11.70947222</v>
      </c>
      <c r="J931" s="20">
        <v>3.75</v>
      </c>
      <c r="K931" s="21">
        <v>0.752</v>
      </c>
      <c r="L931" s="21">
        <v>3.416666666666667</v>
      </c>
      <c r="M931" s="21">
        <v>11.82307692307692</v>
      </c>
      <c r="N931" s="21">
        <v>43</v>
      </c>
      <c r="O931" s="21">
        <v>23.319230769230771</v>
      </c>
      <c r="P931" s="21">
        <v>13.75</v>
      </c>
      <c r="Q931" s="21">
        <v>24.684000000000001</v>
      </c>
      <c r="R931" s="21">
        <v>74.629166666666663</v>
      </c>
      <c r="S931" s="21">
        <v>144.304</v>
      </c>
      <c r="T931" s="21">
        <v>97.865384615384613</v>
      </c>
      <c r="U931" s="21">
        <v>23.891999999999999</v>
      </c>
      <c r="V931" s="22">
        <v>465.18552564102572</v>
      </c>
      <c r="W931" s="23">
        <v>302</v>
      </c>
      <c r="X931" s="24">
        <v>0.83888888888888891</v>
      </c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</row>
    <row r="932" spans="1:42" s="25" customFormat="1" ht="16.5" customHeight="1" x14ac:dyDescent="0.25">
      <c r="A932" s="16">
        <v>15070150</v>
      </c>
      <c r="B932" s="17" t="s">
        <v>1211</v>
      </c>
      <c r="C932" s="17" t="s">
        <v>1961</v>
      </c>
      <c r="D932" s="17" t="s">
        <v>450</v>
      </c>
      <c r="E932" s="17" t="s">
        <v>41</v>
      </c>
      <c r="F932" s="17">
        <v>5</v>
      </c>
      <c r="G932" s="17">
        <v>80</v>
      </c>
      <c r="H932" s="18">
        <v>-72.558972220000001</v>
      </c>
      <c r="I932" s="19">
        <v>11.48213889</v>
      </c>
      <c r="J932" s="20">
        <v>3.6</v>
      </c>
      <c r="K932" s="21">
        <v>2.375</v>
      </c>
      <c r="L932" s="21">
        <v>10.45</v>
      </c>
      <c r="M932" s="21">
        <v>30.263157894736839</v>
      </c>
      <c r="N932" s="21">
        <v>66.814999999999998</v>
      </c>
      <c r="O932" s="21">
        <v>42.25</v>
      </c>
      <c r="P932" s="21">
        <v>16.649999999999999</v>
      </c>
      <c r="Q932" s="21">
        <v>64.3</v>
      </c>
      <c r="R932" s="21">
        <v>137.56</v>
      </c>
      <c r="S932" s="21">
        <v>127.125</v>
      </c>
      <c r="T932" s="21">
        <v>82</v>
      </c>
      <c r="U932" s="21">
        <v>39.789473684210527</v>
      </c>
      <c r="V932" s="22">
        <v>623.1776315789474</v>
      </c>
      <c r="W932" s="23">
        <v>238</v>
      </c>
      <c r="X932" s="24">
        <v>0.9916666666666667</v>
      </c>
      <c r="Y932" s="5" t="s">
        <v>1214</v>
      </c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</row>
    <row r="933" spans="1:42" s="25" customFormat="1" ht="16.5" customHeight="1" x14ac:dyDescent="0.25">
      <c r="A933" s="16">
        <v>15070140</v>
      </c>
      <c r="B933" s="17" t="s">
        <v>1211</v>
      </c>
      <c r="C933" s="17" t="s">
        <v>1962</v>
      </c>
      <c r="D933" s="17" t="s">
        <v>450</v>
      </c>
      <c r="E933" s="17" t="s">
        <v>41</v>
      </c>
      <c r="F933" s="17">
        <v>5</v>
      </c>
      <c r="G933" s="17">
        <v>3</v>
      </c>
      <c r="H933" s="18">
        <v>-72.786749999999998</v>
      </c>
      <c r="I933" s="19">
        <v>11.65027778</v>
      </c>
      <c r="J933" s="20">
        <v>6.068965517241379</v>
      </c>
      <c r="K933" s="21">
        <v>0.75862068965517238</v>
      </c>
      <c r="L933" s="21">
        <v>3.035714285714286</v>
      </c>
      <c r="M933" s="21">
        <v>19.69655172413793</v>
      </c>
      <c r="N933" s="21">
        <v>45.224137931034477</v>
      </c>
      <c r="O933" s="21">
        <v>21.393103448275859</v>
      </c>
      <c r="P933" s="21">
        <v>15.99642857142857</v>
      </c>
      <c r="Q933" s="21">
        <v>43.982758620689658</v>
      </c>
      <c r="R933" s="21">
        <v>106.60689655172411</v>
      </c>
      <c r="S933" s="21">
        <v>155.96785714285721</v>
      </c>
      <c r="T933" s="21">
        <v>110.2</v>
      </c>
      <c r="U933" s="21">
        <v>47.379310344827587</v>
      </c>
      <c r="V933" s="22">
        <v>576.31034482758616</v>
      </c>
      <c r="W933" s="23">
        <v>345</v>
      </c>
      <c r="X933" s="24">
        <v>0.95833333333333337</v>
      </c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</row>
    <row r="934" spans="1:42" s="25" customFormat="1" ht="16.5" customHeight="1" x14ac:dyDescent="0.25">
      <c r="A934" s="16">
        <v>15065180</v>
      </c>
      <c r="B934" s="17" t="s">
        <v>1218</v>
      </c>
      <c r="C934" s="17" t="s">
        <v>40</v>
      </c>
      <c r="D934" s="17" t="s">
        <v>42</v>
      </c>
      <c r="E934" s="17" t="s">
        <v>41</v>
      </c>
      <c r="F934" s="17">
        <v>5</v>
      </c>
      <c r="G934" s="17">
        <v>4</v>
      </c>
      <c r="H934" s="18">
        <v>-72.917666669999988</v>
      </c>
      <c r="I934" s="19">
        <v>11.529611109999999</v>
      </c>
      <c r="J934" s="20">
        <v>4.8346153846153843</v>
      </c>
      <c r="K934" s="21">
        <v>1.5</v>
      </c>
      <c r="L934" s="21">
        <v>6.0319999999999991</v>
      </c>
      <c r="M934" s="21">
        <v>19.326870833333331</v>
      </c>
      <c r="N934" s="21">
        <v>81.67307692307692</v>
      </c>
      <c r="O934" s="21">
        <v>50.707692307692312</v>
      </c>
      <c r="P934" s="21">
        <v>17.283999999999999</v>
      </c>
      <c r="Q934" s="21">
        <v>52.480769230769234</v>
      </c>
      <c r="R934" s="21">
        <v>139.69629629629631</v>
      </c>
      <c r="S934" s="21">
        <v>152.07499999999999</v>
      </c>
      <c r="T934" s="21">
        <v>99.906833333333353</v>
      </c>
      <c r="U934" s="21">
        <v>39.621441666666662</v>
      </c>
      <c r="V934" s="22">
        <v>665.13859597578346</v>
      </c>
      <c r="W934" s="23">
        <v>301</v>
      </c>
      <c r="X934" s="24">
        <v>0.83611111111111114</v>
      </c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</row>
    <row r="935" spans="1:42" s="25" customFormat="1" ht="16.5" customHeight="1" x14ac:dyDescent="0.25">
      <c r="A935" s="16">
        <v>15050010</v>
      </c>
      <c r="B935" s="17" t="s">
        <v>1211</v>
      </c>
      <c r="C935" s="17" t="s">
        <v>1963</v>
      </c>
      <c r="D935" s="17" t="s">
        <v>42</v>
      </c>
      <c r="E935" s="17" t="s">
        <v>41</v>
      </c>
      <c r="F935" s="17">
        <v>5</v>
      </c>
      <c r="G935" s="17">
        <v>5</v>
      </c>
      <c r="H935" s="18">
        <v>-73.052722220000007</v>
      </c>
      <c r="I935" s="19">
        <v>11.42883333</v>
      </c>
      <c r="J935" s="20">
        <v>2.714285714285714</v>
      </c>
      <c r="K935" s="21">
        <v>3.4482758620689648E-2</v>
      </c>
      <c r="L935" s="21">
        <v>9.3724137931034495</v>
      </c>
      <c r="M935" s="21">
        <v>18.593103448275858</v>
      </c>
      <c r="N935" s="21">
        <v>72.458620689655177</v>
      </c>
      <c r="O935" s="21">
        <v>40.062068965517241</v>
      </c>
      <c r="P935" s="21">
        <v>27.718518518518518</v>
      </c>
      <c r="Q935" s="21">
        <v>63.293103448275858</v>
      </c>
      <c r="R935" s="21">
        <v>128.23448275862069</v>
      </c>
      <c r="S935" s="21">
        <v>157.14074074074071</v>
      </c>
      <c r="T935" s="21">
        <v>85.103571428571428</v>
      </c>
      <c r="U935" s="21">
        <v>28.592592592592592</v>
      </c>
      <c r="V935" s="22">
        <v>633.31798485677803</v>
      </c>
      <c r="W935" s="23">
        <v>340</v>
      </c>
      <c r="X935" s="24">
        <v>0.94444444444444442</v>
      </c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</row>
    <row r="936" spans="1:42" s="25" customFormat="1" ht="16.5" customHeight="1" x14ac:dyDescent="0.25">
      <c r="A936" s="16">
        <v>15060270</v>
      </c>
      <c r="B936" s="17" t="s">
        <v>1211</v>
      </c>
      <c r="C936" s="17" t="s">
        <v>1964</v>
      </c>
      <c r="D936" s="17" t="s">
        <v>42</v>
      </c>
      <c r="E936" s="17" t="s">
        <v>41</v>
      </c>
      <c r="F936" s="17">
        <v>5</v>
      </c>
      <c r="G936" s="17">
        <v>120</v>
      </c>
      <c r="H936" s="18">
        <v>-72.727916669999999</v>
      </c>
      <c r="I936" s="19">
        <v>11.189138890000001</v>
      </c>
      <c r="J936" s="20">
        <v>6.4</v>
      </c>
      <c r="K936" s="21">
        <v>3.4333333333333331</v>
      </c>
      <c r="L936" s="21">
        <v>25.333333333333329</v>
      </c>
      <c r="M936" s="21">
        <v>92.826666666666668</v>
      </c>
      <c r="N936" s="21">
        <v>167.46333333333331</v>
      </c>
      <c r="O936" s="21">
        <v>72.65517241379311</v>
      </c>
      <c r="P936" s="21">
        <v>50.366666666666667</v>
      </c>
      <c r="Q936" s="21">
        <v>112.5</v>
      </c>
      <c r="R936" s="21">
        <v>225.85333333333341</v>
      </c>
      <c r="S936" s="21">
        <v>276.75862068965517</v>
      </c>
      <c r="T936" s="21">
        <v>174.10689655172419</v>
      </c>
      <c r="U936" s="21">
        <v>62.482758620689658</v>
      </c>
      <c r="V936" s="22">
        <v>1270.1801149425289</v>
      </c>
      <c r="W936" s="23">
        <v>356</v>
      </c>
      <c r="X936" s="24">
        <v>0.98888888888888893</v>
      </c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</row>
    <row r="937" spans="1:42" s="25" customFormat="1" ht="16.5" customHeight="1" x14ac:dyDescent="0.25">
      <c r="A937" s="16">
        <v>15060010</v>
      </c>
      <c r="B937" s="17" t="s">
        <v>1211</v>
      </c>
      <c r="C937" s="17" t="s">
        <v>1965</v>
      </c>
      <c r="D937" s="17" t="s">
        <v>42</v>
      </c>
      <c r="E937" s="17" t="s">
        <v>41</v>
      </c>
      <c r="F937" s="17">
        <v>5</v>
      </c>
      <c r="G937" s="17">
        <v>10</v>
      </c>
      <c r="H937" s="18">
        <v>-72.913499999999999</v>
      </c>
      <c r="I937" s="19">
        <v>11.38177778</v>
      </c>
      <c r="J937" s="20">
        <v>4.0333333333333332</v>
      </c>
      <c r="K937" s="21">
        <v>0.8666666666666667</v>
      </c>
      <c r="L937" s="21">
        <v>17.233333333333331</v>
      </c>
      <c r="M937" s="21">
        <v>51.866666666666667</v>
      </c>
      <c r="N937" s="21">
        <v>137.55000000000001</v>
      </c>
      <c r="O937" s="21">
        <v>92</v>
      </c>
      <c r="P937" s="21">
        <v>52.3</v>
      </c>
      <c r="Q937" s="21">
        <v>134.43333333333331</v>
      </c>
      <c r="R937" s="21">
        <v>218.8241379310345</v>
      </c>
      <c r="S937" s="21">
        <v>263.85714285714278</v>
      </c>
      <c r="T937" s="21">
        <v>140.55172413793099</v>
      </c>
      <c r="U937" s="21">
        <v>38.896551724137929</v>
      </c>
      <c r="V937" s="22">
        <v>1152.41288998358</v>
      </c>
      <c r="W937" s="23">
        <v>355</v>
      </c>
      <c r="X937" s="24">
        <v>0.98611111111111116</v>
      </c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</row>
    <row r="938" spans="1:42" s="25" customFormat="1" ht="16.5" customHeight="1" x14ac:dyDescent="0.25">
      <c r="A938" s="16">
        <v>15060080</v>
      </c>
      <c r="B938" s="17" t="s">
        <v>1211</v>
      </c>
      <c r="C938" s="17" t="s">
        <v>1966</v>
      </c>
      <c r="D938" s="17" t="s">
        <v>1967</v>
      </c>
      <c r="E938" s="17" t="s">
        <v>41</v>
      </c>
      <c r="F938" s="17">
        <v>5</v>
      </c>
      <c r="G938" s="17">
        <v>230</v>
      </c>
      <c r="H938" s="18">
        <v>-72.845222220000011</v>
      </c>
      <c r="I938" s="19">
        <v>10.75777778</v>
      </c>
      <c r="J938" s="20">
        <v>10.97666666666667</v>
      </c>
      <c r="K938" s="21">
        <v>6.6428571428571432</v>
      </c>
      <c r="L938" s="21">
        <v>42.696666666666673</v>
      </c>
      <c r="M938" s="21">
        <v>110.9633333333333</v>
      </c>
      <c r="N938" s="21">
        <v>190.2413793103448</v>
      </c>
      <c r="O938" s="21">
        <v>121.7033333333333</v>
      </c>
      <c r="P938" s="21">
        <v>94.258620689655174</v>
      </c>
      <c r="Q938" s="21">
        <v>138.2103448275862</v>
      </c>
      <c r="R938" s="21">
        <v>160.18</v>
      </c>
      <c r="S938" s="21">
        <v>204.44827586206901</v>
      </c>
      <c r="T938" s="21">
        <v>129.44666666666669</v>
      </c>
      <c r="U938" s="21">
        <v>35.979999999999997</v>
      </c>
      <c r="V938" s="22">
        <v>1245.748144499179</v>
      </c>
      <c r="W938" s="23">
        <v>354</v>
      </c>
      <c r="X938" s="24">
        <v>0.98333333333333328</v>
      </c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</row>
    <row r="939" spans="1:42" s="25" customFormat="1" ht="16.5" customHeight="1" x14ac:dyDescent="0.25">
      <c r="A939" s="16">
        <v>15065200</v>
      </c>
      <c r="B939" s="17" t="s">
        <v>1211</v>
      </c>
      <c r="C939" s="17" t="s">
        <v>1968</v>
      </c>
      <c r="D939" s="17" t="s">
        <v>1967</v>
      </c>
      <c r="E939" s="17" t="s">
        <v>41</v>
      </c>
      <c r="F939" s="17">
        <v>5</v>
      </c>
      <c r="G939" s="17">
        <v>300</v>
      </c>
      <c r="H939" s="18">
        <v>-73.003194440000001</v>
      </c>
      <c r="I939" s="19">
        <v>10.752333330000001</v>
      </c>
      <c r="J939" s="20">
        <v>3.8607142857142849</v>
      </c>
      <c r="K939" s="21">
        <v>0.28275862068965513</v>
      </c>
      <c r="L939" s="21">
        <v>14.31785714285714</v>
      </c>
      <c r="M939" s="21">
        <v>59.653571428571432</v>
      </c>
      <c r="N939" s="21">
        <v>149.4</v>
      </c>
      <c r="O939" s="21">
        <v>76.97777777777776</v>
      </c>
      <c r="P939" s="21">
        <v>55.234482758620693</v>
      </c>
      <c r="Q939" s="21">
        <v>87.755172413793105</v>
      </c>
      <c r="R939" s="21">
        <v>130.21071428571429</v>
      </c>
      <c r="S939" s="21">
        <v>152.52592592592589</v>
      </c>
      <c r="T939" s="21">
        <v>85.196153846153862</v>
      </c>
      <c r="U939" s="21">
        <v>21.710714285714289</v>
      </c>
      <c r="V939" s="22">
        <v>837.12584277153235</v>
      </c>
      <c r="W939" s="23">
        <v>334</v>
      </c>
      <c r="X939" s="24">
        <v>0.92777777777777781</v>
      </c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</row>
    <row r="940" spans="1:42" s="25" customFormat="1" ht="16.5" customHeight="1" x14ac:dyDescent="0.25">
      <c r="A940" s="16">
        <v>28010200</v>
      </c>
      <c r="B940" s="17" t="s">
        <v>1211</v>
      </c>
      <c r="C940" s="17" t="s">
        <v>1969</v>
      </c>
      <c r="D940" s="17" t="s">
        <v>1967</v>
      </c>
      <c r="E940" s="17" t="s">
        <v>41</v>
      </c>
      <c r="F940" s="17">
        <v>5</v>
      </c>
      <c r="G940" s="17">
        <v>594</v>
      </c>
      <c r="H940" s="18">
        <v>-73.114166669999989</v>
      </c>
      <c r="I940" s="19">
        <v>10.860222220000001</v>
      </c>
      <c r="J940" s="20">
        <v>7.1068965517241391</v>
      </c>
      <c r="K940" s="21">
        <v>4.0750000000000002</v>
      </c>
      <c r="L940" s="21">
        <v>18.95</v>
      </c>
      <c r="M940" s="21">
        <v>68.689285714285717</v>
      </c>
      <c r="N940" s="21">
        <v>176.81785714285709</v>
      </c>
      <c r="O940" s="21">
        <v>70.592857142857142</v>
      </c>
      <c r="P940" s="21">
        <v>68.753571428571433</v>
      </c>
      <c r="Q940" s="21">
        <v>124.7714285714286</v>
      </c>
      <c r="R940" s="21">
        <v>170.5821428571428</v>
      </c>
      <c r="S940" s="21">
        <v>174.3321428571428</v>
      </c>
      <c r="T940" s="21">
        <v>111.03571428571431</v>
      </c>
      <c r="U940" s="21">
        <v>24.664285714285722</v>
      </c>
      <c r="V940" s="22">
        <v>1020.37118226601</v>
      </c>
      <c r="W940" s="23">
        <v>337</v>
      </c>
      <c r="X940" s="24">
        <v>0.93611111111111112</v>
      </c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</row>
    <row r="941" spans="1:42" s="25" customFormat="1" ht="16.5" customHeight="1" x14ac:dyDescent="0.25">
      <c r="A941" s="16">
        <v>15075501</v>
      </c>
      <c r="B941" s="17" t="s">
        <v>1227</v>
      </c>
      <c r="C941" s="17" t="s">
        <v>1970</v>
      </c>
      <c r="D941" s="17" t="s">
        <v>452</v>
      </c>
      <c r="E941" s="17" t="s">
        <v>41</v>
      </c>
      <c r="F941" s="17">
        <v>5</v>
      </c>
      <c r="G941" s="17">
        <v>10</v>
      </c>
      <c r="H941" s="18">
        <v>-71.982888889999998</v>
      </c>
      <c r="I941" s="19">
        <v>12.224305559999999</v>
      </c>
      <c r="J941" s="20">
        <v>5.2679999999999998</v>
      </c>
      <c r="K941" s="21">
        <v>0.77857142857142847</v>
      </c>
      <c r="L941" s="21">
        <v>2.7280000000000002</v>
      </c>
      <c r="M941" s="21">
        <v>4.8214285714285712</v>
      </c>
      <c r="N941" s="21">
        <v>28.31851851851852</v>
      </c>
      <c r="O941" s="21">
        <v>8.930769230769231</v>
      </c>
      <c r="P941" s="21">
        <v>9.632142857142858</v>
      </c>
      <c r="Q941" s="21">
        <v>20.758333333333329</v>
      </c>
      <c r="R941" s="21">
        <v>56.937499999999993</v>
      </c>
      <c r="S941" s="21">
        <v>98.334250000000011</v>
      </c>
      <c r="T941" s="21">
        <v>61.97307692307691</v>
      </c>
      <c r="U941" s="21">
        <v>26.12592592592593</v>
      </c>
      <c r="V941" s="22">
        <v>324.60651678876678</v>
      </c>
      <c r="W941" s="23">
        <v>312</v>
      </c>
      <c r="X941" s="24">
        <v>0.8666666666666667</v>
      </c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</row>
    <row r="942" spans="1:42" s="25" customFormat="1" ht="16.5" customHeight="1" x14ac:dyDescent="0.25">
      <c r="A942" s="16">
        <v>15070060</v>
      </c>
      <c r="B942" s="17" t="s">
        <v>1211</v>
      </c>
      <c r="C942" s="17" t="s">
        <v>1578</v>
      </c>
      <c r="D942" s="17" t="s">
        <v>452</v>
      </c>
      <c r="E942" s="17" t="s">
        <v>41</v>
      </c>
      <c r="F942" s="17">
        <v>5</v>
      </c>
      <c r="G942" s="17">
        <v>40</v>
      </c>
      <c r="H942" s="18">
        <v>-71.415888890000005</v>
      </c>
      <c r="I942" s="19">
        <v>12.27341667</v>
      </c>
      <c r="J942" s="20">
        <v>15.036666666666671</v>
      </c>
      <c r="K942" s="21">
        <v>9.3571428571428577</v>
      </c>
      <c r="L942" s="21">
        <v>2.2888888888888892</v>
      </c>
      <c r="M942" s="21">
        <v>3.346428571428572</v>
      </c>
      <c r="N942" s="21">
        <v>40.028571428571418</v>
      </c>
      <c r="O942" s="21">
        <v>9.3392857142857135</v>
      </c>
      <c r="P942" s="21">
        <v>7.4107142857142856</v>
      </c>
      <c r="Q942" s="21">
        <v>14.83928571428571</v>
      </c>
      <c r="R942" s="21">
        <v>58.527999999999999</v>
      </c>
      <c r="S942" s="21">
        <v>142.8576923076923</v>
      </c>
      <c r="T942" s="21">
        <v>84.944000000000003</v>
      </c>
      <c r="U942" s="21">
        <v>55.848148148148148</v>
      </c>
      <c r="V942" s="22">
        <v>443.82482458282459</v>
      </c>
      <c r="W942" s="23">
        <v>328</v>
      </c>
      <c r="X942" s="24">
        <v>0.91111111111111109</v>
      </c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</row>
    <row r="943" spans="1:42" s="25" customFormat="1" ht="16.5" customHeight="1" x14ac:dyDescent="0.25">
      <c r="A943" s="16">
        <v>15070190</v>
      </c>
      <c r="B943" s="17" t="s">
        <v>1211</v>
      </c>
      <c r="C943" s="17" t="s">
        <v>1971</v>
      </c>
      <c r="D943" s="17" t="s">
        <v>452</v>
      </c>
      <c r="E943" s="17" t="s">
        <v>41</v>
      </c>
      <c r="F943" s="17">
        <v>5</v>
      </c>
      <c r="G943" s="17">
        <v>100</v>
      </c>
      <c r="H943" s="18">
        <v>-71.512777779999993</v>
      </c>
      <c r="I943" s="19">
        <v>12.269138890000001</v>
      </c>
      <c r="J943" s="20">
        <v>11.16666666666667</v>
      </c>
      <c r="K943" s="21">
        <v>1.9</v>
      </c>
      <c r="L943" s="21">
        <v>4.0666666666666664</v>
      </c>
      <c r="M943" s="21">
        <v>5.166666666666667</v>
      </c>
      <c r="N943" s="21">
        <v>40.964285714285722</v>
      </c>
      <c r="O943" s="21">
        <v>13.03333333333333</v>
      </c>
      <c r="P943" s="21">
        <v>4.5999999999999996</v>
      </c>
      <c r="Q943" s="21">
        <v>27.9</v>
      </c>
      <c r="R943" s="21">
        <v>65.766666666666666</v>
      </c>
      <c r="S943" s="21">
        <v>111.6666666666667</v>
      </c>
      <c r="T943" s="21">
        <v>104.7</v>
      </c>
      <c r="U943" s="21">
        <v>48.379310344827587</v>
      </c>
      <c r="V943" s="22">
        <v>439.31026272577992</v>
      </c>
      <c r="W943" s="23">
        <v>357</v>
      </c>
      <c r="X943" s="24">
        <v>0.9916666666666667</v>
      </c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</row>
    <row r="944" spans="1:42" s="25" customFormat="1" ht="16.5" customHeight="1" x14ac:dyDescent="0.25">
      <c r="A944" s="16">
        <v>15070100</v>
      </c>
      <c r="B944" s="17" t="s">
        <v>1211</v>
      </c>
      <c r="C944" s="17" t="s">
        <v>626</v>
      </c>
      <c r="D944" s="17" t="s">
        <v>452</v>
      </c>
      <c r="E944" s="17" t="s">
        <v>41</v>
      </c>
      <c r="F944" s="17">
        <v>5</v>
      </c>
      <c r="G944" s="17">
        <v>5</v>
      </c>
      <c r="H944" s="18">
        <v>-72.180000000000007</v>
      </c>
      <c r="I944" s="19">
        <v>12</v>
      </c>
      <c r="J944" s="20">
        <v>10.944444444444439</v>
      </c>
      <c r="K944" s="21">
        <v>7.9473684210526319</v>
      </c>
      <c r="L944" s="21">
        <v>3.1764705882352939</v>
      </c>
      <c r="M944" s="21">
        <v>16.111111111111111</v>
      </c>
      <c r="N944" s="21">
        <v>59.588235294117638</v>
      </c>
      <c r="O944" s="21">
        <v>40.263157894736842</v>
      </c>
      <c r="P944" s="21">
        <v>20.56111111111111</v>
      </c>
      <c r="Q944" s="21">
        <v>56.89473684210526</v>
      </c>
      <c r="R944" s="21">
        <v>112.8052631578947</v>
      </c>
      <c r="S944" s="21">
        <v>266.51764705882351</v>
      </c>
      <c r="T944" s="21">
        <v>118.1578947368421</v>
      </c>
      <c r="U944" s="21">
        <v>71.315789473684205</v>
      </c>
      <c r="V944" s="22">
        <v>784.28323013415888</v>
      </c>
      <c r="W944" s="23">
        <v>219</v>
      </c>
      <c r="X944" s="24">
        <v>0.91249999999999998</v>
      </c>
      <c r="Y944" s="5" t="s">
        <v>1214</v>
      </c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</row>
    <row r="945" spans="1:42" s="25" customFormat="1" ht="16.5" customHeight="1" x14ac:dyDescent="0.25">
      <c r="A945" s="16">
        <v>15070070</v>
      </c>
      <c r="B945" s="17" t="s">
        <v>1211</v>
      </c>
      <c r="C945" s="17" t="s">
        <v>453</v>
      </c>
      <c r="D945" s="17" t="s">
        <v>452</v>
      </c>
      <c r="E945" s="17" t="s">
        <v>41</v>
      </c>
      <c r="F945" s="17">
        <v>5</v>
      </c>
      <c r="G945" s="17">
        <v>65</v>
      </c>
      <c r="H945" s="18">
        <v>-71.952277780000003</v>
      </c>
      <c r="I945" s="19">
        <v>12.126361109999999</v>
      </c>
      <c r="J945" s="20">
        <v>2.6</v>
      </c>
      <c r="K945" s="21">
        <v>0.26666666666666672</v>
      </c>
      <c r="L945" s="21">
        <v>1.4</v>
      </c>
      <c r="M945" s="21">
        <v>9.2333333333333325</v>
      </c>
      <c r="N945" s="21">
        <v>28.2</v>
      </c>
      <c r="O945" s="21">
        <v>11.2</v>
      </c>
      <c r="P945" s="21">
        <v>7.166666666666667</v>
      </c>
      <c r="Q945" s="21">
        <v>21.31034482758621</v>
      </c>
      <c r="R945" s="21">
        <v>76.13333333333334</v>
      </c>
      <c r="S945" s="21">
        <v>108.93103448275861</v>
      </c>
      <c r="T945" s="21">
        <v>87.396666666666675</v>
      </c>
      <c r="U945" s="21">
        <v>18.84333333333333</v>
      </c>
      <c r="V945" s="22">
        <v>372.68137931034482</v>
      </c>
      <c r="W945" s="23">
        <v>358</v>
      </c>
      <c r="X945" s="24">
        <v>0.99444444444444446</v>
      </c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</row>
    <row r="946" spans="1:42" s="25" customFormat="1" ht="16.5" customHeight="1" x14ac:dyDescent="0.25">
      <c r="A946" s="16">
        <v>15080080</v>
      </c>
      <c r="B946" s="17" t="s">
        <v>1211</v>
      </c>
      <c r="C946" s="17" t="s">
        <v>1972</v>
      </c>
      <c r="D946" s="17" t="s">
        <v>452</v>
      </c>
      <c r="E946" s="17" t="s">
        <v>41</v>
      </c>
      <c r="F946" s="17">
        <v>5</v>
      </c>
      <c r="G946" s="17">
        <v>35</v>
      </c>
      <c r="H946" s="18">
        <v>-71.964722219999999</v>
      </c>
      <c r="I946" s="19">
        <v>11.790416670000001</v>
      </c>
      <c r="J946" s="20">
        <v>1.9</v>
      </c>
      <c r="K946" s="21">
        <v>0.75</v>
      </c>
      <c r="L946" s="21">
        <v>2.25</v>
      </c>
      <c r="M946" s="21">
        <v>5.8947368421052628</v>
      </c>
      <c r="N946" s="21">
        <v>39.159999999999997</v>
      </c>
      <c r="O946" s="21">
        <v>2.5049999999999999</v>
      </c>
      <c r="P946" s="21">
        <v>11.2</v>
      </c>
      <c r="Q946" s="21">
        <v>29.47</v>
      </c>
      <c r="R946" s="21">
        <v>44.835000000000001</v>
      </c>
      <c r="S946" s="21">
        <v>44.605555555555561</v>
      </c>
      <c r="T946" s="21">
        <v>49.31</v>
      </c>
      <c r="U946" s="21">
        <v>9.504999999999999</v>
      </c>
      <c r="V946" s="22">
        <v>241.38529239766081</v>
      </c>
      <c r="W946" s="23">
        <v>237</v>
      </c>
      <c r="X946" s="24">
        <v>0.98750000000000004</v>
      </c>
      <c r="Y946" s="5" t="s">
        <v>1214</v>
      </c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</row>
    <row r="947" spans="1:42" s="25" customFormat="1" ht="16.5" customHeight="1" x14ac:dyDescent="0.25">
      <c r="A947" s="16">
        <v>15070110</v>
      </c>
      <c r="B947" s="17" t="s">
        <v>1211</v>
      </c>
      <c r="C947" s="17" t="s">
        <v>1973</v>
      </c>
      <c r="D947" s="17" t="s">
        <v>452</v>
      </c>
      <c r="E947" s="17" t="s">
        <v>41</v>
      </c>
      <c r="F947" s="17">
        <v>5</v>
      </c>
      <c r="G947" s="17">
        <v>120</v>
      </c>
      <c r="H947" s="18">
        <v>-71.965305560000004</v>
      </c>
      <c r="I947" s="19">
        <v>11.811444440000001</v>
      </c>
      <c r="J947" s="20">
        <v>5.8214285714285712</v>
      </c>
      <c r="K947" s="21">
        <v>0</v>
      </c>
      <c r="L947" s="21">
        <v>4.6071428571428568</v>
      </c>
      <c r="M947" s="21">
        <v>13.86206896551724</v>
      </c>
      <c r="N947" s="21">
        <v>57.125</v>
      </c>
      <c r="O947" s="21">
        <v>11.96428571428571</v>
      </c>
      <c r="P947" s="21">
        <v>8.9642857142857135</v>
      </c>
      <c r="Q947" s="21">
        <v>33.321428571428569</v>
      </c>
      <c r="R947" s="21">
        <v>49.285714285714278</v>
      </c>
      <c r="S947" s="21">
        <v>95.45</v>
      </c>
      <c r="T947" s="21">
        <v>68.839285714285708</v>
      </c>
      <c r="U947" s="21">
        <v>12.555555555555561</v>
      </c>
      <c r="V947" s="22">
        <v>361.79619594964419</v>
      </c>
      <c r="W947" s="23">
        <v>336</v>
      </c>
      <c r="X947" s="24">
        <v>0.93333333333333335</v>
      </c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</row>
    <row r="948" spans="1:42" s="25" customFormat="1" ht="16.5" customHeight="1" x14ac:dyDescent="0.25">
      <c r="A948" s="16">
        <v>15070080</v>
      </c>
      <c r="B948" s="17" t="s">
        <v>1211</v>
      </c>
      <c r="C948" s="17" t="s">
        <v>1974</v>
      </c>
      <c r="D948" s="17" t="s">
        <v>452</v>
      </c>
      <c r="E948" s="17" t="s">
        <v>41</v>
      </c>
      <c r="F948" s="17">
        <v>5</v>
      </c>
      <c r="G948" s="17">
        <v>35</v>
      </c>
      <c r="H948" s="18">
        <v>-71.458694440000002</v>
      </c>
      <c r="I948" s="19">
        <v>12.21836111</v>
      </c>
      <c r="J948" s="20">
        <v>14.17241379310345</v>
      </c>
      <c r="K948" s="21">
        <v>12.96666666666667</v>
      </c>
      <c r="L948" s="21">
        <v>5.7666666666666666</v>
      </c>
      <c r="M948" s="21">
        <v>9.9</v>
      </c>
      <c r="N948" s="21">
        <v>42.56333333333334</v>
      </c>
      <c r="O948" s="21">
        <v>12.41333333333333</v>
      </c>
      <c r="P948" s="21">
        <v>4.3666666666666663</v>
      </c>
      <c r="Q948" s="21">
        <v>26.551724137931039</v>
      </c>
      <c r="R948" s="21">
        <v>84.103333333333325</v>
      </c>
      <c r="S948" s="21">
        <v>149.94137931034479</v>
      </c>
      <c r="T948" s="21">
        <v>125.9666666666667</v>
      </c>
      <c r="U948" s="21">
        <v>86.731034482758616</v>
      </c>
      <c r="V948" s="22">
        <v>575.44321839080453</v>
      </c>
      <c r="W948" s="23">
        <v>356</v>
      </c>
      <c r="X948" s="24">
        <v>0.98888888888888893</v>
      </c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</row>
    <row r="949" spans="1:42" s="25" customFormat="1" ht="16.5" customHeight="1" x14ac:dyDescent="0.25">
      <c r="A949" s="16">
        <v>15070020</v>
      </c>
      <c r="B949" s="17" t="s">
        <v>1211</v>
      </c>
      <c r="C949" s="17" t="s">
        <v>1975</v>
      </c>
      <c r="D949" s="17" t="s">
        <v>452</v>
      </c>
      <c r="E949" s="17" t="s">
        <v>41</v>
      </c>
      <c r="F949" s="17">
        <v>5</v>
      </c>
      <c r="G949" s="17">
        <v>39</v>
      </c>
      <c r="H949" s="18">
        <v>-71.819194440000004</v>
      </c>
      <c r="I949" s="19">
        <v>12.34391667</v>
      </c>
      <c r="J949" s="20">
        <v>3.6</v>
      </c>
      <c r="K949" s="21">
        <v>1.482758620689655</v>
      </c>
      <c r="L949" s="21">
        <v>0.17586206896551729</v>
      </c>
      <c r="M949" s="21">
        <v>1.9</v>
      </c>
      <c r="N949" s="21">
        <v>12.93571428571429</v>
      </c>
      <c r="O949" s="21">
        <v>6.3500000000000014</v>
      </c>
      <c r="P949" s="21">
        <v>4.8535714285714286</v>
      </c>
      <c r="Q949" s="21">
        <v>20.25714285714286</v>
      </c>
      <c r="R949" s="21">
        <v>48.942857142857143</v>
      </c>
      <c r="S949" s="21">
        <v>76.878571428571419</v>
      </c>
      <c r="T949" s="21">
        <v>59.048275862068962</v>
      </c>
      <c r="U949" s="21">
        <v>10.84444444444444</v>
      </c>
      <c r="V949" s="22">
        <v>247.26919813902569</v>
      </c>
      <c r="W949" s="23">
        <v>339</v>
      </c>
      <c r="X949" s="24">
        <v>0.94166666666666665</v>
      </c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</row>
    <row r="950" spans="1:42" s="25" customFormat="1" ht="16.5" customHeight="1" x14ac:dyDescent="0.25">
      <c r="A950" s="16">
        <v>15070240</v>
      </c>
      <c r="B950" s="17" t="s">
        <v>1211</v>
      </c>
      <c r="C950" s="17" t="s">
        <v>1976</v>
      </c>
      <c r="D950" s="17" t="s">
        <v>452</v>
      </c>
      <c r="E950" s="17" t="s">
        <v>41</v>
      </c>
      <c r="F950" s="17">
        <v>5</v>
      </c>
      <c r="G950" s="17">
        <v>100</v>
      </c>
      <c r="H950" s="18">
        <v>-72.190611110000006</v>
      </c>
      <c r="I950" s="19">
        <v>11.811638889999999</v>
      </c>
      <c r="J950" s="20">
        <v>8.8928571428571423</v>
      </c>
      <c r="K950" s="21">
        <v>2.5</v>
      </c>
      <c r="L950" s="21">
        <v>10.206896551724141</v>
      </c>
      <c r="M950" s="21">
        <v>17.03448275862069</v>
      </c>
      <c r="N950" s="21">
        <v>46.275862068965523</v>
      </c>
      <c r="O950" s="21">
        <v>8.2758620689655178</v>
      </c>
      <c r="P950" s="21">
        <v>9.3793103448275854</v>
      </c>
      <c r="Q950" s="21">
        <v>36</v>
      </c>
      <c r="R950" s="21">
        <v>94.482758620689651</v>
      </c>
      <c r="S950" s="21">
        <v>138.47586206896551</v>
      </c>
      <c r="T950" s="21">
        <v>100.95517241379309</v>
      </c>
      <c r="U950" s="21">
        <v>34.75</v>
      </c>
      <c r="V950" s="22">
        <v>507.22906403940891</v>
      </c>
      <c r="W950" s="23">
        <v>344</v>
      </c>
      <c r="X950" s="24">
        <v>0.9555555555555556</v>
      </c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</row>
    <row r="951" spans="1:42" s="25" customFormat="1" ht="16.5" customHeight="1" x14ac:dyDescent="0.25">
      <c r="A951" s="16">
        <v>15070090</v>
      </c>
      <c r="B951" s="17" t="s">
        <v>1211</v>
      </c>
      <c r="C951" s="17" t="s">
        <v>1977</v>
      </c>
      <c r="D951" s="17" t="s">
        <v>452</v>
      </c>
      <c r="E951" s="17" t="s">
        <v>41</v>
      </c>
      <c r="F951" s="17">
        <v>5</v>
      </c>
      <c r="G951" s="17">
        <v>65</v>
      </c>
      <c r="H951" s="18">
        <v>-71.819305560000004</v>
      </c>
      <c r="I951" s="19">
        <v>12.08855556</v>
      </c>
      <c r="J951" s="20">
        <v>7.5666666666666664</v>
      </c>
      <c r="K951" s="21">
        <v>3.6</v>
      </c>
      <c r="L951" s="21">
        <v>7.2666666666666666</v>
      </c>
      <c r="M951" s="21">
        <v>13.50333333333333</v>
      </c>
      <c r="N951" s="21">
        <v>51.206896551724142</v>
      </c>
      <c r="O951" s="21">
        <v>20.666666666666671</v>
      </c>
      <c r="P951" s="21">
        <v>14.46666666666667</v>
      </c>
      <c r="Q951" s="21">
        <v>40.293103448275858</v>
      </c>
      <c r="R951" s="21">
        <v>79.17</v>
      </c>
      <c r="S951" s="21">
        <v>139.1766666666667</v>
      </c>
      <c r="T951" s="21">
        <v>87.096428571428561</v>
      </c>
      <c r="U951" s="21">
        <v>24.665517241379309</v>
      </c>
      <c r="V951" s="22">
        <v>488.67861247947462</v>
      </c>
      <c r="W951" s="23">
        <v>355</v>
      </c>
      <c r="X951" s="24">
        <v>0.98611111111111116</v>
      </c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</row>
    <row r="952" spans="1:42" s="25" customFormat="1" ht="16.5" customHeight="1" x14ac:dyDescent="0.25">
      <c r="A952" s="16">
        <v>15080010</v>
      </c>
      <c r="B952" s="17" t="s">
        <v>1211</v>
      </c>
      <c r="C952" s="17" t="s">
        <v>1978</v>
      </c>
      <c r="D952" s="17" t="s">
        <v>452</v>
      </c>
      <c r="E952" s="17" t="s">
        <v>41</v>
      </c>
      <c r="F952" s="17">
        <v>5</v>
      </c>
      <c r="G952" s="17">
        <v>5</v>
      </c>
      <c r="H952" s="18">
        <v>-71.311972220000001</v>
      </c>
      <c r="I952" s="19">
        <v>12.34530556</v>
      </c>
      <c r="J952" s="20">
        <v>7.8965517241379306</v>
      </c>
      <c r="K952" s="21">
        <v>1.896551724137931</v>
      </c>
      <c r="L952" s="21">
        <v>2.5862068965517242</v>
      </c>
      <c r="M952" s="21">
        <v>0.8928571428571429</v>
      </c>
      <c r="N952" s="21">
        <v>18.6551724137931</v>
      </c>
      <c r="O952" s="21">
        <v>4.1379310344827589</v>
      </c>
      <c r="P952" s="21">
        <v>2</v>
      </c>
      <c r="Q952" s="21">
        <v>9.7931034482758612</v>
      </c>
      <c r="R952" s="21">
        <v>39.241379310344833</v>
      </c>
      <c r="S952" s="21">
        <v>89.714285714285708</v>
      </c>
      <c r="T952" s="21">
        <v>77.365517241379308</v>
      </c>
      <c r="U952" s="21">
        <v>53.862068965517238</v>
      </c>
      <c r="V952" s="22">
        <v>308.04162561576362</v>
      </c>
      <c r="W952" s="23">
        <v>344</v>
      </c>
      <c r="X952" s="24">
        <v>0.9555555555555556</v>
      </c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</row>
    <row r="953" spans="1:42" s="25" customFormat="1" ht="16.5" customHeight="1" x14ac:dyDescent="0.25">
      <c r="A953" s="16">
        <v>15080090</v>
      </c>
      <c r="B953" s="17" t="s">
        <v>1211</v>
      </c>
      <c r="C953" s="17" t="s">
        <v>302</v>
      </c>
      <c r="D953" s="17" t="s">
        <v>452</v>
      </c>
      <c r="E953" s="17" t="s">
        <v>41</v>
      </c>
      <c r="F953" s="17">
        <v>5</v>
      </c>
      <c r="G953" s="17">
        <v>2</v>
      </c>
      <c r="H953" s="18">
        <v>-71.282499999999999</v>
      </c>
      <c r="I953" s="19">
        <v>11.93427778</v>
      </c>
      <c r="J953" s="20">
        <v>1.341379310344827</v>
      </c>
      <c r="K953" s="21">
        <v>1.714285714285714</v>
      </c>
      <c r="L953" s="21">
        <v>3.241379310344827</v>
      </c>
      <c r="M953" s="21">
        <v>1.2413793103448281</v>
      </c>
      <c r="N953" s="21">
        <v>20.620689655172409</v>
      </c>
      <c r="O953" s="21">
        <v>7.2448275862068963</v>
      </c>
      <c r="P953" s="21">
        <v>11.428571428571431</v>
      </c>
      <c r="Q953" s="21">
        <v>17.206896551724139</v>
      </c>
      <c r="R953" s="21">
        <v>38.517241379310342</v>
      </c>
      <c r="S953" s="21">
        <v>71.285714285714292</v>
      </c>
      <c r="T953" s="21">
        <v>64.451724137931038</v>
      </c>
      <c r="U953" s="21">
        <v>20.260714285714279</v>
      </c>
      <c r="V953" s="22">
        <v>258.55480295566502</v>
      </c>
      <c r="W953" s="23">
        <v>344</v>
      </c>
      <c r="X953" s="24">
        <v>0.9555555555555556</v>
      </c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</row>
    <row r="954" spans="1:42" s="25" customFormat="1" ht="16.5" customHeight="1" x14ac:dyDescent="0.25">
      <c r="A954" s="16">
        <v>15085040</v>
      </c>
      <c r="B954" s="17" t="s">
        <v>1236</v>
      </c>
      <c r="C954" s="17" t="s">
        <v>1979</v>
      </c>
      <c r="D954" s="17" t="s">
        <v>452</v>
      </c>
      <c r="E954" s="17" t="s">
        <v>41</v>
      </c>
      <c r="F954" s="17">
        <v>5</v>
      </c>
      <c r="G954" s="17">
        <v>50</v>
      </c>
      <c r="H954" s="18">
        <v>-71.833055560000005</v>
      </c>
      <c r="I954" s="19">
        <v>11.68605556</v>
      </c>
      <c r="J954" s="20">
        <v>7.0633333333333352</v>
      </c>
      <c r="K954" s="21">
        <v>1.675862068965517</v>
      </c>
      <c r="L954" s="21">
        <v>1.39</v>
      </c>
      <c r="M954" s="21">
        <v>4.3034482758620696</v>
      </c>
      <c r="N954" s="21">
        <v>38.42068965517241</v>
      </c>
      <c r="O954" s="21">
        <v>5.8066666666666684</v>
      </c>
      <c r="P954" s="21">
        <v>8.2241379310344822</v>
      </c>
      <c r="Q954" s="21">
        <v>28.18214285714286</v>
      </c>
      <c r="R954" s="21">
        <v>77.465517241379317</v>
      </c>
      <c r="S954" s="21">
        <v>94.86071428571428</v>
      </c>
      <c r="T954" s="21">
        <v>64.464285714285722</v>
      </c>
      <c r="U954" s="21">
        <v>17.096428571428572</v>
      </c>
      <c r="V954" s="22">
        <v>348.9532266009852</v>
      </c>
      <c r="W954" s="23">
        <v>347</v>
      </c>
      <c r="X954" s="24">
        <v>0.96388888888888891</v>
      </c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</row>
    <row r="955" spans="1:42" s="25" customFormat="1" ht="16.5" customHeight="1" x14ac:dyDescent="0.25">
      <c r="A955" s="16">
        <v>15070010</v>
      </c>
      <c r="B955" s="17" t="s">
        <v>1211</v>
      </c>
      <c r="C955" s="17" t="s">
        <v>1980</v>
      </c>
      <c r="D955" s="17" t="s">
        <v>452</v>
      </c>
      <c r="E955" s="17" t="s">
        <v>41</v>
      </c>
      <c r="F955" s="17">
        <v>5</v>
      </c>
      <c r="G955" s="17">
        <v>30</v>
      </c>
      <c r="H955" s="18">
        <v>-72.050194439999999</v>
      </c>
      <c r="I955" s="19">
        <v>12.08658333</v>
      </c>
      <c r="J955" s="20">
        <v>1.607142857142857</v>
      </c>
      <c r="K955" s="21">
        <v>0.10344827586206901</v>
      </c>
      <c r="L955" s="21">
        <v>1.7931034482758621</v>
      </c>
      <c r="M955" s="21">
        <v>15.586206896551721</v>
      </c>
      <c r="N955" s="21">
        <v>55.517241379310342</v>
      </c>
      <c r="O955" s="21">
        <v>10.86206896551724</v>
      </c>
      <c r="P955" s="21">
        <v>9.3793103448275854</v>
      </c>
      <c r="Q955" s="21">
        <v>29.103448275862071</v>
      </c>
      <c r="R955" s="21">
        <v>81.678571428571431</v>
      </c>
      <c r="S955" s="21">
        <v>142.7931034482759</v>
      </c>
      <c r="T955" s="21">
        <v>85.482758620689651</v>
      </c>
      <c r="U955" s="21">
        <v>29.357142857142861</v>
      </c>
      <c r="V955" s="22">
        <v>463.26354679802961</v>
      </c>
      <c r="W955" s="23">
        <v>345</v>
      </c>
      <c r="X955" s="24">
        <v>0.95833333333333337</v>
      </c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</row>
    <row r="956" spans="1:42" s="25" customFormat="1" ht="16.5" customHeight="1" x14ac:dyDescent="0.25">
      <c r="A956" s="16">
        <v>15080040</v>
      </c>
      <c r="B956" s="17" t="s">
        <v>1211</v>
      </c>
      <c r="C956" s="17" t="s">
        <v>1981</v>
      </c>
      <c r="D956" s="17" t="s">
        <v>452</v>
      </c>
      <c r="E956" s="17" t="s">
        <v>41</v>
      </c>
      <c r="F956" s="17">
        <v>5</v>
      </c>
      <c r="G956" s="17">
        <v>145</v>
      </c>
      <c r="H956" s="18">
        <v>-71.3185</v>
      </c>
      <c r="I956" s="19">
        <v>12.06947222</v>
      </c>
      <c r="J956" s="20">
        <v>12.482758620689649</v>
      </c>
      <c r="K956" s="21">
        <v>4.5172413793103452</v>
      </c>
      <c r="L956" s="21">
        <v>3.0714285714285721</v>
      </c>
      <c r="M956" s="21">
        <v>1.172413793103448</v>
      </c>
      <c r="N956" s="21">
        <v>11.258620689655171</v>
      </c>
      <c r="O956" s="21">
        <v>2.9655172413793101</v>
      </c>
      <c r="P956" s="21">
        <v>1.931034482758621</v>
      </c>
      <c r="Q956" s="21">
        <v>11.913793103448279</v>
      </c>
      <c r="R956" s="21">
        <v>45.96551724137931</v>
      </c>
      <c r="S956" s="21">
        <v>94.410344827586215</v>
      </c>
      <c r="T956" s="21">
        <v>90.786206896551732</v>
      </c>
      <c r="U956" s="21">
        <v>65.18214285714285</v>
      </c>
      <c r="V956" s="22">
        <v>345.65701970443348</v>
      </c>
      <c r="W956" s="23">
        <v>346</v>
      </c>
      <c r="X956" s="24">
        <v>0.96111111111111114</v>
      </c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</row>
    <row r="957" spans="1:42" s="25" customFormat="1" ht="16.5" customHeight="1" x14ac:dyDescent="0.25">
      <c r="A957" s="16">
        <v>15080070</v>
      </c>
      <c r="B957" s="17" t="s">
        <v>1211</v>
      </c>
      <c r="C957" s="17" t="s">
        <v>1982</v>
      </c>
      <c r="D957" s="17" t="s">
        <v>452</v>
      </c>
      <c r="E957" s="17" t="s">
        <v>41</v>
      </c>
      <c r="F957" s="17">
        <v>5</v>
      </c>
      <c r="G957" s="17">
        <v>115</v>
      </c>
      <c r="H957" s="18">
        <v>-71.515888889999999</v>
      </c>
      <c r="I957" s="19">
        <v>11.899416670000001</v>
      </c>
      <c r="J957" s="20">
        <v>4.1428571428571432</v>
      </c>
      <c r="K957" s="21">
        <v>6.8965517241379309E-2</v>
      </c>
      <c r="L957" s="21">
        <v>1.3793103448275861</v>
      </c>
      <c r="M957" s="21">
        <v>4.8965517241379306</v>
      </c>
      <c r="N957" s="21">
        <v>19.285714285714281</v>
      </c>
      <c r="O957" s="21">
        <v>10.28571428571429</v>
      </c>
      <c r="P957" s="21">
        <v>5.8965517241379306</v>
      </c>
      <c r="Q957" s="21">
        <v>20.6551724137931</v>
      </c>
      <c r="R957" s="21">
        <v>42.25925925925926</v>
      </c>
      <c r="S957" s="21">
        <v>86.214285714285708</v>
      </c>
      <c r="T957" s="21">
        <v>43.333333333333343</v>
      </c>
      <c r="U957" s="21">
        <v>15.481481481481479</v>
      </c>
      <c r="V957" s="22">
        <v>253.8991972267834</v>
      </c>
      <c r="W957" s="23">
        <v>338</v>
      </c>
      <c r="X957" s="24">
        <v>0.93888888888888888</v>
      </c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</row>
    <row r="958" spans="1:42" s="25" customFormat="1" ht="16.5" customHeight="1" x14ac:dyDescent="0.25">
      <c r="A958" s="16">
        <v>15080020</v>
      </c>
      <c r="B958" s="17" t="s">
        <v>1211</v>
      </c>
      <c r="C958" s="17" t="s">
        <v>1983</v>
      </c>
      <c r="D958" s="17" t="s">
        <v>452</v>
      </c>
      <c r="E958" s="17" t="s">
        <v>41</v>
      </c>
      <c r="F958" s="17">
        <v>5</v>
      </c>
      <c r="G958" s="17">
        <v>100</v>
      </c>
      <c r="H958" s="18">
        <v>-71.268694440000004</v>
      </c>
      <c r="I958" s="19">
        <v>12.11936111</v>
      </c>
      <c r="J958" s="20">
        <v>26.277777777777779</v>
      </c>
      <c r="K958" s="21">
        <v>9.4578947368421051</v>
      </c>
      <c r="L958" s="21">
        <v>4.9263157894736844</v>
      </c>
      <c r="M958" s="21">
        <v>12.91666666666667</v>
      </c>
      <c r="N958" s="21">
        <v>40.168421052631572</v>
      </c>
      <c r="O958" s="21">
        <v>7.4789473684210526</v>
      </c>
      <c r="P958" s="21">
        <v>4.8421052631578947</v>
      </c>
      <c r="Q958" s="21">
        <v>16.973684210526319</v>
      </c>
      <c r="R958" s="21">
        <v>55.710526315789473</v>
      </c>
      <c r="S958" s="21">
        <v>81.722222222222229</v>
      </c>
      <c r="T958" s="21">
        <v>91.478947368421032</v>
      </c>
      <c r="U958" s="21">
        <v>68.01111111111112</v>
      </c>
      <c r="V958" s="22">
        <v>419.96461988304088</v>
      </c>
      <c r="W958" s="23">
        <v>224</v>
      </c>
      <c r="X958" s="24">
        <v>0.93333333333333335</v>
      </c>
      <c r="Y958" s="5" t="s">
        <v>1214</v>
      </c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</row>
    <row r="959" spans="1:42" s="25" customFormat="1" ht="16.5" customHeight="1" x14ac:dyDescent="0.25">
      <c r="A959" s="16">
        <v>28015070</v>
      </c>
      <c r="B959" s="17" t="s">
        <v>1236</v>
      </c>
      <c r="C959" s="17" t="s">
        <v>472</v>
      </c>
      <c r="D959" s="17" t="s">
        <v>472</v>
      </c>
      <c r="E959" s="17" t="s">
        <v>41</v>
      </c>
      <c r="F959" s="17">
        <v>5</v>
      </c>
      <c r="G959" s="17">
        <v>255</v>
      </c>
      <c r="H959" s="18">
        <v>-73.016388890000002</v>
      </c>
      <c r="I959" s="19">
        <v>10.566388890000001</v>
      </c>
      <c r="J959" s="20">
        <v>6.1259259259259249</v>
      </c>
      <c r="K959" s="21">
        <v>10.34642857142857</v>
      </c>
      <c r="L959" s="21">
        <v>40.989285714285721</v>
      </c>
      <c r="M959" s="21">
        <v>107.78571428571431</v>
      </c>
      <c r="N959" s="21">
        <v>176.66206896551731</v>
      </c>
      <c r="O959" s="21">
        <v>121.3115384615385</v>
      </c>
      <c r="P959" s="21">
        <v>86.806896551724122</v>
      </c>
      <c r="Q959" s="21">
        <v>109.85</v>
      </c>
      <c r="R959" s="21">
        <v>157.78749999999999</v>
      </c>
      <c r="S959" s="21">
        <v>185.9</v>
      </c>
      <c r="T959" s="21">
        <v>151.0148148148148</v>
      </c>
      <c r="U959" s="21">
        <v>49.186206896551717</v>
      </c>
      <c r="V959" s="22">
        <v>1203.766380187501</v>
      </c>
      <c r="W959" s="23">
        <v>332</v>
      </c>
      <c r="X959" s="24">
        <v>0.92222222222222228</v>
      </c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</row>
    <row r="960" spans="1:42" s="25" customFormat="1" ht="16.5" customHeight="1" x14ac:dyDescent="0.25">
      <c r="A960" s="16">
        <v>28010340</v>
      </c>
      <c r="B960" s="17" t="s">
        <v>1211</v>
      </c>
      <c r="C960" s="17" t="s">
        <v>341</v>
      </c>
      <c r="D960" s="17" t="s">
        <v>1572</v>
      </c>
      <c r="E960" s="17" t="s">
        <v>41</v>
      </c>
      <c r="F960" s="17">
        <v>5</v>
      </c>
      <c r="G960" s="17">
        <v>340</v>
      </c>
      <c r="H960" s="18">
        <v>-72.981944439999992</v>
      </c>
      <c r="I960" s="19">
        <v>10.615833329999999</v>
      </c>
      <c r="J960" s="20">
        <v>16.379310344827591</v>
      </c>
      <c r="K960" s="21">
        <v>5.8275862068965516</v>
      </c>
      <c r="L960" s="21">
        <v>30.941379310344821</v>
      </c>
      <c r="M960" s="21">
        <v>98.751724137931035</v>
      </c>
      <c r="N960" s="21">
        <v>200.7413793103448</v>
      </c>
      <c r="O960" s="21">
        <v>110.51379310344829</v>
      </c>
      <c r="P960" s="21">
        <v>90.189285714285717</v>
      </c>
      <c r="Q960" s="21">
        <v>127.23333333333331</v>
      </c>
      <c r="R960" s="21">
        <v>169.46428571428569</v>
      </c>
      <c r="S960" s="21">
        <v>226.35714285714289</v>
      </c>
      <c r="T960" s="21">
        <v>145.48965517241379</v>
      </c>
      <c r="U960" s="21">
        <v>49.724137931034477</v>
      </c>
      <c r="V960" s="22">
        <v>1271.6130131362891</v>
      </c>
      <c r="W960" s="23">
        <v>343</v>
      </c>
      <c r="X960" s="24">
        <v>0.95277777777777772</v>
      </c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</row>
    <row r="961" spans="1:42" s="25" customFormat="1" ht="16.5" customHeight="1" x14ac:dyDescent="0.25">
      <c r="A961" s="16">
        <v>28040150</v>
      </c>
      <c r="B961" s="17" t="s">
        <v>1211</v>
      </c>
      <c r="C961" s="17" t="s">
        <v>475</v>
      </c>
      <c r="D961" s="17" t="s">
        <v>476</v>
      </c>
      <c r="E961" s="17" t="s">
        <v>32</v>
      </c>
      <c r="F961" s="17">
        <v>5</v>
      </c>
      <c r="G961" s="17">
        <v>140</v>
      </c>
      <c r="H961" s="18">
        <v>-74.039222219999999</v>
      </c>
      <c r="I961" s="19">
        <v>10.30805556</v>
      </c>
      <c r="J961" s="20">
        <v>22.911538461538459</v>
      </c>
      <c r="K961" s="21">
        <v>34.211111111111109</v>
      </c>
      <c r="L961" s="21">
        <v>81.096296296296316</v>
      </c>
      <c r="M961" s="21">
        <v>123.2444444444444</v>
      </c>
      <c r="N961" s="21">
        <v>178.50384615384621</v>
      </c>
      <c r="O961" s="21">
        <v>108.737037037037</v>
      </c>
      <c r="P961" s="21">
        <v>107.968</v>
      </c>
      <c r="Q961" s="21">
        <v>136.9807692307692</v>
      </c>
      <c r="R961" s="21">
        <v>159.67307692307691</v>
      </c>
      <c r="S961" s="21">
        <v>209.2925925925926</v>
      </c>
      <c r="T961" s="21">
        <v>176.82962962962961</v>
      </c>
      <c r="U961" s="21">
        <v>35.20000000000001</v>
      </c>
      <c r="V961" s="22">
        <v>1374.6483418803421</v>
      </c>
      <c r="W961" s="23">
        <v>317</v>
      </c>
      <c r="X961" s="24">
        <v>0.88055555555555554</v>
      </c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</row>
    <row r="962" spans="1:42" s="25" customFormat="1" ht="16.5" customHeight="1" x14ac:dyDescent="0.25">
      <c r="A962" s="16">
        <v>29060060</v>
      </c>
      <c r="B962" s="17" t="s">
        <v>1211</v>
      </c>
      <c r="C962" s="17" t="s">
        <v>1984</v>
      </c>
      <c r="D962" s="17" t="s">
        <v>469</v>
      </c>
      <c r="E962" s="17" t="s">
        <v>32</v>
      </c>
      <c r="F962" s="17">
        <v>5</v>
      </c>
      <c r="G962" s="17">
        <v>450</v>
      </c>
      <c r="H962" s="18">
        <v>-74.073222220000005</v>
      </c>
      <c r="I962" s="19">
        <v>10.651611109999999</v>
      </c>
      <c r="J962" s="20">
        <v>31.27586206896552</v>
      </c>
      <c r="K962" s="21">
        <v>21.222222222222221</v>
      </c>
      <c r="L962" s="21">
        <v>73.853571428571428</v>
      </c>
      <c r="M962" s="21">
        <v>261.16428571428571</v>
      </c>
      <c r="N962" s="21">
        <v>357.73076923076923</v>
      </c>
      <c r="O962" s="21">
        <v>276.06666666666672</v>
      </c>
      <c r="P962" s="21">
        <v>272.53666666666669</v>
      </c>
      <c r="Q962" s="21">
        <v>290.5</v>
      </c>
      <c r="R962" s="21">
        <v>348.67857142857139</v>
      </c>
      <c r="S962" s="21">
        <v>395.32758620689663</v>
      </c>
      <c r="T962" s="21">
        <v>318.16206896551728</v>
      </c>
      <c r="U962" s="21">
        <v>90.428571428571431</v>
      </c>
      <c r="V962" s="22">
        <v>2736.946842027704</v>
      </c>
      <c r="W962" s="23">
        <v>338</v>
      </c>
      <c r="X962" s="24">
        <v>0.93888888888888888</v>
      </c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</row>
    <row r="963" spans="1:42" s="25" customFormat="1" ht="16.5" customHeight="1" x14ac:dyDescent="0.25">
      <c r="A963" s="16">
        <v>29060200</v>
      </c>
      <c r="B963" s="17" t="s">
        <v>1211</v>
      </c>
      <c r="C963" s="17" t="s">
        <v>1521</v>
      </c>
      <c r="D963" s="17" t="s">
        <v>469</v>
      </c>
      <c r="E963" s="17" t="s">
        <v>32</v>
      </c>
      <c r="F963" s="17">
        <v>5</v>
      </c>
      <c r="G963" s="17">
        <v>30</v>
      </c>
      <c r="H963" s="18">
        <v>-74.186972220000001</v>
      </c>
      <c r="I963" s="19">
        <v>10.54066667</v>
      </c>
      <c r="J963" s="20">
        <v>8.0769230769230766</v>
      </c>
      <c r="K963" s="21">
        <v>4.5384615384615383</v>
      </c>
      <c r="L963" s="21">
        <v>39.481481481481481</v>
      </c>
      <c r="M963" s="21">
        <v>111.3214285714286</v>
      </c>
      <c r="N963" s="21">
        <v>193.87037037037041</v>
      </c>
      <c r="O963" s="21">
        <v>140.4814814814815</v>
      </c>
      <c r="P963" s="21">
        <v>120.71428571428569</v>
      </c>
      <c r="Q963" s="21">
        <v>162.13793103448279</v>
      </c>
      <c r="R963" s="21">
        <v>221.17241379310349</v>
      </c>
      <c r="S963" s="21">
        <v>277.96428571428572</v>
      </c>
      <c r="T963" s="21">
        <v>148.93103448275861</v>
      </c>
      <c r="U963" s="21">
        <v>38.448275862068968</v>
      </c>
      <c r="V963" s="22">
        <v>1467.138373121132</v>
      </c>
      <c r="W963" s="23">
        <v>333</v>
      </c>
      <c r="X963" s="24">
        <v>0.92500000000000004</v>
      </c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</row>
    <row r="964" spans="1:42" s="25" customFormat="1" ht="16.5" customHeight="1" x14ac:dyDescent="0.25">
      <c r="A964" s="16">
        <v>25025000</v>
      </c>
      <c r="B964" s="17" t="s">
        <v>1227</v>
      </c>
      <c r="C964" s="17" t="s">
        <v>1985</v>
      </c>
      <c r="D964" s="17" t="s">
        <v>1986</v>
      </c>
      <c r="E964" s="17" t="s">
        <v>32</v>
      </c>
      <c r="F964" s="17">
        <v>5</v>
      </c>
      <c r="G964" s="17">
        <v>120</v>
      </c>
      <c r="H964" s="18">
        <v>-74.085805560000011</v>
      </c>
      <c r="I964" s="19">
        <v>9.9119722199999991</v>
      </c>
      <c r="J964" s="20">
        <v>23.25</v>
      </c>
      <c r="K964" s="21">
        <v>20.56071428571429</v>
      </c>
      <c r="L964" s="21">
        <v>72.468965517241372</v>
      </c>
      <c r="M964" s="21">
        <v>119.2222222222222</v>
      </c>
      <c r="N964" s="21">
        <v>150.75714285714281</v>
      </c>
      <c r="O964" s="21">
        <v>113.53571428571431</v>
      </c>
      <c r="P964" s="21">
        <v>109.3275862068966</v>
      </c>
      <c r="Q964" s="21">
        <v>139.75</v>
      </c>
      <c r="R964" s="21">
        <v>164.89655172413791</v>
      </c>
      <c r="S964" s="21">
        <v>187</v>
      </c>
      <c r="T964" s="21">
        <v>149.19642857142861</v>
      </c>
      <c r="U964" s="21">
        <v>35.625</v>
      </c>
      <c r="V964" s="22">
        <v>1285.590325670498</v>
      </c>
      <c r="W964" s="23">
        <v>338</v>
      </c>
      <c r="X964" s="24">
        <v>0.93888888888888888</v>
      </c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</row>
    <row r="965" spans="1:42" s="25" customFormat="1" ht="16.5" customHeight="1" x14ac:dyDescent="0.25">
      <c r="A965" s="16">
        <v>28040360</v>
      </c>
      <c r="B965" s="17" t="s">
        <v>1211</v>
      </c>
      <c r="C965" s="17" t="s">
        <v>1987</v>
      </c>
      <c r="D965" s="17" t="s">
        <v>1986</v>
      </c>
      <c r="E965" s="17" t="s">
        <v>32</v>
      </c>
      <c r="F965" s="17">
        <v>5</v>
      </c>
      <c r="G965" s="17">
        <v>100</v>
      </c>
      <c r="H965" s="18">
        <v>-74.076722220000008</v>
      </c>
      <c r="I965" s="19">
        <v>9.8610000000000007</v>
      </c>
      <c r="J965" s="20">
        <v>26.089655172413789</v>
      </c>
      <c r="K965" s="21">
        <v>30.43333333333333</v>
      </c>
      <c r="L965" s="21">
        <v>94.41379310344827</v>
      </c>
      <c r="M965" s="21">
        <v>150.8666666666667</v>
      </c>
      <c r="N965" s="21">
        <v>177.0344827586207</v>
      </c>
      <c r="O965" s="21">
        <v>121.6333333333333</v>
      </c>
      <c r="P965" s="21">
        <v>132.51724137931029</v>
      </c>
      <c r="Q965" s="21">
        <v>163.02333333333331</v>
      </c>
      <c r="R965" s="21">
        <v>172.06666666666669</v>
      </c>
      <c r="S965" s="21">
        <v>178.7586206896552</v>
      </c>
      <c r="T965" s="21">
        <v>203.17241379310349</v>
      </c>
      <c r="U965" s="21">
        <v>50.766666666666673</v>
      </c>
      <c r="V965" s="22">
        <v>1500.7762068965519</v>
      </c>
      <c r="W965" s="23">
        <v>354</v>
      </c>
      <c r="X965" s="24">
        <v>0.98333333333333328</v>
      </c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</row>
    <row r="966" spans="1:42" s="25" customFormat="1" ht="16.5" customHeight="1" x14ac:dyDescent="0.25">
      <c r="A966" s="16">
        <v>28040300</v>
      </c>
      <c r="B966" s="17" t="s">
        <v>1211</v>
      </c>
      <c r="C966" s="17" t="s">
        <v>1988</v>
      </c>
      <c r="D966" s="17" t="s">
        <v>1986</v>
      </c>
      <c r="E966" s="17" t="s">
        <v>32</v>
      </c>
      <c r="F966" s="17">
        <v>5</v>
      </c>
      <c r="G966" s="17">
        <v>120</v>
      </c>
      <c r="H966" s="18">
        <v>-73.85944443999999</v>
      </c>
      <c r="I966" s="19">
        <v>9.7063055600000006</v>
      </c>
      <c r="J966" s="20">
        <v>17.6551724137931</v>
      </c>
      <c r="K966" s="21">
        <v>33.366666666666667</v>
      </c>
      <c r="L966" s="21">
        <v>86.8</v>
      </c>
      <c r="M966" s="21">
        <v>154.3206896551724</v>
      </c>
      <c r="N966" s="21">
        <v>165.4034482758621</v>
      </c>
      <c r="O966" s="21">
        <v>108.8535714285714</v>
      </c>
      <c r="P966" s="21">
        <v>107.2071428571429</v>
      </c>
      <c r="Q966" s="21">
        <v>139.38214285714281</v>
      </c>
      <c r="R966" s="21">
        <v>190.13103448275859</v>
      </c>
      <c r="S966" s="21">
        <v>174.11111111111109</v>
      </c>
      <c r="T966" s="21">
        <v>176.58620689655169</v>
      </c>
      <c r="U966" s="21">
        <v>39.013793103448279</v>
      </c>
      <c r="V966" s="22">
        <v>1392.8309797482209</v>
      </c>
      <c r="W966" s="23">
        <v>344</v>
      </c>
      <c r="X966" s="24">
        <v>0.9555555555555556</v>
      </c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</row>
    <row r="967" spans="1:42" s="25" customFormat="1" ht="16.5" customHeight="1" x14ac:dyDescent="0.25">
      <c r="A967" s="16">
        <v>29060340</v>
      </c>
      <c r="B967" s="17" t="s">
        <v>1211</v>
      </c>
      <c r="C967" s="17" t="s">
        <v>1989</v>
      </c>
      <c r="D967" s="17" t="s">
        <v>433</v>
      </c>
      <c r="E967" s="17" t="s">
        <v>32</v>
      </c>
      <c r="F967" s="17">
        <v>5</v>
      </c>
      <c r="G967" s="17">
        <v>1200</v>
      </c>
      <c r="H967" s="18">
        <v>-74.025638889999996</v>
      </c>
      <c r="I967" s="19">
        <v>10.77344444</v>
      </c>
      <c r="J967" s="20">
        <v>21.24666666666667</v>
      </c>
      <c r="K967" s="21">
        <v>30.553333333333331</v>
      </c>
      <c r="L967" s="21">
        <v>92.41379310344827</v>
      </c>
      <c r="M967" s="21">
        <v>225.2068965517241</v>
      </c>
      <c r="N967" s="21">
        <v>362.25</v>
      </c>
      <c r="O967" s="21">
        <v>236.42857142857139</v>
      </c>
      <c r="P967" s="21">
        <v>161.39310344827581</v>
      </c>
      <c r="Q967" s="21">
        <v>259.58965517241381</v>
      </c>
      <c r="R967" s="21">
        <v>316.98571428571432</v>
      </c>
      <c r="S967" s="21">
        <v>386.67333333333329</v>
      </c>
      <c r="T967" s="21">
        <v>242.47586206896551</v>
      </c>
      <c r="U967" s="21">
        <v>71.63000000000001</v>
      </c>
      <c r="V967" s="22">
        <v>2406.8469293924459</v>
      </c>
      <c r="W967" s="23">
        <v>349</v>
      </c>
      <c r="X967" s="24">
        <v>0.96944444444444444</v>
      </c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</row>
    <row r="968" spans="1:42" s="25" customFormat="1" ht="16.5" customHeight="1" x14ac:dyDescent="0.25">
      <c r="A968" s="16">
        <v>29060210</v>
      </c>
      <c r="B968" s="17" t="s">
        <v>1211</v>
      </c>
      <c r="C968" s="17" t="s">
        <v>432</v>
      </c>
      <c r="D968" s="17" t="s">
        <v>433</v>
      </c>
      <c r="E968" s="17" t="s">
        <v>32</v>
      </c>
      <c r="F968" s="17">
        <v>5</v>
      </c>
      <c r="G968" s="17">
        <v>23</v>
      </c>
      <c r="H968" s="18">
        <v>-74.204694439999997</v>
      </c>
      <c r="I968" s="19">
        <v>10.96683333</v>
      </c>
      <c r="J968" s="20">
        <v>0.36785714285714288</v>
      </c>
      <c r="K968" s="21">
        <v>0.64137931034482765</v>
      </c>
      <c r="L968" s="21">
        <v>5.6379310344827589</v>
      </c>
      <c r="M968" s="21">
        <v>29.06666666666667</v>
      </c>
      <c r="N968" s="21">
        <v>92.643333333333331</v>
      </c>
      <c r="O968" s="21">
        <v>80.099999999999994</v>
      </c>
      <c r="P968" s="21">
        <v>65.933333333333323</v>
      </c>
      <c r="Q968" s="21">
        <v>102.76666666666669</v>
      </c>
      <c r="R968" s="21">
        <v>140.80333333333331</v>
      </c>
      <c r="S968" s="21">
        <v>176.3035714285715</v>
      </c>
      <c r="T968" s="21">
        <v>104.0266666666667</v>
      </c>
      <c r="U968" s="21">
        <v>15.32666666666667</v>
      </c>
      <c r="V968" s="22">
        <v>813.61740558292286</v>
      </c>
      <c r="W968" s="23">
        <v>353</v>
      </c>
      <c r="X968" s="24">
        <v>0.98055555555555551</v>
      </c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</row>
    <row r="969" spans="1:42" s="25" customFormat="1" ht="16.5" customHeight="1" x14ac:dyDescent="0.25">
      <c r="A969" s="16">
        <v>29060070</v>
      </c>
      <c r="B969" s="17" t="s">
        <v>1211</v>
      </c>
      <c r="C969" s="17" t="s">
        <v>243</v>
      </c>
      <c r="D969" s="17" t="s">
        <v>433</v>
      </c>
      <c r="E969" s="17" t="s">
        <v>32</v>
      </c>
      <c r="F969" s="17">
        <v>5</v>
      </c>
      <c r="G969" s="17">
        <v>800</v>
      </c>
      <c r="H969" s="18">
        <v>-74.02680556</v>
      </c>
      <c r="I969" s="19">
        <v>10.808194439999999</v>
      </c>
      <c r="J969" s="20">
        <v>21.662068965517239</v>
      </c>
      <c r="K969" s="21">
        <v>23.06666666666667</v>
      </c>
      <c r="L969" s="21">
        <v>86.143333333333345</v>
      </c>
      <c r="M969" s="21">
        <v>186.07</v>
      </c>
      <c r="N969" s="21">
        <v>325.01</v>
      </c>
      <c r="O969" s="21">
        <v>259.25862068965517</v>
      </c>
      <c r="P969" s="21">
        <v>199.3833333333333</v>
      </c>
      <c r="Q969" s="21">
        <v>275.34482758620692</v>
      </c>
      <c r="R969" s="21">
        <v>325.16666666666669</v>
      </c>
      <c r="S969" s="21">
        <v>357.84333333333331</v>
      </c>
      <c r="T969" s="21">
        <v>194.0344827586207</v>
      </c>
      <c r="U969" s="21">
        <v>80.535714285714292</v>
      </c>
      <c r="V969" s="22">
        <v>2333.5190476190478</v>
      </c>
      <c r="W969" s="23">
        <v>354</v>
      </c>
      <c r="X969" s="24">
        <v>0.98333333333333328</v>
      </c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</row>
    <row r="970" spans="1:42" s="25" customFormat="1" ht="16.5" customHeight="1" x14ac:dyDescent="0.25">
      <c r="A970" s="16">
        <v>29060310</v>
      </c>
      <c r="B970" s="17" t="s">
        <v>1211</v>
      </c>
      <c r="C970" s="17" t="s">
        <v>1990</v>
      </c>
      <c r="D970" s="17" t="s">
        <v>433</v>
      </c>
      <c r="E970" s="17" t="s">
        <v>32</v>
      </c>
      <c r="F970" s="17">
        <v>5</v>
      </c>
      <c r="G970" s="17">
        <v>5</v>
      </c>
      <c r="H970" s="18">
        <v>-74.252444439999991</v>
      </c>
      <c r="I970" s="19">
        <v>10.93305556</v>
      </c>
      <c r="J970" s="20">
        <v>0.41379310344827591</v>
      </c>
      <c r="K970" s="21">
        <v>0.16666666666666671</v>
      </c>
      <c r="L970" s="21">
        <v>4.4137931034482758</v>
      </c>
      <c r="M970" s="21">
        <v>25.862068965517238</v>
      </c>
      <c r="N970" s="21">
        <v>100.93333333333329</v>
      </c>
      <c r="O970" s="21">
        <v>107.26</v>
      </c>
      <c r="P970" s="21">
        <v>84.316666666666663</v>
      </c>
      <c r="Q970" s="21">
        <v>130.16666666666671</v>
      </c>
      <c r="R970" s="21">
        <v>178.89333333333329</v>
      </c>
      <c r="S970" s="21">
        <v>235.78571428571431</v>
      </c>
      <c r="T970" s="21">
        <v>131.5</v>
      </c>
      <c r="U970" s="21">
        <v>19.517241379310349</v>
      </c>
      <c r="V970" s="22">
        <v>1019.229277504105</v>
      </c>
      <c r="W970" s="23">
        <v>352</v>
      </c>
      <c r="X970" s="24">
        <v>0.97777777777777775</v>
      </c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</row>
    <row r="971" spans="1:42" s="25" customFormat="1" ht="16.5" customHeight="1" x14ac:dyDescent="0.25">
      <c r="A971" s="16">
        <v>25025090</v>
      </c>
      <c r="B971" s="17" t="s">
        <v>1227</v>
      </c>
      <c r="C971" s="17" t="s">
        <v>1991</v>
      </c>
      <c r="D971" s="17" t="s">
        <v>272</v>
      </c>
      <c r="E971" s="17" t="s">
        <v>32</v>
      </c>
      <c r="F971" s="17">
        <v>5</v>
      </c>
      <c r="G971" s="17">
        <v>34</v>
      </c>
      <c r="H971" s="18">
        <v>-73.970833329999991</v>
      </c>
      <c r="I971" s="19">
        <v>9.0463333300000013</v>
      </c>
      <c r="J971" s="20">
        <v>28.251724137931031</v>
      </c>
      <c r="K971" s="21">
        <v>23.210344827586209</v>
      </c>
      <c r="L971" s="21">
        <v>74.596428571428575</v>
      </c>
      <c r="M971" s="21">
        <v>167.78888888888889</v>
      </c>
      <c r="N971" s="21">
        <v>219.0615384615385</v>
      </c>
      <c r="O971" s="21">
        <v>172.19615384615389</v>
      </c>
      <c r="P971" s="21">
        <v>144.15172413793101</v>
      </c>
      <c r="Q971" s="21">
        <v>193.06896551724139</v>
      </c>
      <c r="R971" s="21">
        <v>279.07499999999999</v>
      </c>
      <c r="S971" s="21">
        <v>327.03703703703712</v>
      </c>
      <c r="T971" s="21">
        <v>246.85416666666671</v>
      </c>
      <c r="U971" s="21">
        <v>97.351724137931043</v>
      </c>
      <c r="V971" s="22">
        <v>1972.6436962303339</v>
      </c>
      <c r="W971" s="23">
        <v>331</v>
      </c>
      <c r="X971" s="24">
        <v>0.9194444444444444</v>
      </c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</row>
    <row r="972" spans="1:42" s="25" customFormat="1" ht="16.5" customHeight="1" x14ac:dyDescent="0.25">
      <c r="A972" s="16">
        <v>25021200</v>
      </c>
      <c r="B972" s="17" t="s">
        <v>1211</v>
      </c>
      <c r="C972" s="17" t="s">
        <v>1992</v>
      </c>
      <c r="D972" s="17" t="s">
        <v>272</v>
      </c>
      <c r="E972" s="17" t="s">
        <v>32</v>
      </c>
      <c r="F972" s="17">
        <v>2</v>
      </c>
      <c r="G972" s="17">
        <v>26</v>
      </c>
      <c r="H972" s="18">
        <v>-74.079444440000003</v>
      </c>
      <c r="I972" s="19">
        <v>9.0266666700000009</v>
      </c>
      <c r="J972" s="20">
        <v>26.928571428571431</v>
      </c>
      <c r="K972" s="21">
        <v>24.357142857142861</v>
      </c>
      <c r="L972" s="21">
        <v>75.571428571428569</v>
      </c>
      <c r="M972" s="21">
        <v>164.87931034482759</v>
      </c>
      <c r="N972" s="21">
        <v>276.74137931034483</v>
      </c>
      <c r="O972" s="21">
        <v>194.3066666666667</v>
      </c>
      <c r="P972" s="21">
        <v>183.37666666666669</v>
      </c>
      <c r="Q972" s="21">
        <v>286.50689655172408</v>
      </c>
      <c r="R972" s="21">
        <v>318.60714285714278</v>
      </c>
      <c r="S972" s="21">
        <v>397.72142857142859</v>
      </c>
      <c r="T972" s="21">
        <v>300.875</v>
      </c>
      <c r="U972" s="21">
        <v>120.46428571428569</v>
      </c>
      <c r="V972" s="22">
        <v>2370.335919540229</v>
      </c>
      <c r="W972" s="23">
        <v>343</v>
      </c>
      <c r="X972" s="24">
        <v>0.95277777777777772</v>
      </c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</row>
    <row r="973" spans="1:42" s="25" customFormat="1" ht="16.5" customHeight="1" x14ac:dyDescent="0.25">
      <c r="A973" s="16">
        <v>25021040</v>
      </c>
      <c r="B973" s="17" t="s">
        <v>1211</v>
      </c>
      <c r="C973" s="17" t="s">
        <v>1993</v>
      </c>
      <c r="D973" s="17" t="s">
        <v>272</v>
      </c>
      <c r="E973" s="17" t="s">
        <v>32</v>
      </c>
      <c r="F973" s="17">
        <v>5</v>
      </c>
      <c r="G973" s="17">
        <v>25</v>
      </c>
      <c r="H973" s="18">
        <v>-74.044222220000009</v>
      </c>
      <c r="I973" s="19">
        <v>9.1880555600000005</v>
      </c>
      <c r="J973" s="20">
        <v>17.31034482758621</v>
      </c>
      <c r="K973" s="21">
        <v>22.5</v>
      </c>
      <c r="L973" s="21">
        <v>82.833333333333329</v>
      </c>
      <c r="M973" s="21">
        <v>182.1</v>
      </c>
      <c r="N973" s="21">
        <v>242.1333333333333</v>
      </c>
      <c r="O973" s="21">
        <v>163.69999999999999</v>
      </c>
      <c r="P973" s="21">
        <v>156.37333333333331</v>
      </c>
      <c r="Q973" s="21">
        <v>221.16666666666671</v>
      </c>
      <c r="R973" s="21">
        <v>247.71428571428569</v>
      </c>
      <c r="S973" s="21">
        <v>315.09666666666658</v>
      </c>
      <c r="T973" s="21">
        <v>191.3666666666667</v>
      </c>
      <c r="U973" s="21">
        <v>74.533333333333331</v>
      </c>
      <c r="V973" s="22">
        <v>1916.8279638752049</v>
      </c>
      <c r="W973" s="23">
        <v>357</v>
      </c>
      <c r="X973" s="24">
        <v>0.9916666666666667</v>
      </c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</row>
    <row r="974" spans="1:42" s="25" customFormat="1" ht="16.5" customHeight="1" x14ac:dyDescent="0.25">
      <c r="A974" s="16">
        <v>25021380</v>
      </c>
      <c r="B974" s="17" t="s">
        <v>1211</v>
      </c>
      <c r="C974" s="17" t="s">
        <v>1994</v>
      </c>
      <c r="D974" s="17" t="s">
        <v>272</v>
      </c>
      <c r="E974" s="17" t="s">
        <v>32</v>
      </c>
      <c r="F974" s="17">
        <v>2</v>
      </c>
      <c r="G974" s="17">
        <v>24</v>
      </c>
      <c r="H974" s="18">
        <v>-74.150000000000006</v>
      </c>
      <c r="I974" s="19">
        <v>9.07</v>
      </c>
      <c r="J974" s="20">
        <v>21.5</v>
      </c>
      <c r="K974" s="21">
        <v>29.758620689655171</v>
      </c>
      <c r="L974" s="21">
        <v>70.862068965517238</v>
      </c>
      <c r="M974" s="21">
        <v>154.17857142857139</v>
      </c>
      <c r="N974" s="21">
        <v>233.24</v>
      </c>
      <c r="O974" s="21">
        <v>178.85714285714289</v>
      </c>
      <c r="P974" s="21">
        <v>145.34615384615381</v>
      </c>
      <c r="Q974" s="21">
        <v>227.27407407407409</v>
      </c>
      <c r="R974" s="21">
        <v>268.88888888888891</v>
      </c>
      <c r="S974" s="21">
        <v>341.51724137931029</v>
      </c>
      <c r="T974" s="21">
        <v>226.37931034482759</v>
      </c>
      <c r="U974" s="21">
        <v>100.0740740740741</v>
      </c>
      <c r="V974" s="22">
        <v>1997.876146548216</v>
      </c>
      <c r="W974" s="23">
        <v>339</v>
      </c>
      <c r="X974" s="24">
        <v>0.94166666666666665</v>
      </c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</row>
    <row r="975" spans="1:42" s="25" customFormat="1" ht="16.5" customHeight="1" x14ac:dyDescent="0.25">
      <c r="A975" s="16">
        <v>29050010</v>
      </c>
      <c r="B975" s="17" t="s">
        <v>1211</v>
      </c>
      <c r="C975" s="17" t="s">
        <v>1995</v>
      </c>
      <c r="D975" s="17" t="s">
        <v>1996</v>
      </c>
      <c r="E975" s="17" t="s">
        <v>32</v>
      </c>
      <c r="F975" s="17">
        <v>5</v>
      </c>
      <c r="G975" s="17">
        <v>41</v>
      </c>
      <c r="H975" s="18">
        <v>-74.732111110000005</v>
      </c>
      <c r="I975" s="19">
        <v>10.344416669999999</v>
      </c>
      <c r="J975" s="20">
        <v>16.666666666666671</v>
      </c>
      <c r="K975" s="21">
        <v>17.233333333333331</v>
      </c>
      <c r="L975" s="21">
        <v>56.733333333333327</v>
      </c>
      <c r="M975" s="21">
        <v>125.8</v>
      </c>
      <c r="N975" s="21">
        <v>148.37931034482759</v>
      </c>
      <c r="O975" s="21">
        <v>131.47931034482761</v>
      </c>
      <c r="P975" s="21">
        <v>145.83333333333329</v>
      </c>
      <c r="Q975" s="21">
        <v>166.43333333333331</v>
      </c>
      <c r="R975" s="21">
        <v>164</v>
      </c>
      <c r="S975" s="21">
        <v>194.1</v>
      </c>
      <c r="T975" s="21">
        <v>101.3214285714286</v>
      </c>
      <c r="U975" s="21">
        <v>34.862068965517238</v>
      </c>
      <c r="V975" s="22">
        <v>1302.8421182266011</v>
      </c>
      <c r="W975" s="23">
        <v>355</v>
      </c>
      <c r="X975" s="24">
        <v>0.98611111111111116</v>
      </c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</row>
    <row r="976" spans="1:42" s="25" customFormat="1" ht="16.5" customHeight="1" x14ac:dyDescent="0.25">
      <c r="A976" s="16">
        <v>29060350</v>
      </c>
      <c r="B976" s="17" t="s">
        <v>1211</v>
      </c>
      <c r="C976" s="17" t="s">
        <v>1997</v>
      </c>
      <c r="D976" s="17" t="s">
        <v>482</v>
      </c>
      <c r="E976" s="17" t="s">
        <v>32</v>
      </c>
      <c r="F976" s="17">
        <v>5</v>
      </c>
      <c r="G976" s="17">
        <v>30</v>
      </c>
      <c r="H976" s="18">
        <v>-74.29858333</v>
      </c>
      <c r="I976" s="19">
        <v>10.631166670000001</v>
      </c>
      <c r="J976" s="20">
        <v>4.532</v>
      </c>
      <c r="K976" s="21">
        <v>0.78400000000000003</v>
      </c>
      <c r="L976" s="21">
        <v>12.288</v>
      </c>
      <c r="M976" s="21">
        <v>65.526923076923069</v>
      </c>
      <c r="N976" s="21">
        <v>168.548</v>
      </c>
      <c r="O976" s="21">
        <v>121.45555555555561</v>
      </c>
      <c r="P976" s="21">
        <v>106.6535714285714</v>
      </c>
      <c r="Q976" s="21">
        <v>154.75185185185191</v>
      </c>
      <c r="R976" s="21">
        <v>203.1538461538461</v>
      </c>
      <c r="S976" s="21">
        <v>252.91923076923081</v>
      </c>
      <c r="T976" s="21">
        <v>142.71851851851849</v>
      </c>
      <c r="U976" s="21">
        <v>34.466666666666669</v>
      </c>
      <c r="V976" s="22">
        <v>1267.798164021164</v>
      </c>
      <c r="W976" s="23">
        <v>311</v>
      </c>
      <c r="X976" s="24">
        <v>0.86388888888888893</v>
      </c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</row>
    <row r="977" spans="1:42" s="25" customFormat="1" ht="16.5" customHeight="1" x14ac:dyDescent="0.25">
      <c r="A977" s="16">
        <v>29060030</v>
      </c>
      <c r="B977" s="17" t="s">
        <v>1211</v>
      </c>
      <c r="C977" s="17" t="s">
        <v>1998</v>
      </c>
      <c r="D977" s="17" t="s">
        <v>482</v>
      </c>
      <c r="E977" s="17" t="s">
        <v>32</v>
      </c>
      <c r="F977" s="17">
        <v>5</v>
      </c>
      <c r="G977" s="17">
        <v>20</v>
      </c>
      <c r="H977" s="18">
        <v>-74.375500000000002</v>
      </c>
      <c r="I977" s="19">
        <v>10.64877778</v>
      </c>
      <c r="J977" s="20">
        <v>2.5517241379310351</v>
      </c>
      <c r="K977" s="21">
        <v>1.1333333333333331</v>
      </c>
      <c r="L977" s="21">
        <v>12.4</v>
      </c>
      <c r="M977" s="21">
        <v>76.400000000000006</v>
      </c>
      <c r="N977" s="21">
        <v>168.6</v>
      </c>
      <c r="O977" s="21">
        <v>157.78275862068969</v>
      </c>
      <c r="P977" s="21">
        <v>119.84</v>
      </c>
      <c r="Q977" s="21">
        <v>167</v>
      </c>
      <c r="R977" s="21">
        <v>194.39</v>
      </c>
      <c r="S977" s="21">
        <v>280.86785714285708</v>
      </c>
      <c r="T977" s="21">
        <v>150.89655172413791</v>
      </c>
      <c r="U977" s="21">
        <v>37.96551724137931</v>
      </c>
      <c r="V977" s="22">
        <v>1369.827742200328</v>
      </c>
      <c r="W977" s="23">
        <v>354</v>
      </c>
      <c r="X977" s="24">
        <v>0.98333333333333328</v>
      </c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</row>
    <row r="978" spans="1:42" s="25" customFormat="1" ht="16.5" customHeight="1" x14ac:dyDescent="0.25">
      <c r="A978" s="16">
        <v>29060150</v>
      </c>
      <c r="B978" s="17" t="s">
        <v>1211</v>
      </c>
      <c r="C978" s="17" t="s">
        <v>1999</v>
      </c>
      <c r="D978" s="17" t="s">
        <v>482</v>
      </c>
      <c r="E978" s="17" t="s">
        <v>32</v>
      </c>
      <c r="F978" s="17">
        <v>5</v>
      </c>
      <c r="G978" s="17">
        <v>20</v>
      </c>
      <c r="H978" s="18">
        <v>-74.22411111000001</v>
      </c>
      <c r="I978" s="19">
        <v>10.57366667</v>
      </c>
      <c r="J978" s="20">
        <v>4.6206896551724137</v>
      </c>
      <c r="K978" s="21">
        <v>6.8</v>
      </c>
      <c r="L978" s="21">
        <v>25.8</v>
      </c>
      <c r="M978" s="21">
        <v>104.2</v>
      </c>
      <c r="N978" s="21">
        <v>208.57142857142861</v>
      </c>
      <c r="O978" s="21">
        <v>170.73333333333329</v>
      </c>
      <c r="P978" s="21">
        <v>154.9</v>
      </c>
      <c r="Q978" s="21">
        <v>185.73333333333329</v>
      </c>
      <c r="R978" s="21">
        <v>253.42857142857139</v>
      </c>
      <c r="S978" s="21">
        <v>349.34482758620692</v>
      </c>
      <c r="T978" s="21">
        <v>201.13793103448279</v>
      </c>
      <c r="U978" s="21">
        <v>45.862068965517238</v>
      </c>
      <c r="V978" s="22">
        <v>1711.132183908046</v>
      </c>
      <c r="W978" s="23">
        <v>352</v>
      </c>
      <c r="X978" s="24">
        <v>0.97777777777777775</v>
      </c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</row>
    <row r="979" spans="1:42" s="25" customFormat="1" ht="16.5" customHeight="1" x14ac:dyDescent="0.25">
      <c r="A979" s="16">
        <v>29060170</v>
      </c>
      <c r="B979" s="17" t="s">
        <v>1211</v>
      </c>
      <c r="C979" s="17" t="s">
        <v>2000</v>
      </c>
      <c r="D979" s="17" t="s">
        <v>482</v>
      </c>
      <c r="E979" s="17" t="s">
        <v>32</v>
      </c>
      <c r="F979" s="17">
        <v>5</v>
      </c>
      <c r="G979" s="17">
        <v>20</v>
      </c>
      <c r="H979" s="18">
        <v>-74.330694440000002</v>
      </c>
      <c r="I979" s="19">
        <v>10.68044444</v>
      </c>
      <c r="J979" s="20">
        <v>2.5133333333333341</v>
      </c>
      <c r="K979" s="21">
        <v>0.35</v>
      </c>
      <c r="L979" s="21">
        <v>7.169999999999999</v>
      </c>
      <c r="M979" s="21">
        <v>42.131034482758629</v>
      </c>
      <c r="N979" s="21">
        <v>113.15</v>
      </c>
      <c r="O979" s="21">
        <v>98.103571428571414</v>
      </c>
      <c r="P979" s="21">
        <v>89.135714285714272</v>
      </c>
      <c r="Q979" s="21">
        <v>104.68333333333329</v>
      </c>
      <c r="R979" s="21">
        <v>141.4</v>
      </c>
      <c r="S979" s="21">
        <v>196.2962962962963</v>
      </c>
      <c r="T979" s="21">
        <v>104.2965517241379</v>
      </c>
      <c r="U979" s="21">
        <v>18.493103448275861</v>
      </c>
      <c r="V979" s="22">
        <v>917.72293833242111</v>
      </c>
      <c r="W979" s="23">
        <v>349</v>
      </c>
      <c r="X979" s="24">
        <v>0.96944444444444444</v>
      </c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</row>
    <row r="980" spans="1:42" s="25" customFormat="1" ht="16.5" customHeight="1" x14ac:dyDescent="0.25">
      <c r="A980" s="16">
        <v>29060190</v>
      </c>
      <c r="B980" s="17" t="s">
        <v>1211</v>
      </c>
      <c r="C980" s="17" t="s">
        <v>1770</v>
      </c>
      <c r="D980" s="17" t="s">
        <v>482</v>
      </c>
      <c r="E980" s="17" t="s">
        <v>32</v>
      </c>
      <c r="F980" s="17">
        <v>5</v>
      </c>
      <c r="G980" s="17">
        <v>26</v>
      </c>
      <c r="H980" s="18">
        <v>-74.255388890000006</v>
      </c>
      <c r="I980" s="19">
        <v>10.610638890000001</v>
      </c>
      <c r="J980" s="20">
        <v>5.44</v>
      </c>
      <c r="K980" s="21">
        <v>4.4615384615384617</v>
      </c>
      <c r="L980" s="21">
        <v>14.96153846153846</v>
      </c>
      <c r="M980" s="21">
        <v>71.692307692307693</v>
      </c>
      <c r="N980" s="21">
        <v>168.38461538461539</v>
      </c>
      <c r="O980" s="21">
        <v>148.04</v>
      </c>
      <c r="P980" s="21">
        <v>97.64</v>
      </c>
      <c r="Q980" s="21">
        <v>157</v>
      </c>
      <c r="R980" s="21">
        <v>193.25</v>
      </c>
      <c r="S980" s="21">
        <v>245.8458333333333</v>
      </c>
      <c r="T980" s="21">
        <v>114.6041666666667</v>
      </c>
      <c r="U980" s="21">
        <v>40.92</v>
      </c>
      <c r="V980" s="22">
        <v>1262.24</v>
      </c>
      <c r="W980" s="23">
        <v>300</v>
      </c>
      <c r="X980" s="24">
        <v>0.83333333333333337</v>
      </c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</row>
    <row r="981" spans="1:42" s="25" customFormat="1" ht="16.5" customHeight="1" x14ac:dyDescent="0.25">
      <c r="A981" s="16">
        <v>29060560</v>
      </c>
      <c r="B981" s="17" t="s">
        <v>1211</v>
      </c>
      <c r="C981" s="17" t="s">
        <v>2001</v>
      </c>
      <c r="D981" s="17" t="s">
        <v>489</v>
      </c>
      <c r="E981" s="17" t="s">
        <v>32</v>
      </c>
      <c r="F981" s="17">
        <v>5</v>
      </c>
      <c r="G981" s="17">
        <v>50</v>
      </c>
      <c r="H981" s="18">
        <v>-74.17794443999999</v>
      </c>
      <c r="I981" s="19">
        <v>10.384444439999999</v>
      </c>
      <c r="J981" s="20">
        <v>10.59333333333333</v>
      </c>
      <c r="K981" s="21">
        <v>10.62333333333333</v>
      </c>
      <c r="L981" s="21">
        <v>54.43</v>
      </c>
      <c r="M981" s="21">
        <v>94.153333333333336</v>
      </c>
      <c r="N981" s="21">
        <v>132.9666666666667</v>
      </c>
      <c r="O981" s="21">
        <v>88.016666666666666</v>
      </c>
      <c r="P981" s="21">
        <v>60.111111111111107</v>
      </c>
      <c r="Q981" s="21">
        <v>129.451724137931</v>
      </c>
      <c r="R981" s="21">
        <v>174.83333333333329</v>
      </c>
      <c r="S981" s="21">
        <v>196.37777777777779</v>
      </c>
      <c r="T981" s="21">
        <v>141.02068965517239</v>
      </c>
      <c r="U981" s="21">
        <v>20.648148148148149</v>
      </c>
      <c r="V981" s="22">
        <v>1113.2261174968071</v>
      </c>
      <c r="W981" s="23">
        <v>349</v>
      </c>
      <c r="X981" s="24">
        <v>0.96944444444444444</v>
      </c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</row>
    <row r="982" spans="1:42" s="25" customFormat="1" ht="16.5" customHeight="1" x14ac:dyDescent="0.25">
      <c r="A982" s="16">
        <v>29060040</v>
      </c>
      <c r="B982" s="17" t="s">
        <v>1211</v>
      </c>
      <c r="C982" s="17" t="s">
        <v>489</v>
      </c>
      <c r="D982" s="17" t="s">
        <v>489</v>
      </c>
      <c r="E982" s="17" t="s">
        <v>32</v>
      </c>
      <c r="F982" s="17">
        <v>5</v>
      </c>
      <c r="G982" s="17">
        <v>40</v>
      </c>
      <c r="H982" s="18">
        <v>-74.18222222</v>
      </c>
      <c r="I982" s="19">
        <v>10.524361109999999</v>
      </c>
      <c r="J982" s="20">
        <v>10.017241379310351</v>
      </c>
      <c r="K982" s="21">
        <v>6.6678571428571427</v>
      </c>
      <c r="L982" s="21">
        <v>35.196666666666673</v>
      </c>
      <c r="M982" s="21">
        <v>103.6133333333333</v>
      </c>
      <c r="N982" s="21">
        <v>190.58333333333329</v>
      </c>
      <c r="O982" s="21">
        <v>142.65</v>
      </c>
      <c r="P982" s="21">
        <v>142.29655172413791</v>
      </c>
      <c r="Q982" s="21">
        <v>153.93333333333331</v>
      </c>
      <c r="R982" s="21">
        <v>212.94</v>
      </c>
      <c r="S982" s="21">
        <v>264.71428571428572</v>
      </c>
      <c r="T982" s="21">
        <v>158.1793103448276</v>
      </c>
      <c r="U982" s="21">
        <v>37.217241379310352</v>
      </c>
      <c r="V982" s="22">
        <v>1458.0091543513961</v>
      </c>
      <c r="W982" s="23">
        <v>352</v>
      </c>
      <c r="X982" s="24">
        <v>0.97777777777777775</v>
      </c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</row>
    <row r="983" spans="1:42" s="25" customFormat="1" ht="16.5" customHeight="1" x14ac:dyDescent="0.25">
      <c r="A983" s="16">
        <v>29060100</v>
      </c>
      <c r="B983" s="17" t="s">
        <v>1211</v>
      </c>
      <c r="C983" s="17" t="s">
        <v>2002</v>
      </c>
      <c r="D983" s="17" t="s">
        <v>489</v>
      </c>
      <c r="E983" s="17" t="s">
        <v>32</v>
      </c>
      <c r="F983" s="17">
        <v>5</v>
      </c>
      <c r="G983" s="17">
        <v>75</v>
      </c>
      <c r="H983" s="18">
        <v>-74.108000000000004</v>
      </c>
      <c r="I983" s="19">
        <v>10.402749999999999</v>
      </c>
      <c r="J983" s="20">
        <v>15.53333333333333</v>
      </c>
      <c r="K983" s="21">
        <v>21.366666666666671</v>
      </c>
      <c r="L983" s="21">
        <v>73.2</v>
      </c>
      <c r="M983" s="21">
        <v>126.51724137931031</v>
      </c>
      <c r="N983" s="21">
        <v>208.39285714285711</v>
      </c>
      <c r="O983" s="21">
        <v>157.96428571428569</v>
      </c>
      <c r="P983" s="21">
        <v>129.2413793103448</v>
      </c>
      <c r="Q983" s="21">
        <v>153.4</v>
      </c>
      <c r="R983" s="21">
        <v>188.1793103448276</v>
      </c>
      <c r="S983" s="21">
        <v>263.62068965517238</v>
      </c>
      <c r="T983" s="21">
        <v>185.93333333333331</v>
      </c>
      <c r="U983" s="21">
        <v>64.906896551724131</v>
      </c>
      <c r="V983" s="22">
        <v>1588.255993431856</v>
      </c>
      <c r="W983" s="23">
        <v>351</v>
      </c>
      <c r="X983" s="24">
        <v>0.97499999999999998</v>
      </c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</row>
    <row r="984" spans="1:42" s="25" customFormat="1" ht="16.5" customHeight="1" x14ac:dyDescent="0.25">
      <c r="A984" s="16">
        <v>25021620</v>
      </c>
      <c r="B984" s="17" t="s">
        <v>1211</v>
      </c>
      <c r="C984" s="17" t="s">
        <v>2003</v>
      </c>
      <c r="D984" s="17" t="s">
        <v>462</v>
      </c>
      <c r="E984" s="17" t="s">
        <v>32</v>
      </c>
      <c r="F984" s="17">
        <v>5</v>
      </c>
      <c r="G984" s="17">
        <v>80</v>
      </c>
      <c r="H984" s="18">
        <v>-74.322166670000001</v>
      </c>
      <c r="I984" s="19">
        <v>9.6837777799999998</v>
      </c>
      <c r="J984" s="20">
        <v>35.931034482758619</v>
      </c>
      <c r="K984" s="21">
        <v>41.43333333333333</v>
      </c>
      <c r="L984" s="21">
        <v>83.106666666666655</v>
      </c>
      <c r="M984" s="21">
        <v>130.1333333333333</v>
      </c>
      <c r="N984" s="21">
        <v>147.3366666666667</v>
      </c>
      <c r="O984" s="21">
        <v>107.9068965517241</v>
      </c>
      <c r="P984" s="21">
        <v>140.56896551724139</v>
      </c>
      <c r="Q984" s="21">
        <v>144.63103448275859</v>
      </c>
      <c r="R984" s="21">
        <v>174.93103448275861</v>
      </c>
      <c r="S984" s="21">
        <v>208.37</v>
      </c>
      <c r="T984" s="21">
        <v>160.1</v>
      </c>
      <c r="U984" s="21">
        <v>66.816666666666663</v>
      </c>
      <c r="V984" s="22">
        <v>1441.2656321839081</v>
      </c>
      <c r="W984" s="23">
        <v>355</v>
      </c>
      <c r="X984" s="24">
        <v>0.98611111111111116</v>
      </c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</row>
    <row r="985" spans="1:42" s="25" customFormat="1" ht="16.5" customHeight="1" x14ac:dyDescent="0.25">
      <c r="A985" s="16">
        <v>25021630</v>
      </c>
      <c r="B985" s="17" t="s">
        <v>1211</v>
      </c>
      <c r="C985" s="17" t="s">
        <v>462</v>
      </c>
      <c r="D985" s="17" t="s">
        <v>462</v>
      </c>
      <c r="E985" s="17" t="s">
        <v>32</v>
      </c>
      <c r="F985" s="17">
        <v>5</v>
      </c>
      <c r="G985" s="17">
        <v>110</v>
      </c>
      <c r="H985" s="18">
        <v>-74.38855556</v>
      </c>
      <c r="I985" s="19">
        <v>9.8017500000000002</v>
      </c>
      <c r="J985" s="20">
        <v>30.68965517241379</v>
      </c>
      <c r="K985" s="21">
        <v>29.934482758620689</v>
      </c>
      <c r="L985" s="21">
        <v>67.972413793103456</v>
      </c>
      <c r="M985" s="21">
        <v>125.7</v>
      </c>
      <c r="N985" s="21">
        <v>122.4137931034483</v>
      </c>
      <c r="O985" s="21">
        <v>133.93333333333331</v>
      </c>
      <c r="P985" s="21">
        <v>136.19999999999999</v>
      </c>
      <c r="Q985" s="21">
        <v>139.76206896551719</v>
      </c>
      <c r="R985" s="21">
        <v>140.62666666666669</v>
      </c>
      <c r="S985" s="21">
        <v>169.7833333333333</v>
      </c>
      <c r="T985" s="21">
        <v>122.33</v>
      </c>
      <c r="U985" s="21">
        <v>56.766666666666673</v>
      </c>
      <c r="V985" s="22">
        <v>1276.112413793104</v>
      </c>
      <c r="W985" s="23">
        <v>352</v>
      </c>
      <c r="X985" s="24">
        <v>0.97777777777777775</v>
      </c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</row>
    <row r="986" spans="1:42" s="25" customFormat="1" ht="16.5" customHeight="1" x14ac:dyDescent="0.25">
      <c r="A986" s="16">
        <v>29020020</v>
      </c>
      <c r="B986" s="17" t="s">
        <v>1211</v>
      </c>
      <c r="C986" s="17" t="s">
        <v>2004</v>
      </c>
      <c r="D986" s="17" t="s">
        <v>2005</v>
      </c>
      <c r="E986" s="17" t="s">
        <v>32</v>
      </c>
      <c r="F986" s="17">
        <v>5</v>
      </c>
      <c r="G986" s="17">
        <v>60</v>
      </c>
      <c r="H986" s="18">
        <v>-74.42397222000001</v>
      </c>
      <c r="I986" s="19">
        <v>10.32155556</v>
      </c>
      <c r="J986" s="20">
        <v>16.339285714285719</v>
      </c>
      <c r="K986" s="21">
        <v>17.859259259259261</v>
      </c>
      <c r="L986" s="21">
        <v>76.17307692307692</v>
      </c>
      <c r="M986" s="21">
        <v>110.996</v>
      </c>
      <c r="N986" s="21">
        <v>186.024</v>
      </c>
      <c r="O986" s="21">
        <v>152.6846153846154</v>
      </c>
      <c r="P986" s="21">
        <v>144.71111111111111</v>
      </c>
      <c r="Q986" s="21">
        <v>188.8111111111111</v>
      </c>
      <c r="R986" s="21">
        <v>218.85555555555561</v>
      </c>
      <c r="S986" s="21">
        <v>222.91428571428571</v>
      </c>
      <c r="T986" s="21">
        <v>140.6925925925926</v>
      </c>
      <c r="U986" s="21">
        <v>64.618518518518513</v>
      </c>
      <c r="V986" s="22">
        <v>1540.679411884412</v>
      </c>
      <c r="W986" s="23">
        <v>320</v>
      </c>
      <c r="X986" s="24">
        <v>0.88888888888888884</v>
      </c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</row>
    <row r="987" spans="1:42" s="25" customFormat="1" ht="16.5" customHeight="1" x14ac:dyDescent="0.25">
      <c r="A987" s="16">
        <v>29065000</v>
      </c>
      <c r="B987" s="17" t="s">
        <v>1227</v>
      </c>
      <c r="C987" s="17" t="s">
        <v>2006</v>
      </c>
      <c r="D987" s="17" t="s">
        <v>2005</v>
      </c>
      <c r="E987" s="17" t="s">
        <v>32</v>
      </c>
      <c r="F987" s="17">
        <v>5</v>
      </c>
      <c r="G987" s="17">
        <v>20</v>
      </c>
      <c r="H987" s="18">
        <v>-74.506666670000001</v>
      </c>
      <c r="I987" s="19">
        <v>10.51002778</v>
      </c>
      <c r="J987" s="20">
        <v>7.0793103448275856</v>
      </c>
      <c r="K987" s="21">
        <v>1.964285714285714</v>
      </c>
      <c r="L987" s="21">
        <v>20.813333333333329</v>
      </c>
      <c r="M987" s="21">
        <v>79.471428571428561</v>
      </c>
      <c r="N987" s="21">
        <v>135.56785714285721</v>
      </c>
      <c r="O987" s="21">
        <v>117.18965517241379</v>
      </c>
      <c r="P987" s="21">
        <v>102.4115384615385</v>
      </c>
      <c r="Q987" s="21">
        <v>155.17777777777769</v>
      </c>
      <c r="R987" s="21">
        <v>168.34230769230771</v>
      </c>
      <c r="S987" s="21">
        <v>151.82222222222219</v>
      </c>
      <c r="T987" s="21">
        <v>114.05</v>
      </c>
      <c r="U987" s="21">
        <v>43.5037037037037</v>
      </c>
      <c r="V987" s="22">
        <v>1097.393420136696</v>
      </c>
      <c r="W987" s="23">
        <v>331</v>
      </c>
      <c r="X987" s="24">
        <v>0.9194444444444444</v>
      </c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</row>
    <row r="988" spans="1:42" s="25" customFormat="1" ht="16.5" customHeight="1" x14ac:dyDescent="0.25">
      <c r="A988" s="16">
        <v>28040100</v>
      </c>
      <c r="B988" s="17" t="s">
        <v>1211</v>
      </c>
      <c r="C988" s="17" t="s">
        <v>466</v>
      </c>
      <c r="D988" s="17" t="s">
        <v>2005</v>
      </c>
      <c r="E988" s="17" t="s">
        <v>32</v>
      </c>
      <c r="F988" s="17">
        <v>5</v>
      </c>
      <c r="G988" s="17">
        <v>100</v>
      </c>
      <c r="H988" s="18">
        <v>-74.273250000000004</v>
      </c>
      <c r="I988" s="19">
        <v>10.233694440000001</v>
      </c>
      <c r="J988" s="20">
        <v>24.3</v>
      </c>
      <c r="K988" s="21">
        <v>36.233333333333327</v>
      </c>
      <c r="L988" s="21">
        <v>104.93333333333329</v>
      </c>
      <c r="M988" s="21">
        <v>171</v>
      </c>
      <c r="N988" s="21">
        <v>182.10333333333341</v>
      </c>
      <c r="O988" s="21">
        <v>148.2103448275862</v>
      </c>
      <c r="P988" s="21">
        <v>168.93333333333331</v>
      </c>
      <c r="Q988" s="21">
        <v>205.85714285714289</v>
      </c>
      <c r="R988" s="21">
        <v>216.28571428571431</v>
      </c>
      <c r="S988" s="21">
        <v>230.99</v>
      </c>
      <c r="T988" s="21">
        <v>169.23333333333329</v>
      </c>
      <c r="U988" s="21">
        <v>57.163333333333327</v>
      </c>
      <c r="V988" s="22">
        <v>1715.243201970444</v>
      </c>
      <c r="W988" s="23">
        <v>355</v>
      </c>
      <c r="X988" s="24">
        <v>0.98611111111111116</v>
      </c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</row>
    <row r="989" spans="1:42" s="25" customFormat="1" ht="16.5" customHeight="1" x14ac:dyDescent="0.25">
      <c r="A989" s="16">
        <v>25021600</v>
      </c>
      <c r="B989" s="17" t="s">
        <v>1211</v>
      </c>
      <c r="C989" s="17" t="s">
        <v>463</v>
      </c>
      <c r="D989" s="17" t="s">
        <v>464</v>
      </c>
      <c r="E989" s="17" t="s">
        <v>32</v>
      </c>
      <c r="F989" s="17">
        <v>5</v>
      </c>
      <c r="G989" s="17">
        <v>85</v>
      </c>
      <c r="H989" s="18">
        <v>-74.580388889999995</v>
      </c>
      <c r="I989" s="19">
        <v>9.8725000000000005</v>
      </c>
      <c r="J989" s="20">
        <v>32.766666666666673</v>
      </c>
      <c r="K989" s="21">
        <v>40.299999999999997</v>
      </c>
      <c r="L989" s="21">
        <v>84.9</v>
      </c>
      <c r="M989" s="21">
        <v>137.1333333333333</v>
      </c>
      <c r="N989" s="21">
        <v>150.01</v>
      </c>
      <c r="O989" s="21">
        <v>169.2413793103448</v>
      </c>
      <c r="P989" s="21">
        <v>151</v>
      </c>
      <c r="Q989" s="21">
        <v>170.43333333333331</v>
      </c>
      <c r="R989" s="21">
        <v>163.4666666666667</v>
      </c>
      <c r="S989" s="21">
        <v>163.85714285714289</v>
      </c>
      <c r="T989" s="21">
        <v>111.3333333333333</v>
      </c>
      <c r="U989" s="21">
        <v>67.933333333333337</v>
      </c>
      <c r="V989" s="22">
        <v>1442.375188834154</v>
      </c>
      <c r="W989" s="23">
        <v>357</v>
      </c>
      <c r="X989" s="24">
        <v>0.9916666666666667</v>
      </c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</row>
    <row r="990" spans="1:42" s="25" customFormat="1" ht="16.5" customHeight="1" x14ac:dyDescent="0.25">
      <c r="A990" s="16">
        <v>25021610</v>
      </c>
      <c r="B990" s="17" t="s">
        <v>1211</v>
      </c>
      <c r="C990" s="17" t="s">
        <v>2007</v>
      </c>
      <c r="D990" s="17" t="s">
        <v>464</v>
      </c>
      <c r="E990" s="17" t="s">
        <v>32</v>
      </c>
      <c r="F990" s="17">
        <v>5</v>
      </c>
      <c r="G990" s="17">
        <v>100</v>
      </c>
      <c r="H990" s="18">
        <v>-74.504861110000007</v>
      </c>
      <c r="I990" s="19">
        <v>9.6856666700000016</v>
      </c>
      <c r="J990" s="20">
        <v>21.862068965517238</v>
      </c>
      <c r="K990" s="21">
        <v>28.166666666666671</v>
      </c>
      <c r="L990" s="21">
        <v>82.38333333333334</v>
      </c>
      <c r="M990" s="21">
        <v>125.47</v>
      </c>
      <c r="N990" s="21">
        <v>194.3206896551724</v>
      </c>
      <c r="O990" s="21">
        <v>140.72666666666669</v>
      </c>
      <c r="P990" s="21">
        <v>139.2413793103448</v>
      </c>
      <c r="Q990" s="21">
        <v>163.23333333333329</v>
      </c>
      <c r="R990" s="21">
        <v>170.4814814814815</v>
      </c>
      <c r="S990" s="21">
        <v>181.26666666666671</v>
      </c>
      <c r="T990" s="21">
        <v>146.31034482758619</v>
      </c>
      <c r="U990" s="21">
        <v>60.931034482758619</v>
      </c>
      <c r="V990" s="22">
        <v>1454.393665389528</v>
      </c>
      <c r="W990" s="23">
        <v>352</v>
      </c>
      <c r="X990" s="24">
        <v>0.97777777777777775</v>
      </c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</row>
    <row r="991" spans="1:42" s="25" customFormat="1" ht="16.5" customHeight="1" x14ac:dyDescent="0.25">
      <c r="A991" s="16">
        <v>29060180</v>
      </c>
      <c r="B991" s="17" t="s">
        <v>1211</v>
      </c>
      <c r="C991" s="17" t="s">
        <v>943</v>
      </c>
      <c r="D991" s="17" t="s">
        <v>2008</v>
      </c>
      <c r="E991" s="17" t="s">
        <v>32</v>
      </c>
      <c r="F991" s="17">
        <v>5</v>
      </c>
      <c r="G991" s="17">
        <v>25</v>
      </c>
      <c r="H991" s="18">
        <v>-74.306277780000002</v>
      </c>
      <c r="I991" s="19">
        <v>10.74252778</v>
      </c>
      <c r="J991" s="20">
        <v>2.2999999999999998</v>
      </c>
      <c r="K991" s="21">
        <v>0.68965517241379315</v>
      </c>
      <c r="L991" s="21">
        <v>9</v>
      </c>
      <c r="M991" s="21">
        <v>75.25</v>
      </c>
      <c r="N991" s="21">
        <v>183.6</v>
      </c>
      <c r="O991" s="21">
        <v>168.2</v>
      </c>
      <c r="P991" s="21">
        <v>139.44827586206901</v>
      </c>
      <c r="Q991" s="21">
        <v>189.3666666666667</v>
      </c>
      <c r="R991" s="21">
        <v>230.96296296296299</v>
      </c>
      <c r="S991" s="21">
        <v>310.3</v>
      </c>
      <c r="T991" s="21">
        <v>161.9655172413793</v>
      </c>
      <c r="U991" s="21">
        <v>41.5</v>
      </c>
      <c r="V991" s="22">
        <v>1512.583077905492</v>
      </c>
      <c r="W991" s="23">
        <v>354</v>
      </c>
      <c r="X991" s="24">
        <v>0.98333333333333328</v>
      </c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</row>
    <row r="992" spans="1:42" s="25" customFormat="1" ht="16.5" customHeight="1" x14ac:dyDescent="0.25">
      <c r="A992" s="16">
        <v>29060270</v>
      </c>
      <c r="B992" s="17" t="s">
        <v>1211</v>
      </c>
      <c r="C992" s="17" t="s">
        <v>2009</v>
      </c>
      <c r="D992" s="17" t="s">
        <v>2008</v>
      </c>
      <c r="E992" s="17" t="s">
        <v>32</v>
      </c>
      <c r="F992" s="17">
        <v>5</v>
      </c>
      <c r="G992" s="17">
        <v>25</v>
      </c>
      <c r="H992" s="18">
        <v>-74.271916669999996</v>
      </c>
      <c r="I992" s="19">
        <v>10.7225</v>
      </c>
      <c r="J992" s="20">
        <v>2.11</v>
      </c>
      <c r="K992" s="21">
        <v>1.1379310344827589</v>
      </c>
      <c r="L992" s="21">
        <v>7.833333333333333</v>
      </c>
      <c r="M992" s="21">
        <v>57.275862068965523</v>
      </c>
      <c r="N992" s="21">
        <v>129.03571428571431</v>
      </c>
      <c r="O992" s="21">
        <v>122.73333333333331</v>
      </c>
      <c r="P992" s="21">
        <v>91.403571428571439</v>
      </c>
      <c r="Q992" s="21">
        <v>127.56666666666671</v>
      </c>
      <c r="R992" s="21">
        <v>171.34230769230771</v>
      </c>
      <c r="S992" s="21">
        <v>224.9</v>
      </c>
      <c r="T992" s="21">
        <v>87.462068965517233</v>
      </c>
      <c r="U992" s="21">
        <v>24.065517241379311</v>
      </c>
      <c r="V992" s="22">
        <v>1046.866306050272</v>
      </c>
      <c r="W992" s="23">
        <v>346</v>
      </c>
      <c r="X992" s="24">
        <v>0.96111111111111114</v>
      </c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</row>
    <row r="993" spans="1:42" s="25" customFormat="1" ht="16.5" customHeight="1" x14ac:dyDescent="0.25">
      <c r="A993" s="16">
        <v>29060120</v>
      </c>
      <c r="B993" s="17" t="s">
        <v>1211</v>
      </c>
      <c r="C993" s="17" t="s">
        <v>2010</v>
      </c>
      <c r="D993" s="17" t="s">
        <v>2008</v>
      </c>
      <c r="E993" s="17" t="s">
        <v>32</v>
      </c>
      <c r="F993" s="17">
        <v>5</v>
      </c>
      <c r="G993" s="17">
        <v>2</v>
      </c>
      <c r="H993" s="18">
        <v>-74.361750000000001</v>
      </c>
      <c r="I993" s="19">
        <v>10.97622222</v>
      </c>
      <c r="J993" s="20">
        <v>1.033333333333333</v>
      </c>
      <c r="K993" s="21">
        <v>0.64333333333333331</v>
      </c>
      <c r="L993" s="21">
        <v>4.2666666666666666</v>
      </c>
      <c r="M993" s="21">
        <v>11.35</v>
      </c>
      <c r="N993" s="21">
        <v>32.879310344827587</v>
      </c>
      <c r="O993" s="21">
        <v>25.5</v>
      </c>
      <c r="P993" s="21">
        <v>28.4</v>
      </c>
      <c r="Q993" s="21">
        <v>60.623333333333328</v>
      </c>
      <c r="R993" s="21">
        <v>80.923333333333332</v>
      </c>
      <c r="S993" s="21">
        <v>77.77</v>
      </c>
      <c r="T993" s="21">
        <v>26.67</v>
      </c>
      <c r="U993" s="21">
        <v>3.9666666666666668</v>
      </c>
      <c r="V993" s="22">
        <v>354.02597701149421</v>
      </c>
      <c r="W993" s="23">
        <v>358</v>
      </c>
      <c r="X993" s="24">
        <v>0.99444444444444446</v>
      </c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</row>
    <row r="994" spans="1:42" s="25" customFormat="1" ht="16.5" customHeight="1" x14ac:dyDescent="0.25">
      <c r="A994" s="16">
        <v>29060540</v>
      </c>
      <c r="B994" s="17" t="s">
        <v>1211</v>
      </c>
      <c r="C994" s="17" t="s">
        <v>479</v>
      </c>
      <c r="D994" s="17" t="s">
        <v>480</v>
      </c>
      <c r="E994" s="17" t="s">
        <v>32</v>
      </c>
      <c r="F994" s="17">
        <v>5</v>
      </c>
      <c r="G994" s="17">
        <v>10</v>
      </c>
      <c r="H994" s="18">
        <v>-74.647000000000006</v>
      </c>
      <c r="I994" s="19">
        <v>10.590611109999999</v>
      </c>
      <c r="J994" s="20">
        <v>3.9</v>
      </c>
      <c r="K994" s="21">
        <v>1.5</v>
      </c>
      <c r="L994" s="21">
        <v>16.413793103448281</v>
      </c>
      <c r="M994" s="21">
        <v>82.13333333333334</v>
      </c>
      <c r="N994" s="21">
        <v>147.66666666666671</v>
      </c>
      <c r="O994" s="21">
        <v>128.69999999999999</v>
      </c>
      <c r="P994" s="21">
        <v>112.6333333333333</v>
      </c>
      <c r="Q994" s="21">
        <v>165.9666666666667</v>
      </c>
      <c r="R994" s="21">
        <v>167.56666666666669</v>
      </c>
      <c r="S994" s="21">
        <v>176.1</v>
      </c>
      <c r="T994" s="21">
        <v>113.3666666666667</v>
      </c>
      <c r="U994" s="21">
        <v>21.833333333333329</v>
      </c>
      <c r="V994" s="22">
        <v>1137.7804597701149</v>
      </c>
      <c r="W994" s="23">
        <v>359</v>
      </c>
      <c r="X994" s="24">
        <v>0.99722222222222223</v>
      </c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</row>
    <row r="995" spans="1:42" s="25" customFormat="1" ht="16.5" customHeight="1" x14ac:dyDescent="0.25">
      <c r="A995" s="16">
        <v>28040140</v>
      </c>
      <c r="B995" s="17" t="s">
        <v>1211</v>
      </c>
      <c r="C995" s="17" t="s">
        <v>2011</v>
      </c>
      <c r="D995" s="17" t="s">
        <v>2012</v>
      </c>
      <c r="E995" s="17" t="s">
        <v>32</v>
      </c>
      <c r="F995" s="17">
        <v>5</v>
      </c>
      <c r="G995" s="17">
        <v>140</v>
      </c>
      <c r="H995" s="18">
        <v>-74.212611109999997</v>
      </c>
      <c r="I995" s="19">
        <v>10.033055559999999</v>
      </c>
      <c r="J995" s="20">
        <v>15.326666666666661</v>
      </c>
      <c r="K995" s="21">
        <v>22.13666666666667</v>
      </c>
      <c r="L995" s="21">
        <v>65.099999999999994</v>
      </c>
      <c r="M995" s="21">
        <v>118.61</v>
      </c>
      <c r="N995" s="21">
        <v>119.10689655172411</v>
      </c>
      <c r="O995" s="21">
        <v>113.6241379310345</v>
      </c>
      <c r="P995" s="21">
        <v>98.214285714285708</v>
      </c>
      <c r="Q995" s="21">
        <v>135.0344827586207</v>
      </c>
      <c r="R995" s="21">
        <v>158.95862068965519</v>
      </c>
      <c r="S995" s="21">
        <v>167.77692307692311</v>
      </c>
      <c r="T995" s="21">
        <v>132.0214285714286</v>
      </c>
      <c r="U995" s="21">
        <v>28.085714285714289</v>
      </c>
      <c r="V995" s="22">
        <v>1173.9958229127189</v>
      </c>
      <c r="W995" s="23">
        <v>345</v>
      </c>
      <c r="X995" s="24">
        <v>0.95833333333333337</v>
      </c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</row>
    <row r="996" spans="1:42" s="25" customFormat="1" ht="16.5" customHeight="1" x14ac:dyDescent="0.25">
      <c r="A996" s="16">
        <v>29050020</v>
      </c>
      <c r="B996" s="17" t="s">
        <v>1211</v>
      </c>
      <c r="C996" s="17" t="s">
        <v>158</v>
      </c>
      <c r="D996" s="17" t="s">
        <v>158</v>
      </c>
      <c r="E996" s="17" t="s">
        <v>32</v>
      </c>
      <c r="F996" s="17">
        <v>5</v>
      </c>
      <c r="G996" s="17">
        <v>15</v>
      </c>
      <c r="H996" s="18">
        <v>-74.790000000000006</v>
      </c>
      <c r="I996" s="19">
        <v>10.487527780000001</v>
      </c>
      <c r="J996" s="20">
        <v>4.6066666666666656</v>
      </c>
      <c r="K996" s="21">
        <v>1.623333333333334</v>
      </c>
      <c r="L996" s="21">
        <v>20.762068965517241</v>
      </c>
      <c r="M996" s="21">
        <v>78.989285714285714</v>
      </c>
      <c r="N996" s="21">
        <v>125.2379310344827</v>
      </c>
      <c r="O996" s="21">
        <v>125.34666666666659</v>
      </c>
      <c r="P996" s="21">
        <v>98.665517241379334</v>
      </c>
      <c r="Q996" s="21">
        <v>146.94482758620691</v>
      </c>
      <c r="R996" s="21">
        <v>123.9071428571429</v>
      </c>
      <c r="S996" s="21">
        <v>141.78</v>
      </c>
      <c r="T996" s="21">
        <v>108.6133333333334</v>
      </c>
      <c r="U996" s="21">
        <v>23.52666666666666</v>
      </c>
      <c r="V996" s="22">
        <v>1000.003440065682</v>
      </c>
      <c r="W996" s="23">
        <v>352</v>
      </c>
      <c r="X996" s="24">
        <v>0.97777777777777775</v>
      </c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</row>
    <row r="997" spans="1:42" s="25" customFormat="1" ht="16.5" customHeight="1" x14ac:dyDescent="0.25">
      <c r="A997" s="16">
        <v>25025300</v>
      </c>
      <c r="B997" s="17" t="s">
        <v>1236</v>
      </c>
      <c r="C997" s="17" t="s">
        <v>2013</v>
      </c>
      <c r="D997" s="17" t="s">
        <v>2014</v>
      </c>
      <c r="E997" s="17" t="s">
        <v>32</v>
      </c>
      <c r="F997" s="17">
        <v>5</v>
      </c>
      <c r="G997" s="17">
        <v>50</v>
      </c>
      <c r="H997" s="18">
        <v>-74.322277779999993</v>
      </c>
      <c r="I997" s="19">
        <v>9.6836666700000009</v>
      </c>
      <c r="J997" s="20">
        <v>14.503571428571419</v>
      </c>
      <c r="K997" s="21">
        <v>14.707142857142861</v>
      </c>
      <c r="L997" s="21">
        <v>55.221428571428568</v>
      </c>
      <c r="M997" s="21">
        <v>124.01111111111111</v>
      </c>
      <c r="N997" s="21">
        <v>184.148</v>
      </c>
      <c r="O997" s="21">
        <v>124.44799999999999</v>
      </c>
      <c r="P997" s="21">
        <v>112.4185185185185</v>
      </c>
      <c r="Q997" s="21">
        <v>180.32916666666659</v>
      </c>
      <c r="R997" s="21">
        <v>175.33750000000001</v>
      </c>
      <c r="S997" s="21">
        <v>173.7416666666667</v>
      </c>
      <c r="T997" s="21">
        <v>150.7037037037037</v>
      </c>
      <c r="U997" s="21">
        <v>49.411538461538463</v>
      </c>
      <c r="V997" s="22">
        <v>1358.9813479853481</v>
      </c>
      <c r="W997" s="23">
        <v>313</v>
      </c>
      <c r="X997" s="24">
        <v>0.86944444444444446</v>
      </c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</row>
    <row r="998" spans="1:42" s="25" customFormat="1" ht="16.5" customHeight="1" x14ac:dyDescent="0.25">
      <c r="A998" s="16">
        <v>25020900</v>
      </c>
      <c r="B998" s="17" t="s">
        <v>1211</v>
      </c>
      <c r="C998" s="17" t="s">
        <v>680</v>
      </c>
      <c r="D998" s="17" t="s">
        <v>2014</v>
      </c>
      <c r="E998" s="17" t="s">
        <v>32</v>
      </c>
      <c r="F998" s="17">
        <v>2</v>
      </c>
      <c r="G998" s="17">
        <v>65</v>
      </c>
      <c r="H998" s="18">
        <v>-74.355833329999996</v>
      </c>
      <c r="I998" s="19">
        <v>9.2338888900000011</v>
      </c>
      <c r="J998" s="20">
        <v>13.266666666666669</v>
      </c>
      <c r="K998" s="21">
        <v>18.533333333333331</v>
      </c>
      <c r="L998" s="21">
        <v>53.143333333333331</v>
      </c>
      <c r="M998" s="21">
        <v>109.53571428571431</v>
      </c>
      <c r="N998" s="21">
        <v>206.41379310344831</v>
      </c>
      <c r="O998" s="21">
        <v>172</v>
      </c>
      <c r="P998" s="21">
        <v>137.0344827586207</v>
      </c>
      <c r="Q998" s="21">
        <v>186.9</v>
      </c>
      <c r="R998" s="21">
        <v>196.62962962962959</v>
      </c>
      <c r="S998" s="21">
        <v>198.60714285714289</v>
      </c>
      <c r="T998" s="21">
        <v>147.63103448275859</v>
      </c>
      <c r="U998" s="21">
        <v>58.589285714285722</v>
      </c>
      <c r="V998" s="22">
        <v>1498.284416164933</v>
      </c>
      <c r="W998" s="23">
        <v>342</v>
      </c>
      <c r="X998" s="24">
        <v>0.95</v>
      </c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</row>
    <row r="999" spans="1:42" s="25" customFormat="1" ht="16.5" customHeight="1" x14ac:dyDescent="0.25">
      <c r="A999" s="16">
        <v>25021030</v>
      </c>
      <c r="B999" s="17" t="s">
        <v>1211</v>
      </c>
      <c r="C999" s="17" t="s">
        <v>2015</v>
      </c>
      <c r="D999" s="17" t="s">
        <v>2015</v>
      </c>
      <c r="E999" s="17" t="s">
        <v>32</v>
      </c>
      <c r="F999" s="17">
        <v>2</v>
      </c>
      <c r="G999" s="17">
        <v>25</v>
      </c>
      <c r="H999" s="18">
        <v>-74.501944440000003</v>
      </c>
      <c r="I999" s="19">
        <v>9.2475000000000005</v>
      </c>
      <c r="J999" s="20">
        <v>18.896551724137929</v>
      </c>
      <c r="K999" s="21">
        <v>19.5</v>
      </c>
      <c r="L999" s="21">
        <v>65.333333333333329</v>
      </c>
      <c r="M999" s="21">
        <v>127.23333333333331</v>
      </c>
      <c r="N999" s="21">
        <v>227.9666666666667</v>
      </c>
      <c r="O999" s="21">
        <v>204.16896551724139</v>
      </c>
      <c r="P999" s="21">
        <v>223.17241379310349</v>
      </c>
      <c r="Q999" s="21">
        <v>277.55172413793099</v>
      </c>
      <c r="R999" s="21">
        <v>245.48275862068971</v>
      </c>
      <c r="S999" s="21">
        <v>271.93571428571431</v>
      </c>
      <c r="T999" s="21">
        <v>231.28928571428571</v>
      </c>
      <c r="U999" s="21">
        <v>80.965517241379317</v>
      </c>
      <c r="V999" s="22">
        <v>1993.4962643678159</v>
      </c>
      <c r="W999" s="23">
        <v>350</v>
      </c>
      <c r="X999" s="24">
        <v>0.97222222222222221</v>
      </c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</row>
    <row r="1000" spans="1:42" s="25" customFormat="1" ht="16.5" customHeight="1" x14ac:dyDescent="0.25">
      <c r="A1000" s="16">
        <v>28040320</v>
      </c>
      <c r="B1000" s="17" t="s">
        <v>1211</v>
      </c>
      <c r="C1000" s="17" t="s">
        <v>2016</v>
      </c>
      <c r="D1000" s="17" t="s">
        <v>458</v>
      </c>
      <c r="E1000" s="17" t="s">
        <v>32</v>
      </c>
      <c r="F1000" s="17">
        <v>5</v>
      </c>
      <c r="G1000" s="17">
        <v>135</v>
      </c>
      <c r="H1000" s="18">
        <v>-73.959138890000006</v>
      </c>
      <c r="I1000" s="19">
        <v>9.70275</v>
      </c>
      <c r="J1000" s="20">
        <v>23.6</v>
      </c>
      <c r="K1000" s="21">
        <v>28.133333333333329</v>
      </c>
      <c r="L1000" s="21">
        <v>81.65517241379311</v>
      </c>
      <c r="M1000" s="21">
        <v>155.6333333333333</v>
      </c>
      <c r="N1000" s="21">
        <v>181.76666666666671</v>
      </c>
      <c r="O1000" s="21">
        <v>116.3448275862069</v>
      </c>
      <c r="P1000" s="21">
        <v>125.1</v>
      </c>
      <c r="Q1000" s="21">
        <v>182.34482758620689</v>
      </c>
      <c r="R1000" s="21">
        <v>181.64285714285711</v>
      </c>
      <c r="S1000" s="21">
        <v>216.75</v>
      </c>
      <c r="T1000" s="21">
        <v>188.2068965517241</v>
      </c>
      <c r="U1000" s="21">
        <v>35.655172413793103</v>
      </c>
      <c r="V1000" s="22">
        <v>1516.8330870279151</v>
      </c>
      <c r="W1000" s="23">
        <v>351</v>
      </c>
      <c r="X1000" s="24">
        <v>0.97499999999999998</v>
      </c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</row>
    <row r="1001" spans="1:42" s="25" customFormat="1" ht="16.5" customHeight="1" x14ac:dyDescent="0.25">
      <c r="A1001" s="16">
        <v>25021500</v>
      </c>
      <c r="B1001" s="17" t="s">
        <v>1211</v>
      </c>
      <c r="C1001" s="17" t="s">
        <v>457</v>
      </c>
      <c r="D1001" s="17" t="s">
        <v>458</v>
      </c>
      <c r="E1001" s="17" t="s">
        <v>32</v>
      </c>
      <c r="F1001" s="17">
        <v>5</v>
      </c>
      <c r="G1001" s="17">
        <v>35</v>
      </c>
      <c r="H1001" s="18">
        <v>-74.352249999999998</v>
      </c>
      <c r="I1001" s="19">
        <v>9.58116667</v>
      </c>
      <c r="J1001" s="20">
        <v>20.93333333333333</v>
      </c>
      <c r="K1001" s="21">
        <v>30</v>
      </c>
      <c r="L1001" s="21">
        <v>68.833333333333329</v>
      </c>
      <c r="M1001" s="21">
        <v>107.6033333333333</v>
      </c>
      <c r="N1001" s="21">
        <v>160.6166666666667</v>
      </c>
      <c r="O1001" s="21">
        <v>108.6366666666667</v>
      </c>
      <c r="P1001" s="21">
        <v>104.31666666666671</v>
      </c>
      <c r="Q1001" s="21">
        <v>131.35</v>
      </c>
      <c r="R1001" s="21">
        <v>119.5033333333333</v>
      </c>
      <c r="S1001" s="21">
        <v>140.3833333333333</v>
      </c>
      <c r="T1001" s="21">
        <v>116.9666666666667</v>
      </c>
      <c r="U1001" s="21">
        <v>42.233333333333327</v>
      </c>
      <c r="V1001" s="22">
        <v>1151.376666666667</v>
      </c>
      <c r="W1001" s="23">
        <v>360</v>
      </c>
      <c r="X1001" s="24">
        <v>1</v>
      </c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</row>
    <row r="1002" spans="1:42" s="25" customFormat="1" ht="16.5" customHeight="1" x14ac:dyDescent="0.25">
      <c r="A1002" s="16">
        <v>25021190</v>
      </c>
      <c r="B1002" s="17" t="s">
        <v>1211</v>
      </c>
      <c r="C1002" s="17" t="s">
        <v>2017</v>
      </c>
      <c r="D1002" s="17" t="s">
        <v>2018</v>
      </c>
      <c r="E1002" s="17" t="s">
        <v>32</v>
      </c>
      <c r="F1002" s="17">
        <v>5</v>
      </c>
      <c r="G1002" s="17">
        <v>100</v>
      </c>
      <c r="H1002" s="18">
        <v>-74.595638890000004</v>
      </c>
      <c r="I1002" s="19">
        <v>9.6229444399999995</v>
      </c>
      <c r="J1002" s="20">
        <v>17.785714285714281</v>
      </c>
      <c r="K1002" s="21">
        <v>29.482758620689651</v>
      </c>
      <c r="L1002" s="21">
        <v>76.61071428571428</v>
      </c>
      <c r="M1002" s="21">
        <v>144.32142857142861</v>
      </c>
      <c r="N1002" s="21">
        <v>211.19642857142861</v>
      </c>
      <c r="O1002" s="21">
        <v>133.0333333333333</v>
      </c>
      <c r="P1002" s="21">
        <v>137.4</v>
      </c>
      <c r="Q1002" s="21">
        <v>165.9666666666667</v>
      </c>
      <c r="R1002" s="21">
        <v>169.9666666666667</v>
      </c>
      <c r="S1002" s="21">
        <v>183.68965517241381</v>
      </c>
      <c r="T1002" s="21">
        <v>141.55172413793099</v>
      </c>
      <c r="U1002" s="21">
        <v>44.071428571428569</v>
      </c>
      <c r="V1002" s="22">
        <v>1455.076518883415</v>
      </c>
      <c r="W1002" s="23">
        <v>347</v>
      </c>
      <c r="X1002" s="24">
        <v>0.96388888888888891</v>
      </c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</row>
    <row r="1003" spans="1:42" s="25" customFormat="1" ht="16.5" customHeight="1" x14ac:dyDescent="0.25">
      <c r="A1003" s="16">
        <v>25021020</v>
      </c>
      <c r="B1003" s="17" t="s">
        <v>1211</v>
      </c>
      <c r="C1003" s="17" t="s">
        <v>2019</v>
      </c>
      <c r="D1003" s="17" t="s">
        <v>2018</v>
      </c>
      <c r="E1003" s="17" t="s">
        <v>32</v>
      </c>
      <c r="F1003" s="17">
        <v>2</v>
      </c>
      <c r="G1003" s="17">
        <v>25</v>
      </c>
      <c r="H1003" s="18">
        <v>-74.739166669999989</v>
      </c>
      <c r="I1003" s="19">
        <v>9.436666670000001</v>
      </c>
      <c r="J1003" s="20">
        <v>7.2413793103448274</v>
      </c>
      <c r="K1003" s="21">
        <v>8.9655172413793096</v>
      </c>
      <c r="L1003" s="21">
        <v>28.18518518518519</v>
      </c>
      <c r="M1003" s="21">
        <v>74.099999999999994</v>
      </c>
      <c r="N1003" s="21">
        <v>157.31034482758619</v>
      </c>
      <c r="O1003" s="21">
        <v>139.5333333333333</v>
      </c>
      <c r="P1003" s="21">
        <v>121.4933333333333</v>
      </c>
      <c r="Q1003" s="21">
        <v>140.88888888888891</v>
      </c>
      <c r="R1003" s="21">
        <v>140.31034482758619</v>
      </c>
      <c r="S1003" s="21">
        <v>150.68965517241381</v>
      </c>
      <c r="T1003" s="21">
        <v>87.215384615384608</v>
      </c>
      <c r="U1003" s="21">
        <v>30</v>
      </c>
      <c r="V1003" s="22">
        <v>1085.933366735436</v>
      </c>
      <c r="W1003" s="23">
        <v>341</v>
      </c>
      <c r="X1003" s="24">
        <v>0.94722222222222219</v>
      </c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</row>
    <row r="1004" spans="1:42" s="25" customFormat="1" ht="16.5" customHeight="1" x14ac:dyDescent="0.25">
      <c r="A1004" s="16">
        <v>15015050</v>
      </c>
      <c r="B1004" s="17" t="s">
        <v>1218</v>
      </c>
      <c r="C1004" s="17" t="s">
        <v>31</v>
      </c>
      <c r="D1004" s="17" t="s">
        <v>33</v>
      </c>
      <c r="E1004" s="17" t="s">
        <v>32</v>
      </c>
      <c r="F1004" s="17">
        <v>5</v>
      </c>
      <c r="G1004" s="17">
        <v>4</v>
      </c>
      <c r="H1004" s="18">
        <v>-74.228888890000007</v>
      </c>
      <c r="I1004" s="19">
        <v>11.12833333</v>
      </c>
      <c r="J1004" s="20">
        <v>7.4999999999999997E-2</v>
      </c>
      <c r="K1004" s="21">
        <v>1.2962962962962961</v>
      </c>
      <c r="L1004" s="21">
        <v>2.2172413793103449</v>
      </c>
      <c r="M1004" s="21">
        <v>13.644</v>
      </c>
      <c r="N1004" s="21">
        <v>51.755555555555553</v>
      </c>
      <c r="O1004" s="21">
        <v>60.18928571428571</v>
      </c>
      <c r="P1004" s="21">
        <v>61.957142857142863</v>
      </c>
      <c r="Q1004" s="21">
        <v>62.466666666666661</v>
      </c>
      <c r="R1004" s="21">
        <v>99.014814814814798</v>
      </c>
      <c r="S1004" s="21">
        <v>126.8653846153846</v>
      </c>
      <c r="T1004" s="21">
        <v>74.307407407407382</v>
      </c>
      <c r="U1004" s="21">
        <v>8.2928571428571427</v>
      </c>
      <c r="V1004" s="22">
        <v>562.08165244972133</v>
      </c>
      <c r="W1004" s="23">
        <v>327</v>
      </c>
      <c r="X1004" s="24">
        <v>0.90833333333333333</v>
      </c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</row>
    <row r="1005" spans="1:42" s="25" customFormat="1" ht="16.5" customHeight="1" x14ac:dyDescent="0.25">
      <c r="A1005" s="16">
        <v>15010020</v>
      </c>
      <c r="B1005" s="17" t="s">
        <v>1211</v>
      </c>
      <c r="C1005" s="17" t="s">
        <v>446</v>
      </c>
      <c r="D1005" s="17" t="s">
        <v>33</v>
      </c>
      <c r="E1005" s="17" t="s">
        <v>32</v>
      </c>
      <c r="F1005" s="17">
        <v>5</v>
      </c>
      <c r="G1005" s="17">
        <v>30</v>
      </c>
      <c r="H1005" s="18">
        <v>-73.764750000000006</v>
      </c>
      <c r="I1005" s="19">
        <v>11.250130560000001</v>
      </c>
      <c r="J1005" s="20">
        <v>40.079310344827583</v>
      </c>
      <c r="K1005" s="21">
        <v>33.826666666666668</v>
      </c>
      <c r="L1005" s="21">
        <v>62.06666666666667</v>
      </c>
      <c r="M1005" s="21">
        <v>90.1</v>
      </c>
      <c r="N1005" s="21">
        <v>151.84642857142859</v>
      </c>
      <c r="O1005" s="21">
        <v>115.4366666666667</v>
      </c>
      <c r="P1005" s="21">
        <v>93.3</v>
      </c>
      <c r="Q1005" s="21">
        <v>196.0733333333333</v>
      </c>
      <c r="R1005" s="21">
        <v>230.8666666666667</v>
      </c>
      <c r="S1005" s="21">
        <v>349.86666666666667</v>
      </c>
      <c r="T1005" s="21">
        <v>377.03333333333342</v>
      </c>
      <c r="U1005" s="21">
        <v>168.43333333333331</v>
      </c>
      <c r="V1005" s="22">
        <v>1908.92907224959</v>
      </c>
      <c r="W1005" s="23">
        <v>357</v>
      </c>
      <c r="X1005" s="24">
        <v>0.9916666666666667</v>
      </c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</row>
    <row r="1006" spans="1:42" s="25" customFormat="1" ht="16.5" customHeight="1" x14ac:dyDescent="0.25">
      <c r="A1006" s="16">
        <v>15010300</v>
      </c>
      <c r="B1006" s="17" t="s">
        <v>1235</v>
      </c>
      <c r="C1006" s="17" t="s">
        <v>498</v>
      </c>
      <c r="D1006" s="17" t="s">
        <v>33</v>
      </c>
      <c r="E1006" s="17" t="s">
        <v>32</v>
      </c>
      <c r="F1006" s="17">
        <v>5</v>
      </c>
      <c r="G1006" s="17">
        <v>45</v>
      </c>
      <c r="H1006" s="18">
        <v>-73.83666667</v>
      </c>
      <c r="I1006" s="19">
        <v>11.25638889</v>
      </c>
      <c r="J1006" s="20">
        <v>41.253571428571433</v>
      </c>
      <c r="K1006" s="21">
        <v>38.068965517241367</v>
      </c>
      <c r="L1006" s="21">
        <v>78.031034482758628</v>
      </c>
      <c r="M1006" s="21">
        <v>104.2961538461538</v>
      </c>
      <c r="N1006" s="21">
        <v>153.38275862068971</v>
      </c>
      <c r="O1006" s="21">
        <v>115</v>
      </c>
      <c r="P1006" s="21">
        <v>90.024137931034488</v>
      </c>
      <c r="Q1006" s="21">
        <v>167.35714285714289</v>
      </c>
      <c r="R1006" s="21">
        <v>217.63928571428571</v>
      </c>
      <c r="S1006" s="21">
        <v>361.44814814814822</v>
      </c>
      <c r="T1006" s="21">
        <v>377.32758620689663</v>
      </c>
      <c r="U1006" s="21">
        <v>186.63461538461539</v>
      </c>
      <c r="V1006" s="22">
        <v>1930.463400137538</v>
      </c>
      <c r="W1006" s="23">
        <v>336</v>
      </c>
      <c r="X1006" s="24">
        <v>0.93333333333333335</v>
      </c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</row>
    <row r="1007" spans="1:42" s="25" customFormat="1" ht="16.5" customHeight="1" x14ac:dyDescent="0.25">
      <c r="A1007" s="16">
        <v>15010010</v>
      </c>
      <c r="B1007" s="17" t="s">
        <v>1211</v>
      </c>
      <c r="C1007" s="17" t="s">
        <v>442</v>
      </c>
      <c r="D1007" s="17" t="s">
        <v>33</v>
      </c>
      <c r="E1007" s="17" t="s">
        <v>32</v>
      </c>
      <c r="F1007" s="17">
        <v>5</v>
      </c>
      <c r="G1007" s="17">
        <v>640</v>
      </c>
      <c r="H1007" s="18">
        <v>-74.12</v>
      </c>
      <c r="I1007" s="19">
        <v>11.14083333</v>
      </c>
      <c r="J1007" s="20">
        <v>3.0310344827586202</v>
      </c>
      <c r="K1007" s="21">
        <v>4.9965517241379303</v>
      </c>
      <c r="L1007" s="21">
        <v>19.010344827586209</v>
      </c>
      <c r="M1007" s="21">
        <v>86.566666666666677</v>
      </c>
      <c r="N1007" s="21">
        <v>267.48</v>
      </c>
      <c r="O1007" s="21">
        <v>223.75666666666669</v>
      </c>
      <c r="P1007" s="21">
        <v>227.34137931034479</v>
      </c>
      <c r="Q1007" s="21">
        <v>291.42333333333329</v>
      </c>
      <c r="R1007" s="21">
        <v>353.27931034482748</v>
      </c>
      <c r="S1007" s="21">
        <v>365.07241379310352</v>
      </c>
      <c r="T1007" s="21">
        <v>233.09642857142859</v>
      </c>
      <c r="U1007" s="21">
        <v>56.865517241379322</v>
      </c>
      <c r="V1007" s="22">
        <v>2131.9196469622329</v>
      </c>
      <c r="W1007" s="23">
        <v>351</v>
      </c>
      <c r="X1007" s="24">
        <v>0.97499999999999998</v>
      </c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</row>
    <row r="1008" spans="1:42" s="25" customFormat="1" ht="16.5" customHeight="1" x14ac:dyDescent="0.25">
      <c r="A1008" s="16">
        <v>15015060</v>
      </c>
      <c r="B1008" s="17" t="s">
        <v>1227</v>
      </c>
      <c r="C1008" s="17" t="s">
        <v>2020</v>
      </c>
      <c r="D1008" s="17" t="s">
        <v>33</v>
      </c>
      <c r="E1008" s="17" t="s">
        <v>32</v>
      </c>
      <c r="F1008" s="17">
        <v>5</v>
      </c>
      <c r="G1008" s="17">
        <v>2200</v>
      </c>
      <c r="H1008" s="18">
        <v>-74.054694439999992</v>
      </c>
      <c r="I1008" s="19">
        <v>11.11108333</v>
      </c>
      <c r="J1008" s="20">
        <v>15.70416666666666</v>
      </c>
      <c r="K1008" s="21">
        <v>23.533333333333331</v>
      </c>
      <c r="L1008" s="21">
        <v>39.695833333333333</v>
      </c>
      <c r="M1008" s="21">
        <v>154.56744215710961</v>
      </c>
      <c r="N1008" s="21">
        <v>312.99166666666667</v>
      </c>
      <c r="O1008" s="21">
        <v>312.28275862068972</v>
      </c>
      <c r="P1008" s="21">
        <v>297.39583333333331</v>
      </c>
      <c r="Q1008" s="21">
        <v>385.95609190066659</v>
      </c>
      <c r="R1008" s="21">
        <v>413.48520181576413</v>
      </c>
      <c r="S1008" s="21">
        <v>374.27832605743413</v>
      </c>
      <c r="T1008" s="21">
        <v>282.11795867284138</v>
      </c>
      <c r="U1008" s="21">
        <v>125.4666666666667</v>
      </c>
      <c r="V1008" s="22">
        <v>2737.4752792245058</v>
      </c>
      <c r="W1008" s="23">
        <v>294</v>
      </c>
      <c r="X1008" s="24">
        <v>0.81666666666666665</v>
      </c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</row>
    <row r="1009" spans="1:42" s="25" customFormat="1" ht="16.5" customHeight="1" x14ac:dyDescent="0.25">
      <c r="A1009" s="16">
        <v>15010040</v>
      </c>
      <c r="B1009" s="17" t="s">
        <v>1211</v>
      </c>
      <c r="C1009" s="17" t="s">
        <v>2021</v>
      </c>
      <c r="D1009" s="17" t="s">
        <v>33</v>
      </c>
      <c r="E1009" s="17" t="s">
        <v>32</v>
      </c>
      <c r="F1009" s="17">
        <v>5</v>
      </c>
      <c r="G1009" s="17">
        <v>20</v>
      </c>
      <c r="H1009" s="18">
        <v>-74.07986111000001</v>
      </c>
      <c r="I1009" s="19">
        <v>11.085361109999999</v>
      </c>
      <c r="J1009" s="20">
        <v>11.03448275862069</v>
      </c>
      <c r="K1009" s="21">
        <v>13.31034482758621</v>
      </c>
      <c r="L1009" s="21">
        <v>28.9551724137931</v>
      </c>
      <c r="M1009" s="21">
        <v>143.09</v>
      </c>
      <c r="N1009" s="21">
        <v>302.55517241379312</v>
      </c>
      <c r="O1009" s="21">
        <v>303.29333333333329</v>
      </c>
      <c r="P1009" s="21">
        <v>305.35333333333341</v>
      </c>
      <c r="Q1009" s="21">
        <v>353.89285714285722</v>
      </c>
      <c r="R1009" s="21">
        <v>380.54</v>
      </c>
      <c r="S1009" s="21">
        <v>369.44827586206901</v>
      </c>
      <c r="T1009" s="21">
        <v>227</v>
      </c>
      <c r="U1009" s="21">
        <v>68.233333333333334</v>
      </c>
      <c r="V1009" s="22">
        <v>2506.7063054187188</v>
      </c>
      <c r="W1009" s="23">
        <v>353</v>
      </c>
      <c r="X1009" s="24">
        <v>0.98055555555555551</v>
      </c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</row>
    <row r="1010" spans="1:42" s="25" customFormat="1" ht="16.5" customHeight="1" x14ac:dyDescent="0.25">
      <c r="A1010" s="16">
        <v>29060080</v>
      </c>
      <c r="B1010" s="17" t="s">
        <v>1211</v>
      </c>
      <c r="C1010" s="17" t="s">
        <v>2022</v>
      </c>
      <c r="D1010" s="17" t="s">
        <v>2023</v>
      </c>
      <c r="E1010" s="17" t="s">
        <v>32</v>
      </c>
      <c r="F1010" s="17">
        <v>5</v>
      </c>
      <c r="G1010" s="17">
        <v>4</v>
      </c>
      <c r="H1010" s="18">
        <v>-74.683638889999997</v>
      </c>
      <c r="I1010" s="19">
        <v>11.00597222</v>
      </c>
      <c r="J1010" s="20">
        <v>0</v>
      </c>
      <c r="K1010" s="21">
        <v>0</v>
      </c>
      <c r="L1010" s="21">
        <v>4.7142857142857144</v>
      </c>
      <c r="M1010" s="21">
        <v>40.671428571428571</v>
      </c>
      <c r="N1010" s="21">
        <v>187.7222222222222</v>
      </c>
      <c r="O1010" s="21">
        <v>134.4153846153846</v>
      </c>
      <c r="P1010" s="21">
        <v>87.32</v>
      </c>
      <c r="Q1010" s="21">
        <v>150.50416666666669</v>
      </c>
      <c r="R1010" s="21">
        <v>179.29583333333329</v>
      </c>
      <c r="S1010" s="21">
        <v>234.876</v>
      </c>
      <c r="T1010" s="21">
        <v>150.27199999999999</v>
      </c>
      <c r="U1010" s="21">
        <v>4.4576923076923078</v>
      </c>
      <c r="V1010" s="22">
        <v>1174.2490134310131</v>
      </c>
      <c r="W1010" s="23">
        <v>314</v>
      </c>
      <c r="X1010" s="24">
        <v>0.87222222222222223</v>
      </c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</row>
    <row r="1011" spans="1:42" s="25" customFormat="1" ht="16.5" customHeight="1" x14ac:dyDescent="0.25">
      <c r="A1011" s="16">
        <v>29060140</v>
      </c>
      <c r="B1011" s="17" t="s">
        <v>1211</v>
      </c>
      <c r="C1011" s="17" t="s">
        <v>1698</v>
      </c>
      <c r="D1011" s="17" t="s">
        <v>2024</v>
      </c>
      <c r="E1011" s="17" t="s">
        <v>32</v>
      </c>
      <c r="F1011" s="17">
        <v>5</v>
      </c>
      <c r="G1011" s="17">
        <v>25</v>
      </c>
      <c r="H1011" s="18">
        <v>-74.206444439999999</v>
      </c>
      <c r="I1011" s="19">
        <v>10.6755</v>
      </c>
      <c r="J1011" s="20">
        <v>3.9655172413793101</v>
      </c>
      <c r="K1011" s="21">
        <v>4.4827586206896548</v>
      </c>
      <c r="L1011" s="21">
        <v>20</v>
      </c>
      <c r="M1011" s="21">
        <v>96.039999999999992</v>
      </c>
      <c r="N1011" s="21">
        <v>227.76206896551719</v>
      </c>
      <c r="O1011" s="21">
        <v>199.7</v>
      </c>
      <c r="P1011" s="21">
        <v>139.77586206896549</v>
      </c>
      <c r="Q1011" s="21">
        <v>210.26666666666671</v>
      </c>
      <c r="R1011" s="21">
        <v>246</v>
      </c>
      <c r="S1011" s="21">
        <v>369.07241379310352</v>
      </c>
      <c r="T1011" s="21">
        <v>164.9266666666667</v>
      </c>
      <c r="U1011" s="21">
        <v>32.096666666666657</v>
      </c>
      <c r="V1011" s="22">
        <v>1714.088620689655</v>
      </c>
      <c r="W1011" s="23">
        <v>353</v>
      </c>
      <c r="X1011" s="24">
        <v>0.98055555555555551</v>
      </c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</row>
    <row r="1012" spans="1:42" s="25" customFormat="1" ht="16.5" customHeight="1" x14ac:dyDescent="0.25">
      <c r="A1012" s="16">
        <v>29060160</v>
      </c>
      <c r="B1012" s="17" t="s">
        <v>1211</v>
      </c>
      <c r="C1012" s="17" t="s">
        <v>2025</v>
      </c>
      <c r="D1012" s="17" t="s">
        <v>2024</v>
      </c>
      <c r="E1012" s="17" t="s">
        <v>32</v>
      </c>
      <c r="F1012" s="17">
        <v>5</v>
      </c>
      <c r="G1012" s="17">
        <v>25</v>
      </c>
      <c r="H1012" s="18">
        <v>-74.189472220000013</v>
      </c>
      <c r="I1012" s="19">
        <v>10.902194440000001</v>
      </c>
      <c r="J1012" s="20">
        <v>0.60344827586206895</v>
      </c>
      <c r="K1012" s="21">
        <v>0.19655172413793101</v>
      </c>
      <c r="L1012" s="21">
        <v>4.45</v>
      </c>
      <c r="M1012" s="21">
        <v>33.020689655172411</v>
      </c>
      <c r="N1012" s="21">
        <v>115.38518518518519</v>
      </c>
      <c r="O1012" s="21">
        <v>123.8964285714286</v>
      </c>
      <c r="P1012" s="21">
        <v>80.568965517241381</v>
      </c>
      <c r="Q1012" s="21">
        <v>138.1407407407408</v>
      </c>
      <c r="R1012" s="21">
        <v>182.4655172413793</v>
      </c>
      <c r="S1012" s="21">
        <v>201.19259259259249</v>
      </c>
      <c r="T1012" s="21">
        <v>109.6172413793104</v>
      </c>
      <c r="U1012" s="21">
        <v>11.7</v>
      </c>
      <c r="V1012" s="22">
        <v>1001.237360883051</v>
      </c>
      <c r="W1012" s="23">
        <v>340</v>
      </c>
      <c r="X1012" s="24">
        <v>0.94444444444444442</v>
      </c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</row>
    <row r="1013" spans="1:42" s="25" customFormat="1" ht="16.5" customHeight="1" x14ac:dyDescent="0.25">
      <c r="A1013" s="16">
        <v>29060550</v>
      </c>
      <c r="B1013" s="17" t="s">
        <v>1211</v>
      </c>
      <c r="C1013" s="17" t="s">
        <v>2026</v>
      </c>
      <c r="D1013" s="17" t="s">
        <v>2024</v>
      </c>
      <c r="E1013" s="17" t="s">
        <v>32</v>
      </c>
      <c r="F1013" s="17">
        <v>5</v>
      </c>
      <c r="G1013" s="17">
        <v>20</v>
      </c>
      <c r="H1013" s="18">
        <v>-74.18822222</v>
      </c>
      <c r="I1013" s="19">
        <v>10.845138889999999</v>
      </c>
      <c r="J1013" s="20">
        <v>1.8947368421052631</v>
      </c>
      <c r="K1013" s="21">
        <v>0.60526315789473684</v>
      </c>
      <c r="L1013" s="21">
        <v>4.666666666666667</v>
      </c>
      <c r="M1013" s="21">
        <v>63.236842105263158</v>
      </c>
      <c r="N1013" s="21">
        <v>139.04444444444439</v>
      </c>
      <c r="O1013" s="21">
        <v>140.57894736842101</v>
      </c>
      <c r="P1013" s="21">
        <v>93.442105263157899</v>
      </c>
      <c r="Q1013" s="21">
        <v>154.25263157894739</v>
      </c>
      <c r="R1013" s="21">
        <v>198.17368421052629</v>
      </c>
      <c r="S1013" s="21">
        <v>218.68333333333331</v>
      </c>
      <c r="T1013" s="21">
        <v>133.17777777777781</v>
      </c>
      <c r="U1013" s="21">
        <v>35.457894736842107</v>
      </c>
      <c r="V1013" s="22">
        <v>1183.21432748538</v>
      </c>
      <c r="W1013" s="23">
        <v>224</v>
      </c>
      <c r="X1013" s="24">
        <v>0.93333333333333335</v>
      </c>
      <c r="Y1013" s="5" t="s">
        <v>1214</v>
      </c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</row>
    <row r="1014" spans="1:42" s="25" customFormat="1" ht="16.5" customHeight="1" x14ac:dyDescent="0.25">
      <c r="A1014" s="16">
        <v>29060330</v>
      </c>
      <c r="B1014" s="17" t="s">
        <v>1211</v>
      </c>
      <c r="C1014" s="17" t="s">
        <v>2027</v>
      </c>
      <c r="D1014" s="17" t="s">
        <v>2024</v>
      </c>
      <c r="E1014" s="17" t="s">
        <v>32</v>
      </c>
      <c r="F1014" s="17">
        <v>5</v>
      </c>
      <c r="G1014" s="17">
        <v>20</v>
      </c>
      <c r="H1014" s="18">
        <v>-74.120472220000011</v>
      </c>
      <c r="I1014" s="19">
        <v>10.761972220000001</v>
      </c>
      <c r="J1014" s="20">
        <v>3.5789473684210531</v>
      </c>
      <c r="K1014" s="21">
        <v>2.8</v>
      </c>
      <c r="L1014" s="21">
        <v>16.5</v>
      </c>
      <c r="M1014" s="21">
        <v>99.4</v>
      </c>
      <c r="N1014" s="21">
        <v>218.05</v>
      </c>
      <c r="O1014" s="21">
        <v>189.02500000000001</v>
      </c>
      <c r="P1014" s="21">
        <v>147.82499999999999</v>
      </c>
      <c r="Q1014" s="21">
        <v>170.51</v>
      </c>
      <c r="R1014" s="21">
        <v>229.91578947368421</v>
      </c>
      <c r="S1014" s="21">
        <v>305.32499999999999</v>
      </c>
      <c r="T1014" s="21">
        <v>165.45</v>
      </c>
      <c r="U1014" s="21">
        <v>35.689473684210533</v>
      </c>
      <c r="V1014" s="22">
        <v>1584.0692105263161</v>
      </c>
      <c r="W1014" s="23">
        <v>236</v>
      </c>
      <c r="X1014" s="24">
        <v>0.98333333333333328</v>
      </c>
      <c r="Y1014" s="5" t="s">
        <v>1214</v>
      </c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</row>
    <row r="1015" spans="1:42" s="25" customFormat="1" ht="16.5" customHeight="1" x14ac:dyDescent="0.25">
      <c r="A1015" s="16">
        <v>29060230</v>
      </c>
      <c r="B1015" s="17" t="s">
        <v>1211</v>
      </c>
      <c r="C1015" s="17" t="s">
        <v>2028</v>
      </c>
      <c r="D1015" s="17" t="s">
        <v>2024</v>
      </c>
      <c r="E1015" s="17" t="s">
        <v>32</v>
      </c>
      <c r="F1015" s="17">
        <v>5</v>
      </c>
      <c r="G1015" s="17">
        <v>25</v>
      </c>
      <c r="H1015" s="18">
        <v>-74.161027779999998</v>
      </c>
      <c r="I1015" s="19">
        <v>10.83622222</v>
      </c>
      <c r="J1015" s="20">
        <v>4.1578947368421053</v>
      </c>
      <c r="K1015" s="21">
        <v>3.45</v>
      </c>
      <c r="L1015" s="21">
        <v>7.25</v>
      </c>
      <c r="M1015" s="21">
        <v>55.4</v>
      </c>
      <c r="N1015" s="21">
        <v>154.05000000000001</v>
      </c>
      <c r="O1015" s="21">
        <v>155.69999999999999</v>
      </c>
      <c r="P1015" s="21">
        <v>113.2</v>
      </c>
      <c r="Q1015" s="21">
        <v>155.55000000000001</v>
      </c>
      <c r="R1015" s="21">
        <v>218.05</v>
      </c>
      <c r="S1015" s="21">
        <v>197.4736842105263</v>
      </c>
      <c r="T1015" s="21">
        <v>115.1473684210526</v>
      </c>
      <c r="U1015" s="21">
        <v>25.473684210526319</v>
      </c>
      <c r="V1015" s="22">
        <v>1204.902631578947</v>
      </c>
      <c r="W1015" s="23">
        <v>236</v>
      </c>
      <c r="X1015" s="24">
        <v>0.98333333333333328</v>
      </c>
      <c r="Y1015" s="5" t="s">
        <v>1214</v>
      </c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</row>
    <row r="1016" spans="1:42" s="25" customFormat="1" ht="16.5" customHeight="1" x14ac:dyDescent="0.25">
      <c r="A1016" s="16">
        <v>29060240</v>
      </c>
      <c r="B1016" s="17" t="s">
        <v>1211</v>
      </c>
      <c r="C1016" s="17" t="s">
        <v>1285</v>
      </c>
      <c r="D1016" s="17" t="s">
        <v>2024</v>
      </c>
      <c r="E1016" s="17" t="s">
        <v>32</v>
      </c>
      <c r="F1016" s="17">
        <v>5</v>
      </c>
      <c r="G1016" s="17">
        <v>20</v>
      </c>
      <c r="H1016" s="18">
        <v>-74.223555560000008</v>
      </c>
      <c r="I1016" s="19">
        <v>10.70655556</v>
      </c>
      <c r="J1016" s="20">
        <v>2.5</v>
      </c>
      <c r="K1016" s="21">
        <v>0</v>
      </c>
      <c r="L1016" s="21">
        <v>5.36</v>
      </c>
      <c r="M1016" s="21">
        <v>39.96</v>
      </c>
      <c r="N1016" s="21">
        <v>144.80000000000001</v>
      </c>
      <c r="O1016" s="21">
        <v>131.11538461538461</v>
      </c>
      <c r="P1016" s="21">
        <v>120.69230769230769</v>
      </c>
      <c r="Q1016" s="21">
        <v>170.03846153846149</v>
      </c>
      <c r="R1016" s="21">
        <v>223.5</v>
      </c>
      <c r="S1016" s="21">
        <v>310.88461538461542</v>
      </c>
      <c r="T1016" s="21">
        <v>176.12</v>
      </c>
      <c r="U1016" s="21">
        <v>52.708333333333343</v>
      </c>
      <c r="V1016" s="22">
        <v>1377.679102564103</v>
      </c>
      <c r="W1016" s="23">
        <v>306</v>
      </c>
      <c r="X1016" s="24">
        <v>0.85</v>
      </c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</row>
    <row r="1017" spans="1:42" s="25" customFormat="1" ht="16.5" customHeight="1" x14ac:dyDescent="0.25">
      <c r="A1017" s="16">
        <v>29060250</v>
      </c>
      <c r="B1017" s="17" t="s">
        <v>1211</v>
      </c>
      <c r="C1017" s="17" t="s">
        <v>2029</v>
      </c>
      <c r="D1017" s="17" t="s">
        <v>2024</v>
      </c>
      <c r="E1017" s="17" t="s">
        <v>32</v>
      </c>
      <c r="F1017" s="17">
        <v>5</v>
      </c>
      <c r="G1017" s="17">
        <v>20</v>
      </c>
      <c r="H1017" s="18">
        <v>-74.23708332999999</v>
      </c>
      <c r="I1017" s="19">
        <v>10.736722220000001</v>
      </c>
      <c r="J1017" s="20">
        <v>0.1166666666666667</v>
      </c>
      <c r="K1017" s="21">
        <v>0.2413793103448276</v>
      </c>
      <c r="L1017" s="21">
        <v>9.75</v>
      </c>
      <c r="M1017" s="21">
        <v>63.090000000000011</v>
      </c>
      <c r="N1017" s="21">
        <v>118.9965517241379</v>
      </c>
      <c r="O1017" s="21">
        <v>103.0466666666667</v>
      </c>
      <c r="P1017" s="21">
        <v>74.02000000000001</v>
      </c>
      <c r="Q1017" s="21">
        <v>112.48620689655171</v>
      </c>
      <c r="R1017" s="21">
        <v>164.02</v>
      </c>
      <c r="S1017" s="21">
        <v>206.1888888888889</v>
      </c>
      <c r="T1017" s="21">
        <v>85.931034482758619</v>
      </c>
      <c r="U1017" s="21">
        <v>18.893333333333331</v>
      </c>
      <c r="V1017" s="22">
        <v>956.78072796934862</v>
      </c>
      <c r="W1017" s="23">
        <v>353</v>
      </c>
      <c r="X1017" s="24">
        <v>0.98055555555555551</v>
      </c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</row>
    <row r="1018" spans="1:42" s="25" customFormat="1" ht="16.5" customHeight="1" x14ac:dyDescent="0.25">
      <c r="A1018" s="16">
        <v>29065020</v>
      </c>
      <c r="B1018" s="17" t="s">
        <v>1236</v>
      </c>
      <c r="C1018" s="17" t="s">
        <v>2030</v>
      </c>
      <c r="D1018" s="17" t="s">
        <v>2024</v>
      </c>
      <c r="E1018" s="17" t="s">
        <v>32</v>
      </c>
      <c r="F1018" s="17">
        <v>5</v>
      </c>
      <c r="G1018" s="17">
        <v>20</v>
      </c>
      <c r="H1018" s="18">
        <v>-74.199722220000012</v>
      </c>
      <c r="I1018" s="19">
        <v>10.721111110000001</v>
      </c>
      <c r="J1018" s="20">
        <v>2.7807692307692311</v>
      </c>
      <c r="K1018" s="21">
        <v>1.607692307692308</v>
      </c>
      <c r="L1018" s="21">
        <v>11.046428571428571</v>
      </c>
      <c r="M1018" s="21">
        <v>49.176923076923067</v>
      </c>
      <c r="N1018" s="21">
        <v>153.2703703703703</v>
      </c>
      <c r="O1018" s="21">
        <v>136.7269230769231</v>
      </c>
      <c r="P1018" s="21">
        <v>110.4068965517241</v>
      </c>
      <c r="Q1018" s="21">
        <v>143.19230769230771</v>
      </c>
      <c r="R1018" s="21">
        <v>171.36551724137931</v>
      </c>
      <c r="S1018" s="21">
        <v>268.01111111111112</v>
      </c>
      <c r="T1018" s="21">
        <v>141.86785714285719</v>
      </c>
      <c r="U1018" s="21">
        <v>36.570370370370377</v>
      </c>
      <c r="V1018" s="22">
        <v>1226.023166743857</v>
      </c>
      <c r="W1018" s="23">
        <v>325</v>
      </c>
      <c r="X1018" s="24">
        <v>0.90277777777777779</v>
      </c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</row>
    <row r="1019" spans="1:42" s="25" customFormat="1" ht="16.5" customHeight="1" x14ac:dyDescent="0.25">
      <c r="A1019" s="16">
        <v>29065030</v>
      </c>
      <c r="B1019" s="17" t="s">
        <v>1236</v>
      </c>
      <c r="C1019" s="17" t="s">
        <v>2031</v>
      </c>
      <c r="D1019" s="17" t="s">
        <v>2024</v>
      </c>
      <c r="E1019" s="17" t="s">
        <v>32</v>
      </c>
      <c r="F1019" s="17">
        <v>5</v>
      </c>
      <c r="G1019" s="17">
        <v>18</v>
      </c>
      <c r="H1019" s="18">
        <v>-74.154722220000011</v>
      </c>
      <c r="I1019" s="19">
        <v>10.76416667</v>
      </c>
      <c r="J1019" s="20">
        <v>3.3894736842105262</v>
      </c>
      <c r="K1019" s="21">
        <v>3.4058823529411759</v>
      </c>
      <c r="L1019" s="21">
        <v>13.427777777777781</v>
      </c>
      <c r="M1019" s="21">
        <v>63.878947368421038</v>
      </c>
      <c r="N1019" s="21">
        <v>186.8315789473684</v>
      </c>
      <c r="O1019" s="21">
        <v>173.65789473684211</v>
      </c>
      <c r="P1019" s="21">
        <v>159.74736842105261</v>
      </c>
      <c r="Q1019" s="21">
        <v>197.28947368421049</v>
      </c>
      <c r="R1019" s="21">
        <v>253.46875</v>
      </c>
      <c r="S1019" s="21">
        <v>271.57777777777778</v>
      </c>
      <c r="T1019" s="21">
        <v>151.44999999999999</v>
      </c>
      <c r="U1019" s="21">
        <v>40.335294117647059</v>
      </c>
      <c r="V1019" s="22">
        <v>1518.4602188682491</v>
      </c>
      <c r="W1019" s="23">
        <v>218</v>
      </c>
      <c r="X1019" s="24">
        <v>0.90833333333333333</v>
      </c>
      <c r="Y1019" s="5" t="s">
        <v>1214</v>
      </c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</row>
    <row r="1020" spans="1:42" s="25" customFormat="1" ht="16.5" customHeight="1" x14ac:dyDescent="0.25">
      <c r="A1020" s="16">
        <v>29060280</v>
      </c>
      <c r="B1020" s="17" t="s">
        <v>1211</v>
      </c>
      <c r="C1020" s="17" t="s">
        <v>141</v>
      </c>
      <c r="D1020" s="17" t="s">
        <v>2024</v>
      </c>
      <c r="E1020" s="17" t="s">
        <v>32</v>
      </c>
      <c r="F1020" s="17">
        <v>5</v>
      </c>
      <c r="G1020" s="17">
        <v>25</v>
      </c>
      <c r="H1020" s="18">
        <v>-74.220611110000007</v>
      </c>
      <c r="I1020" s="19">
        <v>10.900833329999999</v>
      </c>
      <c r="J1020" s="20">
        <v>1.6</v>
      </c>
      <c r="K1020" s="21">
        <v>4.8275862068965517E-2</v>
      </c>
      <c r="L1020" s="21">
        <v>3.4428571428571431</v>
      </c>
      <c r="M1020" s="21">
        <v>31.203448275862069</v>
      </c>
      <c r="N1020" s="21">
        <v>109.7214285714286</v>
      </c>
      <c r="O1020" s="21">
        <v>90.257142857142867</v>
      </c>
      <c r="P1020" s="21">
        <v>70.471428571428575</v>
      </c>
      <c r="Q1020" s="21">
        <v>94.714285714285694</v>
      </c>
      <c r="R1020" s="21">
        <v>141.23214285714289</v>
      </c>
      <c r="S1020" s="21">
        <v>174.85384615384621</v>
      </c>
      <c r="T1020" s="21">
        <v>79.155555555555551</v>
      </c>
      <c r="U1020" s="21">
        <v>11.37857142857143</v>
      </c>
      <c r="V1020" s="22">
        <v>808.07898299018984</v>
      </c>
      <c r="W1020" s="23">
        <v>336</v>
      </c>
      <c r="X1020" s="24">
        <v>0.93333333333333335</v>
      </c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</row>
    <row r="1021" spans="1:42" s="25" customFormat="1" ht="16.5" customHeight="1" x14ac:dyDescent="0.25">
      <c r="A1021" s="16">
        <v>35010020</v>
      </c>
      <c r="B1021" s="17" t="s">
        <v>1211</v>
      </c>
      <c r="C1021" s="17" t="s">
        <v>288</v>
      </c>
      <c r="D1021" s="17" t="s">
        <v>288</v>
      </c>
      <c r="E1021" s="17" t="s">
        <v>95</v>
      </c>
      <c r="F1021" s="17">
        <v>3</v>
      </c>
      <c r="G1021" s="17">
        <v>525</v>
      </c>
      <c r="H1021" s="18">
        <v>-73.765583329999998</v>
      </c>
      <c r="I1021" s="19">
        <v>3.9946388900000001</v>
      </c>
      <c r="J1021" s="20">
        <v>71.666666666666671</v>
      </c>
      <c r="K1021" s="21">
        <v>100.9233333333333</v>
      </c>
      <c r="L1021" s="21">
        <v>280.26896551724138</v>
      </c>
      <c r="M1021" s="21">
        <v>577.14</v>
      </c>
      <c r="N1021" s="21">
        <v>685.125</v>
      </c>
      <c r="O1021" s="21">
        <v>570.94444444444446</v>
      </c>
      <c r="P1021" s="21">
        <v>441.94137931034481</v>
      </c>
      <c r="Q1021" s="21">
        <v>376.17241379310337</v>
      </c>
      <c r="R1021" s="21">
        <v>377.37666666666672</v>
      </c>
      <c r="S1021" s="21">
        <v>467.18148148148151</v>
      </c>
      <c r="T1021" s="21">
        <v>472.88888888888891</v>
      </c>
      <c r="U1021" s="21">
        <v>252.43</v>
      </c>
      <c r="V1021" s="22">
        <v>4674.0592401021713</v>
      </c>
      <c r="W1021" s="23">
        <v>346</v>
      </c>
      <c r="X1021" s="24">
        <v>0.96111111111111114</v>
      </c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</row>
    <row r="1022" spans="1:42" s="25" customFormat="1" ht="16.5" customHeight="1" x14ac:dyDescent="0.25">
      <c r="A1022" s="16">
        <v>35105050</v>
      </c>
      <c r="B1022" s="17" t="s">
        <v>1236</v>
      </c>
      <c r="C1022" s="17" t="s">
        <v>317</v>
      </c>
      <c r="D1022" s="17" t="s">
        <v>2032</v>
      </c>
      <c r="E1022" s="17" t="s">
        <v>95</v>
      </c>
      <c r="F1022" s="17">
        <v>3</v>
      </c>
      <c r="G1022" s="17">
        <v>206</v>
      </c>
      <c r="H1022" s="18">
        <v>-72.953639999999993</v>
      </c>
      <c r="I1022" s="19">
        <v>4.4686500000000002</v>
      </c>
      <c r="J1022" s="20">
        <v>27.079166666666659</v>
      </c>
      <c r="K1022" s="21">
        <v>34.837499999999999</v>
      </c>
      <c r="L1022" s="21">
        <v>138.22399999999999</v>
      </c>
      <c r="M1022" s="21">
        <v>310.35203900734581</v>
      </c>
      <c r="N1022" s="21">
        <v>397.82499999999999</v>
      </c>
      <c r="O1022" s="21">
        <v>320.10651462078101</v>
      </c>
      <c r="P1022" s="21">
        <v>274.27083333333343</v>
      </c>
      <c r="Q1022" s="21">
        <v>240.7416666666667</v>
      </c>
      <c r="R1022" s="21">
        <v>239.624</v>
      </c>
      <c r="S1022" s="21">
        <v>279.86538461538458</v>
      </c>
      <c r="T1022" s="21">
        <v>177</v>
      </c>
      <c r="U1022" s="21">
        <v>47.366666666666667</v>
      </c>
      <c r="V1022" s="22">
        <v>2487.2927715768451</v>
      </c>
      <c r="W1022" s="23">
        <v>293</v>
      </c>
      <c r="X1022" s="24">
        <v>0.81388888888888888</v>
      </c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</row>
    <row r="1023" spans="1:42" s="25" customFormat="1" ht="16.5" customHeight="1" x14ac:dyDescent="0.25">
      <c r="A1023" s="16">
        <v>35100020</v>
      </c>
      <c r="B1023" s="17" t="s">
        <v>1211</v>
      </c>
      <c r="C1023" s="17" t="s">
        <v>299</v>
      </c>
      <c r="D1023" s="17" t="s">
        <v>299</v>
      </c>
      <c r="E1023" s="17" t="s">
        <v>95</v>
      </c>
      <c r="F1023" s="17">
        <v>3</v>
      </c>
      <c r="G1023" s="17">
        <v>180</v>
      </c>
      <c r="H1023" s="18">
        <v>-72.790000000000006</v>
      </c>
      <c r="I1023" s="19">
        <v>4.28</v>
      </c>
      <c r="J1023" s="20">
        <v>18.3448275862069</v>
      </c>
      <c r="K1023" s="21">
        <v>44.644827586206901</v>
      </c>
      <c r="L1023" s="21">
        <v>118.1758620689655</v>
      </c>
      <c r="M1023" s="21">
        <v>306.17241379310337</v>
      </c>
      <c r="N1023" s="21">
        <v>359.00689655172408</v>
      </c>
      <c r="O1023" s="21">
        <v>327.29655172413788</v>
      </c>
      <c r="P1023" s="21">
        <v>277.351724137931</v>
      </c>
      <c r="Q1023" s="21">
        <v>225.72499999999999</v>
      </c>
      <c r="R1023" s="21">
        <v>212.19655172413789</v>
      </c>
      <c r="S1023" s="21">
        <v>245.44827586206901</v>
      </c>
      <c r="T1023" s="21">
        <v>156.78275862068969</v>
      </c>
      <c r="U1023" s="21">
        <v>32.9551724137931</v>
      </c>
      <c r="V1023" s="22">
        <v>2324.1008620689649</v>
      </c>
      <c r="W1023" s="23">
        <v>347</v>
      </c>
      <c r="X1023" s="24">
        <v>0.96388888888888891</v>
      </c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</row>
    <row r="1024" spans="1:42" s="25" customFormat="1" ht="16.5" customHeight="1" x14ac:dyDescent="0.25">
      <c r="A1024" s="16">
        <v>35010060</v>
      </c>
      <c r="B1024" s="17" t="s">
        <v>1211</v>
      </c>
      <c r="C1024" s="17" t="s">
        <v>2033</v>
      </c>
      <c r="D1024" s="17" t="s">
        <v>2034</v>
      </c>
      <c r="E1024" s="17" t="s">
        <v>95</v>
      </c>
      <c r="F1024" s="17">
        <v>3</v>
      </c>
      <c r="G1024" s="17">
        <v>230</v>
      </c>
      <c r="H1024" s="18">
        <v>-73.400555560000001</v>
      </c>
      <c r="I1024" s="19">
        <v>3.7866666699999998</v>
      </c>
      <c r="J1024" s="20">
        <v>32.586206896551722</v>
      </c>
      <c r="K1024" s="21">
        <v>50.758620689655167</v>
      </c>
      <c r="L1024" s="21">
        <v>165.65517241379311</v>
      </c>
      <c r="M1024" s="21">
        <v>356.55172413793099</v>
      </c>
      <c r="N1024" s="21">
        <v>375.78571428571428</v>
      </c>
      <c r="O1024" s="21">
        <v>342.78571428571428</v>
      </c>
      <c r="P1024" s="21">
        <v>272.55172413793099</v>
      </c>
      <c r="Q1024" s="21">
        <v>218.7586206896552</v>
      </c>
      <c r="R1024" s="21">
        <v>209.68965517241381</v>
      </c>
      <c r="S1024" s="21">
        <v>208</v>
      </c>
      <c r="T1024" s="21">
        <v>191.11538461538461</v>
      </c>
      <c r="U1024" s="21">
        <v>65.034482758620683</v>
      </c>
      <c r="V1024" s="22">
        <v>2489.2730200833648</v>
      </c>
      <c r="W1024" s="23">
        <v>343</v>
      </c>
      <c r="X1024" s="24">
        <v>0.95277777777777772</v>
      </c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</row>
    <row r="1025" spans="1:42" s="25" customFormat="1" ht="16.5" customHeight="1" x14ac:dyDescent="0.25">
      <c r="A1025" s="16">
        <v>32060030</v>
      </c>
      <c r="B1025" s="17" t="s">
        <v>1211</v>
      </c>
      <c r="C1025" s="17" t="s">
        <v>329</v>
      </c>
      <c r="D1025" s="17" t="s">
        <v>309</v>
      </c>
      <c r="E1025" s="17" t="s">
        <v>95</v>
      </c>
      <c r="F1025" s="17">
        <v>3</v>
      </c>
      <c r="G1025" s="17">
        <v>598</v>
      </c>
      <c r="H1025" s="18">
        <v>-73.842789999999994</v>
      </c>
      <c r="I1025" s="19">
        <v>3.79068</v>
      </c>
      <c r="J1025" s="20">
        <v>113.43333333333329</v>
      </c>
      <c r="K1025" s="21">
        <v>143.8666666666667</v>
      </c>
      <c r="L1025" s="21">
        <v>327.42758620689648</v>
      </c>
      <c r="M1025" s="21">
        <v>594.96428571428567</v>
      </c>
      <c r="N1025" s="21">
        <v>634.16666666666663</v>
      </c>
      <c r="O1025" s="21">
        <v>554.38333333333333</v>
      </c>
      <c r="P1025" s="21">
        <v>439.13333333333333</v>
      </c>
      <c r="Q1025" s="21">
        <v>357.93103448275861</v>
      </c>
      <c r="R1025" s="21">
        <v>372.03333333333342</v>
      </c>
      <c r="S1025" s="21">
        <v>488.06896551724139</v>
      </c>
      <c r="T1025" s="21">
        <v>556.43333333333328</v>
      </c>
      <c r="U1025" s="21">
        <v>245.68965517241381</v>
      </c>
      <c r="V1025" s="22">
        <v>4827.5315270935953</v>
      </c>
      <c r="W1025" s="23">
        <v>354</v>
      </c>
      <c r="X1025" s="24">
        <v>0.98333333333333328</v>
      </c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</row>
    <row r="1026" spans="1:42" s="25" customFormat="1" ht="16.5" customHeight="1" x14ac:dyDescent="0.25">
      <c r="A1026" s="16">
        <v>35045020</v>
      </c>
      <c r="B1026" s="17" t="s">
        <v>1236</v>
      </c>
      <c r="C1026" s="17" t="s">
        <v>332</v>
      </c>
      <c r="D1026" s="17" t="s">
        <v>333</v>
      </c>
      <c r="E1026" s="17" t="s">
        <v>95</v>
      </c>
      <c r="F1026" s="17">
        <v>3</v>
      </c>
      <c r="G1026" s="17">
        <v>305</v>
      </c>
      <c r="H1026" s="18">
        <v>-73.357500000000002</v>
      </c>
      <c r="I1026" s="19">
        <v>4.3004444399999997</v>
      </c>
      <c r="J1026" s="20">
        <v>39.269230769230766</v>
      </c>
      <c r="K1026" s="21">
        <v>61.74285714285714</v>
      </c>
      <c r="L1026" s="21">
        <v>183.9133333333333</v>
      </c>
      <c r="M1026" s="21">
        <v>394.91724137931033</v>
      </c>
      <c r="N1026" s="21">
        <v>463.33214285714291</v>
      </c>
      <c r="O1026" s="21">
        <v>417.85517241379313</v>
      </c>
      <c r="P1026" s="21">
        <v>382.85000000000019</v>
      </c>
      <c r="Q1026" s="21">
        <v>305.11923076923068</v>
      </c>
      <c r="R1026" s="21">
        <v>318.44827586206901</v>
      </c>
      <c r="S1026" s="21">
        <v>340.38666666666671</v>
      </c>
      <c r="T1026" s="21">
        <v>318.3599999999999</v>
      </c>
      <c r="U1026" s="21">
        <v>116.524</v>
      </c>
      <c r="V1026" s="22">
        <v>3342.7181511936342</v>
      </c>
      <c r="W1026" s="23">
        <v>338</v>
      </c>
      <c r="X1026" s="24">
        <v>0.93888888888888888</v>
      </c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</row>
    <row r="1027" spans="1:42" s="25" customFormat="1" ht="16.5" customHeight="1" x14ac:dyDescent="0.25">
      <c r="A1027" s="16">
        <v>35030010</v>
      </c>
      <c r="B1027" s="17" t="s">
        <v>1235</v>
      </c>
      <c r="C1027" s="17" t="s">
        <v>303</v>
      </c>
      <c r="D1027" s="17" t="s">
        <v>303</v>
      </c>
      <c r="E1027" s="17" t="s">
        <v>95</v>
      </c>
      <c r="F1027" s="17">
        <v>3</v>
      </c>
      <c r="G1027" s="17">
        <v>1902</v>
      </c>
      <c r="H1027" s="18">
        <v>-73.713189999999997</v>
      </c>
      <c r="I1027" s="19">
        <v>4.3525900000000002</v>
      </c>
      <c r="J1027" s="20">
        <v>29.211538461538471</v>
      </c>
      <c r="K1027" s="21">
        <v>66.132142857142867</v>
      </c>
      <c r="L1027" s="21">
        <v>143.92500000000001</v>
      </c>
      <c r="M1027" s="21">
        <v>279.17</v>
      </c>
      <c r="N1027" s="21">
        <v>365.9785714285714</v>
      </c>
      <c r="O1027" s="21">
        <v>396.31724137931019</v>
      </c>
      <c r="P1027" s="21">
        <v>405.93571428571431</v>
      </c>
      <c r="Q1027" s="21">
        <v>343.71785714285721</v>
      </c>
      <c r="R1027" s="21">
        <v>252.47692307692299</v>
      </c>
      <c r="S1027" s="21">
        <v>183.52500000000001</v>
      </c>
      <c r="T1027" s="21">
        <v>131.63846153846151</v>
      </c>
      <c r="U1027" s="21">
        <v>69.031034482758614</v>
      </c>
      <c r="V1027" s="22">
        <v>2667.0594846532781</v>
      </c>
      <c r="W1027" s="23">
        <v>334</v>
      </c>
      <c r="X1027" s="24">
        <v>0.92777777777777781</v>
      </c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</row>
    <row r="1028" spans="1:42" s="25" customFormat="1" ht="16.5" customHeight="1" x14ac:dyDescent="0.25">
      <c r="A1028" s="16">
        <v>35030020</v>
      </c>
      <c r="B1028" s="17" t="s">
        <v>1211</v>
      </c>
      <c r="C1028" s="17" t="s">
        <v>2035</v>
      </c>
      <c r="D1028" s="17" t="s">
        <v>303</v>
      </c>
      <c r="E1028" s="17" t="s">
        <v>95</v>
      </c>
      <c r="F1028" s="17">
        <v>3</v>
      </c>
      <c r="G1028" s="17">
        <v>1100</v>
      </c>
      <c r="H1028" s="18">
        <v>-73.648027779999993</v>
      </c>
      <c r="I1028" s="19">
        <v>4.3100833299999994</v>
      </c>
      <c r="J1028" s="20">
        <v>104.4444444444444</v>
      </c>
      <c r="K1028" s="21">
        <v>174.14814814814821</v>
      </c>
      <c r="L1028" s="21">
        <v>306.07142857142861</v>
      </c>
      <c r="M1028" s="21">
        <v>574.98928571428576</v>
      </c>
      <c r="N1028" s="21">
        <v>825.31034482758616</v>
      </c>
      <c r="O1028" s="21">
        <v>802.25925925925924</v>
      </c>
      <c r="P1028" s="21">
        <v>775.61538461538464</v>
      </c>
      <c r="Q1028" s="21">
        <v>635.03571428571433</v>
      </c>
      <c r="R1028" s="21">
        <v>633.71428571428567</v>
      </c>
      <c r="S1028" s="21">
        <v>510.32142857142861</v>
      </c>
      <c r="T1028" s="21">
        <v>389.53571428571428</v>
      </c>
      <c r="U1028" s="21">
        <v>222.40740740740739</v>
      </c>
      <c r="V1028" s="22">
        <v>5953.8528458450874</v>
      </c>
      <c r="W1028" s="23">
        <v>331</v>
      </c>
      <c r="X1028" s="24">
        <v>0.9194444444444444</v>
      </c>
      <c r="Y1028" s="5"/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</row>
    <row r="1029" spans="1:42" s="25" customFormat="1" ht="16.5" customHeight="1" x14ac:dyDescent="0.25">
      <c r="A1029" s="16">
        <v>32060020</v>
      </c>
      <c r="B1029" s="17" t="s">
        <v>1211</v>
      </c>
      <c r="C1029" s="17" t="s">
        <v>2036</v>
      </c>
      <c r="D1029" s="17" t="s">
        <v>2037</v>
      </c>
      <c r="E1029" s="17" t="s">
        <v>95</v>
      </c>
      <c r="F1029" s="17">
        <v>3</v>
      </c>
      <c r="G1029" s="17">
        <v>584</v>
      </c>
      <c r="H1029" s="18">
        <v>-73.887810000000002</v>
      </c>
      <c r="I1029" s="19">
        <v>3.54054</v>
      </c>
      <c r="J1029" s="20">
        <v>55.141379310344817</v>
      </c>
      <c r="K1029" s="21">
        <v>87.021428571428572</v>
      </c>
      <c r="L1029" s="21">
        <v>219.66071428571431</v>
      </c>
      <c r="M1029" s="21">
        <v>444.08571428571429</v>
      </c>
      <c r="N1029" s="21">
        <v>499.11071428571432</v>
      </c>
      <c r="O1029" s="21">
        <v>433.21785714285721</v>
      </c>
      <c r="P1029" s="21">
        <v>368.08928571428572</v>
      </c>
      <c r="Q1029" s="21">
        <v>283.38620689655181</v>
      </c>
      <c r="R1029" s="21">
        <v>258.20357142857142</v>
      </c>
      <c r="S1029" s="21">
        <v>298.87241379310342</v>
      </c>
      <c r="T1029" s="21">
        <v>287.97586206896551</v>
      </c>
      <c r="U1029" s="21">
        <v>106.4607142857143</v>
      </c>
      <c r="V1029" s="22">
        <v>3341.2258620689649</v>
      </c>
      <c r="W1029" s="23">
        <v>340</v>
      </c>
      <c r="X1029" s="24">
        <v>0.94444444444444442</v>
      </c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</row>
    <row r="1030" spans="1:42" s="25" customFormat="1" ht="16.5" customHeight="1" x14ac:dyDescent="0.25">
      <c r="A1030" s="16">
        <v>32060060</v>
      </c>
      <c r="B1030" s="17" t="s">
        <v>1211</v>
      </c>
      <c r="C1030" s="17" t="s">
        <v>284</v>
      </c>
      <c r="D1030" s="17" t="s">
        <v>285</v>
      </c>
      <c r="E1030" s="17" t="s">
        <v>95</v>
      </c>
      <c r="F1030" s="17">
        <v>3</v>
      </c>
      <c r="G1030" s="17">
        <v>800</v>
      </c>
      <c r="H1030" s="18">
        <v>-73.834694439999993</v>
      </c>
      <c r="I1030" s="19">
        <v>3.7423333300000001</v>
      </c>
      <c r="J1030" s="20">
        <v>101.3333333333333</v>
      </c>
      <c r="K1030" s="21">
        <v>143.91577244798339</v>
      </c>
      <c r="L1030" s="21">
        <v>319.80342841166657</v>
      </c>
      <c r="M1030" s="21">
        <v>604.40334188983252</v>
      </c>
      <c r="N1030" s="21">
        <v>647.44742043840677</v>
      </c>
      <c r="O1030" s="21">
        <v>554.44858806817058</v>
      </c>
      <c r="P1030" s="21">
        <v>430.90970724824712</v>
      </c>
      <c r="Q1030" s="21">
        <v>358.53598532577348</v>
      </c>
      <c r="R1030" s="21">
        <v>323.9679599603017</v>
      </c>
      <c r="S1030" s="21">
        <v>472.84315814532812</v>
      </c>
      <c r="T1030" s="21">
        <v>533.12103675861204</v>
      </c>
      <c r="U1030" s="21">
        <v>216.71818931590991</v>
      </c>
      <c r="V1030" s="22">
        <v>4707.4479213435652</v>
      </c>
      <c r="W1030" s="23">
        <v>290</v>
      </c>
      <c r="X1030" s="24">
        <v>0.80555555555555558</v>
      </c>
      <c r="Y1030" s="5"/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</row>
    <row r="1031" spans="1:42" s="25" customFormat="1" ht="16.5" customHeight="1" x14ac:dyDescent="0.25">
      <c r="A1031" s="16">
        <v>32070060</v>
      </c>
      <c r="B1031" s="17" t="s">
        <v>1211</v>
      </c>
      <c r="C1031" s="17" t="s">
        <v>2038</v>
      </c>
      <c r="D1031" s="17" t="s">
        <v>2038</v>
      </c>
      <c r="E1031" s="17" t="s">
        <v>95</v>
      </c>
      <c r="F1031" s="17">
        <v>3</v>
      </c>
      <c r="G1031" s="17">
        <v>300</v>
      </c>
      <c r="H1031" s="18">
        <v>-73.633333329999999</v>
      </c>
      <c r="I1031" s="19">
        <v>3.46666667</v>
      </c>
      <c r="J1031" s="20">
        <v>48.766666666666673</v>
      </c>
      <c r="K1031" s="21">
        <v>77.896551724137936</v>
      </c>
      <c r="L1031" s="21">
        <v>204.56666666666669</v>
      </c>
      <c r="M1031" s="21">
        <v>401.5</v>
      </c>
      <c r="N1031" s="21">
        <v>429</v>
      </c>
      <c r="O1031" s="21">
        <v>392.16666666666669</v>
      </c>
      <c r="P1031" s="21">
        <v>325</v>
      </c>
      <c r="Q1031" s="21">
        <v>234.16666666666671</v>
      </c>
      <c r="R1031" s="21">
        <v>217</v>
      </c>
      <c r="S1031" s="21">
        <v>261.03333333333342</v>
      </c>
      <c r="T1031" s="21">
        <v>209.06666666666669</v>
      </c>
      <c r="U1031" s="21">
        <v>83.566666666666663</v>
      </c>
      <c r="V1031" s="22">
        <v>2883.7298850574712</v>
      </c>
      <c r="W1031" s="23">
        <v>358</v>
      </c>
      <c r="X1031" s="24">
        <v>0.99444444444444446</v>
      </c>
      <c r="Y1031" s="5"/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</row>
    <row r="1032" spans="1:42" s="25" customFormat="1" ht="16.5" customHeight="1" x14ac:dyDescent="0.25">
      <c r="A1032" s="16">
        <v>32070110</v>
      </c>
      <c r="B1032" s="17" t="s">
        <v>1211</v>
      </c>
      <c r="C1032" s="17" t="s">
        <v>1642</v>
      </c>
      <c r="D1032" s="17" t="s">
        <v>343</v>
      </c>
      <c r="E1032" s="17" t="s">
        <v>95</v>
      </c>
      <c r="F1032" s="17">
        <v>3</v>
      </c>
      <c r="G1032" s="17">
        <v>426</v>
      </c>
      <c r="H1032" s="18">
        <v>-73.861850000000004</v>
      </c>
      <c r="I1032" s="19">
        <v>3.47071</v>
      </c>
      <c r="J1032" s="20">
        <v>48.03448275862069</v>
      </c>
      <c r="K1032" s="21">
        <v>68.453333333333333</v>
      </c>
      <c r="L1032" s="21">
        <v>217.9</v>
      </c>
      <c r="M1032" s="21">
        <v>379.82</v>
      </c>
      <c r="N1032" s="21">
        <v>422.48666666666668</v>
      </c>
      <c r="O1032" s="21">
        <v>368.47666666666657</v>
      </c>
      <c r="P1032" s="21">
        <v>302.06896551724139</v>
      </c>
      <c r="Q1032" s="21">
        <v>249.7068965517241</v>
      </c>
      <c r="R1032" s="21">
        <v>243.46333333333331</v>
      </c>
      <c r="S1032" s="21">
        <v>258.73</v>
      </c>
      <c r="T1032" s="21">
        <v>236.21428571428569</v>
      </c>
      <c r="U1032" s="21">
        <v>88.460000000000008</v>
      </c>
      <c r="V1032" s="22">
        <v>2883.8146305418718</v>
      </c>
      <c r="W1032" s="23">
        <v>355</v>
      </c>
      <c r="X1032" s="24">
        <v>0.98611111111111116</v>
      </c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</row>
    <row r="1033" spans="1:42" s="25" customFormat="1" ht="16.5" customHeight="1" x14ac:dyDescent="0.25">
      <c r="A1033" s="16">
        <v>32075040</v>
      </c>
      <c r="B1033" s="17" t="s">
        <v>1236</v>
      </c>
      <c r="C1033" s="17" t="s">
        <v>342</v>
      </c>
      <c r="D1033" s="17" t="s">
        <v>343</v>
      </c>
      <c r="E1033" s="17" t="s">
        <v>95</v>
      </c>
      <c r="F1033" s="17">
        <v>3</v>
      </c>
      <c r="G1033" s="17">
        <v>360</v>
      </c>
      <c r="H1033" s="18">
        <v>-73.71602777999999</v>
      </c>
      <c r="I1033" s="19">
        <v>3.5163333300000001</v>
      </c>
      <c r="J1033" s="20">
        <v>42.208333333333343</v>
      </c>
      <c r="K1033" s="21">
        <v>78.541666666666671</v>
      </c>
      <c r="L1033" s="21">
        <v>213.15084419846539</v>
      </c>
      <c r="M1033" s="21">
        <v>381.37914055579398</v>
      </c>
      <c r="N1033" s="21">
        <v>414.27500000000009</v>
      </c>
      <c r="O1033" s="21">
        <v>361.05733756607788</v>
      </c>
      <c r="P1033" s="21">
        <v>290.53405261086829</v>
      </c>
      <c r="Q1033" s="21">
        <v>228.65039514700001</v>
      </c>
      <c r="R1033" s="21">
        <v>230.17500000000001</v>
      </c>
      <c r="S1033" s="21">
        <v>264.8813513994217</v>
      </c>
      <c r="T1033" s="21">
        <v>236.14166666666671</v>
      </c>
      <c r="U1033" s="21">
        <v>82.187500000000014</v>
      </c>
      <c r="V1033" s="22">
        <v>2823.182288144294</v>
      </c>
      <c r="W1033" s="23">
        <v>288</v>
      </c>
      <c r="X1033" s="24">
        <v>0.8</v>
      </c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</row>
    <row r="1034" spans="1:42" s="25" customFormat="1" ht="16.5" customHeight="1" x14ac:dyDescent="0.25">
      <c r="A1034" s="16">
        <v>35010040</v>
      </c>
      <c r="B1034" s="17" t="s">
        <v>1211</v>
      </c>
      <c r="C1034" s="17" t="s">
        <v>2039</v>
      </c>
      <c r="D1034" s="17" t="s">
        <v>2040</v>
      </c>
      <c r="E1034" s="17" t="s">
        <v>95</v>
      </c>
      <c r="F1034" s="17">
        <v>3</v>
      </c>
      <c r="G1034" s="17">
        <v>639</v>
      </c>
      <c r="H1034" s="18">
        <v>-73.81362</v>
      </c>
      <c r="I1034" s="19">
        <v>3.9250699999999998</v>
      </c>
      <c r="J1034" s="20">
        <v>100.8275862068966</v>
      </c>
      <c r="K1034" s="21">
        <v>122.5862068965517</v>
      </c>
      <c r="L1034" s="21">
        <v>366.16666666666669</v>
      </c>
      <c r="M1034" s="21">
        <v>646.55172413793105</v>
      </c>
      <c r="N1034" s="21">
        <v>761.82758620689651</v>
      </c>
      <c r="O1034" s="21">
        <v>704.07407407407402</v>
      </c>
      <c r="P1034" s="21">
        <v>515.66666666666663</v>
      </c>
      <c r="Q1034" s="21">
        <v>429.5</v>
      </c>
      <c r="R1034" s="21">
        <v>401.89655172413791</v>
      </c>
      <c r="S1034" s="21">
        <v>533.31034482758616</v>
      </c>
      <c r="T1034" s="21">
        <v>588.61538461538464</v>
      </c>
      <c r="U1034" s="21">
        <v>275.23333333333329</v>
      </c>
      <c r="V1034" s="22">
        <v>5446.2561253561253</v>
      </c>
      <c r="W1034" s="23">
        <v>345</v>
      </c>
      <c r="X1034" s="24">
        <v>0.95833333333333337</v>
      </c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</row>
    <row r="1035" spans="1:42" s="25" customFormat="1" ht="16.5" customHeight="1" x14ac:dyDescent="0.25">
      <c r="A1035" s="16">
        <v>35010070</v>
      </c>
      <c r="B1035" s="17" t="s">
        <v>1211</v>
      </c>
      <c r="C1035" s="17" t="s">
        <v>286</v>
      </c>
      <c r="D1035" s="17" t="s">
        <v>2040</v>
      </c>
      <c r="E1035" s="17" t="s">
        <v>95</v>
      </c>
      <c r="F1035" s="17">
        <v>3</v>
      </c>
      <c r="G1035" s="17">
        <v>525</v>
      </c>
      <c r="H1035" s="18">
        <v>-73.758611110000004</v>
      </c>
      <c r="I1035" s="19">
        <v>3.8783333299999998</v>
      </c>
      <c r="J1035" s="20">
        <v>71.94</v>
      </c>
      <c r="K1035" s="21">
        <v>100.80689655172409</v>
      </c>
      <c r="L1035" s="21">
        <v>276.67931034482763</v>
      </c>
      <c r="M1035" s="21">
        <v>493.84333333333331</v>
      </c>
      <c r="N1035" s="21">
        <v>574.92307692307691</v>
      </c>
      <c r="O1035" s="21">
        <v>510.48275862068971</v>
      </c>
      <c r="P1035" s="21">
        <v>397.86666666666667</v>
      </c>
      <c r="Q1035" s="21">
        <v>334.27586206896552</v>
      </c>
      <c r="R1035" s="21">
        <v>337</v>
      </c>
      <c r="S1035" s="21">
        <v>421.82758620689663</v>
      </c>
      <c r="T1035" s="21">
        <v>452.76896551724133</v>
      </c>
      <c r="U1035" s="21">
        <v>191.34482758620689</v>
      </c>
      <c r="V1035" s="22">
        <v>4163.7592838196288</v>
      </c>
      <c r="W1035" s="23">
        <v>348</v>
      </c>
      <c r="X1035" s="24">
        <v>0.96666666666666667</v>
      </c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</row>
    <row r="1036" spans="1:42" s="25" customFormat="1" ht="16.5" customHeight="1" x14ac:dyDescent="0.25">
      <c r="A1036" s="16">
        <v>32035010</v>
      </c>
      <c r="B1036" s="17" t="s">
        <v>1227</v>
      </c>
      <c r="C1036" s="17" t="s">
        <v>310</v>
      </c>
      <c r="D1036" s="17" t="s">
        <v>310</v>
      </c>
      <c r="E1036" s="17" t="s">
        <v>95</v>
      </c>
      <c r="F1036" s="17">
        <v>3</v>
      </c>
      <c r="G1036" s="17">
        <v>248</v>
      </c>
      <c r="H1036" s="18">
        <v>-73.793333329999996</v>
      </c>
      <c r="I1036" s="19">
        <v>2.1761111099999999</v>
      </c>
      <c r="J1036" s="20">
        <v>55.459259259259262</v>
      </c>
      <c r="K1036" s="21">
        <v>83.207407407407402</v>
      </c>
      <c r="L1036" s="21">
        <v>200.67777777777781</v>
      </c>
      <c r="M1036" s="21">
        <v>339.54348324934642</v>
      </c>
      <c r="N1036" s="21">
        <v>367.24814814814818</v>
      </c>
      <c r="O1036" s="21">
        <v>381.93214285714288</v>
      </c>
      <c r="P1036" s="21">
        <v>329.92962962962957</v>
      </c>
      <c r="Q1036" s="21">
        <v>247.92857142857139</v>
      </c>
      <c r="R1036" s="21">
        <v>231.37142857142859</v>
      </c>
      <c r="S1036" s="21">
        <v>210.904</v>
      </c>
      <c r="T1036" s="21">
        <v>165.13846153846151</v>
      </c>
      <c r="U1036" s="21">
        <v>95.524999999999991</v>
      </c>
      <c r="V1036" s="22">
        <v>2708.865309867173</v>
      </c>
      <c r="W1036" s="23">
        <v>322</v>
      </c>
      <c r="X1036" s="24">
        <v>0.89444444444444449</v>
      </c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</row>
    <row r="1037" spans="1:42" s="25" customFormat="1" ht="16.5" customHeight="1" x14ac:dyDescent="0.25">
      <c r="A1037" s="16">
        <v>32030020</v>
      </c>
      <c r="B1037" s="17" t="s">
        <v>1211</v>
      </c>
      <c r="C1037" s="17" t="s">
        <v>2041</v>
      </c>
      <c r="D1037" s="17" t="s">
        <v>310</v>
      </c>
      <c r="E1037" s="17" t="s">
        <v>95</v>
      </c>
      <c r="F1037" s="17">
        <v>3</v>
      </c>
      <c r="G1037" s="17">
        <v>351</v>
      </c>
      <c r="H1037" s="18">
        <v>-73.943888889999997</v>
      </c>
      <c r="I1037" s="19">
        <v>2.3224999999999998</v>
      </c>
      <c r="J1037" s="20">
        <v>51.592592592592602</v>
      </c>
      <c r="K1037" s="21">
        <v>95.444444444444443</v>
      </c>
      <c r="L1037" s="21">
        <v>256.07692307692309</v>
      </c>
      <c r="M1037" s="21">
        <v>393.91666666666669</v>
      </c>
      <c r="N1037" s="21">
        <v>415.61538461538458</v>
      </c>
      <c r="O1037" s="21">
        <v>436.3</v>
      </c>
      <c r="P1037" s="21">
        <v>400.33333333333331</v>
      </c>
      <c r="Q1037" s="21">
        <v>283.84444444444438</v>
      </c>
      <c r="R1037" s="21">
        <v>239.18518518518519</v>
      </c>
      <c r="S1037" s="21">
        <v>257.03571428571428</v>
      </c>
      <c r="T1037" s="21">
        <v>229.85714285714289</v>
      </c>
      <c r="U1037" s="21">
        <v>84.629629629629633</v>
      </c>
      <c r="V1037" s="22">
        <v>3143.8314611314609</v>
      </c>
      <c r="W1037" s="23">
        <v>319</v>
      </c>
      <c r="X1037" s="24">
        <v>0.88611111111111107</v>
      </c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</row>
    <row r="1038" spans="1:42" s="25" customFormat="1" ht="16.5" customHeight="1" x14ac:dyDescent="0.25">
      <c r="A1038" s="16">
        <v>32065010</v>
      </c>
      <c r="B1038" s="17" t="s">
        <v>1236</v>
      </c>
      <c r="C1038" s="17" t="s">
        <v>2042</v>
      </c>
      <c r="D1038" s="17" t="s">
        <v>2043</v>
      </c>
      <c r="E1038" s="17" t="s">
        <v>95</v>
      </c>
      <c r="F1038" s="17">
        <v>3</v>
      </c>
      <c r="G1038" s="17">
        <v>680</v>
      </c>
      <c r="H1038" s="18">
        <v>-74.016666669999992</v>
      </c>
      <c r="I1038" s="19">
        <v>3.53333333</v>
      </c>
      <c r="J1038" s="20">
        <v>60.835999999999977</v>
      </c>
      <c r="K1038" s="21">
        <v>109.1458333333333</v>
      </c>
      <c r="L1038" s="21">
        <v>258.06799999999998</v>
      </c>
      <c r="M1038" s="21">
        <v>484.02500000000009</v>
      </c>
      <c r="N1038" s="21">
        <v>537.70416666666665</v>
      </c>
      <c r="O1038" s="21">
        <v>484.26353909174583</v>
      </c>
      <c r="P1038" s="21">
        <v>443.596</v>
      </c>
      <c r="Q1038" s="21">
        <v>322.60833333333329</v>
      </c>
      <c r="R1038" s="21">
        <v>325.55187870787631</v>
      </c>
      <c r="S1038" s="21">
        <v>362.61457960804307</v>
      </c>
      <c r="T1038" s="21">
        <v>293.45893946190671</v>
      </c>
      <c r="U1038" s="21">
        <v>116.3041666666667</v>
      </c>
      <c r="V1038" s="22">
        <v>3798.1764368695722</v>
      </c>
      <c r="W1038" s="23">
        <v>291</v>
      </c>
      <c r="X1038" s="24">
        <v>0.80833333333333335</v>
      </c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</row>
    <row r="1039" spans="1:42" s="25" customFormat="1" ht="16.5" customHeight="1" x14ac:dyDescent="0.25">
      <c r="A1039" s="16">
        <v>32097010</v>
      </c>
      <c r="B1039" s="17" t="s">
        <v>1212</v>
      </c>
      <c r="C1039" s="17" t="s">
        <v>347</v>
      </c>
      <c r="D1039" s="17" t="s">
        <v>348</v>
      </c>
      <c r="E1039" s="17" t="s">
        <v>95</v>
      </c>
      <c r="F1039" s="17">
        <v>3</v>
      </c>
      <c r="G1039" s="17">
        <v>158</v>
      </c>
      <c r="H1039" s="18">
        <v>-72.130111110000001</v>
      </c>
      <c r="I1039" s="19">
        <v>2.8897222199999999</v>
      </c>
      <c r="J1039" s="20">
        <v>52.884615384615387</v>
      </c>
      <c r="K1039" s="21">
        <v>85.333333333333329</v>
      </c>
      <c r="L1039" s="21">
        <v>192.69230769230771</v>
      </c>
      <c r="M1039" s="21">
        <v>332.75</v>
      </c>
      <c r="N1039" s="21">
        <v>398.2925925925926</v>
      </c>
      <c r="O1039" s="21">
        <v>393.98461538461538</v>
      </c>
      <c r="P1039" s="21">
        <v>363.06538461538457</v>
      </c>
      <c r="Q1039" s="21">
        <v>274.737037037037</v>
      </c>
      <c r="R1039" s="21">
        <v>274.084</v>
      </c>
      <c r="S1039" s="21">
        <v>249.57692307692309</v>
      </c>
      <c r="T1039" s="21">
        <v>247.04166666666671</v>
      </c>
      <c r="U1039" s="21">
        <v>110.0833333333333</v>
      </c>
      <c r="V1039" s="22">
        <v>2974.5258091168089</v>
      </c>
      <c r="W1039" s="23">
        <v>312</v>
      </c>
      <c r="X1039" s="24">
        <v>0.8666666666666667</v>
      </c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</row>
    <row r="1040" spans="1:42" s="25" customFormat="1" ht="16.5" customHeight="1" x14ac:dyDescent="0.25">
      <c r="A1040" s="16">
        <v>32075050</v>
      </c>
      <c r="B1040" s="17" t="s">
        <v>1236</v>
      </c>
      <c r="C1040" s="17" t="s">
        <v>307</v>
      </c>
      <c r="D1040" s="17" t="s">
        <v>307</v>
      </c>
      <c r="E1040" s="17" t="s">
        <v>95</v>
      </c>
      <c r="F1040" s="17">
        <v>3</v>
      </c>
      <c r="G1040" s="17">
        <v>556</v>
      </c>
      <c r="H1040" s="18">
        <v>-74.043000000000006</v>
      </c>
      <c r="I1040" s="19">
        <v>3.38008</v>
      </c>
      <c r="J1040" s="20">
        <v>67.266666666666666</v>
      </c>
      <c r="K1040" s="21">
        <v>79.827999999999989</v>
      </c>
      <c r="L1040" s="21">
        <v>223.90384615384619</v>
      </c>
      <c r="M1040" s="21">
        <v>388.75833333333333</v>
      </c>
      <c r="N1040" s="21">
        <v>426.49443857967862</v>
      </c>
      <c r="O1040" s="21">
        <v>383.57870199282962</v>
      </c>
      <c r="P1040" s="21">
        <v>333.03474567072931</v>
      </c>
      <c r="Q1040" s="21">
        <v>281.11752916177107</v>
      </c>
      <c r="R1040" s="21">
        <v>269.72916666666669</v>
      </c>
      <c r="S1040" s="21">
        <v>269.2</v>
      </c>
      <c r="T1040" s="21">
        <v>224.52</v>
      </c>
      <c r="U1040" s="21">
        <v>95.647999999999996</v>
      </c>
      <c r="V1040" s="22">
        <v>3043.079428225521</v>
      </c>
      <c r="W1040" s="23">
        <v>293</v>
      </c>
      <c r="X1040" s="24">
        <v>0.81388888888888888</v>
      </c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</row>
    <row r="1041" spans="1:42" s="25" customFormat="1" ht="16.5" customHeight="1" x14ac:dyDescent="0.25">
      <c r="A1041" s="16">
        <v>35120010</v>
      </c>
      <c r="B1041" s="17" t="s">
        <v>1211</v>
      </c>
      <c r="C1041" s="17" t="s">
        <v>2044</v>
      </c>
      <c r="D1041" s="17" t="s">
        <v>2044</v>
      </c>
      <c r="E1041" s="17" t="s">
        <v>95</v>
      </c>
      <c r="F1041" s="17">
        <v>3</v>
      </c>
      <c r="G1041" s="17">
        <v>150</v>
      </c>
      <c r="H1041" s="18">
        <v>-72.076638889999998</v>
      </c>
      <c r="I1041" s="19">
        <v>4.3113888899999999</v>
      </c>
      <c r="J1041" s="20">
        <v>11.703703703703701</v>
      </c>
      <c r="K1041" s="21">
        <v>32.460714285714282</v>
      </c>
      <c r="L1041" s="21">
        <v>111.93103448275861</v>
      </c>
      <c r="M1041" s="21">
        <v>257.67857142857139</v>
      </c>
      <c r="N1041" s="21">
        <v>308.16000000000003</v>
      </c>
      <c r="O1041" s="21">
        <v>365.90740740740739</v>
      </c>
      <c r="P1041" s="21">
        <v>281.77777777777783</v>
      </c>
      <c r="Q1041" s="21">
        <v>249.17857142857139</v>
      </c>
      <c r="R1041" s="21">
        <v>236.2222222222222</v>
      </c>
      <c r="S1041" s="21">
        <v>199.04</v>
      </c>
      <c r="T1041" s="21">
        <v>127.3958333333333</v>
      </c>
      <c r="U1041" s="21">
        <v>46.089285714285722</v>
      </c>
      <c r="V1041" s="22">
        <v>2227.5451217843461</v>
      </c>
      <c r="W1041" s="23">
        <v>323</v>
      </c>
      <c r="X1041" s="24">
        <v>0.89722222222222225</v>
      </c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</row>
    <row r="1042" spans="1:42" s="25" customFormat="1" ht="16.5" customHeight="1" x14ac:dyDescent="0.25">
      <c r="A1042" s="16">
        <v>32070020</v>
      </c>
      <c r="B1042" s="17" t="s">
        <v>1211</v>
      </c>
      <c r="C1042" s="17" t="s">
        <v>2045</v>
      </c>
      <c r="D1042" s="17" t="s">
        <v>2046</v>
      </c>
      <c r="E1042" s="17" t="s">
        <v>95</v>
      </c>
      <c r="F1042" s="17">
        <v>3</v>
      </c>
      <c r="G1042" s="17">
        <v>261</v>
      </c>
      <c r="H1042" s="18">
        <v>-73.529079999999993</v>
      </c>
      <c r="I1042" s="19">
        <v>3.3184999999999998</v>
      </c>
      <c r="J1042" s="20">
        <v>40.275862068965523</v>
      </c>
      <c r="K1042" s="21">
        <v>58.414285714285711</v>
      </c>
      <c r="L1042" s="21">
        <v>174.9259259259259</v>
      </c>
      <c r="M1042" s="21">
        <v>338</v>
      </c>
      <c r="N1042" s="21">
        <v>369.46428571428572</v>
      </c>
      <c r="O1042" s="21">
        <v>355.88888888888891</v>
      </c>
      <c r="P1042" s="21">
        <v>259.29310344827587</v>
      </c>
      <c r="Q1042" s="21">
        <v>191.56896551724139</v>
      </c>
      <c r="R1042" s="21">
        <v>186.7</v>
      </c>
      <c r="S1042" s="21">
        <v>237.19642857142861</v>
      </c>
      <c r="T1042" s="21">
        <v>191.13448275862069</v>
      </c>
      <c r="U1042" s="21">
        <v>76.357142857142861</v>
      </c>
      <c r="V1042" s="22">
        <v>2479.2193714650612</v>
      </c>
      <c r="W1042" s="23">
        <v>341</v>
      </c>
      <c r="X1042" s="24">
        <v>0.94722222222222219</v>
      </c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</row>
    <row r="1043" spans="1:42" s="25" customFormat="1" ht="16.5" customHeight="1" x14ac:dyDescent="0.25">
      <c r="A1043" s="16">
        <v>32075080</v>
      </c>
      <c r="B1043" s="17" t="s">
        <v>1236</v>
      </c>
      <c r="C1043" s="17" t="s">
        <v>2046</v>
      </c>
      <c r="D1043" s="17" t="s">
        <v>2046</v>
      </c>
      <c r="E1043" s="17" t="s">
        <v>95</v>
      </c>
      <c r="F1043" s="17">
        <v>3</v>
      </c>
      <c r="G1043" s="17">
        <v>245</v>
      </c>
      <c r="H1043" s="18">
        <v>-73.373194439999992</v>
      </c>
      <c r="I1043" s="19">
        <v>3.2676944400000001</v>
      </c>
      <c r="J1043" s="20">
        <v>21.984210526315788</v>
      </c>
      <c r="K1043" s="21">
        <v>78.147368421052633</v>
      </c>
      <c r="L1043" s="21">
        <v>199.89411764705881</v>
      </c>
      <c r="M1043" s="21">
        <v>364.87777777777779</v>
      </c>
      <c r="N1043" s="21">
        <v>402.47058823529409</v>
      </c>
      <c r="O1043" s="21">
        <v>427.4500000000001</v>
      </c>
      <c r="P1043" s="21">
        <v>290.22500000000002</v>
      </c>
      <c r="Q1043" s="21">
        <v>246.26111111111109</v>
      </c>
      <c r="R1043" s="21">
        <v>225.09473684210519</v>
      </c>
      <c r="S1043" s="21">
        <v>246.84210526315789</v>
      </c>
      <c r="T1043" s="21">
        <v>189.38823529411769</v>
      </c>
      <c r="U1043" s="21">
        <v>63.805555555555557</v>
      </c>
      <c r="V1043" s="22">
        <v>2756.4408066735468</v>
      </c>
      <c r="W1043" s="23">
        <v>213</v>
      </c>
      <c r="X1043" s="24">
        <v>0.88749999999999996</v>
      </c>
      <c r="Y1043" s="5" t="s">
        <v>1214</v>
      </c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</row>
    <row r="1044" spans="1:42" s="25" customFormat="1" ht="16.5" customHeight="1" x14ac:dyDescent="0.25">
      <c r="A1044" s="16">
        <v>32070080</v>
      </c>
      <c r="B1044" s="17" t="s">
        <v>1211</v>
      </c>
      <c r="C1044" s="17" t="s">
        <v>2019</v>
      </c>
      <c r="D1044" s="17" t="s">
        <v>2046</v>
      </c>
      <c r="E1044" s="17" t="s">
        <v>95</v>
      </c>
      <c r="F1044" s="17">
        <v>3</v>
      </c>
      <c r="G1044" s="17">
        <v>191</v>
      </c>
      <c r="H1044" s="18">
        <v>-73.226388889999996</v>
      </c>
      <c r="I1044" s="19">
        <v>3.0874999999999999</v>
      </c>
      <c r="J1044" s="20">
        <v>37.551724137931032</v>
      </c>
      <c r="K1044" s="21">
        <v>76.142857142857139</v>
      </c>
      <c r="L1044" s="21">
        <v>190.38461538461539</v>
      </c>
      <c r="M1044" s="21">
        <v>318.44827586206901</v>
      </c>
      <c r="N1044" s="21">
        <v>389.13571428571419</v>
      </c>
      <c r="O1044" s="21">
        <v>363.43333333333328</v>
      </c>
      <c r="P1044" s="21">
        <v>309.55172413793099</v>
      </c>
      <c r="Q1044" s="21">
        <v>248.14285714285711</v>
      </c>
      <c r="R1044" s="21">
        <v>192.92857142857139</v>
      </c>
      <c r="S1044" s="21">
        <v>244.17857142857139</v>
      </c>
      <c r="T1044" s="21">
        <v>215.7692307692308</v>
      </c>
      <c r="U1044" s="21">
        <v>88.34482758620689</v>
      </c>
      <c r="V1044" s="22">
        <v>2674.0123026398892</v>
      </c>
      <c r="W1044" s="23">
        <v>338</v>
      </c>
      <c r="X1044" s="24">
        <v>0.93888888888888888</v>
      </c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</row>
    <row r="1045" spans="1:42" s="25" customFormat="1" ht="16.5" customHeight="1" x14ac:dyDescent="0.25">
      <c r="A1045" s="16">
        <v>35180030</v>
      </c>
      <c r="B1045" s="17" t="s">
        <v>1211</v>
      </c>
      <c r="C1045" s="17" t="s">
        <v>2047</v>
      </c>
      <c r="D1045" s="17" t="s">
        <v>302</v>
      </c>
      <c r="E1045" s="17" t="s">
        <v>95</v>
      </c>
      <c r="F1045" s="17">
        <v>3</v>
      </c>
      <c r="G1045" s="17">
        <v>155</v>
      </c>
      <c r="H1045" s="18">
        <v>-72.39</v>
      </c>
      <c r="I1045" s="19">
        <v>4.33</v>
      </c>
      <c r="J1045" s="20">
        <v>21.533333333333331</v>
      </c>
      <c r="K1045" s="21">
        <v>40.76</v>
      </c>
      <c r="L1045" s="21">
        <v>106.8034482758621</v>
      </c>
      <c r="M1045" s="21">
        <v>317.43571428571431</v>
      </c>
      <c r="N1045" s="21">
        <v>389.79615384615391</v>
      </c>
      <c r="O1045" s="21">
        <v>389.61111111111109</v>
      </c>
      <c r="P1045" s="21">
        <v>308.05862068965519</v>
      </c>
      <c r="Q1045" s="21">
        <v>284.27857142857141</v>
      </c>
      <c r="R1045" s="21">
        <v>296.74583333333328</v>
      </c>
      <c r="S1045" s="21">
        <v>278.33214285714291</v>
      </c>
      <c r="T1045" s="21">
        <v>156.55862068965521</v>
      </c>
      <c r="U1045" s="21">
        <v>48.982142857142847</v>
      </c>
      <c r="V1045" s="22">
        <v>2638.8956927076761</v>
      </c>
      <c r="W1045" s="23">
        <v>336</v>
      </c>
      <c r="X1045" s="24">
        <v>0.93333333333333335</v>
      </c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</row>
    <row r="1046" spans="1:42" s="25" customFormat="1" ht="16.5" customHeight="1" x14ac:dyDescent="0.25">
      <c r="A1046" s="16">
        <v>35130010</v>
      </c>
      <c r="B1046" s="17" t="s">
        <v>1211</v>
      </c>
      <c r="C1046" s="17" t="s">
        <v>2048</v>
      </c>
      <c r="D1046" s="17" t="s">
        <v>302</v>
      </c>
      <c r="E1046" s="17" t="s">
        <v>95</v>
      </c>
      <c r="F1046" s="17">
        <v>3</v>
      </c>
      <c r="G1046" s="17">
        <v>225</v>
      </c>
      <c r="H1046" s="18">
        <v>-72.765722220000001</v>
      </c>
      <c r="I1046" s="19">
        <v>3.9560833299999998</v>
      </c>
      <c r="J1046" s="20">
        <v>26.233333333333331</v>
      </c>
      <c r="K1046" s="21">
        <v>44</v>
      </c>
      <c r="L1046" s="21">
        <v>145.34482758620689</v>
      </c>
      <c r="M1046" s="21">
        <v>318.64898399511969</v>
      </c>
      <c r="N1046" s="21">
        <v>355.96</v>
      </c>
      <c r="O1046" s="21">
        <v>384.14444444444439</v>
      </c>
      <c r="P1046" s="21">
        <v>319.11111111111109</v>
      </c>
      <c r="Q1046" s="21">
        <v>258.07142857142861</v>
      </c>
      <c r="R1046" s="21">
        <v>248.78571428571431</v>
      </c>
      <c r="S1046" s="21">
        <v>266.39999999999998</v>
      </c>
      <c r="T1046" s="21">
        <v>164.0740740740741</v>
      </c>
      <c r="U1046" s="21">
        <v>66.206896551724142</v>
      </c>
      <c r="V1046" s="22">
        <v>2596.980813953156</v>
      </c>
      <c r="W1046" s="23">
        <v>333</v>
      </c>
      <c r="X1046" s="24">
        <v>0.92500000000000004</v>
      </c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</row>
    <row r="1047" spans="1:42" s="25" customFormat="1" ht="16.5" customHeight="1" x14ac:dyDescent="0.25">
      <c r="A1047" s="16">
        <v>35010080</v>
      </c>
      <c r="B1047" s="17" t="s">
        <v>1211</v>
      </c>
      <c r="C1047" s="17" t="s">
        <v>2049</v>
      </c>
      <c r="D1047" s="17" t="s">
        <v>302</v>
      </c>
      <c r="E1047" s="17" t="s">
        <v>95</v>
      </c>
      <c r="F1047" s="17">
        <v>3</v>
      </c>
      <c r="G1047" s="17">
        <v>200</v>
      </c>
      <c r="H1047" s="18">
        <v>-73.149722220000001</v>
      </c>
      <c r="I1047" s="19">
        <v>3.7938888899999998</v>
      </c>
      <c r="J1047" s="20">
        <v>35.964285714285722</v>
      </c>
      <c r="K1047" s="21">
        <v>46.689655172413786</v>
      </c>
      <c r="L1047" s="21">
        <v>138.13793103448279</v>
      </c>
      <c r="M1047" s="21">
        <v>356.48275862068971</v>
      </c>
      <c r="N1047" s="21">
        <v>352.39285714285722</v>
      </c>
      <c r="O1047" s="21">
        <v>344.56666666666672</v>
      </c>
      <c r="P1047" s="21">
        <v>291.13333333333333</v>
      </c>
      <c r="Q1047" s="21">
        <v>228.95333333333329</v>
      </c>
      <c r="R1047" s="21">
        <v>211.23333333333329</v>
      </c>
      <c r="S1047" s="21">
        <v>239.73333333333329</v>
      </c>
      <c r="T1047" s="21">
        <v>163.96428571428569</v>
      </c>
      <c r="U1047" s="21">
        <v>54.517241379310342</v>
      </c>
      <c r="V1047" s="22">
        <v>2463.7690147783251</v>
      </c>
      <c r="W1047" s="23">
        <v>350</v>
      </c>
      <c r="X1047" s="24">
        <v>0.97222222222222221</v>
      </c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</row>
    <row r="1048" spans="1:42" s="25" customFormat="1" ht="16.5" customHeight="1" x14ac:dyDescent="0.25">
      <c r="A1048" s="16">
        <v>35010010</v>
      </c>
      <c r="B1048" s="17" t="s">
        <v>1211</v>
      </c>
      <c r="C1048" s="17" t="s">
        <v>302</v>
      </c>
      <c r="D1048" s="17" t="s">
        <v>302</v>
      </c>
      <c r="E1048" s="17" t="s">
        <v>95</v>
      </c>
      <c r="F1048" s="17">
        <v>3</v>
      </c>
      <c r="G1048" s="17">
        <v>182</v>
      </c>
      <c r="H1048" s="18">
        <v>-72.936499999999995</v>
      </c>
      <c r="I1048" s="19">
        <v>4.1050277800000003</v>
      </c>
      <c r="J1048" s="20">
        <v>19.179310344827591</v>
      </c>
      <c r="K1048" s="21">
        <v>41.56666666666667</v>
      </c>
      <c r="L1048" s="21">
        <v>144.76666666666671</v>
      </c>
      <c r="M1048" s="21">
        <v>340.16071428571428</v>
      </c>
      <c r="N1048" s="21">
        <v>366.25666666666672</v>
      </c>
      <c r="O1048" s="21">
        <v>369.78571428571428</v>
      </c>
      <c r="P1048" s="21">
        <v>290.71428571428572</v>
      </c>
      <c r="Q1048" s="21">
        <v>232.01333333333329</v>
      </c>
      <c r="R1048" s="21">
        <v>241.8</v>
      </c>
      <c r="S1048" s="21">
        <v>261.57142857142861</v>
      </c>
      <c r="T1048" s="21">
        <v>169.44827586206901</v>
      </c>
      <c r="U1048" s="21">
        <v>54.448275862068968</v>
      </c>
      <c r="V1048" s="22">
        <v>2531.7113382594421</v>
      </c>
      <c r="W1048" s="23">
        <v>349</v>
      </c>
      <c r="X1048" s="24">
        <v>0.96944444444444444</v>
      </c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</row>
    <row r="1049" spans="1:42" s="25" customFormat="1" ht="16.5" customHeight="1" x14ac:dyDescent="0.25">
      <c r="A1049" s="16">
        <v>32080010</v>
      </c>
      <c r="B1049" s="17" t="s">
        <v>1211</v>
      </c>
      <c r="C1049" s="17" t="s">
        <v>304</v>
      </c>
      <c r="D1049" s="17" t="s">
        <v>2050</v>
      </c>
      <c r="E1049" s="17" t="s">
        <v>95</v>
      </c>
      <c r="F1049" s="17">
        <v>3</v>
      </c>
      <c r="G1049" s="17">
        <v>230</v>
      </c>
      <c r="H1049" s="18">
        <v>-73.209999999999994</v>
      </c>
      <c r="I1049" s="19">
        <v>2.94</v>
      </c>
      <c r="J1049" s="20">
        <v>42.103448275862071</v>
      </c>
      <c r="K1049" s="21">
        <v>82.933333333333337</v>
      </c>
      <c r="L1049" s="21">
        <v>182.9</v>
      </c>
      <c r="M1049" s="21">
        <v>361.28571428571428</v>
      </c>
      <c r="N1049" s="21">
        <v>399</v>
      </c>
      <c r="O1049" s="21">
        <v>370.32142857142861</v>
      </c>
      <c r="P1049" s="21">
        <v>294.67857142857139</v>
      </c>
      <c r="Q1049" s="21">
        <v>240.3</v>
      </c>
      <c r="R1049" s="21">
        <v>208.06896551724139</v>
      </c>
      <c r="S1049" s="21">
        <v>254.66666666666671</v>
      </c>
      <c r="T1049" s="21">
        <v>229.66666666666671</v>
      </c>
      <c r="U1049" s="21">
        <v>90</v>
      </c>
      <c r="V1049" s="22">
        <v>2755.9247947454842</v>
      </c>
      <c r="W1049" s="23">
        <v>351</v>
      </c>
      <c r="X1049" s="24">
        <v>0.97499999999999998</v>
      </c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</row>
    <row r="1050" spans="1:42" s="25" customFormat="1" ht="16.5" customHeight="1" x14ac:dyDescent="0.25">
      <c r="A1050" s="16">
        <v>35030090</v>
      </c>
      <c r="B1050" s="17" t="s">
        <v>1235</v>
      </c>
      <c r="C1050" s="17" t="s">
        <v>295</v>
      </c>
      <c r="D1050" s="17" t="s">
        <v>296</v>
      </c>
      <c r="E1050" s="17" t="s">
        <v>95</v>
      </c>
      <c r="F1050" s="17">
        <v>3</v>
      </c>
      <c r="G1050" s="17">
        <v>1280</v>
      </c>
      <c r="H1050" s="18">
        <v>-73.617833329999996</v>
      </c>
      <c r="I1050" s="19">
        <v>4.27477778</v>
      </c>
      <c r="J1050" s="20">
        <v>175.84</v>
      </c>
      <c r="K1050" s="21">
        <v>187.46</v>
      </c>
      <c r="L1050" s="21">
        <v>421.50769230769231</v>
      </c>
      <c r="M1050" s="21">
        <v>828.7461538461539</v>
      </c>
      <c r="N1050" s="21">
        <v>1104.92</v>
      </c>
      <c r="O1050" s="21">
        <v>985.52</v>
      </c>
      <c r="P1050" s="21">
        <v>912.42400000000009</v>
      </c>
      <c r="Q1050" s="21">
        <v>664.6160000000001</v>
      </c>
      <c r="R1050" s="21">
        <v>676.323076923077</v>
      </c>
      <c r="S1050" s="21">
        <v>781.9</v>
      </c>
      <c r="T1050" s="21">
        <v>742.98800000000006</v>
      </c>
      <c r="U1050" s="21">
        <v>496.10740740740738</v>
      </c>
      <c r="V1050" s="22">
        <v>7978.3523304843311</v>
      </c>
      <c r="W1050" s="23">
        <v>305</v>
      </c>
      <c r="X1050" s="24">
        <v>0.84722222222222221</v>
      </c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</row>
    <row r="1051" spans="1:42" s="25" customFormat="1" ht="16.5" customHeight="1" x14ac:dyDescent="0.25">
      <c r="A1051" s="16">
        <v>32070120</v>
      </c>
      <c r="B1051" s="17" t="s">
        <v>1211</v>
      </c>
      <c r="C1051" s="17" t="s">
        <v>2051</v>
      </c>
      <c r="D1051" s="17" t="s">
        <v>2052</v>
      </c>
      <c r="E1051" s="17" t="s">
        <v>95</v>
      </c>
      <c r="F1051" s="17">
        <v>3</v>
      </c>
      <c r="G1051" s="17">
        <v>882</v>
      </c>
      <c r="H1051" s="18">
        <v>-74.029969999999992</v>
      </c>
      <c r="I1051" s="19">
        <v>3.4565600000000001</v>
      </c>
      <c r="J1051" s="20">
        <v>49.370370370370367</v>
      </c>
      <c r="K1051" s="21">
        <v>90.444444444444443</v>
      </c>
      <c r="L1051" s="21">
        <v>255.88888888888891</v>
      </c>
      <c r="M1051" s="21">
        <v>513.85185185185185</v>
      </c>
      <c r="N1051" s="21">
        <v>543.53846153846155</v>
      </c>
      <c r="O1051" s="21">
        <v>497.52</v>
      </c>
      <c r="P1051" s="21">
        <v>447.96</v>
      </c>
      <c r="Q1051" s="21">
        <v>354.84</v>
      </c>
      <c r="R1051" s="21">
        <v>335.73076923076923</v>
      </c>
      <c r="S1051" s="21">
        <v>335.15384615384608</v>
      </c>
      <c r="T1051" s="21">
        <v>290.55555555555549</v>
      </c>
      <c r="U1051" s="21">
        <v>114.30769230769231</v>
      </c>
      <c r="V1051" s="22">
        <v>3829.161880341881</v>
      </c>
      <c r="W1051" s="23">
        <v>314</v>
      </c>
      <c r="X1051" s="24">
        <v>0.87222222222222223</v>
      </c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</row>
    <row r="1052" spans="1:42" s="25" customFormat="1" ht="16.5" customHeight="1" x14ac:dyDescent="0.25">
      <c r="A1052" s="16">
        <v>32070090</v>
      </c>
      <c r="B1052" s="17" t="s">
        <v>1211</v>
      </c>
      <c r="C1052" s="17" t="s">
        <v>1153</v>
      </c>
      <c r="D1052" s="17" t="s">
        <v>2052</v>
      </c>
      <c r="E1052" s="17" t="s">
        <v>95</v>
      </c>
      <c r="F1052" s="17">
        <v>3</v>
      </c>
      <c r="G1052" s="17">
        <v>354</v>
      </c>
      <c r="H1052" s="18">
        <v>-73.906149999999997</v>
      </c>
      <c r="I1052" s="19">
        <v>3.2562199999999999</v>
      </c>
      <c r="J1052" s="20">
        <v>66.099999999999994</v>
      </c>
      <c r="K1052" s="21">
        <v>95.8</v>
      </c>
      <c r="L1052" s="21">
        <v>230.1</v>
      </c>
      <c r="M1052" s="21">
        <v>447.3</v>
      </c>
      <c r="N1052" s="21">
        <v>538.9</v>
      </c>
      <c r="O1052" s="21">
        <v>441.5</v>
      </c>
      <c r="P1052" s="21">
        <v>382.4</v>
      </c>
      <c r="Q1052" s="21">
        <v>280.7</v>
      </c>
      <c r="R1052" s="21">
        <v>236.5</v>
      </c>
      <c r="S1052" s="21">
        <v>321.2</v>
      </c>
      <c r="T1052" s="21">
        <v>294.2</v>
      </c>
      <c r="U1052" s="21">
        <v>140.19999999999999</v>
      </c>
      <c r="V1052" s="22">
        <v>3474.8999999999992</v>
      </c>
      <c r="W1052" s="23">
        <v>291</v>
      </c>
      <c r="X1052" s="24">
        <v>0.81</v>
      </c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</row>
    <row r="1053" spans="1:42" s="25" customFormat="1" ht="16.5" customHeight="1" x14ac:dyDescent="0.25">
      <c r="A1053" s="16">
        <v>32070100</v>
      </c>
      <c r="B1053" s="17" t="s">
        <v>1211</v>
      </c>
      <c r="C1053" s="17" t="s">
        <v>2052</v>
      </c>
      <c r="D1053" s="17" t="s">
        <v>2052</v>
      </c>
      <c r="E1053" s="17" t="s">
        <v>95</v>
      </c>
      <c r="F1053" s="17">
        <v>3</v>
      </c>
      <c r="G1053" s="17">
        <v>454</v>
      </c>
      <c r="H1053" s="18">
        <v>-73.876940000000005</v>
      </c>
      <c r="I1053" s="19">
        <v>3.3775900000000001</v>
      </c>
      <c r="J1053" s="20">
        <v>36.862068965517238</v>
      </c>
      <c r="K1053" s="21">
        <v>71.203448275862073</v>
      </c>
      <c r="L1053" s="21">
        <v>217.8666666666667</v>
      </c>
      <c r="M1053" s="21">
        <v>400.95333333333332</v>
      </c>
      <c r="N1053" s="21">
        <v>444.78</v>
      </c>
      <c r="O1053" s="21">
        <v>386.68333333333328</v>
      </c>
      <c r="P1053" s="21">
        <v>315.61666666666667</v>
      </c>
      <c r="Q1053" s="21">
        <v>221.15</v>
      </c>
      <c r="R1053" s="21">
        <v>241.66666666666671</v>
      </c>
      <c r="S1053" s="21">
        <v>258.65666666666658</v>
      </c>
      <c r="T1053" s="21">
        <v>228.67241379310349</v>
      </c>
      <c r="U1053" s="21">
        <v>84.8</v>
      </c>
      <c r="V1053" s="22">
        <v>2908.9112643678159</v>
      </c>
      <c r="W1053" s="23">
        <v>357</v>
      </c>
      <c r="X1053" s="24">
        <v>0.9916666666666667</v>
      </c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</row>
    <row r="1054" spans="1:42" s="25" customFormat="1" ht="16.5" customHeight="1" x14ac:dyDescent="0.25">
      <c r="A1054" s="16">
        <v>35030300</v>
      </c>
      <c r="B1054" s="17" t="s">
        <v>1211</v>
      </c>
      <c r="C1054" s="17" t="s">
        <v>2053</v>
      </c>
      <c r="D1054" s="17" t="s">
        <v>1835</v>
      </c>
      <c r="E1054" s="17" t="s">
        <v>95</v>
      </c>
      <c r="F1054" s="17">
        <v>11</v>
      </c>
      <c r="G1054" s="17">
        <v>3300</v>
      </c>
      <c r="H1054" s="18">
        <v>-73.516666669999992</v>
      </c>
      <c r="I1054" s="19">
        <v>4.45</v>
      </c>
      <c r="J1054" s="20">
        <v>42.260000000000012</v>
      </c>
      <c r="K1054" s="21">
        <v>69.263157894736835</v>
      </c>
      <c r="L1054" s="21">
        <v>116.77500000000001</v>
      </c>
      <c r="M1054" s="21">
        <v>215.15999999999991</v>
      </c>
      <c r="N1054" s="21">
        <v>294.79500000000002</v>
      </c>
      <c r="O1054" s="21">
        <v>334.1894736842105</v>
      </c>
      <c r="P1054" s="21">
        <v>312.05789473684217</v>
      </c>
      <c r="Q1054" s="21">
        <v>278.16000000000003</v>
      </c>
      <c r="R1054" s="21">
        <v>179.89500000000001</v>
      </c>
      <c r="S1054" s="21">
        <v>157.41</v>
      </c>
      <c r="T1054" s="21">
        <v>144.61000000000001</v>
      </c>
      <c r="U1054" s="21">
        <v>71.109999999999985</v>
      </c>
      <c r="V1054" s="22">
        <v>2215.68552631579</v>
      </c>
      <c r="W1054" s="23">
        <v>237</v>
      </c>
      <c r="X1054" s="24">
        <v>0.98750000000000004</v>
      </c>
      <c r="Y1054" s="5" t="s">
        <v>1214</v>
      </c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</row>
    <row r="1055" spans="1:42" s="25" customFormat="1" ht="16.5" customHeight="1" x14ac:dyDescent="0.25">
      <c r="A1055" s="16">
        <v>35010090</v>
      </c>
      <c r="B1055" s="17" t="s">
        <v>1211</v>
      </c>
      <c r="C1055" s="17" t="s">
        <v>327</v>
      </c>
      <c r="D1055" s="17" t="s">
        <v>2054</v>
      </c>
      <c r="E1055" s="17" t="s">
        <v>95</v>
      </c>
      <c r="F1055" s="17">
        <v>3</v>
      </c>
      <c r="G1055" s="17">
        <v>447</v>
      </c>
      <c r="H1055" s="18">
        <v>-73.708079999999995</v>
      </c>
      <c r="I1055" s="19">
        <v>3.7084899999999998</v>
      </c>
      <c r="J1055" s="20">
        <v>45.63</v>
      </c>
      <c r="K1055" s="21">
        <v>78.36666666666666</v>
      </c>
      <c r="L1055" s="21">
        <v>233.57241379310349</v>
      </c>
      <c r="M1055" s="21">
        <v>457.32333333333338</v>
      </c>
      <c r="N1055" s="21">
        <v>517.60344827586209</v>
      </c>
      <c r="O1055" s="21">
        <v>411.59310344827588</v>
      </c>
      <c r="P1055" s="21">
        <v>342.9</v>
      </c>
      <c r="Q1055" s="21">
        <v>261.8</v>
      </c>
      <c r="R1055" s="21">
        <v>270.43103448275861</v>
      </c>
      <c r="S1055" s="21">
        <v>345.11333333333329</v>
      </c>
      <c r="T1055" s="21">
        <v>266.9655172413793</v>
      </c>
      <c r="U1055" s="21">
        <v>105.4285714285714</v>
      </c>
      <c r="V1055" s="22">
        <v>3336.7274220032841</v>
      </c>
      <c r="W1055" s="23">
        <v>352</v>
      </c>
      <c r="X1055" s="24">
        <v>0.97777777777777775</v>
      </c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</row>
    <row r="1056" spans="1:42" s="25" customFormat="1" ht="16.5" customHeight="1" x14ac:dyDescent="0.25">
      <c r="A1056" s="16">
        <v>32010010</v>
      </c>
      <c r="B1056" s="17" t="s">
        <v>1211</v>
      </c>
      <c r="C1056" s="17" t="s">
        <v>2055</v>
      </c>
      <c r="D1056" s="17" t="s">
        <v>2056</v>
      </c>
      <c r="E1056" s="17" t="s">
        <v>95</v>
      </c>
      <c r="F1056" s="17">
        <v>3</v>
      </c>
      <c r="G1056" s="17">
        <v>383</v>
      </c>
      <c r="H1056" s="18">
        <v>-74.10308332999999</v>
      </c>
      <c r="I1056" s="19">
        <v>2.5628333300000001</v>
      </c>
      <c r="J1056" s="20">
        <v>42.407407407407398</v>
      </c>
      <c r="K1056" s="21">
        <v>82.57692307692308</v>
      </c>
      <c r="L1056" s="21">
        <v>211.28571428571431</v>
      </c>
      <c r="M1056" s="21">
        <v>334.47407407407411</v>
      </c>
      <c r="N1056" s="21">
        <v>390.84</v>
      </c>
      <c r="O1056" s="21">
        <v>392.55555555555549</v>
      </c>
      <c r="P1056" s="21">
        <v>348.35714285714278</v>
      </c>
      <c r="Q1056" s="21">
        <v>247.14814814814821</v>
      </c>
      <c r="R1056" s="21">
        <v>196.5</v>
      </c>
      <c r="S1056" s="21">
        <v>219.41379310344831</v>
      </c>
      <c r="T1056" s="21">
        <v>140.5310344827586</v>
      </c>
      <c r="U1056" s="21">
        <v>67.034482758620683</v>
      </c>
      <c r="V1056" s="22">
        <v>2673.124275749793</v>
      </c>
      <c r="W1056" s="23">
        <v>330</v>
      </c>
      <c r="X1056" s="24">
        <v>0.91666666666666663</v>
      </c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</row>
    <row r="1057" spans="1:42" s="25" customFormat="1" ht="16.5" customHeight="1" x14ac:dyDescent="0.25">
      <c r="A1057" s="16">
        <v>32020020</v>
      </c>
      <c r="B1057" s="17" t="s">
        <v>1211</v>
      </c>
      <c r="C1057" s="17" t="s">
        <v>2057</v>
      </c>
      <c r="D1057" s="17" t="s">
        <v>2056</v>
      </c>
      <c r="E1057" s="17" t="s">
        <v>95</v>
      </c>
      <c r="F1057" s="17">
        <v>3</v>
      </c>
      <c r="G1057" s="17">
        <v>722</v>
      </c>
      <c r="H1057" s="18">
        <v>-74.35812</v>
      </c>
      <c r="I1057" s="19">
        <v>3.2432300000000001</v>
      </c>
      <c r="J1057" s="20">
        <v>60.56</v>
      </c>
      <c r="K1057" s="21">
        <v>100.1538461538462</v>
      </c>
      <c r="L1057" s="21">
        <v>264.53846153846149</v>
      </c>
      <c r="M1057" s="21">
        <v>483.6</v>
      </c>
      <c r="N1057" s="21">
        <v>628.04166666666663</v>
      </c>
      <c r="O1057" s="21">
        <v>569.51481481481483</v>
      </c>
      <c r="P1057" s="21">
        <v>517.07692307692309</v>
      </c>
      <c r="Q1057" s="21">
        <v>392.41666666666669</v>
      </c>
      <c r="R1057" s="21">
        <v>316.60000000000002</v>
      </c>
      <c r="S1057" s="21">
        <v>306.88</v>
      </c>
      <c r="T1057" s="21">
        <v>236.84615384615381</v>
      </c>
      <c r="U1057" s="21">
        <v>133.80000000000001</v>
      </c>
      <c r="V1057" s="22">
        <v>4010.028532763532</v>
      </c>
      <c r="W1057" s="23">
        <v>304</v>
      </c>
      <c r="X1057" s="24">
        <v>0.84444444444444444</v>
      </c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</row>
    <row r="1058" spans="1:42" s="25" customFormat="1" ht="16.5" customHeight="1" x14ac:dyDescent="0.25">
      <c r="A1058" s="16">
        <v>35035020</v>
      </c>
      <c r="B1058" s="17" t="s">
        <v>1218</v>
      </c>
      <c r="C1058" s="17" t="s">
        <v>94</v>
      </c>
      <c r="D1058" s="17" t="s">
        <v>96</v>
      </c>
      <c r="E1058" s="17" t="s">
        <v>95</v>
      </c>
      <c r="F1058" s="17">
        <v>3</v>
      </c>
      <c r="G1058" s="17">
        <v>422</v>
      </c>
      <c r="H1058" s="18">
        <v>-73.617577780000005</v>
      </c>
      <c r="I1058" s="19">
        <v>4.1619194400000001</v>
      </c>
      <c r="J1058" s="20">
        <v>61.672413793103424</v>
      </c>
      <c r="K1058" s="21">
        <v>103.8035714285714</v>
      </c>
      <c r="L1058" s="21">
        <v>253.6933333333333</v>
      </c>
      <c r="M1058" s="21">
        <v>528.4133333333333</v>
      </c>
      <c r="N1058" s="21">
        <v>657.70333333333326</v>
      </c>
      <c r="O1058" s="21">
        <v>545.93666666666684</v>
      </c>
      <c r="P1058" s="21">
        <v>482.97000000000008</v>
      </c>
      <c r="Q1058" s="21">
        <v>391.51666666666659</v>
      </c>
      <c r="R1058" s="21">
        <v>404.1</v>
      </c>
      <c r="S1058" s="21">
        <v>465.80357142857139</v>
      </c>
      <c r="T1058" s="21">
        <v>418.6</v>
      </c>
      <c r="U1058" s="21">
        <v>203.16</v>
      </c>
      <c r="V1058" s="22">
        <v>4517.3728899835796</v>
      </c>
      <c r="W1058" s="23">
        <v>354</v>
      </c>
      <c r="X1058" s="24">
        <v>0.98333333333333328</v>
      </c>
      <c r="Y1058" s="5"/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</row>
    <row r="1059" spans="1:42" s="25" customFormat="1" ht="16.5" customHeight="1" x14ac:dyDescent="0.25">
      <c r="A1059" s="16">
        <v>35030100</v>
      </c>
      <c r="B1059" s="17" t="s">
        <v>1235</v>
      </c>
      <c r="C1059" s="17" t="s">
        <v>2058</v>
      </c>
      <c r="D1059" s="17" t="s">
        <v>96</v>
      </c>
      <c r="E1059" s="17" t="s">
        <v>95</v>
      </c>
      <c r="F1059" s="17">
        <v>3</v>
      </c>
      <c r="G1059" s="17">
        <v>470</v>
      </c>
      <c r="H1059" s="18">
        <v>-73.633333329999999</v>
      </c>
      <c r="I1059" s="19">
        <v>4.1500000000000004</v>
      </c>
      <c r="J1059" s="20">
        <v>61</v>
      </c>
      <c r="K1059" s="21">
        <v>100.1</v>
      </c>
      <c r="L1059" s="21">
        <v>245</v>
      </c>
      <c r="M1059" s="21">
        <v>503.5</v>
      </c>
      <c r="N1059" s="21">
        <v>666.9</v>
      </c>
      <c r="O1059" s="21">
        <v>557.1</v>
      </c>
      <c r="P1059" s="21">
        <v>436</v>
      </c>
      <c r="Q1059" s="21">
        <v>390.8</v>
      </c>
      <c r="R1059" s="21">
        <v>377.8</v>
      </c>
      <c r="S1059" s="21">
        <v>454.6</v>
      </c>
      <c r="T1059" s="21">
        <v>443.1</v>
      </c>
      <c r="U1059" s="21">
        <v>233.2</v>
      </c>
      <c r="V1059" s="22">
        <f>SUM(J1059:U1059)</f>
        <v>4469.1000000000004</v>
      </c>
      <c r="W1059" s="23">
        <v>291</v>
      </c>
      <c r="X1059" s="24">
        <f>W1059/360</f>
        <v>0.80833333333333335</v>
      </c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</row>
    <row r="1060" spans="1:42" s="25" customFormat="1" ht="16.5" customHeight="1" x14ac:dyDescent="0.25">
      <c r="A1060" s="16">
        <v>35025110</v>
      </c>
      <c r="B1060" s="17" t="s">
        <v>1244</v>
      </c>
      <c r="C1060" s="17" t="s">
        <v>2059</v>
      </c>
      <c r="D1060" s="17" t="s">
        <v>96</v>
      </c>
      <c r="E1060" s="17" t="s">
        <v>95</v>
      </c>
      <c r="F1060" s="17">
        <v>3</v>
      </c>
      <c r="G1060" s="17">
        <v>336</v>
      </c>
      <c r="H1060" s="18">
        <v>-73.467916669999994</v>
      </c>
      <c r="I1060" s="19">
        <v>4.0573611100000004</v>
      </c>
      <c r="J1060" s="20">
        <v>36.620833333333337</v>
      </c>
      <c r="K1060" s="21">
        <v>62.429629629629638</v>
      </c>
      <c r="L1060" s="21">
        <v>174.862962962963</v>
      </c>
      <c r="M1060" s="21">
        <v>387.16250000000008</v>
      </c>
      <c r="N1060" s="21">
        <v>440.16304456392919</v>
      </c>
      <c r="O1060" s="21">
        <v>392.476</v>
      </c>
      <c r="P1060" s="21">
        <v>325.37083333333328</v>
      </c>
      <c r="Q1060" s="21">
        <v>244.176923076923</v>
      </c>
      <c r="R1060" s="21">
        <v>254.48</v>
      </c>
      <c r="S1060" s="21">
        <v>295.05200000000002</v>
      </c>
      <c r="T1060" s="21">
        <v>223.988</v>
      </c>
      <c r="U1060" s="21">
        <v>98.466666666666683</v>
      </c>
      <c r="V1060" s="22">
        <v>2935.249393566779</v>
      </c>
      <c r="W1060" s="23">
        <v>303</v>
      </c>
      <c r="X1060" s="24">
        <v>0.84166666666666667</v>
      </c>
      <c r="Y1060" s="5"/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</row>
    <row r="1061" spans="1:42" s="25" customFormat="1" ht="16.5" customHeight="1" x14ac:dyDescent="0.25">
      <c r="A1061" s="16">
        <v>35030050</v>
      </c>
      <c r="B1061" s="17" t="s">
        <v>1211</v>
      </c>
      <c r="C1061" s="17" t="s">
        <v>2060</v>
      </c>
      <c r="D1061" s="17" t="s">
        <v>96</v>
      </c>
      <c r="E1061" s="17" t="s">
        <v>95</v>
      </c>
      <c r="F1061" s="17">
        <v>3</v>
      </c>
      <c r="G1061" s="17">
        <v>300</v>
      </c>
      <c r="H1061" s="18">
        <v>-73.44877778</v>
      </c>
      <c r="I1061" s="19">
        <v>4.0911388899999999</v>
      </c>
      <c r="J1061" s="20">
        <v>28.792307692307691</v>
      </c>
      <c r="K1061" s="21">
        <v>55.5</v>
      </c>
      <c r="L1061" s="21">
        <v>187.80769230769229</v>
      </c>
      <c r="M1061" s="21">
        <v>370.94870163983802</v>
      </c>
      <c r="N1061" s="21">
        <v>441.37401992573467</v>
      </c>
      <c r="O1061" s="21">
        <v>387.10940909404212</v>
      </c>
      <c r="P1061" s="21">
        <v>344.5</v>
      </c>
      <c r="Q1061" s="21">
        <v>250.79166666666671</v>
      </c>
      <c r="R1061" s="21">
        <v>276.15513813495642</v>
      </c>
      <c r="S1061" s="21">
        <v>318.74400000000003</v>
      </c>
      <c r="T1061" s="21">
        <v>242.84</v>
      </c>
      <c r="U1061" s="21">
        <v>92.36</v>
      </c>
      <c r="V1061" s="22">
        <v>2996.922935461238</v>
      </c>
      <c r="W1061" s="23">
        <v>297</v>
      </c>
      <c r="X1061" s="24">
        <v>0.82499999999999996</v>
      </c>
      <c r="Y1061" s="5"/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</row>
    <row r="1062" spans="1:42" s="25" customFormat="1" ht="16.5" customHeight="1" x14ac:dyDescent="0.25">
      <c r="A1062" s="16">
        <v>35020060</v>
      </c>
      <c r="B1062" s="17" t="s">
        <v>1211</v>
      </c>
      <c r="C1062" s="17" t="s">
        <v>289</v>
      </c>
      <c r="D1062" s="17" t="s">
        <v>96</v>
      </c>
      <c r="E1062" s="17" t="s">
        <v>95</v>
      </c>
      <c r="F1062" s="17">
        <v>3</v>
      </c>
      <c r="G1062" s="17">
        <v>260</v>
      </c>
      <c r="H1062" s="18">
        <v>-73.367999999999995</v>
      </c>
      <c r="I1062" s="19">
        <v>4.0397499999999997</v>
      </c>
      <c r="J1062" s="20">
        <v>32.15</v>
      </c>
      <c r="K1062" s="21">
        <v>50.51</v>
      </c>
      <c r="L1062" s="21">
        <v>140.8586206896552</v>
      </c>
      <c r="M1062" s="21">
        <v>367.08148148148149</v>
      </c>
      <c r="N1062" s="21">
        <v>407.47666666666657</v>
      </c>
      <c r="O1062" s="21">
        <v>366.70344827586212</v>
      </c>
      <c r="P1062" s="21">
        <v>298.01333333333332</v>
      </c>
      <c r="Q1062" s="21">
        <v>245.71</v>
      </c>
      <c r="R1062" s="21">
        <v>231.5633333333333</v>
      </c>
      <c r="S1062" s="21">
        <v>267.41724137931038</v>
      </c>
      <c r="T1062" s="21">
        <v>208.1</v>
      </c>
      <c r="U1062" s="21">
        <v>68.855172413793099</v>
      </c>
      <c r="V1062" s="22">
        <v>2684.4392975734349</v>
      </c>
      <c r="W1062" s="23">
        <v>352</v>
      </c>
      <c r="X1062" s="24">
        <v>0.97777777777777775</v>
      </c>
      <c r="Y1062" s="5"/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</row>
    <row r="1063" spans="1:42" s="25" customFormat="1" ht="16.5" customHeight="1" x14ac:dyDescent="0.25">
      <c r="A1063" s="16">
        <v>35030290</v>
      </c>
      <c r="B1063" s="17" t="s">
        <v>1235</v>
      </c>
      <c r="C1063" s="17" t="s">
        <v>300</v>
      </c>
      <c r="D1063" s="17" t="s">
        <v>96</v>
      </c>
      <c r="E1063" s="17" t="s">
        <v>95</v>
      </c>
      <c r="F1063" s="17">
        <v>3</v>
      </c>
      <c r="G1063" s="17">
        <v>1084</v>
      </c>
      <c r="H1063" s="18">
        <v>-73.692329999999998</v>
      </c>
      <c r="I1063" s="19">
        <v>4.1884899999999998</v>
      </c>
      <c r="J1063" s="20">
        <v>121.65</v>
      </c>
      <c r="K1063" s="21">
        <v>155.67083333333329</v>
      </c>
      <c r="L1063" s="21">
        <v>363.28324333041661</v>
      </c>
      <c r="M1063" s="21">
        <v>737.94583333333333</v>
      </c>
      <c r="N1063" s="21">
        <v>977.73749999999984</v>
      </c>
      <c r="O1063" s="21">
        <v>878.21599999999989</v>
      </c>
      <c r="P1063" s="21">
        <v>752.21153846153834</v>
      </c>
      <c r="Q1063" s="21">
        <v>610.65769230769251</v>
      </c>
      <c r="R1063" s="21">
        <v>592.23461538461538</v>
      </c>
      <c r="S1063" s="21">
        <v>640.75293760299689</v>
      </c>
      <c r="T1063" s="21">
        <v>668.25833333333333</v>
      </c>
      <c r="U1063" s="21">
        <v>376.37599999999992</v>
      </c>
      <c r="V1063" s="22">
        <v>6874.9945270872604</v>
      </c>
      <c r="W1063" s="23">
        <v>296</v>
      </c>
      <c r="X1063" s="24">
        <v>0.82222222222222219</v>
      </c>
      <c r="Y1063" s="5"/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</row>
    <row r="1064" spans="1:42" s="25" customFormat="1" ht="16.5" customHeight="1" x14ac:dyDescent="0.25">
      <c r="A1064" s="16">
        <v>35035070</v>
      </c>
      <c r="B1064" s="17" t="s">
        <v>1227</v>
      </c>
      <c r="C1064" s="17" t="s">
        <v>344</v>
      </c>
      <c r="D1064" s="17" t="s">
        <v>96</v>
      </c>
      <c r="E1064" s="17" t="s">
        <v>95</v>
      </c>
      <c r="F1064" s="17">
        <v>3</v>
      </c>
      <c r="G1064" s="17">
        <v>340</v>
      </c>
      <c r="H1064" s="18">
        <v>-73.581999999999994</v>
      </c>
      <c r="I1064" s="19">
        <v>4.0767222199999997</v>
      </c>
      <c r="J1064" s="20">
        <v>86.3</v>
      </c>
      <c r="K1064" s="21">
        <v>72.2</v>
      </c>
      <c r="L1064" s="21">
        <v>221.2</v>
      </c>
      <c r="M1064" s="21">
        <v>453.5</v>
      </c>
      <c r="N1064" s="21">
        <v>499.9</v>
      </c>
      <c r="O1064" s="21">
        <v>454.3</v>
      </c>
      <c r="P1064" s="21">
        <v>369.3</v>
      </c>
      <c r="Q1064" s="21">
        <v>327.9</v>
      </c>
      <c r="R1064" s="21">
        <v>289.7</v>
      </c>
      <c r="S1064" s="21">
        <v>383.9</v>
      </c>
      <c r="T1064" s="21">
        <v>312.89999999999998</v>
      </c>
      <c r="U1064" s="21">
        <v>120</v>
      </c>
      <c r="V1064" s="22">
        <f>SUM(J1064:U1064)</f>
        <v>3591.1</v>
      </c>
      <c r="W1064" s="23">
        <v>290</v>
      </c>
      <c r="X1064" s="24">
        <f>W1064/360</f>
        <v>0.80555555555555558</v>
      </c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</row>
    <row r="1065" spans="1:42" s="25" customFormat="1" ht="16.5" customHeight="1" x14ac:dyDescent="0.25">
      <c r="A1065" s="16">
        <v>32070010</v>
      </c>
      <c r="B1065" s="17" t="s">
        <v>1211</v>
      </c>
      <c r="C1065" s="17" t="s">
        <v>2061</v>
      </c>
      <c r="D1065" s="17" t="s">
        <v>306</v>
      </c>
      <c r="E1065" s="17" t="s">
        <v>95</v>
      </c>
      <c r="F1065" s="17">
        <v>3</v>
      </c>
      <c r="G1065" s="17">
        <v>321</v>
      </c>
      <c r="H1065" s="18">
        <v>-73.876940000000005</v>
      </c>
      <c r="I1065" s="19">
        <v>3.3775900000000001</v>
      </c>
      <c r="J1065" s="20">
        <v>41.8</v>
      </c>
      <c r="K1065" s="21">
        <v>87.857142857142861</v>
      </c>
      <c r="L1065" s="21">
        <v>214.89285714285711</v>
      </c>
      <c r="M1065" s="21">
        <v>403.89285714285722</v>
      </c>
      <c r="N1065" s="21">
        <v>434.03703703703701</v>
      </c>
      <c r="O1065" s="21">
        <v>338.48148148148152</v>
      </c>
      <c r="P1065" s="21">
        <v>297.82758620689663</v>
      </c>
      <c r="Q1065" s="21">
        <v>216.64285714285711</v>
      </c>
      <c r="R1065" s="21">
        <v>227.13793103448279</v>
      </c>
      <c r="S1065" s="21">
        <v>253.2413793103448</v>
      </c>
      <c r="T1065" s="21">
        <v>213.20333333333329</v>
      </c>
      <c r="U1065" s="21">
        <v>85.333333333333329</v>
      </c>
      <c r="V1065" s="22">
        <v>2814.3477960226228</v>
      </c>
      <c r="W1065" s="23">
        <v>343</v>
      </c>
      <c r="X1065" s="24">
        <v>0.95277777777777772</v>
      </c>
      <c r="Y1065" s="5"/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</row>
    <row r="1066" spans="1:42" s="25" customFormat="1" ht="16.5" customHeight="1" x14ac:dyDescent="0.25">
      <c r="A1066" s="16">
        <v>32070040</v>
      </c>
      <c r="B1066" s="17" t="s">
        <v>1211</v>
      </c>
      <c r="C1066" s="17" t="s">
        <v>305</v>
      </c>
      <c r="D1066" s="17" t="s">
        <v>306</v>
      </c>
      <c r="E1066" s="17" t="s">
        <v>95</v>
      </c>
      <c r="F1066" s="17">
        <v>3</v>
      </c>
      <c r="G1066" s="17">
        <v>246</v>
      </c>
      <c r="H1066" s="18">
        <v>-73.67501</v>
      </c>
      <c r="I1066" s="19">
        <v>2.9761899999999999</v>
      </c>
      <c r="J1066" s="20">
        <v>43.231034482758623</v>
      </c>
      <c r="K1066" s="21">
        <v>78.806896551724137</v>
      </c>
      <c r="L1066" s="21">
        <v>214.25</v>
      </c>
      <c r="M1066" s="21">
        <v>397.41851851851851</v>
      </c>
      <c r="N1066" s="21">
        <v>420.92307692307691</v>
      </c>
      <c r="O1066" s="21">
        <v>393.61</v>
      </c>
      <c r="P1066" s="21">
        <v>325.9379310344828</v>
      </c>
      <c r="Q1066" s="21">
        <v>208.01333333333329</v>
      </c>
      <c r="R1066" s="21">
        <v>214.68965517241381</v>
      </c>
      <c r="S1066" s="21">
        <v>296.3</v>
      </c>
      <c r="T1066" s="21">
        <v>235.0333333333333</v>
      </c>
      <c r="U1066" s="21">
        <v>88.482758620689651</v>
      </c>
      <c r="V1066" s="22">
        <v>2916.696537970332</v>
      </c>
      <c r="W1066" s="23">
        <v>346</v>
      </c>
      <c r="X1066" s="24">
        <v>0.96111111111111114</v>
      </c>
      <c r="Y1066" s="5"/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</row>
    <row r="1067" spans="1:42" s="25" customFormat="1" ht="16.5" customHeight="1" x14ac:dyDescent="0.25">
      <c r="A1067" s="16">
        <v>52055230</v>
      </c>
      <c r="B1067" s="17" t="s">
        <v>1218</v>
      </c>
      <c r="C1067" s="17" t="s">
        <v>84</v>
      </c>
      <c r="D1067" s="17" t="s">
        <v>85</v>
      </c>
      <c r="E1067" s="17" t="s">
        <v>82</v>
      </c>
      <c r="F1067" s="17">
        <v>7</v>
      </c>
      <c r="G1067" s="17">
        <v>2961</v>
      </c>
      <c r="H1067" s="18">
        <v>-77.677750000000003</v>
      </c>
      <c r="I1067" s="19">
        <v>0.85708333000000014</v>
      </c>
      <c r="J1067" s="20">
        <v>70.816666666666663</v>
      </c>
      <c r="K1067" s="21">
        <v>75.689655172413794</v>
      </c>
      <c r="L1067" s="21">
        <v>95.324137931034471</v>
      </c>
      <c r="M1067" s="21">
        <v>100.97</v>
      </c>
      <c r="N1067" s="21">
        <v>84.993333333333354</v>
      </c>
      <c r="O1067" s="21">
        <v>52.293333333333337</v>
      </c>
      <c r="P1067" s="21">
        <v>43.97</v>
      </c>
      <c r="Q1067" s="21">
        <v>29.843333333333341</v>
      </c>
      <c r="R1067" s="21">
        <v>41.648275862068957</v>
      </c>
      <c r="S1067" s="21">
        <v>73.122222222222234</v>
      </c>
      <c r="T1067" s="21">
        <v>107.89</v>
      </c>
      <c r="U1067" s="21">
        <v>98.183333333333337</v>
      </c>
      <c r="V1067" s="22">
        <v>874.74429118773946</v>
      </c>
      <c r="W1067" s="23">
        <v>354</v>
      </c>
      <c r="X1067" s="24">
        <v>0.98333333333333328</v>
      </c>
      <c r="Y1067" s="5"/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</row>
    <row r="1068" spans="1:42" s="25" customFormat="1" ht="16.5" customHeight="1" x14ac:dyDescent="0.25">
      <c r="A1068" s="16">
        <v>52040160</v>
      </c>
      <c r="B1068" s="17" t="s">
        <v>1211</v>
      </c>
      <c r="C1068" s="17" t="s">
        <v>715</v>
      </c>
      <c r="D1068" s="17" t="s">
        <v>2062</v>
      </c>
      <c r="E1068" s="17" t="s">
        <v>82</v>
      </c>
      <c r="F1068" s="17">
        <v>7</v>
      </c>
      <c r="G1068" s="17">
        <v>2200</v>
      </c>
      <c r="H1068" s="18">
        <v>-77.135305560000006</v>
      </c>
      <c r="I1068" s="19">
        <v>1.5052777799999999</v>
      </c>
      <c r="J1068" s="20">
        <v>184.76551724137931</v>
      </c>
      <c r="K1068" s="21">
        <v>174.33103448275861</v>
      </c>
      <c r="L1068" s="21">
        <v>186.54482758620691</v>
      </c>
      <c r="M1068" s="21">
        <v>180.99333333333331</v>
      </c>
      <c r="N1068" s="21">
        <v>138.5866666666667</v>
      </c>
      <c r="O1068" s="21">
        <v>65.156666666666652</v>
      </c>
      <c r="P1068" s="21">
        <v>38.311111111111117</v>
      </c>
      <c r="Q1068" s="21">
        <v>20.859259259259261</v>
      </c>
      <c r="R1068" s="21">
        <v>61.086666666666673</v>
      </c>
      <c r="S1068" s="21">
        <v>178.17333333333329</v>
      </c>
      <c r="T1068" s="21">
        <v>293.85000000000008</v>
      </c>
      <c r="U1068" s="21">
        <v>255.18928571428569</v>
      </c>
      <c r="V1068" s="22">
        <v>1777.8477020616681</v>
      </c>
      <c r="W1068" s="23">
        <v>349</v>
      </c>
      <c r="X1068" s="24">
        <v>0.96944444444444444</v>
      </c>
      <c r="Y1068" s="5"/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</row>
    <row r="1069" spans="1:42" s="25" customFormat="1" ht="16.5" customHeight="1" x14ac:dyDescent="0.25">
      <c r="A1069" s="16">
        <v>52065020</v>
      </c>
      <c r="B1069" s="17" t="s">
        <v>1211</v>
      </c>
      <c r="C1069" s="17" t="s">
        <v>725</v>
      </c>
      <c r="D1069" s="17" t="s">
        <v>725</v>
      </c>
      <c r="E1069" s="17" t="s">
        <v>82</v>
      </c>
      <c r="F1069" s="17">
        <v>7</v>
      </c>
      <c r="G1069" s="17">
        <v>32</v>
      </c>
      <c r="H1069" s="18">
        <v>-78.14</v>
      </c>
      <c r="I1069" s="19">
        <v>1.67</v>
      </c>
      <c r="J1069" s="20">
        <v>622.7166666666667</v>
      </c>
      <c r="K1069" s="21">
        <v>499.98708333333332</v>
      </c>
      <c r="L1069" s="21">
        <v>578.44399999999996</v>
      </c>
      <c r="M1069" s="21">
        <v>805.68058840433753</v>
      </c>
      <c r="N1069" s="21">
        <v>864.85833333333323</v>
      </c>
      <c r="O1069" s="21">
        <v>602.72898685050518</v>
      </c>
      <c r="P1069" s="21">
        <v>493.91396943735731</v>
      </c>
      <c r="Q1069" s="21">
        <v>379.59000000000009</v>
      </c>
      <c r="R1069" s="21">
        <v>420.17817116419468</v>
      </c>
      <c r="S1069" s="21">
        <v>514.88874999999996</v>
      </c>
      <c r="T1069" s="21">
        <v>387.53333333333347</v>
      </c>
      <c r="U1069" s="21">
        <v>530.35950395110331</v>
      </c>
      <c r="V1069" s="22">
        <v>6700.8793864741638</v>
      </c>
      <c r="W1069" s="23">
        <v>289</v>
      </c>
      <c r="X1069" s="24">
        <v>0.80277777777777781</v>
      </c>
      <c r="Y1069" s="5"/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</row>
    <row r="1070" spans="1:42" s="25" customFormat="1" ht="16.5" customHeight="1" x14ac:dyDescent="0.25">
      <c r="A1070" s="16">
        <v>51020010</v>
      </c>
      <c r="B1070" s="17" t="s">
        <v>1235</v>
      </c>
      <c r="C1070" s="17" t="s">
        <v>731</v>
      </c>
      <c r="D1070" s="17" t="s">
        <v>725</v>
      </c>
      <c r="E1070" s="17" t="s">
        <v>82</v>
      </c>
      <c r="F1070" s="17">
        <v>7</v>
      </c>
      <c r="G1070" s="17">
        <v>950</v>
      </c>
      <c r="H1070" s="18">
        <v>-78.122333329999989</v>
      </c>
      <c r="I1070" s="19">
        <v>1.3402777800000001</v>
      </c>
      <c r="J1070" s="20">
        <v>790.71034482758614</v>
      </c>
      <c r="K1070" s="21">
        <v>629.49310344827586</v>
      </c>
      <c r="L1070" s="21">
        <v>812.74827586206879</v>
      </c>
      <c r="M1070" s="21">
        <v>946.65517241379337</v>
      </c>
      <c r="N1070" s="21">
        <v>936.0833333333336</v>
      </c>
      <c r="O1070" s="21">
        <v>726.80999999999983</v>
      </c>
      <c r="P1070" s="21">
        <v>590.06000000000006</v>
      </c>
      <c r="Q1070" s="21">
        <v>427.18965517241378</v>
      </c>
      <c r="R1070" s="21">
        <v>579.84827586206893</v>
      </c>
      <c r="S1070" s="21">
        <v>828.70689655172396</v>
      </c>
      <c r="T1070" s="21">
        <v>714.11111111111109</v>
      </c>
      <c r="U1070" s="21">
        <v>844.09999999999991</v>
      </c>
      <c r="V1070" s="22">
        <v>8826.516168582375</v>
      </c>
      <c r="W1070" s="23">
        <v>347</v>
      </c>
      <c r="X1070" s="24">
        <v>0.96388888888888891</v>
      </c>
      <c r="Y1070" s="5"/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</row>
    <row r="1071" spans="1:42" s="25" customFormat="1" ht="16.5" customHeight="1" x14ac:dyDescent="0.25">
      <c r="A1071" s="16">
        <v>52040040</v>
      </c>
      <c r="B1071" s="17" t="s">
        <v>1211</v>
      </c>
      <c r="C1071" s="17" t="s">
        <v>677</v>
      </c>
      <c r="D1071" s="17" t="s">
        <v>677</v>
      </c>
      <c r="E1071" s="17" t="s">
        <v>82</v>
      </c>
      <c r="F1071" s="17">
        <v>7</v>
      </c>
      <c r="G1071" s="17">
        <v>220</v>
      </c>
      <c r="H1071" s="18">
        <v>-77.149722220000001</v>
      </c>
      <c r="I1071" s="19">
        <v>1.40416667</v>
      </c>
      <c r="J1071" s="20">
        <v>116.57586206896551</v>
      </c>
      <c r="K1071" s="21">
        <v>110.1366666666667</v>
      </c>
      <c r="L1071" s="21">
        <v>136.39285714285711</v>
      </c>
      <c r="M1071" s="21">
        <v>152.46206896551729</v>
      </c>
      <c r="N1071" s="21">
        <v>131.78888888888889</v>
      </c>
      <c r="O1071" s="21">
        <v>41.624999999999993</v>
      </c>
      <c r="P1071" s="21">
        <v>31.718518518518511</v>
      </c>
      <c r="Q1071" s="21">
        <v>12.74444444444444</v>
      </c>
      <c r="R1071" s="21">
        <v>49.263333333333321</v>
      </c>
      <c r="S1071" s="21">
        <v>140.63846153846151</v>
      </c>
      <c r="T1071" s="21">
        <v>190.80357142857139</v>
      </c>
      <c r="U1071" s="21">
        <v>147.9814814814815</v>
      </c>
      <c r="V1071" s="22">
        <v>1262.1311544777061</v>
      </c>
      <c r="W1071" s="23">
        <v>336</v>
      </c>
      <c r="X1071" s="24">
        <v>0.93333333333333335</v>
      </c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</row>
    <row r="1072" spans="1:42" s="25" customFormat="1" ht="16.5" customHeight="1" x14ac:dyDescent="0.25">
      <c r="A1072" s="16">
        <v>52040060</v>
      </c>
      <c r="B1072" s="17" t="s">
        <v>1211</v>
      </c>
      <c r="C1072" s="17" t="s">
        <v>2063</v>
      </c>
      <c r="D1072" s="17" t="s">
        <v>677</v>
      </c>
      <c r="E1072" s="17" t="s">
        <v>82</v>
      </c>
      <c r="F1072" s="17">
        <v>7</v>
      </c>
      <c r="G1072" s="17">
        <v>2568</v>
      </c>
      <c r="H1072" s="18">
        <v>-77.174055560000014</v>
      </c>
      <c r="I1072" s="19">
        <v>1.2873055600000001</v>
      </c>
      <c r="J1072" s="20">
        <v>145.33333333333329</v>
      </c>
      <c r="K1072" s="21">
        <v>123.68965517241379</v>
      </c>
      <c r="L1072" s="21">
        <v>148.4821428571428</v>
      </c>
      <c r="M1072" s="21">
        <v>146.82666666666671</v>
      </c>
      <c r="N1072" s="21">
        <v>114.57586206896551</v>
      </c>
      <c r="O1072" s="21">
        <v>52.051724137931032</v>
      </c>
      <c r="P1072" s="21">
        <v>29.227586206896561</v>
      </c>
      <c r="Q1072" s="21">
        <v>19.358620689655169</v>
      </c>
      <c r="R1072" s="21">
        <v>38.689655172413786</v>
      </c>
      <c r="S1072" s="21">
        <v>145.23571428571429</v>
      </c>
      <c r="T1072" s="21">
        <v>212.28</v>
      </c>
      <c r="U1072" s="21">
        <v>165.2785714285715</v>
      </c>
      <c r="V1072" s="22">
        <v>1341.029532019704</v>
      </c>
      <c r="W1072" s="23">
        <v>348</v>
      </c>
      <c r="X1072" s="24">
        <v>0.96666666666666667</v>
      </c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</row>
    <row r="1073" spans="1:42" s="25" customFormat="1" ht="16.5" customHeight="1" x14ac:dyDescent="0.25">
      <c r="A1073" s="16">
        <v>52045020</v>
      </c>
      <c r="B1073" s="17" t="s">
        <v>1218</v>
      </c>
      <c r="C1073" s="17" t="s">
        <v>81</v>
      </c>
      <c r="D1073" s="17" t="s">
        <v>2064</v>
      </c>
      <c r="E1073" s="17" t="s">
        <v>82</v>
      </c>
      <c r="F1073" s="17">
        <v>7</v>
      </c>
      <c r="G1073" s="17">
        <v>1796</v>
      </c>
      <c r="H1073" s="18">
        <v>-77.290861110000009</v>
      </c>
      <c r="I1073" s="19">
        <v>1.39408333</v>
      </c>
      <c r="J1073" s="20">
        <v>106.2310344827586</v>
      </c>
      <c r="K1073" s="21">
        <v>88.955172413793093</v>
      </c>
      <c r="L1073" s="21">
        <v>132.54333333333341</v>
      </c>
      <c r="M1073" s="21">
        <v>157.59</v>
      </c>
      <c r="N1073" s="21">
        <v>121.8857142857143</v>
      </c>
      <c r="O1073" s="21">
        <v>55.437931034482759</v>
      </c>
      <c r="P1073" s="21">
        <v>33.303448275862067</v>
      </c>
      <c r="Q1073" s="21">
        <v>17.546428571428571</v>
      </c>
      <c r="R1073" s="21">
        <v>54.234482758620693</v>
      </c>
      <c r="S1073" s="21">
        <v>136.81071428571431</v>
      </c>
      <c r="T1073" s="21">
        <v>173.97333333333339</v>
      </c>
      <c r="U1073" s="21">
        <v>123.65862068965519</v>
      </c>
      <c r="V1073" s="22">
        <v>1202.170213464696</v>
      </c>
      <c r="W1073" s="23">
        <v>348</v>
      </c>
      <c r="X1073" s="24">
        <v>0.96666666666666667</v>
      </c>
      <c r="Y1073" s="5"/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</row>
    <row r="1074" spans="1:42" s="25" customFormat="1" ht="16.5" customHeight="1" x14ac:dyDescent="0.25">
      <c r="A1074" s="16">
        <v>52030060</v>
      </c>
      <c r="B1074" s="17" t="s">
        <v>1211</v>
      </c>
      <c r="C1074" s="17" t="s">
        <v>635</v>
      </c>
      <c r="D1074" s="17" t="s">
        <v>2065</v>
      </c>
      <c r="E1074" s="17" t="s">
        <v>82</v>
      </c>
      <c r="F1074" s="17">
        <v>7</v>
      </c>
      <c r="G1074" s="17">
        <v>1820</v>
      </c>
      <c r="H1074" s="18">
        <v>-77.014972220000004</v>
      </c>
      <c r="I1074" s="19">
        <v>1.6656388900000001</v>
      </c>
      <c r="J1074" s="20">
        <v>133.38</v>
      </c>
      <c r="K1074" s="21">
        <v>111.17</v>
      </c>
      <c r="L1074" s="21">
        <v>141.46333333333331</v>
      </c>
      <c r="M1074" s="21">
        <v>141.69666666666669</v>
      </c>
      <c r="N1074" s="21">
        <v>100.4766666666667</v>
      </c>
      <c r="O1074" s="21">
        <v>37.016666666666673</v>
      </c>
      <c r="P1074" s="21">
        <v>20.176666666666669</v>
      </c>
      <c r="Q1074" s="21">
        <v>14.9</v>
      </c>
      <c r="R1074" s="21">
        <v>46.134482758620692</v>
      </c>
      <c r="S1074" s="21">
        <v>154.72857142857151</v>
      </c>
      <c r="T1074" s="21">
        <v>235.33103448275861</v>
      </c>
      <c r="U1074" s="21">
        <v>177.7071428571428</v>
      </c>
      <c r="V1074" s="22">
        <v>1314.181231527094</v>
      </c>
      <c r="W1074" s="23">
        <v>353</v>
      </c>
      <c r="X1074" s="24">
        <v>0.98055555555555551</v>
      </c>
      <c r="Y1074" s="5"/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</row>
    <row r="1075" spans="1:42" s="25" customFormat="1" ht="16.5" customHeight="1" x14ac:dyDescent="0.25">
      <c r="A1075" s="16">
        <v>52055030</v>
      </c>
      <c r="B1075" s="17" t="s">
        <v>1236</v>
      </c>
      <c r="C1075" s="17" t="s">
        <v>657</v>
      </c>
      <c r="D1075" s="17" t="s">
        <v>658</v>
      </c>
      <c r="E1075" s="17" t="s">
        <v>82</v>
      </c>
      <c r="F1075" s="17">
        <v>7</v>
      </c>
      <c r="G1075" s="17">
        <v>1493</v>
      </c>
      <c r="H1075" s="18">
        <v>-77.465111110000009</v>
      </c>
      <c r="I1075" s="19">
        <v>1.18436111</v>
      </c>
      <c r="J1075" s="20">
        <v>107.6678571428572</v>
      </c>
      <c r="K1075" s="21">
        <v>82.41153846153847</v>
      </c>
      <c r="L1075" s="21">
        <v>105.1035714285714</v>
      </c>
      <c r="M1075" s="21">
        <v>119.556</v>
      </c>
      <c r="N1075" s="21">
        <v>96.170370370370364</v>
      </c>
      <c r="O1075" s="21">
        <v>49.142307692307703</v>
      </c>
      <c r="P1075" s="21">
        <v>30.170370370370371</v>
      </c>
      <c r="Q1075" s="21">
        <v>17.829166666666669</v>
      </c>
      <c r="R1075" s="21">
        <v>37.974074074074068</v>
      </c>
      <c r="S1075" s="21">
        <v>113.9357142857143</v>
      </c>
      <c r="T1075" s="21">
        <v>152.72962962962961</v>
      </c>
      <c r="U1075" s="21">
        <v>139.82916666666671</v>
      </c>
      <c r="V1075" s="22">
        <v>1052.5197667887669</v>
      </c>
      <c r="W1075" s="23">
        <v>317</v>
      </c>
      <c r="X1075" s="24">
        <v>0.88055555555555554</v>
      </c>
      <c r="Y1075" s="5"/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</row>
    <row r="1076" spans="1:42" s="25" customFormat="1" ht="16.5" customHeight="1" x14ac:dyDescent="0.25">
      <c r="A1076" s="16">
        <v>52050130</v>
      </c>
      <c r="B1076" s="17" t="s">
        <v>1211</v>
      </c>
      <c r="C1076" s="17" t="s">
        <v>647</v>
      </c>
      <c r="D1076" s="17" t="s">
        <v>648</v>
      </c>
      <c r="E1076" s="17" t="s">
        <v>82</v>
      </c>
      <c r="F1076" s="17">
        <v>7</v>
      </c>
      <c r="G1076" s="17">
        <v>3100</v>
      </c>
      <c r="H1076" s="18">
        <v>-77.848333329999988</v>
      </c>
      <c r="I1076" s="19">
        <v>0.81166667000000003</v>
      </c>
      <c r="J1076" s="20">
        <v>85.535714285714306</v>
      </c>
      <c r="K1076" s="21">
        <v>95.829629629629622</v>
      </c>
      <c r="L1076" s="21">
        <v>121.1307692307692</v>
      </c>
      <c r="M1076" s="21">
        <v>142.55925925925931</v>
      </c>
      <c r="N1076" s="21">
        <v>125.0259259259259</v>
      </c>
      <c r="O1076" s="21">
        <v>65.403703703703712</v>
      </c>
      <c r="P1076" s="21">
        <v>52.485714285714288</v>
      </c>
      <c r="Q1076" s="21">
        <v>32.767857142857132</v>
      </c>
      <c r="R1076" s="21">
        <v>42.093333333333327</v>
      </c>
      <c r="S1076" s="21">
        <v>103.46</v>
      </c>
      <c r="T1076" s="21">
        <v>131.64074074074071</v>
      </c>
      <c r="U1076" s="21">
        <v>105.44230769230769</v>
      </c>
      <c r="V1076" s="22">
        <v>1103.374955229955</v>
      </c>
      <c r="W1076" s="23">
        <v>331</v>
      </c>
      <c r="X1076" s="24">
        <v>0.9194444444444444</v>
      </c>
      <c r="Y1076" s="5"/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</row>
    <row r="1077" spans="1:42" s="25" customFormat="1" ht="16.5" customHeight="1" x14ac:dyDescent="0.25">
      <c r="A1077" s="16">
        <v>52050110</v>
      </c>
      <c r="B1077" s="17" t="s">
        <v>1211</v>
      </c>
      <c r="C1077" s="17" t="s">
        <v>648</v>
      </c>
      <c r="D1077" s="17" t="s">
        <v>648</v>
      </c>
      <c r="E1077" s="17" t="s">
        <v>82</v>
      </c>
      <c r="F1077" s="17">
        <v>7</v>
      </c>
      <c r="G1077" s="17">
        <v>392</v>
      </c>
      <c r="H1077" s="18">
        <v>-77.787111109999998</v>
      </c>
      <c r="I1077" s="19">
        <v>0.90800000000000003</v>
      </c>
      <c r="J1077" s="20">
        <v>77.856666666666655</v>
      </c>
      <c r="K1077" s="21">
        <v>76.393333333333359</v>
      </c>
      <c r="L1077" s="21">
        <v>96.171428571428578</v>
      </c>
      <c r="M1077" s="21">
        <v>103.62333333333341</v>
      </c>
      <c r="N1077" s="21">
        <v>91.566666666666634</v>
      </c>
      <c r="O1077" s="21">
        <v>49.000000000000007</v>
      </c>
      <c r="P1077" s="21">
        <v>36.340000000000003</v>
      </c>
      <c r="Q1077" s="21">
        <v>24.96551724137931</v>
      </c>
      <c r="R1077" s="21">
        <v>40.386666666666663</v>
      </c>
      <c r="S1077" s="21">
        <v>78.11333333333333</v>
      </c>
      <c r="T1077" s="21">
        <v>102.51333333333331</v>
      </c>
      <c r="U1077" s="21">
        <v>106.31</v>
      </c>
      <c r="V1077" s="22">
        <v>883.24027914614112</v>
      </c>
      <c r="W1077" s="23">
        <v>357</v>
      </c>
      <c r="X1077" s="24">
        <v>0.9916666666666667</v>
      </c>
      <c r="Y1077" s="5"/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</row>
    <row r="1078" spans="1:42" s="25" customFormat="1" ht="16.5" customHeight="1" x14ac:dyDescent="0.25">
      <c r="A1078" s="16">
        <v>52080010</v>
      </c>
      <c r="B1078" s="17" t="s">
        <v>1211</v>
      </c>
      <c r="C1078" s="17" t="s">
        <v>633</v>
      </c>
      <c r="D1078" s="17" t="s">
        <v>634</v>
      </c>
      <c r="E1078" s="17" t="s">
        <v>82</v>
      </c>
      <c r="F1078" s="17">
        <v>7</v>
      </c>
      <c r="G1078" s="17">
        <v>350</v>
      </c>
      <c r="H1078" s="18">
        <v>-77.505555560000005</v>
      </c>
      <c r="I1078" s="19">
        <v>1.65138889</v>
      </c>
      <c r="J1078" s="20">
        <v>139.65357142857141</v>
      </c>
      <c r="K1078" s="21">
        <v>97.823333333333323</v>
      </c>
      <c r="L1078" s="21">
        <v>112.5103448275862</v>
      </c>
      <c r="M1078" s="21">
        <v>108.16</v>
      </c>
      <c r="N1078" s="21">
        <v>92.250000000000014</v>
      </c>
      <c r="O1078" s="21">
        <v>52.376666666666658</v>
      </c>
      <c r="P1078" s="21">
        <v>31.91333333333333</v>
      </c>
      <c r="Q1078" s="21">
        <v>28.509999999999991</v>
      </c>
      <c r="R1078" s="21">
        <v>62.830000000000013</v>
      </c>
      <c r="S1078" s="21">
        <v>174.42333333333329</v>
      </c>
      <c r="T1078" s="21">
        <v>192.1033333333333</v>
      </c>
      <c r="U1078" s="21">
        <v>170.8</v>
      </c>
      <c r="V1078" s="22">
        <v>1263.3539162561569</v>
      </c>
      <c r="W1078" s="23">
        <v>357</v>
      </c>
      <c r="X1078" s="24">
        <v>0.9916666666666667</v>
      </c>
      <c r="Y1078" s="5"/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</row>
    <row r="1079" spans="1:42" s="25" customFormat="1" ht="16.5" customHeight="1" x14ac:dyDescent="0.25">
      <c r="A1079" s="16">
        <v>53020010</v>
      </c>
      <c r="B1079" s="17" t="s">
        <v>1211</v>
      </c>
      <c r="C1079" s="17" t="s">
        <v>2066</v>
      </c>
      <c r="D1079" s="17" t="s">
        <v>613</v>
      </c>
      <c r="E1079" s="17" t="s">
        <v>82</v>
      </c>
      <c r="F1079" s="17">
        <v>7</v>
      </c>
      <c r="G1079" s="17">
        <v>50</v>
      </c>
      <c r="H1079" s="18">
        <v>-78.091333329999998</v>
      </c>
      <c r="I1079" s="19">
        <v>2.44188889</v>
      </c>
      <c r="J1079" s="20">
        <v>386.75</v>
      </c>
      <c r="K1079" s="21">
        <v>260.04074074074077</v>
      </c>
      <c r="L1079" s="21">
        <v>281.23846153846148</v>
      </c>
      <c r="M1079" s="21">
        <v>361.25357142857138</v>
      </c>
      <c r="N1079" s="21">
        <v>453.6</v>
      </c>
      <c r="O1079" s="21">
        <v>393.75555555555547</v>
      </c>
      <c r="P1079" s="21">
        <v>313.92222222222222</v>
      </c>
      <c r="Q1079" s="21">
        <v>263.88214285714292</v>
      </c>
      <c r="R1079" s="21">
        <v>245.13333333333341</v>
      </c>
      <c r="S1079" s="21">
        <v>296.18928571428569</v>
      </c>
      <c r="T1079" s="21">
        <v>240.64285714285711</v>
      </c>
      <c r="U1079" s="21">
        <v>256.48571428571432</v>
      </c>
      <c r="V1079" s="22">
        <v>3752.893884818885</v>
      </c>
      <c r="W1079" s="23">
        <v>327</v>
      </c>
      <c r="X1079" s="24">
        <v>0.90833333333333333</v>
      </c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</row>
    <row r="1080" spans="1:42" s="25" customFormat="1" ht="16.5" customHeight="1" x14ac:dyDescent="0.25">
      <c r="A1080" s="16">
        <v>52050010</v>
      </c>
      <c r="B1080" s="17" t="s">
        <v>1211</v>
      </c>
      <c r="C1080" s="17" t="s">
        <v>714</v>
      </c>
      <c r="D1080" s="17" t="s">
        <v>714</v>
      </c>
      <c r="E1080" s="17" t="s">
        <v>82</v>
      </c>
      <c r="F1080" s="17">
        <v>7</v>
      </c>
      <c r="G1080" s="17">
        <v>1620</v>
      </c>
      <c r="H1080" s="18">
        <v>-77.439444440000003</v>
      </c>
      <c r="I1080" s="19">
        <v>1.4544444400000001</v>
      </c>
      <c r="J1080" s="20">
        <v>95.803333333333327</v>
      </c>
      <c r="K1080" s="21">
        <v>83.213333333333352</v>
      </c>
      <c r="L1080" s="21">
        <v>109.65</v>
      </c>
      <c r="M1080" s="21">
        <v>134.12333333333331</v>
      </c>
      <c r="N1080" s="21">
        <v>128.9965517241379</v>
      </c>
      <c r="O1080" s="21">
        <v>61.444827586206891</v>
      </c>
      <c r="P1080" s="21">
        <v>30.786666666666669</v>
      </c>
      <c r="Q1080" s="21">
        <v>17.41333333333333</v>
      </c>
      <c r="R1080" s="21">
        <v>54.593333333333327</v>
      </c>
      <c r="S1080" s="21">
        <v>134.55862068965521</v>
      </c>
      <c r="T1080" s="21">
        <v>151.33000000000001</v>
      </c>
      <c r="U1080" s="21">
        <v>113.4233333333333</v>
      </c>
      <c r="V1080" s="22">
        <v>1115.336666666667</v>
      </c>
      <c r="W1080" s="23">
        <v>357</v>
      </c>
      <c r="X1080" s="24">
        <v>0.9916666666666667</v>
      </c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</row>
    <row r="1081" spans="1:42" s="25" customFormat="1" ht="16.5" customHeight="1" x14ac:dyDescent="0.25">
      <c r="A1081" s="16">
        <v>52010030</v>
      </c>
      <c r="B1081" s="17" t="s">
        <v>1211</v>
      </c>
      <c r="C1081" s="17" t="s">
        <v>2067</v>
      </c>
      <c r="D1081" s="17" t="s">
        <v>664</v>
      </c>
      <c r="E1081" s="17" t="s">
        <v>82</v>
      </c>
      <c r="F1081" s="17">
        <v>7</v>
      </c>
      <c r="G1081" s="17">
        <v>1700</v>
      </c>
      <c r="H1081" s="18">
        <v>-77.337500000000006</v>
      </c>
      <c r="I1081" s="19">
        <v>1.73944444</v>
      </c>
      <c r="J1081" s="20">
        <v>98.234482758620686</v>
      </c>
      <c r="K1081" s="21">
        <v>79.164285714285697</v>
      </c>
      <c r="L1081" s="21">
        <v>110.62333333333331</v>
      </c>
      <c r="M1081" s="21">
        <v>127.2466666666667</v>
      </c>
      <c r="N1081" s="21">
        <v>100.63928571428571</v>
      </c>
      <c r="O1081" s="21">
        <v>62.203448275862073</v>
      </c>
      <c r="P1081" s="21">
        <v>38.510714285714293</v>
      </c>
      <c r="Q1081" s="21">
        <v>29.12</v>
      </c>
      <c r="R1081" s="21">
        <v>63.606666666666683</v>
      </c>
      <c r="S1081" s="21">
        <v>140.26333333333329</v>
      </c>
      <c r="T1081" s="21">
        <v>169.22666666666669</v>
      </c>
      <c r="U1081" s="21">
        <v>116.8535714285714</v>
      </c>
      <c r="V1081" s="22">
        <v>1135.692454844007</v>
      </c>
      <c r="W1081" s="23">
        <v>350</v>
      </c>
      <c r="X1081" s="24">
        <v>0.97222222222222221</v>
      </c>
      <c r="Y1081" s="5"/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</row>
    <row r="1082" spans="1:42" s="25" customFormat="1" ht="16.5" customHeight="1" x14ac:dyDescent="0.25">
      <c r="A1082" s="16">
        <v>52040050</v>
      </c>
      <c r="B1082" s="17" t="s">
        <v>1211</v>
      </c>
      <c r="C1082" s="17" t="s">
        <v>694</v>
      </c>
      <c r="D1082" s="17" t="s">
        <v>2068</v>
      </c>
      <c r="E1082" s="17" t="s">
        <v>82</v>
      </c>
      <c r="F1082" s="17">
        <v>7</v>
      </c>
      <c r="G1082" s="17">
        <v>1800</v>
      </c>
      <c r="H1082" s="18">
        <v>-77.03052778</v>
      </c>
      <c r="I1082" s="19">
        <v>1.3973333299999999</v>
      </c>
      <c r="J1082" s="20">
        <v>177.48461538461541</v>
      </c>
      <c r="K1082" s="21">
        <v>136.1192307692308</v>
      </c>
      <c r="L1082" s="21">
        <v>158.11851851851861</v>
      </c>
      <c r="M1082" s="21">
        <v>167.2</v>
      </c>
      <c r="N1082" s="21">
        <v>116.0125</v>
      </c>
      <c r="O1082" s="21">
        <v>49.94444444444445</v>
      </c>
      <c r="P1082" s="21">
        <v>38.829166666666659</v>
      </c>
      <c r="Q1082" s="21">
        <v>19.546428571428571</v>
      </c>
      <c r="R1082" s="21">
        <v>38.704000000000001</v>
      </c>
      <c r="S1082" s="21">
        <v>160.1</v>
      </c>
      <c r="T1082" s="21">
        <v>260.73333333333329</v>
      </c>
      <c r="U1082" s="21">
        <v>237.10833333333329</v>
      </c>
      <c r="V1082" s="22">
        <v>1559.9005710215711</v>
      </c>
      <c r="W1082" s="23">
        <v>309</v>
      </c>
      <c r="X1082" s="24">
        <v>0.85833333333333328</v>
      </c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</row>
    <row r="1083" spans="1:42" s="25" customFormat="1" ht="16.5" customHeight="1" x14ac:dyDescent="0.25">
      <c r="A1083" s="16">
        <v>52090010</v>
      </c>
      <c r="B1083" s="17" t="s">
        <v>1211</v>
      </c>
      <c r="C1083" s="17" t="s">
        <v>702</v>
      </c>
      <c r="D1083" s="17" t="s">
        <v>2069</v>
      </c>
      <c r="E1083" s="17" t="s">
        <v>82</v>
      </c>
      <c r="F1083" s="17">
        <v>7</v>
      </c>
      <c r="G1083" s="17">
        <v>3</v>
      </c>
      <c r="H1083" s="18">
        <v>-78.658333329999991</v>
      </c>
      <c r="I1083" s="19">
        <v>2.03888889</v>
      </c>
      <c r="J1083" s="20">
        <v>530.14137931034486</v>
      </c>
      <c r="K1083" s="21">
        <v>391.00689655172408</v>
      </c>
      <c r="L1083" s="21">
        <v>254.65555555555551</v>
      </c>
      <c r="M1083" s="21">
        <v>432.97142857142859</v>
      </c>
      <c r="N1083" s="21">
        <v>683.13703703703709</v>
      </c>
      <c r="O1083" s="21">
        <v>592.79259259259254</v>
      </c>
      <c r="P1083" s="21">
        <v>468.54</v>
      </c>
      <c r="Q1083" s="21">
        <v>326.59615384615392</v>
      </c>
      <c r="R1083" s="21">
        <v>304.28076923076918</v>
      </c>
      <c r="S1083" s="21">
        <v>342.9</v>
      </c>
      <c r="T1083" s="21">
        <v>304.91481481481492</v>
      </c>
      <c r="U1083" s="21">
        <v>394.72307692307692</v>
      </c>
      <c r="V1083" s="22">
        <v>5026.6597044334976</v>
      </c>
      <c r="W1083" s="23">
        <v>322</v>
      </c>
      <c r="X1083" s="24">
        <v>0.89444444444444449</v>
      </c>
      <c r="Y1083" s="5"/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</row>
    <row r="1084" spans="1:42" s="25" customFormat="1" ht="16.5" customHeight="1" x14ac:dyDescent="0.25">
      <c r="A1084" s="16">
        <v>52050100</v>
      </c>
      <c r="B1084" s="17" t="s">
        <v>1211</v>
      </c>
      <c r="C1084" s="17" t="s">
        <v>654</v>
      </c>
      <c r="D1084" s="17" t="s">
        <v>654</v>
      </c>
      <c r="E1084" s="17" t="s">
        <v>82</v>
      </c>
      <c r="F1084" s="17">
        <v>7</v>
      </c>
      <c r="G1084" s="17">
        <v>2830</v>
      </c>
      <c r="H1084" s="18">
        <v>-77.581388889999999</v>
      </c>
      <c r="I1084" s="19">
        <v>0.90666667000000012</v>
      </c>
      <c r="J1084" s="20">
        <v>67.239999999999995</v>
      </c>
      <c r="K1084" s="21">
        <v>75.493333333333325</v>
      </c>
      <c r="L1084" s="21">
        <v>105.9896551724138</v>
      </c>
      <c r="M1084" s="21">
        <v>103.97499999999999</v>
      </c>
      <c r="N1084" s="21">
        <v>102.448275862069</v>
      </c>
      <c r="O1084" s="21">
        <v>64.957142857142856</v>
      </c>
      <c r="P1084" s="21">
        <v>56.91724137931034</v>
      </c>
      <c r="Q1084" s="21">
        <v>38.724137931034491</v>
      </c>
      <c r="R1084" s="21">
        <v>61.248275862068951</v>
      </c>
      <c r="S1084" s="21">
        <v>90.772413793103439</v>
      </c>
      <c r="T1084" s="21">
        <v>111.8241379310345</v>
      </c>
      <c r="U1084" s="21">
        <v>102.851724137931</v>
      </c>
      <c r="V1084" s="22">
        <v>982.44133825944164</v>
      </c>
      <c r="W1084" s="23">
        <v>348</v>
      </c>
      <c r="X1084" s="24">
        <v>0.96666666666666667</v>
      </c>
      <c r="Y1084" s="5"/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</row>
    <row r="1085" spans="1:42" s="25" customFormat="1" ht="16.5" customHeight="1" x14ac:dyDescent="0.25">
      <c r="A1085" s="16">
        <v>52050090</v>
      </c>
      <c r="B1085" s="17" t="s">
        <v>1211</v>
      </c>
      <c r="C1085" s="17" t="s">
        <v>708</v>
      </c>
      <c r="D1085" s="17" t="s">
        <v>708</v>
      </c>
      <c r="E1085" s="17" t="s">
        <v>82</v>
      </c>
      <c r="F1085" s="17">
        <v>7</v>
      </c>
      <c r="G1085" s="17">
        <v>2550</v>
      </c>
      <c r="H1085" s="18">
        <v>-77.499555560000005</v>
      </c>
      <c r="I1085" s="19">
        <v>1.05525</v>
      </c>
      <c r="J1085" s="20">
        <v>92.960000000000008</v>
      </c>
      <c r="K1085" s="21">
        <v>82.453333333333333</v>
      </c>
      <c r="L1085" s="21">
        <v>109.3931034482758</v>
      </c>
      <c r="M1085" s="21">
        <v>123.9379310344828</v>
      </c>
      <c r="N1085" s="21">
        <v>99.782758620689677</v>
      </c>
      <c r="O1085" s="21">
        <v>46.573333333333338</v>
      </c>
      <c r="P1085" s="21">
        <v>31.431034482758609</v>
      </c>
      <c r="Q1085" s="21">
        <v>24.15</v>
      </c>
      <c r="R1085" s="21">
        <v>45.906666666666673</v>
      </c>
      <c r="S1085" s="21">
        <v>105.8533333333333</v>
      </c>
      <c r="T1085" s="21">
        <v>133.83448275862071</v>
      </c>
      <c r="U1085" s="21">
        <v>118.2566666666667</v>
      </c>
      <c r="V1085" s="22">
        <v>1014.532643678161</v>
      </c>
      <c r="W1085" s="23">
        <v>355</v>
      </c>
      <c r="X1085" s="24">
        <v>0.98611111111111116</v>
      </c>
      <c r="Y1085" s="5"/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</row>
    <row r="1086" spans="1:42" s="25" customFormat="1" ht="16.5" customHeight="1" x14ac:dyDescent="0.25">
      <c r="A1086" s="16">
        <v>52030090</v>
      </c>
      <c r="B1086" s="17" t="s">
        <v>1211</v>
      </c>
      <c r="C1086" s="17" t="s">
        <v>632</v>
      </c>
      <c r="D1086" s="17" t="s">
        <v>632</v>
      </c>
      <c r="E1086" s="17" t="s">
        <v>82</v>
      </c>
      <c r="F1086" s="17">
        <v>7</v>
      </c>
      <c r="G1086" s="17">
        <v>2248</v>
      </c>
      <c r="H1086" s="18">
        <v>-76.834166670000002</v>
      </c>
      <c r="I1086" s="19">
        <v>1.59527778</v>
      </c>
      <c r="J1086" s="20">
        <v>145.18666666666661</v>
      </c>
      <c r="K1086" s="21">
        <v>115.7071428571429</v>
      </c>
      <c r="L1086" s="21">
        <v>135.80689655172421</v>
      </c>
      <c r="M1086" s="21">
        <v>149.64074074074071</v>
      </c>
      <c r="N1086" s="21">
        <v>97.303333333333327</v>
      </c>
      <c r="O1086" s="21">
        <v>37.536666666666683</v>
      </c>
      <c r="P1086" s="21">
        <v>33.082758620689653</v>
      </c>
      <c r="Q1086" s="21">
        <v>15.142857142857141</v>
      </c>
      <c r="R1086" s="21">
        <v>45.37</v>
      </c>
      <c r="S1086" s="21">
        <v>166.3862068965517</v>
      </c>
      <c r="T1086" s="21">
        <v>216.29333333333341</v>
      </c>
      <c r="U1086" s="21">
        <v>193.05172413793099</v>
      </c>
      <c r="V1086" s="22">
        <v>1350.508326947637</v>
      </c>
      <c r="W1086" s="23">
        <v>349</v>
      </c>
      <c r="X1086" s="24">
        <v>0.96944444444444444</v>
      </c>
      <c r="Y1086" s="5"/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</row>
    <row r="1087" spans="1:42" s="25" customFormat="1" ht="16.5" customHeight="1" x14ac:dyDescent="0.25">
      <c r="A1087" s="16">
        <v>52060040</v>
      </c>
      <c r="B1087" s="17" t="s">
        <v>1211</v>
      </c>
      <c r="C1087" s="17" t="s">
        <v>2070</v>
      </c>
      <c r="D1087" s="17" t="s">
        <v>718</v>
      </c>
      <c r="E1087" s="17" t="s">
        <v>82</v>
      </c>
      <c r="F1087" s="17">
        <v>7</v>
      </c>
      <c r="G1087" s="17">
        <v>1770</v>
      </c>
      <c r="H1087" s="18">
        <v>-77.641694439999995</v>
      </c>
      <c r="I1087" s="19">
        <v>1.52916667</v>
      </c>
      <c r="J1087" s="20">
        <v>308.53333333333319</v>
      </c>
      <c r="K1087" s="21">
        <v>218.7833333333333</v>
      </c>
      <c r="L1087" s="21">
        <v>247.33333333333329</v>
      </c>
      <c r="M1087" s="21">
        <v>237.77407407407409</v>
      </c>
      <c r="N1087" s="21">
        <v>225.5344827586207</v>
      </c>
      <c r="O1087" s="21">
        <v>99.453571428571422</v>
      </c>
      <c r="P1087" s="21">
        <v>67.103571428571428</v>
      </c>
      <c r="Q1087" s="21">
        <v>47.1</v>
      </c>
      <c r="R1087" s="21">
        <v>108.9142857142857</v>
      </c>
      <c r="S1087" s="21">
        <v>299.25</v>
      </c>
      <c r="T1087" s="21">
        <v>358.44137931034493</v>
      </c>
      <c r="U1087" s="21">
        <v>369.26</v>
      </c>
      <c r="V1087" s="22">
        <v>2587.4813647144679</v>
      </c>
      <c r="W1087" s="23">
        <v>341</v>
      </c>
      <c r="X1087" s="24">
        <v>0.94722222222222219</v>
      </c>
      <c r="Y1087" s="5"/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</row>
    <row r="1088" spans="1:42" s="25" customFormat="1" ht="16.5" customHeight="1" x14ac:dyDescent="0.25">
      <c r="A1088" s="16">
        <v>52030030</v>
      </c>
      <c r="B1088" s="17" t="s">
        <v>1211</v>
      </c>
      <c r="C1088" s="17" t="s">
        <v>192</v>
      </c>
      <c r="D1088" s="17" t="s">
        <v>1285</v>
      </c>
      <c r="E1088" s="17" t="s">
        <v>82</v>
      </c>
      <c r="F1088" s="17">
        <v>7</v>
      </c>
      <c r="G1088" s="17">
        <v>1745</v>
      </c>
      <c r="H1088" s="18">
        <v>-77.132666669999992</v>
      </c>
      <c r="I1088" s="19">
        <v>1.58305556</v>
      </c>
      <c r="J1088" s="20">
        <v>187.24</v>
      </c>
      <c r="K1088" s="21">
        <v>170.45</v>
      </c>
      <c r="L1088" s="21">
        <v>223.2033333333334</v>
      </c>
      <c r="M1088" s="21">
        <v>225.33</v>
      </c>
      <c r="N1088" s="21">
        <v>176.08275862068959</v>
      </c>
      <c r="O1088" s="21">
        <v>99.944827586206898</v>
      </c>
      <c r="P1088" s="21">
        <v>51.736666666666672</v>
      </c>
      <c r="Q1088" s="21">
        <v>38.875862068965517</v>
      </c>
      <c r="R1088" s="21">
        <v>83.609999999999985</v>
      </c>
      <c r="S1088" s="21">
        <v>212.3896551724138</v>
      </c>
      <c r="T1088" s="21">
        <v>308.04137931034478</v>
      </c>
      <c r="U1088" s="21">
        <v>251.75</v>
      </c>
      <c r="V1088" s="22">
        <v>2028.654482758621</v>
      </c>
      <c r="W1088" s="23">
        <v>355</v>
      </c>
      <c r="X1088" s="24">
        <v>0.98611111111111116</v>
      </c>
      <c r="Y1088" s="5"/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</row>
    <row r="1089" spans="1:42" s="25" customFormat="1" ht="16.5" customHeight="1" x14ac:dyDescent="0.25">
      <c r="A1089" s="16">
        <v>52010060</v>
      </c>
      <c r="B1089" s="17" t="s">
        <v>1211</v>
      </c>
      <c r="C1089" s="17" t="s">
        <v>696</v>
      </c>
      <c r="D1089" s="17" t="s">
        <v>697</v>
      </c>
      <c r="E1089" s="17" t="s">
        <v>82</v>
      </c>
      <c r="F1089" s="17">
        <v>7</v>
      </c>
      <c r="G1089" s="17">
        <v>650</v>
      </c>
      <c r="H1089" s="18">
        <v>-77.216388890000005</v>
      </c>
      <c r="I1089" s="19">
        <v>1.95463889</v>
      </c>
      <c r="J1089" s="20">
        <v>126.7586206896552</v>
      </c>
      <c r="K1089" s="21">
        <v>104.4068965517241</v>
      </c>
      <c r="L1089" s="21">
        <v>149.8074074074074</v>
      </c>
      <c r="M1089" s="21">
        <v>144.13333333333341</v>
      </c>
      <c r="N1089" s="21">
        <v>123.57599999999999</v>
      </c>
      <c r="O1089" s="21">
        <v>45.392307692307703</v>
      </c>
      <c r="P1089" s="21">
        <v>26.9</v>
      </c>
      <c r="Q1089" s="21">
        <v>26.321428571428569</v>
      </c>
      <c r="R1089" s="21">
        <v>58.792307692307688</v>
      </c>
      <c r="S1089" s="21">
        <v>178.208</v>
      </c>
      <c r="T1089" s="21">
        <v>231.6888888888889</v>
      </c>
      <c r="U1089" s="21">
        <v>177.57692307692309</v>
      </c>
      <c r="V1089" s="22">
        <v>1393.5621139039761</v>
      </c>
      <c r="W1089" s="23">
        <v>322</v>
      </c>
      <c r="X1089" s="24">
        <v>0.89444444444444449</v>
      </c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</row>
    <row r="1090" spans="1:42" s="25" customFormat="1" ht="16.5" customHeight="1" x14ac:dyDescent="0.25">
      <c r="A1090" s="16">
        <v>52050140</v>
      </c>
      <c r="B1090" s="17" t="s">
        <v>1211</v>
      </c>
      <c r="C1090" s="17" t="s">
        <v>690</v>
      </c>
      <c r="D1090" s="17" t="s">
        <v>691</v>
      </c>
      <c r="E1090" s="17" t="s">
        <v>82</v>
      </c>
      <c r="F1090" s="17">
        <v>7</v>
      </c>
      <c r="G1090" s="17">
        <v>1480</v>
      </c>
      <c r="H1090" s="18">
        <v>-77.526111110000002</v>
      </c>
      <c r="I1090" s="19">
        <v>1.3480555599999999</v>
      </c>
      <c r="J1090" s="20">
        <v>104.44</v>
      </c>
      <c r="K1090" s="21">
        <v>83.882758620689657</v>
      </c>
      <c r="L1090" s="21">
        <v>133.6103448275862</v>
      </c>
      <c r="M1090" s="21">
        <v>143.6</v>
      </c>
      <c r="N1090" s="21">
        <v>119.9142857142857</v>
      </c>
      <c r="O1090" s="21">
        <v>61.946666666666673</v>
      </c>
      <c r="P1090" s="21">
        <v>41.310344827586214</v>
      </c>
      <c r="Q1090" s="21">
        <v>26.61724137931035</v>
      </c>
      <c r="R1090" s="21">
        <v>55.943333333333342</v>
      </c>
      <c r="S1090" s="21">
        <v>146.81379310344829</v>
      </c>
      <c r="T1090" s="21">
        <v>177.18666666666661</v>
      </c>
      <c r="U1090" s="21">
        <v>141.52500000000001</v>
      </c>
      <c r="V1090" s="22">
        <v>1236.790435139573</v>
      </c>
      <c r="W1090" s="23">
        <v>351</v>
      </c>
      <c r="X1090" s="24">
        <v>0.97499999999999998</v>
      </c>
      <c r="Y1090" s="5"/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/>
      <c r="AM1090" s="5"/>
      <c r="AN1090" s="5"/>
      <c r="AO1090" s="5"/>
      <c r="AP1090" s="5"/>
    </row>
    <row r="1091" spans="1:42" s="25" customFormat="1" ht="16.5" customHeight="1" x14ac:dyDescent="0.25">
      <c r="A1091" s="16">
        <v>52070010</v>
      </c>
      <c r="B1091" s="17" t="s">
        <v>1211</v>
      </c>
      <c r="C1091" s="17" t="s">
        <v>2071</v>
      </c>
      <c r="D1091" s="17" t="s">
        <v>2072</v>
      </c>
      <c r="E1091" s="17" t="s">
        <v>82</v>
      </c>
      <c r="F1091" s="17">
        <v>7</v>
      </c>
      <c r="G1091" s="17">
        <v>100</v>
      </c>
      <c r="H1091" s="18">
        <v>-78.183888890000006</v>
      </c>
      <c r="I1091" s="19">
        <v>1.7649999999999999</v>
      </c>
      <c r="J1091" s="20">
        <v>368.19230769230768</v>
      </c>
      <c r="K1091" s="21">
        <v>337.34615384615392</v>
      </c>
      <c r="L1091" s="21">
        <v>492.54166666666669</v>
      </c>
      <c r="M1091" s="21">
        <v>590.73076923076928</v>
      </c>
      <c r="N1091" s="21">
        <v>615.69874731699622</v>
      </c>
      <c r="O1091" s="21">
        <v>511.42307692307691</v>
      </c>
      <c r="P1091" s="21">
        <v>399.22222222222217</v>
      </c>
      <c r="Q1091" s="21">
        <v>269.77777777777783</v>
      </c>
      <c r="R1091" s="21">
        <v>312.55555555555549</v>
      </c>
      <c r="S1091" s="21">
        <v>314.77777777777783</v>
      </c>
      <c r="T1091" s="21">
        <v>284.07142857142861</v>
      </c>
      <c r="U1091" s="21">
        <v>339.6</v>
      </c>
      <c r="V1091" s="22">
        <v>4835.9374835807321</v>
      </c>
      <c r="W1091" s="23">
        <v>313</v>
      </c>
      <c r="X1091" s="24">
        <v>0.86944444444444446</v>
      </c>
      <c r="Y1091" s="5"/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</row>
    <row r="1092" spans="1:42" s="25" customFormat="1" ht="16.5" customHeight="1" x14ac:dyDescent="0.25">
      <c r="A1092" s="16">
        <v>53020020</v>
      </c>
      <c r="B1092" s="17" t="s">
        <v>1211</v>
      </c>
      <c r="C1092" s="17" t="s">
        <v>2073</v>
      </c>
      <c r="D1092" s="17" t="s">
        <v>2072</v>
      </c>
      <c r="E1092" s="17" t="s">
        <v>82</v>
      </c>
      <c r="F1092" s="17">
        <v>7</v>
      </c>
      <c r="G1092" s="17">
        <v>80</v>
      </c>
      <c r="H1092" s="18">
        <v>-78.112861109999997</v>
      </c>
      <c r="I1092" s="19">
        <v>2.07927778</v>
      </c>
      <c r="J1092" s="20">
        <v>443.61071428571432</v>
      </c>
      <c r="K1092" s="21">
        <v>370.98461538461538</v>
      </c>
      <c r="L1092" s="21">
        <v>358.80714285714288</v>
      </c>
      <c r="M1092" s="21">
        <v>528.74074074074076</v>
      </c>
      <c r="N1092" s="21">
        <v>669.61481481481474</v>
      </c>
      <c r="O1092" s="21">
        <v>525.56551724137933</v>
      </c>
      <c r="P1092" s="21">
        <v>395.58214285714291</v>
      </c>
      <c r="Q1092" s="21">
        <v>324.17586206896561</v>
      </c>
      <c r="R1092" s="21">
        <v>322.96666666666658</v>
      </c>
      <c r="S1092" s="21">
        <v>366.62857142857138</v>
      </c>
      <c r="T1092" s="21">
        <v>317.85517241379313</v>
      </c>
      <c r="U1092" s="21">
        <v>339.91428571428571</v>
      </c>
      <c r="V1092" s="22">
        <v>4964.4462464738344</v>
      </c>
      <c r="W1092" s="23">
        <v>337</v>
      </c>
      <c r="X1092" s="24">
        <v>0.93611111111111112</v>
      </c>
      <c r="Y1092" s="5"/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</row>
    <row r="1093" spans="1:42" s="25" customFormat="1" ht="16.5" customHeight="1" x14ac:dyDescent="0.25">
      <c r="A1093" s="16">
        <v>53010020</v>
      </c>
      <c r="B1093" s="17" t="s">
        <v>1211</v>
      </c>
      <c r="C1093" s="17" t="s">
        <v>614</v>
      </c>
      <c r="D1093" s="17" t="s">
        <v>614</v>
      </c>
      <c r="E1093" s="17" t="s">
        <v>82</v>
      </c>
      <c r="F1093" s="17">
        <v>7</v>
      </c>
      <c r="G1093" s="17">
        <v>10</v>
      </c>
      <c r="H1093" s="18">
        <v>-78.454527779999992</v>
      </c>
      <c r="I1093" s="19">
        <v>2.5050833300000002</v>
      </c>
      <c r="J1093" s="20">
        <v>410.67833333333328</v>
      </c>
      <c r="K1093" s="21">
        <v>281.4153846153846</v>
      </c>
      <c r="L1093" s="21">
        <v>189.89310344827589</v>
      </c>
      <c r="M1093" s="21">
        <v>313.05384615384622</v>
      </c>
      <c r="N1093" s="21">
        <v>488.62400000000002</v>
      </c>
      <c r="O1093" s="21">
        <v>413.48320841739582</v>
      </c>
      <c r="P1093" s="21">
        <v>290.91923076923081</v>
      </c>
      <c r="Q1093" s="21">
        <v>194.35185185185179</v>
      </c>
      <c r="R1093" s="21">
        <v>253.5153846153847</v>
      </c>
      <c r="S1093" s="21">
        <v>324.25000000000011</v>
      </c>
      <c r="T1093" s="21">
        <v>341.73461538461538</v>
      </c>
      <c r="U1093" s="21">
        <v>301.94400000000002</v>
      </c>
      <c r="V1093" s="22">
        <v>3803.8629585893191</v>
      </c>
      <c r="W1093" s="23">
        <v>308</v>
      </c>
      <c r="X1093" s="24">
        <v>0.85555555555555551</v>
      </c>
      <c r="Y1093" s="5"/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</row>
    <row r="1094" spans="1:42" s="25" customFormat="1" ht="16.5" customHeight="1" x14ac:dyDescent="0.25">
      <c r="A1094" s="16">
        <v>52040070</v>
      </c>
      <c r="B1094" s="17" t="s">
        <v>1211</v>
      </c>
      <c r="C1094" s="17" t="s">
        <v>82</v>
      </c>
      <c r="D1094" s="17" t="s">
        <v>1838</v>
      </c>
      <c r="E1094" s="17" t="s">
        <v>82</v>
      </c>
      <c r="F1094" s="17">
        <v>7</v>
      </c>
      <c r="G1094" s="17">
        <v>2590</v>
      </c>
      <c r="H1094" s="18">
        <v>-77.355000000000004</v>
      </c>
      <c r="I1094" s="19">
        <v>1.28277778</v>
      </c>
      <c r="J1094" s="20">
        <v>221.7607142857143</v>
      </c>
      <c r="K1094" s="21">
        <v>183.6033333333333</v>
      </c>
      <c r="L1094" s="21">
        <v>233.81034482758619</v>
      </c>
      <c r="M1094" s="21">
        <v>192.48571428571429</v>
      </c>
      <c r="N1094" s="21">
        <v>152.48275862068971</v>
      </c>
      <c r="O1094" s="21">
        <v>70.303448275862053</v>
      </c>
      <c r="P1094" s="21">
        <v>53.023333333333333</v>
      </c>
      <c r="Q1094" s="21">
        <v>29.796428571428571</v>
      </c>
      <c r="R1094" s="21">
        <v>66.840740740740728</v>
      </c>
      <c r="S1094" s="21">
        <v>229.66666666666671</v>
      </c>
      <c r="T1094" s="21">
        <v>341.65185185185192</v>
      </c>
      <c r="U1094" s="21">
        <v>277.02962962962971</v>
      </c>
      <c r="V1094" s="22">
        <v>2052.4549644225508</v>
      </c>
      <c r="W1094" s="23">
        <v>339</v>
      </c>
      <c r="X1094" s="24">
        <v>0.94166666666666665</v>
      </c>
      <c r="Y1094" s="5"/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</row>
    <row r="1095" spans="1:42" s="25" customFormat="1" ht="16.5" customHeight="1" x14ac:dyDescent="0.25">
      <c r="A1095" s="16">
        <v>52055210</v>
      </c>
      <c r="B1095" s="17" t="s">
        <v>1227</v>
      </c>
      <c r="C1095" s="17" t="s">
        <v>2074</v>
      </c>
      <c r="D1095" s="17" t="s">
        <v>607</v>
      </c>
      <c r="E1095" s="17" t="s">
        <v>82</v>
      </c>
      <c r="F1095" s="17">
        <v>7</v>
      </c>
      <c r="G1095" s="17">
        <v>2820</v>
      </c>
      <c r="H1095" s="18">
        <v>-77.278805560000009</v>
      </c>
      <c r="I1095" s="19">
        <v>1.1599999999999999</v>
      </c>
      <c r="J1095" s="20">
        <v>86.311538461538461</v>
      </c>
      <c r="K1095" s="21">
        <v>73.199999999999989</v>
      </c>
      <c r="L1095" s="21">
        <v>93.523076923076943</v>
      </c>
      <c r="M1095" s="21">
        <v>102.5777777777778</v>
      </c>
      <c r="N1095" s="21">
        <v>90.982758620689651</v>
      </c>
      <c r="O1095" s="21">
        <v>67.370370370370381</v>
      </c>
      <c r="P1095" s="21">
        <v>58.282142857142858</v>
      </c>
      <c r="Q1095" s="21">
        <v>39.581481481481489</v>
      </c>
      <c r="R1095" s="21">
        <v>42.992307692307698</v>
      </c>
      <c r="S1095" s="21">
        <v>83.492592592592587</v>
      </c>
      <c r="T1095" s="21">
        <v>119.1111111111111</v>
      </c>
      <c r="U1095" s="21">
        <v>96.245833333333351</v>
      </c>
      <c r="V1095" s="22">
        <v>953.67099122142236</v>
      </c>
      <c r="W1095" s="23">
        <v>320</v>
      </c>
      <c r="X1095" s="24">
        <v>0.88888888888888884</v>
      </c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</row>
    <row r="1096" spans="1:42" s="25" customFormat="1" ht="16.5" customHeight="1" x14ac:dyDescent="0.25">
      <c r="A1096" s="16">
        <v>47015100</v>
      </c>
      <c r="B1096" s="17" t="s">
        <v>1227</v>
      </c>
      <c r="C1096" s="17" t="s">
        <v>2075</v>
      </c>
      <c r="D1096" s="17" t="s">
        <v>607</v>
      </c>
      <c r="E1096" s="17" t="s">
        <v>82</v>
      </c>
      <c r="F1096" s="17">
        <v>7</v>
      </c>
      <c r="G1096" s="17">
        <v>2830</v>
      </c>
      <c r="H1096" s="18">
        <v>-77.161472220000007</v>
      </c>
      <c r="I1096" s="19">
        <v>1.1599444400000001</v>
      </c>
      <c r="J1096" s="20">
        <v>102.62083333333329</v>
      </c>
      <c r="K1096" s="21">
        <v>89.442857142857136</v>
      </c>
      <c r="L1096" s="21">
        <v>112.15</v>
      </c>
      <c r="M1096" s="21">
        <v>144.78461538461539</v>
      </c>
      <c r="N1096" s="21">
        <v>163.7592592592593</v>
      </c>
      <c r="O1096" s="21">
        <v>149.61481481481479</v>
      </c>
      <c r="P1096" s="21">
        <v>147.51666666666671</v>
      </c>
      <c r="Q1096" s="21">
        <v>95.611111111111114</v>
      </c>
      <c r="R1096" s="21">
        <v>85.648148148148138</v>
      </c>
      <c r="S1096" s="21">
        <v>93.600000000000009</v>
      </c>
      <c r="T1096" s="21">
        <v>114.5833333333333</v>
      </c>
      <c r="U1096" s="21">
        <v>111.1791666666667</v>
      </c>
      <c r="V1096" s="22">
        <v>1410.5108058608059</v>
      </c>
      <c r="W1096" s="23">
        <v>308</v>
      </c>
      <c r="X1096" s="24">
        <v>0.85555555555555551</v>
      </c>
      <c r="Y1096" s="5"/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</row>
    <row r="1097" spans="1:42" s="25" customFormat="1" ht="16.5" customHeight="1" x14ac:dyDescent="0.25">
      <c r="A1097" s="16">
        <v>52045010</v>
      </c>
      <c r="B1097" s="17" t="s">
        <v>1244</v>
      </c>
      <c r="C1097" s="17" t="s">
        <v>660</v>
      </c>
      <c r="D1097" s="17" t="s">
        <v>607</v>
      </c>
      <c r="E1097" s="17" t="s">
        <v>82</v>
      </c>
      <c r="F1097" s="17">
        <v>7</v>
      </c>
      <c r="G1097" s="17">
        <v>2710</v>
      </c>
      <c r="H1097" s="18">
        <v>-77.303083329999993</v>
      </c>
      <c r="I1097" s="19">
        <v>1.1982222199999999</v>
      </c>
      <c r="J1097" s="20">
        <v>77.157561268500004</v>
      </c>
      <c r="K1097" s="21">
        <v>69.969230769230762</v>
      </c>
      <c r="L1097" s="21">
        <v>81.41852204992</v>
      </c>
      <c r="M1097" s="21">
        <v>87.236000000000004</v>
      </c>
      <c r="N1097" s="21">
        <v>85.912500000000009</v>
      </c>
      <c r="O1097" s="21">
        <v>45.337499999999999</v>
      </c>
      <c r="P1097" s="21">
        <v>35.368868279958328</v>
      </c>
      <c r="Q1097" s="21">
        <v>24.09615384615384</v>
      </c>
      <c r="R1097" s="21">
        <v>30.412500000000001</v>
      </c>
      <c r="S1097" s="21">
        <v>85.049999999999983</v>
      </c>
      <c r="T1097" s="21">
        <v>114.3387628557084</v>
      </c>
      <c r="U1097" s="21">
        <v>91.068055693291669</v>
      </c>
      <c r="V1097" s="22">
        <v>827.36565476276292</v>
      </c>
      <c r="W1097" s="23">
        <v>294</v>
      </c>
      <c r="X1097" s="24">
        <v>0.81666666666666665</v>
      </c>
      <c r="Y1097" s="5"/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</row>
    <row r="1098" spans="1:42" s="25" customFormat="1" ht="16.5" customHeight="1" x14ac:dyDescent="0.25">
      <c r="A1098" s="16">
        <v>52050060</v>
      </c>
      <c r="B1098" s="17" t="s">
        <v>1211</v>
      </c>
      <c r="C1098" s="17" t="s">
        <v>710</v>
      </c>
      <c r="D1098" s="17" t="s">
        <v>607</v>
      </c>
      <c r="E1098" s="17" t="s">
        <v>82</v>
      </c>
      <c r="F1098" s="17">
        <v>7</v>
      </c>
      <c r="G1098" s="17">
        <v>364</v>
      </c>
      <c r="H1098" s="18">
        <v>-77.299722220000007</v>
      </c>
      <c r="I1098" s="19">
        <v>1.0994999999999999</v>
      </c>
      <c r="J1098" s="20">
        <v>103.12666666666669</v>
      </c>
      <c r="K1098" s="21">
        <v>94.113793103448288</v>
      </c>
      <c r="L1098" s="21">
        <v>106.2862068965517</v>
      </c>
      <c r="M1098" s="21">
        <v>124.9851851851852</v>
      </c>
      <c r="N1098" s="21">
        <v>113.19285714285709</v>
      </c>
      <c r="O1098" s="21">
        <v>73.871428571428581</v>
      </c>
      <c r="P1098" s="21">
        <v>61.181481481481477</v>
      </c>
      <c r="Q1098" s="21">
        <v>42.322222222222223</v>
      </c>
      <c r="R1098" s="21">
        <v>46.720689655172407</v>
      </c>
      <c r="S1098" s="21">
        <v>98.11999999999999</v>
      </c>
      <c r="T1098" s="21">
        <v>128.7166666666667</v>
      </c>
      <c r="U1098" s="21">
        <v>111.31666666666671</v>
      </c>
      <c r="V1098" s="22">
        <v>1103.953864258347</v>
      </c>
      <c r="W1098" s="23">
        <v>344</v>
      </c>
      <c r="X1098" s="24">
        <v>0.9555555555555556</v>
      </c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</row>
    <row r="1099" spans="1:42" s="25" customFormat="1" ht="16.5" customHeight="1" x14ac:dyDescent="0.25">
      <c r="A1099" s="16">
        <v>47010230</v>
      </c>
      <c r="B1099" s="17" t="s">
        <v>1211</v>
      </c>
      <c r="C1099" s="17" t="s">
        <v>704</v>
      </c>
      <c r="D1099" s="17" t="s">
        <v>607</v>
      </c>
      <c r="E1099" s="17" t="s">
        <v>82</v>
      </c>
      <c r="F1099" s="17">
        <v>7</v>
      </c>
      <c r="G1099" s="17">
        <v>2719</v>
      </c>
      <c r="H1099" s="18">
        <v>-77.157361110000011</v>
      </c>
      <c r="I1099" s="19">
        <v>0.99016667000000014</v>
      </c>
      <c r="J1099" s="20">
        <v>107.875</v>
      </c>
      <c r="K1099" s="21">
        <v>120.50398139158889</v>
      </c>
      <c r="L1099" s="21">
        <v>149.02916666666661</v>
      </c>
      <c r="M1099" s="21">
        <v>180.17435753444829</v>
      </c>
      <c r="N1099" s="21">
        <v>208.52737347284949</v>
      </c>
      <c r="O1099" s="21">
        <v>213.69232488473261</v>
      </c>
      <c r="P1099" s="21">
        <v>220.1614131397952</v>
      </c>
      <c r="Q1099" s="21">
        <v>167.73225506146741</v>
      </c>
      <c r="R1099" s="21">
        <v>117.60833333333331</v>
      </c>
      <c r="S1099" s="21">
        <v>104.65326813658081</v>
      </c>
      <c r="T1099" s="21">
        <v>126.11299257278441</v>
      </c>
      <c r="U1099" s="21">
        <v>124.4943239907237</v>
      </c>
      <c r="V1099" s="22">
        <v>1840.5647901849709</v>
      </c>
      <c r="W1099" s="23">
        <v>288</v>
      </c>
      <c r="X1099" s="24">
        <v>0.8</v>
      </c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</row>
    <row r="1100" spans="1:42" s="25" customFormat="1" ht="16.5" customHeight="1" x14ac:dyDescent="0.25">
      <c r="A1100" s="16">
        <v>52045070</v>
      </c>
      <c r="B1100" s="17" t="s">
        <v>1236</v>
      </c>
      <c r="C1100" s="17" t="s">
        <v>659</v>
      </c>
      <c r="D1100" s="17" t="s">
        <v>607</v>
      </c>
      <c r="E1100" s="17" t="s">
        <v>82</v>
      </c>
      <c r="F1100" s="17">
        <v>7</v>
      </c>
      <c r="G1100" s="17">
        <v>2850</v>
      </c>
      <c r="H1100" s="18">
        <v>-77.19</v>
      </c>
      <c r="I1100" s="19">
        <v>1.1999983299999999</v>
      </c>
      <c r="J1100" s="20">
        <v>112.505</v>
      </c>
      <c r="K1100" s="21">
        <v>97.362499999999969</v>
      </c>
      <c r="L1100" s="21">
        <v>118.324</v>
      </c>
      <c r="M1100" s="21">
        <v>123.0958333333334</v>
      </c>
      <c r="N1100" s="21">
        <v>137.72592592592591</v>
      </c>
      <c r="O1100" s="21">
        <v>138.65960000000001</v>
      </c>
      <c r="P1100" s="21">
        <v>142.98791666666671</v>
      </c>
      <c r="Q1100" s="21">
        <v>102.04583333333331</v>
      </c>
      <c r="R1100" s="21">
        <v>77.879166666666649</v>
      </c>
      <c r="S1100" s="21">
        <v>112.77500000000001</v>
      </c>
      <c r="T1100" s="21">
        <v>142.60416666666671</v>
      </c>
      <c r="U1100" s="21">
        <v>110.3398503065109</v>
      </c>
      <c r="V1100" s="22">
        <v>1416.3047928991041</v>
      </c>
      <c r="W1100" s="23">
        <v>293</v>
      </c>
      <c r="X1100" s="24">
        <v>0.81388888888888888</v>
      </c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</row>
    <row r="1101" spans="1:42" s="25" customFormat="1" ht="16.5" customHeight="1" x14ac:dyDescent="0.25">
      <c r="A1101" s="16">
        <v>52010140</v>
      </c>
      <c r="B1101" s="17" t="s">
        <v>1211</v>
      </c>
      <c r="C1101" s="17" t="s">
        <v>2076</v>
      </c>
      <c r="D1101" s="17" t="s">
        <v>630</v>
      </c>
      <c r="E1101" s="17" t="s">
        <v>82</v>
      </c>
      <c r="F1101" s="17">
        <v>7</v>
      </c>
      <c r="G1101" s="17">
        <v>500</v>
      </c>
      <c r="H1101" s="18">
        <v>-77.429444439999997</v>
      </c>
      <c r="I1101" s="19">
        <v>1.59444444</v>
      </c>
      <c r="J1101" s="20">
        <v>60.044444444444437</v>
      </c>
      <c r="K1101" s="21">
        <v>39.014814814814819</v>
      </c>
      <c r="L1101" s="21">
        <v>66.622222222222206</v>
      </c>
      <c r="M1101" s="21">
        <v>66.607142857142847</v>
      </c>
      <c r="N1101" s="21">
        <v>51.539285714285711</v>
      </c>
      <c r="O1101" s="21">
        <v>18.734615384615381</v>
      </c>
      <c r="P1101" s="21">
        <v>11.31851851851852</v>
      </c>
      <c r="Q1101" s="21">
        <v>10.96666666666666</v>
      </c>
      <c r="R1101" s="21">
        <v>25.00344827586207</v>
      </c>
      <c r="S1101" s="21">
        <v>85.924000000000021</v>
      </c>
      <c r="T1101" s="21">
        <v>101.7233333333333</v>
      </c>
      <c r="U1101" s="21">
        <v>67.814285714285703</v>
      </c>
      <c r="V1101" s="22">
        <v>605.31277794619166</v>
      </c>
      <c r="W1101" s="23">
        <v>329</v>
      </c>
      <c r="X1101" s="24">
        <v>0.91388888888888886</v>
      </c>
      <c r="Y1101" s="5"/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</row>
    <row r="1102" spans="1:42" s="25" customFormat="1" ht="16.5" customHeight="1" x14ac:dyDescent="0.25">
      <c r="A1102" s="16">
        <v>52070030</v>
      </c>
      <c r="B1102" s="17" t="s">
        <v>1211</v>
      </c>
      <c r="C1102" s="17" t="s">
        <v>665</v>
      </c>
      <c r="D1102" s="17" t="s">
        <v>630</v>
      </c>
      <c r="E1102" s="17" t="s">
        <v>82</v>
      </c>
      <c r="F1102" s="17">
        <v>7</v>
      </c>
      <c r="G1102" s="17">
        <v>340</v>
      </c>
      <c r="H1102" s="18">
        <v>-77.527777779999994</v>
      </c>
      <c r="I1102" s="19">
        <v>1.73972222</v>
      </c>
      <c r="J1102" s="20">
        <v>206.33103448275861</v>
      </c>
      <c r="K1102" s="21">
        <v>134.41379310344831</v>
      </c>
      <c r="L1102" s="21">
        <v>174.27586206896549</v>
      </c>
      <c r="M1102" s="21">
        <v>172.8</v>
      </c>
      <c r="N1102" s="21">
        <v>149.85185185185179</v>
      </c>
      <c r="O1102" s="21">
        <v>76.103448275862064</v>
      </c>
      <c r="P1102" s="21">
        <v>52.607142857142847</v>
      </c>
      <c r="Q1102" s="21">
        <v>41.892857142857153</v>
      </c>
      <c r="R1102" s="21">
        <v>91.262068965517244</v>
      </c>
      <c r="S1102" s="21">
        <v>261.46666666666658</v>
      </c>
      <c r="T1102" s="21">
        <v>310.81</v>
      </c>
      <c r="U1102" s="21">
        <v>287.58214285714291</v>
      </c>
      <c r="V1102" s="22">
        <v>1959.3968682722129</v>
      </c>
      <c r="W1102" s="23">
        <v>346</v>
      </c>
      <c r="X1102" s="24">
        <v>0.96111111111111114</v>
      </c>
      <c r="Y1102" s="5"/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</row>
    <row r="1103" spans="1:42" s="25" customFormat="1" ht="16.5" customHeight="1" x14ac:dyDescent="0.25">
      <c r="A1103" s="16">
        <v>52050190</v>
      </c>
      <c r="B1103" s="17" t="s">
        <v>1211</v>
      </c>
      <c r="C1103" s="17" t="s">
        <v>2077</v>
      </c>
      <c r="D1103" s="17" t="s">
        <v>650</v>
      </c>
      <c r="E1103" s="17" t="s">
        <v>82</v>
      </c>
      <c r="F1103" s="17">
        <v>7</v>
      </c>
      <c r="G1103" s="17">
        <v>2746</v>
      </c>
      <c r="H1103" s="18">
        <v>-77.568527779999997</v>
      </c>
      <c r="I1103" s="19">
        <v>0.81625000000000003</v>
      </c>
      <c r="J1103" s="20">
        <v>81.187999999999988</v>
      </c>
      <c r="K1103" s="21">
        <v>82.20573193232218</v>
      </c>
      <c r="L1103" s="21">
        <v>100.56666666666671</v>
      </c>
      <c r="M1103" s="21">
        <v>113.6670833333333</v>
      </c>
      <c r="N1103" s="21">
        <v>106.7375</v>
      </c>
      <c r="O1103" s="21">
        <v>94.883333333333326</v>
      </c>
      <c r="P1103" s="21">
        <v>74.512</v>
      </c>
      <c r="Q1103" s="21">
        <v>51.747999999999998</v>
      </c>
      <c r="R1103" s="21">
        <v>59.744</v>
      </c>
      <c r="S1103" s="21">
        <v>86.975999999999985</v>
      </c>
      <c r="T1103" s="21">
        <v>116.075</v>
      </c>
      <c r="U1103" s="21">
        <v>102.12083333333329</v>
      </c>
      <c r="V1103" s="22">
        <v>1070.4241485989889</v>
      </c>
      <c r="W1103" s="23">
        <v>293</v>
      </c>
      <c r="X1103" s="24">
        <v>0.81388888888888888</v>
      </c>
      <c r="Y1103" s="5"/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</row>
    <row r="1104" spans="1:42" s="25" customFormat="1" ht="16.5" customHeight="1" x14ac:dyDescent="0.25">
      <c r="A1104" s="16">
        <v>47015080</v>
      </c>
      <c r="B1104" s="17" t="s">
        <v>1236</v>
      </c>
      <c r="C1104" s="17" t="s">
        <v>645</v>
      </c>
      <c r="D1104" s="17" t="s">
        <v>646</v>
      </c>
      <c r="E1104" s="17" t="s">
        <v>82</v>
      </c>
      <c r="F1104" s="17">
        <v>7</v>
      </c>
      <c r="G1104" s="17">
        <v>1776</v>
      </c>
      <c r="H1104" s="18">
        <v>-77.303611110000006</v>
      </c>
      <c r="I1104" s="19">
        <v>0.80491667000000011</v>
      </c>
      <c r="J1104" s="20">
        <v>198.68518518518519</v>
      </c>
      <c r="K1104" s="21">
        <v>181.84528336127599</v>
      </c>
      <c r="L1104" s="21">
        <v>207.23212412993109</v>
      </c>
      <c r="M1104" s="21">
        <v>262.46249999999998</v>
      </c>
      <c r="N1104" s="21">
        <v>335.63749999999999</v>
      </c>
      <c r="O1104" s="21">
        <v>417.14134093076001</v>
      </c>
      <c r="P1104" s="21">
        <v>431.56923076923073</v>
      </c>
      <c r="Q1104" s="21">
        <v>345.54400374889377</v>
      </c>
      <c r="R1104" s="21">
        <v>241.15769230769229</v>
      </c>
      <c r="S1104" s="21">
        <v>164.27916666666661</v>
      </c>
      <c r="T1104" s="21">
        <v>154.64814814814821</v>
      </c>
      <c r="U1104" s="21">
        <v>208.7519999999999</v>
      </c>
      <c r="V1104" s="22">
        <v>3148.954175247784</v>
      </c>
      <c r="W1104" s="23">
        <v>299</v>
      </c>
      <c r="X1104" s="24">
        <v>0.8305555555555556</v>
      </c>
      <c r="Y1104" s="5"/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</row>
    <row r="1105" spans="1:42" s="25" customFormat="1" ht="16.5" customHeight="1" x14ac:dyDescent="0.25">
      <c r="A1105" s="16">
        <v>52050120</v>
      </c>
      <c r="B1105" s="17" t="s">
        <v>1211</v>
      </c>
      <c r="C1105" s="17" t="s">
        <v>646</v>
      </c>
      <c r="D1105" s="17" t="s">
        <v>646</v>
      </c>
      <c r="E1105" s="17" t="s">
        <v>82</v>
      </c>
      <c r="F1105" s="17">
        <v>7</v>
      </c>
      <c r="G1105" s="17">
        <v>2817</v>
      </c>
      <c r="H1105" s="18">
        <v>-77.502916669999991</v>
      </c>
      <c r="I1105" s="19">
        <v>0.88824999999999998</v>
      </c>
      <c r="J1105" s="20">
        <v>88.07</v>
      </c>
      <c r="K1105" s="21">
        <v>81.08275862068966</v>
      </c>
      <c r="L1105" s="21">
        <v>97.764285714285705</v>
      </c>
      <c r="M1105" s="21">
        <v>109.1965517241379</v>
      </c>
      <c r="N1105" s="21">
        <v>103.5821428571429</v>
      </c>
      <c r="O1105" s="21">
        <v>86.17142857142855</v>
      </c>
      <c r="P1105" s="21">
        <v>82.836666666666673</v>
      </c>
      <c r="Q1105" s="21">
        <v>63.034482758620697</v>
      </c>
      <c r="R1105" s="21">
        <v>52.656666666666673</v>
      </c>
      <c r="S1105" s="21">
        <v>76.963333333333324</v>
      </c>
      <c r="T1105" s="21">
        <v>110.4733333333334</v>
      </c>
      <c r="U1105" s="21">
        <v>112.34666666666671</v>
      </c>
      <c r="V1105" s="22">
        <v>1064.1783169129719</v>
      </c>
      <c r="W1105" s="23">
        <v>351</v>
      </c>
      <c r="X1105" s="24">
        <v>0.97499999999999998</v>
      </c>
      <c r="Y1105" s="5"/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</row>
    <row r="1106" spans="1:42" s="25" customFormat="1" ht="16.5" customHeight="1" x14ac:dyDescent="0.25">
      <c r="A1106" s="16">
        <v>52090020</v>
      </c>
      <c r="B1106" s="17" t="s">
        <v>1211</v>
      </c>
      <c r="C1106" s="17" t="s">
        <v>2078</v>
      </c>
      <c r="D1106" s="17" t="s">
        <v>2079</v>
      </c>
      <c r="E1106" s="17" t="s">
        <v>82</v>
      </c>
      <c r="F1106" s="17">
        <v>7</v>
      </c>
      <c r="G1106" s="17">
        <v>40</v>
      </c>
      <c r="H1106" s="18">
        <v>-78.416388890000007</v>
      </c>
      <c r="I1106" s="19">
        <v>2.19036111</v>
      </c>
      <c r="J1106" s="20">
        <v>349.74261334737139</v>
      </c>
      <c r="K1106" s="21">
        <v>268.98333333333329</v>
      </c>
      <c r="L1106" s="21">
        <v>228.44708333333341</v>
      </c>
      <c r="M1106" s="21">
        <v>284.5</v>
      </c>
      <c r="N1106" s="21">
        <v>377.09558333333342</v>
      </c>
      <c r="O1106" s="21">
        <v>287.05200000000002</v>
      </c>
      <c r="P1106" s="21">
        <v>245.315985806783</v>
      </c>
      <c r="Q1106" s="21">
        <v>160.72916666666671</v>
      </c>
      <c r="R1106" s="21">
        <v>217.32916666666671</v>
      </c>
      <c r="S1106" s="21">
        <v>273.78083333333331</v>
      </c>
      <c r="T1106" s="21">
        <v>224.2404166666667</v>
      </c>
      <c r="U1106" s="21">
        <v>257.36666666666667</v>
      </c>
      <c r="V1106" s="22">
        <v>3174.5828491541538</v>
      </c>
      <c r="W1106" s="23">
        <v>289</v>
      </c>
      <c r="X1106" s="24">
        <v>0.80277777777777781</v>
      </c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</row>
    <row r="1107" spans="1:42" s="25" customFormat="1" ht="16.5" customHeight="1" x14ac:dyDescent="0.25">
      <c r="A1107" s="16">
        <v>52050020</v>
      </c>
      <c r="B1107" s="17" t="s">
        <v>1211</v>
      </c>
      <c r="C1107" s="17" t="s">
        <v>689</v>
      </c>
      <c r="D1107" s="17" t="s">
        <v>689</v>
      </c>
      <c r="E1107" s="17" t="s">
        <v>82</v>
      </c>
      <c r="F1107" s="17">
        <v>7</v>
      </c>
      <c r="G1107" s="17">
        <v>1700</v>
      </c>
      <c r="H1107" s="18">
        <v>-77.591416669999987</v>
      </c>
      <c r="I1107" s="19">
        <v>1.3414444400000001</v>
      </c>
      <c r="J1107" s="20">
        <v>129.76666666666671</v>
      </c>
      <c r="K1107" s="21">
        <v>100.1733333333333</v>
      </c>
      <c r="L1107" s="21">
        <v>161.69333333333341</v>
      </c>
      <c r="M1107" s="21">
        <v>167.68214285714291</v>
      </c>
      <c r="N1107" s="21">
        <v>161.78275862068969</v>
      </c>
      <c r="O1107" s="21">
        <v>82.335714285714289</v>
      </c>
      <c r="P1107" s="21">
        <v>38.362068965517253</v>
      </c>
      <c r="Q1107" s="21">
        <v>30.300000000000011</v>
      </c>
      <c r="R1107" s="21">
        <v>74.02000000000001</v>
      </c>
      <c r="S1107" s="21">
        <v>184.02068965517239</v>
      </c>
      <c r="T1107" s="21">
        <v>199.09333333333331</v>
      </c>
      <c r="U1107" s="21">
        <v>164.71333333333331</v>
      </c>
      <c r="V1107" s="22">
        <v>1493.943374384236</v>
      </c>
      <c r="W1107" s="23">
        <v>353</v>
      </c>
      <c r="X1107" s="24">
        <v>0.98055555555555551</v>
      </c>
      <c r="Y1107" s="5"/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</row>
    <row r="1108" spans="1:42" s="25" customFormat="1" ht="16.5" customHeight="1" x14ac:dyDescent="0.25">
      <c r="A1108" s="16">
        <v>52055060</v>
      </c>
      <c r="B1108" s="17" t="s">
        <v>1236</v>
      </c>
      <c r="C1108" s="17" t="s">
        <v>693</v>
      </c>
      <c r="D1108" s="17" t="s">
        <v>689</v>
      </c>
      <c r="E1108" s="17" t="s">
        <v>82</v>
      </c>
      <c r="F1108" s="17">
        <v>7</v>
      </c>
      <c r="G1108" s="17">
        <v>1500</v>
      </c>
      <c r="H1108" s="18">
        <v>-77.583055560000005</v>
      </c>
      <c r="I1108" s="19">
        <v>1.37355556</v>
      </c>
      <c r="J1108" s="20">
        <v>119.075</v>
      </c>
      <c r="K1108" s="21">
        <v>94.974074074074082</v>
      </c>
      <c r="L1108" s="21">
        <v>138.08214285714291</v>
      </c>
      <c r="M1108" s="21">
        <v>156.34615384615381</v>
      </c>
      <c r="N1108" s="21">
        <v>129.80000000000001</v>
      </c>
      <c r="O1108" s="21">
        <v>72.495833333333337</v>
      </c>
      <c r="P1108" s="21">
        <v>37.200000000000003</v>
      </c>
      <c r="Q1108" s="21">
        <v>33.231999999999999</v>
      </c>
      <c r="R1108" s="21">
        <v>66.150000000000006</v>
      </c>
      <c r="S1108" s="21">
        <v>171.59615384615381</v>
      </c>
      <c r="T1108" s="21">
        <v>199.8766322255135</v>
      </c>
      <c r="U1108" s="21">
        <v>160.3666666666667</v>
      </c>
      <c r="V1108" s="22">
        <v>1379.194656849038</v>
      </c>
      <c r="W1108" s="23">
        <v>309</v>
      </c>
      <c r="X1108" s="24">
        <v>0.85833333333333328</v>
      </c>
      <c r="Y1108" s="5"/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</row>
    <row r="1109" spans="1:42" s="25" customFormat="1" ht="16.5" customHeight="1" x14ac:dyDescent="0.25">
      <c r="A1109" s="16">
        <v>52045030</v>
      </c>
      <c r="B1109" s="17" t="s">
        <v>1236</v>
      </c>
      <c r="C1109" s="17" t="s">
        <v>719</v>
      </c>
      <c r="D1109" s="17" t="s">
        <v>1843</v>
      </c>
      <c r="E1109" s="17" t="s">
        <v>82</v>
      </c>
      <c r="F1109" s="17">
        <v>7</v>
      </c>
      <c r="G1109" s="17">
        <v>2190</v>
      </c>
      <c r="H1109" s="18">
        <v>-77.032611110000005</v>
      </c>
      <c r="I1109" s="19">
        <v>1.5387222199999999</v>
      </c>
      <c r="J1109" s="20">
        <v>228.8</v>
      </c>
      <c r="K1109" s="21">
        <v>195.2080077648163</v>
      </c>
      <c r="L1109" s="21">
        <v>231.98461538461541</v>
      </c>
      <c r="M1109" s="21">
        <v>202.0107692307692</v>
      </c>
      <c r="N1109" s="21">
        <v>166.7307692307692</v>
      </c>
      <c r="O1109" s="21">
        <v>79.115384615384599</v>
      </c>
      <c r="P1109" s="21">
        <v>51.577777777777783</v>
      </c>
      <c r="Q1109" s="21">
        <v>38.854166666666671</v>
      </c>
      <c r="R1109" s="21">
        <v>72.953846153846158</v>
      </c>
      <c r="S1109" s="21">
        <v>217.13076923076929</v>
      </c>
      <c r="T1109" s="21">
        <v>328.16296296296298</v>
      </c>
      <c r="U1109" s="21">
        <v>279.45302094618461</v>
      </c>
      <c r="V1109" s="22">
        <v>2091.982089964562</v>
      </c>
      <c r="W1109" s="23">
        <v>307</v>
      </c>
      <c r="X1109" s="24">
        <v>0.85277777777777775</v>
      </c>
      <c r="Y1109" s="5"/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</row>
    <row r="1110" spans="1:42" s="25" customFormat="1" ht="16.5" customHeight="1" x14ac:dyDescent="0.25">
      <c r="A1110" s="16">
        <v>52050040</v>
      </c>
      <c r="B1110" s="17" t="s">
        <v>1211</v>
      </c>
      <c r="C1110" s="17" t="s">
        <v>687</v>
      </c>
      <c r="D1110" s="17" t="s">
        <v>688</v>
      </c>
      <c r="E1110" s="17" t="s">
        <v>82</v>
      </c>
      <c r="F1110" s="17">
        <v>7</v>
      </c>
      <c r="G1110" s="17">
        <v>20</v>
      </c>
      <c r="H1110" s="18">
        <v>-77.479194440000001</v>
      </c>
      <c r="I1110" s="19">
        <v>1.3222499999999999</v>
      </c>
      <c r="J1110" s="20">
        <v>94.228571428571414</v>
      </c>
      <c r="K1110" s="21">
        <v>85.946153846153848</v>
      </c>
      <c r="L1110" s="21">
        <v>126.1428571428571</v>
      </c>
      <c r="M1110" s="21">
        <v>170.66785714285709</v>
      </c>
      <c r="N1110" s="21">
        <v>150.84137931034479</v>
      </c>
      <c r="O1110" s="21">
        <v>70.660000000000011</v>
      </c>
      <c r="P1110" s="21">
        <v>43.424999999999997</v>
      </c>
      <c r="Q1110" s="21">
        <v>25.95</v>
      </c>
      <c r="R1110" s="21">
        <v>53.88</v>
      </c>
      <c r="S1110" s="21">
        <v>131.62068965517241</v>
      </c>
      <c r="T1110" s="21">
        <v>165.08571428571429</v>
      </c>
      <c r="U1110" s="21">
        <v>131.68799999999999</v>
      </c>
      <c r="V1110" s="22">
        <v>1250.1362228116709</v>
      </c>
      <c r="W1110" s="23">
        <v>339</v>
      </c>
      <c r="X1110" s="24">
        <v>0.94166666666666665</v>
      </c>
      <c r="Y1110" s="5"/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</row>
    <row r="1111" spans="1:42" s="25" customFormat="1" ht="16.5" customHeight="1" x14ac:dyDescent="0.25">
      <c r="A1111" s="16">
        <v>52060050</v>
      </c>
      <c r="B1111" s="17" t="s">
        <v>1211</v>
      </c>
      <c r="C1111" s="17" t="s">
        <v>2080</v>
      </c>
      <c r="D1111" s="17" t="s">
        <v>2081</v>
      </c>
      <c r="E1111" s="17" t="s">
        <v>82</v>
      </c>
      <c r="F1111" s="17">
        <v>7</v>
      </c>
      <c r="G1111" s="17">
        <v>840</v>
      </c>
      <c r="H1111" s="18">
        <v>-77.775833329999998</v>
      </c>
      <c r="I1111" s="19">
        <v>1.40472222</v>
      </c>
      <c r="J1111" s="20">
        <v>475.63749999999999</v>
      </c>
      <c r="K1111" s="21">
        <v>321.39200000000011</v>
      </c>
      <c r="L1111" s="21">
        <v>431.41538461538471</v>
      </c>
      <c r="M1111" s="21">
        <v>437.92500000000001</v>
      </c>
      <c r="N1111" s="21">
        <v>351.9767317851385</v>
      </c>
      <c r="O1111" s="21">
        <v>246.7994096755981</v>
      </c>
      <c r="P1111" s="21">
        <v>179.4115384615385</v>
      </c>
      <c r="Q1111" s="21">
        <v>153.43199999999999</v>
      </c>
      <c r="R1111" s="21">
        <v>255.25769230769231</v>
      </c>
      <c r="S1111" s="21">
        <v>466.61200000000002</v>
      </c>
      <c r="T1111" s="21">
        <v>529.50004166666668</v>
      </c>
      <c r="U1111" s="21">
        <v>586.10343945516752</v>
      </c>
      <c r="V1111" s="22">
        <v>4435.4627379671856</v>
      </c>
      <c r="W1111" s="23">
        <v>297</v>
      </c>
      <c r="X1111" s="24">
        <v>0.82499999999999996</v>
      </c>
      <c r="Y1111" s="5"/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</row>
    <row r="1112" spans="1:42" s="25" customFormat="1" ht="16.5" customHeight="1" x14ac:dyDescent="0.25">
      <c r="A1112" s="16">
        <v>52050050</v>
      </c>
      <c r="B1112" s="17" t="s">
        <v>1211</v>
      </c>
      <c r="C1112" s="17" t="s">
        <v>672</v>
      </c>
      <c r="D1112" s="17" t="s">
        <v>2081</v>
      </c>
      <c r="E1112" s="17" t="s">
        <v>82</v>
      </c>
      <c r="F1112" s="17">
        <v>7</v>
      </c>
      <c r="G1112" s="17">
        <v>2834</v>
      </c>
      <c r="H1112" s="18">
        <v>-77.679666669999989</v>
      </c>
      <c r="I1112" s="19">
        <v>1.22063889</v>
      </c>
      <c r="J1112" s="20">
        <v>163.89333333333329</v>
      </c>
      <c r="K1112" s="21">
        <v>118.22068965517239</v>
      </c>
      <c r="L1112" s="21">
        <v>173.23333333333329</v>
      </c>
      <c r="M1112" s="21">
        <v>203.43103448275861</v>
      </c>
      <c r="N1112" s="21">
        <v>151.77000000000001</v>
      </c>
      <c r="O1112" s="21">
        <v>83.217857142857156</v>
      </c>
      <c r="P1112" s="21">
        <v>53.864285714285742</v>
      </c>
      <c r="Q1112" s="21">
        <v>39.355172413793113</v>
      </c>
      <c r="R1112" s="21">
        <v>70.549999999999983</v>
      </c>
      <c r="S1112" s="21">
        <v>188.56</v>
      </c>
      <c r="T1112" s="21">
        <v>227.72333333333339</v>
      </c>
      <c r="U1112" s="21">
        <v>209.02068965517239</v>
      </c>
      <c r="V1112" s="22">
        <v>1682.8397290640389</v>
      </c>
      <c r="W1112" s="23">
        <v>352</v>
      </c>
      <c r="X1112" s="24">
        <v>0.97777777777777775</v>
      </c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</row>
    <row r="1113" spans="1:42" s="25" customFormat="1" ht="16.5" customHeight="1" x14ac:dyDescent="0.25">
      <c r="A1113" s="16">
        <v>52045040</v>
      </c>
      <c r="B1113" s="17" t="s">
        <v>1236</v>
      </c>
      <c r="C1113" s="17" t="s">
        <v>605</v>
      </c>
      <c r="D1113" s="17" t="s">
        <v>605</v>
      </c>
      <c r="E1113" s="17" t="s">
        <v>82</v>
      </c>
      <c r="F1113" s="17">
        <v>7</v>
      </c>
      <c r="G1113" s="17">
        <v>1875</v>
      </c>
      <c r="H1113" s="18">
        <v>-77.267499999999998</v>
      </c>
      <c r="I1113" s="19">
        <v>1.54916667</v>
      </c>
      <c r="J1113" s="20">
        <v>140.5620689655172</v>
      </c>
      <c r="K1113" s="21">
        <v>122.0071428571428</v>
      </c>
      <c r="L1113" s="21">
        <v>183.36666666666659</v>
      </c>
      <c r="M1113" s="21">
        <v>202.8481481481482</v>
      </c>
      <c r="N1113" s="21">
        <v>166.22413793103451</v>
      </c>
      <c r="O1113" s="21">
        <v>81.767999999999986</v>
      </c>
      <c r="P1113" s="21">
        <v>55.346428571428582</v>
      </c>
      <c r="Q1113" s="21">
        <v>30.632000000000009</v>
      </c>
      <c r="R1113" s="21">
        <v>77.560714285714269</v>
      </c>
      <c r="S1113" s="21">
        <v>192.6</v>
      </c>
      <c r="T1113" s="21">
        <v>247.09642857142859</v>
      </c>
      <c r="U1113" s="21">
        <v>181.86551724137931</v>
      </c>
      <c r="V1113" s="22">
        <v>1681.8772532384601</v>
      </c>
      <c r="W1113" s="23">
        <v>332</v>
      </c>
      <c r="X1113" s="24">
        <v>0.92222222222222228</v>
      </c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</row>
    <row r="1114" spans="1:42" s="25" customFormat="1" ht="16.5" customHeight="1" x14ac:dyDescent="0.25">
      <c r="A1114" s="16">
        <v>52035040</v>
      </c>
      <c r="B1114" s="17" t="s">
        <v>1236</v>
      </c>
      <c r="C1114" s="17" t="s">
        <v>2082</v>
      </c>
      <c r="D1114" s="17" t="s">
        <v>605</v>
      </c>
      <c r="E1114" s="17" t="s">
        <v>82</v>
      </c>
      <c r="F1114" s="17">
        <v>7</v>
      </c>
      <c r="G1114" s="17">
        <v>1400</v>
      </c>
      <c r="H1114" s="18">
        <v>-77.34</v>
      </c>
      <c r="I1114" s="19">
        <v>1.62</v>
      </c>
      <c r="J1114" s="20">
        <v>65.785714285714292</v>
      </c>
      <c r="K1114" s="21">
        <v>54.4</v>
      </c>
      <c r="L1114" s="21">
        <v>96.839285714285708</v>
      </c>
      <c r="M1114" s="21">
        <v>106.1571428571429</v>
      </c>
      <c r="N1114" s="21">
        <v>81.329629629629636</v>
      </c>
      <c r="O1114" s="21">
        <v>41.53846153846154</v>
      </c>
      <c r="P1114" s="21">
        <v>25.511538461538461</v>
      </c>
      <c r="Q1114" s="21">
        <v>19.710714285714289</v>
      </c>
      <c r="R1114" s="21">
        <v>37.859259259259268</v>
      </c>
      <c r="S1114" s="21">
        <v>100.0655172413793</v>
      </c>
      <c r="T1114" s="21">
        <v>125.13103448275859</v>
      </c>
      <c r="U1114" s="21">
        <v>75.144827586206901</v>
      </c>
      <c r="V1114" s="22">
        <v>829.47312534209095</v>
      </c>
      <c r="W1114" s="23">
        <v>334</v>
      </c>
      <c r="X1114" s="24">
        <v>0.92777777777777781</v>
      </c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</row>
    <row r="1115" spans="1:42" s="25" customFormat="1" ht="16.5" customHeight="1" x14ac:dyDescent="0.25">
      <c r="A1115" s="16">
        <v>52055090</v>
      </c>
      <c r="B1115" s="17" t="s">
        <v>1227</v>
      </c>
      <c r="C1115" s="17" t="s">
        <v>711</v>
      </c>
      <c r="D1115" s="17" t="s">
        <v>709</v>
      </c>
      <c r="E1115" s="17" t="s">
        <v>82</v>
      </c>
      <c r="F1115" s="17">
        <v>7</v>
      </c>
      <c r="G1115" s="17">
        <v>2800</v>
      </c>
      <c r="H1115" s="18">
        <v>-77.38936111000001</v>
      </c>
      <c r="I1115" s="19">
        <v>1.10758333</v>
      </c>
      <c r="J1115" s="20">
        <v>97.455555555555549</v>
      </c>
      <c r="K1115" s="21">
        <v>81.737931034482742</v>
      </c>
      <c r="L1115" s="21">
        <v>101.244</v>
      </c>
      <c r="M1115" s="21">
        <v>112.1037037037037</v>
      </c>
      <c r="N1115" s="21">
        <v>99.421428571428564</v>
      </c>
      <c r="O1115" s="21">
        <v>51.965384615384622</v>
      </c>
      <c r="P1115" s="21">
        <v>36.618518518518528</v>
      </c>
      <c r="Q1115" s="21">
        <v>19.576000000000001</v>
      </c>
      <c r="R1115" s="21">
        <v>44.781481481481492</v>
      </c>
      <c r="S1115" s="21">
        <v>98.025925925925932</v>
      </c>
      <c r="T1115" s="21">
        <v>138.81785714285709</v>
      </c>
      <c r="U1115" s="21">
        <v>112.9678571428572</v>
      </c>
      <c r="V1115" s="22">
        <v>994.71564369219527</v>
      </c>
      <c r="W1115" s="23">
        <v>324</v>
      </c>
      <c r="X1115" s="24">
        <v>0.9</v>
      </c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</row>
    <row r="1116" spans="1:42" s="25" customFormat="1" ht="16.5" customHeight="1" x14ac:dyDescent="0.25">
      <c r="A1116" s="16">
        <v>52050080</v>
      </c>
      <c r="B1116" s="17" t="s">
        <v>1211</v>
      </c>
      <c r="C1116" s="17" t="s">
        <v>709</v>
      </c>
      <c r="D1116" s="17" t="s">
        <v>709</v>
      </c>
      <c r="E1116" s="17" t="s">
        <v>82</v>
      </c>
      <c r="F1116" s="17">
        <v>7</v>
      </c>
      <c r="G1116" s="17">
        <v>2420</v>
      </c>
      <c r="H1116" s="18">
        <v>-77.391972220000014</v>
      </c>
      <c r="I1116" s="19">
        <v>1.0941666699999999</v>
      </c>
      <c r="J1116" s="20">
        <v>97.066666666666677</v>
      </c>
      <c r="K1116" s="21">
        <v>72.488461538461536</v>
      </c>
      <c r="L1116" s="21">
        <v>105.2714285714286</v>
      </c>
      <c r="M1116" s="21">
        <v>118.1413793103448</v>
      </c>
      <c r="N1116" s="21">
        <v>104.46428571428569</v>
      </c>
      <c r="O1116" s="21">
        <v>44.62</v>
      </c>
      <c r="P1116" s="21">
        <v>31.77586206896552</v>
      </c>
      <c r="Q1116" s="21">
        <v>16.210344827586209</v>
      </c>
      <c r="R1116" s="21">
        <v>44.126666666666679</v>
      </c>
      <c r="S1116" s="21">
        <v>107.6535714285714</v>
      </c>
      <c r="T1116" s="21">
        <v>146.83928571428569</v>
      </c>
      <c r="U1116" s="21">
        <v>112.7961538461538</v>
      </c>
      <c r="V1116" s="22">
        <v>1001.454106353417</v>
      </c>
      <c r="W1116" s="23">
        <v>341</v>
      </c>
      <c r="X1116" s="24">
        <v>0.94722222222222219</v>
      </c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</row>
    <row r="1117" spans="1:42" s="25" customFormat="1" ht="16.5" customHeight="1" x14ac:dyDescent="0.25">
      <c r="A1117" s="16">
        <v>51035020</v>
      </c>
      <c r="B1117" s="17" t="s">
        <v>1227</v>
      </c>
      <c r="C1117" s="17" t="s">
        <v>2083</v>
      </c>
      <c r="D1117" s="17" t="s">
        <v>2084</v>
      </c>
      <c r="E1117" s="17" t="s">
        <v>82</v>
      </c>
      <c r="F1117" s="17">
        <v>7</v>
      </c>
      <c r="G1117" s="17">
        <v>1</v>
      </c>
      <c r="H1117" s="18">
        <v>-78.73</v>
      </c>
      <c r="I1117" s="19">
        <v>1.81916667</v>
      </c>
      <c r="J1117" s="20">
        <v>346.1275</v>
      </c>
      <c r="K1117" s="21">
        <v>254.548032391866</v>
      </c>
      <c r="L1117" s="21">
        <v>254.73750000000001</v>
      </c>
      <c r="M1117" s="21">
        <v>335.10833333333329</v>
      </c>
      <c r="N1117" s="21">
        <v>361.97083333333319</v>
      </c>
      <c r="O1117" s="21">
        <v>241.26958333333329</v>
      </c>
      <c r="P1117" s="21">
        <v>159.97200000000001</v>
      </c>
      <c r="Q1117" s="21">
        <v>105.02500000000001</v>
      </c>
      <c r="R1117" s="21">
        <v>110.70416666666669</v>
      </c>
      <c r="S1117" s="21">
        <v>117.04583333333341</v>
      </c>
      <c r="T1117" s="21">
        <v>115.7029166666666</v>
      </c>
      <c r="U1117" s="21">
        <v>189.0731725692749</v>
      </c>
      <c r="V1117" s="22">
        <v>2591.2848716278081</v>
      </c>
      <c r="W1117" s="23">
        <v>289</v>
      </c>
      <c r="X1117" s="24">
        <v>0.80277777777777781</v>
      </c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</row>
    <row r="1118" spans="1:42" s="25" customFormat="1" ht="16.5" customHeight="1" x14ac:dyDescent="0.25">
      <c r="A1118" s="16">
        <v>51030020</v>
      </c>
      <c r="B1118" s="17" t="s">
        <v>1211</v>
      </c>
      <c r="C1118" s="17" t="s">
        <v>2085</v>
      </c>
      <c r="D1118" s="17" t="s">
        <v>2084</v>
      </c>
      <c r="E1118" s="17" t="s">
        <v>82</v>
      </c>
      <c r="F1118" s="17">
        <v>7</v>
      </c>
      <c r="G1118" s="17">
        <v>20</v>
      </c>
      <c r="H1118" s="18">
        <v>-78.629861110000007</v>
      </c>
      <c r="I1118" s="19">
        <v>1.6337222199999999</v>
      </c>
      <c r="J1118" s="20">
        <v>305.36206896551732</v>
      </c>
      <c r="K1118" s="21">
        <v>247.3366666666667</v>
      </c>
      <c r="L1118" s="21">
        <v>260.21785714285721</v>
      </c>
      <c r="M1118" s="21">
        <v>392.58148148148149</v>
      </c>
      <c r="N1118" s="21">
        <v>485.96071428571429</v>
      </c>
      <c r="O1118" s="21">
        <v>286.392</v>
      </c>
      <c r="P1118" s="21">
        <v>165.28888888888889</v>
      </c>
      <c r="Q1118" s="21">
        <v>113.01111111111111</v>
      </c>
      <c r="R1118" s="21">
        <v>137.85333333333341</v>
      </c>
      <c r="S1118" s="21">
        <v>164.71071428571429</v>
      </c>
      <c r="T1118" s="21">
        <v>107.7576923076923</v>
      </c>
      <c r="U1118" s="21">
        <v>189.7551724137931</v>
      </c>
      <c r="V1118" s="22">
        <v>2856.22770088277</v>
      </c>
      <c r="W1118" s="23">
        <v>334</v>
      </c>
      <c r="X1118" s="24">
        <v>0.92777777777777781</v>
      </c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</row>
    <row r="1119" spans="1:42" s="25" customFormat="1" ht="16.5" customHeight="1" x14ac:dyDescent="0.25">
      <c r="A1119" s="16">
        <v>51025090</v>
      </c>
      <c r="B1119" s="17" t="s">
        <v>1227</v>
      </c>
      <c r="C1119" s="17" t="s">
        <v>2086</v>
      </c>
      <c r="D1119" s="17" t="s">
        <v>2084</v>
      </c>
      <c r="E1119" s="17" t="s">
        <v>82</v>
      </c>
      <c r="F1119" s="17">
        <v>7</v>
      </c>
      <c r="G1119" s="17">
        <v>16</v>
      </c>
      <c r="H1119" s="18">
        <v>-78.695583329999991</v>
      </c>
      <c r="I1119" s="19">
        <v>1.5501944400000001</v>
      </c>
      <c r="J1119" s="20">
        <v>338.60399999999993</v>
      </c>
      <c r="K1119" s="21">
        <v>282.75716852347063</v>
      </c>
      <c r="L1119" s="21">
        <v>266.26785714285722</v>
      </c>
      <c r="M1119" s="21">
        <v>358.71923076923082</v>
      </c>
      <c r="N1119" s="21">
        <v>466.71600000000012</v>
      </c>
      <c r="O1119" s="21">
        <v>300.38799999999998</v>
      </c>
      <c r="P1119" s="21">
        <v>216.71250000000001</v>
      </c>
      <c r="Q1119" s="21">
        <v>115.456</v>
      </c>
      <c r="R1119" s="21">
        <v>156.09230769230771</v>
      </c>
      <c r="S1119" s="21">
        <v>165.38878020445509</v>
      </c>
      <c r="T1119" s="21">
        <v>107.8346153846154</v>
      </c>
      <c r="U1119" s="21">
        <v>221.86907939764609</v>
      </c>
      <c r="V1119" s="22">
        <v>2996.8055391145831</v>
      </c>
      <c r="W1119" s="23">
        <v>302</v>
      </c>
      <c r="X1119" s="24">
        <v>0.83888888888888891</v>
      </c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</row>
    <row r="1120" spans="1:42" s="25" customFormat="1" ht="16.5" customHeight="1" x14ac:dyDescent="0.25">
      <c r="A1120" s="16">
        <v>51020050</v>
      </c>
      <c r="B1120" s="17" t="s">
        <v>1211</v>
      </c>
      <c r="C1120" s="17" t="s">
        <v>2087</v>
      </c>
      <c r="D1120" s="17" t="s">
        <v>2084</v>
      </c>
      <c r="E1120" s="17" t="s">
        <v>82</v>
      </c>
      <c r="F1120" s="17">
        <v>7</v>
      </c>
      <c r="G1120" s="17">
        <v>100</v>
      </c>
      <c r="H1120" s="18">
        <v>-78.437388889999994</v>
      </c>
      <c r="I1120" s="19">
        <v>1.4146111100000001</v>
      </c>
      <c r="J1120" s="20">
        <v>565.6</v>
      </c>
      <c r="K1120" s="21">
        <v>512.82068965517237</v>
      </c>
      <c r="L1120" s="21">
        <v>560.55357142857144</v>
      </c>
      <c r="M1120" s="21">
        <v>730.28571428571433</v>
      </c>
      <c r="N1120" s="21">
        <v>769.43333333333328</v>
      </c>
      <c r="O1120" s="21">
        <v>562.51428571428573</v>
      </c>
      <c r="P1120" s="21">
        <v>500.96666666666658</v>
      </c>
      <c r="Q1120" s="21">
        <v>353.73333333333329</v>
      </c>
      <c r="R1120" s="21">
        <v>416.63333333333333</v>
      </c>
      <c r="S1120" s="21">
        <v>402.68965517241378</v>
      </c>
      <c r="T1120" s="21">
        <v>293.96666666666658</v>
      </c>
      <c r="U1120" s="21">
        <v>451.30666666666667</v>
      </c>
      <c r="V1120" s="22">
        <v>6120.503916256157</v>
      </c>
      <c r="W1120" s="23">
        <v>352</v>
      </c>
      <c r="X1120" s="24">
        <v>0.97777777777777775</v>
      </c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</row>
    <row r="1121" spans="1:42" s="25" customFormat="1" ht="16.5" customHeight="1" x14ac:dyDescent="0.25">
      <c r="A1121" s="16">
        <v>52055220</v>
      </c>
      <c r="B1121" s="17" t="s">
        <v>1227</v>
      </c>
      <c r="C1121" s="17" t="s">
        <v>2088</v>
      </c>
      <c r="D1121" s="17" t="s">
        <v>727</v>
      </c>
      <c r="E1121" s="17" t="s">
        <v>82</v>
      </c>
      <c r="F1121" s="17">
        <v>7</v>
      </c>
      <c r="G1121" s="17">
        <v>3120</v>
      </c>
      <c r="H1121" s="18">
        <v>-77.636888889999994</v>
      </c>
      <c r="I1121" s="19">
        <v>1.07061111</v>
      </c>
      <c r="J1121" s="20">
        <v>84.206666666666663</v>
      </c>
      <c r="K1121" s="21">
        <v>73.096551724137939</v>
      </c>
      <c r="L1121" s="21">
        <v>112.6962962962963</v>
      </c>
      <c r="M1121" s="21">
        <v>138.67241379310349</v>
      </c>
      <c r="N1121" s="21">
        <v>116.24642857142859</v>
      </c>
      <c r="O1121" s="21">
        <v>60.121428571428552</v>
      </c>
      <c r="P1121" s="21">
        <v>38.08620689655173</v>
      </c>
      <c r="Q1121" s="21">
        <v>20.758620689655171</v>
      </c>
      <c r="R1121" s="21">
        <v>46.037931034482753</v>
      </c>
      <c r="S1121" s="21">
        <v>100.87307692307689</v>
      </c>
      <c r="T1121" s="21">
        <v>121.6111111111111</v>
      </c>
      <c r="U1121" s="21">
        <v>102.57586206896551</v>
      </c>
      <c r="V1121" s="22">
        <v>1014.982594346905</v>
      </c>
      <c r="W1121" s="23">
        <v>340</v>
      </c>
      <c r="X1121" s="24">
        <v>0.94444444444444442</v>
      </c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</row>
    <row r="1122" spans="1:42" s="25" customFormat="1" ht="16.5" customHeight="1" x14ac:dyDescent="0.25">
      <c r="A1122" s="16">
        <v>16055040</v>
      </c>
      <c r="B1122" s="17" t="s">
        <v>1227</v>
      </c>
      <c r="C1122" s="17" t="s">
        <v>2089</v>
      </c>
      <c r="D1122" s="17" t="s">
        <v>754</v>
      </c>
      <c r="E1122" s="17" t="s">
        <v>55</v>
      </c>
      <c r="F1122" s="17">
        <v>8</v>
      </c>
      <c r="G1122" s="17">
        <v>1430</v>
      </c>
      <c r="H1122" s="18">
        <v>-73.223055560000006</v>
      </c>
      <c r="I1122" s="19">
        <v>8.0872222199999992</v>
      </c>
      <c r="J1122" s="20">
        <v>12.45384615384615</v>
      </c>
      <c r="K1122" s="21">
        <v>13.61428571428571</v>
      </c>
      <c r="L1122" s="21">
        <v>28.37692307692307</v>
      </c>
      <c r="M1122" s="21">
        <v>123.7222222222222</v>
      </c>
      <c r="N1122" s="21">
        <v>175.42083333333329</v>
      </c>
      <c r="O1122" s="21">
        <v>94.352000000000004</v>
      </c>
      <c r="P1122" s="21">
        <v>82.84615384615384</v>
      </c>
      <c r="Q1122" s="21">
        <v>138.452</v>
      </c>
      <c r="R1122" s="21">
        <v>202.1740740740741</v>
      </c>
      <c r="S1122" s="21">
        <v>169.66923076923081</v>
      </c>
      <c r="T1122" s="21">
        <v>91.276923076923069</v>
      </c>
      <c r="U1122" s="21">
        <v>19.080769230769231</v>
      </c>
      <c r="V1122" s="22">
        <v>1151.439261497761</v>
      </c>
      <c r="W1122" s="23">
        <v>312</v>
      </c>
      <c r="X1122" s="24">
        <v>0.8666666666666667</v>
      </c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</row>
    <row r="1123" spans="1:42" s="25" customFormat="1" ht="16.5" customHeight="1" x14ac:dyDescent="0.25">
      <c r="A1123" s="16">
        <v>16040010</v>
      </c>
      <c r="B1123" s="17" t="s">
        <v>1211</v>
      </c>
      <c r="C1123" s="17" t="s">
        <v>2090</v>
      </c>
      <c r="D1123" s="17" t="s">
        <v>754</v>
      </c>
      <c r="E1123" s="17" t="s">
        <v>55</v>
      </c>
      <c r="F1123" s="17">
        <v>8</v>
      </c>
      <c r="G1123" s="17">
        <v>1920</v>
      </c>
      <c r="H1123" s="18">
        <v>-73.070833329999999</v>
      </c>
      <c r="I1123" s="19">
        <v>8.0888888900000016</v>
      </c>
      <c r="J1123" s="20">
        <v>23.179310344827591</v>
      </c>
      <c r="K1123" s="21">
        <v>23.827586206896552</v>
      </c>
      <c r="L1123" s="21">
        <v>47.571428571428569</v>
      </c>
      <c r="M1123" s="21">
        <v>140.91379310344831</v>
      </c>
      <c r="N1123" s="21">
        <v>174.47</v>
      </c>
      <c r="O1123" s="21">
        <v>52.033333333333331</v>
      </c>
      <c r="P1123" s="21">
        <v>43.193103448275863</v>
      </c>
      <c r="Q1123" s="21">
        <v>106.7</v>
      </c>
      <c r="R1123" s="21">
        <v>214.4666666666667</v>
      </c>
      <c r="S1123" s="21">
        <v>323.72413793103448</v>
      </c>
      <c r="T1123" s="21">
        <v>189.56666666666669</v>
      </c>
      <c r="U1123" s="21">
        <v>45.481481481481481</v>
      </c>
      <c r="V1123" s="22">
        <v>1385.127507754059</v>
      </c>
      <c r="W1123" s="23">
        <v>350</v>
      </c>
      <c r="X1123" s="24">
        <v>0.97222222222222221</v>
      </c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</row>
    <row r="1124" spans="1:42" s="25" customFormat="1" ht="16.5" customHeight="1" x14ac:dyDescent="0.25">
      <c r="A1124" s="16">
        <v>16050120</v>
      </c>
      <c r="B1124" s="17" t="s">
        <v>1211</v>
      </c>
      <c r="C1124" s="17" t="s">
        <v>2091</v>
      </c>
      <c r="D1124" s="17" t="s">
        <v>754</v>
      </c>
      <c r="E1124" s="17" t="s">
        <v>55</v>
      </c>
      <c r="F1124" s="17">
        <v>8</v>
      </c>
      <c r="G1124" s="17">
        <v>1700</v>
      </c>
      <c r="H1124" s="18">
        <v>-73.219277779999999</v>
      </c>
      <c r="I1124" s="19">
        <v>8.0364166700000013</v>
      </c>
      <c r="J1124" s="20">
        <v>18.333333333333329</v>
      </c>
      <c r="K1124" s="21">
        <v>23.285714285714281</v>
      </c>
      <c r="L1124" s="21">
        <v>54.275862068965523</v>
      </c>
      <c r="M1124" s="21">
        <v>174.56666666666669</v>
      </c>
      <c r="N1124" s="21">
        <v>220.37333333333331</v>
      </c>
      <c r="O1124" s="21">
        <v>88.34482758620689</v>
      </c>
      <c r="P1124" s="21">
        <v>80.892857142857139</v>
      </c>
      <c r="Q1124" s="21">
        <v>145.61538461538461</v>
      </c>
      <c r="R1124" s="21">
        <v>226.51034482758621</v>
      </c>
      <c r="S1124" s="21">
        <v>211.71428571428569</v>
      </c>
      <c r="T1124" s="21">
        <v>110.5862068965517</v>
      </c>
      <c r="U1124" s="21">
        <v>27.555555555555561</v>
      </c>
      <c r="V1124" s="22">
        <v>1382.0543720264409</v>
      </c>
      <c r="W1124" s="23">
        <v>343</v>
      </c>
      <c r="X1124" s="24">
        <v>0.95277777777777772</v>
      </c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</row>
    <row r="1125" spans="1:42" s="25" customFormat="1" ht="16.5" customHeight="1" x14ac:dyDescent="0.25">
      <c r="A1125" s="16">
        <v>16050130</v>
      </c>
      <c r="B1125" s="17" t="s">
        <v>1211</v>
      </c>
      <c r="C1125" s="17" t="s">
        <v>2092</v>
      </c>
      <c r="D1125" s="17" t="s">
        <v>754</v>
      </c>
      <c r="E1125" s="17" t="s">
        <v>55</v>
      </c>
      <c r="F1125" s="17">
        <v>8</v>
      </c>
      <c r="G1125" s="17">
        <v>1800</v>
      </c>
      <c r="H1125" s="18">
        <v>-73.23444443999999</v>
      </c>
      <c r="I1125" s="19">
        <v>8.0047222199999997</v>
      </c>
      <c r="J1125" s="20">
        <v>21.672413793103448</v>
      </c>
      <c r="K1125" s="21">
        <v>27.625</v>
      </c>
      <c r="L1125" s="21">
        <v>71.451724137931038</v>
      </c>
      <c r="M1125" s="21">
        <v>184.4851851851852</v>
      </c>
      <c r="N1125" s="21">
        <v>220.1448275862069</v>
      </c>
      <c r="O1125" s="21">
        <v>97.172413793103445</v>
      </c>
      <c r="P1125" s="21">
        <v>84.75</v>
      </c>
      <c r="Q1125" s="21">
        <v>144.7137931034483</v>
      </c>
      <c r="R1125" s="21">
        <v>220.62413793103451</v>
      </c>
      <c r="S1125" s="21">
        <v>226.95172413793111</v>
      </c>
      <c r="T1125" s="21">
        <v>130.74444444444441</v>
      </c>
      <c r="U1125" s="21">
        <v>34.755172413793098</v>
      </c>
      <c r="V1125" s="22">
        <v>1465.0908365261821</v>
      </c>
      <c r="W1125" s="23">
        <v>344</v>
      </c>
      <c r="X1125" s="24">
        <v>0.9555555555555556</v>
      </c>
      <c r="Y1125" s="5"/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</row>
    <row r="1126" spans="1:42" s="25" customFormat="1" ht="16.5" customHeight="1" x14ac:dyDescent="0.25">
      <c r="A1126" s="16">
        <v>16050100</v>
      </c>
      <c r="B1126" s="17" t="s">
        <v>1211</v>
      </c>
      <c r="C1126" s="17" t="s">
        <v>2093</v>
      </c>
      <c r="D1126" s="17" t="s">
        <v>754</v>
      </c>
      <c r="E1126" s="17" t="s">
        <v>55</v>
      </c>
      <c r="F1126" s="17">
        <v>8</v>
      </c>
      <c r="G1126" s="17">
        <v>1498</v>
      </c>
      <c r="H1126" s="18">
        <v>-73.183750000000003</v>
      </c>
      <c r="I1126" s="19">
        <v>8.0174722200000001</v>
      </c>
      <c r="J1126" s="20">
        <v>13.473333333333329</v>
      </c>
      <c r="K1126" s="21">
        <v>25.946666666666658</v>
      </c>
      <c r="L1126" s="21">
        <v>74.986666666666665</v>
      </c>
      <c r="M1126" s="21">
        <v>172.56333333333339</v>
      </c>
      <c r="N1126" s="21">
        <v>207.79333333333341</v>
      </c>
      <c r="O1126" s="21">
        <v>80.61333333333333</v>
      </c>
      <c r="P1126" s="21">
        <v>71.910000000000011</v>
      </c>
      <c r="Q1126" s="21">
        <v>125.44</v>
      </c>
      <c r="R1126" s="21">
        <v>219.69666666666669</v>
      </c>
      <c r="S1126" s="21">
        <v>212.10344827586209</v>
      </c>
      <c r="T1126" s="21">
        <v>130.9172413793103</v>
      </c>
      <c r="U1126" s="21">
        <v>39.043333333333322</v>
      </c>
      <c r="V1126" s="22">
        <v>1374.4873563218389</v>
      </c>
      <c r="W1126" s="23">
        <v>358</v>
      </c>
      <c r="X1126" s="24">
        <v>0.99444444444444446</v>
      </c>
      <c r="Y1126" s="5"/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</row>
    <row r="1127" spans="1:42" s="25" customFormat="1" ht="16.5" customHeight="1" x14ac:dyDescent="0.25">
      <c r="A1127" s="16">
        <v>16040050</v>
      </c>
      <c r="B1127" s="17" t="s">
        <v>1227</v>
      </c>
      <c r="C1127" s="17" t="s">
        <v>2094</v>
      </c>
      <c r="D1127" s="17" t="s">
        <v>754</v>
      </c>
      <c r="E1127" s="17" t="s">
        <v>55</v>
      </c>
      <c r="F1127" s="17">
        <v>8</v>
      </c>
      <c r="G1127" s="17">
        <v>1800</v>
      </c>
      <c r="H1127" s="18">
        <v>-73.21166667</v>
      </c>
      <c r="I1127" s="19">
        <v>7.93444444</v>
      </c>
      <c r="J1127" s="20">
        <v>30.766666666666669</v>
      </c>
      <c r="K1127" s="21">
        <v>48.1</v>
      </c>
      <c r="L1127" s="21">
        <v>118.8</v>
      </c>
      <c r="M1127" s="21">
        <v>291.5</v>
      </c>
      <c r="N1127" s="21">
        <v>299.30344827586202</v>
      </c>
      <c r="O1127" s="21">
        <v>124.07</v>
      </c>
      <c r="P1127" s="21">
        <v>101.2344827586207</v>
      </c>
      <c r="Q1127" s="21">
        <v>158.04482758620691</v>
      </c>
      <c r="R1127" s="21">
        <v>260.10000000000002</v>
      </c>
      <c r="S1127" s="21">
        <v>300.68965517241378</v>
      </c>
      <c r="T1127" s="21">
        <v>207.7586206896552</v>
      </c>
      <c r="U1127" s="21">
        <v>61.517241379310342</v>
      </c>
      <c r="V1127" s="22">
        <v>2001.8849425287351</v>
      </c>
      <c r="W1127" s="23">
        <v>351</v>
      </c>
      <c r="X1127" s="24">
        <v>0.97499999999999998</v>
      </c>
      <c r="Y1127" s="5"/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</row>
    <row r="1128" spans="1:42" s="25" customFormat="1" ht="16.5" customHeight="1" x14ac:dyDescent="0.25">
      <c r="A1128" s="16">
        <v>16020050</v>
      </c>
      <c r="B1128" s="17" t="s">
        <v>1211</v>
      </c>
      <c r="C1128" s="17" t="s">
        <v>2095</v>
      </c>
      <c r="D1128" s="17" t="s">
        <v>2095</v>
      </c>
      <c r="E1128" s="17" t="s">
        <v>55</v>
      </c>
      <c r="F1128" s="17">
        <v>8</v>
      </c>
      <c r="G1128" s="17">
        <v>925</v>
      </c>
      <c r="H1128" s="18">
        <v>-72.799722220000007</v>
      </c>
      <c r="I1128" s="19">
        <v>7.64444444</v>
      </c>
      <c r="J1128" s="20">
        <v>61.892857142857153</v>
      </c>
      <c r="K1128" s="21">
        <v>85.464285714285708</v>
      </c>
      <c r="L1128" s="21">
        <v>138</v>
      </c>
      <c r="M1128" s="21">
        <v>195.34482758620689</v>
      </c>
      <c r="N1128" s="21">
        <v>159.2931034482759</v>
      </c>
      <c r="O1128" s="21">
        <v>93.266666666666666</v>
      </c>
      <c r="P1128" s="21">
        <v>81.965517241379317</v>
      </c>
      <c r="Q1128" s="21">
        <v>118.1071428571429</v>
      </c>
      <c r="R1128" s="21">
        <v>201.6758620689655</v>
      </c>
      <c r="S1128" s="21">
        <v>238.28571428571431</v>
      </c>
      <c r="T1128" s="21">
        <v>228.82142857142861</v>
      </c>
      <c r="U1128" s="21">
        <v>118.72413793103451</v>
      </c>
      <c r="V1128" s="22">
        <v>1720.841543513957</v>
      </c>
      <c r="W1128" s="23">
        <v>345</v>
      </c>
      <c r="X1128" s="24">
        <v>0.95833333333333337</v>
      </c>
      <c r="Y1128" s="5"/>
      <c r="Z1128" s="5"/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</row>
    <row r="1129" spans="1:42" s="25" customFormat="1" ht="16.5" customHeight="1" x14ac:dyDescent="0.25">
      <c r="A1129" s="16">
        <v>16010020</v>
      </c>
      <c r="B1129" s="17" t="s">
        <v>1211</v>
      </c>
      <c r="C1129" s="17" t="s">
        <v>2096</v>
      </c>
      <c r="D1129" s="17" t="s">
        <v>2097</v>
      </c>
      <c r="E1129" s="17" t="s">
        <v>55</v>
      </c>
      <c r="F1129" s="17">
        <v>8</v>
      </c>
      <c r="G1129" s="17">
        <v>770</v>
      </c>
      <c r="H1129" s="18">
        <v>-72.601388889999996</v>
      </c>
      <c r="I1129" s="19">
        <v>7.6972222199999996</v>
      </c>
      <c r="J1129" s="20">
        <v>46.996551724137937</v>
      </c>
      <c r="K1129" s="21">
        <v>60.493103448275868</v>
      </c>
      <c r="L1129" s="21">
        <v>84.468965517241386</v>
      </c>
      <c r="M1129" s="21">
        <v>120.74827586206899</v>
      </c>
      <c r="N1129" s="21">
        <v>79.093103448275869</v>
      </c>
      <c r="O1129" s="21">
        <v>45.741379310344833</v>
      </c>
      <c r="P1129" s="21">
        <v>50.567857142857143</v>
      </c>
      <c r="Q1129" s="21">
        <v>66.613793103448259</v>
      </c>
      <c r="R1129" s="21">
        <v>92.268965517241369</v>
      </c>
      <c r="S1129" s="21">
        <v>163.1428571428572</v>
      </c>
      <c r="T1129" s="21">
        <v>175.65172413793101</v>
      </c>
      <c r="U1129" s="21">
        <v>79.886206896551727</v>
      </c>
      <c r="V1129" s="22">
        <v>1065.672783251232</v>
      </c>
      <c r="W1129" s="23">
        <v>346</v>
      </c>
      <c r="X1129" s="24">
        <v>0.96111111111111114</v>
      </c>
      <c r="Y1129" s="5"/>
      <c r="Z1129" s="5"/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</row>
    <row r="1130" spans="1:42" s="25" customFormat="1" ht="16.5" customHeight="1" x14ac:dyDescent="0.25">
      <c r="A1130" s="16">
        <v>23195180</v>
      </c>
      <c r="B1130" s="17" t="s">
        <v>1236</v>
      </c>
      <c r="C1130" s="17" t="s">
        <v>2098</v>
      </c>
      <c r="D1130" s="17" t="s">
        <v>742</v>
      </c>
      <c r="E1130" s="17" t="s">
        <v>55</v>
      </c>
      <c r="F1130" s="17">
        <v>8</v>
      </c>
      <c r="G1130" s="17">
        <v>1882</v>
      </c>
      <c r="H1130" s="18">
        <v>-73.051666669999989</v>
      </c>
      <c r="I1130" s="19">
        <v>7.7352777799999997</v>
      </c>
      <c r="J1130" s="20">
        <v>24.332000000000001</v>
      </c>
      <c r="K1130" s="21">
        <v>31.337499999999999</v>
      </c>
      <c r="L1130" s="21">
        <v>68.30416666666666</v>
      </c>
      <c r="M1130" s="21">
        <v>95.504169793923708</v>
      </c>
      <c r="N1130" s="21">
        <v>112.60833333333331</v>
      </c>
      <c r="O1130" s="21">
        <v>58.974902364607907</v>
      </c>
      <c r="P1130" s="21">
        <v>57.096110589000013</v>
      </c>
      <c r="Q1130" s="21">
        <v>70.3</v>
      </c>
      <c r="R1130" s="21">
        <v>139.2433389206</v>
      </c>
      <c r="S1130" s="21">
        <v>151.498625</v>
      </c>
      <c r="T1130" s="21">
        <v>109.1375</v>
      </c>
      <c r="U1130" s="21">
        <v>40.674999999999997</v>
      </c>
      <c r="V1130" s="22">
        <v>959.01164666813156</v>
      </c>
      <c r="W1130" s="23">
        <v>290</v>
      </c>
      <c r="X1130" s="24">
        <v>0.80555555555555558</v>
      </c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</row>
    <row r="1131" spans="1:42" s="25" customFormat="1" ht="16.5" customHeight="1" x14ac:dyDescent="0.25">
      <c r="A1131" s="16">
        <v>23190540</v>
      </c>
      <c r="B1131" s="17" t="s">
        <v>1211</v>
      </c>
      <c r="C1131" s="17" t="s">
        <v>699</v>
      </c>
      <c r="D1131" s="17" t="s">
        <v>742</v>
      </c>
      <c r="E1131" s="17" t="s">
        <v>55</v>
      </c>
      <c r="F1131" s="17">
        <v>8</v>
      </c>
      <c r="G1131" s="17">
        <v>710</v>
      </c>
      <c r="H1131" s="18">
        <v>-73.180555560000002</v>
      </c>
      <c r="I1131" s="19">
        <v>7.6508333300000002</v>
      </c>
      <c r="J1131" s="20">
        <v>61.365517241379322</v>
      </c>
      <c r="K1131" s="21">
        <v>74.356666666666655</v>
      </c>
      <c r="L1131" s="21">
        <v>138.81034482758619</v>
      </c>
      <c r="M1131" s="21">
        <v>200.67333333333329</v>
      </c>
      <c r="N1131" s="21">
        <v>221.3346153846154</v>
      </c>
      <c r="O1131" s="21">
        <v>109.1103448275862</v>
      </c>
      <c r="P1131" s="21">
        <v>86.810714285714297</v>
      </c>
      <c r="Q1131" s="21">
        <v>128.13448275862069</v>
      </c>
      <c r="R1131" s="21">
        <v>188.43793103448269</v>
      </c>
      <c r="S1131" s="21">
        <v>241.83103448275861</v>
      </c>
      <c r="T1131" s="21">
        <v>208.40344827586199</v>
      </c>
      <c r="U1131" s="21">
        <v>74.296666666666667</v>
      </c>
      <c r="V1131" s="22">
        <v>1733.565099785272</v>
      </c>
      <c r="W1131" s="23">
        <v>347</v>
      </c>
      <c r="X1131" s="24">
        <v>0.96388888888888891</v>
      </c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</row>
    <row r="1132" spans="1:42" s="25" customFormat="1" ht="16.5" customHeight="1" x14ac:dyDescent="0.25">
      <c r="A1132" s="16">
        <v>37010030</v>
      </c>
      <c r="B1132" s="17" t="s">
        <v>1211</v>
      </c>
      <c r="C1132" s="17" t="s">
        <v>2099</v>
      </c>
      <c r="D1132" s="17" t="s">
        <v>2099</v>
      </c>
      <c r="E1132" s="17" t="s">
        <v>55</v>
      </c>
      <c r="F1132" s="17">
        <v>8</v>
      </c>
      <c r="G1132" s="17">
        <v>2645</v>
      </c>
      <c r="H1132" s="18">
        <v>-72.643611110000009</v>
      </c>
      <c r="I1132" s="19">
        <v>7.27</v>
      </c>
      <c r="J1132" s="20">
        <v>9.0866666666666678</v>
      </c>
      <c r="K1132" s="21">
        <v>14.89666666666667</v>
      </c>
      <c r="L1132" s="21">
        <v>39</v>
      </c>
      <c r="M1132" s="21">
        <v>64.986206896551721</v>
      </c>
      <c r="N1132" s="21">
        <v>77.172413793103445</v>
      </c>
      <c r="O1132" s="21">
        <v>108.9379310344828</v>
      </c>
      <c r="P1132" s="21">
        <v>99.206896551724142</v>
      </c>
      <c r="Q1132" s="21">
        <v>74.793103448275858</v>
      </c>
      <c r="R1132" s="21">
        <v>65.607142857142861</v>
      </c>
      <c r="S1132" s="21">
        <v>60.413793103448278</v>
      </c>
      <c r="T1132" s="21">
        <v>39.903448275862061</v>
      </c>
      <c r="U1132" s="21">
        <v>12.086206896551721</v>
      </c>
      <c r="V1132" s="22">
        <v>666.09047619047612</v>
      </c>
      <c r="W1132" s="23">
        <v>350</v>
      </c>
      <c r="X1132" s="24">
        <v>0.97222222222222221</v>
      </c>
      <c r="Y1132" s="5"/>
      <c r="Z1132" s="5"/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</row>
    <row r="1133" spans="1:42" s="25" customFormat="1" ht="16.5" customHeight="1" x14ac:dyDescent="0.25">
      <c r="A1133" s="16">
        <v>16010110</v>
      </c>
      <c r="B1133" s="17" t="s">
        <v>1211</v>
      </c>
      <c r="C1133" s="17" t="s">
        <v>840</v>
      </c>
      <c r="D1133" s="17" t="s">
        <v>841</v>
      </c>
      <c r="E1133" s="17" t="s">
        <v>55</v>
      </c>
      <c r="F1133" s="17">
        <v>8</v>
      </c>
      <c r="G1133" s="17">
        <v>1350</v>
      </c>
      <c r="H1133" s="18">
        <v>-72.590833329999995</v>
      </c>
      <c r="I1133" s="19">
        <v>7.61277778</v>
      </c>
      <c r="J1133" s="20">
        <v>48.953333333333333</v>
      </c>
      <c r="K1133" s="21">
        <v>55.653333333333343</v>
      </c>
      <c r="L1133" s="21">
        <v>92.523333333333341</v>
      </c>
      <c r="M1133" s="21">
        <v>179.9266666666667</v>
      </c>
      <c r="N1133" s="21">
        <v>139.68333333333339</v>
      </c>
      <c r="O1133" s="21">
        <v>97.707407407407402</v>
      </c>
      <c r="P1133" s="21">
        <v>89.617857142857147</v>
      </c>
      <c r="Q1133" s="21">
        <v>87.471428571428561</v>
      </c>
      <c r="R1133" s="21">
        <v>145.95357142857151</v>
      </c>
      <c r="S1133" s="21">
        <v>205.3535714285714</v>
      </c>
      <c r="T1133" s="21">
        <v>194.56206896551731</v>
      </c>
      <c r="U1133" s="21">
        <v>88.875862068965546</v>
      </c>
      <c r="V1133" s="22">
        <v>1426.281767013319</v>
      </c>
      <c r="W1133" s="23">
        <v>347</v>
      </c>
      <c r="X1133" s="24">
        <v>0.96388888888888891</v>
      </c>
      <c r="Y1133" s="5"/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</row>
    <row r="1134" spans="1:42" s="25" customFormat="1" ht="16.5" customHeight="1" x14ac:dyDescent="0.25">
      <c r="A1134" s="16">
        <v>37010020</v>
      </c>
      <c r="B1134" s="17" t="s">
        <v>1211</v>
      </c>
      <c r="C1134" s="17" t="s">
        <v>816</v>
      </c>
      <c r="D1134" s="17" t="s">
        <v>816</v>
      </c>
      <c r="E1134" s="17" t="s">
        <v>55</v>
      </c>
      <c r="F1134" s="17">
        <v>8</v>
      </c>
      <c r="G1134" s="17">
        <v>2410</v>
      </c>
      <c r="H1134" s="18">
        <v>-72.664722220000002</v>
      </c>
      <c r="I1134" s="19">
        <v>7.1394444400000001</v>
      </c>
      <c r="J1134" s="20">
        <v>14.036666666666671</v>
      </c>
      <c r="K1134" s="21">
        <v>21.762068965517241</v>
      </c>
      <c r="L1134" s="21">
        <v>43.333333333333343</v>
      </c>
      <c r="M1134" s="21">
        <v>85.151724137931026</v>
      </c>
      <c r="N1134" s="21">
        <v>111.19</v>
      </c>
      <c r="O1134" s="21">
        <v>184.55</v>
      </c>
      <c r="P1134" s="21">
        <v>171.87586206896549</v>
      </c>
      <c r="Q1134" s="21">
        <v>128.36000000000001</v>
      </c>
      <c r="R1134" s="21">
        <v>92.666666666666686</v>
      </c>
      <c r="S1134" s="21">
        <v>86.826666666666682</v>
      </c>
      <c r="T1134" s="21">
        <v>51.98</v>
      </c>
      <c r="U1134" s="21">
        <v>21.643333333333331</v>
      </c>
      <c r="V1134" s="22">
        <v>1013.376321839081</v>
      </c>
      <c r="W1134" s="23">
        <v>357</v>
      </c>
      <c r="X1134" s="24">
        <v>0.9916666666666667</v>
      </c>
      <c r="Y1134" s="5"/>
      <c r="Z1134" s="5"/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</row>
    <row r="1135" spans="1:42" s="25" customFormat="1" ht="16.5" customHeight="1" x14ac:dyDescent="0.25">
      <c r="A1135" s="16">
        <v>37010040</v>
      </c>
      <c r="B1135" s="17" t="s">
        <v>1211</v>
      </c>
      <c r="C1135" s="17" t="s">
        <v>815</v>
      </c>
      <c r="D1135" s="17" t="s">
        <v>816</v>
      </c>
      <c r="E1135" s="17" t="s">
        <v>55</v>
      </c>
      <c r="F1135" s="17">
        <v>8</v>
      </c>
      <c r="G1135" s="17">
        <v>3320</v>
      </c>
      <c r="H1135" s="18">
        <v>-72.680833329999999</v>
      </c>
      <c r="I1135" s="19">
        <v>7.0138888899999996</v>
      </c>
      <c r="J1135" s="20">
        <v>31.261538461538461</v>
      </c>
      <c r="K1135" s="21">
        <v>50.725925925925921</v>
      </c>
      <c r="L1135" s="21">
        <v>97.118518518518513</v>
      </c>
      <c r="M1135" s="21">
        <v>167.60416666666671</v>
      </c>
      <c r="N1135" s="21">
        <v>182.29599999999999</v>
      </c>
      <c r="O1135" s="21">
        <v>225.55199999999999</v>
      </c>
      <c r="P1135" s="21">
        <v>197.9851851851852</v>
      </c>
      <c r="Q1135" s="21">
        <v>174.37692307692299</v>
      </c>
      <c r="R1135" s="21">
        <v>144.02142857142849</v>
      </c>
      <c r="S1135" s="21">
        <v>153.78518518518521</v>
      </c>
      <c r="T1135" s="21">
        <v>110.8148148148148</v>
      </c>
      <c r="U1135" s="21">
        <v>45.726923076923057</v>
      </c>
      <c r="V1135" s="22">
        <v>1581.268609483109</v>
      </c>
      <c r="W1135" s="23">
        <v>315</v>
      </c>
      <c r="X1135" s="24">
        <v>0.875</v>
      </c>
      <c r="Y1135" s="5"/>
      <c r="Z1135" s="5"/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</row>
    <row r="1136" spans="1:42" s="25" customFormat="1" ht="16.5" customHeight="1" x14ac:dyDescent="0.25">
      <c r="A1136" s="16">
        <v>16050240</v>
      </c>
      <c r="B1136" s="17" t="s">
        <v>1211</v>
      </c>
      <c r="C1136" s="17" t="s">
        <v>2100</v>
      </c>
      <c r="D1136" s="17" t="s">
        <v>2101</v>
      </c>
      <c r="E1136" s="17" t="s">
        <v>55</v>
      </c>
      <c r="F1136" s="17">
        <v>8</v>
      </c>
      <c r="G1136" s="17">
        <v>1280</v>
      </c>
      <c r="H1136" s="18">
        <v>-73.351138890000001</v>
      </c>
      <c r="I1136" s="19">
        <v>8.6103333300000013</v>
      </c>
      <c r="J1136" s="20">
        <v>58.842105263157897</v>
      </c>
      <c r="K1136" s="21">
        <v>62.444444444444443</v>
      </c>
      <c r="L1136" s="21">
        <v>110.8888888888889</v>
      </c>
      <c r="M1136" s="21">
        <v>206.12631578947369</v>
      </c>
      <c r="N1136" s="21">
        <v>213.64705882352939</v>
      </c>
      <c r="O1136" s="21">
        <v>157.54374999999999</v>
      </c>
      <c r="P1136" s="21">
        <v>202.09473684210531</v>
      </c>
      <c r="Q1136" s="21">
        <v>226.875</v>
      </c>
      <c r="R1136" s="21">
        <v>254.76315789473679</v>
      </c>
      <c r="S1136" s="21">
        <v>274.84210526315792</v>
      </c>
      <c r="T1136" s="21">
        <v>222.12</v>
      </c>
      <c r="U1136" s="21">
        <v>135.88888888888891</v>
      </c>
      <c r="V1136" s="22">
        <v>2126.076452098383</v>
      </c>
      <c r="W1136" s="23">
        <v>222</v>
      </c>
      <c r="X1136" s="24">
        <v>0.92500000000000004</v>
      </c>
      <c r="Y1136" s="5" t="s">
        <v>1214</v>
      </c>
      <c r="Z1136" s="5"/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</row>
    <row r="1137" spans="1:42" s="25" customFormat="1" ht="16.5" customHeight="1" x14ac:dyDescent="0.25">
      <c r="A1137" s="16">
        <v>16055090</v>
      </c>
      <c r="B1137" s="17" t="s">
        <v>1227</v>
      </c>
      <c r="C1137" s="17" t="s">
        <v>2102</v>
      </c>
      <c r="D1137" s="17" t="s">
        <v>2101</v>
      </c>
      <c r="E1137" s="17" t="s">
        <v>55</v>
      </c>
      <c r="F1137" s="17">
        <v>8</v>
      </c>
      <c r="G1137" s="17">
        <v>1076</v>
      </c>
      <c r="H1137" s="18">
        <v>-73.343888890000002</v>
      </c>
      <c r="I1137" s="19">
        <v>8.4705555599999993</v>
      </c>
      <c r="J1137" s="20">
        <v>48.708333333333343</v>
      </c>
      <c r="K1137" s="21">
        <v>47.280000000000008</v>
      </c>
      <c r="L1137" s="21">
        <v>72.100000000000009</v>
      </c>
      <c r="M1137" s="21">
        <v>135.62799999999999</v>
      </c>
      <c r="N1137" s="21">
        <v>149.58799999999999</v>
      </c>
      <c r="O1137" s="21">
        <v>98.452000000000012</v>
      </c>
      <c r="P1137" s="21">
        <v>115.456</v>
      </c>
      <c r="Q1137" s="21">
        <v>141.99199999999999</v>
      </c>
      <c r="R1137" s="21">
        <v>179.29583333333329</v>
      </c>
      <c r="S1137" s="21">
        <v>200.5708333333333</v>
      </c>
      <c r="T1137" s="21">
        <v>169.3416666666667</v>
      </c>
      <c r="U1137" s="21">
        <v>98.566666666666663</v>
      </c>
      <c r="V1137" s="22">
        <v>1456.979333333333</v>
      </c>
      <c r="W1137" s="23">
        <v>294</v>
      </c>
      <c r="X1137" s="24">
        <v>0.81666666666666665</v>
      </c>
      <c r="Y1137" s="5"/>
      <c r="Z1137" s="5"/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</row>
    <row r="1138" spans="1:42" s="25" customFormat="1" ht="16.5" customHeight="1" x14ac:dyDescent="0.25">
      <c r="A1138" s="16">
        <v>16015010</v>
      </c>
      <c r="B1138" s="17" t="s">
        <v>1218</v>
      </c>
      <c r="C1138" s="17" t="s">
        <v>54</v>
      </c>
      <c r="D1138" s="17" t="s">
        <v>2103</v>
      </c>
      <c r="E1138" s="17" t="s">
        <v>55</v>
      </c>
      <c r="F1138" s="17">
        <v>8</v>
      </c>
      <c r="G1138" s="17">
        <v>250</v>
      </c>
      <c r="H1138" s="18">
        <v>-72.509166669999999</v>
      </c>
      <c r="I1138" s="19">
        <v>7.9302777799999999</v>
      </c>
      <c r="J1138" s="20">
        <v>63.947999999999993</v>
      </c>
      <c r="K1138" s="21">
        <v>46.1</v>
      </c>
      <c r="L1138" s="21">
        <v>65.908000000000001</v>
      </c>
      <c r="M1138" s="21">
        <v>102.72799999999999</v>
      </c>
      <c r="N1138" s="21">
        <v>85.141666666666666</v>
      </c>
      <c r="O1138" s="21">
        <v>42.535999999999987</v>
      </c>
      <c r="P1138" s="21">
        <v>38.28</v>
      </c>
      <c r="Q1138" s="21">
        <v>45.704166666666673</v>
      </c>
      <c r="R1138" s="21">
        <v>60.658333333333331</v>
      </c>
      <c r="S1138" s="21">
        <v>119.05833333333329</v>
      </c>
      <c r="T1138" s="21">
        <v>143.82499999999999</v>
      </c>
      <c r="U1138" s="21">
        <v>83.500416666666666</v>
      </c>
      <c r="V1138" s="22">
        <v>897.38791666666646</v>
      </c>
      <c r="W1138" s="23">
        <v>294</v>
      </c>
      <c r="X1138" s="24">
        <v>0.81666666666666665</v>
      </c>
      <c r="Y1138" s="5"/>
      <c r="Z1138" s="5"/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</row>
    <row r="1139" spans="1:42" s="25" customFormat="1" ht="16.5" customHeight="1" x14ac:dyDescent="0.25">
      <c r="A1139" s="16">
        <v>16020320</v>
      </c>
      <c r="B1139" s="17" t="s">
        <v>1211</v>
      </c>
      <c r="C1139" s="17" t="s">
        <v>2104</v>
      </c>
      <c r="D1139" s="17" t="s">
        <v>2103</v>
      </c>
      <c r="E1139" s="17" t="s">
        <v>55</v>
      </c>
      <c r="F1139" s="17">
        <v>8</v>
      </c>
      <c r="G1139" s="17">
        <v>250</v>
      </c>
      <c r="H1139" s="18">
        <v>-72.483611109999998</v>
      </c>
      <c r="I1139" s="19">
        <v>8.0361111100000002</v>
      </c>
      <c r="J1139" s="20">
        <v>125.8388888888889</v>
      </c>
      <c r="K1139" s="21">
        <v>78.716666666666669</v>
      </c>
      <c r="L1139" s="21">
        <v>95.711111111111109</v>
      </c>
      <c r="M1139" s="21">
        <v>135.77222222222221</v>
      </c>
      <c r="N1139" s="21">
        <v>131.72</v>
      </c>
      <c r="O1139" s="21">
        <v>62.475000000000001</v>
      </c>
      <c r="P1139" s="21">
        <v>49.268421052631581</v>
      </c>
      <c r="Q1139" s="21">
        <v>83.236842105263165</v>
      </c>
      <c r="R1139" s="21">
        <v>99.410526315789468</v>
      </c>
      <c r="S1139" s="21">
        <v>193.721052631579</v>
      </c>
      <c r="T1139" s="21">
        <v>233.12352941176471</v>
      </c>
      <c r="U1139" s="21">
        <v>172.99444444444441</v>
      </c>
      <c r="V1139" s="22">
        <v>1461.988704850361</v>
      </c>
      <c r="W1139" s="23">
        <v>223</v>
      </c>
      <c r="X1139" s="24">
        <v>0.9291666666666667</v>
      </c>
      <c r="Y1139" s="5" t="s">
        <v>1214</v>
      </c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</row>
    <row r="1140" spans="1:42" s="25" customFormat="1" ht="16.5" customHeight="1" x14ac:dyDescent="0.25">
      <c r="A1140" s="16">
        <v>16020130</v>
      </c>
      <c r="B1140" s="17" t="s">
        <v>1211</v>
      </c>
      <c r="C1140" s="17" t="s">
        <v>435</v>
      </c>
      <c r="D1140" s="17" t="s">
        <v>2103</v>
      </c>
      <c r="E1140" s="17" t="s">
        <v>55</v>
      </c>
      <c r="F1140" s="17">
        <v>8</v>
      </c>
      <c r="G1140" s="17">
        <v>74</v>
      </c>
      <c r="H1140" s="18">
        <v>-72.526305560000011</v>
      </c>
      <c r="I1140" s="19">
        <v>8.2454999999999998</v>
      </c>
      <c r="J1140" s="20">
        <v>129.80000000000001</v>
      </c>
      <c r="K1140" s="21">
        <v>103.83</v>
      </c>
      <c r="L1140" s="21">
        <v>143.73333333333329</v>
      </c>
      <c r="M1140" s="21">
        <v>245.5333333333333</v>
      </c>
      <c r="N1140" s="21">
        <v>245.16666666666671</v>
      </c>
      <c r="O1140" s="21">
        <v>121.9466666666667</v>
      </c>
      <c r="P1140" s="21">
        <v>124.8333333333333</v>
      </c>
      <c r="Q1140" s="21">
        <v>157.33333333333329</v>
      </c>
      <c r="R1140" s="21">
        <v>258.83333333333331</v>
      </c>
      <c r="S1140" s="21">
        <v>348.9655172413793</v>
      </c>
      <c r="T1140" s="21">
        <v>325.03928571428571</v>
      </c>
      <c r="U1140" s="21">
        <v>225.93333333333331</v>
      </c>
      <c r="V1140" s="22">
        <v>2430.9481362889978</v>
      </c>
      <c r="W1140" s="23">
        <v>357</v>
      </c>
      <c r="X1140" s="24">
        <v>0.9916666666666667</v>
      </c>
      <c r="Y1140" s="5"/>
      <c r="Z1140" s="5"/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</row>
    <row r="1141" spans="1:42" s="25" customFormat="1" ht="16.5" customHeight="1" x14ac:dyDescent="0.25">
      <c r="A1141" s="16">
        <v>16020140</v>
      </c>
      <c r="B1141" s="17" t="s">
        <v>1211</v>
      </c>
      <c r="C1141" s="17" t="s">
        <v>2105</v>
      </c>
      <c r="D1141" s="17" t="s">
        <v>2103</v>
      </c>
      <c r="E1141" s="17" t="s">
        <v>55</v>
      </c>
      <c r="F1141" s="17">
        <v>8</v>
      </c>
      <c r="G1141" s="17">
        <v>150</v>
      </c>
      <c r="H1141" s="18">
        <v>-72.583888889999997</v>
      </c>
      <c r="I1141" s="19">
        <v>8.0773333300000001</v>
      </c>
      <c r="J1141" s="20">
        <v>93.089655172413757</v>
      </c>
      <c r="K1141" s="21">
        <v>60.503571428571433</v>
      </c>
      <c r="L1141" s="21">
        <v>89.536666666666662</v>
      </c>
      <c r="M1141" s="21">
        <v>140.62666666666661</v>
      </c>
      <c r="N1141" s="21">
        <v>152.56896551724131</v>
      </c>
      <c r="O1141" s="21">
        <v>59.572413793103451</v>
      </c>
      <c r="P1141" s="21">
        <v>77.627586206896567</v>
      </c>
      <c r="Q1141" s="21">
        <v>102.1666666666667</v>
      </c>
      <c r="R1141" s="21">
        <v>126.34666666666671</v>
      </c>
      <c r="S1141" s="21">
        <v>224.63448275862069</v>
      </c>
      <c r="T1141" s="21">
        <v>256.7074074074074</v>
      </c>
      <c r="U1141" s="21">
        <v>132.8481481481482</v>
      </c>
      <c r="V1141" s="22">
        <v>1516.2288970990689</v>
      </c>
      <c r="W1141" s="23">
        <v>347</v>
      </c>
      <c r="X1141" s="24">
        <v>0.96388888888888891</v>
      </c>
      <c r="Y1141" s="5"/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</row>
    <row r="1142" spans="1:42" s="25" customFormat="1" ht="16.5" customHeight="1" x14ac:dyDescent="0.25">
      <c r="A1142" s="16">
        <v>16025010</v>
      </c>
      <c r="B1142" s="17" t="s">
        <v>1227</v>
      </c>
      <c r="C1142" s="17" t="s">
        <v>2106</v>
      </c>
      <c r="D1142" s="17" t="s">
        <v>2103</v>
      </c>
      <c r="E1142" s="17" t="s">
        <v>55</v>
      </c>
      <c r="F1142" s="17">
        <v>8</v>
      </c>
      <c r="G1142" s="17">
        <v>285</v>
      </c>
      <c r="H1142" s="18">
        <v>-72.566111110000008</v>
      </c>
      <c r="I1142" s="19">
        <v>7.8488888899999996</v>
      </c>
      <c r="J1142" s="20">
        <v>55.733333333333327</v>
      </c>
      <c r="K1142" s="21">
        <v>60.493103448275853</v>
      </c>
      <c r="L1142" s="21">
        <v>80.86333333333333</v>
      </c>
      <c r="M1142" s="21">
        <v>113.7</v>
      </c>
      <c r="N1142" s="21">
        <v>83.644827586206873</v>
      </c>
      <c r="O1142" s="21">
        <v>35.033333333333339</v>
      </c>
      <c r="P1142" s="21">
        <v>35.84137931034482</v>
      </c>
      <c r="Q1142" s="21">
        <v>44.623333333333328</v>
      </c>
      <c r="R1142" s="21">
        <v>65.882142857142838</v>
      </c>
      <c r="S1142" s="21">
        <v>144.6413793103448</v>
      </c>
      <c r="T1142" s="21">
        <v>168.83703703703699</v>
      </c>
      <c r="U1142" s="21">
        <v>76.364285714285728</v>
      </c>
      <c r="V1142" s="22">
        <v>965.65748859697135</v>
      </c>
      <c r="W1142" s="23">
        <v>348</v>
      </c>
      <c r="X1142" s="24">
        <v>0.96666666666666667</v>
      </c>
      <c r="Y1142" s="5"/>
      <c r="Z1142" s="5"/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</row>
    <row r="1143" spans="1:42" s="25" customFormat="1" ht="16.5" customHeight="1" x14ac:dyDescent="0.25">
      <c r="A1143" s="16">
        <v>16020180</v>
      </c>
      <c r="B1143" s="17" t="s">
        <v>1211</v>
      </c>
      <c r="C1143" s="17" t="s">
        <v>2107</v>
      </c>
      <c r="D1143" s="17" t="s">
        <v>2103</v>
      </c>
      <c r="E1143" s="17" t="s">
        <v>55</v>
      </c>
      <c r="F1143" s="17">
        <v>8</v>
      </c>
      <c r="G1143" s="17">
        <v>300</v>
      </c>
      <c r="H1143" s="18">
        <v>-72.500277780000005</v>
      </c>
      <c r="I1143" s="19">
        <v>8.0119444400000006</v>
      </c>
      <c r="J1143" s="20">
        <v>94.821428571428569</v>
      </c>
      <c r="K1143" s="21">
        <v>62.565517241379311</v>
      </c>
      <c r="L1143" s="21">
        <v>75.148148148148152</v>
      </c>
      <c r="M1143" s="21">
        <v>117.3653846153846</v>
      </c>
      <c r="N1143" s="21">
        <v>82.257692307692295</v>
      </c>
      <c r="O1143" s="21">
        <v>50.099999999999987</v>
      </c>
      <c r="P1143" s="21">
        <v>40.88148148148148</v>
      </c>
      <c r="Q1143" s="21">
        <v>50.855172413793099</v>
      </c>
      <c r="R1143" s="21">
        <v>76.806896551724137</v>
      </c>
      <c r="S1143" s="21">
        <v>186.3962962962963</v>
      </c>
      <c r="T1143" s="21">
        <v>195.82758620689651</v>
      </c>
      <c r="U1143" s="21">
        <v>116.5821428571429</v>
      </c>
      <c r="V1143" s="22">
        <v>1149.6077466913671</v>
      </c>
      <c r="W1143" s="23">
        <v>331</v>
      </c>
      <c r="X1143" s="24">
        <v>0.9194444444444444</v>
      </c>
      <c r="Y1143" s="5"/>
      <c r="Z1143" s="5"/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</row>
    <row r="1144" spans="1:42" s="25" customFormat="1" ht="16.5" customHeight="1" x14ac:dyDescent="0.25">
      <c r="A1144" s="16">
        <v>16025040</v>
      </c>
      <c r="B1144" s="17" t="s">
        <v>1227</v>
      </c>
      <c r="C1144" s="17" t="s">
        <v>2108</v>
      </c>
      <c r="D1144" s="17" t="s">
        <v>2103</v>
      </c>
      <c r="E1144" s="17" t="s">
        <v>55</v>
      </c>
      <c r="F1144" s="17">
        <v>8</v>
      </c>
      <c r="G1144" s="17">
        <v>100</v>
      </c>
      <c r="H1144" s="18">
        <v>-72.468611109999998</v>
      </c>
      <c r="I1144" s="19">
        <v>8.1677777799999998</v>
      </c>
      <c r="J1144" s="20">
        <v>194.95416666666671</v>
      </c>
      <c r="K1144" s="21">
        <v>136.13999999999999</v>
      </c>
      <c r="L1144" s="21">
        <v>164.35</v>
      </c>
      <c r="M1144" s="21">
        <v>203.17777777777781</v>
      </c>
      <c r="N1144" s="21">
        <v>188.0846153846154</v>
      </c>
      <c r="O1144" s="21">
        <v>104.35599999999999</v>
      </c>
      <c r="P1144" s="21">
        <v>101.93214285714279</v>
      </c>
      <c r="Q1144" s="21">
        <v>137.48888888888891</v>
      </c>
      <c r="R1144" s="21">
        <v>203.94615384615389</v>
      </c>
      <c r="S1144" s="21">
        <v>289.50400000000002</v>
      </c>
      <c r="T1144" s="21">
        <v>313.56153846153842</v>
      </c>
      <c r="U1144" s="21">
        <v>202.68333333333331</v>
      </c>
      <c r="V1144" s="22">
        <v>2240.1786172161169</v>
      </c>
      <c r="W1144" s="23">
        <v>309</v>
      </c>
      <c r="X1144" s="24">
        <v>0.85833333333333328</v>
      </c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</row>
    <row r="1145" spans="1:42" s="25" customFormat="1" ht="16.5" customHeight="1" x14ac:dyDescent="0.25">
      <c r="A1145" s="16">
        <v>16010060</v>
      </c>
      <c r="B1145" s="17" t="s">
        <v>1211</v>
      </c>
      <c r="C1145" s="17" t="s">
        <v>2109</v>
      </c>
      <c r="D1145" s="17" t="s">
        <v>2103</v>
      </c>
      <c r="E1145" s="17" t="s">
        <v>55</v>
      </c>
      <c r="F1145" s="17">
        <v>8</v>
      </c>
      <c r="G1145" s="17">
        <v>87</v>
      </c>
      <c r="H1145" s="18">
        <v>-72.43222222</v>
      </c>
      <c r="I1145" s="19">
        <v>8.2019444400000001</v>
      </c>
      <c r="J1145" s="20">
        <v>166.1</v>
      </c>
      <c r="K1145" s="21">
        <v>118.6</v>
      </c>
      <c r="L1145" s="21">
        <v>149.56666666666669</v>
      </c>
      <c r="M1145" s="21">
        <v>269.33333333333331</v>
      </c>
      <c r="N1145" s="21">
        <v>216.83333333333329</v>
      </c>
      <c r="O1145" s="21">
        <v>134.25</v>
      </c>
      <c r="P1145" s="21">
        <v>141.33333333333329</v>
      </c>
      <c r="Q1145" s="21">
        <v>149.19999999999999</v>
      </c>
      <c r="R1145" s="21">
        <v>246.93333333333331</v>
      </c>
      <c r="S1145" s="21">
        <v>339.17241379310337</v>
      </c>
      <c r="T1145" s="21">
        <v>337.93103448275861</v>
      </c>
      <c r="U1145" s="21">
        <v>247.9</v>
      </c>
      <c r="V1145" s="22">
        <v>2517.153448275862</v>
      </c>
      <c r="W1145" s="23">
        <v>358</v>
      </c>
      <c r="X1145" s="24">
        <v>0.99444444444444446</v>
      </c>
      <c r="Y1145" s="5"/>
      <c r="Z1145" s="5"/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</row>
    <row r="1146" spans="1:42" s="25" customFormat="1" ht="16.5" customHeight="1" x14ac:dyDescent="0.25">
      <c r="A1146" s="16">
        <v>16020250</v>
      </c>
      <c r="B1146" s="17" t="s">
        <v>1211</v>
      </c>
      <c r="C1146" s="17" t="s">
        <v>2110</v>
      </c>
      <c r="D1146" s="17" t="s">
        <v>2103</v>
      </c>
      <c r="E1146" s="17" t="s">
        <v>55</v>
      </c>
      <c r="F1146" s="17">
        <v>8</v>
      </c>
      <c r="G1146" s="17">
        <v>70</v>
      </c>
      <c r="H1146" s="18">
        <v>-72.52455556000001</v>
      </c>
      <c r="I1146" s="19">
        <v>8.2191666699999999</v>
      </c>
      <c r="J1146" s="20">
        <v>161.23333333333329</v>
      </c>
      <c r="K1146" s="21">
        <v>103.2413793103448</v>
      </c>
      <c r="L1146" s="21">
        <v>156.3666666666667</v>
      </c>
      <c r="M1146" s="21">
        <v>217.13793103448279</v>
      </c>
      <c r="N1146" s="21">
        <v>210.4666666666667</v>
      </c>
      <c r="O1146" s="21">
        <v>123.93103448275861</v>
      </c>
      <c r="P1146" s="21">
        <v>102.1111111111111</v>
      </c>
      <c r="Q1146" s="21">
        <v>152.58620689655169</v>
      </c>
      <c r="R1146" s="21">
        <v>224.03571428571431</v>
      </c>
      <c r="S1146" s="21">
        <v>323.41379310344831</v>
      </c>
      <c r="T1146" s="21">
        <v>331.13793103448268</v>
      </c>
      <c r="U1146" s="21">
        <v>211.48275862068971</v>
      </c>
      <c r="V1146" s="22">
        <v>2317.1445265462512</v>
      </c>
      <c r="W1146" s="23">
        <v>348</v>
      </c>
      <c r="X1146" s="24">
        <v>0.96666666666666667</v>
      </c>
      <c r="Y1146" s="5"/>
      <c r="Z1146" s="5"/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</row>
    <row r="1147" spans="1:42" s="25" customFormat="1" ht="16.5" customHeight="1" x14ac:dyDescent="0.25">
      <c r="A1147" s="16">
        <v>16020340</v>
      </c>
      <c r="B1147" s="17" t="s">
        <v>1211</v>
      </c>
      <c r="C1147" s="17" t="s">
        <v>1020</v>
      </c>
      <c r="D1147" s="17" t="s">
        <v>2103</v>
      </c>
      <c r="E1147" s="17" t="s">
        <v>55</v>
      </c>
      <c r="F1147" s="17">
        <v>8</v>
      </c>
      <c r="G1147" s="17">
        <v>100</v>
      </c>
      <c r="H1147" s="18">
        <v>-72.436111109999999</v>
      </c>
      <c r="I1147" s="19">
        <v>8.2169444400000007</v>
      </c>
      <c r="J1147" s="20">
        <v>156.92758620689651</v>
      </c>
      <c r="K1147" s="21">
        <v>97.848275862068959</v>
      </c>
      <c r="L1147" s="21">
        <v>150.81034482758619</v>
      </c>
      <c r="M1147" s="21">
        <v>206.42500000000001</v>
      </c>
      <c r="N1147" s="21">
        <v>181.5566666666667</v>
      </c>
      <c r="O1147" s="21">
        <v>86.675862068965515</v>
      </c>
      <c r="P1147" s="21">
        <v>107.4766666666667</v>
      </c>
      <c r="Q1147" s="21">
        <v>124.63</v>
      </c>
      <c r="R1147" s="21">
        <v>220.15666666666669</v>
      </c>
      <c r="S1147" s="21">
        <v>269.13928571428568</v>
      </c>
      <c r="T1147" s="21">
        <v>292.39310344827578</v>
      </c>
      <c r="U1147" s="21">
        <v>180.48666666666671</v>
      </c>
      <c r="V1147" s="22">
        <v>2074.526124794746</v>
      </c>
      <c r="W1147" s="23">
        <v>351</v>
      </c>
      <c r="X1147" s="24">
        <v>0.97499999999999998</v>
      </c>
      <c r="Y1147" s="5"/>
      <c r="Z1147" s="5"/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</row>
    <row r="1148" spans="1:42" s="25" customFormat="1" ht="16.5" customHeight="1" x14ac:dyDescent="0.25">
      <c r="A1148" s="16">
        <v>16010100</v>
      </c>
      <c r="B1148" s="17" t="s">
        <v>1211</v>
      </c>
      <c r="C1148" s="17" t="s">
        <v>1139</v>
      </c>
      <c r="D1148" s="17" t="s">
        <v>2103</v>
      </c>
      <c r="E1148" s="17" t="s">
        <v>55</v>
      </c>
      <c r="F1148" s="17">
        <v>8</v>
      </c>
      <c r="G1148" s="17">
        <v>1492</v>
      </c>
      <c r="H1148" s="18">
        <v>-72.353972220000003</v>
      </c>
      <c r="I1148" s="19">
        <v>8.0263611100000016</v>
      </c>
      <c r="J1148" s="20">
        <v>176.44827586206901</v>
      </c>
      <c r="K1148" s="21">
        <v>132.96428571428569</v>
      </c>
      <c r="L1148" s="21">
        <v>189.7586206896552</v>
      </c>
      <c r="M1148" s="21">
        <v>204.13793103448279</v>
      </c>
      <c r="N1148" s="21">
        <v>136.85714285714289</v>
      </c>
      <c r="O1148" s="21">
        <v>58.285714285714278</v>
      </c>
      <c r="P1148" s="21">
        <v>59.03448275862069</v>
      </c>
      <c r="Q1148" s="21">
        <v>71.551724137931032</v>
      </c>
      <c r="R1148" s="21">
        <v>151.0344827586207</v>
      </c>
      <c r="S1148" s="21">
        <v>255.17857142857139</v>
      </c>
      <c r="T1148" s="21">
        <v>307.07142857142861</v>
      </c>
      <c r="U1148" s="21">
        <v>205.2692307692308</v>
      </c>
      <c r="V1148" s="22">
        <v>1947.5918908677529</v>
      </c>
      <c r="W1148" s="23">
        <v>340</v>
      </c>
      <c r="X1148" s="24">
        <v>0.94444444444444442</v>
      </c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</row>
    <row r="1149" spans="1:42" s="25" customFormat="1" ht="16.5" customHeight="1" x14ac:dyDescent="0.25">
      <c r="A1149" s="16">
        <v>16010040</v>
      </c>
      <c r="B1149" s="17" t="s">
        <v>1211</v>
      </c>
      <c r="C1149" s="17" t="s">
        <v>182</v>
      </c>
      <c r="D1149" s="17" t="s">
        <v>2103</v>
      </c>
      <c r="E1149" s="17" t="s">
        <v>55</v>
      </c>
      <c r="F1149" s="17">
        <v>8</v>
      </c>
      <c r="G1149" s="17">
        <v>72</v>
      </c>
      <c r="H1149" s="18">
        <v>-72.368333329999999</v>
      </c>
      <c r="I1149" s="19">
        <v>8.1855555599999992</v>
      </c>
      <c r="J1149" s="20">
        <v>135.0481481481481</v>
      </c>
      <c r="K1149" s="21">
        <v>101.01111111111111</v>
      </c>
      <c r="L1149" s="21">
        <v>199.65</v>
      </c>
      <c r="M1149" s="21">
        <v>258.32799999999997</v>
      </c>
      <c r="N1149" s="21">
        <v>225.54</v>
      </c>
      <c r="O1149" s="21">
        <v>130.83600000000001</v>
      </c>
      <c r="P1149" s="21">
        <v>181.4851851851852</v>
      </c>
      <c r="Q1149" s="21">
        <v>185.22499999999999</v>
      </c>
      <c r="R1149" s="21">
        <v>272.8</v>
      </c>
      <c r="S1149" s="21">
        <v>361.18</v>
      </c>
      <c r="T1149" s="21">
        <v>304.87916666666672</v>
      </c>
      <c r="U1149" s="21">
        <v>227.76551724137931</v>
      </c>
      <c r="V1149" s="22">
        <v>2583.7481283524899</v>
      </c>
      <c r="W1149" s="23">
        <v>309</v>
      </c>
      <c r="X1149" s="24">
        <v>0.85833333333333328</v>
      </c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</row>
    <row r="1150" spans="1:42" s="25" customFormat="1" ht="16.5" customHeight="1" x14ac:dyDescent="0.25">
      <c r="A1150" s="16">
        <v>16010340</v>
      </c>
      <c r="B1150" s="17" t="s">
        <v>1211</v>
      </c>
      <c r="C1150" s="17" t="s">
        <v>2111</v>
      </c>
      <c r="D1150" s="17" t="s">
        <v>2103</v>
      </c>
      <c r="E1150" s="17" t="s">
        <v>55</v>
      </c>
      <c r="F1150" s="17">
        <v>8</v>
      </c>
      <c r="G1150" s="17">
        <v>953</v>
      </c>
      <c r="H1150" s="18">
        <v>-72.461722219999999</v>
      </c>
      <c r="I1150" s="19">
        <v>7.9930277800000002</v>
      </c>
      <c r="J1150" s="20">
        <v>103.4448275862069</v>
      </c>
      <c r="K1150" s="21">
        <v>90.457142857142841</v>
      </c>
      <c r="L1150" s="21">
        <v>86.44285714285715</v>
      </c>
      <c r="M1150" s="21">
        <v>127.4655172413793</v>
      </c>
      <c r="N1150" s="21">
        <v>101.6</v>
      </c>
      <c r="O1150" s="21">
        <v>59.465517241379317</v>
      </c>
      <c r="P1150" s="21">
        <v>42.559999999999988</v>
      </c>
      <c r="Q1150" s="21">
        <v>64.146666666666661</v>
      </c>
      <c r="R1150" s="21">
        <v>74.63333333333334</v>
      </c>
      <c r="S1150" s="21">
        <v>153.10714285714289</v>
      </c>
      <c r="T1150" s="21">
        <v>180.2</v>
      </c>
      <c r="U1150" s="21">
        <v>135.79642857142849</v>
      </c>
      <c r="V1150" s="22">
        <v>1219.3194334975369</v>
      </c>
      <c r="W1150" s="23">
        <v>346</v>
      </c>
      <c r="X1150" s="24">
        <v>0.96111111111111114</v>
      </c>
      <c r="Y1150" s="5"/>
      <c r="Z1150" s="5"/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</row>
    <row r="1151" spans="1:42" s="25" customFormat="1" ht="16.5" customHeight="1" x14ac:dyDescent="0.25">
      <c r="A1151" s="16">
        <v>16020080</v>
      </c>
      <c r="B1151" s="17" t="s">
        <v>1211</v>
      </c>
      <c r="C1151" s="17" t="s">
        <v>834</v>
      </c>
      <c r="D1151" s="17" t="s">
        <v>834</v>
      </c>
      <c r="E1151" s="17" t="s">
        <v>55</v>
      </c>
      <c r="F1151" s="17">
        <v>8</v>
      </c>
      <c r="G1151" s="17">
        <v>1280</v>
      </c>
      <c r="H1151" s="18">
        <v>-72.772777779999998</v>
      </c>
      <c r="I1151" s="19">
        <v>7.5341666700000003</v>
      </c>
      <c r="J1151" s="20">
        <v>68.690000000000012</v>
      </c>
      <c r="K1151" s="21">
        <v>80.2</v>
      </c>
      <c r="L1151" s="21">
        <v>135.3233333333333</v>
      </c>
      <c r="M1151" s="21">
        <v>219.48</v>
      </c>
      <c r="N1151" s="21">
        <v>174.4966666666667</v>
      </c>
      <c r="O1151" s="21">
        <v>91.660000000000011</v>
      </c>
      <c r="P1151" s="21">
        <v>74.936666666666682</v>
      </c>
      <c r="Q1151" s="21">
        <v>121.0366666666667</v>
      </c>
      <c r="R1151" s="21">
        <v>164.0033333333333</v>
      </c>
      <c r="S1151" s="21">
        <v>293.49999999999989</v>
      </c>
      <c r="T1151" s="21">
        <v>282.55357142857139</v>
      </c>
      <c r="U1151" s="21">
        <v>125.09333333333331</v>
      </c>
      <c r="V1151" s="22">
        <v>1830.9735714285709</v>
      </c>
      <c r="W1151" s="23">
        <v>357</v>
      </c>
      <c r="X1151" s="24">
        <v>0.9916666666666667</v>
      </c>
      <c r="Y1151" s="5"/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</row>
    <row r="1152" spans="1:42" s="25" customFormat="1" ht="16.5" customHeight="1" x14ac:dyDescent="0.25">
      <c r="A1152" s="16">
        <v>16020010</v>
      </c>
      <c r="B1152" s="17" t="s">
        <v>1211</v>
      </c>
      <c r="C1152" s="17" t="s">
        <v>750</v>
      </c>
      <c r="D1152" s="17" t="s">
        <v>750</v>
      </c>
      <c r="E1152" s="17" t="s">
        <v>55</v>
      </c>
      <c r="F1152" s="17">
        <v>8</v>
      </c>
      <c r="G1152" s="17">
        <v>120</v>
      </c>
      <c r="H1152" s="18">
        <v>-72.799444440000002</v>
      </c>
      <c r="I1152" s="19">
        <v>7.8919444399999996</v>
      </c>
      <c r="J1152" s="20">
        <v>57.172413793103438</v>
      </c>
      <c r="K1152" s="21">
        <v>82.896551724137936</v>
      </c>
      <c r="L1152" s="21">
        <v>139.6758620689655</v>
      </c>
      <c r="M1152" s="21">
        <v>201.83333333333329</v>
      </c>
      <c r="N1152" s="21">
        <v>169.4666666666667</v>
      </c>
      <c r="O1152" s="21">
        <v>66.666666666666671</v>
      </c>
      <c r="P1152" s="21">
        <v>64.448275862068968</v>
      </c>
      <c r="Q1152" s="21">
        <v>99.11666666666666</v>
      </c>
      <c r="R1152" s="21">
        <v>200.89655172413791</v>
      </c>
      <c r="S1152" s="21">
        <v>265.89999999999998</v>
      </c>
      <c r="T1152" s="21">
        <v>279.53333333333342</v>
      </c>
      <c r="U1152" s="21">
        <v>109.31034482758621</v>
      </c>
      <c r="V1152" s="22">
        <v>1736.916666666667</v>
      </c>
      <c r="W1152" s="23">
        <v>354</v>
      </c>
      <c r="X1152" s="24">
        <v>0.98333333333333328</v>
      </c>
      <c r="Y1152" s="5"/>
      <c r="Z1152" s="5"/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</row>
    <row r="1153" spans="1:42" s="25" customFormat="1" ht="16.5" customHeight="1" x14ac:dyDescent="0.25">
      <c r="A1153" s="16">
        <v>23190510</v>
      </c>
      <c r="B1153" s="17" t="s">
        <v>1211</v>
      </c>
      <c r="C1153" s="17" t="s">
        <v>2112</v>
      </c>
      <c r="D1153" s="17" t="s">
        <v>943</v>
      </c>
      <c r="E1153" s="17" t="s">
        <v>55</v>
      </c>
      <c r="F1153" s="17">
        <v>8</v>
      </c>
      <c r="G1153" s="17">
        <v>300</v>
      </c>
      <c r="H1153" s="18">
        <v>-73.327500000000001</v>
      </c>
      <c r="I1153" s="19">
        <v>7.5955555600000002</v>
      </c>
      <c r="J1153" s="20">
        <v>90.765384615384619</v>
      </c>
      <c r="K1153" s="21">
        <v>92.307692307692307</v>
      </c>
      <c r="L1153" s="21">
        <v>208.8346153846154</v>
      </c>
      <c r="M1153" s="21">
        <v>233.51538461538459</v>
      </c>
      <c r="N1153" s="21">
        <v>263.05925925925919</v>
      </c>
      <c r="O1153" s="21">
        <v>134.84615384615381</v>
      </c>
      <c r="P1153" s="21">
        <v>123.3888888888889</v>
      </c>
      <c r="Q1153" s="21">
        <v>153.26428571428571</v>
      </c>
      <c r="R1153" s="21">
        <v>197.50740740740741</v>
      </c>
      <c r="S1153" s="21">
        <v>319.47407407407411</v>
      </c>
      <c r="T1153" s="21">
        <v>283.19230769230768</v>
      </c>
      <c r="U1153" s="21">
        <v>175.2923076923077</v>
      </c>
      <c r="V1153" s="22">
        <v>2275.4477614977609</v>
      </c>
      <c r="W1153" s="23">
        <v>318</v>
      </c>
      <c r="X1153" s="24">
        <v>0.8833333333333333</v>
      </c>
      <c r="Y1153" s="5"/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</row>
    <row r="1154" spans="1:42" s="25" customFormat="1" ht="16.5" customHeight="1" x14ac:dyDescent="0.25">
      <c r="A1154" s="16">
        <v>16055060</v>
      </c>
      <c r="B1154" s="17" t="s">
        <v>1236</v>
      </c>
      <c r="C1154" s="17" t="s">
        <v>829</v>
      </c>
      <c r="D1154" s="17" t="s">
        <v>829</v>
      </c>
      <c r="E1154" s="17" t="s">
        <v>55</v>
      </c>
      <c r="F1154" s="17">
        <v>8</v>
      </c>
      <c r="G1154" s="17">
        <v>1500</v>
      </c>
      <c r="H1154" s="18">
        <v>-73.234999999999999</v>
      </c>
      <c r="I1154" s="19">
        <v>8.2174999999999994</v>
      </c>
      <c r="J1154" s="20">
        <v>17.96</v>
      </c>
      <c r="K1154" s="21">
        <v>11.88461538461539</v>
      </c>
      <c r="L1154" s="21">
        <v>32.113333333333337</v>
      </c>
      <c r="M1154" s="21">
        <v>70.891999999999996</v>
      </c>
      <c r="N1154" s="21">
        <v>111.3333333333334</v>
      </c>
      <c r="O1154" s="21">
        <v>59.128000000000007</v>
      </c>
      <c r="P1154" s="21">
        <v>45.55833333333333</v>
      </c>
      <c r="Q1154" s="21">
        <v>81.579166666666666</v>
      </c>
      <c r="R1154" s="21">
        <v>131.9</v>
      </c>
      <c r="S1154" s="21">
        <v>143.23750000000001</v>
      </c>
      <c r="T1154" s="21">
        <v>87.963999999999999</v>
      </c>
      <c r="U1154" s="21">
        <v>28.49999583333334</v>
      </c>
      <c r="V1154" s="22">
        <v>822.0502778846153</v>
      </c>
      <c r="W1154" s="23">
        <v>296</v>
      </c>
      <c r="X1154" s="24">
        <v>0.82222222222222219</v>
      </c>
      <c r="Y1154" s="5"/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</row>
    <row r="1155" spans="1:42" s="25" customFormat="1" ht="16.5" customHeight="1" x14ac:dyDescent="0.25">
      <c r="A1155" s="16">
        <v>37010010</v>
      </c>
      <c r="B1155" s="17" t="s">
        <v>1211</v>
      </c>
      <c r="C1155" s="17" t="s">
        <v>832</v>
      </c>
      <c r="D1155" s="17" t="s">
        <v>832</v>
      </c>
      <c r="E1155" s="17" t="s">
        <v>55</v>
      </c>
      <c r="F1155" s="17">
        <v>8</v>
      </c>
      <c r="G1155" s="17">
        <v>1560</v>
      </c>
      <c r="H1155" s="18">
        <v>-72.500555560000009</v>
      </c>
      <c r="I1155" s="19">
        <v>7.2980555599999999</v>
      </c>
      <c r="J1155" s="20">
        <v>20.7</v>
      </c>
      <c r="K1155" s="21">
        <v>27.68965517241379</v>
      </c>
      <c r="L1155" s="21">
        <v>62.896551724137929</v>
      </c>
      <c r="M1155" s="21">
        <v>105.2068965517241</v>
      </c>
      <c r="N1155" s="21">
        <v>130.31034482758619</v>
      </c>
      <c r="O1155" s="21">
        <v>159.5793103448276</v>
      </c>
      <c r="P1155" s="21">
        <v>138.82758620689651</v>
      </c>
      <c r="Q1155" s="21">
        <v>117.9666666666667</v>
      </c>
      <c r="R1155" s="21">
        <v>108.73333333333331</v>
      </c>
      <c r="S1155" s="21">
        <v>92.806666666666658</v>
      </c>
      <c r="T1155" s="21">
        <v>72.13333333333334</v>
      </c>
      <c r="U1155" s="21">
        <v>28.1</v>
      </c>
      <c r="V1155" s="22">
        <v>1064.9503448275859</v>
      </c>
      <c r="W1155" s="23">
        <v>353</v>
      </c>
      <c r="X1155" s="24">
        <v>0.98055555555555551</v>
      </c>
      <c r="Y1155" s="5"/>
      <c r="Z1155" s="5"/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</row>
    <row r="1156" spans="1:42" s="25" customFormat="1" ht="16.5" customHeight="1" x14ac:dyDescent="0.25">
      <c r="A1156" s="16">
        <v>16030080</v>
      </c>
      <c r="B1156" s="17" t="s">
        <v>1211</v>
      </c>
      <c r="C1156" s="17" t="s">
        <v>755</v>
      </c>
      <c r="D1156" s="17" t="s">
        <v>755</v>
      </c>
      <c r="E1156" s="17" t="s">
        <v>55</v>
      </c>
      <c r="F1156" s="17">
        <v>8</v>
      </c>
      <c r="G1156" s="17">
        <v>1200</v>
      </c>
      <c r="H1156" s="18">
        <v>-72.832499999999996</v>
      </c>
      <c r="I1156" s="19">
        <v>7.9502777800000004</v>
      </c>
      <c r="J1156" s="20">
        <v>83.806666666666658</v>
      </c>
      <c r="K1156" s="21">
        <v>79.823333333333323</v>
      </c>
      <c r="L1156" s="21">
        <v>125.22</v>
      </c>
      <c r="M1156" s="21">
        <v>177.16206896551719</v>
      </c>
      <c r="N1156" s="21">
        <v>137.0310344827586</v>
      </c>
      <c r="O1156" s="21">
        <v>63.49666666666667</v>
      </c>
      <c r="P1156" s="21">
        <v>77.023333333333326</v>
      </c>
      <c r="Q1156" s="21">
        <v>89.233333333333334</v>
      </c>
      <c r="R1156" s="21">
        <v>155.13999999999999</v>
      </c>
      <c r="S1156" s="21">
        <v>200.98666666666671</v>
      </c>
      <c r="T1156" s="21">
        <v>275.03333333333342</v>
      </c>
      <c r="U1156" s="21">
        <v>120.32857142857139</v>
      </c>
      <c r="V1156" s="22">
        <v>1584.2850082101811</v>
      </c>
      <c r="W1156" s="23">
        <v>356</v>
      </c>
      <c r="X1156" s="24">
        <v>0.98888888888888893</v>
      </c>
      <c r="Y1156" s="5"/>
      <c r="Z1156" s="5"/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</row>
    <row r="1157" spans="1:42" s="25" customFormat="1" ht="16.5" customHeight="1" x14ac:dyDescent="0.25">
      <c r="A1157" s="16">
        <v>16020110</v>
      </c>
      <c r="B1157" s="17" t="s">
        <v>1211</v>
      </c>
      <c r="C1157" s="17" t="s">
        <v>2113</v>
      </c>
      <c r="D1157" s="17" t="s">
        <v>2114</v>
      </c>
      <c r="E1157" s="17" t="s">
        <v>55</v>
      </c>
      <c r="F1157" s="17">
        <v>8</v>
      </c>
      <c r="G1157" s="17">
        <v>2875</v>
      </c>
      <c r="H1157" s="18">
        <v>-72.718333329999993</v>
      </c>
      <c r="I1157" s="19">
        <v>7.3169444400000003</v>
      </c>
      <c r="J1157" s="20">
        <v>31.653571428571428</v>
      </c>
      <c r="K1157" s="21">
        <v>45.096551724137932</v>
      </c>
      <c r="L1157" s="21">
        <v>77.651724137931026</v>
      </c>
      <c r="M1157" s="21">
        <v>137.79285714285709</v>
      </c>
      <c r="N1157" s="21">
        <v>130.53571428571431</v>
      </c>
      <c r="O1157" s="21">
        <v>130.07586206896551</v>
      </c>
      <c r="P1157" s="21">
        <v>118.16551724137931</v>
      </c>
      <c r="Q1157" s="21">
        <v>97.978571428571414</v>
      </c>
      <c r="R1157" s="21">
        <v>107.40333333333329</v>
      </c>
      <c r="S1157" s="21">
        <v>137.71724137931039</v>
      </c>
      <c r="T1157" s="21">
        <v>106.7321428571429</v>
      </c>
      <c r="U1157" s="21">
        <v>43.65</v>
      </c>
      <c r="V1157" s="22">
        <v>1164.453087027915</v>
      </c>
      <c r="W1157" s="23">
        <v>343</v>
      </c>
      <c r="X1157" s="24">
        <v>0.95277777777777772</v>
      </c>
      <c r="Y1157" s="5"/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</row>
    <row r="1158" spans="1:42" s="25" customFormat="1" ht="16.5" customHeight="1" x14ac:dyDescent="0.25">
      <c r="A1158" s="16">
        <v>16055010</v>
      </c>
      <c r="B1158" s="17" t="s">
        <v>1227</v>
      </c>
      <c r="C1158" s="17" t="s">
        <v>843</v>
      </c>
      <c r="D1158" s="17" t="s">
        <v>844</v>
      </c>
      <c r="E1158" s="17" t="s">
        <v>55</v>
      </c>
      <c r="F1158" s="17">
        <v>8</v>
      </c>
      <c r="G1158" s="17">
        <v>1435</v>
      </c>
      <c r="H1158" s="18">
        <v>-73.357500000000002</v>
      </c>
      <c r="I1158" s="19">
        <v>8.3152777800000006</v>
      </c>
      <c r="J1158" s="20">
        <v>13.679166666666671</v>
      </c>
      <c r="K1158" s="21">
        <v>9</v>
      </c>
      <c r="L1158" s="21">
        <v>44.17819667061169</v>
      </c>
      <c r="M1158" s="21">
        <v>97.428162193311195</v>
      </c>
      <c r="N1158" s="21">
        <v>140.20245014826449</v>
      </c>
      <c r="O1158" s="21">
        <v>77.466666666666654</v>
      </c>
      <c r="P1158" s="21">
        <v>58.415065296490972</v>
      </c>
      <c r="Q1158" s="21">
        <v>110.95517427125</v>
      </c>
      <c r="R1158" s="21">
        <v>162.20416666666671</v>
      </c>
      <c r="S1158" s="21">
        <v>142.1726182528337</v>
      </c>
      <c r="T1158" s="21">
        <v>72.412500000000023</v>
      </c>
      <c r="U1158" s="21">
        <v>22.439853258618491</v>
      </c>
      <c r="V1158" s="22">
        <v>950.55402009138061</v>
      </c>
      <c r="W1158" s="23">
        <v>289</v>
      </c>
      <c r="X1158" s="24">
        <v>0.80277777777777781</v>
      </c>
      <c r="Y1158" s="5"/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</row>
    <row r="1159" spans="1:42" s="25" customFormat="1" ht="16.5" customHeight="1" x14ac:dyDescent="0.25">
      <c r="A1159" s="16">
        <v>16050170</v>
      </c>
      <c r="B1159" s="17" t="s">
        <v>1211</v>
      </c>
      <c r="C1159" s="17" t="s">
        <v>2115</v>
      </c>
      <c r="D1159" s="17" t="s">
        <v>844</v>
      </c>
      <c r="E1159" s="17" t="s">
        <v>55</v>
      </c>
      <c r="F1159" s="17">
        <v>8</v>
      </c>
      <c r="G1159" s="17">
        <v>1545</v>
      </c>
      <c r="H1159" s="18">
        <v>-73.423333329999991</v>
      </c>
      <c r="I1159" s="19">
        <v>8.400555559999999</v>
      </c>
      <c r="J1159" s="20">
        <v>29.253333333333341</v>
      </c>
      <c r="K1159" s="21">
        <v>19.523333333333341</v>
      </c>
      <c r="L1159" s="21">
        <v>47.365517241379322</v>
      </c>
      <c r="M1159" s="21">
        <v>97.943333333333328</v>
      </c>
      <c r="N1159" s="21">
        <v>133.48333333333329</v>
      </c>
      <c r="O1159" s="21">
        <v>85.966666666666683</v>
      </c>
      <c r="P1159" s="21">
        <v>85.303333333333327</v>
      </c>
      <c r="Q1159" s="21">
        <v>105.73333333333331</v>
      </c>
      <c r="R1159" s="21">
        <v>147.99310344827589</v>
      </c>
      <c r="S1159" s="21">
        <v>137.75</v>
      </c>
      <c r="T1159" s="21">
        <v>98.660000000000025</v>
      </c>
      <c r="U1159" s="21">
        <v>38.090000000000003</v>
      </c>
      <c r="V1159" s="22">
        <v>1027.065287356322</v>
      </c>
      <c r="W1159" s="23">
        <v>358</v>
      </c>
      <c r="X1159" s="24">
        <v>0.99444444444444446</v>
      </c>
      <c r="Y1159" s="5"/>
      <c r="Z1159" s="5"/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</row>
    <row r="1160" spans="1:42" s="25" customFormat="1" ht="16.5" customHeight="1" x14ac:dyDescent="0.25">
      <c r="A1160" s="16">
        <v>16055100</v>
      </c>
      <c r="B1160" s="17" t="s">
        <v>1236</v>
      </c>
      <c r="C1160" s="17" t="s">
        <v>2116</v>
      </c>
      <c r="D1160" s="17" t="s">
        <v>844</v>
      </c>
      <c r="E1160" s="17" t="s">
        <v>55</v>
      </c>
      <c r="F1160" s="17">
        <v>8</v>
      </c>
      <c r="G1160" s="17">
        <v>1150</v>
      </c>
      <c r="H1160" s="18">
        <v>-73.32222222</v>
      </c>
      <c r="I1160" s="19">
        <v>8.23777778</v>
      </c>
      <c r="J1160" s="20">
        <v>14.62105263157895</v>
      </c>
      <c r="K1160" s="21">
        <v>12.35</v>
      </c>
      <c r="L1160" s="21">
        <v>52.91764705882354</v>
      </c>
      <c r="M1160" s="21">
        <v>120.2058823529412</v>
      </c>
      <c r="N1160" s="21">
        <v>141.43333333333331</v>
      </c>
      <c r="O1160" s="21">
        <v>65.45882352941176</v>
      </c>
      <c r="P1160" s="21">
        <v>57.461111111111109</v>
      </c>
      <c r="Q1160" s="21">
        <v>84.731250000000017</v>
      </c>
      <c r="R1160" s="21">
        <v>169.62222222222221</v>
      </c>
      <c r="S1160" s="21">
        <v>145.33333333333329</v>
      </c>
      <c r="T1160" s="21">
        <v>113.12941176470591</v>
      </c>
      <c r="U1160" s="21">
        <v>24.955555555555549</v>
      </c>
      <c r="V1160" s="22">
        <v>1002.219622893017</v>
      </c>
      <c r="W1160" s="23">
        <v>211</v>
      </c>
      <c r="X1160" s="24">
        <v>0.87916666666666665</v>
      </c>
      <c r="Y1160" s="5" t="s">
        <v>1214</v>
      </c>
      <c r="Z1160" s="5"/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</row>
    <row r="1161" spans="1:42" s="25" customFormat="1" ht="16.5" customHeight="1" x14ac:dyDescent="0.25">
      <c r="A1161" s="16">
        <v>16015020</v>
      </c>
      <c r="B1161" s="17" t="s">
        <v>1244</v>
      </c>
      <c r="C1161" s="17" t="s">
        <v>846</v>
      </c>
      <c r="D1161" s="17" t="s">
        <v>847</v>
      </c>
      <c r="E1161" s="17" t="s">
        <v>55</v>
      </c>
      <c r="F1161" s="17">
        <v>8</v>
      </c>
      <c r="G1161" s="17">
        <v>2340</v>
      </c>
      <c r="H1161" s="18">
        <v>-72.644999999999996</v>
      </c>
      <c r="I1161" s="19">
        <v>7.37311111</v>
      </c>
      <c r="J1161" s="20">
        <v>33.595999999999997</v>
      </c>
      <c r="K1161" s="21">
        <v>33.857142857142847</v>
      </c>
      <c r="L1161" s="21">
        <v>70.207142857142841</v>
      </c>
      <c r="M1161" s="21">
        <v>118.4892857142857</v>
      </c>
      <c r="N1161" s="21">
        <v>94.986206896551721</v>
      </c>
      <c r="O1161" s="21">
        <v>71.40333333333335</v>
      </c>
      <c r="P1161" s="21">
        <v>56.50714285714286</v>
      </c>
      <c r="Q1161" s="21">
        <v>65.2655172413793</v>
      </c>
      <c r="R1161" s="21">
        <v>95.2</v>
      </c>
      <c r="S1161" s="21">
        <v>124.36896551724141</v>
      </c>
      <c r="T1161" s="21">
        <v>115.2692307692308</v>
      </c>
      <c r="U1161" s="21">
        <v>39.511999999999993</v>
      </c>
      <c r="V1161" s="22">
        <v>918.66196804345077</v>
      </c>
      <c r="W1161" s="23">
        <v>334</v>
      </c>
      <c r="X1161" s="24">
        <v>0.92777777777777781</v>
      </c>
      <c r="Y1161" s="5"/>
      <c r="Z1161" s="5"/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</row>
    <row r="1162" spans="1:42" s="25" customFormat="1" ht="16.5" customHeight="1" x14ac:dyDescent="0.25">
      <c r="A1162" s="16">
        <v>16020370</v>
      </c>
      <c r="B1162" s="17" t="s">
        <v>1211</v>
      </c>
      <c r="C1162" s="17" t="s">
        <v>1402</v>
      </c>
      <c r="D1162" s="17" t="s">
        <v>1402</v>
      </c>
      <c r="E1162" s="17" t="s">
        <v>55</v>
      </c>
      <c r="F1162" s="17">
        <v>8</v>
      </c>
      <c r="G1162" s="17">
        <v>50</v>
      </c>
      <c r="H1162" s="18">
        <v>-72.41</v>
      </c>
      <c r="I1162" s="19">
        <v>8.3594444400000008</v>
      </c>
      <c r="J1162" s="20">
        <v>148.76666666666671</v>
      </c>
      <c r="K1162" s="21">
        <v>125.23333333333331</v>
      </c>
      <c r="L1162" s="21">
        <v>183.23333333333329</v>
      </c>
      <c r="M1162" s="21">
        <v>280.73333333333329</v>
      </c>
      <c r="N1162" s="21">
        <v>254.23333333333329</v>
      </c>
      <c r="O1162" s="21">
        <v>155.6</v>
      </c>
      <c r="P1162" s="21">
        <v>201.06666666666669</v>
      </c>
      <c r="Q1162" s="21">
        <v>203.52333333333331</v>
      </c>
      <c r="R1162" s="21">
        <v>291</v>
      </c>
      <c r="S1162" s="21">
        <v>375.33333333333331</v>
      </c>
      <c r="T1162" s="21">
        <v>374.76666666666671</v>
      </c>
      <c r="U1162" s="21">
        <v>249.56666666666669</v>
      </c>
      <c r="V1162" s="22">
        <v>2843.0566666666659</v>
      </c>
      <c r="W1162" s="23">
        <v>360</v>
      </c>
      <c r="X1162" s="24">
        <v>1</v>
      </c>
      <c r="Y1162" s="5"/>
      <c r="Z1162" s="5"/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</row>
    <row r="1163" spans="1:42" s="25" customFormat="1" ht="16.5" customHeight="1" x14ac:dyDescent="0.25">
      <c r="A1163" s="16">
        <v>16015030</v>
      </c>
      <c r="B1163" s="17" t="s">
        <v>1236</v>
      </c>
      <c r="C1163" s="17" t="s">
        <v>943</v>
      </c>
      <c r="D1163" s="17" t="s">
        <v>839</v>
      </c>
      <c r="E1163" s="17" t="s">
        <v>55</v>
      </c>
      <c r="F1163" s="17">
        <v>8</v>
      </c>
      <c r="G1163" s="17">
        <v>1760</v>
      </c>
      <c r="H1163" s="18">
        <v>-72.53388889</v>
      </c>
      <c r="I1163" s="19">
        <v>7.5697222200000001</v>
      </c>
      <c r="J1163" s="20">
        <v>46.773333333333348</v>
      </c>
      <c r="K1163" s="21">
        <v>41.227586206896547</v>
      </c>
      <c r="L1163" s="21">
        <v>79.900000000000006</v>
      </c>
      <c r="M1163" s="21">
        <v>150.85172413793109</v>
      </c>
      <c r="N1163" s="21">
        <v>162.06896551724139</v>
      </c>
      <c r="O1163" s="21">
        <v>130.01034482758621</v>
      </c>
      <c r="P1163" s="21">
        <v>120.87666666666669</v>
      </c>
      <c r="Q1163" s="21">
        <v>134.73214285714289</v>
      </c>
      <c r="R1163" s="21">
        <v>172.94074074074081</v>
      </c>
      <c r="S1163" s="21">
        <v>218.16785714285709</v>
      </c>
      <c r="T1163" s="21">
        <v>179.2586206896552</v>
      </c>
      <c r="U1163" s="21">
        <v>69.733333333333334</v>
      </c>
      <c r="V1163" s="22">
        <v>1506.541315453384</v>
      </c>
      <c r="W1163" s="23">
        <v>344</v>
      </c>
      <c r="X1163" s="24">
        <v>0.9555555555555556</v>
      </c>
      <c r="Y1163" s="5"/>
      <c r="Z1163" s="5"/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</row>
    <row r="1164" spans="1:42" s="25" customFormat="1" ht="16.5" customHeight="1" x14ac:dyDescent="0.25">
      <c r="A1164" s="16">
        <v>16025030</v>
      </c>
      <c r="B1164" s="17" t="s">
        <v>1227</v>
      </c>
      <c r="C1164" s="17" t="s">
        <v>744</v>
      </c>
      <c r="D1164" s="17" t="s">
        <v>744</v>
      </c>
      <c r="E1164" s="17" t="s">
        <v>55</v>
      </c>
      <c r="F1164" s="17">
        <v>8</v>
      </c>
      <c r="G1164" s="17">
        <v>860</v>
      </c>
      <c r="H1164" s="18">
        <v>-72.830555560000008</v>
      </c>
      <c r="I1164" s="19">
        <v>7.7745833299999996</v>
      </c>
      <c r="J1164" s="20">
        <v>117.75</v>
      </c>
      <c r="K1164" s="21">
        <v>121.7571428571429</v>
      </c>
      <c r="L1164" s="21">
        <v>177.4068965517242</v>
      </c>
      <c r="M1164" s="21">
        <v>298.34999999999991</v>
      </c>
      <c r="N1164" s="21">
        <v>233.68928571428569</v>
      </c>
      <c r="O1164" s="21">
        <v>90.575000000000017</v>
      </c>
      <c r="P1164" s="21">
        <v>81.227586206896547</v>
      </c>
      <c r="Q1164" s="21">
        <v>113.8034482758621</v>
      </c>
      <c r="R1164" s="21">
        <v>268.97199999999998</v>
      </c>
      <c r="S1164" s="21">
        <v>431.0066666666666</v>
      </c>
      <c r="T1164" s="21">
        <v>437.54137931034478</v>
      </c>
      <c r="U1164" s="21">
        <v>232.81333333333339</v>
      </c>
      <c r="V1164" s="22">
        <v>2604.8927389162559</v>
      </c>
      <c r="W1164" s="23">
        <v>343</v>
      </c>
      <c r="X1164" s="24">
        <v>0.95277777777777772</v>
      </c>
      <c r="Y1164" s="5"/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</row>
    <row r="1165" spans="1:42" s="25" customFormat="1" ht="16.5" customHeight="1" x14ac:dyDescent="0.25">
      <c r="A1165" s="16">
        <v>16020190</v>
      </c>
      <c r="B1165" s="17" t="s">
        <v>1211</v>
      </c>
      <c r="C1165" s="17" t="s">
        <v>2117</v>
      </c>
      <c r="D1165" s="17" t="s">
        <v>752</v>
      </c>
      <c r="E1165" s="17" t="s">
        <v>55</v>
      </c>
      <c r="F1165" s="17">
        <v>8</v>
      </c>
      <c r="G1165" s="17">
        <v>250</v>
      </c>
      <c r="H1165" s="18">
        <v>-72.634166669999999</v>
      </c>
      <c r="I1165" s="19">
        <v>7.9013888899999998</v>
      </c>
      <c r="J1165" s="20">
        <v>71.43703703703703</v>
      </c>
      <c r="K1165" s="21">
        <v>67</v>
      </c>
      <c r="L1165" s="21">
        <v>93.629629629629633</v>
      </c>
      <c r="M1165" s="21">
        <v>143.96296296296299</v>
      </c>
      <c r="N1165" s="21">
        <v>108.4444444444444</v>
      </c>
      <c r="O1165" s="21">
        <v>42.76</v>
      </c>
      <c r="P1165" s="21">
        <v>41.72</v>
      </c>
      <c r="Q1165" s="21">
        <v>55.384615384615387</v>
      </c>
      <c r="R1165" s="21">
        <v>121.3461538461538</v>
      </c>
      <c r="S1165" s="21">
        <v>192.65517241379311</v>
      </c>
      <c r="T1165" s="21">
        <v>192.88461538461539</v>
      </c>
      <c r="U1165" s="21">
        <v>80.714285714285708</v>
      </c>
      <c r="V1165" s="22">
        <v>1211.938916817538</v>
      </c>
      <c r="W1165" s="23">
        <v>321</v>
      </c>
      <c r="X1165" s="24">
        <v>0.89166666666666672</v>
      </c>
      <c r="Y1165" s="5"/>
      <c r="Z1165" s="5"/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</row>
    <row r="1166" spans="1:42" s="25" customFormat="1" ht="16.5" customHeight="1" x14ac:dyDescent="0.25">
      <c r="A1166" s="16">
        <v>16020280</v>
      </c>
      <c r="B1166" s="17" t="s">
        <v>1211</v>
      </c>
      <c r="C1166" s="17" t="s">
        <v>751</v>
      </c>
      <c r="D1166" s="17" t="s">
        <v>752</v>
      </c>
      <c r="E1166" s="17" t="s">
        <v>55</v>
      </c>
      <c r="F1166" s="17">
        <v>8</v>
      </c>
      <c r="G1166" s="17">
        <v>221</v>
      </c>
      <c r="H1166" s="18">
        <v>-72.592500000000001</v>
      </c>
      <c r="I1166" s="19">
        <v>7.9008333300000002</v>
      </c>
      <c r="J1166" s="20">
        <v>65.513793103448279</v>
      </c>
      <c r="K1166" s="21">
        <v>60.96551724137931</v>
      </c>
      <c r="L1166" s="21">
        <v>84.758620689655174</v>
      </c>
      <c r="M1166" s="21">
        <v>155.8066666666667</v>
      </c>
      <c r="N1166" s="21">
        <v>105.86</v>
      </c>
      <c r="O1166" s="21">
        <v>26.936666666666671</v>
      </c>
      <c r="P1166" s="21">
        <v>23.57586206896552</v>
      </c>
      <c r="Q1166" s="21">
        <v>43.824137931034493</v>
      </c>
      <c r="R1166" s="21">
        <v>95.093103448275855</v>
      </c>
      <c r="S1166" s="21">
        <v>208.56666666666669</v>
      </c>
      <c r="T1166" s="21">
        <v>211.9655172413793</v>
      </c>
      <c r="U1166" s="21">
        <v>97.16785714285713</v>
      </c>
      <c r="V1166" s="22">
        <v>1180.0344088669949</v>
      </c>
      <c r="W1166" s="23">
        <v>351</v>
      </c>
      <c r="X1166" s="24">
        <v>0.97499999999999998</v>
      </c>
      <c r="Y1166" s="5"/>
      <c r="Z1166" s="5"/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</row>
    <row r="1167" spans="1:42" s="25" customFormat="1" ht="16.5" customHeight="1" x14ac:dyDescent="0.25">
      <c r="A1167" s="16">
        <v>16020030</v>
      </c>
      <c r="B1167" s="17" t="s">
        <v>1211</v>
      </c>
      <c r="C1167" s="17" t="s">
        <v>2118</v>
      </c>
      <c r="D1167" s="17" t="s">
        <v>2119</v>
      </c>
      <c r="E1167" s="17" t="s">
        <v>55</v>
      </c>
      <c r="F1167" s="17">
        <v>8</v>
      </c>
      <c r="G1167" s="17">
        <v>411</v>
      </c>
      <c r="H1167" s="18">
        <v>-72.71611111</v>
      </c>
      <c r="I1167" s="19">
        <v>7.8641666700000004</v>
      </c>
      <c r="J1167" s="20">
        <v>50.767857142857153</v>
      </c>
      <c r="K1167" s="21">
        <v>64.962962962962962</v>
      </c>
      <c r="L1167" s="21">
        <v>80.660714285714292</v>
      </c>
      <c r="M1167" s="21">
        <v>135.56896551724139</v>
      </c>
      <c r="N1167" s="21">
        <v>105.2407407407407</v>
      </c>
      <c r="O1167" s="21">
        <v>42.225000000000009</v>
      </c>
      <c r="P1167" s="21">
        <v>28.427586206896549</v>
      </c>
      <c r="Q1167" s="21">
        <v>52.948148148148142</v>
      </c>
      <c r="R1167" s="21">
        <v>98.148148148148167</v>
      </c>
      <c r="S1167" s="21">
        <v>181.06666666666661</v>
      </c>
      <c r="T1167" s="21">
        <v>176.2071428571428</v>
      </c>
      <c r="U1167" s="21">
        <v>78.737931034482742</v>
      </c>
      <c r="V1167" s="22">
        <v>1094.961863711002</v>
      </c>
      <c r="W1167" s="23">
        <v>334</v>
      </c>
      <c r="X1167" s="24">
        <v>0.92777777777777781</v>
      </c>
      <c r="Y1167" s="5"/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</row>
    <row r="1168" spans="1:42" s="25" customFormat="1" ht="16.5" customHeight="1" x14ac:dyDescent="0.25">
      <c r="A1168" s="16">
        <v>16030140</v>
      </c>
      <c r="B1168" s="17" t="s">
        <v>1211</v>
      </c>
      <c r="C1168" s="17" t="s">
        <v>822</v>
      </c>
      <c r="D1168" s="17" t="s">
        <v>807</v>
      </c>
      <c r="E1168" s="17" t="s">
        <v>55</v>
      </c>
      <c r="F1168" s="17">
        <v>8</v>
      </c>
      <c r="G1168" s="17">
        <v>100</v>
      </c>
      <c r="H1168" s="18">
        <v>-72.693611110000006</v>
      </c>
      <c r="I1168" s="19">
        <v>8.3427777800000005</v>
      </c>
      <c r="J1168" s="20">
        <v>112.23333333333331</v>
      </c>
      <c r="K1168" s="21">
        <v>108.4</v>
      </c>
      <c r="L1168" s="21">
        <v>195.7931034482759</v>
      </c>
      <c r="M1168" s="21">
        <v>296.10000000000002</v>
      </c>
      <c r="N1168" s="21">
        <v>314.75862068965517</v>
      </c>
      <c r="O1168" s="21">
        <v>223.26666666666671</v>
      </c>
      <c r="P1168" s="21">
        <v>235.26666666666671</v>
      </c>
      <c r="Q1168" s="21">
        <v>302.51333333333332</v>
      </c>
      <c r="R1168" s="21">
        <v>367.10344827586209</v>
      </c>
      <c r="S1168" s="21">
        <v>432.9</v>
      </c>
      <c r="T1168" s="21">
        <v>436.6633333333333</v>
      </c>
      <c r="U1168" s="21">
        <v>264.46666666666658</v>
      </c>
      <c r="V1168" s="22">
        <v>3289.465172413793</v>
      </c>
      <c r="W1168" s="23">
        <v>357</v>
      </c>
      <c r="X1168" s="24">
        <v>0.9916666666666667</v>
      </c>
      <c r="Y1168" s="5"/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</row>
    <row r="1169" spans="1:42" s="25" customFormat="1" ht="16.5" customHeight="1" x14ac:dyDescent="0.25">
      <c r="A1169" s="16">
        <v>16030060</v>
      </c>
      <c r="B1169" s="17" t="s">
        <v>1211</v>
      </c>
      <c r="C1169" s="17" t="s">
        <v>2120</v>
      </c>
      <c r="D1169" s="17" t="s">
        <v>807</v>
      </c>
      <c r="E1169" s="17" t="s">
        <v>55</v>
      </c>
      <c r="F1169" s="17">
        <v>8</v>
      </c>
      <c r="G1169" s="17">
        <v>480</v>
      </c>
      <c r="H1169" s="18">
        <v>-72.858055560000011</v>
      </c>
      <c r="I1169" s="19">
        <v>8.2244444399999992</v>
      </c>
      <c r="J1169" s="20">
        <v>238.7777777777778</v>
      </c>
      <c r="K1169" s="21">
        <v>199.25</v>
      </c>
      <c r="L1169" s="21">
        <v>237.68421052631581</v>
      </c>
      <c r="M1169" s="21">
        <v>343.89473684210532</v>
      </c>
      <c r="N1169" s="21">
        <v>336.05555555555549</v>
      </c>
      <c r="O1169" s="21">
        <v>158.19999999999999</v>
      </c>
      <c r="P1169" s="21">
        <v>198.30500000000001</v>
      </c>
      <c r="Q1169" s="21">
        <v>249.7</v>
      </c>
      <c r="R1169" s="21">
        <v>380.04</v>
      </c>
      <c r="S1169" s="21">
        <v>484.22222222222217</v>
      </c>
      <c r="T1169" s="21">
        <v>521.36842105263156</v>
      </c>
      <c r="U1169" s="21">
        <v>364.73684210526318</v>
      </c>
      <c r="V1169" s="22">
        <v>3712.2347660818718</v>
      </c>
      <c r="W1169" s="23">
        <v>226</v>
      </c>
      <c r="X1169" s="24">
        <v>0.94166666666666665</v>
      </c>
      <c r="Y1169" s="5" t="s">
        <v>1214</v>
      </c>
      <c r="Z1169" s="5"/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</row>
    <row r="1170" spans="1:42" s="25" customFormat="1" ht="16.5" customHeight="1" x14ac:dyDescent="0.25">
      <c r="A1170" s="16">
        <v>16035030</v>
      </c>
      <c r="B1170" s="17" t="s">
        <v>1211</v>
      </c>
      <c r="C1170" s="17" t="s">
        <v>807</v>
      </c>
      <c r="D1170" s="17" t="s">
        <v>807</v>
      </c>
      <c r="E1170" s="17" t="s">
        <v>55</v>
      </c>
      <c r="F1170" s="17">
        <v>8</v>
      </c>
      <c r="G1170" s="17">
        <v>320</v>
      </c>
      <c r="H1170" s="18">
        <v>-72.803055560000004</v>
      </c>
      <c r="I1170" s="19">
        <v>8.0766666699999998</v>
      </c>
      <c r="J1170" s="20">
        <v>83.546666666666653</v>
      </c>
      <c r="K1170" s="21">
        <v>90.158620689655166</v>
      </c>
      <c r="L1170" s="21">
        <v>137.86551724137931</v>
      </c>
      <c r="M1170" s="21">
        <v>184.3896551724138</v>
      </c>
      <c r="N1170" s="21">
        <v>137.1925925925926</v>
      </c>
      <c r="O1170" s="21">
        <v>49.467857142857127</v>
      </c>
      <c r="P1170" s="21">
        <v>43.678571428571423</v>
      </c>
      <c r="Q1170" s="21">
        <v>100.3111111111111</v>
      </c>
      <c r="R1170" s="21">
        <v>161.88148148148139</v>
      </c>
      <c r="S1170" s="21">
        <v>232.90357142857141</v>
      </c>
      <c r="T1170" s="21">
        <v>253.73333333333329</v>
      </c>
      <c r="U1170" s="21">
        <v>120.8034482758621</v>
      </c>
      <c r="V1170" s="22">
        <v>1595.9324265644959</v>
      </c>
      <c r="W1170" s="23">
        <v>338</v>
      </c>
      <c r="X1170" s="24">
        <v>0.93888888888888888</v>
      </c>
      <c r="Y1170" s="5"/>
      <c r="Z1170" s="5"/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</row>
    <row r="1171" spans="1:42" s="25" customFormat="1" ht="16.5" customHeight="1" x14ac:dyDescent="0.25">
      <c r="A1171" s="16">
        <v>37010080</v>
      </c>
      <c r="B1171" s="17" t="s">
        <v>1211</v>
      </c>
      <c r="C1171" s="17" t="s">
        <v>2121</v>
      </c>
      <c r="D1171" s="17" t="s">
        <v>1073</v>
      </c>
      <c r="E1171" s="17" t="s">
        <v>55</v>
      </c>
      <c r="F1171" s="17">
        <v>8</v>
      </c>
      <c r="G1171" s="17">
        <v>2650</v>
      </c>
      <c r="H1171" s="18">
        <v>-72.712777779999996</v>
      </c>
      <c r="I1171" s="19">
        <v>7.1983333299999996</v>
      </c>
      <c r="J1171" s="20">
        <v>20.396551724137929</v>
      </c>
      <c r="K1171" s="21">
        <v>26.327586206896552</v>
      </c>
      <c r="L1171" s="21">
        <v>49.87</v>
      </c>
      <c r="M1171" s="21">
        <v>73.083333333333329</v>
      </c>
      <c r="N1171" s="21">
        <v>83.25</v>
      </c>
      <c r="O1171" s="21">
        <v>99.199999999999989</v>
      </c>
      <c r="P1171" s="21">
        <v>77.462068965517247</v>
      </c>
      <c r="Q1171" s="21">
        <v>78.50344827586207</v>
      </c>
      <c r="R1171" s="21">
        <v>73.989655172413791</v>
      </c>
      <c r="S1171" s="21">
        <v>74.18275862068964</v>
      </c>
      <c r="T1171" s="21">
        <v>56.848275862068959</v>
      </c>
      <c r="U1171" s="21">
        <v>19.11724137931034</v>
      </c>
      <c r="V1171" s="22">
        <v>732.23091954022971</v>
      </c>
      <c r="W1171" s="23">
        <v>351</v>
      </c>
      <c r="X1171" s="24">
        <v>0.97499999999999998</v>
      </c>
      <c r="Y1171" s="5"/>
      <c r="Z1171" s="5"/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  <c r="AL1171" s="5"/>
      <c r="AM1171" s="5"/>
      <c r="AN1171" s="5"/>
      <c r="AO1171" s="5"/>
      <c r="AP1171" s="5"/>
    </row>
    <row r="1172" spans="1:42" s="25" customFormat="1" ht="16.5" customHeight="1" x14ac:dyDescent="0.25">
      <c r="A1172" s="16">
        <v>37015010</v>
      </c>
      <c r="B1172" s="17" t="s">
        <v>1236</v>
      </c>
      <c r="C1172" s="17" t="s">
        <v>1073</v>
      </c>
      <c r="D1172" s="17" t="s">
        <v>1073</v>
      </c>
      <c r="E1172" s="17" t="s">
        <v>55</v>
      </c>
      <c r="F1172" s="17">
        <v>8</v>
      </c>
      <c r="G1172" s="17">
        <v>2765</v>
      </c>
      <c r="H1172" s="18">
        <v>-72.75333332999999</v>
      </c>
      <c r="I1172" s="19">
        <v>7.2074999999999996</v>
      </c>
      <c r="J1172" s="20">
        <v>15.684210526315789</v>
      </c>
      <c r="K1172" s="21">
        <v>24.51052631578947</v>
      </c>
      <c r="L1172" s="21">
        <v>42.915789473684207</v>
      </c>
      <c r="M1172" s="21">
        <v>75.577777777777783</v>
      </c>
      <c r="N1172" s="21">
        <v>99.552941176470583</v>
      </c>
      <c r="O1172" s="21">
        <v>90.705555555555549</v>
      </c>
      <c r="P1172" s="21">
        <v>87.357894736842084</v>
      </c>
      <c r="Q1172" s="21">
        <v>83.984210526315778</v>
      </c>
      <c r="R1172" s="21">
        <v>91.144444444444446</v>
      </c>
      <c r="S1172" s="21">
        <v>104.1666666666667</v>
      </c>
      <c r="T1172" s="21">
        <v>69.03333333333336</v>
      </c>
      <c r="U1172" s="21">
        <v>25.88421052631579</v>
      </c>
      <c r="V1172" s="22">
        <v>810.51756105951142</v>
      </c>
      <c r="W1172" s="23">
        <v>221</v>
      </c>
      <c r="X1172" s="24">
        <v>0.92083333333333328</v>
      </c>
      <c r="Y1172" s="5" t="s">
        <v>1214</v>
      </c>
      <c r="Z1172" s="5"/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</row>
    <row r="1173" spans="1:42" s="25" customFormat="1" ht="16.5" customHeight="1" x14ac:dyDescent="0.25">
      <c r="A1173" s="16">
        <v>16050020</v>
      </c>
      <c r="B1173" s="17" t="s">
        <v>1211</v>
      </c>
      <c r="C1173" s="17" t="s">
        <v>2122</v>
      </c>
      <c r="D1173" s="17" t="s">
        <v>861</v>
      </c>
      <c r="E1173" s="17" t="s">
        <v>55</v>
      </c>
      <c r="F1173" s="17">
        <v>8</v>
      </c>
      <c r="G1173" s="17">
        <v>360</v>
      </c>
      <c r="H1173" s="18">
        <v>-73.244444439999995</v>
      </c>
      <c r="I1173" s="19">
        <v>8.5380555600000001</v>
      </c>
      <c r="J1173" s="20">
        <v>71.266666666666666</v>
      </c>
      <c r="K1173" s="21">
        <v>75.666666666666671</v>
      </c>
      <c r="L1173" s="21">
        <v>96.933333333333337</v>
      </c>
      <c r="M1173" s="21">
        <v>210.42333333333329</v>
      </c>
      <c r="N1173" s="21">
        <v>237.07666666666671</v>
      </c>
      <c r="O1173" s="21">
        <v>150.54333333333341</v>
      </c>
      <c r="P1173" s="21">
        <v>154.93333333333331</v>
      </c>
      <c r="Q1173" s="21">
        <v>211.0344827586207</v>
      </c>
      <c r="R1173" s="21">
        <v>261.10000000000002</v>
      </c>
      <c r="S1173" s="21">
        <v>315.61333333333329</v>
      </c>
      <c r="T1173" s="21">
        <v>275.26666666666671</v>
      </c>
      <c r="U1173" s="21">
        <v>181.56666666666669</v>
      </c>
      <c r="V1173" s="22">
        <v>2241.4244827586208</v>
      </c>
      <c r="W1173" s="23">
        <v>359</v>
      </c>
      <c r="X1173" s="24">
        <v>0.99722222222222223</v>
      </c>
      <c r="Y1173" s="5"/>
      <c r="Z1173" s="5"/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</row>
    <row r="1174" spans="1:42" s="25" customFormat="1" ht="16.5" customHeight="1" x14ac:dyDescent="0.25">
      <c r="A1174" s="16">
        <v>16055020</v>
      </c>
      <c r="B1174" s="17" t="s">
        <v>1236</v>
      </c>
      <c r="C1174" s="17" t="s">
        <v>861</v>
      </c>
      <c r="D1174" s="17" t="s">
        <v>861</v>
      </c>
      <c r="E1174" s="17" t="s">
        <v>55</v>
      </c>
      <c r="F1174" s="17">
        <v>8</v>
      </c>
      <c r="G1174" s="17">
        <v>1160</v>
      </c>
      <c r="H1174" s="18">
        <v>-73.285277780000001</v>
      </c>
      <c r="I1174" s="19">
        <v>8.4422222199999997</v>
      </c>
      <c r="J1174" s="20">
        <v>49.845833333333339</v>
      </c>
      <c r="K1174" s="21">
        <v>38.233333333333341</v>
      </c>
      <c r="L1174" s="21">
        <v>51.073076923076911</v>
      </c>
      <c r="M1174" s="21">
        <v>119.05200000000001</v>
      </c>
      <c r="N1174" s="21">
        <v>128.572</v>
      </c>
      <c r="O1174" s="21">
        <v>96.211999999999989</v>
      </c>
      <c r="P1174" s="21">
        <v>106.54</v>
      </c>
      <c r="Q1174" s="21">
        <v>140.01458333333341</v>
      </c>
      <c r="R1174" s="21">
        <v>182.34399999999991</v>
      </c>
      <c r="S1174" s="21">
        <v>209.5295328499476</v>
      </c>
      <c r="T1174" s="21">
        <v>146.2500028332075</v>
      </c>
      <c r="U1174" s="21">
        <v>91.427217801250023</v>
      </c>
      <c r="V1174" s="22">
        <v>1359.093580407482</v>
      </c>
      <c r="W1174" s="23">
        <v>295</v>
      </c>
      <c r="X1174" s="24">
        <v>0.81944444444444442</v>
      </c>
      <c r="Y1174" s="5"/>
      <c r="Z1174" s="5"/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</row>
    <row r="1175" spans="1:42" s="25" customFormat="1" ht="16.5" customHeight="1" x14ac:dyDescent="0.25">
      <c r="A1175" s="16">
        <v>16030030</v>
      </c>
      <c r="B1175" s="17" t="s">
        <v>1211</v>
      </c>
      <c r="C1175" s="17" t="s">
        <v>2123</v>
      </c>
      <c r="D1175" s="17" t="s">
        <v>856</v>
      </c>
      <c r="E1175" s="17" t="s">
        <v>55</v>
      </c>
      <c r="F1175" s="17">
        <v>8</v>
      </c>
      <c r="G1175" s="17">
        <v>40</v>
      </c>
      <c r="H1175" s="18">
        <v>-72.697444439999998</v>
      </c>
      <c r="I1175" s="19">
        <v>8.5149444400000007</v>
      </c>
      <c r="J1175" s="20">
        <v>111.8333333333333</v>
      </c>
      <c r="K1175" s="21">
        <v>113.76666666666669</v>
      </c>
      <c r="L1175" s="21">
        <v>196.4</v>
      </c>
      <c r="M1175" s="21">
        <v>339.8</v>
      </c>
      <c r="N1175" s="21">
        <v>363.48275862068971</v>
      </c>
      <c r="O1175" s="21">
        <v>273.54666666666668</v>
      </c>
      <c r="P1175" s="21">
        <v>247.58620689655169</v>
      </c>
      <c r="Q1175" s="21">
        <v>281.65517241379308</v>
      </c>
      <c r="R1175" s="21">
        <v>335.27586206896552</v>
      </c>
      <c r="S1175" s="21">
        <v>407.17857142857139</v>
      </c>
      <c r="T1175" s="21">
        <v>399.69310344827579</v>
      </c>
      <c r="U1175" s="21">
        <v>235.10344827586209</v>
      </c>
      <c r="V1175" s="22">
        <v>3305.3217898193761</v>
      </c>
      <c r="W1175" s="23">
        <v>352</v>
      </c>
      <c r="X1175" s="24">
        <v>0.97777777777777775</v>
      </c>
      <c r="Y1175" s="5"/>
      <c r="Z1175" s="5"/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</row>
    <row r="1176" spans="1:42" s="25" customFormat="1" ht="16.5" customHeight="1" x14ac:dyDescent="0.25">
      <c r="A1176" s="16">
        <v>16060010</v>
      </c>
      <c r="B1176" s="17" t="s">
        <v>1211</v>
      </c>
      <c r="C1176" s="17" t="s">
        <v>2124</v>
      </c>
      <c r="D1176" s="17" t="s">
        <v>856</v>
      </c>
      <c r="E1176" s="17" t="s">
        <v>55</v>
      </c>
      <c r="F1176" s="17">
        <v>8</v>
      </c>
      <c r="G1176" s="17">
        <v>75</v>
      </c>
      <c r="H1176" s="18">
        <v>-72.791666669999998</v>
      </c>
      <c r="I1176" s="19">
        <v>8.8347222199999997</v>
      </c>
      <c r="J1176" s="20">
        <v>123.8</v>
      </c>
      <c r="K1176" s="21">
        <v>103.7</v>
      </c>
      <c r="L1176" s="21">
        <v>177.73333333333329</v>
      </c>
      <c r="M1176" s="21">
        <v>380.27586206896552</v>
      </c>
      <c r="N1176" s="21">
        <v>443.86206896551732</v>
      </c>
      <c r="O1176" s="21">
        <v>232.41379310344831</v>
      </c>
      <c r="P1176" s="21">
        <v>307.69655172413798</v>
      </c>
      <c r="Q1176" s="21">
        <v>302.13333333333333</v>
      </c>
      <c r="R1176" s="21">
        <v>416.17857142857139</v>
      </c>
      <c r="S1176" s="21">
        <v>463.96666666666658</v>
      </c>
      <c r="T1176" s="21">
        <v>490.31034482758622</v>
      </c>
      <c r="U1176" s="21">
        <v>279.65517241379308</v>
      </c>
      <c r="V1176" s="22">
        <v>3721.7256978653531</v>
      </c>
      <c r="W1176" s="23">
        <v>352</v>
      </c>
      <c r="X1176" s="24">
        <v>0.97777777777777775</v>
      </c>
      <c r="Y1176" s="5"/>
      <c r="Z1176" s="5"/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  <c r="AL1176" s="5"/>
      <c r="AM1176" s="5"/>
      <c r="AN1176" s="5"/>
      <c r="AO1176" s="5"/>
      <c r="AP1176" s="5"/>
    </row>
    <row r="1177" spans="1:42" s="25" customFormat="1" ht="16.5" customHeight="1" x14ac:dyDescent="0.25">
      <c r="A1177" s="16">
        <v>16030150</v>
      </c>
      <c r="B1177" s="17" t="s">
        <v>1211</v>
      </c>
      <c r="C1177" s="17" t="s">
        <v>2125</v>
      </c>
      <c r="D1177" s="17" t="s">
        <v>856</v>
      </c>
      <c r="E1177" s="17" t="s">
        <v>55</v>
      </c>
      <c r="F1177" s="17">
        <v>8</v>
      </c>
      <c r="G1177" s="17">
        <v>90</v>
      </c>
      <c r="H1177" s="18">
        <v>-72.646388889999997</v>
      </c>
      <c r="I1177" s="19">
        <v>8.3277777799999999</v>
      </c>
      <c r="J1177" s="20">
        <v>127.3448275862069</v>
      </c>
      <c r="K1177" s="21">
        <v>122.43333333333329</v>
      </c>
      <c r="L1177" s="21">
        <v>197.89655172413791</v>
      </c>
      <c r="M1177" s="21">
        <v>315.64137931034492</v>
      </c>
      <c r="N1177" s="21">
        <v>327.33333333333331</v>
      </c>
      <c r="O1177" s="21">
        <v>197.16666666666671</v>
      </c>
      <c r="P1177" s="21">
        <v>212.5</v>
      </c>
      <c r="Q1177" s="21">
        <v>279.13333333333333</v>
      </c>
      <c r="R1177" s="21">
        <v>349.20666666666671</v>
      </c>
      <c r="S1177" s="21">
        <v>450.33333333333331</v>
      </c>
      <c r="T1177" s="21">
        <v>434.16666666666669</v>
      </c>
      <c r="U1177" s="21">
        <v>271.43333333333328</v>
      </c>
      <c r="V1177" s="22">
        <v>3284.5894252873568</v>
      </c>
      <c r="W1177" s="23">
        <v>357</v>
      </c>
      <c r="X1177" s="24">
        <v>0.9916666666666667</v>
      </c>
      <c r="Y1177" s="5"/>
      <c r="Z1177" s="5"/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</row>
    <row r="1178" spans="1:42" s="25" customFormat="1" ht="16.5" customHeight="1" x14ac:dyDescent="0.25">
      <c r="A1178" s="16">
        <v>16070040</v>
      </c>
      <c r="B1178" s="17" t="s">
        <v>1211</v>
      </c>
      <c r="C1178" s="17" t="s">
        <v>2126</v>
      </c>
      <c r="D1178" s="17" t="s">
        <v>856</v>
      </c>
      <c r="E1178" s="17" t="s">
        <v>55</v>
      </c>
      <c r="F1178" s="17">
        <v>8</v>
      </c>
      <c r="G1178" s="17">
        <v>150</v>
      </c>
      <c r="H1178" s="18">
        <v>-72.909444440000001</v>
      </c>
      <c r="I1178" s="19">
        <v>8.6411111100000007</v>
      </c>
      <c r="J1178" s="20">
        <v>140.65517241379311</v>
      </c>
      <c r="K1178" s="21">
        <v>144.82758620689651</v>
      </c>
      <c r="L1178" s="21">
        <v>281.46428571428572</v>
      </c>
      <c r="M1178" s="21">
        <v>454.44827586206901</v>
      </c>
      <c r="N1178" s="21">
        <v>416.79310344827587</v>
      </c>
      <c r="O1178" s="21">
        <v>291.05172413793099</v>
      </c>
      <c r="P1178" s="21">
        <v>316.64285714285722</v>
      </c>
      <c r="Q1178" s="21">
        <v>345.37931034482762</v>
      </c>
      <c r="R1178" s="21">
        <v>400.73333333333329</v>
      </c>
      <c r="S1178" s="21">
        <v>484.75862068965517</v>
      </c>
      <c r="T1178" s="21">
        <v>536.66896551724142</v>
      </c>
      <c r="U1178" s="21">
        <v>354.89655172413791</v>
      </c>
      <c r="V1178" s="22">
        <v>4168.319786535304</v>
      </c>
      <c r="W1178" s="23">
        <v>347</v>
      </c>
      <c r="X1178" s="24">
        <v>0.96388888888888891</v>
      </c>
      <c r="Y1178" s="5"/>
      <c r="Z1178" s="5"/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</row>
    <row r="1179" spans="1:42" s="25" customFormat="1" ht="16.5" customHeight="1" x14ac:dyDescent="0.25">
      <c r="A1179" s="16">
        <v>16070010</v>
      </c>
      <c r="B1179" s="17" t="s">
        <v>1211</v>
      </c>
      <c r="C1179" s="17" t="s">
        <v>2127</v>
      </c>
      <c r="D1179" s="17" t="s">
        <v>856</v>
      </c>
      <c r="E1179" s="17" t="s">
        <v>55</v>
      </c>
      <c r="F1179" s="17">
        <v>8</v>
      </c>
      <c r="G1179" s="17">
        <v>50</v>
      </c>
      <c r="H1179" s="18">
        <v>-72.896944439999999</v>
      </c>
      <c r="I1179" s="19">
        <v>8.9980555599999992</v>
      </c>
      <c r="J1179" s="20">
        <v>122.36</v>
      </c>
      <c r="K1179" s="21">
        <v>130.63999999999999</v>
      </c>
      <c r="L1179" s="21">
        <v>175.95833333333329</v>
      </c>
      <c r="M1179" s="21">
        <v>444.125</v>
      </c>
      <c r="N1179" s="21">
        <v>600.04</v>
      </c>
      <c r="O1179" s="21">
        <v>405.88</v>
      </c>
      <c r="P1179" s="21">
        <v>389.16</v>
      </c>
      <c r="Q1179" s="21">
        <v>451.14814814814821</v>
      </c>
      <c r="R1179" s="21">
        <v>515.57692307692309</v>
      </c>
      <c r="S1179" s="21">
        <v>716.52</v>
      </c>
      <c r="T1179" s="21">
        <v>679.52</v>
      </c>
      <c r="U1179" s="21">
        <v>410.68</v>
      </c>
      <c r="V1179" s="22">
        <v>5041.6084045584048</v>
      </c>
      <c r="W1179" s="23">
        <v>301</v>
      </c>
      <c r="X1179" s="24">
        <v>0.83611111111111114</v>
      </c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</row>
    <row r="1180" spans="1:42" s="25" customFormat="1" ht="16.5" customHeight="1" x14ac:dyDescent="0.25">
      <c r="A1180" s="16">
        <v>37020030</v>
      </c>
      <c r="B1180" s="17" t="s">
        <v>1211</v>
      </c>
      <c r="C1180" s="17" t="s">
        <v>837</v>
      </c>
      <c r="D1180" s="17" t="s">
        <v>1327</v>
      </c>
      <c r="E1180" s="17" t="s">
        <v>55</v>
      </c>
      <c r="F1180" s="17">
        <v>8</v>
      </c>
      <c r="G1180" s="17">
        <v>1660</v>
      </c>
      <c r="H1180" s="18">
        <v>-72.300277780000002</v>
      </c>
      <c r="I1180" s="19">
        <v>7.0988888899999996</v>
      </c>
      <c r="J1180" s="20">
        <v>196.31034482758619</v>
      </c>
      <c r="K1180" s="21">
        <v>265.08333333333331</v>
      </c>
      <c r="L1180" s="21">
        <v>375.07333333333338</v>
      </c>
      <c r="M1180" s="21">
        <v>465.23333333333329</v>
      </c>
      <c r="N1180" s="21">
        <v>589.26666666666665</v>
      </c>
      <c r="O1180" s="21">
        <v>783.34482758620686</v>
      </c>
      <c r="P1180" s="21">
        <v>745.01666666666665</v>
      </c>
      <c r="Q1180" s="21">
        <v>605.83333333333337</v>
      </c>
      <c r="R1180" s="21">
        <v>486.23333333333329</v>
      </c>
      <c r="S1180" s="21">
        <v>342.24137931034483</v>
      </c>
      <c r="T1180" s="21">
        <v>279.7</v>
      </c>
      <c r="U1180" s="21">
        <v>201.2592592592593</v>
      </c>
      <c r="V1180" s="22">
        <v>5334.5958109833973</v>
      </c>
      <c r="W1180" s="23">
        <v>354</v>
      </c>
      <c r="X1180" s="24">
        <v>0.98333333333333328</v>
      </c>
      <c r="Y1180" s="5"/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</row>
    <row r="1181" spans="1:42" s="25" customFormat="1" ht="16.5" customHeight="1" x14ac:dyDescent="0.25">
      <c r="A1181" s="16">
        <v>37020020</v>
      </c>
      <c r="B1181" s="17" t="s">
        <v>1211</v>
      </c>
      <c r="C1181" s="17" t="s">
        <v>2128</v>
      </c>
      <c r="D1181" s="17" t="s">
        <v>1327</v>
      </c>
      <c r="E1181" s="17" t="s">
        <v>55</v>
      </c>
      <c r="F1181" s="17">
        <v>8</v>
      </c>
      <c r="G1181" s="17">
        <v>145</v>
      </c>
      <c r="H1181" s="18">
        <v>-72.44194444</v>
      </c>
      <c r="I1181" s="19">
        <v>7.2266666700000002</v>
      </c>
      <c r="J1181" s="20">
        <v>30.789655172413799</v>
      </c>
      <c r="K1181" s="21">
        <v>52.051724137931039</v>
      </c>
      <c r="L1181" s="21">
        <v>93.783333333333331</v>
      </c>
      <c r="M1181" s="21">
        <v>135.66999999999999</v>
      </c>
      <c r="N1181" s="21">
        <v>166.36333333333329</v>
      </c>
      <c r="O1181" s="21">
        <v>207.67241379310349</v>
      </c>
      <c r="P1181" s="21">
        <v>199.6428571428572</v>
      </c>
      <c r="Q1181" s="21">
        <v>163.84482758620689</v>
      </c>
      <c r="R1181" s="21">
        <v>119.303448275862</v>
      </c>
      <c r="S1181" s="21">
        <v>82.813793103448276</v>
      </c>
      <c r="T1181" s="21">
        <v>65.74666666666667</v>
      </c>
      <c r="U1181" s="21">
        <v>41.465517241379317</v>
      </c>
      <c r="V1181" s="22">
        <v>1359.147569786536</v>
      </c>
      <c r="W1181" s="23">
        <v>351</v>
      </c>
      <c r="X1181" s="24">
        <v>0.97499999999999998</v>
      </c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</row>
    <row r="1182" spans="1:42" s="25" customFormat="1" ht="16.5" customHeight="1" x14ac:dyDescent="0.25">
      <c r="A1182" s="16">
        <v>37020040</v>
      </c>
      <c r="B1182" s="17" t="s">
        <v>1211</v>
      </c>
      <c r="C1182" s="17" t="s">
        <v>2129</v>
      </c>
      <c r="D1182" s="17" t="s">
        <v>1327</v>
      </c>
      <c r="E1182" s="17" t="s">
        <v>55</v>
      </c>
      <c r="F1182" s="17">
        <v>8</v>
      </c>
      <c r="G1182" s="17">
        <v>850</v>
      </c>
      <c r="H1182" s="18">
        <v>-72.252499999999998</v>
      </c>
      <c r="I1182" s="19">
        <v>7.0936111100000003</v>
      </c>
      <c r="J1182" s="20">
        <v>163.52666666666661</v>
      </c>
      <c r="K1182" s="21">
        <v>227.5233333333334</v>
      </c>
      <c r="L1182" s="21">
        <v>317.79310344827587</v>
      </c>
      <c r="M1182" s="21">
        <v>453.8428571428571</v>
      </c>
      <c r="N1182" s="21">
        <v>575.73103448275879</v>
      </c>
      <c r="O1182" s="21">
        <v>705.45172413793102</v>
      </c>
      <c r="P1182" s="21">
        <v>680.36333333333312</v>
      </c>
      <c r="Q1182" s="21">
        <v>618.7833333333333</v>
      </c>
      <c r="R1182" s="21">
        <v>533.34999999999991</v>
      </c>
      <c r="S1182" s="21">
        <v>430.5107142857143</v>
      </c>
      <c r="T1182" s="21">
        <v>315.88666666666671</v>
      </c>
      <c r="U1182" s="21">
        <v>226.24642857142859</v>
      </c>
      <c r="V1182" s="22">
        <v>5249.0091954022982</v>
      </c>
      <c r="W1182" s="23">
        <v>351</v>
      </c>
      <c r="X1182" s="24">
        <v>0.97499999999999998</v>
      </c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</row>
    <row r="1183" spans="1:42" s="25" customFormat="1" ht="16.5" customHeight="1" x14ac:dyDescent="0.25">
      <c r="A1183" s="16">
        <v>37035010</v>
      </c>
      <c r="B1183" s="17" t="s">
        <v>1236</v>
      </c>
      <c r="C1183" s="17" t="s">
        <v>813</v>
      </c>
      <c r="D1183" s="17" t="s">
        <v>1327</v>
      </c>
      <c r="E1183" s="17" t="s">
        <v>55</v>
      </c>
      <c r="F1183" s="17">
        <v>8</v>
      </c>
      <c r="G1183" s="17">
        <v>370</v>
      </c>
      <c r="H1183" s="18">
        <v>-72.115833329999987</v>
      </c>
      <c r="I1183" s="19">
        <v>7.00611111</v>
      </c>
      <c r="J1183" s="20">
        <v>145.4375</v>
      </c>
      <c r="K1183" s="21">
        <v>166.42592592592581</v>
      </c>
      <c r="L1183" s="21">
        <v>259.57777777777778</v>
      </c>
      <c r="M1183" s="21">
        <v>369.02592592592589</v>
      </c>
      <c r="N1183" s="21">
        <v>567.89199999999994</v>
      </c>
      <c r="O1183" s="21">
        <v>650.55999999999995</v>
      </c>
      <c r="P1183" s="21">
        <v>702.89166666666654</v>
      </c>
      <c r="Q1183" s="21">
        <v>642.73333333333335</v>
      </c>
      <c r="R1183" s="21">
        <v>536.41683209737141</v>
      </c>
      <c r="S1183" s="21">
        <v>400.92000000000007</v>
      </c>
      <c r="T1183" s="21">
        <v>340.42222222222222</v>
      </c>
      <c r="U1183" s="21">
        <v>222.8833333333333</v>
      </c>
      <c r="V1183" s="22">
        <v>5005.1865172825565</v>
      </c>
      <c r="W1183" s="23">
        <v>306</v>
      </c>
      <c r="X1183" s="24">
        <v>0.85</v>
      </c>
      <c r="Y1183" s="5"/>
      <c r="Z1183" s="5"/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</row>
    <row r="1184" spans="1:42" s="25" customFormat="1" ht="16.5" customHeight="1" x14ac:dyDescent="0.25">
      <c r="A1184" s="16">
        <v>16030100</v>
      </c>
      <c r="B1184" s="17" t="s">
        <v>1211</v>
      </c>
      <c r="C1184" s="17" t="s">
        <v>2130</v>
      </c>
      <c r="D1184" s="17" t="s">
        <v>857</v>
      </c>
      <c r="E1184" s="17" t="s">
        <v>55</v>
      </c>
      <c r="F1184" s="17">
        <v>8</v>
      </c>
      <c r="G1184" s="17">
        <v>2240</v>
      </c>
      <c r="H1184" s="18">
        <v>-73.018611110000009</v>
      </c>
      <c r="I1184" s="19">
        <v>8.0252777799999997</v>
      </c>
      <c r="J1184" s="20">
        <v>21.428571428571431</v>
      </c>
      <c r="K1184" s="21">
        <v>20.392857142857139</v>
      </c>
      <c r="L1184" s="21">
        <v>48.107142857142847</v>
      </c>
      <c r="M1184" s="21">
        <v>108.10344827586211</v>
      </c>
      <c r="N1184" s="21">
        <v>97.931034482758619</v>
      </c>
      <c r="O1184" s="21">
        <v>25.31034482758621</v>
      </c>
      <c r="P1184" s="21">
        <v>34.392857142857153</v>
      </c>
      <c r="Q1184" s="21">
        <v>68.75</v>
      </c>
      <c r="R1184" s="21">
        <v>124.1785714285714</v>
      </c>
      <c r="S1184" s="21">
        <v>157.64285714285711</v>
      </c>
      <c r="T1184" s="21">
        <v>104.5925925925926</v>
      </c>
      <c r="U1184" s="21">
        <v>24.65384615384615</v>
      </c>
      <c r="V1184" s="22">
        <v>835.48412347550277</v>
      </c>
      <c r="W1184" s="23">
        <v>336</v>
      </c>
      <c r="X1184" s="24">
        <v>0.93333333333333335</v>
      </c>
      <c r="Y1184" s="5"/>
      <c r="Z1184" s="5"/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</row>
    <row r="1185" spans="1:42" s="25" customFormat="1" ht="16.5" customHeight="1" x14ac:dyDescent="0.25">
      <c r="A1185" s="16">
        <v>16030090</v>
      </c>
      <c r="B1185" s="17" t="s">
        <v>1211</v>
      </c>
      <c r="C1185" s="17" t="s">
        <v>857</v>
      </c>
      <c r="D1185" s="17" t="s">
        <v>857</v>
      </c>
      <c r="E1185" s="17" t="s">
        <v>55</v>
      </c>
      <c r="F1185" s="17">
        <v>8</v>
      </c>
      <c r="G1185" s="17">
        <v>1490</v>
      </c>
      <c r="H1185" s="18">
        <v>-72.98</v>
      </c>
      <c r="I1185" s="19">
        <v>7.9147222199999998</v>
      </c>
      <c r="J1185" s="20">
        <v>35.785714285714278</v>
      </c>
      <c r="K1185" s="21">
        <v>44.914285714285711</v>
      </c>
      <c r="L1185" s="21">
        <v>70.33846153846153</v>
      </c>
      <c r="M1185" s="21">
        <v>125.03571428571431</v>
      </c>
      <c r="N1185" s="21">
        <v>111.96428571428569</v>
      </c>
      <c r="O1185" s="21">
        <v>44.185185185185183</v>
      </c>
      <c r="P1185" s="21">
        <v>45.267857142857153</v>
      </c>
      <c r="Q1185" s="21">
        <v>60.142857142857153</v>
      </c>
      <c r="R1185" s="21">
        <v>133.21428571428569</v>
      </c>
      <c r="S1185" s="21">
        <v>159</v>
      </c>
      <c r="T1185" s="21">
        <v>161.60714285714289</v>
      </c>
      <c r="U1185" s="21">
        <v>69.607142857142861</v>
      </c>
      <c r="V1185" s="22">
        <v>1061.062932437932</v>
      </c>
      <c r="W1185" s="23">
        <v>331</v>
      </c>
      <c r="X1185" s="24">
        <v>0.9194444444444444</v>
      </c>
      <c r="Y1185" s="5"/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</row>
    <row r="1186" spans="1:42" s="25" customFormat="1" ht="16.5" customHeight="1" x14ac:dyDescent="0.25">
      <c r="A1186" s="16">
        <v>16010010</v>
      </c>
      <c r="B1186" s="17" t="s">
        <v>1211</v>
      </c>
      <c r="C1186" s="17" t="s">
        <v>2131</v>
      </c>
      <c r="D1186" s="17" t="s">
        <v>2131</v>
      </c>
      <c r="E1186" s="17" t="s">
        <v>55</v>
      </c>
      <c r="F1186" s="17">
        <v>8</v>
      </c>
      <c r="G1186" s="17">
        <v>522</v>
      </c>
      <c r="H1186" s="18">
        <v>-72.477777779999997</v>
      </c>
      <c r="I1186" s="19">
        <v>7.8177777800000001</v>
      </c>
      <c r="J1186" s="20">
        <v>47.366666666666667</v>
      </c>
      <c r="K1186" s="21">
        <v>47.966666666666669</v>
      </c>
      <c r="L1186" s="21">
        <v>54.8</v>
      </c>
      <c r="M1186" s="21">
        <v>88</v>
      </c>
      <c r="N1186" s="21">
        <v>76.965517241379317</v>
      </c>
      <c r="O1186" s="21">
        <v>37.931034482758619</v>
      </c>
      <c r="P1186" s="21">
        <v>33.333333333333343</v>
      </c>
      <c r="Q1186" s="21">
        <v>35.372413793103448</v>
      </c>
      <c r="R1186" s="21">
        <v>57.055172413793102</v>
      </c>
      <c r="S1186" s="21">
        <v>122.68965517241379</v>
      </c>
      <c r="T1186" s="21">
        <v>138.5333333333333</v>
      </c>
      <c r="U1186" s="21">
        <v>79.206896551724142</v>
      </c>
      <c r="V1186" s="22">
        <v>819.22068965517246</v>
      </c>
      <c r="W1186" s="23">
        <v>353</v>
      </c>
      <c r="X1186" s="24">
        <v>0.98055555555555551</v>
      </c>
      <c r="Y1186" s="5"/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/>
      <c r="AM1186" s="5"/>
      <c r="AN1186" s="5"/>
      <c r="AO1186" s="5"/>
      <c r="AP1186" s="5"/>
    </row>
    <row r="1187" spans="1:42" s="25" customFormat="1" ht="16.5" customHeight="1" x14ac:dyDescent="0.25">
      <c r="A1187" s="16">
        <v>47015040</v>
      </c>
      <c r="B1187" s="17" t="s">
        <v>1236</v>
      </c>
      <c r="C1187" s="17" t="s">
        <v>2132</v>
      </c>
      <c r="D1187" s="17" t="s">
        <v>662</v>
      </c>
      <c r="E1187" s="17" t="s">
        <v>625</v>
      </c>
      <c r="F1187" s="17">
        <v>7</v>
      </c>
      <c r="G1187" s="17">
        <v>2100</v>
      </c>
      <c r="H1187" s="18">
        <v>-76.960972220000002</v>
      </c>
      <c r="I1187" s="19">
        <v>1.19827778</v>
      </c>
      <c r="J1187" s="20">
        <v>94.02222222222224</v>
      </c>
      <c r="K1187" s="21">
        <v>96.948275862068982</v>
      </c>
      <c r="L1187" s="21">
        <v>134.34444444444441</v>
      </c>
      <c r="M1187" s="21">
        <v>152.49583333333331</v>
      </c>
      <c r="N1187" s="21">
        <v>187.9115384615385</v>
      </c>
      <c r="O1187" s="21">
        <v>190.98214285714289</v>
      </c>
      <c r="P1187" s="21">
        <v>188.93103448275861</v>
      </c>
      <c r="Q1187" s="21">
        <v>129.54285714285709</v>
      </c>
      <c r="R1187" s="21">
        <v>116.1142857142857</v>
      </c>
      <c r="S1187" s="21">
        <v>96.489285714285714</v>
      </c>
      <c r="T1187" s="21">
        <v>108.3678571428571</v>
      </c>
      <c r="U1187" s="21">
        <v>104.6653846153846</v>
      </c>
      <c r="V1187" s="22">
        <v>1600.8151619931789</v>
      </c>
      <c r="W1187" s="23">
        <v>328</v>
      </c>
      <c r="X1187" s="24">
        <v>0.91111111111111109</v>
      </c>
      <c r="Y1187" s="5"/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</row>
    <row r="1188" spans="1:42" s="25" customFormat="1" ht="16.5" customHeight="1" x14ac:dyDescent="0.25">
      <c r="A1188" s="16">
        <v>44015060</v>
      </c>
      <c r="B1188" s="17" t="s">
        <v>1227</v>
      </c>
      <c r="C1188" s="17" t="s">
        <v>2133</v>
      </c>
      <c r="D1188" s="17" t="s">
        <v>671</v>
      </c>
      <c r="E1188" s="17" t="s">
        <v>625</v>
      </c>
      <c r="F1188" s="17">
        <v>7</v>
      </c>
      <c r="G1188" s="17">
        <v>650</v>
      </c>
      <c r="H1188" s="18">
        <v>-76.651833329999988</v>
      </c>
      <c r="I1188" s="19">
        <v>1.1573333299999999</v>
      </c>
      <c r="J1188" s="20">
        <v>204.1423076923077</v>
      </c>
      <c r="K1188" s="21">
        <v>225.25185185185191</v>
      </c>
      <c r="L1188" s="21">
        <v>297.5958333333333</v>
      </c>
      <c r="M1188" s="21">
        <v>394.36800000000011</v>
      </c>
      <c r="N1188" s="21">
        <v>431.04166666666669</v>
      </c>
      <c r="O1188" s="21">
        <v>466.32499999999987</v>
      </c>
      <c r="P1188" s="21">
        <v>418.45833333333331</v>
      </c>
      <c r="Q1188" s="21">
        <v>316.32165110905959</v>
      </c>
      <c r="R1188" s="21">
        <v>306.50833333333333</v>
      </c>
      <c r="S1188" s="21">
        <v>234.24583333333339</v>
      </c>
      <c r="T1188" s="21">
        <v>245.11923076923071</v>
      </c>
      <c r="U1188" s="21">
        <v>229.96249999999989</v>
      </c>
      <c r="V1188" s="22">
        <v>3769.3405414224499</v>
      </c>
      <c r="W1188" s="23">
        <v>296</v>
      </c>
      <c r="X1188" s="24">
        <v>0.82222222222222219</v>
      </c>
      <c r="Y1188" s="5"/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</row>
    <row r="1189" spans="1:42" s="25" customFormat="1" ht="16.5" customHeight="1" x14ac:dyDescent="0.25">
      <c r="A1189" s="16">
        <v>44010030</v>
      </c>
      <c r="B1189" s="17" t="s">
        <v>1211</v>
      </c>
      <c r="C1189" s="17" t="s">
        <v>670</v>
      </c>
      <c r="D1189" s="17" t="s">
        <v>671</v>
      </c>
      <c r="E1189" s="17" t="s">
        <v>625</v>
      </c>
      <c r="F1189" s="17">
        <v>7</v>
      </c>
      <c r="G1189" s="17">
        <v>1400</v>
      </c>
      <c r="H1189" s="18">
        <v>-76.680833329999999</v>
      </c>
      <c r="I1189" s="19">
        <v>1.2024999999999999</v>
      </c>
      <c r="J1189" s="20">
        <v>192.851724137931</v>
      </c>
      <c r="K1189" s="21">
        <v>217.94482758620691</v>
      </c>
      <c r="L1189" s="21">
        <v>279.06896551724139</v>
      </c>
      <c r="M1189" s="21">
        <v>413.23928571428593</v>
      </c>
      <c r="N1189" s="21">
        <v>485.01666666666659</v>
      </c>
      <c r="O1189" s="21">
        <v>540.71851851851852</v>
      </c>
      <c r="P1189" s="21">
        <v>503.76206896551719</v>
      </c>
      <c r="Q1189" s="21">
        <v>354.52758620689639</v>
      </c>
      <c r="R1189" s="21">
        <v>290.54137931034478</v>
      </c>
      <c r="S1189" s="21">
        <v>238.63703703703709</v>
      </c>
      <c r="T1189" s="21">
        <v>218.55357142857139</v>
      </c>
      <c r="U1189" s="21">
        <v>229.32592592592599</v>
      </c>
      <c r="V1189" s="22">
        <v>3964.1875570151428</v>
      </c>
      <c r="W1189" s="23">
        <v>341</v>
      </c>
      <c r="X1189" s="24">
        <v>0.94722222222222219</v>
      </c>
      <c r="Y1189" s="5"/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</row>
    <row r="1190" spans="1:42" s="25" customFormat="1" ht="16.5" customHeight="1" x14ac:dyDescent="0.25">
      <c r="A1190" s="16">
        <v>44010090</v>
      </c>
      <c r="B1190" s="17" t="s">
        <v>1211</v>
      </c>
      <c r="C1190" s="17" t="s">
        <v>674</v>
      </c>
      <c r="D1190" s="17" t="s">
        <v>671</v>
      </c>
      <c r="E1190" s="17" t="s">
        <v>625</v>
      </c>
      <c r="F1190" s="17">
        <v>7</v>
      </c>
      <c r="G1190" s="17">
        <v>500</v>
      </c>
      <c r="H1190" s="18">
        <v>-76.584194440000005</v>
      </c>
      <c r="I1190" s="19">
        <v>1.2805</v>
      </c>
      <c r="J1190" s="20">
        <v>186.9</v>
      </c>
      <c r="K1190" s="21">
        <v>212.86206896551721</v>
      </c>
      <c r="L1190" s="21">
        <v>251.06666666666669</v>
      </c>
      <c r="M1190" s="21">
        <v>331.33333333333331</v>
      </c>
      <c r="N1190" s="21">
        <v>382.6</v>
      </c>
      <c r="O1190" s="21">
        <v>370.24137931034483</v>
      </c>
      <c r="P1190" s="21">
        <v>368.32142857142861</v>
      </c>
      <c r="Q1190" s="21">
        <v>285.03571428571428</v>
      </c>
      <c r="R1190" s="21">
        <v>234.66666666666671</v>
      </c>
      <c r="S1190" s="21">
        <v>220.4689655172414</v>
      </c>
      <c r="T1190" s="21">
        <v>218.3666666666667</v>
      </c>
      <c r="U1190" s="21">
        <v>222.2068965517241</v>
      </c>
      <c r="V1190" s="22">
        <v>3284.069786535304</v>
      </c>
      <c r="W1190" s="23">
        <v>349</v>
      </c>
      <c r="X1190" s="24">
        <v>0.96944444444444444</v>
      </c>
      <c r="Y1190" s="5"/>
      <c r="Z1190" s="5"/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</row>
    <row r="1191" spans="1:42" s="25" customFormat="1" ht="16.5" customHeight="1" x14ac:dyDescent="0.25">
      <c r="A1191" s="16">
        <v>44010110</v>
      </c>
      <c r="B1191" s="17" t="s">
        <v>1211</v>
      </c>
      <c r="C1191" s="17" t="s">
        <v>2134</v>
      </c>
      <c r="D1191" s="17" t="s">
        <v>671</v>
      </c>
      <c r="E1191" s="17" t="s">
        <v>625</v>
      </c>
      <c r="F1191" s="17">
        <v>7</v>
      </c>
      <c r="G1191" s="17">
        <v>430</v>
      </c>
      <c r="H1191" s="18">
        <v>-76.541527779999996</v>
      </c>
      <c r="I1191" s="19">
        <v>1.0268055599999999</v>
      </c>
      <c r="J1191" s="20">
        <v>383.82333333333338</v>
      </c>
      <c r="K1191" s="21">
        <v>394.55666666666662</v>
      </c>
      <c r="L1191" s="21">
        <v>459.11428571428559</v>
      </c>
      <c r="M1191" s="21">
        <v>604.53103448275863</v>
      </c>
      <c r="N1191" s="21">
        <v>669.80000000000007</v>
      </c>
      <c r="O1191" s="21">
        <v>600.9206896551724</v>
      </c>
      <c r="P1191" s="21">
        <v>531.64666666666665</v>
      </c>
      <c r="Q1191" s="21">
        <v>383.24137931034488</v>
      </c>
      <c r="R1191" s="21">
        <v>381.9766666666668</v>
      </c>
      <c r="S1191" s="21">
        <v>398.98275862068959</v>
      </c>
      <c r="T1191" s="21">
        <v>470.56000000000012</v>
      </c>
      <c r="U1191" s="21">
        <v>476.3</v>
      </c>
      <c r="V1191" s="22">
        <v>5755.453481116584</v>
      </c>
      <c r="W1191" s="23">
        <v>353</v>
      </c>
      <c r="X1191" s="24">
        <v>0.98055555555555551</v>
      </c>
      <c r="Y1191" s="5"/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</row>
    <row r="1192" spans="1:42" s="25" customFormat="1" ht="16.5" customHeight="1" x14ac:dyDescent="0.25">
      <c r="A1192" s="16">
        <v>47010220</v>
      </c>
      <c r="B1192" s="17" t="s">
        <v>1211</v>
      </c>
      <c r="C1192" s="17" t="s">
        <v>724</v>
      </c>
      <c r="D1192" s="17" t="s">
        <v>643</v>
      </c>
      <c r="E1192" s="17" t="s">
        <v>625</v>
      </c>
      <c r="F1192" s="17">
        <v>7</v>
      </c>
      <c r="G1192" s="17">
        <v>385</v>
      </c>
      <c r="H1192" s="18">
        <v>-76.836277780000003</v>
      </c>
      <c r="I1192" s="19">
        <v>0.48972221999999999</v>
      </c>
      <c r="J1192" s="20">
        <v>256.41428571428571</v>
      </c>
      <c r="K1192" s="21">
        <v>268.78461538461539</v>
      </c>
      <c r="L1192" s="21">
        <v>390.25599999999997</v>
      </c>
      <c r="M1192" s="21">
        <v>437.66666666666669</v>
      </c>
      <c r="N1192" s="21">
        <v>455.19511437416071</v>
      </c>
      <c r="O1192" s="21">
        <v>361.00799999999998</v>
      </c>
      <c r="P1192" s="21">
        <v>356.59199999999998</v>
      </c>
      <c r="Q1192" s="21">
        <v>218.32822671135261</v>
      </c>
      <c r="R1192" s="21">
        <v>258.28846153846149</v>
      </c>
      <c r="S1192" s="21">
        <v>306.80799999999999</v>
      </c>
      <c r="T1192" s="21">
        <v>374.17731215159102</v>
      </c>
      <c r="U1192" s="21">
        <v>335.26955382823951</v>
      </c>
      <c r="V1192" s="22">
        <v>4018.7882363693739</v>
      </c>
      <c r="W1192" s="23">
        <v>303</v>
      </c>
      <c r="X1192" s="24">
        <v>0.84166666666666667</v>
      </c>
      <c r="Y1192" s="5"/>
      <c r="Z1192" s="5"/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</row>
    <row r="1193" spans="1:42" s="25" customFormat="1" ht="16.5" customHeight="1" x14ac:dyDescent="0.25">
      <c r="A1193" s="16">
        <v>47030010</v>
      </c>
      <c r="B1193" s="17" t="s">
        <v>1211</v>
      </c>
      <c r="C1193" s="17" t="s">
        <v>1231</v>
      </c>
      <c r="D1193" s="17" t="s">
        <v>641</v>
      </c>
      <c r="E1193" s="17" t="s">
        <v>625</v>
      </c>
      <c r="F1193" s="17">
        <v>7</v>
      </c>
      <c r="G1193" s="17">
        <v>200</v>
      </c>
      <c r="H1193" s="18">
        <v>-76.336138890000001</v>
      </c>
      <c r="I1193" s="19">
        <v>0.39541667000000003</v>
      </c>
      <c r="J1193" s="20">
        <v>215.21724137931031</v>
      </c>
      <c r="K1193" s="21">
        <v>261.2962962962963</v>
      </c>
      <c r="L1193" s="21">
        <v>348.83928571428572</v>
      </c>
      <c r="M1193" s="21">
        <v>424.04814814814807</v>
      </c>
      <c r="N1193" s="21">
        <v>379.75</v>
      </c>
      <c r="O1193" s="21">
        <v>357.98846153846159</v>
      </c>
      <c r="P1193" s="21">
        <v>344.44482758620688</v>
      </c>
      <c r="Q1193" s="21">
        <v>212</v>
      </c>
      <c r="R1193" s="21">
        <v>243.7074074074074</v>
      </c>
      <c r="S1193" s="21">
        <v>254.25</v>
      </c>
      <c r="T1193" s="21">
        <v>299.8</v>
      </c>
      <c r="U1193" s="21">
        <v>211.24285714285719</v>
      </c>
      <c r="V1193" s="22">
        <v>3552.5845252129739</v>
      </c>
      <c r="W1193" s="23">
        <v>323</v>
      </c>
      <c r="X1193" s="24">
        <v>0.89722222222222225</v>
      </c>
      <c r="Y1193" s="5"/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</row>
    <row r="1194" spans="1:42" s="25" customFormat="1" ht="16.5" customHeight="1" x14ac:dyDescent="0.25">
      <c r="A1194" s="16">
        <v>47010030</v>
      </c>
      <c r="B1194" s="17" t="s">
        <v>1211</v>
      </c>
      <c r="C1194" s="17" t="s">
        <v>640</v>
      </c>
      <c r="D1194" s="17" t="s">
        <v>641</v>
      </c>
      <c r="E1194" s="17" t="s">
        <v>625</v>
      </c>
      <c r="F1194" s="17">
        <v>7</v>
      </c>
      <c r="G1194" s="17">
        <v>260</v>
      </c>
      <c r="H1194" s="18">
        <v>-76.480222220000002</v>
      </c>
      <c r="I1194" s="19">
        <v>0.47361111</v>
      </c>
      <c r="J1194" s="20">
        <v>214.25666666666669</v>
      </c>
      <c r="K1194" s="21">
        <v>246.67241379310349</v>
      </c>
      <c r="L1194" s="21">
        <v>350.33448275862071</v>
      </c>
      <c r="M1194" s="21">
        <v>389.14333333333332</v>
      </c>
      <c r="N1194" s="21">
        <v>411.35517241379313</v>
      </c>
      <c r="O1194" s="21">
        <v>367.70666666666671</v>
      </c>
      <c r="P1194" s="21">
        <v>319.95666666666659</v>
      </c>
      <c r="Q1194" s="21">
        <v>216.5107142857143</v>
      </c>
      <c r="R1194" s="21">
        <v>239.90666666666669</v>
      </c>
      <c r="S1194" s="21">
        <v>279.61379310344819</v>
      </c>
      <c r="T1194" s="21">
        <v>349.00714285714281</v>
      </c>
      <c r="U1194" s="21">
        <v>244.14827586206891</v>
      </c>
      <c r="V1194" s="22">
        <v>3628.6119950738912</v>
      </c>
      <c r="W1194" s="23">
        <v>351</v>
      </c>
      <c r="X1194" s="24">
        <v>0.97499999999999998</v>
      </c>
      <c r="Y1194" s="5"/>
      <c r="Z1194" s="5"/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</row>
    <row r="1195" spans="1:42" s="25" customFormat="1" ht="16.5" customHeight="1" x14ac:dyDescent="0.25">
      <c r="A1195" s="16">
        <v>47010110</v>
      </c>
      <c r="B1195" s="17" t="s">
        <v>1211</v>
      </c>
      <c r="C1195" s="17" t="s">
        <v>644</v>
      </c>
      <c r="D1195" s="17" t="s">
        <v>644</v>
      </c>
      <c r="E1195" s="17" t="s">
        <v>625</v>
      </c>
      <c r="F1195" s="17">
        <v>7</v>
      </c>
      <c r="G1195" s="17">
        <v>300</v>
      </c>
      <c r="H1195" s="18">
        <v>-76.605166669999988</v>
      </c>
      <c r="I1195" s="19">
        <v>0.68591667000000012</v>
      </c>
      <c r="J1195" s="20">
        <v>249.37241379310339</v>
      </c>
      <c r="K1195" s="21">
        <v>240.82000000000011</v>
      </c>
      <c r="L1195" s="21">
        <v>353.25</v>
      </c>
      <c r="M1195" s="21">
        <v>459.68518518518499</v>
      </c>
      <c r="N1195" s="21">
        <v>462.2</v>
      </c>
      <c r="O1195" s="21">
        <v>369.65862068965498</v>
      </c>
      <c r="P1195" s="21">
        <v>303.67142857142858</v>
      </c>
      <c r="Q1195" s="21">
        <v>235.5423076923077</v>
      </c>
      <c r="R1195" s="21">
        <v>260.89259259259262</v>
      </c>
      <c r="S1195" s="21">
        <v>288.94615384615378</v>
      </c>
      <c r="T1195" s="21">
        <v>394.91538461538471</v>
      </c>
      <c r="U1195" s="21">
        <v>304.7344827586208</v>
      </c>
      <c r="V1195" s="22">
        <v>3923.6885697444318</v>
      </c>
      <c r="W1195" s="23">
        <v>331</v>
      </c>
      <c r="X1195" s="24">
        <v>0.9194444444444444</v>
      </c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</row>
    <row r="1196" spans="1:42" s="25" customFormat="1" ht="16.5" customHeight="1" x14ac:dyDescent="0.25">
      <c r="A1196" s="16">
        <v>44010080</v>
      </c>
      <c r="B1196" s="17" t="s">
        <v>1211</v>
      </c>
      <c r="C1196" s="17" t="s">
        <v>685</v>
      </c>
      <c r="D1196" s="17" t="s">
        <v>686</v>
      </c>
      <c r="E1196" s="17" t="s">
        <v>625</v>
      </c>
      <c r="F1196" s="17">
        <v>7</v>
      </c>
      <c r="G1196" s="17">
        <v>500</v>
      </c>
      <c r="H1196" s="18">
        <v>-76.441361110000003</v>
      </c>
      <c r="I1196" s="19">
        <v>0.96155555999999998</v>
      </c>
      <c r="J1196" s="20">
        <v>296.29615384615391</v>
      </c>
      <c r="K1196" s="21">
        <v>327.04814814814807</v>
      </c>
      <c r="L1196" s="21">
        <v>455.22142857142859</v>
      </c>
      <c r="M1196" s="21">
        <v>542.32333333333338</v>
      </c>
      <c r="N1196" s="21">
        <v>518.78214285714284</v>
      </c>
      <c r="O1196" s="21">
        <v>460.30714285714288</v>
      </c>
      <c r="P1196" s="21">
        <v>402.21153846153851</v>
      </c>
      <c r="Q1196" s="21">
        <v>333.19615384615378</v>
      </c>
      <c r="R1196" s="21">
        <v>301.99259259259259</v>
      </c>
      <c r="S1196" s="21">
        <v>366.85714285714278</v>
      </c>
      <c r="T1196" s="21">
        <v>411.83199999999999</v>
      </c>
      <c r="U1196" s="21">
        <v>374.76428571428568</v>
      </c>
      <c r="V1196" s="22">
        <v>4790.8320630850631</v>
      </c>
      <c r="W1196" s="23">
        <v>327</v>
      </c>
      <c r="X1196" s="24">
        <v>0.90833333333333333</v>
      </c>
      <c r="Y1196" s="5"/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</row>
    <row r="1197" spans="1:42" s="25" customFormat="1" ht="16.5" customHeight="1" x14ac:dyDescent="0.25">
      <c r="A1197" s="16">
        <v>47030020</v>
      </c>
      <c r="B1197" s="17" t="s">
        <v>1211</v>
      </c>
      <c r="C1197" s="17" t="s">
        <v>136</v>
      </c>
      <c r="D1197" s="17" t="s">
        <v>638</v>
      </c>
      <c r="E1197" s="17" t="s">
        <v>625</v>
      </c>
      <c r="F1197" s="17">
        <v>7</v>
      </c>
      <c r="G1197" s="17">
        <v>195</v>
      </c>
      <c r="H1197" s="18">
        <v>-75.629722220000005</v>
      </c>
      <c r="I1197" s="19">
        <v>4.6944439999999997E-2</v>
      </c>
      <c r="J1197" s="20">
        <v>196.89599999999999</v>
      </c>
      <c r="K1197" s="21">
        <v>237.75833333333341</v>
      </c>
      <c r="L1197" s="21">
        <v>450.5916666666667</v>
      </c>
      <c r="M1197" s="21">
        <v>454.43333333333339</v>
      </c>
      <c r="N1197" s="21">
        <v>527.89928270833332</v>
      </c>
      <c r="O1197" s="21">
        <v>536.72498877366672</v>
      </c>
      <c r="P1197" s="21">
        <v>418.78959951666621</v>
      </c>
      <c r="Q1197" s="21">
        <v>272.50416666666672</v>
      </c>
      <c r="R1197" s="21">
        <v>271.85858379999792</v>
      </c>
      <c r="S1197" s="21">
        <v>283.64002208709718</v>
      </c>
      <c r="T1197" s="21">
        <v>265.6875</v>
      </c>
      <c r="U1197" s="21">
        <v>185.9384615384615</v>
      </c>
      <c r="V1197" s="22">
        <v>4102.7219384242226</v>
      </c>
      <c r="W1197" s="23">
        <v>291</v>
      </c>
      <c r="X1197" s="24">
        <v>0.80833333333333335</v>
      </c>
      <c r="Y1197" s="5"/>
      <c r="Z1197" s="5"/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</row>
    <row r="1198" spans="1:42" s="25" customFormat="1" ht="16.5" customHeight="1" x14ac:dyDescent="0.25">
      <c r="A1198" s="16">
        <v>44115020</v>
      </c>
      <c r="B1198" s="17" t="s">
        <v>1244</v>
      </c>
      <c r="C1198" s="17" t="s">
        <v>496</v>
      </c>
      <c r="D1198" s="17" t="s">
        <v>638</v>
      </c>
      <c r="E1198" s="17" t="s">
        <v>625</v>
      </c>
      <c r="F1198" s="17">
        <v>4</v>
      </c>
      <c r="G1198" s="17">
        <v>153</v>
      </c>
      <c r="H1198" s="18">
        <v>-74.665222220000004</v>
      </c>
      <c r="I1198" s="19">
        <v>-6.0750000000000012E-2</v>
      </c>
      <c r="J1198" s="20">
        <v>108.66800000000001</v>
      </c>
      <c r="K1198" s="21">
        <v>174.25416666666661</v>
      </c>
      <c r="L1198" s="21">
        <v>251.00416666666661</v>
      </c>
      <c r="M1198" s="21">
        <v>291.45600000000002</v>
      </c>
      <c r="N1198" s="21">
        <v>370.38800000000009</v>
      </c>
      <c r="O1198" s="21">
        <v>372.39475220056153</v>
      </c>
      <c r="P1198" s="21">
        <v>293.56246970295581</v>
      </c>
      <c r="Q1198" s="21">
        <v>231.58482316335039</v>
      </c>
      <c r="R1198" s="21">
        <v>215.72307692307689</v>
      </c>
      <c r="S1198" s="21">
        <v>250.81871342658999</v>
      </c>
      <c r="T1198" s="21">
        <v>204.6</v>
      </c>
      <c r="U1198" s="21">
        <v>143.8416666666667</v>
      </c>
      <c r="V1198" s="22">
        <v>2908.2958354165339</v>
      </c>
      <c r="W1198" s="23">
        <v>295</v>
      </c>
      <c r="X1198" s="24">
        <v>0.81944444444444442</v>
      </c>
      <c r="Y1198" s="5"/>
      <c r="Z1198" s="5"/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</row>
    <row r="1199" spans="1:42" s="25" customFormat="1" ht="16.5" customHeight="1" x14ac:dyDescent="0.25">
      <c r="A1199" s="16">
        <v>47045010</v>
      </c>
      <c r="B1199" s="17" t="s">
        <v>1236</v>
      </c>
      <c r="C1199" s="17" t="s">
        <v>638</v>
      </c>
      <c r="D1199" s="17" t="s">
        <v>638</v>
      </c>
      <c r="E1199" s="17" t="s">
        <v>625</v>
      </c>
      <c r="F1199" s="17">
        <v>7</v>
      </c>
      <c r="G1199" s="17">
        <v>147</v>
      </c>
      <c r="H1199" s="18">
        <v>-74.776277780000001</v>
      </c>
      <c r="I1199" s="19">
        <v>-0.18061110999999999</v>
      </c>
      <c r="J1199" s="20">
        <v>136.35</v>
      </c>
      <c r="K1199" s="21">
        <v>178.01166666666671</v>
      </c>
      <c r="L1199" s="21">
        <v>274.36663322291662</v>
      </c>
      <c r="M1199" s="21">
        <v>325.57083333333333</v>
      </c>
      <c r="N1199" s="21">
        <v>357.86582476298008</v>
      </c>
      <c r="O1199" s="21">
        <v>396.77500000000009</v>
      </c>
      <c r="P1199" s="21">
        <v>302.67916666666662</v>
      </c>
      <c r="Q1199" s="21">
        <v>239.12692307692311</v>
      </c>
      <c r="R1199" s="21">
        <v>228.05833333333331</v>
      </c>
      <c r="S1199" s="21">
        <v>232.9846153846153</v>
      </c>
      <c r="T1199" s="21">
        <v>220.3884233176708</v>
      </c>
      <c r="U1199" s="21">
        <v>153.87917413810891</v>
      </c>
      <c r="V1199" s="22">
        <v>3046.056593903214</v>
      </c>
      <c r="W1199" s="23">
        <v>292</v>
      </c>
      <c r="X1199" s="24">
        <v>0.81111111111111112</v>
      </c>
      <c r="Y1199" s="5"/>
      <c r="Z1199" s="5"/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</row>
    <row r="1200" spans="1:42" s="25" customFormat="1" ht="16.5" customHeight="1" x14ac:dyDescent="0.25">
      <c r="A1200" s="16">
        <v>47035020</v>
      </c>
      <c r="B1200" s="17" t="s">
        <v>1236</v>
      </c>
      <c r="C1200" s="17" t="s">
        <v>722</v>
      </c>
      <c r="D1200" s="17" t="s">
        <v>638</v>
      </c>
      <c r="E1200" s="17" t="s">
        <v>625</v>
      </c>
      <c r="F1200" s="17">
        <v>7</v>
      </c>
      <c r="G1200" s="17">
        <v>190</v>
      </c>
      <c r="H1200" s="18">
        <v>-75.851111110000005</v>
      </c>
      <c r="I1200" s="19">
        <v>0.13286111</v>
      </c>
      <c r="J1200" s="20">
        <v>141.9014096180598</v>
      </c>
      <c r="K1200" s="21">
        <v>178.34466260274249</v>
      </c>
      <c r="L1200" s="21">
        <v>295.25981707124618</v>
      </c>
      <c r="M1200" s="21">
        <v>316.8937499999999</v>
      </c>
      <c r="N1200" s="21">
        <v>353.23682820382248</v>
      </c>
      <c r="O1200" s="21">
        <v>352.13719868185831</v>
      </c>
      <c r="P1200" s="21">
        <v>325.20009075799487</v>
      </c>
      <c r="Q1200" s="21">
        <v>221.47916666666671</v>
      </c>
      <c r="R1200" s="21">
        <v>211.98035454750061</v>
      </c>
      <c r="S1200" s="21">
        <v>198.57916666666659</v>
      </c>
      <c r="T1200" s="21">
        <v>225.30416666666659</v>
      </c>
      <c r="U1200" s="21">
        <v>164.03695941289271</v>
      </c>
      <c r="V1200" s="22">
        <v>2984.3535708961172</v>
      </c>
      <c r="W1200" s="23">
        <v>288</v>
      </c>
      <c r="X1200" s="24">
        <v>0.8</v>
      </c>
      <c r="Y1200" s="5"/>
      <c r="Z1200" s="5"/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</row>
    <row r="1201" spans="1:42" s="25" customFormat="1" ht="16.5" customHeight="1" x14ac:dyDescent="0.25">
      <c r="A1201" s="16">
        <v>47030030</v>
      </c>
      <c r="B1201" s="17" t="s">
        <v>1211</v>
      </c>
      <c r="C1201" s="17" t="s">
        <v>2135</v>
      </c>
      <c r="D1201" s="17" t="s">
        <v>638</v>
      </c>
      <c r="E1201" s="17" t="s">
        <v>625</v>
      </c>
      <c r="F1201" s="17">
        <v>7</v>
      </c>
      <c r="G1201" s="17">
        <v>195</v>
      </c>
      <c r="H1201" s="18">
        <v>-76.078249999999997</v>
      </c>
      <c r="I1201" s="19">
        <v>0.33811110999999999</v>
      </c>
      <c r="J1201" s="20">
        <v>185.45416666666671</v>
      </c>
      <c r="K1201" s="21">
        <v>280.21666666666658</v>
      </c>
      <c r="L1201" s="21">
        <v>322.64130758847932</v>
      </c>
      <c r="M1201" s="21">
        <v>390.61336493492132</v>
      </c>
      <c r="N1201" s="21">
        <v>361.20416666666671</v>
      </c>
      <c r="O1201" s="21">
        <v>395.20149184862771</v>
      </c>
      <c r="P1201" s="21">
        <v>352.69937409559878</v>
      </c>
      <c r="Q1201" s="21">
        <v>250.6348559220632</v>
      </c>
      <c r="R1201" s="21">
        <v>229.3666666666667</v>
      </c>
      <c r="S1201" s="21">
        <v>210.71600000000001</v>
      </c>
      <c r="T1201" s="21">
        <v>241.68333333333331</v>
      </c>
      <c r="U1201" s="21">
        <v>199.61062492925831</v>
      </c>
      <c r="V1201" s="22">
        <v>3420.042019318948</v>
      </c>
      <c r="W1201" s="23">
        <v>289</v>
      </c>
      <c r="X1201" s="24">
        <v>0.80277777777777781</v>
      </c>
      <c r="Y1201" s="5"/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</row>
    <row r="1202" spans="1:42" s="25" customFormat="1" ht="16.5" customHeight="1" x14ac:dyDescent="0.25">
      <c r="A1202" s="16">
        <v>47010050</v>
      </c>
      <c r="B1202" s="17" t="s">
        <v>1211</v>
      </c>
      <c r="C1202" s="17" t="s">
        <v>624</v>
      </c>
      <c r="D1202" s="17" t="s">
        <v>1303</v>
      </c>
      <c r="E1202" s="17" t="s">
        <v>625</v>
      </c>
      <c r="F1202" s="17">
        <v>7</v>
      </c>
      <c r="G1202" s="17">
        <v>2100</v>
      </c>
      <c r="H1202" s="18">
        <v>-76.930250000000001</v>
      </c>
      <c r="I1202" s="19">
        <v>1.13405556</v>
      </c>
      <c r="J1202" s="20">
        <v>121.0833333333333</v>
      </c>
      <c r="K1202" s="21">
        <v>134.7103448275862</v>
      </c>
      <c r="L1202" s="21">
        <v>190.83793103448281</v>
      </c>
      <c r="M1202" s="21">
        <v>223.3533333333333</v>
      </c>
      <c r="N1202" s="21">
        <v>300.74</v>
      </c>
      <c r="O1202" s="21">
        <v>452.04666666666668</v>
      </c>
      <c r="P1202" s="21">
        <v>493.1666666666668</v>
      </c>
      <c r="Q1202" s="21">
        <v>350.03928571428571</v>
      </c>
      <c r="R1202" s="21">
        <v>205.1</v>
      </c>
      <c r="S1202" s="21">
        <v>146.49333333333331</v>
      </c>
      <c r="T1202" s="21">
        <v>129.8678571428571</v>
      </c>
      <c r="U1202" s="21">
        <v>139.98275862068971</v>
      </c>
      <c r="V1202" s="22">
        <v>2887.4215106732349</v>
      </c>
      <c r="W1202" s="23">
        <v>352</v>
      </c>
      <c r="X1202" s="24">
        <v>0.97777777777777775</v>
      </c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</row>
    <row r="1203" spans="1:42" s="25" customFormat="1" ht="16.5" customHeight="1" x14ac:dyDescent="0.25">
      <c r="A1203" s="16">
        <v>44010040</v>
      </c>
      <c r="B1203" s="17" t="s">
        <v>1235</v>
      </c>
      <c r="C1203" s="17" t="s">
        <v>669</v>
      </c>
      <c r="D1203" s="17" t="s">
        <v>1303</v>
      </c>
      <c r="E1203" s="17" t="s">
        <v>625</v>
      </c>
      <c r="F1203" s="17">
        <v>7</v>
      </c>
      <c r="G1203" s="17">
        <v>2300</v>
      </c>
      <c r="H1203" s="18">
        <v>-76.817083329999988</v>
      </c>
      <c r="I1203" s="19">
        <v>1.2021111099999999</v>
      </c>
      <c r="J1203" s="20">
        <v>210.7413793103448</v>
      </c>
      <c r="K1203" s="21">
        <v>227.6827586206897</v>
      </c>
      <c r="L1203" s="21">
        <v>273.43000000000012</v>
      </c>
      <c r="M1203" s="21">
        <v>327.20689655172418</v>
      </c>
      <c r="N1203" s="21">
        <v>400.9357142857142</v>
      </c>
      <c r="O1203" s="21">
        <v>456.38214285714281</v>
      </c>
      <c r="P1203" s="21">
        <v>450.11153846153849</v>
      </c>
      <c r="Q1203" s="21">
        <v>320.33600000000001</v>
      </c>
      <c r="R1203" s="21">
        <v>264.40800000000002</v>
      </c>
      <c r="S1203" s="21">
        <v>190.13461538461539</v>
      </c>
      <c r="T1203" s="21">
        <v>194.85555555555561</v>
      </c>
      <c r="U1203" s="21">
        <v>206.52</v>
      </c>
      <c r="V1203" s="22">
        <v>3522.7446010273252</v>
      </c>
      <c r="W1203" s="23">
        <v>332</v>
      </c>
      <c r="X1203" s="24">
        <v>0.92222222222222228</v>
      </c>
      <c r="Y1203" s="5"/>
      <c r="Z1203" s="5"/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</row>
    <row r="1204" spans="1:42" s="25" customFormat="1" ht="16.5" customHeight="1" x14ac:dyDescent="0.25">
      <c r="A1204" s="16">
        <v>47010090</v>
      </c>
      <c r="B1204" s="17" t="s">
        <v>1211</v>
      </c>
      <c r="C1204" s="17" t="s">
        <v>154</v>
      </c>
      <c r="D1204" s="17" t="s">
        <v>1303</v>
      </c>
      <c r="E1204" s="17" t="s">
        <v>625</v>
      </c>
      <c r="F1204" s="17">
        <v>7</v>
      </c>
      <c r="G1204" s="17">
        <v>2140</v>
      </c>
      <c r="H1204" s="18">
        <v>-76.883388890000006</v>
      </c>
      <c r="I1204" s="19">
        <v>1.17894444</v>
      </c>
      <c r="J1204" s="20">
        <v>113.8321428571429</v>
      </c>
      <c r="K1204" s="21">
        <v>123.0566666666667</v>
      </c>
      <c r="L1204" s="21">
        <v>166.56896551724139</v>
      </c>
      <c r="M1204" s="21">
        <v>214.35384615384621</v>
      </c>
      <c r="N1204" s="21">
        <v>243.15862068965521</v>
      </c>
      <c r="O1204" s="21">
        <v>282.14333333333332</v>
      </c>
      <c r="P1204" s="21">
        <v>291.6035714285714</v>
      </c>
      <c r="Q1204" s="21">
        <v>185.97931034482761</v>
      </c>
      <c r="R1204" s="21">
        <v>157.04285714285709</v>
      </c>
      <c r="S1204" s="21">
        <v>122.9142857142857</v>
      </c>
      <c r="T1204" s="21">
        <v>124.1689655172414</v>
      </c>
      <c r="U1204" s="21">
        <v>138.18</v>
      </c>
      <c r="V1204" s="22">
        <v>2163.002565365668</v>
      </c>
      <c r="W1204" s="23">
        <v>344</v>
      </c>
      <c r="X1204" s="24">
        <v>0.9555555555555556</v>
      </c>
      <c r="Y1204" s="5"/>
      <c r="Z1204" s="5"/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</row>
    <row r="1205" spans="1:42" s="25" customFormat="1" ht="16.5" customHeight="1" x14ac:dyDescent="0.25">
      <c r="A1205" s="16">
        <v>47010180</v>
      </c>
      <c r="B1205" s="17" t="s">
        <v>1211</v>
      </c>
      <c r="C1205" s="17" t="s">
        <v>2136</v>
      </c>
      <c r="D1205" s="17" t="s">
        <v>1303</v>
      </c>
      <c r="E1205" s="17" t="s">
        <v>625</v>
      </c>
      <c r="F1205" s="17">
        <v>7</v>
      </c>
      <c r="G1205" s="17">
        <v>30</v>
      </c>
      <c r="H1205" s="18">
        <v>-76.844999999999999</v>
      </c>
      <c r="I1205" s="19">
        <v>1.1454166699999999</v>
      </c>
      <c r="J1205" s="20">
        <v>215.98333333333329</v>
      </c>
      <c r="K1205" s="21">
        <v>237.70666666666659</v>
      </c>
      <c r="L1205" s="21">
        <v>304.74666666666673</v>
      </c>
      <c r="M1205" s="21">
        <v>367.84666666666658</v>
      </c>
      <c r="N1205" s="21">
        <v>484.80344827586202</v>
      </c>
      <c r="O1205" s="21">
        <v>703.5766666666666</v>
      </c>
      <c r="P1205" s="21">
        <v>726.38666666666654</v>
      </c>
      <c r="Q1205" s="21">
        <v>504.09333333333331</v>
      </c>
      <c r="R1205" s="21">
        <v>303.64</v>
      </c>
      <c r="S1205" s="21">
        <v>249.16666666666671</v>
      </c>
      <c r="T1205" s="21">
        <v>218.2966666666666</v>
      </c>
      <c r="U1205" s="21">
        <v>231.78666666666669</v>
      </c>
      <c r="V1205" s="22">
        <v>4548.0334482758608</v>
      </c>
      <c r="W1205" s="23">
        <v>359</v>
      </c>
      <c r="X1205" s="24">
        <v>0.99722222222222223</v>
      </c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</row>
    <row r="1206" spans="1:42" s="25" customFormat="1" ht="16.5" customHeight="1" x14ac:dyDescent="0.25">
      <c r="A1206" s="16">
        <v>47020010</v>
      </c>
      <c r="B1206" s="17" t="s">
        <v>1211</v>
      </c>
      <c r="C1206" s="17" t="s">
        <v>639</v>
      </c>
      <c r="D1206" s="17" t="s">
        <v>639</v>
      </c>
      <c r="E1206" s="17" t="s">
        <v>625</v>
      </c>
      <c r="F1206" s="17">
        <v>7</v>
      </c>
      <c r="G1206" s="17">
        <v>500</v>
      </c>
      <c r="H1206" s="18">
        <v>-76.927250000000001</v>
      </c>
      <c r="I1206" s="19">
        <v>0.27927777999999998</v>
      </c>
      <c r="J1206" s="20">
        <v>208.2738907496134</v>
      </c>
      <c r="K1206" s="21">
        <v>242.9499999999999</v>
      </c>
      <c r="L1206" s="21">
        <v>326.01332906069302</v>
      </c>
      <c r="M1206" s="21">
        <v>378.30657508450679</v>
      </c>
      <c r="N1206" s="21">
        <v>356.63995969295507</v>
      </c>
      <c r="O1206" s="21">
        <v>365.63749999999999</v>
      </c>
      <c r="P1206" s="21">
        <v>294.44230769230768</v>
      </c>
      <c r="Q1206" s="21">
        <v>214.71250000000001</v>
      </c>
      <c r="R1206" s="21">
        <v>211.7416666666667</v>
      </c>
      <c r="S1206" s="21">
        <v>302.25769230769231</v>
      </c>
      <c r="T1206" s="21">
        <v>365.43844801584879</v>
      </c>
      <c r="U1206" s="21">
        <v>276.77725895245868</v>
      </c>
      <c r="V1206" s="22">
        <v>3543.1911282227429</v>
      </c>
      <c r="W1206" s="23">
        <v>293</v>
      </c>
      <c r="X1206" s="24">
        <v>0.81388888888888888</v>
      </c>
      <c r="Y1206" s="5"/>
      <c r="Z1206" s="5"/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</row>
    <row r="1207" spans="1:42" s="25" customFormat="1" ht="16.5" customHeight="1" x14ac:dyDescent="0.25">
      <c r="A1207" s="16">
        <v>47010020</v>
      </c>
      <c r="B1207" s="17" t="s">
        <v>1235</v>
      </c>
      <c r="C1207" s="17" t="s">
        <v>729</v>
      </c>
      <c r="D1207" s="17" t="s">
        <v>2119</v>
      </c>
      <c r="E1207" s="17" t="s">
        <v>625</v>
      </c>
      <c r="F1207" s="17">
        <v>7</v>
      </c>
      <c r="G1207" s="17">
        <v>270</v>
      </c>
      <c r="H1207" s="18">
        <v>-76.981277779999999</v>
      </c>
      <c r="I1207" s="19">
        <v>1.1178888899999999</v>
      </c>
      <c r="J1207" s="20">
        <v>106.1733333333333</v>
      </c>
      <c r="K1207" s="21">
        <v>109.92142857142861</v>
      </c>
      <c r="L1207" s="21">
        <v>140.8678571428571</v>
      </c>
      <c r="M1207" s="21">
        <v>161.21785714285721</v>
      </c>
      <c r="N1207" s="21">
        <v>199.07333333333341</v>
      </c>
      <c r="O1207" s="21">
        <v>226.7103448275862</v>
      </c>
      <c r="P1207" s="21">
        <v>234.96206896551729</v>
      </c>
      <c r="Q1207" s="21">
        <v>171.148275862069</v>
      </c>
      <c r="R1207" s="21">
        <v>133.70344827586209</v>
      </c>
      <c r="S1207" s="21">
        <v>105.9538461538462</v>
      </c>
      <c r="T1207" s="21">
        <v>102.26666666666669</v>
      </c>
      <c r="U1207" s="21">
        <v>117.7928571428572</v>
      </c>
      <c r="V1207" s="22">
        <v>1809.791317418214</v>
      </c>
      <c r="W1207" s="23">
        <v>341</v>
      </c>
      <c r="X1207" s="24">
        <v>0.94722222222222219</v>
      </c>
      <c r="Y1207" s="5"/>
      <c r="Z1207" s="5"/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</row>
    <row r="1208" spans="1:42" s="25" customFormat="1" ht="16.5" customHeight="1" x14ac:dyDescent="0.25">
      <c r="A1208" s="16">
        <v>47010150</v>
      </c>
      <c r="B1208" s="17" t="s">
        <v>1211</v>
      </c>
      <c r="C1208" s="17" t="s">
        <v>626</v>
      </c>
      <c r="D1208" s="17" t="s">
        <v>2119</v>
      </c>
      <c r="E1208" s="17" t="s">
        <v>625</v>
      </c>
      <c r="F1208" s="17">
        <v>7</v>
      </c>
      <c r="G1208" s="17">
        <v>2300</v>
      </c>
      <c r="H1208" s="18">
        <v>-77.037305560000007</v>
      </c>
      <c r="I1208" s="19">
        <v>1.1367499999999999</v>
      </c>
      <c r="J1208" s="20">
        <v>164.51724137931029</v>
      </c>
      <c r="K1208" s="21">
        <v>172.56</v>
      </c>
      <c r="L1208" s="21">
        <v>225.19655172413789</v>
      </c>
      <c r="M1208" s="21">
        <v>267.64137931034492</v>
      </c>
      <c r="N1208" s="21">
        <v>321.7896551724138</v>
      </c>
      <c r="O1208" s="21">
        <v>314.81724137931042</v>
      </c>
      <c r="P1208" s="21">
        <v>301.42592592592592</v>
      </c>
      <c r="Q1208" s="21">
        <v>214.88846153846151</v>
      </c>
      <c r="R1208" s="21">
        <v>156.98965517241379</v>
      </c>
      <c r="S1208" s="21">
        <v>133.19310344827579</v>
      </c>
      <c r="T1208" s="21">
        <v>148.95517241379309</v>
      </c>
      <c r="U1208" s="21">
        <v>171.44137931034479</v>
      </c>
      <c r="V1208" s="22">
        <v>2593.4157667747331</v>
      </c>
      <c r="W1208" s="23">
        <v>344</v>
      </c>
      <c r="X1208" s="24">
        <v>0.9555555555555556</v>
      </c>
      <c r="Y1208" s="5"/>
      <c r="Z1208" s="5"/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</row>
    <row r="1209" spans="1:42" s="25" customFormat="1" ht="16.5" customHeight="1" x14ac:dyDescent="0.25">
      <c r="A1209" s="16">
        <v>47020020</v>
      </c>
      <c r="B1209" s="17" t="s">
        <v>1211</v>
      </c>
      <c r="C1209" s="17" t="s">
        <v>642</v>
      </c>
      <c r="D1209" s="17" t="s">
        <v>2137</v>
      </c>
      <c r="E1209" s="17" t="s">
        <v>625</v>
      </c>
      <c r="F1209" s="17">
        <v>7</v>
      </c>
      <c r="G1209" s="17">
        <v>500</v>
      </c>
      <c r="H1209" s="18">
        <v>-77.099722220000004</v>
      </c>
      <c r="I1209" s="19">
        <v>0.47697222000000011</v>
      </c>
      <c r="J1209" s="20">
        <v>369.024</v>
      </c>
      <c r="K1209" s="21">
        <v>376.4</v>
      </c>
      <c r="L1209" s="21">
        <v>540.80821839960902</v>
      </c>
      <c r="M1209" s="21">
        <v>597.34</v>
      </c>
      <c r="N1209" s="21">
        <v>613.35</v>
      </c>
      <c r="O1209" s="21">
        <v>530.76923076923072</v>
      </c>
      <c r="P1209" s="21">
        <v>485.26153846153841</v>
      </c>
      <c r="Q1209" s="21">
        <v>344.76851900418598</v>
      </c>
      <c r="R1209" s="21">
        <v>423.04166666666669</v>
      </c>
      <c r="S1209" s="21">
        <v>415.92307692307691</v>
      </c>
      <c r="T1209" s="21">
        <v>512.25557788213098</v>
      </c>
      <c r="U1209" s="21">
        <v>499.98</v>
      </c>
      <c r="V1209" s="22">
        <v>5708.9218281064386</v>
      </c>
      <c r="W1209" s="23">
        <v>302</v>
      </c>
      <c r="X1209" s="24">
        <v>0.83888888888888891</v>
      </c>
      <c r="Y1209" s="5"/>
      <c r="Z1209" s="5"/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</row>
    <row r="1210" spans="1:42" s="25" customFormat="1" ht="16.5" customHeight="1" x14ac:dyDescent="0.25">
      <c r="A1210" s="16">
        <v>26125061</v>
      </c>
      <c r="B1210" s="17" t="s">
        <v>1218</v>
      </c>
      <c r="C1210" s="17" t="s">
        <v>67</v>
      </c>
      <c r="D1210" s="17" t="s">
        <v>2138</v>
      </c>
      <c r="E1210" s="17" t="s">
        <v>68</v>
      </c>
      <c r="F1210" s="17">
        <v>9</v>
      </c>
      <c r="G1210" s="17">
        <v>1229</v>
      </c>
      <c r="H1210" s="18">
        <v>-75.766388890000002</v>
      </c>
      <c r="I1210" s="19">
        <v>4.4547222199999998</v>
      </c>
      <c r="J1210" s="20">
        <v>134.6333333333333</v>
      </c>
      <c r="K1210" s="21">
        <v>148.19999999999999</v>
      </c>
      <c r="L1210" s="21">
        <v>205.68928571428569</v>
      </c>
      <c r="M1210" s="21">
        <v>271.26206896551719</v>
      </c>
      <c r="N1210" s="21">
        <v>229.32758620689651</v>
      </c>
      <c r="O1210" s="21">
        <v>152.2037037037037</v>
      </c>
      <c r="P1210" s="21">
        <v>101.82962962962959</v>
      </c>
      <c r="Q1210" s="21">
        <v>87.384615384615344</v>
      </c>
      <c r="R1210" s="21">
        <v>182.0275862068965</v>
      </c>
      <c r="S1210" s="21">
        <v>255.08518518518511</v>
      </c>
      <c r="T1210" s="21">
        <v>291.43703703703699</v>
      </c>
      <c r="U1210" s="21">
        <v>185.83703703703711</v>
      </c>
      <c r="V1210" s="22">
        <v>2244.9170684041369</v>
      </c>
      <c r="W1210" s="23">
        <v>331</v>
      </c>
      <c r="X1210" s="24">
        <v>0.9194444444444444</v>
      </c>
      <c r="Y1210" s="5"/>
      <c r="Z1210" s="5"/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</row>
    <row r="1211" spans="1:42" s="25" customFormat="1" ht="16.5" customHeight="1" x14ac:dyDescent="0.25">
      <c r="A1211" s="16">
        <v>26120170</v>
      </c>
      <c r="B1211" s="17" t="s">
        <v>1211</v>
      </c>
      <c r="C1211" s="17" t="s">
        <v>920</v>
      </c>
      <c r="D1211" s="17" t="s">
        <v>920</v>
      </c>
      <c r="E1211" s="17" t="s">
        <v>68</v>
      </c>
      <c r="F1211" s="17">
        <v>9</v>
      </c>
      <c r="G1211" s="17">
        <v>1685</v>
      </c>
      <c r="H1211" s="18">
        <v>-75.706277779999994</v>
      </c>
      <c r="I1211" s="19">
        <v>4.3327499999999999</v>
      </c>
      <c r="J1211" s="20">
        <v>204.3</v>
      </c>
      <c r="K1211" s="21">
        <v>178.7931034482759</v>
      </c>
      <c r="L1211" s="21">
        <v>236.6</v>
      </c>
      <c r="M1211" s="21">
        <v>266.5</v>
      </c>
      <c r="N1211" s="21">
        <v>222.23333333333329</v>
      </c>
      <c r="O1211" s="21">
        <v>102.6333333333333</v>
      </c>
      <c r="P1211" s="21">
        <v>75.61666666666666</v>
      </c>
      <c r="Q1211" s="21">
        <v>64.566666666666663</v>
      </c>
      <c r="R1211" s="21">
        <v>131.07586206896551</v>
      </c>
      <c r="S1211" s="21">
        <v>282.78571428571428</v>
      </c>
      <c r="T1211" s="21">
        <v>390.17241379310337</v>
      </c>
      <c r="U1211" s="21">
        <v>235.06896551724139</v>
      </c>
      <c r="V1211" s="22">
        <v>2390.3460591132998</v>
      </c>
      <c r="W1211" s="23">
        <v>354</v>
      </c>
      <c r="X1211" s="24">
        <v>0.98333333333333328</v>
      </c>
      <c r="Y1211" s="5"/>
      <c r="Z1211" s="5"/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</row>
    <row r="1212" spans="1:42" s="25" customFormat="1" ht="16.5" customHeight="1" x14ac:dyDescent="0.25">
      <c r="A1212" s="16">
        <v>26120160</v>
      </c>
      <c r="B1212" s="17" t="s">
        <v>1211</v>
      </c>
      <c r="C1212" s="17" t="s">
        <v>942</v>
      </c>
      <c r="D1212" s="17" t="s">
        <v>942</v>
      </c>
      <c r="E1212" s="17" t="s">
        <v>68</v>
      </c>
      <c r="F1212" s="17">
        <v>9</v>
      </c>
      <c r="G1212" s="17">
        <v>1926</v>
      </c>
      <c r="H1212" s="18">
        <v>-75.569166670000001</v>
      </c>
      <c r="I1212" s="19">
        <v>4.6362777799999986</v>
      </c>
      <c r="J1212" s="20">
        <v>249.7407407407407</v>
      </c>
      <c r="K1212" s="21">
        <v>190.82758620689651</v>
      </c>
      <c r="L1212" s="21">
        <v>255.25172413793101</v>
      </c>
      <c r="M1212" s="21">
        <v>262.41666666666669</v>
      </c>
      <c r="N1212" s="21">
        <v>225.25</v>
      </c>
      <c r="O1212" s="21">
        <v>111.4074074074074</v>
      </c>
      <c r="P1212" s="21">
        <v>62.285714285714278</v>
      </c>
      <c r="Q1212" s="21">
        <v>72.379310344827587</v>
      </c>
      <c r="R1212" s="21">
        <v>140.14285714285711</v>
      </c>
      <c r="S1212" s="21">
        <v>383.06896551724139</v>
      </c>
      <c r="T1212" s="21">
        <v>475.62068965517238</v>
      </c>
      <c r="U1212" s="21">
        <v>273.25</v>
      </c>
      <c r="V1212" s="22">
        <v>2701.641662105455</v>
      </c>
      <c r="W1212" s="23">
        <v>341</v>
      </c>
      <c r="X1212" s="24">
        <v>0.94722222222222219</v>
      </c>
      <c r="Y1212" s="5"/>
      <c r="Z1212" s="5"/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</row>
    <row r="1213" spans="1:42" s="25" customFormat="1" ht="16.5" customHeight="1" x14ac:dyDescent="0.25">
      <c r="A1213" s="16">
        <v>54010020</v>
      </c>
      <c r="B1213" s="17" t="s">
        <v>1211</v>
      </c>
      <c r="C1213" s="17" t="s">
        <v>2139</v>
      </c>
      <c r="D1213" s="17" t="s">
        <v>2140</v>
      </c>
      <c r="E1213" s="17" t="s">
        <v>2141</v>
      </c>
      <c r="F1213" s="17">
        <v>9</v>
      </c>
      <c r="G1213" s="17">
        <v>2004</v>
      </c>
      <c r="H1213" s="18">
        <v>-75.979416669999992</v>
      </c>
      <c r="I1213" s="19">
        <v>5.1715555599999998</v>
      </c>
      <c r="J1213" s="20">
        <v>166.03571428571431</v>
      </c>
      <c r="K1213" s="21">
        <v>171.66666666666671</v>
      </c>
      <c r="L1213" s="21">
        <v>231.05555555555549</v>
      </c>
      <c r="M1213" s="21">
        <v>287.85185185185179</v>
      </c>
      <c r="N1213" s="21">
        <v>286.35714285714278</v>
      </c>
      <c r="O1213" s="21">
        <v>233</v>
      </c>
      <c r="P1213" s="21">
        <v>199.44444444444451</v>
      </c>
      <c r="Q1213" s="21">
        <v>191.14814814814821</v>
      </c>
      <c r="R1213" s="21">
        <v>218.60714285714289</v>
      </c>
      <c r="S1213" s="21">
        <v>326.92</v>
      </c>
      <c r="T1213" s="21">
        <v>355.53846153846149</v>
      </c>
      <c r="U1213" s="21">
        <v>209.81481481481481</v>
      </c>
      <c r="V1213" s="22">
        <v>2877.4399430199428</v>
      </c>
      <c r="W1213" s="23">
        <v>324</v>
      </c>
      <c r="X1213" s="24">
        <v>0.9</v>
      </c>
      <c r="Y1213" s="5"/>
      <c r="Z1213" s="5"/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</row>
    <row r="1214" spans="1:42" s="25" customFormat="1" ht="16.5" customHeight="1" x14ac:dyDescent="0.25">
      <c r="A1214" s="16">
        <v>26140090</v>
      </c>
      <c r="B1214" s="17" t="s">
        <v>1211</v>
      </c>
      <c r="C1214" s="17" t="s">
        <v>947</v>
      </c>
      <c r="D1214" s="17" t="s">
        <v>2142</v>
      </c>
      <c r="E1214" s="17" t="s">
        <v>2141</v>
      </c>
      <c r="F1214" s="17">
        <v>9</v>
      </c>
      <c r="G1214" s="17">
        <v>1609</v>
      </c>
      <c r="H1214" s="18">
        <v>-75.862777780000002</v>
      </c>
      <c r="I1214" s="19">
        <v>5.1670555599999997</v>
      </c>
      <c r="J1214" s="20">
        <v>113.2068965517241</v>
      </c>
      <c r="K1214" s="21">
        <v>130.96296296296299</v>
      </c>
      <c r="L1214" s="21">
        <v>195.62857142857141</v>
      </c>
      <c r="M1214" s="21">
        <v>221.67241379310349</v>
      </c>
      <c r="N1214" s="21">
        <v>269.13333333333333</v>
      </c>
      <c r="O1214" s="21">
        <v>186.92413793103449</v>
      </c>
      <c r="P1214" s="21">
        <v>164.0310344827586</v>
      </c>
      <c r="Q1214" s="21">
        <v>152.73333333333329</v>
      </c>
      <c r="R1214" s="21">
        <v>206.76785714285711</v>
      </c>
      <c r="S1214" s="21">
        <v>268.96296296296299</v>
      </c>
      <c r="T1214" s="21">
        <v>293.86206896551732</v>
      </c>
      <c r="U1214" s="21">
        <v>194.64285714285711</v>
      </c>
      <c r="V1214" s="22">
        <v>2398.5284300310159</v>
      </c>
      <c r="W1214" s="23">
        <v>343</v>
      </c>
      <c r="X1214" s="24">
        <v>0.95277777777777772</v>
      </c>
      <c r="Y1214" s="5"/>
      <c r="Z1214" s="5"/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</row>
    <row r="1215" spans="1:42" s="25" customFormat="1" ht="16.5" customHeight="1" x14ac:dyDescent="0.25">
      <c r="A1215" s="16">
        <v>26140110</v>
      </c>
      <c r="B1215" s="17" t="s">
        <v>1211</v>
      </c>
      <c r="C1215" s="17" t="s">
        <v>2143</v>
      </c>
      <c r="D1215" s="17" t="s">
        <v>2144</v>
      </c>
      <c r="E1215" s="17" t="s">
        <v>2141</v>
      </c>
      <c r="F1215" s="17">
        <v>9</v>
      </c>
      <c r="G1215" s="17">
        <v>2173</v>
      </c>
      <c r="H1215" s="18">
        <v>-75.787666669999993</v>
      </c>
      <c r="I1215" s="19">
        <v>5.3178611099999999</v>
      </c>
      <c r="J1215" s="20">
        <v>109.7307692307692</v>
      </c>
      <c r="K1215" s="21">
        <v>120.9583333333333</v>
      </c>
      <c r="L1215" s="21">
        <v>197.53846153846149</v>
      </c>
      <c r="M1215" s="21">
        <v>269.65384615384608</v>
      </c>
      <c r="N1215" s="21">
        <v>225.92</v>
      </c>
      <c r="O1215" s="21">
        <v>147.15769230769229</v>
      </c>
      <c r="P1215" s="21">
        <v>166.68</v>
      </c>
      <c r="Q1215" s="21">
        <v>135.92307692307691</v>
      </c>
      <c r="R1215" s="21">
        <v>216.36</v>
      </c>
      <c r="S1215" s="21">
        <v>266.83333333333331</v>
      </c>
      <c r="T1215" s="21">
        <v>231.3692307692308</v>
      </c>
      <c r="U1215" s="21">
        <v>150.61538461538461</v>
      </c>
      <c r="V1215" s="22">
        <v>2238.7401282051278</v>
      </c>
      <c r="W1215" s="23">
        <v>305</v>
      </c>
      <c r="X1215" s="24">
        <v>0.84722222222222221</v>
      </c>
      <c r="Y1215" s="5"/>
      <c r="Z1215" s="5"/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</row>
    <row r="1216" spans="1:42" s="25" customFormat="1" ht="16.5" customHeight="1" x14ac:dyDescent="0.25">
      <c r="A1216" s="16">
        <v>26140080</v>
      </c>
      <c r="B1216" s="17" t="s">
        <v>1211</v>
      </c>
      <c r="C1216" s="17" t="s">
        <v>2145</v>
      </c>
      <c r="D1216" s="17" t="s">
        <v>2144</v>
      </c>
      <c r="E1216" s="17" t="s">
        <v>2141</v>
      </c>
      <c r="F1216" s="17">
        <v>9</v>
      </c>
      <c r="G1216" s="17">
        <v>1478</v>
      </c>
      <c r="H1216" s="18">
        <v>-75.825833329999995</v>
      </c>
      <c r="I1216" s="19">
        <v>5.2808055600000001</v>
      </c>
      <c r="J1216" s="20">
        <v>86.25</v>
      </c>
      <c r="K1216" s="21">
        <v>93.620689655172413</v>
      </c>
      <c r="L1216" s="21">
        <v>139.60689655172411</v>
      </c>
      <c r="M1216" s="21">
        <v>211.23333333333329</v>
      </c>
      <c r="N1216" s="21">
        <v>209.7833333333333</v>
      </c>
      <c r="O1216" s="21">
        <v>128.65517241379311</v>
      </c>
      <c r="P1216" s="21">
        <v>126.84666666666671</v>
      </c>
      <c r="Q1216" s="21">
        <v>127.1333333333333</v>
      </c>
      <c r="R1216" s="21">
        <v>163.31034482758619</v>
      </c>
      <c r="S1216" s="21">
        <v>189.33076923076919</v>
      </c>
      <c r="T1216" s="21">
        <v>165.2068965517241</v>
      </c>
      <c r="U1216" s="21">
        <v>117.31034482758621</v>
      </c>
      <c r="V1216" s="22">
        <v>1758.287780725022</v>
      </c>
      <c r="W1216" s="23">
        <v>348</v>
      </c>
      <c r="X1216" s="24">
        <v>0.96666666666666667</v>
      </c>
      <c r="Y1216" s="5"/>
      <c r="Z1216" s="5"/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</row>
    <row r="1217" spans="1:42" s="25" customFormat="1" ht="16.5" customHeight="1" x14ac:dyDescent="0.25">
      <c r="A1217" s="16">
        <v>26140180</v>
      </c>
      <c r="B1217" s="17" t="s">
        <v>1211</v>
      </c>
      <c r="C1217" s="17" t="s">
        <v>2146</v>
      </c>
      <c r="D1217" s="17" t="s">
        <v>950</v>
      </c>
      <c r="E1217" s="17" t="s">
        <v>2141</v>
      </c>
      <c r="F1217" s="17">
        <v>9</v>
      </c>
      <c r="G1217" s="17">
        <v>922</v>
      </c>
      <c r="H1217" s="18">
        <v>-75.882777779999998</v>
      </c>
      <c r="I1217" s="19">
        <v>4.8925000000000001</v>
      </c>
      <c r="J1217" s="20">
        <v>91.965517241379317</v>
      </c>
      <c r="K1217" s="21">
        <v>122.9666666666667</v>
      </c>
      <c r="L1217" s="21">
        <v>181.70666666666659</v>
      </c>
      <c r="M1217" s="21">
        <v>217.92857142857139</v>
      </c>
      <c r="N1217" s="21">
        <v>239</v>
      </c>
      <c r="O1217" s="21">
        <v>174.9133333333333</v>
      </c>
      <c r="P1217" s="21">
        <v>133.3833333333333</v>
      </c>
      <c r="Q1217" s="21">
        <v>111.8275862068966</v>
      </c>
      <c r="R1217" s="21">
        <v>136.51724137931029</v>
      </c>
      <c r="S1217" s="21">
        <v>181.14814814814821</v>
      </c>
      <c r="T1217" s="21">
        <v>224.65517241379311</v>
      </c>
      <c r="U1217" s="21">
        <v>139.64285714285711</v>
      </c>
      <c r="V1217" s="22">
        <v>1955.655093960956</v>
      </c>
      <c r="W1217" s="23">
        <v>348</v>
      </c>
      <c r="X1217" s="24">
        <v>0.96666666666666667</v>
      </c>
      <c r="Y1217" s="5"/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</row>
    <row r="1218" spans="1:42" s="25" customFormat="1" ht="16.5" customHeight="1" x14ac:dyDescent="0.25">
      <c r="A1218" s="16">
        <v>26130200</v>
      </c>
      <c r="B1218" s="17" t="s">
        <v>1211</v>
      </c>
      <c r="C1218" s="17" t="s">
        <v>2147</v>
      </c>
      <c r="D1218" s="17" t="s">
        <v>2148</v>
      </c>
      <c r="E1218" s="17" t="s">
        <v>2141</v>
      </c>
      <c r="F1218" s="17">
        <v>9</v>
      </c>
      <c r="G1218" s="17">
        <v>1587</v>
      </c>
      <c r="H1218" s="18">
        <v>-75.741666670000001</v>
      </c>
      <c r="I1218" s="19">
        <v>4.9624166699999996</v>
      </c>
      <c r="J1218" s="20">
        <v>139.6670938571294</v>
      </c>
      <c r="K1218" s="21">
        <v>149.76249999999999</v>
      </c>
      <c r="L1218" s="21">
        <v>258.18</v>
      </c>
      <c r="M1218" s="21">
        <v>303.66296296296292</v>
      </c>
      <c r="N1218" s="21">
        <v>299.61071428571421</v>
      </c>
      <c r="O1218" s="21">
        <v>269.85925925925932</v>
      </c>
      <c r="P1218" s="21">
        <v>215.72</v>
      </c>
      <c r="Q1218" s="21">
        <v>185.26</v>
      </c>
      <c r="R1218" s="21">
        <v>244.49600000000001</v>
      </c>
      <c r="S1218" s="21">
        <v>257.87083333333328</v>
      </c>
      <c r="T1218" s="21">
        <v>292.06084178288779</v>
      </c>
      <c r="U1218" s="21">
        <v>193.65416666666661</v>
      </c>
      <c r="V1218" s="22">
        <v>2809.8043721479539</v>
      </c>
      <c r="W1218" s="23">
        <v>302</v>
      </c>
      <c r="X1218" s="24">
        <v>0.83888888888888891</v>
      </c>
      <c r="Y1218" s="5"/>
      <c r="Z1218" s="5"/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</row>
    <row r="1219" spans="1:42" s="25" customFormat="1" ht="16.5" customHeight="1" x14ac:dyDescent="0.25">
      <c r="A1219" s="16">
        <v>26140120</v>
      </c>
      <c r="B1219" s="17" t="s">
        <v>1211</v>
      </c>
      <c r="C1219" s="17" t="s">
        <v>2149</v>
      </c>
      <c r="D1219" s="17" t="s">
        <v>2150</v>
      </c>
      <c r="E1219" s="17" t="s">
        <v>2141</v>
      </c>
      <c r="F1219" s="17">
        <v>9</v>
      </c>
      <c r="G1219" s="17">
        <v>1483</v>
      </c>
      <c r="H1219" s="18">
        <v>-75.87272222</v>
      </c>
      <c r="I1219" s="19">
        <v>5.2942499999999999</v>
      </c>
      <c r="J1219" s="20">
        <v>80.103448275862064</v>
      </c>
      <c r="K1219" s="21">
        <v>99.464285714285708</v>
      </c>
      <c r="L1219" s="21">
        <v>126.4074074074074</v>
      </c>
      <c r="M1219" s="21">
        <v>178.27586206896549</v>
      </c>
      <c r="N1219" s="21">
        <v>192.28571428571431</v>
      </c>
      <c r="O1219" s="21">
        <v>123.8214285714286</v>
      </c>
      <c r="P1219" s="21">
        <v>118.8888888888889</v>
      </c>
      <c r="Q1219" s="21">
        <v>115.2344827586207</v>
      </c>
      <c r="R1219" s="21">
        <v>148.53571428571431</v>
      </c>
      <c r="S1219" s="21">
        <v>170.71428571428569</v>
      </c>
      <c r="T1219" s="21">
        <v>168</v>
      </c>
      <c r="U1219" s="21">
        <v>109.2692307692308</v>
      </c>
      <c r="V1219" s="22">
        <v>1631.0007487404041</v>
      </c>
      <c r="W1219" s="23">
        <v>333</v>
      </c>
      <c r="X1219" s="24">
        <v>0.92500000000000004</v>
      </c>
      <c r="Y1219" s="5"/>
      <c r="Z1219" s="5"/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</row>
    <row r="1220" spans="1:42" s="25" customFormat="1" ht="16.5" customHeight="1" x14ac:dyDescent="0.25">
      <c r="A1220" s="16">
        <v>26135040</v>
      </c>
      <c r="B1220" s="17" t="s">
        <v>1218</v>
      </c>
      <c r="C1220" s="17" t="s">
        <v>64</v>
      </c>
      <c r="D1220" s="17" t="s">
        <v>66</v>
      </c>
      <c r="E1220" s="17" t="s">
        <v>2141</v>
      </c>
      <c r="F1220" s="17">
        <v>9</v>
      </c>
      <c r="G1220" s="17">
        <v>1342</v>
      </c>
      <c r="H1220" s="18">
        <v>-75.737222220000007</v>
      </c>
      <c r="I1220" s="19">
        <v>4.8158611100000002</v>
      </c>
      <c r="J1220" s="20">
        <v>127.8896551724138</v>
      </c>
      <c r="K1220" s="21">
        <v>151.06</v>
      </c>
      <c r="L1220" s="21">
        <v>245.31724137931039</v>
      </c>
      <c r="M1220" s="21">
        <v>254.7733333333334</v>
      </c>
      <c r="N1220" s="21">
        <v>260.89333333333332</v>
      </c>
      <c r="O1220" s="21">
        <v>199.31034482758619</v>
      </c>
      <c r="P1220" s="21">
        <v>128.83103448275861</v>
      </c>
      <c r="Q1220" s="21">
        <v>128.65</v>
      </c>
      <c r="R1220" s="21">
        <v>173.94137931034479</v>
      </c>
      <c r="S1220" s="21">
        <v>281.66551724137929</v>
      </c>
      <c r="T1220" s="21">
        <v>302.13448275862072</v>
      </c>
      <c r="U1220" s="21">
        <v>206.01379310344819</v>
      </c>
      <c r="V1220" s="22">
        <v>2460.4801149425289</v>
      </c>
      <c r="W1220" s="23">
        <v>350</v>
      </c>
      <c r="X1220" s="24">
        <v>0.97222222222222221</v>
      </c>
      <c r="Y1220" s="5"/>
      <c r="Z1220" s="5"/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</row>
    <row r="1221" spans="1:42" s="25" customFormat="1" ht="16.5" customHeight="1" x14ac:dyDescent="0.25">
      <c r="A1221" s="16">
        <v>26130220</v>
      </c>
      <c r="B1221" s="17" t="s">
        <v>1211</v>
      </c>
      <c r="C1221" s="17" t="s">
        <v>2151</v>
      </c>
      <c r="D1221" s="17" t="s">
        <v>66</v>
      </c>
      <c r="E1221" s="17" t="s">
        <v>2141</v>
      </c>
      <c r="F1221" s="17">
        <v>9</v>
      </c>
      <c r="G1221" s="17">
        <v>1201</v>
      </c>
      <c r="H1221" s="18">
        <v>-75.84305556000001</v>
      </c>
      <c r="I1221" s="19">
        <v>4.8121666699999999</v>
      </c>
      <c r="J1221" s="20">
        <v>108.3</v>
      </c>
      <c r="K1221" s="21">
        <v>134.97999999999999</v>
      </c>
      <c r="L1221" s="21">
        <v>196.32</v>
      </c>
      <c r="M1221" s="21">
        <v>248.9655172413793</v>
      </c>
      <c r="N1221" s="21">
        <v>211.36</v>
      </c>
      <c r="O1221" s="21">
        <v>137.32758620689651</v>
      </c>
      <c r="P1221" s="21">
        <v>125.8333333333333</v>
      </c>
      <c r="Q1221" s="21">
        <v>112.4</v>
      </c>
      <c r="R1221" s="21">
        <v>157.26551724137931</v>
      </c>
      <c r="S1221" s="21">
        <v>211.45714285714291</v>
      </c>
      <c r="T1221" s="21">
        <v>244.2068965517241</v>
      </c>
      <c r="U1221" s="21">
        <v>156.89655172413791</v>
      </c>
      <c r="V1221" s="22">
        <v>2045.3125451559929</v>
      </c>
      <c r="W1221" s="23">
        <v>353</v>
      </c>
      <c r="X1221" s="24">
        <v>0.98055555555555551</v>
      </c>
      <c r="Y1221" s="5"/>
      <c r="Z1221" s="5"/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</row>
    <row r="1222" spans="1:42" s="25" customFormat="1" ht="16.5" customHeight="1" x14ac:dyDescent="0.25">
      <c r="A1222" s="16">
        <v>26130180</v>
      </c>
      <c r="B1222" s="17" t="s">
        <v>1211</v>
      </c>
      <c r="C1222" s="17" t="s">
        <v>141</v>
      </c>
      <c r="D1222" s="17" t="s">
        <v>66</v>
      </c>
      <c r="E1222" s="17" t="s">
        <v>2141</v>
      </c>
      <c r="F1222" s="17">
        <v>9</v>
      </c>
      <c r="G1222" s="17">
        <v>1196</v>
      </c>
      <c r="H1222" s="18">
        <v>-75.858333329999994</v>
      </c>
      <c r="I1222" s="19">
        <v>4.8009722200000002</v>
      </c>
      <c r="J1222" s="20">
        <v>99.178571428571431</v>
      </c>
      <c r="K1222" s="21">
        <v>124.1</v>
      </c>
      <c r="L1222" s="21">
        <v>171.66666666666671</v>
      </c>
      <c r="M1222" s="21">
        <v>225.5</v>
      </c>
      <c r="N1222" s="21">
        <v>200.41379310344831</v>
      </c>
      <c r="O1222" s="21">
        <v>132.68965517241381</v>
      </c>
      <c r="P1222" s="21">
        <v>123.1785714285714</v>
      </c>
      <c r="Q1222" s="21">
        <v>97.166666666666671</v>
      </c>
      <c r="R1222" s="21">
        <v>146.14814814814821</v>
      </c>
      <c r="S1222" s="21">
        <v>204.82142857142861</v>
      </c>
      <c r="T1222" s="21">
        <v>229.60714285714289</v>
      </c>
      <c r="U1222" s="21">
        <v>142.44444444444451</v>
      </c>
      <c r="V1222" s="22">
        <v>1896.9150884875021</v>
      </c>
      <c r="W1222" s="23">
        <v>342</v>
      </c>
      <c r="X1222" s="24">
        <v>0.95</v>
      </c>
      <c r="Y1222" s="5"/>
      <c r="Z1222" s="5"/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</row>
    <row r="1223" spans="1:42" s="25" customFormat="1" ht="16.5" customHeight="1" x14ac:dyDescent="0.25">
      <c r="A1223" s="16">
        <v>26170260</v>
      </c>
      <c r="B1223" s="17" t="s">
        <v>1211</v>
      </c>
      <c r="C1223" s="17" t="s">
        <v>2152</v>
      </c>
      <c r="D1223" s="17" t="s">
        <v>2153</v>
      </c>
      <c r="E1223" s="17" t="s">
        <v>2141</v>
      </c>
      <c r="F1223" s="17">
        <v>9</v>
      </c>
      <c r="G1223" s="17">
        <v>797</v>
      </c>
      <c r="H1223" s="18">
        <v>-75.66497222000001</v>
      </c>
      <c r="I1223" s="19">
        <v>5.2810555600000004</v>
      </c>
      <c r="J1223" s="20">
        <v>91.137931034482762</v>
      </c>
      <c r="K1223" s="21">
        <v>105.8620689655172</v>
      </c>
      <c r="L1223" s="21">
        <v>141.49259259259259</v>
      </c>
      <c r="M1223" s="21">
        <v>185.03214285714279</v>
      </c>
      <c r="N1223" s="21">
        <v>208.47241379310341</v>
      </c>
      <c r="O1223" s="21">
        <v>143.52000000000001</v>
      </c>
      <c r="P1223" s="21">
        <v>92.571428571428569</v>
      </c>
      <c r="Q1223" s="21">
        <v>109.9259259259259</v>
      </c>
      <c r="R1223" s="21">
        <v>178.38461538461539</v>
      </c>
      <c r="S1223" s="21">
        <v>205.26785714285711</v>
      </c>
      <c r="T1223" s="21">
        <v>183.13793103448279</v>
      </c>
      <c r="U1223" s="21">
        <v>149.39285714285711</v>
      </c>
      <c r="V1223" s="22">
        <v>1794.197764445006</v>
      </c>
      <c r="W1223" s="23">
        <v>333</v>
      </c>
      <c r="X1223" s="24">
        <v>0.92500000000000004</v>
      </c>
      <c r="Y1223" s="5"/>
      <c r="Z1223" s="5"/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</row>
    <row r="1224" spans="1:42" s="25" customFormat="1" ht="16.5" customHeight="1" x14ac:dyDescent="0.25">
      <c r="A1224" s="16">
        <v>26130560</v>
      </c>
      <c r="B1224" s="17" t="s">
        <v>1211</v>
      </c>
      <c r="C1224" s="17" t="s">
        <v>894</v>
      </c>
      <c r="D1224" s="17" t="s">
        <v>2154</v>
      </c>
      <c r="E1224" s="17" t="s">
        <v>2141</v>
      </c>
      <c r="F1224" s="17">
        <v>9</v>
      </c>
      <c r="G1224" s="17">
        <v>1875</v>
      </c>
      <c r="H1224" s="18">
        <v>-75.575555560000012</v>
      </c>
      <c r="I1224" s="19">
        <v>4.7327222200000003</v>
      </c>
      <c r="J1224" s="20">
        <v>219.8259259259259</v>
      </c>
      <c r="K1224" s="21">
        <v>228.46153846153859</v>
      </c>
      <c r="L1224" s="21">
        <v>308.52222222222218</v>
      </c>
      <c r="M1224" s="21">
        <v>314.96923076923082</v>
      </c>
      <c r="N1224" s="21">
        <v>286.51111111111112</v>
      </c>
      <c r="O1224" s="21">
        <v>145.82499999999999</v>
      </c>
      <c r="P1224" s="21">
        <v>113.0001620014509</v>
      </c>
      <c r="Q1224" s="21">
        <v>103.184</v>
      </c>
      <c r="R1224" s="21">
        <v>201.84166666666661</v>
      </c>
      <c r="S1224" s="21">
        <v>363.62400000000002</v>
      </c>
      <c r="T1224" s="21">
        <v>392.7461538461539</v>
      </c>
      <c r="U1224" s="21">
        <v>290.15199999999999</v>
      </c>
      <c r="V1224" s="22">
        <v>2968.6630110043002</v>
      </c>
      <c r="W1224" s="23">
        <v>306</v>
      </c>
      <c r="X1224" s="24">
        <v>0.85</v>
      </c>
      <c r="Y1224" s="5"/>
      <c r="Z1224" s="5"/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</row>
    <row r="1225" spans="1:42" s="25" customFormat="1" ht="16.5" customHeight="1" x14ac:dyDescent="0.25">
      <c r="A1225" s="16">
        <v>26130540</v>
      </c>
      <c r="B1225" s="17" t="s">
        <v>1211</v>
      </c>
      <c r="C1225" s="17" t="s">
        <v>2155</v>
      </c>
      <c r="D1225" s="17" t="s">
        <v>2154</v>
      </c>
      <c r="E1225" s="17" t="s">
        <v>2141</v>
      </c>
      <c r="F1225" s="17">
        <v>9</v>
      </c>
      <c r="G1225" s="17">
        <v>1728</v>
      </c>
      <c r="H1225" s="18">
        <v>-75.597194439999996</v>
      </c>
      <c r="I1225" s="19">
        <v>4.7567222200000003</v>
      </c>
      <c r="J1225" s="20">
        <v>210.2038461538462</v>
      </c>
      <c r="K1225" s="21">
        <v>223</v>
      </c>
      <c r="L1225" s="21">
        <v>279.916</v>
      </c>
      <c r="M1225" s="21">
        <v>302.75599999999997</v>
      </c>
      <c r="N1225" s="21">
        <v>292.25384615384621</v>
      </c>
      <c r="O1225" s="21">
        <v>168.7925925925926</v>
      </c>
      <c r="P1225" s="21">
        <v>123.3481481481482</v>
      </c>
      <c r="Q1225" s="21">
        <v>117.8653846153846</v>
      </c>
      <c r="R1225" s="21">
        <v>212.3720000000001</v>
      </c>
      <c r="S1225" s="21">
        <v>375.86799999999988</v>
      </c>
      <c r="T1225" s="21">
        <v>381.68461538461548</v>
      </c>
      <c r="U1225" s="21">
        <v>279.29259259259271</v>
      </c>
      <c r="V1225" s="22">
        <v>2967.3530256410259</v>
      </c>
      <c r="W1225" s="23">
        <v>310</v>
      </c>
      <c r="X1225" s="24">
        <v>0.86111111111111116</v>
      </c>
      <c r="Y1225" s="5"/>
      <c r="Z1225" s="5"/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</row>
    <row r="1226" spans="1:42" s="25" customFormat="1" ht="16.5" customHeight="1" x14ac:dyDescent="0.25">
      <c r="A1226" s="16">
        <v>26130170</v>
      </c>
      <c r="B1226" s="17" t="s">
        <v>1211</v>
      </c>
      <c r="C1226" s="17" t="s">
        <v>922</v>
      </c>
      <c r="D1226" s="17" t="s">
        <v>2154</v>
      </c>
      <c r="E1226" s="17" t="s">
        <v>2141</v>
      </c>
      <c r="F1226" s="17">
        <v>9</v>
      </c>
      <c r="G1226" s="17">
        <v>2134</v>
      </c>
      <c r="H1226" s="18">
        <v>-75.558055560000014</v>
      </c>
      <c r="I1226" s="19">
        <v>4.8855555600000002</v>
      </c>
      <c r="J1226" s="20">
        <v>141.35666666666671</v>
      </c>
      <c r="K1226" s="21">
        <v>166.57407407407399</v>
      </c>
      <c r="L1226" s="21">
        <v>204.7068965517241</v>
      </c>
      <c r="M1226" s="21">
        <v>240.3551724137931</v>
      </c>
      <c r="N1226" s="21">
        <v>206.4500000000001</v>
      </c>
      <c r="O1226" s="21">
        <v>141.17777777777781</v>
      </c>
      <c r="P1226" s="21">
        <v>112.23666666666669</v>
      </c>
      <c r="Q1226" s="21">
        <v>101.4</v>
      </c>
      <c r="R1226" s="21">
        <v>156.1035714285714</v>
      </c>
      <c r="S1226" s="21">
        <v>275.61851851851861</v>
      </c>
      <c r="T1226" s="21">
        <v>299.63461538461542</v>
      </c>
      <c r="U1226" s="21">
        <v>205.33461538461549</v>
      </c>
      <c r="V1226" s="22">
        <v>2250.9485748670231</v>
      </c>
      <c r="W1226" s="23">
        <v>336</v>
      </c>
      <c r="X1226" s="24">
        <v>0.93333333333333335</v>
      </c>
      <c r="Y1226" s="5"/>
      <c r="Z1226" s="5"/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</row>
    <row r="1227" spans="1:42" s="25" customFormat="1" ht="16.5" customHeight="1" x14ac:dyDescent="0.25">
      <c r="A1227" s="16">
        <v>26135160</v>
      </c>
      <c r="B1227" s="17" t="s">
        <v>1211</v>
      </c>
      <c r="C1227" s="17" t="s">
        <v>903</v>
      </c>
      <c r="D1227" s="17" t="s">
        <v>2154</v>
      </c>
      <c r="E1227" s="17" t="s">
        <v>2141</v>
      </c>
      <c r="F1227" s="17">
        <v>9</v>
      </c>
      <c r="G1227" s="17">
        <v>1947</v>
      </c>
      <c r="H1227" s="18">
        <v>-75.579972220000002</v>
      </c>
      <c r="I1227" s="19">
        <v>4.8416666700000004</v>
      </c>
      <c r="J1227" s="20">
        <v>182.4</v>
      </c>
      <c r="K1227" s="21">
        <v>182.6541666666667</v>
      </c>
      <c r="L1227" s="21">
        <v>253.49689158598579</v>
      </c>
      <c r="M1227" s="21">
        <v>313.02979342937471</v>
      </c>
      <c r="N1227" s="21">
        <v>271.4321852505206</v>
      </c>
      <c r="O1227" s="21">
        <v>179.66666666666671</v>
      </c>
      <c r="P1227" s="21">
        <v>132.13993745247521</v>
      </c>
      <c r="Q1227" s="21">
        <v>146.5541666666667</v>
      </c>
      <c r="R1227" s="21">
        <v>220.0416666666666</v>
      </c>
      <c r="S1227" s="21">
        <v>347.96</v>
      </c>
      <c r="T1227" s="21">
        <v>320.09259259259261</v>
      </c>
      <c r="U1227" s="21">
        <v>225.21199999999999</v>
      </c>
      <c r="V1227" s="22">
        <v>2774.6800669776162</v>
      </c>
      <c r="W1227" s="23">
        <v>293</v>
      </c>
      <c r="X1227" s="24">
        <v>0.81388888888888888</v>
      </c>
      <c r="Y1227" s="5"/>
      <c r="Z1227" s="5"/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</row>
    <row r="1228" spans="1:42" s="25" customFormat="1" ht="16.5" customHeight="1" x14ac:dyDescent="0.25">
      <c r="A1228" s="16">
        <v>26130020</v>
      </c>
      <c r="B1228" s="17" t="s">
        <v>1211</v>
      </c>
      <c r="C1228" s="17" t="s">
        <v>904</v>
      </c>
      <c r="D1228" s="17" t="s">
        <v>2154</v>
      </c>
      <c r="E1228" s="17" t="s">
        <v>2141</v>
      </c>
      <c r="F1228" s="17">
        <v>9</v>
      </c>
      <c r="G1228" s="17">
        <v>2001</v>
      </c>
      <c r="H1228" s="18">
        <v>-75.558055560000014</v>
      </c>
      <c r="I1228" s="19">
        <v>4.8441666699999999</v>
      </c>
      <c r="J1228" s="20">
        <v>166.72068965517241</v>
      </c>
      <c r="K1228" s="21">
        <v>171.41379310344831</v>
      </c>
      <c r="L1228" s="21">
        <v>254.25172413793109</v>
      </c>
      <c r="M1228" s="21">
        <v>281.0344827586207</v>
      </c>
      <c r="N1228" s="21">
        <v>264.8</v>
      </c>
      <c r="O1228" s="21">
        <v>166.16</v>
      </c>
      <c r="P1228" s="21">
        <v>119.2655172413793</v>
      </c>
      <c r="Q1228" s="21">
        <v>132.19999999999999</v>
      </c>
      <c r="R1228" s="21">
        <v>209.81379310344829</v>
      </c>
      <c r="S1228" s="21">
        <v>311.86896551724129</v>
      </c>
      <c r="T1228" s="21">
        <v>328.63000000000011</v>
      </c>
      <c r="U1228" s="21">
        <v>219.76666666666659</v>
      </c>
      <c r="V1228" s="22">
        <v>2625.925632183908</v>
      </c>
      <c r="W1228" s="23">
        <v>351</v>
      </c>
      <c r="X1228" s="24">
        <v>0.97499999999999998</v>
      </c>
      <c r="Y1228" s="5"/>
      <c r="Z1228" s="5"/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</row>
    <row r="1229" spans="1:42" s="25" customFormat="1" ht="16.5" customHeight="1" x14ac:dyDescent="0.25">
      <c r="A1229" s="16">
        <v>23125060</v>
      </c>
      <c r="B1229" s="17" t="s">
        <v>1236</v>
      </c>
      <c r="C1229" s="17" t="s">
        <v>439</v>
      </c>
      <c r="D1229" s="17" t="s">
        <v>439</v>
      </c>
      <c r="E1229" s="17" t="s">
        <v>50</v>
      </c>
      <c r="F1229" s="17">
        <v>8</v>
      </c>
      <c r="G1229" s="17">
        <v>1690</v>
      </c>
      <c r="H1229" s="18">
        <v>-73.91333333</v>
      </c>
      <c r="I1229" s="19">
        <v>5.7583333300000001</v>
      </c>
      <c r="J1229" s="20">
        <v>142.53749999999999</v>
      </c>
      <c r="K1229" s="21">
        <v>151.8458333333333</v>
      </c>
      <c r="L1229" s="21">
        <v>273.66000000000003</v>
      </c>
      <c r="M1229" s="21">
        <v>356.28250000000003</v>
      </c>
      <c r="N1229" s="21">
        <v>274.56400000000002</v>
      </c>
      <c r="O1229" s="21">
        <v>134.9092018624147</v>
      </c>
      <c r="P1229" s="21">
        <v>104.87847442629619</v>
      </c>
      <c r="Q1229" s="21">
        <v>124.9551457444</v>
      </c>
      <c r="R1229" s="21">
        <v>192.61666666666659</v>
      </c>
      <c r="S1229" s="21">
        <v>334.05625930229832</v>
      </c>
      <c r="T1229" s="21">
        <v>318.24438295958657</v>
      </c>
      <c r="U1229" s="21">
        <v>192.87200000000001</v>
      </c>
      <c r="V1229" s="22">
        <v>2601.4219642949961</v>
      </c>
      <c r="W1229" s="23">
        <v>292</v>
      </c>
      <c r="X1229" s="24">
        <v>0.81111111111111112</v>
      </c>
      <c r="Y1229" s="5"/>
      <c r="Z1229" s="5"/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</row>
    <row r="1230" spans="1:42" s="25" customFormat="1" ht="16.5" customHeight="1" x14ac:dyDescent="0.25">
      <c r="A1230" s="16">
        <v>24040050</v>
      </c>
      <c r="B1230" s="17" t="s">
        <v>1211</v>
      </c>
      <c r="C1230" s="17" t="s">
        <v>704</v>
      </c>
      <c r="D1230" s="17" t="s">
        <v>787</v>
      </c>
      <c r="E1230" s="17" t="s">
        <v>50</v>
      </c>
      <c r="F1230" s="17">
        <v>8</v>
      </c>
      <c r="G1230" s="17">
        <v>1300</v>
      </c>
      <c r="H1230" s="18">
        <v>-73.202777779999991</v>
      </c>
      <c r="I1230" s="19">
        <v>6.64444444</v>
      </c>
      <c r="J1230" s="20">
        <v>27.333333333333329</v>
      </c>
      <c r="K1230" s="21">
        <v>34.666666666666657</v>
      </c>
      <c r="L1230" s="21">
        <v>86.3</v>
      </c>
      <c r="M1230" s="21">
        <v>114.9666666666667</v>
      </c>
      <c r="N1230" s="21">
        <v>125.23333333333331</v>
      </c>
      <c r="O1230" s="21">
        <v>78.8</v>
      </c>
      <c r="P1230" s="21">
        <v>84.803333333333327</v>
      </c>
      <c r="Q1230" s="21">
        <v>95.166666666666671</v>
      </c>
      <c r="R1230" s="21">
        <v>123.4137931034483</v>
      </c>
      <c r="S1230" s="21">
        <v>137.33333333333329</v>
      </c>
      <c r="T1230" s="21">
        <v>92.7</v>
      </c>
      <c r="U1230" s="21">
        <v>37.56</v>
      </c>
      <c r="V1230" s="22">
        <v>1038.2771264367821</v>
      </c>
      <c r="W1230" s="23">
        <v>359</v>
      </c>
      <c r="X1230" s="24">
        <v>0.99722222222222223</v>
      </c>
      <c r="Y1230" s="5"/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</row>
    <row r="1231" spans="1:42" s="25" customFormat="1" ht="16.5" customHeight="1" x14ac:dyDescent="0.25">
      <c r="A1231" s="16">
        <v>23155030</v>
      </c>
      <c r="B1231" s="17" t="s">
        <v>1218</v>
      </c>
      <c r="C1231" s="17" t="s">
        <v>49</v>
      </c>
      <c r="D1231" s="17" t="s">
        <v>51</v>
      </c>
      <c r="E1231" s="17" t="s">
        <v>50</v>
      </c>
      <c r="F1231" s="17">
        <v>8</v>
      </c>
      <c r="G1231" s="17">
        <v>126</v>
      </c>
      <c r="H1231" s="18">
        <v>-73.808611110000001</v>
      </c>
      <c r="I1231" s="19">
        <v>7.0263888899999998</v>
      </c>
      <c r="J1231" s="20">
        <v>60.682142857142857</v>
      </c>
      <c r="K1231" s="21">
        <v>96.000000000000014</v>
      </c>
      <c r="L1231" s="21">
        <v>179.55517241379309</v>
      </c>
      <c r="M1231" s="21">
        <v>284.89999999999998</v>
      </c>
      <c r="N1231" s="21">
        <v>367.53571428571428</v>
      </c>
      <c r="O1231" s="21">
        <v>256.56785714285712</v>
      </c>
      <c r="P1231" s="21">
        <v>240.65172413793101</v>
      </c>
      <c r="Q1231" s="21">
        <v>275.51538461538462</v>
      </c>
      <c r="R1231" s="21">
        <v>346.27407407407412</v>
      </c>
      <c r="S1231" s="21">
        <v>402.55384615384622</v>
      </c>
      <c r="T1231" s="21">
        <v>342.08214285714291</v>
      </c>
      <c r="U1231" s="21">
        <v>140.6</v>
      </c>
      <c r="V1231" s="22">
        <v>2992.9180585378858</v>
      </c>
      <c r="W1231" s="23">
        <v>332</v>
      </c>
      <c r="X1231" s="24">
        <v>0.92222222222222228</v>
      </c>
      <c r="Y1231" s="5"/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</row>
    <row r="1232" spans="1:42" s="25" customFormat="1" ht="16.5" customHeight="1" x14ac:dyDescent="0.25">
      <c r="A1232" s="16">
        <v>23130010</v>
      </c>
      <c r="B1232" s="17" t="s">
        <v>1211</v>
      </c>
      <c r="C1232" s="17" t="s">
        <v>2156</v>
      </c>
      <c r="D1232" s="17" t="s">
        <v>51</v>
      </c>
      <c r="E1232" s="17" t="s">
        <v>50</v>
      </c>
      <c r="F1232" s="17">
        <v>8</v>
      </c>
      <c r="G1232" s="17">
        <v>100</v>
      </c>
      <c r="H1232" s="18">
        <v>-74.031388890000002</v>
      </c>
      <c r="I1232" s="19">
        <v>6.8777777799999997</v>
      </c>
      <c r="J1232" s="20">
        <v>60.646666666666682</v>
      </c>
      <c r="K1232" s="21">
        <v>96.713333333333352</v>
      </c>
      <c r="L1232" s="21">
        <v>237.60689655172419</v>
      </c>
      <c r="M1232" s="21">
        <v>269.81379310344829</v>
      </c>
      <c r="N1232" s="21">
        <v>358.64333333333337</v>
      </c>
      <c r="O1232" s="21">
        <v>241.92068965517251</v>
      </c>
      <c r="P1232" s="21">
        <v>230.20666666666659</v>
      </c>
      <c r="Q1232" s="21">
        <v>301.81724137931042</v>
      </c>
      <c r="R1232" s="21">
        <v>377.92758620689659</v>
      </c>
      <c r="S1232" s="21">
        <v>399.05172413793088</v>
      </c>
      <c r="T1232" s="21">
        <v>305.09310344827583</v>
      </c>
      <c r="U1232" s="21">
        <v>156.6866666666667</v>
      </c>
      <c r="V1232" s="22">
        <v>3036.1277011494249</v>
      </c>
      <c r="W1232" s="23">
        <v>353</v>
      </c>
      <c r="X1232" s="24">
        <v>0.98055555555555551</v>
      </c>
      <c r="Y1232" s="5"/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</row>
    <row r="1233" spans="1:42" s="25" customFormat="1" ht="16.5" customHeight="1" x14ac:dyDescent="0.25">
      <c r="A1233" s="16">
        <v>23155040</v>
      </c>
      <c r="B1233" s="17" t="s">
        <v>1236</v>
      </c>
      <c r="C1233" s="17" t="s">
        <v>2157</v>
      </c>
      <c r="D1233" s="17" t="s">
        <v>51</v>
      </c>
      <c r="E1233" s="17" t="s">
        <v>50</v>
      </c>
      <c r="F1233" s="17">
        <v>8</v>
      </c>
      <c r="G1233" s="17">
        <v>114</v>
      </c>
      <c r="H1233" s="18">
        <v>-73.765083329999996</v>
      </c>
      <c r="I1233" s="19">
        <v>6.8595555600000004</v>
      </c>
      <c r="J1233" s="20">
        <v>73.932000000000002</v>
      </c>
      <c r="K1233" s="21">
        <v>117.0481481481482</v>
      </c>
      <c r="L1233" s="21">
        <v>174.45</v>
      </c>
      <c r="M1233" s="21">
        <v>241.72916666666671</v>
      </c>
      <c r="N1233" s="21">
        <v>315.26538461538462</v>
      </c>
      <c r="O1233" s="21">
        <v>207.17916666666659</v>
      </c>
      <c r="P1233" s="21">
        <v>189.09735418958331</v>
      </c>
      <c r="Q1233" s="21">
        <v>194.232</v>
      </c>
      <c r="R1233" s="21">
        <v>283.76114543291658</v>
      </c>
      <c r="S1233" s="21">
        <v>344.84730894966663</v>
      </c>
      <c r="T1233" s="21">
        <v>268.41267000834148</v>
      </c>
      <c r="U1233" s="21">
        <v>135.51660486857099</v>
      </c>
      <c r="V1233" s="22">
        <v>2545.4709495459451</v>
      </c>
      <c r="W1233" s="23">
        <v>295</v>
      </c>
      <c r="X1233" s="24">
        <v>0.81944444444444442</v>
      </c>
      <c r="Y1233" s="5"/>
      <c r="Z1233" s="5"/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</row>
    <row r="1234" spans="1:42" s="25" customFormat="1" ht="16.5" customHeight="1" x14ac:dyDescent="0.25">
      <c r="A1234" s="16">
        <v>24010640</v>
      </c>
      <c r="B1234" s="17" t="s">
        <v>1211</v>
      </c>
      <c r="C1234" s="17" t="s">
        <v>35</v>
      </c>
      <c r="D1234" s="17" t="s">
        <v>2158</v>
      </c>
      <c r="E1234" s="17" t="s">
        <v>50</v>
      </c>
      <c r="F1234" s="17">
        <v>8</v>
      </c>
      <c r="G1234" s="17">
        <v>2165</v>
      </c>
      <c r="H1234" s="18">
        <v>-73.770833329999988</v>
      </c>
      <c r="I1234" s="19">
        <v>5.9861111100000004</v>
      </c>
      <c r="J1234" s="20">
        <v>62.616666666666667</v>
      </c>
      <c r="K1234" s="21">
        <v>89.923333333333346</v>
      </c>
      <c r="L1234" s="21">
        <v>181.76666666666659</v>
      </c>
      <c r="M1234" s="21">
        <v>286.13333333333333</v>
      </c>
      <c r="N1234" s="21">
        <v>340.94</v>
      </c>
      <c r="O1234" s="21">
        <v>226.33</v>
      </c>
      <c r="P1234" s="21">
        <v>212.98666666666671</v>
      </c>
      <c r="Q1234" s="21">
        <v>214.60666666666671</v>
      </c>
      <c r="R1234" s="21">
        <v>262.45172413793108</v>
      </c>
      <c r="S1234" s="21">
        <v>269.95333333333332</v>
      </c>
      <c r="T1234" s="21">
        <v>193.9366666666667</v>
      </c>
      <c r="U1234" s="21">
        <v>101.57</v>
      </c>
      <c r="V1234" s="22">
        <v>2443.2150574712641</v>
      </c>
      <c r="W1234" s="23">
        <v>359</v>
      </c>
      <c r="X1234" s="24">
        <v>0.99722222222222223</v>
      </c>
      <c r="Y1234" s="5"/>
      <c r="Z1234" s="5"/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</row>
    <row r="1235" spans="1:42" s="25" customFormat="1" ht="16.5" customHeight="1" x14ac:dyDescent="0.25">
      <c r="A1235" s="16">
        <v>23190590</v>
      </c>
      <c r="B1235" s="17" t="s">
        <v>1235</v>
      </c>
      <c r="C1235" s="17" t="s">
        <v>2159</v>
      </c>
      <c r="D1235" s="17" t="s">
        <v>2160</v>
      </c>
      <c r="E1235" s="17" t="s">
        <v>50</v>
      </c>
      <c r="F1235" s="17">
        <v>8</v>
      </c>
      <c r="G1235" s="17">
        <v>925</v>
      </c>
      <c r="H1235" s="18">
        <v>-73.123888890000003</v>
      </c>
      <c r="I1235" s="19">
        <v>7.0902777800000001</v>
      </c>
      <c r="J1235" s="20">
        <v>68.660000000000011</v>
      </c>
      <c r="K1235" s="21">
        <v>89.713333333333367</v>
      </c>
      <c r="L1235" s="21">
        <v>127.0633333333333</v>
      </c>
      <c r="M1235" s="21">
        <v>103.9689655172414</v>
      </c>
      <c r="N1235" s="21">
        <v>138.79333333333341</v>
      </c>
      <c r="O1235" s="21">
        <v>100</v>
      </c>
      <c r="P1235" s="21">
        <v>102.8666666666666</v>
      </c>
      <c r="Q1235" s="21">
        <v>104.3066666666667</v>
      </c>
      <c r="R1235" s="21">
        <v>105.04333333333329</v>
      </c>
      <c r="S1235" s="21">
        <v>146.6448275862069</v>
      </c>
      <c r="T1235" s="21">
        <v>118.2533333333333</v>
      </c>
      <c r="U1235" s="21">
        <v>45.476666666666659</v>
      </c>
      <c r="V1235" s="22">
        <v>1250.7904597701149</v>
      </c>
      <c r="W1235" s="23">
        <v>357</v>
      </c>
      <c r="X1235" s="24">
        <v>0.9916666666666667</v>
      </c>
      <c r="Y1235" s="5"/>
      <c r="Z1235" s="5"/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</row>
    <row r="1236" spans="1:42" s="25" customFormat="1" ht="16.5" customHeight="1" x14ac:dyDescent="0.25">
      <c r="A1236" s="16">
        <v>24040060</v>
      </c>
      <c r="B1236" s="17" t="s">
        <v>1211</v>
      </c>
      <c r="C1236" s="17" t="s">
        <v>480</v>
      </c>
      <c r="D1236" s="17" t="s">
        <v>2161</v>
      </c>
      <c r="E1236" s="17" t="s">
        <v>50</v>
      </c>
      <c r="F1236" s="17">
        <v>8</v>
      </c>
      <c r="G1236" s="17">
        <v>630</v>
      </c>
      <c r="H1236" s="18">
        <v>-73.276111110000002</v>
      </c>
      <c r="I1236" s="19">
        <v>6.6061111099999996</v>
      </c>
      <c r="J1236" s="20">
        <v>35.53</v>
      </c>
      <c r="K1236" s="21">
        <v>56.23214285714284</v>
      </c>
      <c r="L1236" s="21">
        <v>124.64</v>
      </c>
      <c r="M1236" s="21">
        <v>172.17931034482751</v>
      </c>
      <c r="N1236" s="21">
        <v>165.9366666666667</v>
      </c>
      <c r="O1236" s="21">
        <v>86.443333333333356</v>
      </c>
      <c r="P1236" s="21">
        <v>106.2833333333333</v>
      </c>
      <c r="Q1236" s="21">
        <v>120.01</v>
      </c>
      <c r="R1236" s="21">
        <v>164.2600000000001</v>
      </c>
      <c r="S1236" s="21">
        <v>204.17333333333329</v>
      </c>
      <c r="T1236" s="21">
        <v>151.1758620689655</v>
      </c>
      <c r="U1236" s="21">
        <v>52.106896551724127</v>
      </c>
      <c r="V1236" s="22">
        <v>1438.9708784893271</v>
      </c>
      <c r="W1236" s="23">
        <v>355</v>
      </c>
      <c r="X1236" s="24">
        <v>0.98611111111111116</v>
      </c>
      <c r="Y1236" s="5"/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</row>
    <row r="1237" spans="1:42" s="25" customFormat="1" ht="16.5" customHeight="1" x14ac:dyDescent="0.25">
      <c r="A1237" s="16">
        <v>24035260</v>
      </c>
      <c r="B1237" s="17" t="s">
        <v>1236</v>
      </c>
      <c r="C1237" s="17" t="s">
        <v>525</v>
      </c>
      <c r="D1237" s="17" t="s">
        <v>525</v>
      </c>
      <c r="E1237" s="17" t="s">
        <v>50</v>
      </c>
      <c r="F1237" s="17">
        <v>6</v>
      </c>
      <c r="G1237" s="17">
        <v>1082</v>
      </c>
      <c r="H1237" s="18">
        <v>-72.696611110000006</v>
      </c>
      <c r="I1237" s="19">
        <v>6.5207222199999997</v>
      </c>
      <c r="J1237" s="20">
        <v>18.44814814814815</v>
      </c>
      <c r="K1237" s="21">
        <v>31.475999999999999</v>
      </c>
      <c r="L1237" s="21">
        <v>62.042857142857137</v>
      </c>
      <c r="M1237" s="21">
        <v>104.46538461538459</v>
      </c>
      <c r="N1237" s="21">
        <v>112.3074074074075</v>
      </c>
      <c r="O1237" s="21">
        <v>58.184615384615377</v>
      </c>
      <c r="P1237" s="21">
        <v>44.385185185185179</v>
      </c>
      <c r="Q1237" s="21">
        <v>66.914814814814818</v>
      </c>
      <c r="R1237" s="21">
        <v>89.403703703703684</v>
      </c>
      <c r="S1237" s="21">
        <v>117.008</v>
      </c>
      <c r="T1237" s="21">
        <v>63.525925925925918</v>
      </c>
      <c r="U1237" s="21">
        <v>20.311538461538461</v>
      </c>
      <c r="V1237" s="22">
        <v>788.47358078958075</v>
      </c>
      <c r="W1237" s="23">
        <v>318</v>
      </c>
      <c r="X1237" s="24">
        <v>0.8833333333333333</v>
      </c>
      <c r="Y1237" s="5"/>
      <c r="Z1237" s="5"/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</row>
    <row r="1238" spans="1:42" s="25" customFormat="1" ht="16.5" customHeight="1" x14ac:dyDescent="0.25">
      <c r="A1238" s="16">
        <v>24030320</v>
      </c>
      <c r="B1238" s="17" t="s">
        <v>1211</v>
      </c>
      <c r="C1238" s="17" t="s">
        <v>2162</v>
      </c>
      <c r="D1238" s="17" t="s">
        <v>790</v>
      </c>
      <c r="E1238" s="17" t="s">
        <v>50</v>
      </c>
      <c r="F1238" s="17">
        <v>8</v>
      </c>
      <c r="G1238" s="17">
        <v>224</v>
      </c>
      <c r="H1238" s="18">
        <v>-72.63</v>
      </c>
      <c r="I1238" s="19">
        <v>6.6275000000000004</v>
      </c>
      <c r="J1238" s="20">
        <v>33.116666666666667</v>
      </c>
      <c r="K1238" s="21">
        <v>54.690000000000012</v>
      </c>
      <c r="L1238" s="21">
        <v>103.42666666666661</v>
      </c>
      <c r="M1238" s="21">
        <v>209.40666666666661</v>
      </c>
      <c r="N1238" s="21">
        <v>192.08</v>
      </c>
      <c r="O1238" s="21">
        <v>93.439999999999984</v>
      </c>
      <c r="P1238" s="21">
        <v>82.806896551724108</v>
      </c>
      <c r="Q1238" s="21">
        <v>92.206666666666678</v>
      </c>
      <c r="R1238" s="21">
        <v>146.77586206896549</v>
      </c>
      <c r="S1238" s="21">
        <v>200.90333333333331</v>
      </c>
      <c r="T1238" s="21">
        <v>153.1448275862069</v>
      </c>
      <c r="U1238" s="21">
        <v>42.599999999999987</v>
      </c>
      <c r="V1238" s="22">
        <v>1404.597586206896</v>
      </c>
      <c r="W1238" s="23">
        <v>356</v>
      </c>
      <c r="X1238" s="24">
        <v>0.98888888888888893</v>
      </c>
      <c r="Y1238" s="5"/>
      <c r="Z1238" s="5"/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</row>
    <row r="1239" spans="1:42" s="25" customFormat="1" ht="16.5" customHeight="1" x14ac:dyDescent="0.25">
      <c r="A1239" s="16">
        <v>24030680</v>
      </c>
      <c r="B1239" s="17" t="s">
        <v>1227</v>
      </c>
      <c r="C1239" s="17" t="s">
        <v>2163</v>
      </c>
      <c r="D1239" s="17" t="s">
        <v>790</v>
      </c>
      <c r="E1239" s="17" t="s">
        <v>50</v>
      </c>
      <c r="F1239" s="17">
        <v>8</v>
      </c>
      <c r="G1239" s="17">
        <v>2394</v>
      </c>
      <c r="H1239" s="18">
        <v>-72.590833329999995</v>
      </c>
      <c r="I1239" s="19">
        <v>6.6533333299999997</v>
      </c>
      <c r="J1239" s="20">
        <v>35.553333333333327</v>
      </c>
      <c r="K1239" s="21">
        <v>47.916666666666657</v>
      </c>
      <c r="L1239" s="21">
        <v>93.213333333333352</v>
      </c>
      <c r="M1239" s="21">
        <v>141.19</v>
      </c>
      <c r="N1239" s="21">
        <v>145.88666666666671</v>
      </c>
      <c r="O1239" s="21">
        <v>95.315333333333299</v>
      </c>
      <c r="P1239" s="21">
        <v>83.537931034482767</v>
      </c>
      <c r="Q1239" s="21">
        <v>101.1966666666667</v>
      </c>
      <c r="R1239" s="21">
        <v>126.6166666666667</v>
      </c>
      <c r="S1239" s="21">
        <v>166.64333333333329</v>
      </c>
      <c r="T1239" s="21">
        <v>115.3620689655173</v>
      </c>
      <c r="U1239" s="21">
        <v>42.233333333333327</v>
      </c>
      <c r="V1239" s="22">
        <v>1194.6653333333329</v>
      </c>
      <c r="W1239" s="23">
        <v>358</v>
      </c>
      <c r="X1239" s="24">
        <v>0.99444444444444446</v>
      </c>
      <c r="Y1239" s="5"/>
      <c r="Z1239" s="5"/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</row>
    <row r="1240" spans="1:42" s="25" customFormat="1" ht="16.5" customHeight="1" x14ac:dyDescent="0.25">
      <c r="A1240" s="16">
        <v>24030300</v>
      </c>
      <c r="B1240" s="17" t="s">
        <v>1211</v>
      </c>
      <c r="C1240" s="17" t="s">
        <v>2164</v>
      </c>
      <c r="D1240" s="17" t="s">
        <v>2165</v>
      </c>
      <c r="E1240" s="17" t="s">
        <v>50</v>
      </c>
      <c r="F1240" s="17">
        <v>8</v>
      </c>
      <c r="G1240" s="17">
        <v>600</v>
      </c>
      <c r="H1240" s="18">
        <v>-72.974999999999994</v>
      </c>
      <c r="I1240" s="19">
        <v>6.75305556</v>
      </c>
      <c r="J1240" s="20">
        <v>41.716666666666669</v>
      </c>
      <c r="K1240" s="21">
        <v>57.986666666666672</v>
      </c>
      <c r="L1240" s="21">
        <v>89.820689655172416</v>
      </c>
      <c r="M1240" s="21">
        <v>107.47</v>
      </c>
      <c r="N1240" s="21">
        <v>106.3137931034483</v>
      </c>
      <c r="O1240" s="21">
        <v>68.373333333333321</v>
      </c>
      <c r="P1240" s="21">
        <v>92.333333333333329</v>
      </c>
      <c r="Q1240" s="21">
        <v>91.786666666666648</v>
      </c>
      <c r="R1240" s="21">
        <v>104.3133333333333</v>
      </c>
      <c r="S1240" s="21">
        <v>129.93928571428569</v>
      </c>
      <c r="T1240" s="21">
        <v>108.2428571428572</v>
      </c>
      <c r="U1240" s="21">
        <v>38.103448275862078</v>
      </c>
      <c r="V1240" s="22">
        <v>1036.400073891625</v>
      </c>
      <c r="W1240" s="23">
        <v>353</v>
      </c>
      <c r="X1240" s="24">
        <v>0.98055555555555551</v>
      </c>
      <c r="Y1240" s="5"/>
      <c r="Z1240" s="5"/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</row>
    <row r="1241" spans="1:42" s="25" customFormat="1" ht="16.5" customHeight="1" x14ac:dyDescent="0.25">
      <c r="A1241" s="16">
        <v>24030210</v>
      </c>
      <c r="B1241" s="17" t="s">
        <v>1211</v>
      </c>
      <c r="C1241" s="17" t="s">
        <v>764</v>
      </c>
      <c r="D1241" s="17" t="s">
        <v>764</v>
      </c>
      <c r="E1241" s="17" t="s">
        <v>50</v>
      </c>
      <c r="F1241" s="17">
        <v>8</v>
      </c>
      <c r="G1241" s="17">
        <v>2440</v>
      </c>
      <c r="H1241" s="18">
        <v>-72.69722222</v>
      </c>
      <c r="I1241" s="19">
        <v>6.83611111</v>
      </c>
      <c r="J1241" s="20">
        <v>33.369999999999997</v>
      </c>
      <c r="K1241" s="21">
        <v>41.410344827586201</v>
      </c>
      <c r="L1241" s="21">
        <v>95.603333333333339</v>
      </c>
      <c r="M1241" s="21">
        <v>137.77000000000001</v>
      </c>
      <c r="N1241" s="21">
        <v>126.37</v>
      </c>
      <c r="O1241" s="21">
        <v>74.599999999999994</v>
      </c>
      <c r="P1241" s="21">
        <v>71.653333333333336</v>
      </c>
      <c r="Q1241" s="21">
        <v>94.460000000000022</v>
      </c>
      <c r="R1241" s="21">
        <v>125.12666666666669</v>
      </c>
      <c r="S1241" s="21">
        <v>159.41999999999999</v>
      </c>
      <c r="T1241" s="21">
        <v>122.6966666666667</v>
      </c>
      <c r="U1241" s="21">
        <v>41.456666666666663</v>
      </c>
      <c r="V1241" s="22">
        <v>1123.9370114942531</v>
      </c>
      <c r="W1241" s="23">
        <v>359</v>
      </c>
      <c r="X1241" s="24">
        <v>0.99722222222222223</v>
      </c>
      <c r="Y1241" s="5"/>
      <c r="Z1241" s="5"/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</row>
    <row r="1242" spans="1:42" s="25" customFormat="1" ht="16.5" customHeight="1" x14ac:dyDescent="0.25">
      <c r="A1242" s="16">
        <v>24025050</v>
      </c>
      <c r="B1242" s="17" t="s">
        <v>1236</v>
      </c>
      <c r="C1242" s="17" t="s">
        <v>2166</v>
      </c>
      <c r="D1242" s="17" t="s">
        <v>2166</v>
      </c>
      <c r="E1242" s="17" t="s">
        <v>50</v>
      </c>
      <c r="F1242" s="17">
        <v>8</v>
      </c>
      <c r="G1242" s="17">
        <v>1350</v>
      </c>
      <c r="H1242" s="18">
        <v>-73.150555560000001</v>
      </c>
      <c r="I1242" s="19">
        <v>6.2741666699999996</v>
      </c>
      <c r="J1242" s="20">
        <v>109.84333333333331</v>
      </c>
      <c r="K1242" s="21">
        <v>160.8357142857142</v>
      </c>
      <c r="L1242" s="21">
        <v>250.98620689655169</v>
      </c>
      <c r="M1242" s="21">
        <v>319.16800000000001</v>
      </c>
      <c r="N1242" s="21">
        <v>293.76799999999997</v>
      </c>
      <c r="O1242" s="21">
        <v>173.92857142857139</v>
      </c>
      <c r="P1242" s="21">
        <v>156.10689655172419</v>
      </c>
      <c r="Q1242" s="21">
        <v>196.76666666666671</v>
      </c>
      <c r="R1242" s="21">
        <v>245.09629629629629</v>
      </c>
      <c r="S1242" s="21">
        <v>336.98888888888888</v>
      </c>
      <c r="T1242" s="21">
        <v>275.91111111111098</v>
      </c>
      <c r="U1242" s="21">
        <v>154.89615384615391</v>
      </c>
      <c r="V1242" s="22">
        <v>2674.2958393050121</v>
      </c>
      <c r="W1242" s="23">
        <v>328</v>
      </c>
      <c r="X1242" s="24">
        <v>0.91111111111111109</v>
      </c>
      <c r="Y1242" s="5"/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</row>
    <row r="1243" spans="1:42" s="25" customFormat="1" ht="16.5" customHeight="1" x14ac:dyDescent="0.25">
      <c r="A1243" s="16">
        <v>24015260</v>
      </c>
      <c r="B1243" s="17" t="s">
        <v>1236</v>
      </c>
      <c r="C1243" s="17" t="s">
        <v>268</v>
      </c>
      <c r="D1243" s="17" t="s">
        <v>1730</v>
      </c>
      <c r="E1243" s="17" t="s">
        <v>50</v>
      </c>
      <c r="F1243" s="17">
        <v>8</v>
      </c>
      <c r="G1243" s="17">
        <v>1090</v>
      </c>
      <c r="H1243" s="18">
        <v>-73.368333329999999</v>
      </c>
      <c r="I1243" s="19">
        <v>6.3550000000000004</v>
      </c>
      <c r="J1243" s="20">
        <v>95.283333333333289</v>
      </c>
      <c r="K1243" s="21">
        <v>155.4034482758621</v>
      </c>
      <c r="L1243" s="21">
        <v>268.74333333333328</v>
      </c>
      <c r="M1243" s="21">
        <v>347.35666666666668</v>
      </c>
      <c r="N1243" s="21">
        <v>367.01</v>
      </c>
      <c r="O1243" s="21">
        <v>191.87241379310339</v>
      </c>
      <c r="P1243" s="21">
        <v>220.30689655172421</v>
      </c>
      <c r="Q1243" s="21">
        <v>247.05862068965521</v>
      </c>
      <c r="R1243" s="21">
        <v>294.37241379310342</v>
      </c>
      <c r="S1243" s="21">
        <v>352.09615384615381</v>
      </c>
      <c r="T1243" s="21">
        <v>300.375</v>
      </c>
      <c r="U1243" s="21">
        <v>166.94482758620691</v>
      </c>
      <c r="V1243" s="22">
        <v>3006.8231078691419</v>
      </c>
      <c r="W1243" s="23">
        <v>348</v>
      </c>
      <c r="X1243" s="24">
        <v>0.96666666666666667</v>
      </c>
      <c r="Y1243" s="5"/>
      <c r="Z1243" s="5"/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</row>
    <row r="1244" spans="1:42" s="25" customFormat="1" ht="16.5" customHeight="1" x14ac:dyDescent="0.25">
      <c r="A1244" s="16">
        <v>23125120</v>
      </c>
      <c r="B1244" s="17" t="s">
        <v>1236</v>
      </c>
      <c r="C1244" s="17" t="s">
        <v>771</v>
      </c>
      <c r="D1244" s="17" t="s">
        <v>771</v>
      </c>
      <c r="E1244" s="17" t="s">
        <v>50</v>
      </c>
      <c r="F1244" s="17">
        <v>8</v>
      </c>
      <c r="G1244" s="17">
        <v>198</v>
      </c>
      <c r="H1244" s="18">
        <v>-73.95222222000001</v>
      </c>
      <c r="I1244" s="19">
        <v>6.3086111100000002</v>
      </c>
      <c r="J1244" s="20">
        <v>152.05357142857139</v>
      </c>
      <c r="K1244" s="21">
        <v>172.0851851851852</v>
      </c>
      <c r="L1244" s="21">
        <v>282.62307692307689</v>
      </c>
      <c r="M1244" s="21">
        <v>302.2</v>
      </c>
      <c r="N1244" s="21">
        <v>286.62400000000002</v>
      </c>
      <c r="O1244" s="21">
        <v>189.77307692307701</v>
      </c>
      <c r="P1244" s="21">
        <v>170.9384615384615</v>
      </c>
      <c r="Q1244" s="21">
        <v>193.06071428571431</v>
      </c>
      <c r="R1244" s="21">
        <v>279.76538461538462</v>
      </c>
      <c r="S1244" s="21">
        <v>372.95384615384609</v>
      </c>
      <c r="T1244" s="21">
        <v>359.61785714285708</v>
      </c>
      <c r="U1244" s="21">
        <v>202.25384615384621</v>
      </c>
      <c r="V1244" s="22">
        <v>2963.94902035002</v>
      </c>
      <c r="W1244" s="23">
        <v>319</v>
      </c>
      <c r="X1244" s="24">
        <v>0.88611111111111107</v>
      </c>
      <c r="Y1244" s="5"/>
      <c r="Z1244" s="5"/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</row>
    <row r="1245" spans="1:42" s="25" customFormat="1" ht="16.5" customHeight="1" x14ac:dyDescent="0.25">
      <c r="A1245" s="16">
        <v>23120010</v>
      </c>
      <c r="B1245" s="17" t="s">
        <v>1211</v>
      </c>
      <c r="C1245" s="17" t="s">
        <v>2167</v>
      </c>
      <c r="D1245" s="17" t="s">
        <v>771</v>
      </c>
      <c r="E1245" s="17" t="s">
        <v>50</v>
      </c>
      <c r="F1245" s="17">
        <v>8</v>
      </c>
      <c r="G1245" s="17">
        <v>140</v>
      </c>
      <c r="H1245" s="18">
        <v>-73.899722220000001</v>
      </c>
      <c r="I1245" s="19">
        <v>6.4124999999999996</v>
      </c>
      <c r="J1245" s="20">
        <v>163.36206896551721</v>
      </c>
      <c r="K1245" s="21">
        <v>185.09666666666669</v>
      </c>
      <c r="L1245" s="21">
        <v>337.18</v>
      </c>
      <c r="M1245" s="21">
        <v>371</v>
      </c>
      <c r="N1245" s="21">
        <v>375.72413793103448</v>
      </c>
      <c r="O1245" s="21">
        <v>259.58620689655169</v>
      </c>
      <c r="P1245" s="21">
        <v>200.67857142857139</v>
      </c>
      <c r="Q1245" s="21">
        <v>235.35714285714289</v>
      </c>
      <c r="R1245" s="21">
        <v>374.82758620689663</v>
      </c>
      <c r="S1245" s="21">
        <v>470.11538461538458</v>
      </c>
      <c r="T1245" s="21">
        <v>449.49</v>
      </c>
      <c r="U1245" s="21">
        <v>227.0344827586207</v>
      </c>
      <c r="V1245" s="22">
        <v>3649.4522483263859</v>
      </c>
      <c r="W1245" s="23">
        <v>347</v>
      </c>
      <c r="X1245" s="24">
        <v>0.96388888888888891</v>
      </c>
      <c r="Y1245" s="5"/>
      <c r="Z1245" s="5"/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</row>
    <row r="1246" spans="1:42" s="25" customFormat="1" ht="16.5" customHeight="1" x14ac:dyDescent="0.25">
      <c r="A1246" s="16">
        <v>23110060</v>
      </c>
      <c r="B1246" s="17" t="s">
        <v>1211</v>
      </c>
      <c r="C1246" s="17" t="s">
        <v>2168</v>
      </c>
      <c r="D1246" s="17" t="s">
        <v>771</v>
      </c>
      <c r="E1246" s="17" t="s">
        <v>50</v>
      </c>
      <c r="F1246" s="17">
        <v>8</v>
      </c>
      <c r="G1246" s="17">
        <v>171</v>
      </c>
      <c r="H1246" s="18">
        <v>-74.333055560000005</v>
      </c>
      <c r="I1246" s="19">
        <v>6.19361111</v>
      </c>
      <c r="J1246" s="20">
        <v>79.520689655172433</v>
      </c>
      <c r="K1246" s="21">
        <v>120.5259259259259</v>
      </c>
      <c r="L1246" s="21">
        <v>228.04482758620691</v>
      </c>
      <c r="M1246" s="21">
        <v>309.54482758620691</v>
      </c>
      <c r="N1246" s="21">
        <v>329.11481481481479</v>
      </c>
      <c r="O1246" s="21">
        <v>242.26551724137931</v>
      </c>
      <c r="P1246" s="21">
        <v>191.21481481481479</v>
      </c>
      <c r="Q1246" s="21">
        <v>222.5428571428572</v>
      </c>
      <c r="R1246" s="21">
        <v>326.5</v>
      </c>
      <c r="S1246" s="21">
        <v>335.96071428571429</v>
      </c>
      <c r="T1246" s="21">
        <v>271.80344827586202</v>
      </c>
      <c r="U1246" s="21">
        <v>138.80357142857139</v>
      </c>
      <c r="V1246" s="22">
        <v>2795.8420087575259</v>
      </c>
      <c r="W1246" s="23">
        <v>339</v>
      </c>
      <c r="X1246" s="24">
        <v>0.94166666666666665</v>
      </c>
      <c r="Y1246" s="5"/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</row>
    <row r="1247" spans="1:42" s="25" customFormat="1" ht="16.5" customHeight="1" x14ac:dyDescent="0.25">
      <c r="A1247" s="16">
        <v>23120200</v>
      </c>
      <c r="B1247" s="17" t="s">
        <v>1211</v>
      </c>
      <c r="C1247" s="17" t="s">
        <v>2169</v>
      </c>
      <c r="D1247" s="17" t="s">
        <v>771</v>
      </c>
      <c r="E1247" s="17" t="s">
        <v>50</v>
      </c>
      <c r="F1247" s="17">
        <v>8</v>
      </c>
      <c r="G1247" s="17">
        <v>118</v>
      </c>
      <c r="H1247" s="18">
        <v>-74.082499999999996</v>
      </c>
      <c r="I1247" s="19">
        <v>6.5338888900000001</v>
      </c>
      <c r="J1247" s="20">
        <v>81.306896551724137</v>
      </c>
      <c r="K1247" s="21">
        <v>108.6413793103448</v>
      </c>
      <c r="L1247" s="21">
        <v>226.57666666666671</v>
      </c>
      <c r="M1247" s="21">
        <v>289.49333333333328</v>
      </c>
      <c r="N1247" s="21">
        <v>322.20333333333332</v>
      </c>
      <c r="O1247" s="21">
        <v>243.10333333333341</v>
      </c>
      <c r="P1247" s="21">
        <v>198.47666666666669</v>
      </c>
      <c r="Q1247" s="21">
        <v>250.1</v>
      </c>
      <c r="R1247" s="21">
        <v>331.78</v>
      </c>
      <c r="S1247" s="21">
        <v>402.90666666666658</v>
      </c>
      <c r="T1247" s="21">
        <v>330.42</v>
      </c>
      <c r="U1247" s="21">
        <v>150.34666666666669</v>
      </c>
      <c r="V1247" s="22">
        <v>2935.354942528736</v>
      </c>
      <c r="W1247" s="23">
        <v>358</v>
      </c>
      <c r="X1247" s="24">
        <v>0.99444444444444446</v>
      </c>
      <c r="Y1247" s="5"/>
      <c r="Z1247" s="5"/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</row>
    <row r="1248" spans="1:42" s="25" customFormat="1" ht="16.5" customHeight="1" x14ac:dyDescent="0.25">
      <c r="A1248" s="16">
        <v>37010050</v>
      </c>
      <c r="B1248" s="17" t="s">
        <v>1211</v>
      </c>
      <c r="C1248" s="17" t="s">
        <v>2170</v>
      </c>
      <c r="D1248" s="17" t="s">
        <v>136</v>
      </c>
      <c r="E1248" s="17" t="s">
        <v>50</v>
      </c>
      <c r="F1248" s="17">
        <v>8</v>
      </c>
      <c r="G1248" s="17">
        <v>3168</v>
      </c>
      <c r="H1248" s="18">
        <v>-72.556111110000003</v>
      </c>
      <c r="I1248" s="19">
        <v>6.8102777799999998</v>
      </c>
      <c r="J1248" s="20">
        <v>22.178571428571431</v>
      </c>
      <c r="K1248" s="21">
        <v>37.379310344827587</v>
      </c>
      <c r="L1248" s="21">
        <v>69.733333333333334</v>
      </c>
      <c r="M1248" s="21">
        <v>116.2275862068965</v>
      </c>
      <c r="N1248" s="21">
        <v>155.93103448275861</v>
      </c>
      <c r="O1248" s="21">
        <v>213.65517241379311</v>
      </c>
      <c r="P1248" s="21">
        <v>217.75</v>
      </c>
      <c r="Q1248" s="21">
        <v>171.43214285714291</v>
      </c>
      <c r="R1248" s="21">
        <v>159.0740740740741</v>
      </c>
      <c r="S1248" s="21">
        <v>147.82142857142861</v>
      </c>
      <c r="T1248" s="21">
        <v>90.642857142857139</v>
      </c>
      <c r="U1248" s="21">
        <v>33</v>
      </c>
      <c r="V1248" s="22">
        <v>1434.825510855683</v>
      </c>
      <c r="W1248" s="23">
        <v>341</v>
      </c>
      <c r="X1248" s="24">
        <v>0.94722222222222219</v>
      </c>
      <c r="Y1248" s="5"/>
      <c r="Z1248" s="5"/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</row>
    <row r="1249" spans="1:42" s="25" customFormat="1" ht="16.5" customHeight="1" x14ac:dyDescent="0.25">
      <c r="A1249" s="16">
        <v>24010230</v>
      </c>
      <c r="B1249" s="17" t="s">
        <v>1211</v>
      </c>
      <c r="C1249" s="17" t="s">
        <v>774</v>
      </c>
      <c r="D1249" s="17" t="s">
        <v>774</v>
      </c>
      <c r="E1249" s="17" t="s">
        <v>50</v>
      </c>
      <c r="F1249" s="17">
        <v>8</v>
      </c>
      <c r="G1249" s="17">
        <v>1523</v>
      </c>
      <c r="H1249" s="18">
        <v>-73.239722220000004</v>
      </c>
      <c r="I1249" s="19">
        <v>6.3552777799999998</v>
      </c>
      <c r="J1249" s="20">
        <v>61.693333333333342</v>
      </c>
      <c r="K1249" s="21">
        <v>95.965517241379345</v>
      </c>
      <c r="L1249" s="21">
        <v>194.8133333333333</v>
      </c>
      <c r="M1249" s="21">
        <v>275.26666666666659</v>
      </c>
      <c r="N1249" s="21">
        <v>296.70344827586212</v>
      </c>
      <c r="O1249" s="21">
        <v>184.46</v>
      </c>
      <c r="P1249" s="21">
        <v>190.07333333333341</v>
      </c>
      <c r="Q1249" s="21">
        <v>213.1666666666666</v>
      </c>
      <c r="R1249" s="21">
        <v>260.8241379310345</v>
      </c>
      <c r="S1249" s="21">
        <v>270.69333333333338</v>
      </c>
      <c r="T1249" s="21">
        <v>213.9166666666666</v>
      </c>
      <c r="U1249" s="21">
        <v>85.896666666666633</v>
      </c>
      <c r="V1249" s="22">
        <v>2343.4731034482761</v>
      </c>
      <c r="W1249" s="23">
        <v>357</v>
      </c>
      <c r="X1249" s="24">
        <v>0.9916666666666667</v>
      </c>
      <c r="Y1249" s="5"/>
      <c r="Z1249" s="5"/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</row>
    <row r="1250" spans="1:42" s="25" customFormat="1" ht="16.5" customHeight="1" x14ac:dyDescent="0.25">
      <c r="A1250" s="16">
        <v>24011070</v>
      </c>
      <c r="B1250" s="17" t="s">
        <v>1211</v>
      </c>
      <c r="C1250" s="17" t="s">
        <v>2171</v>
      </c>
      <c r="D1250" s="17" t="s">
        <v>773</v>
      </c>
      <c r="E1250" s="17" t="s">
        <v>50</v>
      </c>
      <c r="F1250" s="17">
        <v>8</v>
      </c>
      <c r="G1250" s="17">
        <v>1799</v>
      </c>
      <c r="H1250" s="18">
        <v>-73.46741111</v>
      </c>
      <c r="I1250" s="19">
        <v>6.3239327799999998</v>
      </c>
      <c r="J1250" s="20">
        <v>145.64333333333329</v>
      </c>
      <c r="K1250" s="21">
        <v>171.7285714285714</v>
      </c>
      <c r="L1250" s="21">
        <v>283.55</v>
      </c>
      <c r="M1250" s="21">
        <v>425.38000000000011</v>
      </c>
      <c r="N1250" s="21">
        <v>557.49666666666667</v>
      </c>
      <c r="O1250" s="21">
        <v>394.49310344827569</v>
      </c>
      <c r="P1250" s="21">
        <v>342.67586206896539</v>
      </c>
      <c r="Q1250" s="21">
        <v>416.66071428571428</v>
      </c>
      <c r="R1250" s="21">
        <v>463.83928571428578</v>
      </c>
      <c r="S1250" s="21">
        <v>497.74</v>
      </c>
      <c r="T1250" s="21">
        <v>401.00714285714281</v>
      </c>
      <c r="U1250" s="21">
        <v>255.6481481481481</v>
      </c>
      <c r="V1250" s="22">
        <v>4355.8628279511031</v>
      </c>
      <c r="W1250" s="23">
        <v>347</v>
      </c>
      <c r="X1250" s="24">
        <v>0.96388888888888891</v>
      </c>
      <c r="Y1250" s="5"/>
      <c r="Z1250" s="5"/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</row>
    <row r="1251" spans="1:42" s="25" customFormat="1" ht="16.5" customHeight="1" x14ac:dyDescent="0.25">
      <c r="A1251" s="16">
        <v>24020120</v>
      </c>
      <c r="B1251" s="17" t="s">
        <v>1211</v>
      </c>
      <c r="C1251" s="17" t="s">
        <v>770</v>
      </c>
      <c r="D1251" s="17" t="s">
        <v>770</v>
      </c>
      <c r="E1251" s="17" t="s">
        <v>50</v>
      </c>
      <c r="F1251" s="17">
        <v>8</v>
      </c>
      <c r="G1251" s="17">
        <v>1520</v>
      </c>
      <c r="H1251" s="18">
        <v>-73.044722220000011</v>
      </c>
      <c r="I1251" s="19">
        <v>6.2994444400000003</v>
      </c>
      <c r="J1251" s="20">
        <v>103.8066666666667</v>
      </c>
      <c r="K1251" s="21">
        <v>137.3366666666667</v>
      </c>
      <c r="L1251" s="21">
        <v>239.11333333333329</v>
      </c>
      <c r="M1251" s="21">
        <v>326.52333333333331</v>
      </c>
      <c r="N1251" s="21">
        <v>291.8966666666667</v>
      </c>
      <c r="O1251" s="21">
        <v>162.72666666666669</v>
      </c>
      <c r="P1251" s="21">
        <v>131.42666666666659</v>
      </c>
      <c r="Q1251" s="21">
        <v>166.41666666666671</v>
      </c>
      <c r="R1251" s="21">
        <v>210.37</v>
      </c>
      <c r="S1251" s="21">
        <v>321.61999999999989</v>
      </c>
      <c r="T1251" s="21">
        <v>295.52333333333343</v>
      </c>
      <c r="U1251" s="21">
        <v>167.2766666666667</v>
      </c>
      <c r="V1251" s="22">
        <v>2554.0366666666669</v>
      </c>
      <c r="W1251" s="23">
        <v>360</v>
      </c>
      <c r="X1251" s="24">
        <v>1</v>
      </c>
      <c r="Y1251" s="5"/>
      <c r="Z1251" s="5"/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</row>
    <row r="1252" spans="1:42" s="25" customFormat="1" ht="16.5" customHeight="1" x14ac:dyDescent="0.25">
      <c r="A1252" s="16">
        <v>24020220</v>
      </c>
      <c r="B1252" s="17" t="s">
        <v>1211</v>
      </c>
      <c r="C1252" s="17" t="s">
        <v>2172</v>
      </c>
      <c r="D1252" s="17" t="s">
        <v>770</v>
      </c>
      <c r="E1252" s="17" t="s">
        <v>50</v>
      </c>
      <c r="F1252" s="17">
        <v>8</v>
      </c>
      <c r="G1252" s="17">
        <v>2625</v>
      </c>
      <c r="H1252" s="18">
        <v>-72.964583329999996</v>
      </c>
      <c r="I1252" s="19">
        <v>6.1527222200000002</v>
      </c>
      <c r="J1252" s="20">
        <v>127.7407407407407</v>
      </c>
      <c r="K1252" s="21">
        <v>164.92857142857139</v>
      </c>
      <c r="L1252" s="21">
        <v>275.74074074074082</v>
      </c>
      <c r="M1252" s="21">
        <v>292.98076923076923</v>
      </c>
      <c r="N1252" s="21">
        <v>209.67142857142861</v>
      </c>
      <c r="O1252" s="21">
        <v>80.620689655172413</v>
      </c>
      <c r="P1252" s="21">
        <v>58.25</v>
      </c>
      <c r="Q1252" s="21">
        <v>82.148148148148152</v>
      </c>
      <c r="R1252" s="21">
        <v>144.35714285714289</v>
      </c>
      <c r="S1252" s="21">
        <v>278.04827586206898</v>
      </c>
      <c r="T1252" s="21">
        <v>256.125</v>
      </c>
      <c r="U1252" s="21">
        <v>143.92857142857139</v>
      </c>
      <c r="V1252" s="22">
        <v>2114.540078663355</v>
      </c>
      <c r="W1252" s="23">
        <v>329</v>
      </c>
      <c r="X1252" s="24">
        <v>0.91388888888888886</v>
      </c>
      <c r="Y1252" s="5"/>
      <c r="Z1252" s="5"/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</row>
    <row r="1253" spans="1:42" s="25" customFormat="1" ht="16.5" customHeight="1" x14ac:dyDescent="0.25">
      <c r="A1253" s="16">
        <v>24020230</v>
      </c>
      <c r="B1253" s="17" t="s">
        <v>1211</v>
      </c>
      <c r="C1253" s="17" t="s">
        <v>491</v>
      </c>
      <c r="D1253" s="17" t="s">
        <v>770</v>
      </c>
      <c r="E1253" s="17" t="s">
        <v>50</v>
      </c>
      <c r="F1253" s="17">
        <v>8</v>
      </c>
      <c r="G1253" s="17">
        <v>2107</v>
      </c>
      <c r="H1253" s="18">
        <v>-72.946722220000012</v>
      </c>
      <c r="I1253" s="19">
        <v>6.2487777800000002</v>
      </c>
      <c r="J1253" s="20">
        <v>70.921428571428564</v>
      </c>
      <c r="K1253" s="21">
        <v>85.23571428571428</v>
      </c>
      <c r="L1253" s="21">
        <v>161.42307692307691</v>
      </c>
      <c r="M1253" s="21">
        <v>190.15185185185189</v>
      </c>
      <c r="N1253" s="21">
        <v>156.61153846153849</v>
      </c>
      <c r="O1253" s="21">
        <v>85.132000000000005</v>
      </c>
      <c r="P1253" s="21">
        <v>99.74799999999999</v>
      </c>
      <c r="Q1253" s="21">
        <v>98.246153846153831</v>
      </c>
      <c r="R1253" s="21">
        <v>113.792</v>
      </c>
      <c r="S1253" s="21">
        <v>170.32083333333341</v>
      </c>
      <c r="T1253" s="21">
        <v>160.23461538461541</v>
      </c>
      <c r="U1253" s="21">
        <v>83.351851851851848</v>
      </c>
      <c r="V1253" s="22">
        <v>1475.169064509565</v>
      </c>
      <c r="W1253" s="23">
        <v>313</v>
      </c>
      <c r="X1253" s="24">
        <v>0.86944444444444446</v>
      </c>
      <c r="Y1253" s="5"/>
      <c r="Z1253" s="5"/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</row>
    <row r="1254" spans="1:42" s="25" customFormat="1" ht="16.5" customHeight="1" x14ac:dyDescent="0.25">
      <c r="A1254" s="16">
        <v>24020130</v>
      </c>
      <c r="B1254" s="17" t="s">
        <v>1211</v>
      </c>
      <c r="C1254" s="17" t="s">
        <v>784</v>
      </c>
      <c r="D1254" s="17" t="s">
        <v>783</v>
      </c>
      <c r="E1254" s="17" t="s">
        <v>50</v>
      </c>
      <c r="F1254" s="17">
        <v>8</v>
      </c>
      <c r="G1254" s="17">
        <v>1626</v>
      </c>
      <c r="H1254" s="18">
        <v>-73.056111110000003</v>
      </c>
      <c r="I1254" s="19">
        <v>6.5982500000000002</v>
      </c>
      <c r="J1254" s="20">
        <v>20.239999999999998</v>
      </c>
      <c r="K1254" s="21">
        <v>33.576666666666682</v>
      </c>
      <c r="L1254" s="21">
        <v>72.783333333333317</v>
      </c>
      <c r="M1254" s="21">
        <v>138.72666666666669</v>
      </c>
      <c r="N1254" s="21">
        <v>175.87333333333331</v>
      </c>
      <c r="O1254" s="21">
        <v>157.69999999999999</v>
      </c>
      <c r="P1254" s="21">
        <v>155.84137931034479</v>
      </c>
      <c r="Q1254" s="21">
        <v>151.01</v>
      </c>
      <c r="R1254" s="21">
        <v>140.98666666666671</v>
      </c>
      <c r="S1254" s="21">
        <v>142.60344827586209</v>
      </c>
      <c r="T1254" s="21">
        <v>86.526666666666671</v>
      </c>
      <c r="U1254" s="21">
        <v>30.633333333333329</v>
      </c>
      <c r="V1254" s="22">
        <v>1306.501494252874</v>
      </c>
      <c r="W1254" s="23">
        <v>358</v>
      </c>
      <c r="X1254" s="24">
        <v>0.99444444444444446</v>
      </c>
      <c r="Y1254" s="5"/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</row>
    <row r="1255" spans="1:42" s="25" customFormat="1" ht="16.5" customHeight="1" x14ac:dyDescent="0.25">
      <c r="A1255" s="16">
        <v>23145020</v>
      </c>
      <c r="B1255" s="17" t="s">
        <v>1236</v>
      </c>
      <c r="C1255" s="17" t="s">
        <v>2173</v>
      </c>
      <c r="D1255" s="17" t="s">
        <v>1698</v>
      </c>
      <c r="E1255" s="17" t="s">
        <v>50</v>
      </c>
      <c r="F1255" s="17">
        <v>8</v>
      </c>
      <c r="G1255" s="17">
        <v>805</v>
      </c>
      <c r="H1255" s="18">
        <v>-73.510000000000005</v>
      </c>
      <c r="I1255" s="19">
        <v>6.6963888899999997</v>
      </c>
      <c r="J1255" s="20">
        <v>89.625925925925927</v>
      </c>
      <c r="K1255" s="21">
        <v>100.58</v>
      </c>
      <c r="L1255" s="21">
        <v>168.88749999999999</v>
      </c>
      <c r="M1255" s="21">
        <v>242.2237510909583</v>
      </c>
      <c r="N1255" s="21">
        <v>311.29583333333329</v>
      </c>
      <c r="O1255" s="21">
        <v>220.87307692307689</v>
      </c>
      <c r="P1255" s="21">
        <v>211.52500000000001</v>
      </c>
      <c r="Q1255" s="21">
        <v>235.32916666666671</v>
      </c>
      <c r="R1255" s="21">
        <v>238.83703703703699</v>
      </c>
      <c r="S1255" s="21">
        <v>274.71666666666658</v>
      </c>
      <c r="T1255" s="21">
        <v>259.93333333333328</v>
      </c>
      <c r="U1255" s="21">
        <v>125.9875</v>
      </c>
      <c r="V1255" s="22">
        <v>2479.8147909769991</v>
      </c>
      <c r="W1255" s="23">
        <v>297</v>
      </c>
      <c r="X1255" s="24">
        <v>0.82499999999999996</v>
      </c>
      <c r="Y1255" s="5"/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</row>
    <row r="1256" spans="1:42" s="25" customFormat="1" ht="16.5" customHeight="1" x14ac:dyDescent="0.25">
      <c r="A1256" s="16">
        <v>23140070</v>
      </c>
      <c r="B1256" s="17" t="s">
        <v>1211</v>
      </c>
      <c r="C1256" s="17" t="s">
        <v>2174</v>
      </c>
      <c r="D1256" s="17" t="s">
        <v>1698</v>
      </c>
      <c r="E1256" s="17" t="s">
        <v>50</v>
      </c>
      <c r="F1256" s="17">
        <v>8</v>
      </c>
      <c r="G1256" s="17">
        <v>183</v>
      </c>
      <c r="H1256" s="18">
        <v>-73.616388889999996</v>
      </c>
      <c r="I1256" s="19">
        <v>6.7719444400000004</v>
      </c>
      <c r="J1256" s="20">
        <v>103.13103448275859</v>
      </c>
      <c r="K1256" s="21">
        <v>152.88</v>
      </c>
      <c r="L1256" s="21">
        <v>233.54285714285709</v>
      </c>
      <c r="M1256" s="21">
        <v>280.15862068965521</v>
      </c>
      <c r="N1256" s="21">
        <v>269.38888888888891</v>
      </c>
      <c r="O1256" s="21">
        <v>174.625</v>
      </c>
      <c r="P1256" s="21">
        <v>159.27241379310351</v>
      </c>
      <c r="Q1256" s="21">
        <v>155.82758620689651</v>
      </c>
      <c r="R1256" s="21">
        <v>243.54137931034481</v>
      </c>
      <c r="S1256" s="21">
        <v>282.27333333333343</v>
      </c>
      <c r="T1256" s="21">
        <v>287.83666666666682</v>
      </c>
      <c r="U1256" s="21">
        <v>172.68</v>
      </c>
      <c r="V1256" s="22">
        <v>2515.1577805145039</v>
      </c>
      <c r="W1256" s="23">
        <v>348</v>
      </c>
      <c r="X1256" s="24">
        <v>0.96666666666666667</v>
      </c>
      <c r="Y1256" s="5"/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</row>
    <row r="1257" spans="1:42" s="25" customFormat="1" ht="16.5" customHeight="1" x14ac:dyDescent="0.25">
      <c r="A1257" s="16">
        <v>23190140</v>
      </c>
      <c r="B1257" s="17" t="s">
        <v>1211</v>
      </c>
      <c r="C1257" s="17" t="s">
        <v>826</v>
      </c>
      <c r="D1257" s="17" t="s">
        <v>826</v>
      </c>
      <c r="E1257" s="17" t="s">
        <v>50</v>
      </c>
      <c r="F1257" s="17">
        <v>8</v>
      </c>
      <c r="G1257" s="17">
        <v>500</v>
      </c>
      <c r="H1257" s="18">
        <v>-73.201388890000004</v>
      </c>
      <c r="I1257" s="19">
        <v>7.4647222199999996</v>
      </c>
      <c r="J1257" s="20">
        <v>89.713333333333324</v>
      </c>
      <c r="K1257" s="21">
        <v>97.880000000000024</v>
      </c>
      <c r="L1257" s="21">
        <v>173.1633333333333</v>
      </c>
      <c r="M1257" s="21">
        <v>216.2166666666667</v>
      </c>
      <c r="N1257" s="21">
        <v>223.38666666666671</v>
      </c>
      <c r="O1257" s="21">
        <v>137.23666666666671</v>
      </c>
      <c r="P1257" s="21">
        <v>119.5566666666667</v>
      </c>
      <c r="Q1257" s="21">
        <v>145.4666666666667</v>
      </c>
      <c r="R1257" s="21">
        <v>177.74</v>
      </c>
      <c r="S1257" s="21">
        <v>258.76666666666671</v>
      </c>
      <c r="T1257" s="21">
        <v>222.71666666666661</v>
      </c>
      <c r="U1257" s="21">
        <v>127.9633333333333</v>
      </c>
      <c r="V1257" s="22">
        <v>1989.8066666666671</v>
      </c>
      <c r="W1257" s="23">
        <v>360</v>
      </c>
      <c r="X1257" s="24">
        <v>1</v>
      </c>
      <c r="Y1257" s="5"/>
      <c r="Z1257" s="5"/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</row>
    <row r="1258" spans="1:42" s="25" customFormat="1" ht="16.5" customHeight="1" x14ac:dyDescent="0.25">
      <c r="A1258" s="16">
        <v>24020040</v>
      </c>
      <c r="B1258" s="17" t="s">
        <v>1235</v>
      </c>
      <c r="C1258" s="17" t="s">
        <v>759</v>
      </c>
      <c r="D1258" s="17" t="s">
        <v>759</v>
      </c>
      <c r="E1258" s="17" t="s">
        <v>50</v>
      </c>
      <c r="F1258" s="17">
        <v>8</v>
      </c>
      <c r="G1258" s="17">
        <v>1814</v>
      </c>
      <c r="H1258" s="18">
        <v>-73.098055560000006</v>
      </c>
      <c r="I1258" s="19">
        <v>6.13833333</v>
      </c>
      <c r="J1258" s="20">
        <v>226.54285714285709</v>
      </c>
      <c r="K1258" s="21">
        <v>282.38518518518521</v>
      </c>
      <c r="L1258" s="21">
        <v>377.25357142857138</v>
      </c>
      <c r="M1258" s="21">
        <v>380.01724137931029</v>
      </c>
      <c r="N1258" s="21">
        <v>300.75862068965517</v>
      </c>
      <c r="O1258" s="21">
        <v>161.38214285714281</v>
      </c>
      <c r="P1258" s="21">
        <v>128.7137931034483</v>
      </c>
      <c r="Q1258" s="21">
        <v>157.04137931034481</v>
      </c>
      <c r="R1258" s="21">
        <v>229.4620689655172</v>
      </c>
      <c r="S1258" s="21">
        <v>392.22962962962958</v>
      </c>
      <c r="T1258" s="21">
        <v>460.09600000000012</v>
      </c>
      <c r="U1258" s="21">
        <v>303.22962962962958</v>
      </c>
      <c r="V1258" s="22">
        <v>3399.1121193212921</v>
      </c>
      <c r="W1258" s="23">
        <v>335</v>
      </c>
      <c r="X1258" s="24">
        <v>0.93055555555555558</v>
      </c>
      <c r="Y1258" s="5"/>
      <c r="Z1258" s="5"/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</row>
    <row r="1259" spans="1:42" s="25" customFormat="1" ht="16.5" customHeight="1" x14ac:dyDescent="0.25">
      <c r="A1259" s="16">
        <v>23190400</v>
      </c>
      <c r="B1259" s="17" t="s">
        <v>1211</v>
      </c>
      <c r="C1259" s="17" t="s">
        <v>2175</v>
      </c>
      <c r="D1259" s="17" t="s">
        <v>2176</v>
      </c>
      <c r="E1259" s="17" t="s">
        <v>50</v>
      </c>
      <c r="F1259" s="17">
        <v>8</v>
      </c>
      <c r="G1259" s="17">
        <v>1779</v>
      </c>
      <c r="H1259" s="18">
        <v>-73.05722222</v>
      </c>
      <c r="I1259" s="19">
        <v>7.1244444400000004</v>
      </c>
      <c r="J1259" s="20">
        <v>95.443333333333342</v>
      </c>
      <c r="K1259" s="21">
        <v>109.54</v>
      </c>
      <c r="L1259" s="21">
        <v>145.45333333333329</v>
      </c>
      <c r="M1259" s="21">
        <v>181.09666666666669</v>
      </c>
      <c r="N1259" s="21">
        <v>204.34</v>
      </c>
      <c r="O1259" s="21">
        <v>149.40333333333331</v>
      </c>
      <c r="P1259" s="21">
        <v>144.94</v>
      </c>
      <c r="Q1259" s="21">
        <v>148.74</v>
      </c>
      <c r="R1259" s="21">
        <v>167.9655172413793</v>
      </c>
      <c r="S1259" s="21">
        <v>204.3333333333334</v>
      </c>
      <c r="T1259" s="21">
        <v>187.5</v>
      </c>
      <c r="U1259" s="21">
        <v>81.14</v>
      </c>
      <c r="V1259" s="22">
        <v>1819.89551724138</v>
      </c>
      <c r="W1259" s="23">
        <v>359</v>
      </c>
      <c r="X1259" s="24">
        <v>0.99722222222222223</v>
      </c>
      <c r="Y1259" s="5"/>
      <c r="Z1259" s="5"/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</row>
    <row r="1260" spans="1:42" s="25" customFormat="1" ht="16.5" customHeight="1" x14ac:dyDescent="0.25">
      <c r="A1260" s="16">
        <v>24015280</v>
      </c>
      <c r="B1260" s="17" t="s">
        <v>1236</v>
      </c>
      <c r="C1260" s="17" t="s">
        <v>2177</v>
      </c>
      <c r="D1260" s="17" t="s">
        <v>2177</v>
      </c>
      <c r="E1260" s="17" t="s">
        <v>50</v>
      </c>
      <c r="F1260" s="17">
        <v>8</v>
      </c>
      <c r="G1260" s="17">
        <v>1900</v>
      </c>
      <c r="H1260" s="18">
        <v>-73.343611109999998</v>
      </c>
      <c r="I1260" s="19">
        <v>5.9447222200000001</v>
      </c>
      <c r="J1260" s="20">
        <v>123.7126234769821</v>
      </c>
      <c r="K1260" s="21">
        <v>148.83560764789581</v>
      </c>
      <c r="L1260" s="21">
        <v>230.9083333333333</v>
      </c>
      <c r="M1260" s="21">
        <v>323.30552485783892</v>
      </c>
      <c r="N1260" s="21">
        <v>302.86399999999998</v>
      </c>
      <c r="O1260" s="21">
        <v>159.1</v>
      </c>
      <c r="P1260" s="21">
        <v>123.2241897284985</v>
      </c>
      <c r="Q1260" s="21">
        <v>158.90384615384619</v>
      </c>
      <c r="R1260" s="21">
        <v>191.50833333333341</v>
      </c>
      <c r="S1260" s="21">
        <v>298.48845293521879</v>
      </c>
      <c r="T1260" s="21">
        <v>274.13749999999999</v>
      </c>
      <c r="U1260" s="21">
        <v>157.94048307637371</v>
      </c>
      <c r="V1260" s="22">
        <v>2492.92889454332</v>
      </c>
      <c r="W1260" s="23">
        <v>291</v>
      </c>
      <c r="X1260" s="24">
        <v>0.80833333333333335</v>
      </c>
      <c r="Y1260" s="5"/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</row>
    <row r="1261" spans="1:42" s="25" customFormat="1" ht="16.5" customHeight="1" x14ac:dyDescent="0.25">
      <c r="A1261" s="16">
        <v>24010850</v>
      </c>
      <c r="B1261" s="17" t="s">
        <v>1211</v>
      </c>
      <c r="C1261" s="17" t="s">
        <v>2178</v>
      </c>
      <c r="D1261" s="17" t="s">
        <v>2177</v>
      </c>
      <c r="E1261" s="17" t="s">
        <v>50</v>
      </c>
      <c r="F1261" s="17">
        <v>6</v>
      </c>
      <c r="G1261" s="17">
        <v>2100</v>
      </c>
      <c r="H1261" s="18">
        <v>-73.383833329999987</v>
      </c>
      <c r="I1261" s="19">
        <v>5.8680000000000003</v>
      </c>
      <c r="J1261" s="20">
        <v>120.4166666666666</v>
      </c>
      <c r="K1261" s="21">
        <v>138.7037037037037</v>
      </c>
      <c r="L1261" s="21">
        <v>269.61071428571421</v>
      </c>
      <c r="M1261" s="21">
        <v>336.0461538461538</v>
      </c>
      <c r="N1261" s="21">
        <v>281.25833333333338</v>
      </c>
      <c r="O1261" s="21">
        <v>154.33103448275861</v>
      </c>
      <c r="P1261" s="21">
        <v>109.2566666666667</v>
      </c>
      <c r="Q1261" s="21">
        <v>128.07</v>
      </c>
      <c r="R1261" s="21">
        <v>195.72962962962961</v>
      </c>
      <c r="S1261" s="21">
        <v>304.13793103448279</v>
      </c>
      <c r="T1261" s="21">
        <v>270.69259259259258</v>
      </c>
      <c r="U1261" s="21">
        <v>172.05769230769229</v>
      </c>
      <c r="V1261" s="22">
        <v>2480.311118549394</v>
      </c>
      <c r="W1261" s="23">
        <v>333</v>
      </c>
      <c r="X1261" s="24">
        <v>0.92500000000000004</v>
      </c>
      <c r="Y1261" s="5"/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</row>
    <row r="1262" spans="1:42" s="25" customFormat="1" ht="16.5" customHeight="1" x14ac:dyDescent="0.25">
      <c r="A1262" s="16">
        <v>23190600</v>
      </c>
      <c r="B1262" s="17" t="s">
        <v>1211</v>
      </c>
      <c r="C1262" s="17" t="s">
        <v>2179</v>
      </c>
      <c r="D1262" s="17" t="s">
        <v>812</v>
      </c>
      <c r="E1262" s="17" t="s">
        <v>50</v>
      </c>
      <c r="F1262" s="17">
        <v>8</v>
      </c>
      <c r="G1262" s="17">
        <v>1280</v>
      </c>
      <c r="H1262" s="18">
        <v>-73.230277779999994</v>
      </c>
      <c r="I1262" s="19">
        <v>6.9974999999999996</v>
      </c>
      <c r="J1262" s="20">
        <v>48.8</v>
      </c>
      <c r="K1262" s="21">
        <v>65.680000000000007</v>
      </c>
      <c r="L1262" s="21">
        <v>95.75</v>
      </c>
      <c r="M1262" s="21">
        <v>96.465517241379317</v>
      </c>
      <c r="N1262" s="21">
        <v>105.65666666666669</v>
      </c>
      <c r="O1262" s="21">
        <v>68.182142857142864</v>
      </c>
      <c r="P1262" s="21">
        <v>63.676923076923067</v>
      </c>
      <c r="Q1262" s="21">
        <v>75.414814814814818</v>
      </c>
      <c r="R1262" s="21">
        <v>100.3653846153846</v>
      </c>
      <c r="S1262" s="21">
        <v>122.9074074074074</v>
      </c>
      <c r="T1262" s="21">
        <v>110.6172413793103</v>
      </c>
      <c r="U1262" s="21">
        <v>37.943333333333342</v>
      </c>
      <c r="V1262" s="22">
        <v>991.4594313923626</v>
      </c>
      <c r="W1262" s="23">
        <v>342</v>
      </c>
      <c r="X1262" s="24">
        <v>0.95</v>
      </c>
      <c r="Y1262" s="5"/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</row>
    <row r="1263" spans="1:42" s="25" customFormat="1" ht="16.5" customHeight="1" x14ac:dyDescent="0.25">
      <c r="A1263" s="16">
        <v>24060070</v>
      </c>
      <c r="B1263" s="17" t="s">
        <v>1235</v>
      </c>
      <c r="C1263" s="17" t="s">
        <v>2180</v>
      </c>
      <c r="D1263" s="17" t="s">
        <v>812</v>
      </c>
      <c r="E1263" s="17" t="s">
        <v>50</v>
      </c>
      <c r="F1263" s="17">
        <v>8</v>
      </c>
      <c r="G1263" s="17">
        <v>267</v>
      </c>
      <c r="H1263" s="18">
        <v>-73.327777779999991</v>
      </c>
      <c r="I1263" s="19">
        <v>7.0763888899999996</v>
      </c>
      <c r="J1263" s="20">
        <v>88.95</v>
      </c>
      <c r="K1263" s="21">
        <v>144.26</v>
      </c>
      <c r="L1263" s="21">
        <v>162.26</v>
      </c>
      <c r="M1263" s="21">
        <v>141.47999999999999</v>
      </c>
      <c r="N1263" s="21">
        <v>179.625</v>
      </c>
      <c r="O1263" s="21">
        <v>69.185000000000002</v>
      </c>
      <c r="P1263" s="21">
        <v>84.663157894736827</v>
      </c>
      <c r="Q1263" s="21">
        <v>94.115789473684217</v>
      </c>
      <c r="R1263" s="21">
        <v>172.32631578947371</v>
      </c>
      <c r="S1263" s="21">
        <v>214.95</v>
      </c>
      <c r="T1263" s="21">
        <v>237.19473684210519</v>
      </c>
      <c r="U1263" s="21">
        <v>100.09</v>
      </c>
      <c r="V1263" s="22">
        <v>1689.1</v>
      </c>
      <c r="W1263" s="23">
        <v>232</v>
      </c>
      <c r="X1263" s="24">
        <v>0.96666666666666667</v>
      </c>
      <c r="Y1263" s="5" t="s">
        <v>1214</v>
      </c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</row>
    <row r="1264" spans="1:42" s="25" customFormat="1" ht="16.5" customHeight="1" x14ac:dyDescent="0.25">
      <c r="A1264" s="16">
        <v>23195110</v>
      </c>
      <c r="B1264" s="17" t="s">
        <v>1236</v>
      </c>
      <c r="C1264" s="17" t="s">
        <v>2181</v>
      </c>
      <c r="D1264" s="17" t="s">
        <v>812</v>
      </c>
      <c r="E1264" s="17" t="s">
        <v>50</v>
      </c>
      <c r="F1264" s="17">
        <v>8</v>
      </c>
      <c r="G1264" s="17">
        <v>777</v>
      </c>
      <c r="H1264" s="18">
        <v>-73.167222219999999</v>
      </c>
      <c r="I1264" s="19">
        <v>7.0255555599999999</v>
      </c>
      <c r="J1264" s="20">
        <v>38.275000000000013</v>
      </c>
      <c r="K1264" s="21">
        <v>69.614285714285728</v>
      </c>
      <c r="L1264" s="21">
        <v>104.1538461538462</v>
      </c>
      <c r="M1264" s="21">
        <v>84.025925925925932</v>
      </c>
      <c r="N1264" s="21">
        <v>99.003999999999991</v>
      </c>
      <c r="O1264" s="21">
        <v>75.183999999999997</v>
      </c>
      <c r="P1264" s="21">
        <v>63.561538461538461</v>
      </c>
      <c r="Q1264" s="21">
        <v>79.521428571428572</v>
      </c>
      <c r="R1264" s="21">
        <v>86.58799999999998</v>
      </c>
      <c r="S1264" s="21">
        <v>115.66296296296299</v>
      </c>
      <c r="T1264" s="21">
        <v>85.833333333333329</v>
      </c>
      <c r="U1264" s="21">
        <v>19.263999999999999</v>
      </c>
      <c r="V1264" s="22">
        <v>920.6883211233212</v>
      </c>
      <c r="W1264" s="23">
        <v>314</v>
      </c>
      <c r="X1264" s="24">
        <v>0.87222222222222223</v>
      </c>
      <c r="Y1264" s="5"/>
      <c r="Z1264" s="5"/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</row>
    <row r="1265" spans="1:42" s="25" customFormat="1" ht="16.5" customHeight="1" x14ac:dyDescent="0.25">
      <c r="A1265" s="16">
        <v>23190280</v>
      </c>
      <c r="B1265" s="17" t="s">
        <v>1211</v>
      </c>
      <c r="C1265" s="17" t="s">
        <v>2182</v>
      </c>
      <c r="D1265" s="17" t="s">
        <v>812</v>
      </c>
      <c r="E1265" s="17" t="s">
        <v>50</v>
      </c>
      <c r="F1265" s="17">
        <v>8</v>
      </c>
      <c r="G1265" s="17">
        <v>950</v>
      </c>
      <c r="H1265" s="18">
        <v>-73.133055560000003</v>
      </c>
      <c r="I1265" s="19">
        <v>6.9675000000000002</v>
      </c>
      <c r="J1265" s="20">
        <v>56.137931034482762</v>
      </c>
      <c r="K1265" s="21">
        <v>84.357142857142861</v>
      </c>
      <c r="L1265" s="21">
        <v>105.10344827586211</v>
      </c>
      <c r="M1265" s="21">
        <v>95.5</v>
      </c>
      <c r="N1265" s="21">
        <v>122.2</v>
      </c>
      <c r="O1265" s="21">
        <v>77.466666666666669</v>
      </c>
      <c r="P1265" s="21">
        <v>79.379310344827587</v>
      </c>
      <c r="Q1265" s="21">
        <v>93.310344827586206</v>
      </c>
      <c r="R1265" s="21">
        <v>100.6</v>
      </c>
      <c r="S1265" s="21">
        <v>125.4666666666667</v>
      </c>
      <c r="T1265" s="21">
        <v>102.3666666666667</v>
      </c>
      <c r="U1265" s="21">
        <v>29.43333333333333</v>
      </c>
      <c r="V1265" s="22">
        <v>1071.321510673235</v>
      </c>
      <c r="W1265" s="23">
        <v>354</v>
      </c>
      <c r="X1265" s="24">
        <v>0.98333333333333328</v>
      </c>
      <c r="Y1265" s="5"/>
      <c r="Z1265" s="5"/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</row>
    <row r="1266" spans="1:42" s="25" customFormat="1" ht="16.5" customHeight="1" x14ac:dyDescent="0.25">
      <c r="A1266" s="16">
        <v>24060060</v>
      </c>
      <c r="B1266" s="17" t="s">
        <v>1211</v>
      </c>
      <c r="C1266" s="17" t="s">
        <v>2183</v>
      </c>
      <c r="D1266" s="17" t="s">
        <v>812</v>
      </c>
      <c r="E1266" s="17" t="s">
        <v>50</v>
      </c>
      <c r="F1266" s="17">
        <v>8</v>
      </c>
      <c r="G1266" s="17">
        <v>180</v>
      </c>
      <c r="H1266" s="18">
        <v>-73.419444439999992</v>
      </c>
      <c r="I1266" s="19">
        <v>7.10861111</v>
      </c>
      <c r="J1266" s="20">
        <v>131.95500000000001</v>
      </c>
      <c r="K1266" s="21">
        <v>169.21052631578951</v>
      </c>
      <c r="L1266" s="21">
        <v>265.64999999999998</v>
      </c>
      <c r="M1266" s="21">
        <v>285.96499999999997</v>
      </c>
      <c r="N1266" s="21">
        <v>317.75</v>
      </c>
      <c r="O1266" s="21">
        <v>179</v>
      </c>
      <c r="P1266" s="21">
        <v>153.75263157894739</v>
      </c>
      <c r="Q1266" s="21">
        <v>164.42105263157899</v>
      </c>
      <c r="R1266" s="21">
        <v>310.94736842105272</v>
      </c>
      <c r="S1266" s="21">
        <v>396.87058823529418</v>
      </c>
      <c r="T1266" s="21">
        <v>378.52941176470591</v>
      </c>
      <c r="U1266" s="21">
        <v>193.15</v>
      </c>
      <c r="V1266" s="22">
        <v>2947.201578947368</v>
      </c>
      <c r="W1266" s="23">
        <v>226</v>
      </c>
      <c r="X1266" s="24">
        <v>0.94166666666666665</v>
      </c>
      <c r="Y1266" s="5" t="s">
        <v>1214</v>
      </c>
      <c r="Z1266" s="5"/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</row>
    <row r="1267" spans="1:42" s="25" customFormat="1" ht="16.5" customHeight="1" x14ac:dyDescent="0.25">
      <c r="A1267" s="16">
        <v>24030630</v>
      </c>
      <c r="B1267" s="17" t="s">
        <v>1211</v>
      </c>
      <c r="C1267" s="17" t="s">
        <v>373</v>
      </c>
      <c r="D1267" s="17" t="s">
        <v>804</v>
      </c>
      <c r="E1267" s="17" t="s">
        <v>50</v>
      </c>
      <c r="F1267" s="17">
        <v>8</v>
      </c>
      <c r="G1267" s="17">
        <v>2927</v>
      </c>
      <c r="H1267" s="18">
        <v>-72.821666669999999</v>
      </c>
      <c r="I1267" s="19">
        <v>6.9602777800000002</v>
      </c>
      <c r="J1267" s="20">
        <v>40.523333333333341</v>
      </c>
      <c r="K1267" s="21">
        <v>57.376666666666672</v>
      </c>
      <c r="L1267" s="21">
        <v>110.4166666666667</v>
      </c>
      <c r="M1267" s="21">
        <v>167.64</v>
      </c>
      <c r="N1267" s="21">
        <v>179.05666666666659</v>
      </c>
      <c r="O1267" s="21">
        <v>89.558620689655186</v>
      </c>
      <c r="P1267" s="21">
        <v>68.18275862068964</v>
      </c>
      <c r="Q1267" s="21">
        <v>97.2344827586207</v>
      </c>
      <c r="R1267" s="21">
        <v>145.87586206896549</v>
      </c>
      <c r="S1267" s="21">
        <v>181.5965517241379</v>
      </c>
      <c r="T1267" s="21">
        <v>132.06206896551731</v>
      </c>
      <c r="U1267" s="21">
        <v>55.46551724137931</v>
      </c>
      <c r="V1267" s="22">
        <v>1324.9891954022989</v>
      </c>
      <c r="W1267" s="23">
        <v>353</v>
      </c>
      <c r="X1267" s="24">
        <v>0.98055555555555551</v>
      </c>
      <c r="Y1267" s="5"/>
      <c r="Z1267" s="5"/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</row>
    <row r="1268" spans="1:42" s="25" customFormat="1" ht="16.5" customHeight="1" x14ac:dyDescent="0.25">
      <c r="A1268" s="16">
        <v>37010060</v>
      </c>
      <c r="B1268" s="17" t="s">
        <v>1211</v>
      </c>
      <c r="C1268" s="17" t="s">
        <v>2184</v>
      </c>
      <c r="D1268" s="17" t="s">
        <v>804</v>
      </c>
      <c r="E1268" s="17" t="s">
        <v>50</v>
      </c>
      <c r="F1268" s="17">
        <v>8</v>
      </c>
      <c r="G1268" s="17">
        <v>3824</v>
      </c>
      <c r="H1268" s="18">
        <v>-72.804444439999997</v>
      </c>
      <c r="I1268" s="19">
        <v>7.0277777800000001</v>
      </c>
      <c r="J1268" s="20">
        <v>34.317241379310353</v>
      </c>
      <c r="K1268" s="21">
        <v>42.182142857142857</v>
      </c>
      <c r="L1268" s="21">
        <v>91.888888888888886</v>
      </c>
      <c r="M1268" s="21">
        <v>130.572</v>
      </c>
      <c r="N1268" s="21">
        <v>157.85599999999999</v>
      </c>
      <c r="O1268" s="21">
        <v>130.54400000000001</v>
      </c>
      <c r="P1268" s="21">
        <v>132.8821428571429</v>
      </c>
      <c r="Q1268" s="21">
        <v>133.10833333333329</v>
      </c>
      <c r="R1268" s="21">
        <v>134.41999999999999</v>
      </c>
      <c r="S1268" s="21">
        <v>150.39642857142849</v>
      </c>
      <c r="T1268" s="21">
        <v>101.1807692307692</v>
      </c>
      <c r="U1268" s="21">
        <v>32.788888888888891</v>
      </c>
      <c r="V1268" s="22">
        <v>1272.136836006905</v>
      </c>
      <c r="W1268" s="23">
        <v>317</v>
      </c>
      <c r="X1268" s="24">
        <v>0.88055555555555554</v>
      </c>
      <c r="Y1268" s="5"/>
      <c r="Z1268" s="5"/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</row>
    <row r="1269" spans="1:42" s="25" customFormat="1" ht="16.5" customHeight="1" x14ac:dyDescent="0.25">
      <c r="A1269" s="16">
        <v>24030750</v>
      </c>
      <c r="B1269" s="17" t="s">
        <v>1211</v>
      </c>
      <c r="C1269" s="17" t="s">
        <v>804</v>
      </c>
      <c r="D1269" s="17" t="s">
        <v>804</v>
      </c>
      <c r="E1269" s="17" t="s">
        <v>50</v>
      </c>
      <c r="F1269" s="17">
        <v>8</v>
      </c>
      <c r="G1269" s="17">
        <v>2400</v>
      </c>
      <c r="H1269" s="18">
        <v>-72.858333329999994</v>
      </c>
      <c r="I1269" s="19">
        <v>6.88111111</v>
      </c>
      <c r="J1269" s="20">
        <v>55.320689655172423</v>
      </c>
      <c r="K1269" s="21">
        <v>73.56</v>
      </c>
      <c r="L1269" s="21">
        <v>112.04333333333339</v>
      </c>
      <c r="M1269" s="21">
        <v>177.9366666666667</v>
      </c>
      <c r="N1269" s="21">
        <v>190.70344827586209</v>
      </c>
      <c r="O1269" s="21">
        <v>97.437931034482759</v>
      </c>
      <c r="P1269" s="21">
        <v>72.364285714285714</v>
      </c>
      <c r="Q1269" s="21">
        <v>100.5</v>
      </c>
      <c r="R1269" s="21">
        <v>163.53571428571431</v>
      </c>
      <c r="S1269" s="21">
        <v>178.23793103448281</v>
      </c>
      <c r="T1269" s="21">
        <v>143.54137931034489</v>
      </c>
      <c r="U1269" s="21">
        <v>65.796296296296291</v>
      </c>
      <c r="V1269" s="22">
        <v>1430.977675606641</v>
      </c>
      <c r="W1269" s="23">
        <v>347</v>
      </c>
      <c r="X1269" s="24">
        <v>0.96388888888888891</v>
      </c>
      <c r="Y1269" s="5"/>
      <c r="Z1269" s="5"/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</row>
    <row r="1270" spans="1:42" s="25" customFormat="1" ht="16.5" customHeight="1" x14ac:dyDescent="0.25">
      <c r="A1270" s="16">
        <v>24015250</v>
      </c>
      <c r="B1270" s="17" t="s">
        <v>1236</v>
      </c>
      <c r="C1270" s="17" t="s">
        <v>2185</v>
      </c>
      <c r="D1270" s="17" t="s">
        <v>768</v>
      </c>
      <c r="E1270" s="17" t="s">
        <v>50</v>
      </c>
      <c r="F1270" s="17">
        <v>8</v>
      </c>
      <c r="G1270" s="17">
        <v>1400</v>
      </c>
      <c r="H1270" s="18">
        <v>-73.415388890000003</v>
      </c>
      <c r="I1270" s="19">
        <v>6.2371666699999997</v>
      </c>
      <c r="J1270" s="20">
        <v>121.4607142857143</v>
      </c>
      <c r="K1270" s="21">
        <v>164.3642857142857</v>
      </c>
      <c r="L1270" s="21">
        <v>250.17500000000001</v>
      </c>
      <c r="M1270" s="21">
        <v>363.12307692307689</v>
      </c>
      <c r="N1270" s="21">
        <v>385.3</v>
      </c>
      <c r="O1270" s="21">
        <v>272.34399999999988</v>
      </c>
      <c r="P1270" s="21">
        <v>267.07777777777778</v>
      </c>
      <c r="Q1270" s="21">
        <v>301.25185185185188</v>
      </c>
      <c r="R1270" s="21">
        <v>291.33999999999997</v>
      </c>
      <c r="S1270" s="21">
        <v>379.73666666666662</v>
      </c>
      <c r="T1270" s="21">
        <v>354.93103448275849</v>
      </c>
      <c r="U1270" s="21">
        <v>200.14</v>
      </c>
      <c r="V1270" s="22">
        <v>3351.2444077021319</v>
      </c>
      <c r="W1270" s="23">
        <v>330</v>
      </c>
      <c r="X1270" s="24">
        <v>0.91666666666666663</v>
      </c>
      <c r="Y1270" s="5"/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</row>
    <row r="1271" spans="1:42" s="25" customFormat="1" ht="16.5" customHeight="1" x14ac:dyDescent="0.25">
      <c r="A1271" s="16">
        <v>24010820</v>
      </c>
      <c r="B1271" s="17" t="s">
        <v>1211</v>
      </c>
      <c r="C1271" s="17" t="s">
        <v>800</v>
      </c>
      <c r="D1271" s="17" t="s">
        <v>800</v>
      </c>
      <c r="E1271" s="17" t="s">
        <v>50</v>
      </c>
      <c r="F1271" s="17">
        <v>8</v>
      </c>
      <c r="G1271" s="17">
        <v>218</v>
      </c>
      <c r="H1271" s="18">
        <v>-73.702500000000001</v>
      </c>
      <c r="I1271" s="19">
        <v>5.9613888899999994</v>
      </c>
      <c r="J1271" s="20">
        <v>66.679310344827584</v>
      </c>
      <c r="K1271" s="21">
        <v>96.65517241379311</v>
      </c>
      <c r="L1271" s="21">
        <v>182.62333333333339</v>
      </c>
      <c r="M1271" s="21">
        <v>281.60689655172422</v>
      </c>
      <c r="N1271" s="21">
        <v>296.50344827586213</v>
      </c>
      <c r="O1271" s="21">
        <v>170.87666666666661</v>
      </c>
      <c r="P1271" s="21">
        <v>134.38928571428571</v>
      </c>
      <c r="Q1271" s="21">
        <v>149.91</v>
      </c>
      <c r="R1271" s="21">
        <v>212.34999999999991</v>
      </c>
      <c r="S1271" s="21">
        <v>254.0107142857143</v>
      </c>
      <c r="T1271" s="21">
        <v>206.65862068965521</v>
      </c>
      <c r="U1271" s="21">
        <v>105.2714285714286</v>
      </c>
      <c r="V1271" s="22">
        <v>2157.5348768472909</v>
      </c>
      <c r="W1271" s="23">
        <v>347</v>
      </c>
      <c r="X1271" s="24">
        <v>0.96388888888888891</v>
      </c>
      <c r="Y1271" s="5"/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</row>
    <row r="1272" spans="1:42" s="25" customFormat="1" ht="16.5" customHeight="1" x14ac:dyDescent="0.25">
      <c r="A1272" s="16">
        <v>24010210</v>
      </c>
      <c r="B1272" s="17" t="s">
        <v>1211</v>
      </c>
      <c r="C1272" s="17" t="s">
        <v>2186</v>
      </c>
      <c r="D1272" s="17" t="s">
        <v>2186</v>
      </c>
      <c r="E1272" s="17" t="s">
        <v>50</v>
      </c>
      <c r="F1272" s="17">
        <v>8</v>
      </c>
      <c r="G1272" s="17">
        <v>1920</v>
      </c>
      <c r="H1272" s="18">
        <v>-73.781666669999993</v>
      </c>
      <c r="I1272" s="19">
        <v>5.8733333300000004</v>
      </c>
      <c r="J1272" s="20">
        <v>91.133333333333312</v>
      </c>
      <c r="K1272" s="21">
        <v>136.6758620689655</v>
      </c>
      <c r="L1272" s="21">
        <v>228.6464285714286</v>
      </c>
      <c r="M1272" s="21">
        <v>324.0862068965518</v>
      </c>
      <c r="N1272" s="21">
        <v>338.67</v>
      </c>
      <c r="O1272" s="21">
        <v>204.70666666666659</v>
      </c>
      <c r="P1272" s="21">
        <v>166.64</v>
      </c>
      <c r="Q1272" s="21">
        <v>191.64</v>
      </c>
      <c r="R1272" s="21">
        <v>238.20333333333329</v>
      </c>
      <c r="S1272" s="21">
        <v>302.19666666666672</v>
      </c>
      <c r="T1272" s="21">
        <v>277.47666666666657</v>
      </c>
      <c r="U1272" s="21">
        <v>151.75</v>
      </c>
      <c r="V1272" s="22">
        <v>2651.825164203613</v>
      </c>
      <c r="W1272" s="23">
        <v>356</v>
      </c>
      <c r="X1272" s="24">
        <v>0.98888888888888893</v>
      </c>
      <c r="Y1272" s="5"/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</row>
    <row r="1273" spans="1:42" s="25" customFormat="1" ht="16.5" customHeight="1" x14ac:dyDescent="0.25">
      <c r="A1273" s="16">
        <v>23120220</v>
      </c>
      <c r="B1273" s="17" t="s">
        <v>1211</v>
      </c>
      <c r="C1273" s="17" t="s">
        <v>1570</v>
      </c>
      <c r="D1273" s="17" t="s">
        <v>2186</v>
      </c>
      <c r="E1273" s="17" t="s">
        <v>50</v>
      </c>
      <c r="F1273" s="17">
        <v>8</v>
      </c>
      <c r="G1273" s="17">
        <v>2590</v>
      </c>
      <c r="H1273" s="18">
        <v>-73.91333333</v>
      </c>
      <c r="I1273" s="19">
        <v>5.87083333</v>
      </c>
      <c r="J1273" s="20">
        <v>60.123333333333328</v>
      </c>
      <c r="K1273" s="21">
        <v>88.279999999999987</v>
      </c>
      <c r="L1273" s="21">
        <v>171.85666666666671</v>
      </c>
      <c r="M1273" s="21">
        <v>247.23666666666671</v>
      </c>
      <c r="N1273" s="21">
        <v>308.06896551724139</v>
      </c>
      <c r="O1273" s="21">
        <v>211.7862068965517</v>
      </c>
      <c r="P1273" s="21">
        <v>185.5535714285715</v>
      </c>
      <c r="Q1273" s="21">
        <v>175.5655172413793</v>
      </c>
      <c r="R1273" s="21">
        <v>198.05517241379309</v>
      </c>
      <c r="S1273" s="21">
        <v>230.82499999999999</v>
      </c>
      <c r="T1273" s="21">
        <v>195.17</v>
      </c>
      <c r="U1273" s="21">
        <v>128.62</v>
      </c>
      <c r="V1273" s="22">
        <v>2201.1411001642041</v>
      </c>
      <c r="W1273" s="23">
        <v>352</v>
      </c>
      <c r="X1273" s="24">
        <v>0.97777777777777775</v>
      </c>
      <c r="Y1273" s="5"/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</row>
    <row r="1274" spans="1:42" s="25" customFormat="1" ht="16.5" customHeight="1" x14ac:dyDescent="0.25">
      <c r="A1274" s="16">
        <v>23125130</v>
      </c>
      <c r="B1274" s="17" t="s">
        <v>1235</v>
      </c>
      <c r="C1274" s="17" t="s">
        <v>2187</v>
      </c>
      <c r="D1274" s="17" t="s">
        <v>2187</v>
      </c>
      <c r="E1274" s="17" t="s">
        <v>50</v>
      </c>
      <c r="F1274" s="17">
        <v>8</v>
      </c>
      <c r="G1274" s="17">
        <v>935</v>
      </c>
      <c r="H1274" s="18">
        <v>-73.808888890000006</v>
      </c>
      <c r="I1274" s="19">
        <v>6.2213888900000001</v>
      </c>
      <c r="J1274" s="20">
        <v>121.08799999999999</v>
      </c>
      <c r="K1274" s="21">
        <v>160.19230769230771</v>
      </c>
      <c r="L1274" s="21">
        <v>216.21600000000001</v>
      </c>
      <c r="M1274" s="21">
        <v>298.08808005650837</v>
      </c>
      <c r="N1274" s="21">
        <v>363.1492178440094</v>
      </c>
      <c r="O1274" s="21">
        <v>322.74583333333328</v>
      </c>
      <c r="P1274" s="21">
        <v>270.24</v>
      </c>
      <c r="Q1274" s="21">
        <v>232.38</v>
      </c>
      <c r="R1274" s="21">
        <v>297.24</v>
      </c>
      <c r="S1274" s="21">
        <v>313.7791666666667</v>
      </c>
      <c r="T1274" s="21">
        <v>299.41199999999998</v>
      </c>
      <c r="U1274" s="21">
        <v>181.58076923076919</v>
      </c>
      <c r="V1274" s="22">
        <v>3076.1113748235939</v>
      </c>
      <c r="W1274" s="23">
        <v>298</v>
      </c>
      <c r="X1274" s="24">
        <v>0.82777777777777772</v>
      </c>
      <c r="Y1274" s="5"/>
      <c r="Z1274" s="5"/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</row>
    <row r="1275" spans="1:42" s="25" customFormat="1" ht="16.5" customHeight="1" x14ac:dyDescent="0.25">
      <c r="A1275" s="16">
        <v>23195502</v>
      </c>
      <c r="B1275" s="17" t="s">
        <v>1218</v>
      </c>
      <c r="C1275" s="17" t="s">
        <v>52</v>
      </c>
      <c r="D1275" s="17" t="s">
        <v>53</v>
      </c>
      <c r="E1275" s="17" t="s">
        <v>50</v>
      </c>
      <c r="F1275" s="17">
        <v>8</v>
      </c>
      <c r="G1275" s="17">
        <v>1189</v>
      </c>
      <c r="H1275" s="18">
        <v>-73.184527779999996</v>
      </c>
      <c r="I1275" s="19">
        <v>7.1214722200000002</v>
      </c>
      <c r="J1275" s="20">
        <v>60.8</v>
      </c>
      <c r="K1275" s="21">
        <v>93.806896551724137</v>
      </c>
      <c r="L1275" s="21">
        <v>122.13448275862071</v>
      </c>
      <c r="M1275" s="21">
        <v>108.10689655172411</v>
      </c>
      <c r="N1275" s="21">
        <v>119.3107142857143</v>
      </c>
      <c r="O1275" s="21">
        <v>74.303703703703718</v>
      </c>
      <c r="P1275" s="21">
        <v>79.006896551724154</v>
      </c>
      <c r="Q1275" s="21">
        <v>78.811538461538461</v>
      </c>
      <c r="R1275" s="21">
        <v>94.45714285714287</v>
      </c>
      <c r="S1275" s="21">
        <v>158.6035714285714</v>
      </c>
      <c r="T1275" s="21">
        <v>128.33703703703699</v>
      </c>
      <c r="U1275" s="21">
        <v>63.151851851851838</v>
      </c>
      <c r="V1275" s="22">
        <v>1180.8307320393531</v>
      </c>
      <c r="W1275" s="23">
        <v>335</v>
      </c>
      <c r="X1275" s="24">
        <v>0.93055555555555558</v>
      </c>
      <c r="Y1275" s="5"/>
      <c r="Z1275" s="5"/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</row>
    <row r="1276" spans="1:42" s="25" customFormat="1" ht="16.5" customHeight="1" x14ac:dyDescent="0.25">
      <c r="A1276" s="16">
        <v>23190440</v>
      </c>
      <c r="B1276" s="17" t="s">
        <v>1211</v>
      </c>
      <c r="C1276" s="17" t="s">
        <v>2188</v>
      </c>
      <c r="D1276" s="17" t="s">
        <v>53</v>
      </c>
      <c r="E1276" s="17" t="s">
        <v>50</v>
      </c>
      <c r="F1276" s="17">
        <v>8</v>
      </c>
      <c r="G1276" s="17">
        <v>825</v>
      </c>
      <c r="H1276" s="18">
        <v>-73.299722220000007</v>
      </c>
      <c r="I1276" s="19">
        <v>7.2050000000000001</v>
      </c>
      <c r="J1276" s="20">
        <v>80.17407407407407</v>
      </c>
      <c r="K1276" s="21">
        <v>103.28888888888891</v>
      </c>
      <c r="L1276" s="21">
        <v>172.3259259259259</v>
      </c>
      <c r="M1276" s="21">
        <v>198.05769230769229</v>
      </c>
      <c r="N1276" s="21">
        <v>213.16428571428571</v>
      </c>
      <c r="O1276" s="21">
        <v>124.7321428571429</v>
      </c>
      <c r="P1276" s="21">
        <v>78.440740740740722</v>
      </c>
      <c r="Q1276" s="21">
        <v>113.4740740740741</v>
      </c>
      <c r="R1276" s="21">
        <v>164.1653846153846</v>
      </c>
      <c r="S1276" s="21">
        <v>284.77199999999999</v>
      </c>
      <c r="T1276" s="21">
        <v>254.26296296296289</v>
      </c>
      <c r="U1276" s="21">
        <v>118.62857142857141</v>
      </c>
      <c r="V1276" s="22">
        <v>1905.486743589744</v>
      </c>
      <c r="W1276" s="23">
        <v>323</v>
      </c>
      <c r="X1276" s="24">
        <v>0.89722222222222225</v>
      </c>
      <c r="Y1276" s="5"/>
      <c r="Z1276" s="5"/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</row>
    <row r="1277" spans="1:42" s="25" customFormat="1" ht="16.5" customHeight="1" x14ac:dyDescent="0.25">
      <c r="A1277" s="16">
        <v>23190260</v>
      </c>
      <c r="B1277" s="17" t="s">
        <v>1211</v>
      </c>
      <c r="C1277" s="17" t="s">
        <v>2189</v>
      </c>
      <c r="D1277" s="17" t="s">
        <v>53</v>
      </c>
      <c r="E1277" s="17" t="s">
        <v>50</v>
      </c>
      <c r="F1277" s="17">
        <v>8</v>
      </c>
      <c r="G1277" s="17">
        <v>150</v>
      </c>
      <c r="H1277" s="18">
        <v>-73.213611110000002</v>
      </c>
      <c r="I1277" s="19">
        <v>7.0797222199999998</v>
      </c>
      <c r="J1277" s="20">
        <v>47.317241379310353</v>
      </c>
      <c r="K1277" s="21">
        <v>68.331034482758611</v>
      </c>
      <c r="L1277" s="21">
        <v>110.04482758620691</v>
      </c>
      <c r="M1277" s="21">
        <v>104.4931034482758</v>
      </c>
      <c r="N1277" s="21">
        <v>114.0620689655173</v>
      </c>
      <c r="O1277" s="21">
        <v>71.364285714285714</v>
      </c>
      <c r="P1277" s="21">
        <v>66.803448275862067</v>
      </c>
      <c r="Q1277" s="21">
        <v>77.286666666666648</v>
      </c>
      <c r="R1277" s="21">
        <v>91.016666666666666</v>
      </c>
      <c r="S1277" s="21">
        <v>151.28666666666669</v>
      </c>
      <c r="T1277" s="21">
        <v>124.40333333333329</v>
      </c>
      <c r="U1277" s="21">
        <v>38.344827586206897</v>
      </c>
      <c r="V1277" s="22">
        <v>1064.7541707717569</v>
      </c>
      <c r="W1277" s="23">
        <v>351</v>
      </c>
      <c r="X1277" s="24">
        <v>0.97499999999999998</v>
      </c>
      <c r="Y1277" s="5"/>
      <c r="Z1277" s="5"/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</row>
    <row r="1278" spans="1:42" s="25" customFormat="1" ht="16.5" customHeight="1" x14ac:dyDescent="0.25">
      <c r="A1278" s="16">
        <v>23190380</v>
      </c>
      <c r="B1278" s="17" t="s">
        <v>1211</v>
      </c>
      <c r="C1278" s="17" t="s">
        <v>2190</v>
      </c>
      <c r="D1278" s="17" t="s">
        <v>53</v>
      </c>
      <c r="E1278" s="17" t="s">
        <v>50</v>
      </c>
      <c r="F1278" s="17">
        <v>8</v>
      </c>
      <c r="G1278" s="17">
        <v>855</v>
      </c>
      <c r="H1278" s="18">
        <v>-73.217888889999998</v>
      </c>
      <c r="I1278" s="19">
        <v>7.2110833300000001</v>
      </c>
      <c r="J1278" s="20">
        <v>69.089999999999989</v>
      </c>
      <c r="K1278" s="21">
        <v>94.299999999999969</v>
      </c>
      <c r="L1278" s="21">
        <v>144.57666666666671</v>
      </c>
      <c r="M1278" s="21">
        <v>125.8833333333333</v>
      </c>
      <c r="N1278" s="21">
        <v>129.56</v>
      </c>
      <c r="O1278" s="21">
        <v>85.146666666666661</v>
      </c>
      <c r="P1278" s="21">
        <v>57.151724137931041</v>
      </c>
      <c r="Q1278" s="21">
        <v>75.386206896551698</v>
      </c>
      <c r="R1278" s="21">
        <v>103.33793103448269</v>
      </c>
      <c r="S1278" s="21">
        <v>188.43</v>
      </c>
      <c r="T1278" s="21">
        <v>206.9034482758621</v>
      </c>
      <c r="U1278" s="21">
        <v>78.65666666666668</v>
      </c>
      <c r="V1278" s="22">
        <v>1358.422643678161</v>
      </c>
      <c r="W1278" s="23">
        <v>356</v>
      </c>
      <c r="X1278" s="24">
        <v>0.98888888888888893</v>
      </c>
      <c r="Y1278" s="5"/>
      <c r="Z1278" s="5"/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</row>
    <row r="1279" spans="1:42" s="25" customFormat="1" ht="16.5" customHeight="1" x14ac:dyDescent="0.25">
      <c r="A1279" s="16">
        <v>24060050</v>
      </c>
      <c r="B1279" s="17" t="s">
        <v>1211</v>
      </c>
      <c r="C1279" s="17" t="s">
        <v>1128</v>
      </c>
      <c r="D1279" s="17" t="s">
        <v>2191</v>
      </c>
      <c r="E1279" s="17" t="s">
        <v>50</v>
      </c>
      <c r="F1279" s="17">
        <v>8</v>
      </c>
      <c r="G1279" s="17">
        <v>1460</v>
      </c>
      <c r="H1279" s="18">
        <v>-73.092777779999992</v>
      </c>
      <c r="I1279" s="19">
        <v>6.7591666699999999</v>
      </c>
      <c r="J1279" s="20">
        <v>19.07</v>
      </c>
      <c r="K1279" s="21">
        <v>41.36666666666666</v>
      </c>
      <c r="L1279" s="21">
        <v>66.203448275862058</v>
      </c>
      <c r="M1279" s="21">
        <v>85.916666666666671</v>
      </c>
      <c r="N1279" s="21">
        <v>101.37333333333331</v>
      </c>
      <c r="O1279" s="21">
        <v>63.413333333333341</v>
      </c>
      <c r="P1279" s="21">
        <v>67.893333333333345</v>
      </c>
      <c r="Q1279" s="21">
        <v>73.934482758620689</v>
      </c>
      <c r="R1279" s="21">
        <v>90.799999999999983</v>
      </c>
      <c r="S1279" s="21">
        <v>112.61</v>
      </c>
      <c r="T1279" s="21">
        <v>78.823333333333352</v>
      </c>
      <c r="U1279" s="21">
        <v>24.676666666666669</v>
      </c>
      <c r="V1279" s="22">
        <v>826.08126436781606</v>
      </c>
      <c r="W1279" s="23">
        <v>358</v>
      </c>
      <c r="X1279" s="24">
        <v>0.99444444444444446</v>
      </c>
      <c r="Y1279" s="5"/>
      <c r="Z1279" s="5"/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</row>
    <row r="1280" spans="1:42" s="25" customFormat="1" ht="16.5" customHeight="1" x14ac:dyDescent="0.25">
      <c r="A1280" s="16">
        <v>24030290</v>
      </c>
      <c r="B1280" s="17" t="s">
        <v>1211</v>
      </c>
      <c r="C1280" s="17" t="s">
        <v>2192</v>
      </c>
      <c r="D1280" s="17" t="s">
        <v>2192</v>
      </c>
      <c r="E1280" s="17" t="s">
        <v>50</v>
      </c>
      <c r="F1280" s="17">
        <v>6</v>
      </c>
      <c r="G1280" s="17">
        <v>1856</v>
      </c>
      <c r="H1280" s="18">
        <v>-72.581361110000003</v>
      </c>
      <c r="I1280" s="19">
        <v>6.4939444399999999</v>
      </c>
      <c r="J1280" s="20">
        <v>29.244827586206881</v>
      </c>
      <c r="K1280" s="21">
        <v>48.539285714285718</v>
      </c>
      <c r="L1280" s="21">
        <v>82.379310344827587</v>
      </c>
      <c r="M1280" s="21">
        <v>128.17241379310349</v>
      </c>
      <c r="N1280" s="21">
        <v>132.61071428571429</v>
      </c>
      <c r="O1280" s="21">
        <v>76.878571428571448</v>
      </c>
      <c r="P1280" s="21">
        <v>63.41</v>
      </c>
      <c r="Q1280" s="21">
        <v>79.072413793103451</v>
      </c>
      <c r="R1280" s="21">
        <v>101.524</v>
      </c>
      <c r="S1280" s="21">
        <v>153.01538461538459</v>
      </c>
      <c r="T1280" s="21">
        <v>113.051724137931</v>
      </c>
      <c r="U1280" s="21">
        <v>48.737037037037027</v>
      </c>
      <c r="V1280" s="22">
        <v>1056.635682736166</v>
      </c>
      <c r="W1280" s="23">
        <v>337</v>
      </c>
      <c r="X1280" s="24">
        <v>0.93611111111111112</v>
      </c>
      <c r="Y1280" s="5"/>
      <c r="Z1280" s="5"/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</row>
    <row r="1281" spans="1:42" s="25" customFormat="1" ht="16.5" customHeight="1" x14ac:dyDescent="0.25">
      <c r="A1281" s="16">
        <v>24030950</v>
      </c>
      <c r="B1281" s="17" t="s">
        <v>1235</v>
      </c>
      <c r="C1281" s="17" t="s">
        <v>2193</v>
      </c>
      <c r="D1281" s="17" t="s">
        <v>795</v>
      </c>
      <c r="E1281" s="17" t="s">
        <v>50</v>
      </c>
      <c r="F1281" s="17">
        <v>8</v>
      </c>
      <c r="G1281" s="17">
        <v>2237</v>
      </c>
      <c r="H1281" s="18">
        <v>-72.729722219999999</v>
      </c>
      <c r="I1281" s="19">
        <v>6.7063888899999986</v>
      </c>
      <c r="J1281" s="20">
        <v>45.393103448275873</v>
      </c>
      <c r="K1281" s="21">
        <v>74.70714285714287</v>
      </c>
      <c r="L1281" s="21">
        <v>132.9724137931035</v>
      </c>
      <c r="M1281" s="21">
        <v>194.62962962962959</v>
      </c>
      <c r="N1281" s="21">
        <v>183.83103448275861</v>
      </c>
      <c r="O1281" s="21">
        <v>90.357692307692318</v>
      </c>
      <c r="P1281" s="21">
        <v>73.56296296296297</v>
      </c>
      <c r="Q1281" s="21">
        <v>109.84444444444451</v>
      </c>
      <c r="R1281" s="21">
        <v>156.6142857142857</v>
      </c>
      <c r="S1281" s="21">
        <v>234.35</v>
      </c>
      <c r="T1281" s="21">
        <v>196.29615384615391</v>
      </c>
      <c r="U1281" s="21">
        <v>65.689655172413779</v>
      </c>
      <c r="V1281" s="22">
        <v>1558.2485186588631</v>
      </c>
      <c r="W1281" s="23">
        <v>333</v>
      </c>
      <c r="X1281" s="24">
        <v>0.92500000000000004</v>
      </c>
      <c r="Y1281" s="5"/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</row>
    <row r="1282" spans="1:42" s="25" customFormat="1" ht="16.5" customHeight="1" x14ac:dyDescent="0.25">
      <c r="A1282" s="16">
        <v>23190340</v>
      </c>
      <c r="B1282" s="17" t="s">
        <v>1211</v>
      </c>
      <c r="C1282" s="17" t="s">
        <v>2194</v>
      </c>
      <c r="D1282" s="17" t="s">
        <v>2195</v>
      </c>
      <c r="E1282" s="17" t="s">
        <v>50</v>
      </c>
      <c r="F1282" s="17">
        <v>8</v>
      </c>
      <c r="G1282" s="17">
        <v>996</v>
      </c>
      <c r="H1282" s="18">
        <v>-73.064722220000007</v>
      </c>
      <c r="I1282" s="19">
        <v>7.2133333300000002</v>
      </c>
      <c r="J1282" s="20">
        <v>42.843333333333327</v>
      </c>
      <c r="K1282" s="21">
        <v>51.529999999999987</v>
      </c>
      <c r="L1282" s="21">
        <v>85.793333333333337</v>
      </c>
      <c r="M1282" s="21">
        <v>100.41</v>
      </c>
      <c r="N1282" s="21">
        <v>109.9433333333333</v>
      </c>
      <c r="O1282" s="21">
        <v>60.103333333333339</v>
      </c>
      <c r="P1282" s="21">
        <v>40.082758620689667</v>
      </c>
      <c r="Q1282" s="21">
        <v>60.676666666666669</v>
      </c>
      <c r="R1282" s="21">
        <v>87.060000000000031</v>
      </c>
      <c r="S1282" s="21">
        <v>127.9133333333333</v>
      </c>
      <c r="T1282" s="21">
        <v>104.2466666666667</v>
      </c>
      <c r="U1282" s="21">
        <v>33.736666666666672</v>
      </c>
      <c r="V1282" s="22">
        <v>904.33942528735633</v>
      </c>
      <c r="W1282" s="23">
        <v>359</v>
      </c>
      <c r="X1282" s="24">
        <v>0.99722222222222223</v>
      </c>
      <c r="Y1282" s="5"/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</row>
    <row r="1283" spans="1:42" s="25" customFormat="1" ht="16.5" customHeight="1" x14ac:dyDescent="0.25">
      <c r="A1283" s="16">
        <v>24025040</v>
      </c>
      <c r="B1283" s="17" t="s">
        <v>1227</v>
      </c>
      <c r="C1283" s="17" t="s">
        <v>2196</v>
      </c>
      <c r="D1283" s="17" t="s">
        <v>778</v>
      </c>
      <c r="E1283" s="17" t="s">
        <v>50</v>
      </c>
      <c r="F1283" s="17">
        <v>8</v>
      </c>
      <c r="G1283" s="17">
        <v>1673</v>
      </c>
      <c r="H1283" s="18">
        <v>-72.968888890000002</v>
      </c>
      <c r="I1283" s="19">
        <v>6.47</v>
      </c>
      <c r="J1283" s="20">
        <v>64.57931034482759</v>
      </c>
      <c r="K1283" s="21">
        <v>105.9666666666667</v>
      </c>
      <c r="L1283" s="21">
        <v>195.1793103448276</v>
      </c>
      <c r="M1283" s="21">
        <v>317.3633333333334</v>
      </c>
      <c r="N1283" s="21">
        <v>352.75172413793092</v>
      </c>
      <c r="O1283" s="21">
        <v>264.26666666666671</v>
      </c>
      <c r="P1283" s="21">
        <v>237.47</v>
      </c>
      <c r="Q1283" s="21">
        <v>273.45</v>
      </c>
      <c r="R1283" s="21">
        <v>281.16000000000003</v>
      </c>
      <c r="S1283" s="21">
        <v>299.43703703703699</v>
      </c>
      <c r="T1283" s="21">
        <v>227.73793103448281</v>
      </c>
      <c r="U1283" s="21">
        <v>120.2923076923077</v>
      </c>
      <c r="V1283" s="22">
        <v>2739.6542872580799</v>
      </c>
      <c r="W1283" s="23">
        <v>347</v>
      </c>
      <c r="X1283" s="24">
        <v>0.96388888888888891</v>
      </c>
      <c r="Y1283" s="5"/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</row>
    <row r="1284" spans="1:42" s="25" customFormat="1" ht="16.5" customHeight="1" x14ac:dyDescent="0.25">
      <c r="A1284" s="16">
        <v>24030340</v>
      </c>
      <c r="B1284" s="17" t="s">
        <v>1211</v>
      </c>
      <c r="C1284" s="17" t="s">
        <v>791</v>
      </c>
      <c r="D1284" s="17" t="s">
        <v>791</v>
      </c>
      <c r="E1284" s="17" t="s">
        <v>50</v>
      </c>
      <c r="F1284" s="17">
        <v>8</v>
      </c>
      <c r="G1284" s="17">
        <v>2150</v>
      </c>
      <c r="H1284" s="18">
        <v>-72.811388890000003</v>
      </c>
      <c r="I1284" s="19">
        <v>6.6716666699999996</v>
      </c>
      <c r="J1284" s="20">
        <v>42.63333333333334</v>
      </c>
      <c r="K1284" s="21">
        <v>87.532142857142858</v>
      </c>
      <c r="L1284" s="21">
        <v>134.7586206896552</v>
      </c>
      <c r="M1284" s="21">
        <v>212.82</v>
      </c>
      <c r="N1284" s="21">
        <v>224.7166666666667</v>
      </c>
      <c r="O1284" s="21">
        <v>125.0566666666666</v>
      </c>
      <c r="P1284" s="21">
        <v>103.7966666666667</v>
      </c>
      <c r="Q1284" s="21">
        <v>134.95517241379309</v>
      </c>
      <c r="R1284" s="21">
        <v>204.22</v>
      </c>
      <c r="S1284" s="21">
        <v>265.68620689655171</v>
      </c>
      <c r="T1284" s="21">
        <v>180.77</v>
      </c>
      <c r="U1284" s="21">
        <v>74.267857142857139</v>
      </c>
      <c r="V1284" s="22">
        <v>1791.2133333333329</v>
      </c>
      <c r="W1284" s="23">
        <v>353</v>
      </c>
      <c r="X1284" s="24">
        <v>0.98055555555555551</v>
      </c>
      <c r="Y1284" s="5"/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</row>
    <row r="1285" spans="1:42" s="25" customFormat="1" ht="16.5" customHeight="1" x14ac:dyDescent="0.25">
      <c r="A1285" s="16">
        <v>24010240</v>
      </c>
      <c r="B1285" s="17" t="s">
        <v>1211</v>
      </c>
      <c r="C1285" s="17" t="s">
        <v>769</v>
      </c>
      <c r="D1285" s="17" t="s">
        <v>769</v>
      </c>
      <c r="E1285" s="17" t="s">
        <v>50</v>
      </c>
      <c r="F1285" s="17">
        <v>8</v>
      </c>
      <c r="G1285" s="17">
        <v>1400</v>
      </c>
      <c r="H1285" s="18">
        <v>-73.303333329999987</v>
      </c>
      <c r="I1285" s="19">
        <v>6.2625000000000002</v>
      </c>
      <c r="J1285" s="20">
        <v>106.90666666666669</v>
      </c>
      <c r="K1285" s="21">
        <v>157.7214285714285</v>
      </c>
      <c r="L1285" s="21">
        <v>261.64333333333332</v>
      </c>
      <c r="M1285" s="21">
        <v>330.09</v>
      </c>
      <c r="N1285" s="21">
        <v>330.74333333333328</v>
      </c>
      <c r="O1285" s="21">
        <v>210.54137931034489</v>
      </c>
      <c r="P1285" s="21">
        <v>232.4620689655172</v>
      </c>
      <c r="Q1285" s="21">
        <v>278.49</v>
      </c>
      <c r="R1285" s="21">
        <v>275.35666666666663</v>
      </c>
      <c r="S1285" s="21">
        <v>370.42999999999989</v>
      </c>
      <c r="T1285" s="21">
        <v>283.04333333333329</v>
      </c>
      <c r="U1285" s="21">
        <v>151.54137931034481</v>
      </c>
      <c r="V1285" s="22">
        <v>2988.9695894909692</v>
      </c>
      <c r="W1285" s="23">
        <v>355</v>
      </c>
      <c r="X1285" s="24">
        <v>0.98611111111111116</v>
      </c>
      <c r="Y1285" s="5"/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</row>
    <row r="1286" spans="1:42" s="25" customFormat="1" ht="16.5" customHeight="1" x14ac:dyDescent="0.25">
      <c r="A1286" s="16">
        <v>24030850</v>
      </c>
      <c r="B1286" s="17" t="s">
        <v>1211</v>
      </c>
      <c r="C1286" s="17" t="s">
        <v>2197</v>
      </c>
      <c r="D1286" s="17" t="s">
        <v>2198</v>
      </c>
      <c r="E1286" s="17" t="s">
        <v>50</v>
      </c>
      <c r="F1286" s="17">
        <v>6</v>
      </c>
      <c r="G1286" s="17">
        <v>2500</v>
      </c>
      <c r="H1286" s="18">
        <v>-72.781194439999993</v>
      </c>
      <c r="I1286" s="19">
        <v>6.2325833299999998</v>
      </c>
      <c r="J1286" s="20">
        <v>65.146666666666661</v>
      </c>
      <c r="K1286" s="21">
        <v>87.033333333333331</v>
      </c>
      <c r="L1286" s="21">
        <v>162.3678571428571</v>
      </c>
      <c r="M1286" s="21">
        <v>220.41333333333341</v>
      </c>
      <c r="N1286" s="21">
        <v>175.33666666666659</v>
      </c>
      <c r="O1286" s="21">
        <v>75.806666666666644</v>
      </c>
      <c r="P1286" s="21">
        <v>64.223333333333343</v>
      </c>
      <c r="Q1286" s="21">
        <v>87.216666666666683</v>
      </c>
      <c r="R1286" s="21">
        <v>128.1166666666667</v>
      </c>
      <c r="S1286" s="21">
        <v>209.45357142857139</v>
      </c>
      <c r="T1286" s="21">
        <v>169.6793103448276</v>
      </c>
      <c r="U1286" s="21">
        <v>90.703333333333333</v>
      </c>
      <c r="V1286" s="22">
        <v>1535.497405582923</v>
      </c>
      <c r="W1286" s="23">
        <v>355</v>
      </c>
      <c r="X1286" s="24">
        <v>0.98611111111111116</v>
      </c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</row>
    <row r="1287" spans="1:42" s="25" customFormat="1" ht="16.5" customHeight="1" x14ac:dyDescent="0.25">
      <c r="A1287" s="16">
        <v>24030370</v>
      </c>
      <c r="B1287" s="17" t="s">
        <v>1235</v>
      </c>
      <c r="C1287" s="17" t="s">
        <v>1053</v>
      </c>
      <c r="D1287" s="17" t="s">
        <v>2198</v>
      </c>
      <c r="E1287" s="17" t="s">
        <v>50</v>
      </c>
      <c r="F1287" s="17">
        <v>6</v>
      </c>
      <c r="G1287" s="17">
        <v>380</v>
      </c>
      <c r="H1287" s="18">
        <v>-72.834833329999995</v>
      </c>
      <c r="I1287" s="19">
        <v>6.1885000000000003</v>
      </c>
      <c r="J1287" s="20">
        <v>63.363333333333323</v>
      </c>
      <c r="K1287" s="21">
        <v>76.350000000000009</v>
      </c>
      <c r="L1287" s="21">
        <v>140.12068965517241</v>
      </c>
      <c r="M1287" s="21">
        <v>164.55333333333331</v>
      </c>
      <c r="N1287" s="21">
        <v>131.625</v>
      </c>
      <c r="O1287" s="21">
        <v>50.472413793103442</v>
      </c>
      <c r="P1287" s="21">
        <v>54.199999999999982</v>
      </c>
      <c r="Q1287" s="21">
        <v>51.735714285714288</v>
      </c>
      <c r="R1287" s="21">
        <v>95.199999999999989</v>
      </c>
      <c r="S1287" s="21">
        <v>152.9068965517242</v>
      </c>
      <c r="T1287" s="21">
        <v>136.9785714285714</v>
      </c>
      <c r="U1287" s="21">
        <v>85.43703703703703</v>
      </c>
      <c r="V1287" s="22">
        <v>1202.9429894179891</v>
      </c>
      <c r="W1287" s="23">
        <v>347</v>
      </c>
      <c r="X1287" s="24">
        <v>0.96388888888888891</v>
      </c>
      <c r="Y1287" s="5"/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</row>
    <row r="1288" spans="1:42" s="25" customFormat="1" ht="16.5" customHeight="1" x14ac:dyDescent="0.25">
      <c r="A1288" s="16">
        <v>24055040</v>
      </c>
      <c r="B1288" s="17" t="s">
        <v>1236</v>
      </c>
      <c r="C1288" s="17" t="s">
        <v>2199</v>
      </c>
      <c r="D1288" s="17" t="s">
        <v>781</v>
      </c>
      <c r="E1288" s="17" t="s">
        <v>50</v>
      </c>
      <c r="F1288" s="17">
        <v>8</v>
      </c>
      <c r="G1288" s="17">
        <v>940</v>
      </c>
      <c r="H1288" s="18">
        <v>-73.292000000000002</v>
      </c>
      <c r="I1288" s="19">
        <v>6.5497222199999996</v>
      </c>
      <c r="J1288" s="20">
        <v>53.206896551724128</v>
      </c>
      <c r="K1288" s="21">
        <v>78.368965517241392</v>
      </c>
      <c r="L1288" s="21">
        <v>151.8428571428571</v>
      </c>
      <c r="M1288" s="21">
        <v>230.5821428571428</v>
      </c>
      <c r="N1288" s="21">
        <v>219.27241379310351</v>
      </c>
      <c r="O1288" s="21">
        <v>121.3</v>
      </c>
      <c r="P1288" s="21">
        <v>135.48275862068971</v>
      </c>
      <c r="Q1288" s="21">
        <v>159.8896551724138</v>
      </c>
      <c r="R1288" s="21">
        <v>180.85000000000011</v>
      </c>
      <c r="S1288" s="21">
        <v>241.40714285714279</v>
      </c>
      <c r="T1288" s="21">
        <v>188.3703703703703</v>
      </c>
      <c r="U1288" s="21">
        <v>81.036000000000016</v>
      </c>
      <c r="V1288" s="22">
        <v>1841.6092028826861</v>
      </c>
      <c r="W1288" s="23">
        <v>337</v>
      </c>
      <c r="X1288" s="24">
        <v>0.93611111111111112</v>
      </c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</row>
    <row r="1289" spans="1:42" s="25" customFormat="1" ht="16.5" customHeight="1" x14ac:dyDescent="0.25">
      <c r="A1289" s="16">
        <v>23190700</v>
      </c>
      <c r="B1289" s="17" t="s">
        <v>1235</v>
      </c>
      <c r="C1289" s="17" t="s">
        <v>2200</v>
      </c>
      <c r="D1289" s="17" t="s">
        <v>859</v>
      </c>
      <c r="E1289" s="17" t="s">
        <v>50</v>
      </c>
      <c r="F1289" s="17">
        <v>8</v>
      </c>
      <c r="G1289" s="17">
        <v>951</v>
      </c>
      <c r="H1289" s="18">
        <v>-73.06777778</v>
      </c>
      <c r="I1289" s="19">
        <v>6.9933333299999996</v>
      </c>
      <c r="J1289" s="20">
        <v>97.17333333333336</v>
      </c>
      <c r="K1289" s="21">
        <v>119.2466666666667</v>
      </c>
      <c r="L1289" s="21">
        <v>192.92758620689651</v>
      </c>
      <c r="M1289" s="21">
        <v>139.6758620689655</v>
      </c>
      <c r="N1289" s="21">
        <v>174.0965517241379</v>
      </c>
      <c r="O1289" s="21">
        <v>100.051724137931</v>
      </c>
      <c r="P1289" s="21">
        <v>103.9133333333333</v>
      </c>
      <c r="Q1289" s="21">
        <v>110.68333333333329</v>
      </c>
      <c r="R1289" s="21">
        <v>126.4533333333333</v>
      </c>
      <c r="S1289" s="21">
        <v>189.62333333333339</v>
      </c>
      <c r="T1289" s="21">
        <v>158.3533333333333</v>
      </c>
      <c r="U1289" s="21">
        <v>69.78</v>
      </c>
      <c r="V1289" s="22">
        <v>1581.9783908045979</v>
      </c>
      <c r="W1289" s="23">
        <v>356</v>
      </c>
      <c r="X1289" s="24">
        <v>0.98888888888888893</v>
      </c>
      <c r="Y1289" s="5"/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</row>
    <row r="1290" spans="1:42" s="25" customFormat="1" ht="16.5" customHeight="1" x14ac:dyDescent="0.25">
      <c r="A1290" s="16">
        <v>24025020</v>
      </c>
      <c r="B1290" s="17" t="s">
        <v>1211</v>
      </c>
      <c r="C1290" s="17" t="s">
        <v>2201</v>
      </c>
      <c r="D1290" s="17" t="s">
        <v>779</v>
      </c>
      <c r="E1290" s="17" t="s">
        <v>50</v>
      </c>
      <c r="F1290" s="17">
        <v>8</v>
      </c>
      <c r="G1290" s="17">
        <v>975</v>
      </c>
      <c r="H1290" s="18">
        <v>-73.199166669999997</v>
      </c>
      <c r="I1290" s="19">
        <v>6.5322222200000004</v>
      </c>
      <c r="J1290" s="20">
        <v>24.425000000000001</v>
      </c>
      <c r="K1290" s="21">
        <v>55.392857142857153</v>
      </c>
      <c r="L1290" s="21">
        <v>109.0555555555555</v>
      </c>
      <c r="M1290" s="21">
        <v>152.36071428571429</v>
      </c>
      <c r="N1290" s="21">
        <v>160.88888888888891</v>
      </c>
      <c r="O1290" s="21">
        <v>111.2962962962963</v>
      </c>
      <c r="P1290" s="21">
        <v>113.87857142857141</v>
      </c>
      <c r="Q1290" s="21">
        <v>125.5071428571428</v>
      </c>
      <c r="R1290" s="21">
        <v>150.26296296296289</v>
      </c>
      <c r="S1290" s="21">
        <v>173.51851851851859</v>
      </c>
      <c r="T1290" s="21">
        <v>118.7461538461539</v>
      </c>
      <c r="U1290" s="21">
        <v>37.175862068965507</v>
      </c>
      <c r="V1290" s="22">
        <v>1332.5085238516269</v>
      </c>
      <c r="W1290" s="23">
        <v>330</v>
      </c>
      <c r="X1290" s="24">
        <v>0.91666666666666663</v>
      </c>
      <c r="Y1290" s="5"/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</row>
    <row r="1291" spans="1:42" s="25" customFormat="1" ht="16.5" customHeight="1" x14ac:dyDescent="0.25">
      <c r="A1291" s="16">
        <v>23125040</v>
      </c>
      <c r="B1291" s="17" t="s">
        <v>1211</v>
      </c>
      <c r="C1291" s="17" t="s">
        <v>785</v>
      </c>
      <c r="D1291" s="17" t="s">
        <v>786</v>
      </c>
      <c r="E1291" s="17" t="s">
        <v>50</v>
      </c>
      <c r="F1291" s="17">
        <v>8</v>
      </c>
      <c r="G1291" s="17">
        <v>180</v>
      </c>
      <c r="H1291" s="18">
        <v>-73.920555560000011</v>
      </c>
      <c r="I1291" s="19">
        <v>6.6161111100000003</v>
      </c>
      <c r="J1291" s="20">
        <v>99.854166666666671</v>
      </c>
      <c r="K1291" s="21">
        <v>100.3541666666667</v>
      </c>
      <c r="L1291" s="21">
        <v>199.81666666666669</v>
      </c>
      <c r="M1291" s="21">
        <v>251.08208333333329</v>
      </c>
      <c r="N1291" s="21">
        <v>303.21916666666669</v>
      </c>
      <c r="O1291" s="21">
        <v>190.42083333333329</v>
      </c>
      <c r="P1291" s="21">
        <v>182.5</v>
      </c>
      <c r="Q1291" s="21">
        <v>197.39583333333329</v>
      </c>
      <c r="R1291" s="21">
        <v>328.30833333333328</v>
      </c>
      <c r="S1291" s="21">
        <v>394.47166666666658</v>
      </c>
      <c r="T1291" s="21">
        <v>337.01291666666663</v>
      </c>
      <c r="U1291" s="21">
        <v>181.30041666666671</v>
      </c>
      <c r="V1291" s="22">
        <v>2765.7362499999999</v>
      </c>
      <c r="W1291" s="23">
        <v>288</v>
      </c>
      <c r="X1291" s="24">
        <v>0.8</v>
      </c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</row>
    <row r="1292" spans="1:42" s="25" customFormat="1" ht="16.5" customHeight="1" x14ac:dyDescent="0.25">
      <c r="A1292" s="16">
        <v>23125050</v>
      </c>
      <c r="B1292" s="17" t="s">
        <v>1236</v>
      </c>
      <c r="C1292" s="17" t="s">
        <v>788</v>
      </c>
      <c r="D1292" s="17" t="s">
        <v>786</v>
      </c>
      <c r="E1292" s="17" t="s">
        <v>50</v>
      </c>
      <c r="F1292" s="17">
        <v>8</v>
      </c>
      <c r="G1292" s="17">
        <v>168</v>
      </c>
      <c r="H1292" s="18">
        <v>-74.061388890000003</v>
      </c>
      <c r="I1292" s="19">
        <v>6.6494444399999999</v>
      </c>
      <c r="J1292" s="20">
        <v>90.6</v>
      </c>
      <c r="K1292" s="21">
        <v>110.12222222222221</v>
      </c>
      <c r="L1292" s="21">
        <v>192.39615384615379</v>
      </c>
      <c r="M1292" s="21">
        <v>289.50384615384621</v>
      </c>
      <c r="N1292" s="21">
        <v>342.84615384615392</v>
      </c>
      <c r="O1292" s="21">
        <v>232.03846153846149</v>
      </c>
      <c r="P1292" s="21">
        <v>223.47499999999999</v>
      </c>
      <c r="Q1292" s="21">
        <v>237.01249999999999</v>
      </c>
      <c r="R1292" s="21">
        <v>356.74993675948781</v>
      </c>
      <c r="S1292" s="21">
        <v>413.17916666666667</v>
      </c>
      <c r="T1292" s="21">
        <v>343.95426758925117</v>
      </c>
      <c r="U1292" s="21">
        <v>181.99945892281571</v>
      </c>
      <c r="V1292" s="22">
        <v>3013.8771675450589</v>
      </c>
      <c r="W1292" s="23">
        <v>305</v>
      </c>
      <c r="X1292" s="24">
        <v>0.84722222222222221</v>
      </c>
      <c r="Y1292" s="5"/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</row>
    <row r="1293" spans="1:42" s="25" customFormat="1" ht="16.5" customHeight="1" x14ac:dyDescent="0.25">
      <c r="A1293" s="16">
        <v>24065010</v>
      </c>
      <c r="B1293" s="17" t="s">
        <v>1211</v>
      </c>
      <c r="C1293" s="17" t="s">
        <v>2202</v>
      </c>
      <c r="D1293" s="17" t="s">
        <v>746</v>
      </c>
      <c r="E1293" s="17" t="s">
        <v>50</v>
      </c>
      <c r="F1293" s="17">
        <v>8</v>
      </c>
      <c r="G1293" s="17">
        <v>138</v>
      </c>
      <c r="H1293" s="18">
        <v>-73.790000000000006</v>
      </c>
      <c r="I1293" s="19">
        <v>7.2461111100000002</v>
      </c>
      <c r="J1293" s="20">
        <v>55.258620689655189</v>
      </c>
      <c r="K1293" s="21">
        <v>71.122222222222234</v>
      </c>
      <c r="L1293" s="21">
        <v>176.48214285714289</v>
      </c>
      <c r="M1293" s="21">
        <v>288.46296296296299</v>
      </c>
      <c r="N1293" s="21">
        <v>380.05200000000002</v>
      </c>
      <c r="O1293" s="21">
        <v>317.10769230769228</v>
      </c>
      <c r="P1293" s="21">
        <v>250.98571428571429</v>
      </c>
      <c r="Q1293" s="21">
        <v>259.77407407407401</v>
      </c>
      <c r="R1293" s="21">
        <v>330.2</v>
      </c>
      <c r="S1293" s="21">
        <v>368.82499999999999</v>
      </c>
      <c r="T1293" s="21">
        <v>266.6307692307692</v>
      </c>
      <c r="U1293" s="21">
        <v>135.25769230769231</v>
      </c>
      <c r="V1293" s="22">
        <v>2900.1588909379252</v>
      </c>
      <c r="W1293" s="23">
        <v>317</v>
      </c>
      <c r="X1293" s="24">
        <v>0.88055555555555554</v>
      </c>
      <c r="Y1293" s="5"/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</row>
    <row r="1294" spans="1:42" s="25" customFormat="1" ht="16.5" customHeight="1" x14ac:dyDescent="0.25">
      <c r="A1294" s="16">
        <v>23180120</v>
      </c>
      <c r="B1294" s="17" t="s">
        <v>1211</v>
      </c>
      <c r="C1294" s="17" t="s">
        <v>107</v>
      </c>
      <c r="D1294" s="17" t="s">
        <v>746</v>
      </c>
      <c r="E1294" s="17" t="s">
        <v>50</v>
      </c>
      <c r="F1294" s="17">
        <v>8</v>
      </c>
      <c r="G1294" s="17">
        <v>170</v>
      </c>
      <c r="H1294" s="18">
        <v>-73.919166669999996</v>
      </c>
      <c r="I1294" s="19">
        <v>7.2227777799999986</v>
      </c>
      <c r="J1294" s="20">
        <v>35.048275862068969</v>
      </c>
      <c r="K1294" s="21">
        <v>61.696666666666673</v>
      </c>
      <c r="L1294" s="21">
        <v>166.57142857142861</v>
      </c>
      <c r="M1294" s="21">
        <v>288.75172413793098</v>
      </c>
      <c r="N1294" s="21">
        <v>356.63928571428568</v>
      </c>
      <c r="O1294" s="21">
        <v>306.28275862068972</v>
      </c>
      <c r="P1294" s="21">
        <v>257.14285714285722</v>
      </c>
      <c r="Q1294" s="21">
        <v>291.37931034482762</v>
      </c>
      <c r="R1294" s="21">
        <v>333.73103448275867</v>
      </c>
      <c r="S1294" s="21">
        <v>397.8964285714286</v>
      </c>
      <c r="T1294" s="21">
        <v>290.98333333333329</v>
      </c>
      <c r="U1294" s="21">
        <v>124.9344827586207</v>
      </c>
      <c r="V1294" s="22">
        <v>2911.0575862068972</v>
      </c>
      <c r="W1294" s="23">
        <v>346</v>
      </c>
      <c r="X1294" s="24">
        <v>0.96111111111111114</v>
      </c>
      <c r="Y1294" s="5"/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</row>
    <row r="1295" spans="1:42" s="25" customFormat="1" ht="16.5" customHeight="1" x14ac:dyDescent="0.25">
      <c r="A1295" s="16">
        <v>23180100</v>
      </c>
      <c r="B1295" s="17" t="s">
        <v>1211</v>
      </c>
      <c r="C1295" s="17" t="s">
        <v>2203</v>
      </c>
      <c r="D1295" s="17" t="s">
        <v>746</v>
      </c>
      <c r="E1295" s="17" t="s">
        <v>50</v>
      </c>
      <c r="F1295" s="17">
        <v>8</v>
      </c>
      <c r="G1295" s="17">
        <v>98</v>
      </c>
      <c r="H1295" s="18">
        <v>-73.800833329999989</v>
      </c>
      <c r="I1295" s="19">
        <v>7.7833333299999996</v>
      </c>
      <c r="J1295" s="20">
        <v>12.55172413793103</v>
      </c>
      <c r="K1295" s="21">
        <v>28.866666666666671</v>
      </c>
      <c r="L1295" s="21">
        <v>71.733333333333334</v>
      </c>
      <c r="M1295" s="21">
        <v>195.56666666666669</v>
      </c>
      <c r="N1295" s="21">
        <v>315.23333333333329</v>
      </c>
      <c r="O1295" s="21">
        <v>257.93333333333328</v>
      </c>
      <c r="P1295" s="21">
        <v>234.44827586206901</v>
      </c>
      <c r="Q1295" s="21">
        <v>279.07142857142861</v>
      </c>
      <c r="R1295" s="21">
        <v>273.55172413793099</v>
      </c>
      <c r="S1295" s="21">
        <v>291.76666666666671</v>
      </c>
      <c r="T1295" s="21">
        <v>198.87</v>
      </c>
      <c r="U1295" s="21">
        <v>58.310344827586214</v>
      </c>
      <c r="V1295" s="22">
        <v>2217.9034975369459</v>
      </c>
      <c r="W1295" s="23">
        <v>354</v>
      </c>
      <c r="X1295" s="24">
        <v>0.98333333333333328</v>
      </c>
      <c r="Y1295" s="5"/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</row>
    <row r="1296" spans="1:42" s="25" customFormat="1" ht="16.5" customHeight="1" x14ac:dyDescent="0.25">
      <c r="A1296" s="16">
        <v>23180110</v>
      </c>
      <c r="B1296" s="17" t="s">
        <v>1211</v>
      </c>
      <c r="C1296" s="17" t="s">
        <v>2204</v>
      </c>
      <c r="D1296" s="17" t="s">
        <v>746</v>
      </c>
      <c r="E1296" s="17" t="s">
        <v>50</v>
      </c>
      <c r="F1296" s="17">
        <v>8</v>
      </c>
      <c r="G1296" s="17">
        <v>105</v>
      </c>
      <c r="H1296" s="18">
        <v>-73.825277779999993</v>
      </c>
      <c r="I1296" s="19">
        <v>7.58611111</v>
      </c>
      <c r="J1296" s="20">
        <v>19.100000000000001</v>
      </c>
      <c r="K1296" s="21">
        <v>62.133333333333333</v>
      </c>
      <c r="L1296" s="21">
        <v>148.16666666666671</v>
      </c>
      <c r="M1296" s="21">
        <v>289.96666666666658</v>
      </c>
      <c r="N1296" s="21">
        <v>391.37931034482762</v>
      </c>
      <c r="O1296" s="21">
        <v>334.16666666666669</v>
      </c>
      <c r="P1296" s="21">
        <v>292.46428571428572</v>
      </c>
      <c r="Q1296" s="21">
        <v>305.8</v>
      </c>
      <c r="R1296" s="21">
        <v>323.66666666666669</v>
      </c>
      <c r="S1296" s="21">
        <v>332.39285714285722</v>
      </c>
      <c r="T1296" s="21">
        <v>283.32666666666671</v>
      </c>
      <c r="U1296" s="21">
        <v>87.283333333333331</v>
      </c>
      <c r="V1296" s="22">
        <v>2869.8464532019711</v>
      </c>
      <c r="W1296" s="23">
        <v>355</v>
      </c>
      <c r="X1296" s="24">
        <v>0.98611111111111116</v>
      </c>
      <c r="Y1296" s="5"/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</row>
    <row r="1297" spans="1:42" s="25" customFormat="1" ht="16.5" customHeight="1" x14ac:dyDescent="0.25">
      <c r="A1297" s="16">
        <v>23180020</v>
      </c>
      <c r="B1297" s="17" t="s">
        <v>1211</v>
      </c>
      <c r="C1297" s="17" t="s">
        <v>746</v>
      </c>
      <c r="D1297" s="17" t="s">
        <v>746</v>
      </c>
      <c r="E1297" s="17" t="s">
        <v>50</v>
      </c>
      <c r="F1297" s="17">
        <v>8</v>
      </c>
      <c r="G1297" s="17">
        <v>73</v>
      </c>
      <c r="H1297" s="18">
        <v>-73.893055560000008</v>
      </c>
      <c r="I1297" s="19">
        <v>7.3486111100000002</v>
      </c>
      <c r="J1297" s="20">
        <v>34.166666666666657</v>
      </c>
      <c r="K1297" s="21">
        <v>59.172413793103438</v>
      </c>
      <c r="L1297" s="21">
        <v>157.26666666666671</v>
      </c>
      <c r="M1297" s="21">
        <v>305.73333333333329</v>
      </c>
      <c r="N1297" s="21">
        <v>369.26666666666671</v>
      </c>
      <c r="O1297" s="21">
        <v>319.0344827586207</v>
      </c>
      <c r="P1297" s="21">
        <v>286.60714285714278</v>
      </c>
      <c r="Q1297" s="21">
        <v>305.46428571428572</v>
      </c>
      <c r="R1297" s="21">
        <v>338.87931034482762</v>
      </c>
      <c r="S1297" s="21">
        <v>320.86206896551732</v>
      </c>
      <c r="T1297" s="21">
        <v>285.24137931034483</v>
      </c>
      <c r="U1297" s="21">
        <v>112.5714285714286</v>
      </c>
      <c r="V1297" s="22">
        <v>2894.2658456486042</v>
      </c>
      <c r="W1297" s="23">
        <v>349</v>
      </c>
      <c r="X1297" s="24">
        <v>0.96944444444444444</v>
      </c>
      <c r="Y1297" s="5"/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</row>
    <row r="1298" spans="1:42" s="25" customFormat="1" ht="16.5" customHeight="1" x14ac:dyDescent="0.25">
      <c r="A1298" s="16">
        <v>23190350</v>
      </c>
      <c r="B1298" s="17" t="s">
        <v>1211</v>
      </c>
      <c r="C1298" s="17" t="s">
        <v>2205</v>
      </c>
      <c r="D1298" s="17" t="s">
        <v>2206</v>
      </c>
      <c r="E1298" s="17" t="s">
        <v>50</v>
      </c>
      <c r="F1298" s="17">
        <v>8</v>
      </c>
      <c r="G1298" s="17">
        <v>778</v>
      </c>
      <c r="H1298" s="18">
        <v>-73.195361110000007</v>
      </c>
      <c r="I1298" s="19">
        <v>7.2401388899999999</v>
      </c>
      <c r="J1298" s="20">
        <v>87.365517241379308</v>
      </c>
      <c r="K1298" s="21">
        <v>100.1866666666667</v>
      </c>
      <c r="L1298" s="21">
        <v>144.09</v>
      </c>
      <c r="M1298" s="21">
        <v>127.4633333333333</v>
      </c>
      <c r="N1298" s="21">
        <v>124.59</v>
      </c>
      <c r="O1298" s="21">
        <v>74.967857142857142</v>
      </c>
      <c r="P1298" s="21">
        <v>70.916666666666671</v>
      </c>
      <c r="Q1298" s="21">
        <v>81.751724137931021</v>
      </c>
      <c r="R1298" s="21">
        <v>113.3566666666667</v>
      </c>
      <c r="S1298" s="21">
        <v>205.13</v>
      </c>
      <c r="T1298" s="21">
        <v>191.20333333333329</v>
      </c>
      <c r="U1298" s="21">
        <v>84.078571428571436</v>
      </c>
      <c r="V1298" s="22">
        <v>1405.1003366174059</v>
      </c>
      <c r="W1298" s="23">
        <v>354</v>
      </c>
      <c r="X1298" s="24">
        <v>0.98333333333333328</v>
      </c>
      <c r="Y1298" s="5"/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</row>
    <row r="1299" spans="1:42" s="25" customFormat="1" ht="16.5" customHeight="1" x14ac:dyDescent="0.25">
      <c r="A1299" s="16">
        <v>23190460</v>
      </c>
      <c r="B1299" s="17" t="s">
        <v>1211</v>
      </c>
      <c r="C1299" s="17" t="s">
        <v>1536</v>
      </c>
      <c r="D1299" s="17" t="s">
        <v>2206</v>
      </c>
      <c r="E1299" s="17" t="s">
        <v>50</v>
      </c>
      <c r="F1299" s="17">
        <v>8</v>
      </c>
      <c r="G1299" s="17">
        <v>100</v>
      </c>
      <c r="H1299" s="18">
        <v>-73.648888889999995</v>
      </c>
      <c r="I1299" s="19">
        <v>7.6155555599999998</v>
      </c>
      <c r="J1299" s="20">
        <v>19.149999999999999</v>
      </c>
      <c r="K1299" s="21">
        <v>45.274999999999999</v>
      </c>
      <c r="L1299" s="21">
        <v>147.52000000000001</v>
      </c>
      <c r="M1299" s="21">
        <v>271.41000000000003</v>
      </c>
      <c r="N1299" s="21">
        <v>385.34500000000003</v>
      </c>
      <c r="O1299" s="21">
        <v>238.11500000000001</v>
      </c>
      <c r="P1299" s="21">
        <v>249.45500000000001</v>
      </c>
      <c r="Q1299" s="21">
        <v>257.63</v>
      </c>
      <c r="R1299" s="21">
        <v>314.34736842105258</v>
      </c>
      <c r="S1299" s="21">
        <v>345.03500000000003</v>
      </c>
      <c r="T1299" s="21">
        <v>258.38499999999999</v>
      </c>
      <c r="U1299" s="21">
        <v>97.179999999999993</v>
      </c>
      <c r="V1299" s="22">
        <v>2628.847368421053</v>
      </c>
      <c r="W1299" s="23">
        <v>239</v>
      </c>
      <c r="X1299" s="24">
        <v>0.99583333333333335</v>
      </c>
      <c r="Y1299" s="5" t="s">
        <v>1214</v>
      </c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</row>
    <row r="1300" spans="1:42" s="25" customFormat="1" ht="16.5" customHeight="1" x14ac:dyDescent="0.25">
      <c r="A1300" s="16">
        <v>23190360</v>
      </c>
      <c r="B1300" s="17" t="s">
        <v>1211</v>
      </c>
      <c r="C1300" s="17" t="s">
        <v>2207</v>
      </c>
      <c r="D1300" s="17" t="s">
        <v>2206</v>
      </c>
      <c r="E1300" s="17" t="s">
        <v>50</v>
      </c>
      <c r="F1300" s="17">
        <v>8</v>
      </c>
      <c r="G1300" s="17">
        <v>800</v>
      </c>
      <c r="H1300" s="18">
        <v>-73.165000000000006</v>
      </c>
      <c r="I1300" s="19">
        <v>7.3280555600000001</v>
      </c>
      <c r="J1300" s="20">
        <v>127.85</v>
      </c>
      <c r="K1300" s="21">
        <v>152.31666666666669</v>
      </c>
      <c r="L1300" s="21">
        <v>218.93333333333331</v>
      </c>
      <c r="M1300" s="21">
        <v>198.74333333333331</v>
      </c>
      <c r="N1300" s="21">
        <v>197.68</v>
      </c>
      <c r="O1300" s="21">
        <v>87.960000000000008</v>
      </c>
      <c r="P1300" s="21">
        <v>98.023333333333355</v>
      </c>
      <c r="Q1300" s="21">
        <v>109.74</v>
      </c>
      <c r="R1300" s="21">
        <v>142.66666666666671</v>
      </c>
      <c r="S1300" s="21">
        <v>239.28666666666669</v>
      </c>
      <c r="T1300" s="21">
        <v>257.10333333333341</v>
      </c>
      <c r="U1300" s="21">
        <v>137.6033333333333</v>
      </c>
      <c r="V1300" s="22">
        <v>1967.906666666667</v>
      </c>
      <c r="W1300" s="23">
        <v>360</v>
      </c>
      <c r="X1300" s="24">
        <v>1</v>
      </c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</row>
    <row r="1301" spans="1:42" s="25" customFormat="1" ht="16.5" customHeight="1" x14ac:dyDescent="0.25">
      <c r="A1301" s="16">
        <v>24060040</v>
      </c>
      <c r="B1301" s="17" t="s">
        <v>1211</v>
      </c>
      <c r="C1301" s="17" t="s">
        <v>2208</v>
      </c>
      <c r="D1301" s="17" t="s">
        <v>2209</v>
      </c>
      <c r="E1301" s="17" t="s">
        <v>50</v>
      </c>
      <c r="F1301" s="17">
        <v>8</v>
      </c>
      <c r="G1301" s="17">
        <v>132</v>
      </c>
      <c r="H1301" s="18">
        <v>-73.548055560000009</v>
      </c>
      <c r="I1301" s="19">
        <v>7.2641666699999998</v>
      </c>
      <c r="J1301" s="20">
        <v>82.115384615384613</v>
      </c>
      <c r="K1301" s="21">
        <v>120.5185185185185</v>
      </c>
      <c r="L1301" s="21">
        <v>257.36</v>
      </c>
      <c r="M1301" s="21">
        <v>348</v>
      </c>
      <c r="N1301" s="21">
        <v>367.7923076923077</v>
      </c>
      <c r="O1301" s="21">
        <v>242.2592592592593</v>
      </c>
      <c r="P1301" s="21">
        <v>254.4814814814815</v>
      </c>
      <c r="Q1301" s="21">
        <v>270.92857142857139</v>
      </c>
      <c r="R1301" s="21">
        <v>365.15384615384608</v>
      </c>
      <c r="S1301" s="21">
        <v>470.03571428571428</v>
      </c>
      <c r="T1301" s="21">
        <v>326.71428571428572</v>
      </c>
      <c r="U1301" s="21">
        <v>172.66666666666671</v>
      </c>
      <c r="V1301" s="22">
        <v>3278.0260358160358</v>
      </c>
      <c r="W1301" s="23">
        <v>322</v>
      </c>
      <c r="X1301" s="24">
        <v>0.89444444444444449</v>
      </c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</row>
    <row r="1302" spans="1:42" s="25" customFormat="1" ht="16.5" customHeight="1" x14ac:dyDescent="0.25">
      <c r="A1302" s="16">
        <v>23180050</v>
      </c>
      <c r="B1302" s="17" t="s">
        <v>1211</v>
      </c>
      <c r="C1302" s="17" t="s">
        <v>2210</v>
      </c>
      <c r="D1302" s="17" t="s">
        <v>2209</v>
      </c>
      <c r="E1302" s="17" t="s">
        <v>50</v>
      </c>
      <c r="F1302" s="17">
        <v>8</v>
      </c>
      <c r="G1302" s="17">
        <v>98</v>
      </c>
      <c r="H1302" s="18">
        <v>-73.598055560000006</v>
      </c>
      <c r="I1302" s="19">
        <v>7.5413888899999986</v>
      </c>
      <c r="J1302" s="20">
        <v>34.6</v>
      </c>
      <c r="K1302" s="21">
        <v>60.882758620689657</v>
      </c>
      <c r="L1302" s="21">
        <v>159.88666666666671</v>
      </c>
      <c r="M1302" s="21">
        <v>303.65357142857152</v>
      </c>
      <c r="N1302" s="21">
        <v>342.89333333333332</v>
      </c>
      <c r="O1302" s="21">
        <v>242.48666666666671</v>
      </c>
      <c r="P1302" s="21">
        <v>207.4966666666667</v>
      </c>
      <c r="Q1302" s="21">
        <v>239.21724137931039</v>
      </c>
      <c r="R1302" s="21">
        <v>277.39655172413802</v>
      </c>
      <c r="S1302" s="21">
        <v>375.61724137931043</v>
      </c>
      <c r="T1302" s="21">
        <v>264.7714285714286</v>
      </c>
      <c r="U1302" s="21">
        <v>106.2233333333333</v>
      </c>
      <c r="V1302" s="22">
        <v>2615.125459770115</v>
      </c>
      <c r="W1302" s="23">
        <v>351</v>
      </c>
      <c r="X1302" s="24">
        <v>0.97499999999999998</v>
      </c>
      <c r="Y1302" s="5"/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</row>
    <row r="1303" spans="1:42" s="25" customFormat="1" ht="16.5" customHeight="1" x14ac:dyDescent="0.25">
      <c r="A1303" s="16">
        <v>23180040</v>
      </c>
      <c r="B1303" s="17" t="s">
        <v>1211</v>
      </c>
      <c r="C1303" s="17" t="s">
        <v>1363</v>
      </c>
      <c r="D1303" s="17" t="s">
        <v>2209</v>
      </c>
      <c r="E1303" s="17" t="s">
        <v>50</v>
      </c>
      <c r="F1303" s="17">
        <v>8</v>
      </c>
      <c r="G1303" s="17">
        <v>110</v>
      </c>
      <c r="H1303" s="18">
        <v>-73.482777779999992</v>
      </c>
      <c r="I1303" s="19">
        <v>7.4527777799999999</v>
      </c>
      <c r="J1303" s="20">
        <v>64.13333333333334</v>
      </c>
      <c r="K1303" s="21">
        <v>82.562068965517241</v>
      </c>
      <c r="L1303" s="21">
        <v>190.44827586206901</v>
      </c>
      <c r="M1303" s="21">
        <v>309.89999999999998</v>
      </c>
      <c r="N1303" s="21">
        <v>324.86666666666667</v>
      </c>
      <c r="O1303" s="21">
        <v>241.67241379310349</v>
      </c>
      <c r="P1303" s="21">
        <v>206.38888888888891</v>
      </c>
      <c r="Q1303" s="21">
        <v>266.67857142857139</v>
      </c>
      <c r="R1303" s="21">
        <v>316.36666666666667</v>
      </c>
      <c r="S1303" s="21">
        <v>421.34482758620692</v>
      </c>
      <c r="T1303" s="21">
        <v>323.0344827586207</v>
      </c>
      <c r="U1303" s="21">
        <v>171.6333333333333</v>
      </c>
      <c r="V1303" s="22">
        <v>2919.0295292829778</v>
      </c>
      <c r="W1303" s="23">
        <v>350</v>
      </c>
      <c r="X1303" s="24">
        <v>0.97222222222222221</v>
      </c>
      <c r="Y1303" s="5"/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</row>
    <row r="1304" spans="1:42" s="25" customFormat="1" ht="16.5" customHeight="1" x14ac:dyDescent="0.25">
      <c r="A1304" s="16">
        <v>23180080</v>
      </c>
      <c r="B1304" s="17" t="s">
        <v>1211</v>
      </c>
      <c r="C1304" s="17" t="s">
        <v>2211</v>
      </c>
      <c r="D1304" s="17" t="s">
        <v>2209</v>
      </c>
      <c r="E1304" s="17" t="s">
        <v>50</v>
      </c>
      <c r="F1304" s="17">
        <v>8</v>
      </c>
      <c r="G1304" s="17">
        <v>90</v>
      </c>
      <c r="H1304" s="18">
        <v>-73.678333329999987</v>
      </c>
      <c r="I1304" s="19">
        <v>7.4894444399999998</v>
      </c>
      <c r="J1304" s="20">
        <v>30.758620689655171</v>
      </c>
      <c r="K1304" s="21">
        <v>66.033333333333331</v>
      </c>
      <c r="L1304" s="21">
        <v>167.33333333333329</v>
      </c>
      <c r="M1304" s="21">
        <v>284.63333333333333</v>
      </c>
      <c r="N1304" s="21">
        <v>333.03333333333342</v>
      </c>
      <c r="O1304" s="21">
        <v>242.51724137931029</v>
      </c>
      <c r="P1304" s="21">
        <v>203.7</v>
      </c>
      <c r="Q1304" s="21">
        <v>235.3666666666667</v>
      </c>
      <c r="R1304" s="21">
        <v>303.86206896551732</v>
      </c>
      <c r="S1304" s="21">
        <v>308.68965517241378</v>
      </c>
      <c r="T1304" s="21">
        <v>266.60000000000002</v>
      </c>
      <c r="U1304" s="21">
        <v>96.13333333333334</v>
      </c>
      <c r="V1304" s="22">
        <v>2538.6609195402302</v>
      </c>
      <c r="W1304" s="23">
        <v>356</v>
      </c>
      <c r="X1304" s="24">
        <v>0.98888888888888893</v>
      </c>
      <c r="Y1304" s="5"/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</row>
    <row r="1305" spans="1:42" s="25" customFormat="1" ht="16.5" customHeight="1" x14ac:dyDescent="0.25">
      <c r="A1305" s="16">
        <v>23190210</v>
      </c>
      <c r="B1305" s="17" t="s">
        <v>1211</v>
      </c>
      <c r="C1305" s="17" t="s">
        <v>2212</v>
      </c>
      <c r="D1305" s="17" t="s">
        <v>2209</v>
      </c>
      <c r="E1305" s="17" t="s">
        <v>50</v>
      </c>
      <c r="F1305" s="17">
        <v>8</v>
      </c>
      <c r="G1305" s="17">
        <v>89</v>
      </c>
      <c r="H1305" s="18">
        <v>-73.681388889999994</v>
      </c>
      <c r="I1305" s="19">
        <v>7.5933333300000001</v>
      </c>
      <c r="J1305" s="20">
        <v>28.92</v>
      </c>
      <c r="K1305" s="21">
        <v>55.12</v>
      </c>
      <c r="L1305" s="21">
        <v>134.84333333333331</v>
      </c>
      <c r="M1305" s="21">
        <v>268.87241379310348</v>
      </c>
      <c r="N1305" s="21">
        <v>346.98666666666668</v>
      </c>
      <c r="O1305" s="21">
        <v>262.4133333333333</v>
      </c>
      <c r="P1305" s="21">
        <v>216.08</v>
      </c>
      <c r="Q1305" s="21">
        <v>254.0214285714286</v>
      </c>
      <c r="R1305" s="21">
        <v>283.13</v>
      </c>
      <c r="S1305" s="21">
        <v>292.0275862068965</v>
      </c>
      <c r="T1305" s="21">
        <v>267.66551724137929</v>
      </c>
      <c r="U1305" s="21">
        <v>84.356666666666655</v>
      </c>
      <c r="V1305" s="22">
        <v>2494.4369458128081</v>
      </c>
      <c r="W1305" s="23">
        <v>355</v>
      </c>
      <c r="X1305" s="24">
        <v>0.98611111111111116</v>
      </c>
      <c r="Y1305" s="5"/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</row>
    <row r="1306" spans="1:42" s="25" customFormat="1" ht="16.5" customHeight="1" x14ac:dyDescent="0.25">
      <c r="A1306" s="16">
        <v>24060080</v>
      </c>
      <c r="B1306" s="17" t="s">
        <v>1211</v>
      </c>
      <c r="C1306" s="17" t="s">
        <v>2213</v>
      </c>
      <c r="D1306" s="17" t="s">
        <v>2209</v>
      </c>
      <c r="E1306" s="17" t="s">
        <v>50</v>
      </c>
      <c r="F1306" s="17">
        <v>8</v>
      </c>
      <c r="G1306" s="17">
        <v>161</v>
      </c>
      <c r="H1306" s="18">
        <v>-73.490833329999987</v>
      </c>
      <c r="I1306" s="19">
        <v>7.2702777799999998</v>
      </c>
      <c r="J1306" s="20">
        <v>87.724137931034477</v>
      </c>
      <c r="K1306" s="21">
        <v>141.1333333333333</v>
      </c>
      <c r="L1306" s="21">
        <v>260.43333333333328</v>
      </c>
      <c r="M1306" s="21">
        <v>340.55333333333328</v>
      </c>
      <c r="N1306" s="21">
        <v>338.43333333333328</v>
      </c>
      <c r="O1306" s="21">
        <v>240.32142857142861</v>
      </c>
      <c r="P1306" s="21">
        <v>205.3666666666667</v>
      </c>
      <c r="Q1306" s="21">
        <v>296.83333333333331</v>
      </c>
      <c r="R1306" s="21">
        <v>345.06666666666672</v>
      </c>
      <c r="S1306" s="21">
        <v>429.25714285714281</v>
      </c>
      <c r="T1306" s="21">
        <v>333</v>
      </c>
      <c r="U1306" s="21">
        <v>181.7</v>
      </c>
      <c r="V1306" s="22">
        <v>3199.8227093596061</v>
      </c>
      <c r="W1306" s="23">
        <v>354</v>
      </c>
      <c r="X1306" s="24">
        <v>0.98333333333333328</v>
      </c>
      <c r="Y1306" s="5"/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</row>
    <row r="1307" spans="1:42" s="25" customFormat="1" ht="16.5" customHeight="1" x14ac:dyDescent="0.25">
      <c r="A1307" s="16">
        <v>23190320</v>
      </c>
      <c r="B1307" s="17" t="s">
        <v>1211</v>
      </c>
      <c r="C1307" s="17" t="s">
        <v>2214</v>
      </c>
      <c r="D1307" s="17" t="s">
        <v>2209</v>
      </c>
      <c r="E1307" s="17" t="s">
        <v>50</v>
      </c>
      <c r="F1307" s="17">
        <v>8</v>
      </c>
      <c r="G1307" s="17">
        <v>109</v>
      </c>
      <c r="H1307" s="18">
        <v>-73.435000000000002</v>
      </c>
      <c r="I1307" s="19">
        <v>7.4024999999999999</v>
      </c>
      <c r="J1307" s="20">
        <v>68.892857142857139</v>
      </c>
      <c r="K1307" s="21">
        <v>92.142857142857139</v>
      </c>
      <c r="L1307" s="21">
        <v>214.38518518518521</v>
      </c>
      <c r="M1307" s="21">
        <v>307.92857142857139</v>
      </c>
      <c r="N1307" s="21">
        <v>315.5</v>
      </c>
      <c r="O1307" s="21">
        <v>222.97407407407411</v>
      </c>
      <c r="P1307" s="21">
        <v>186.21428571428569</v>
      </c>
      <c r="Q1307" s="21">
        <v>248.46428571428569</v>
      </c>
      <c r="R1307" s="21">
        <v>285.96428571428572</v>
      </c>
      <c r="S1307" s="21">
        <v>392.04482758620679</v>
      </c>
      <c r="T1307" s="21">
        <v>338.5</v>
      </c>
      <c r="U1307" s="21">
        <v>185.6</v>
      </c>
      <c r="V1307" s="22">
        <v>2858.6112297026089</v>
      </c>
      <c r="W1307" s="23">
        <v>336</v>
      </c>
      <c r="X1307" s="24">
        <v>0.93333333333333335</v>
      </c>
      <c r="Y1307" s="5"/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</row>
    <row r="1308" spans="1:42" s="25" customFormat="1" ht="16.5" customHeight="1" x14ac:dyDescent="0.25">
      <c r="A1308" s="16">
        <v>23180070</v>
      </c>
      <c r="B1308" s="17" t="s">
        <v>1211</v>
      </c>
      <c r="C1308" s="17" t="s">
        <v>2209</v>
      </c>
      <c r="D1308" s="17" t="s">
        <v>2209</v>
      </c>
      <c r="E1308" s="17" t="s">
        <v>50</v>
      </c>
      <c r="F1308" s="17">
        <v>8</v>
      </c>
      <c r="G1308" s="17">
        <v>144</v>
      </c>
      <c r="H1308" s="18">
        <v>-73.48944444</v>
      </c>
      <c r="I1308" s="19">
        <v>7.39</v>
      </c>
      <c r="J1308" s="20">
        <v>74.763333333333335</v>
      </c>
      <c r="K1308" s="21">
        <v>93.393333333333345</v>
      </c>
      <c r="L1308" s="21">
        <v>238.13793103448279</v>
      </c>
      <c r="M1308" s="21">
        <v>367.21666666666658</v>
      </c>
      <c r="N1308" s="21">
        <v>358.38333333333333</v>
      </c>
      <c r="O1308" s="21">
        <v>274.58999999999997</v>
      </c>
      <c r="P1308" s="21">
        <v>221.9266666666667</v>
      </c>
      <c r="Q1308" s="21">
        <v>261.84666666666669</v>
      </c>
      <c r="R1308" s="21">
        <v>342.84</v>
      </c>
      <c r="S1308" s="21">
        <v>454.24666666666661</v>
      </c>
      <c r="T1308" s="21">
        <v>345.79333333333329</v>
      </c>
      <c r="U1308" s="21">
        <v>178.1166666666667</v>
      </c>
      <c r="V1308" s="22">
        <v>3211.25459770115</v>
      </c>
      <c r="W1308" s="23">
        <v>359</v>
      </c>
      <c r="X1308" s="24">
        <v>0.99722222222222223</v>
      </c>
      <c r="Y1308" s="5"/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</row>
    <row r="1309" spans="1:42" s="25" customFormat="1" ht="16.5" customHeight="1" x14ac:dyDescent="0.25">
      <c r="A1309" s="16">
        <v>23190560</v>
      </c>
      <c r="B1309" s="17" t="s">
        <v>1211</v>
      </c>
      <c r="C1309" s="17" t="s">
        <v>479</v>
      </c>
      <c r="D1309" s="17" t="s">
        <v>2209</v>
      </c>
      <c r="E1309" s="17" t="s">
        <v>50</v>
      </c>
      <c r="F1309" s="17">
        <v>8</v>
      </c>
      <c r="G1309" s="17">
        <v>84</v>
      </c>
      <c r="H1309" s="18">
        <v>-73.559722220000012</v>
      </c>
      <c r="I1309" s="19">
        <v>7.5744444399999997</v>
      </c>
      <c r="J1309" s="20">
        <v>36.0448275862069</v>
      </c>
      <c r="K1309" s="21">
        <v>56.648275862068971</v>
      </c>
      <c r="L1309" s="21">
        <v>158.63103448275859</v>
      </c>
      <c r="M1309" s="21">
        <v>280.20999999999998</v>
      </c>
      <c r="N1309" s="21">
        <v>366.9</v>
      </c>
      <c r="O1309" s="21">
        <v>228.6</v>
      </c>
      <c r="P1309" s="21">
        <v>218.89666666666659</v>
      </c>
      <c r="Q1309" s="21">
        <v>247.95</v>
      </c>
      <c r="R1309" s="21">
        <v>291.96666666666658</v>
      </c>
      <c r="S1309" s="21">
        <v>354.20666666666659</v>
      </c>
      <c r="T1309" s="21">
        <v>289.42758620689648</v>
      </c>
      <c r="U1309" s="21">
        <v>102.05</v>
      </c>
      <c r="V1309" s="22">
        <v>2631.5317241379312</v>
      </c>
      <c r="W1309" s="23">
        <v>353</v>
      </c>
      <c r="X1309" s="24">
        <v>0.98055555555555551</v>
      </c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</row>
    <row r="1310" spans="1:42" s="25" customFormat="1" ht="16.5" customHeight="1" x14ac:dyDescent="0.25">
      <c r="A1310" s="16">
        <v>23185010</v>
      </c>
      <c r="B1310" s="17" t="s">
        <v>1227</v>
      </c>
      <c r="C1310" s="17" t="s">
        <v>823</v>
      </c>
      <c r="D1310" s="17" t="s">
        <v>2209</v>
      </c>
      <c r="E1310" s="17" t="s">
        <v>50</v>
      </c>
      <c r="F1310" s="17">
        <v>8</v>
      </c>
      <c r="G1310" s="17">
        <v>328</v>
      </c>
      <c r="H1310" s="18">
        <v>-73.537222220000004</v>
      </c>
      <c r="I1310" s="19">
        <v>7.4561111100000002</v>
      </c>
      <c r="J1310" s="20">
        <v>52.220833333333331</v>
      </c>
      <c r="K1310" s="21">
        <v>75.006294814745573</v>
      </c>
      <c r="L1310" s="21">
        <v>183.27199999999999</v>
      </c>
      <c r="M1310" s="21">
        <v>301.83703703703708</v>
      </c>
      <c r="N1310" s="21">
        <v>314.04482758620679</v>
      </c>
      <c r="O1310" s="21">
        <v>230.53461538461539</v>
      </c>
      <c r="P1310" s="21">
        <v>203.12799999999999</v>
      </c>
      <c r="Q1310" s="21">
        <v>233.9807692307692</v>
      </c>
      <c r="R1310" s="21">
        <v>290.64230769230772</v>
      </c>
      <c r="S1310" s="21">
        <v>406.45640258789052</v>
      </c>
      <c r="T1310" s="21">
        <v>300.79608747164411</v>
      </c>
      <c r="U1310" s="21">
        <v>137.550410048</v>
      </c>
      <c r="V1310" s="22">
        <v>2729.469585186549</v>
      </c>
      <c r="W1310" s="23">
        <v>304</v>
      </c>
      <c r="X1310" s="24">
        <v>0.84444444444444444</v>
      </c>
      <c r="Y1310" s="5"/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</row>
    <row r="1311" spans="1:42" s="25" customFormat="1" ht="16.5" customHeight="1" x14ac:dyDescent="0.25">
      <c r="A1311" s="16">
        <v>24030270</v>
      </c>
      <c r="B1311" s="17" t="s">
        <v>1211</v>
      </c>
      <c r="C1311" s="17" t="s">
        <v>28</v>
      </c>
      <c r="D1311" s="17" t="s">
        <v>2215</v>
      </c>
      <c r="E1311" s="17" t="s">
        <v>50</v>
      </c>
      <c r="F1311" s="17">
        <v>8</v>
      </c>
      <c r="G1311" s="17">
        <v>1702</v>
      </c>
      <c r="H1311" s="18">
        <v>-72.844166669999993</v>
      </c>
      <c r="I1311" s="19">
        <v>6.83</v>
      </c>
      <c r="J1311" s="20">
        <v>50.919999999999987</v>
      </c>
      <c r="K1311" s="21">
        <v>70.126666666666651</v>
      </c>
      <c r="L1311" s="21">
        <v>112.9433333333333</v>
      </c>
      <c r="M1311" s="21">
        <v>178.97666666666669</v>
      </c>
      <c r="N1311" s="21">
        <v>171.52068965517239</v>
      </c>
      <c r="O1311" s="21">
        <v>89.890000000000029</v>
      </c>
      <c r="P1311" s="21">
        <v>62.89</v>
      </c>
      <c r="Q1311" s="21">
        <v>92.716666666666683</v>
      </c>
      <c r="R1311" s="21">
        <v>155.05333333333331</v>
      </c>
      <c r="S1311" s="21">
        <v>203.21</v>
      </c>
      <c r="T1311" s="21">
        <v>145.99666666666661</v>
      </c>
      <c r="U1311" s="21">
        <v>68.193333333333328</v>
      </c>
      <c r="V1311" s="22">
        <v>1402.4373563218389</v>
      </c>
      <c r="W1311" s="23">
        <v>359</v>
      </c>
      <c r="X1311" s="24">
        <v>0.99722222222222223</v>
      </c>
      <c r="Y1311" s="5"/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</row>
    <row r="1312" spans="1:42" s="25" customFormat="1" ht="16.5" customHeight="1" x14ac:dyDescent="0.25">
      <c r="A1312" s="16">
        <v>24020150</v>
      </c>
      <c r="B1312" s="17" t="s">
        <v>1211</v>
      </c>
      <c r="C1312" s="17" t="s">
        <v>2216</v>
      </c>
      <c r="D1312" s="17" t="s">
        <v>2120</v>
      </c>
      <c r="E1312" s="17" t="s">
        <v>50</v>
      </c>
      <c r="F1312" s="17">
        <v>8</v>
      </c>
      <c r="G1312" s="17">
        <v>1408</v>
      </c>
      <c r="H1312" s="18">
        <v>-73.106166669999993</v>
      </c>
      <c r="I1312" s="19">
        <v>6.5766666699999998</v>
      </c>
      <c r="J1312" s="20">
        <v>16.600000000000001</v>
      </c>
      <c r="K1312" s="21">
        <v>30.145833333333329</v>
      </c>
      <c r="L1312" s="21">
        <v>68.323999999999998</v>
      </c>
      <c r="M1312" s="21">
        <v>126.5</v>
      </c>
      <c r="N1312" s="21">
        <v>160.43199999999999</v>
      </c>
      <c r="O1312" s="21">
        <v>126.6</v>
      </c>
      <c r="P1312" s="21">
        <v>130.4666666666667</v>
      </c>
      <c r="Q1312" s="21">
        <v>148.0291666666667</v>
      </c>
      <c r="R1312" s="21">
        <v>124.964</v>
      </c>
      <c r="S1312" s="21">
        <v>135.78</v>
      </c>
      <c r="T1312" s="21">
        <v>79.788461538461533</v>
      </c>
      <c r="U1312" s="21">
        <v>33.748148148148147</v>
      </c>
      <c r="V1312" s="22">
        <v>1181.378276353277</v>
      </c>
      <c r="W1312" s="23">
        <v>305</v>
      </c>
      <c r="X1312" s="24">
        <v>0.84722222222222221</v>
      </c>
      <c r="Y1312" s="5"/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</row>
    <row r="1313" spans="1:42" s="25" customFormat="1" ht="16.5" customHeight="1" x14ac:dyDescent="0.25">
      <c r="A1313" s="16">
        <v>24030200</v>
      </c>
      <c r="B1313" s="17" t="s">
        <v>1211</v>
      </c>
      <c r="C1313" s="17" t="s">
        <v>2135</v>
      </c>
      <c r="D1313" s="17" t="s">
        <v>2135</v>
      </c>
      <c r="E1313" s="17" t="s">
        <v>50</v>
      </c>
      <c r="F1313" s="17">
        <v>6</v>
      </c>
      <c r="G1313" s="17">
        <v>2000</v>
      </c>
      <c r="H1313" s="18">
        <v>-72.873833329999997</v>
      </c>
      <c r="I1313" s="19">
        <v>6.4264166700000001</v>
      </c>
      <c r="J1313" s="20">
        <v>48.984615384615402</v>
      </c>
      <c r="K1313" s="21">
        <v>80.061538461538461</v>
      </c>
      <c r="L1313" s="21">
        <v>155.6846153846154</v>
      </c>
      <c r="M1313" s="21">
        <v>194.2692307692308</v>
      </c>
      <c r="N1313" s="21">
        <v>206.9615384615384</v>
      </c>
      <c r="O1313" s="21">
        <v>110.29600000000001</v>
      </c>
      <c r="P1313" s="21">
        <v>100.0692307692308</v>
      </c>
      <c r="Q1313" s="21">
        <v>101.7346153846154</v>
      </c>
      <c r="R1313" s="21">
        <v>152.71923076923079</v>
      </c>
      <c r="S1313" s="21">
        <v>207.73750000000001</v>
      </c>
      <c r="T1313" s="21">
        <v>166.57916666666671</v>
      </c>
      <c r="U1313" s="21">
        <v>75.904000000000011</v>
      </c>
      <c r="V1313" s="22">
        <v>1601.001282051282</v>
      </c>
      <c r="W1313" s="23">
        <v>306</v>
      </c>
      <c r="X1313" s="24">
        <v>0.85</v>
      </c>
      <c r="Y1313" s="5"/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</row>
    <row r="1314" spans="1:42" s="25" customFormat="1" ht="16.5" customHeight="1" x14ac:dyDescent="0.25">
      <c r="A1314" s="16">
        <v>24050110</v>
      </c>
      <c r="B1314" s="17" t="s">
        <v>1211</v>
      </c>
      <c r="C1314" s="17" t="s">
        <v>439</v>
      </c>
      <c r="D1314" s="17" t="s">
        <v>2217</v>
      </c>
      <c r="E1314" s="17" t="s">
        <v>50</v>
      </c>
      <c r="F1314" s="17">
        <v>8</v>
      </c>
      <c r="G1314" s="17">
        <v>216</v>
      </c>
      <c r="H1314" s="18">
        <v>-73.632222220000003</v>
      </c>
      <c r="I1314" s="19">
        <v>6.9119444400000001</v>
      </c>
      <c r="J1314" s="20">
        <v>92.344827586206918</v>
      </c>
      <c r="K1314" s="21">
        <v>108.0366666666666</v>
      </c>
      <c r="L1314" s="21">
        <v>227.15172413793101</v>
      </c>
      <c r="M1314" s="21">
        <v>258.12999999999988</v>
      </c>
      <c r="N1314" s="21">
        <v>213.66551724137929</v>
      </c>
      <c r="O1314" s="21">
        <v>134.79</v>
      </c>
      <c r="P1314" s="21">
        <v>139.69</v>
      </c>
      <c r="Q1314" s="21">
        <v>128.67333333333329</v>
      </c>
      <c r="R1314" s="21">
        <v>229.92500000000001</v>
      </c>
      <c r="S1314" s="21">
        <v>287.851724137931</v>
      </c>
      <c r="T1314" s="21">
        <v>262.50370370370382</v>
      </c>
      <c r="U1314" s="21">
        <v>133.77857142857141</v>
      </c>
      <c r="V1314" s="22">
        <v>2216.5410682357228</v>
      </c>
      <c r="W1314" s="23">
        <v>349</v>
      </c>
      <c r="X1314" s="24">
        <v>0.96944444444444444</v>
      </c>
      <c r="Y1314" s="5"/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</row>
    <row r="1315" spans="1:42" s="25" customFormat="1" ht="16.5" customHeight="1" x14ac:dyDescent="0.25">
      <c r="A1315" s="16">
        <v>24050070</v>
      </c>
      <c r="B1315" s="17" t="s">
        <v>1211</v>
      </c>
      <c r="C1315" s="17" t="s">
        <v>2218</v>
      </c>
      <c r="D1315" s="17" t="s">
        <v>2217</v>
      </c>
      <c r="E1315" s="17" t="s">
        <v>50</v>
      </c>
      <c r="F1315" s="17">
        <v>8</v>
      </c>
      <c r="G1315" s="17">
        <v>150</v>
      </c>
      <c r="H1315" s="18">
        <v>-73.520555560000005</v>
      </c>
      <c r="I1315" s="19">
        <v>7.1271666700000003</v>
      </c>
      <c r="J1315" s="20">
        <v>77.644827586206873</v>
      </c>
      <c r="K1315" s="21">
        <v>127.03571428571431</v>
      </c>
      <c r="L1315" s="21">
        <v>246.07777777777781</v>
      </c>
      <c r="M1315" s="21">
        <v>354.2178571428571</v>
      </c>
      <c r="N1315" s="21">
        <v>357.81428571428569</v>
      </c>
      <c r="O1315" s="21">
        <v>235.6592592592593</v>
      </c>
      <c r="P1315" s="21">
        <v>185.92857142857139</v>
      </c>
      <c r="Q1315" s="21">
        <v>248.81481481481481</v>
      </c>
      <c r="R1315" s="21">
        <v>343.54827586206898</v>
      </c>
      <c r="S1315" s="21">
        <v>405.84482758620697</v>
      </c>
      <c r="T1315" s="21">
        <v>344.83103448275858</v>
      </c>
      <c r="U1315" s="21">
        <v>193.42999999999989</v>
      </c>
      <c r="V1315" s="22">
        <v>3120.847245940522</v>
      </c>
      <c r="W1315" s="23">
        <v>339</v>
      </c>
      <c r="X1315" s="24">
        <v>0.94166666666666665</v>
      </c>
      <c r="Y1315" s="5"/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</row>
    <row r="1316" spans="1:42" s="25" customFormat="1" ht="16.5" customHeight="1" x14ac:dyDescent="0.25">
      <c r="A1316" s="16">
        <v>24050060</v>
      </c>
      <c r="B1316" s="17" t="s">
        <v>1211</v>
      </c>
      <c r="C1316" s="17" t="s">
        <v>801</v>
      </c>
      <c r="D1316" s="17" t="s">
        <v>2217</v>
      </c>
      <c r="E1316" s="17" t="s">
        <v>50</v>
      </c>
      <c r="F1316" s="17">
        <v>8</v>
      </c>
      <c r="G1316" s="17">
        <v>721</v>
      </c>
      <c r="H1316" s="18">
        <v>-73.410833329999988</v>
      </c>
      <c r="I1316" s="19">
        <v>6.8727777799999998</v>
      </c>
      <c r="J1316" s="20">
        <v>91.066666666666663</v>
      </c>
      <c r="K1316" s="21">
        <v>132.2413793103448</v>
      </c>
      <c r="L1316" s="21">
        <v>183.7</v>
      </c>
      <c r="M1316" s="21">
        <v>187.2068965517241</v>
      </c>
      <c r="N1316" s="21">
        <v>201.23333333333329</v>
      </c>
      <c r="O1316" s="21">
        <v>120.26666666666669</v>
      </c>
      <c r="P1316" s="21">
        <v>122.43333333333329</v>
      </c>
      <c r="Q1316" s="21">
        <v>143.66666666666671</v>
      </c>
      <c r="R1316" s="21">
        <v>179.8</v>
      </c>
      <c r="S1316" s="21">
        <v>241.23333333333329</v>
      </c>
      <c r="T1316" s="21">
        <v>195.3666666666667</v>
      </c>
      <c r="U1316" s="21">
        <v>79.02</v>
      </c>
      <c r="V1316" s="22">
        <v>1877.2349425287359</v>
      </c>
      <c r="W1316" s="23">
        <v>358</v>
      </c>
      <c r="X1316" s="24">
        <v>0.99444444444444446</v>
      </c>
      <c r="Y1316" s="5"/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</row>
    <row r="1317" spans="1:42" s="25" customFormat="1" ht="16.5" customHeight="1" x14ac:dyDescent="0.25">
      <c r="A1317" s="16">
        <v>24030330</v>
      </c>
      <c r="B1317" s="17" t="s">
        <v>1211</v>
      </c>
      <c r="C1317" s="17" t="s">
        <v>2219</v>
      </c>
      <c r="D1317" s="17" t="s">
        <v>2220</v>
      </c>
      <c r="E1317" s="17" t="s">
        <v>50</v>
      </c>
      <c r="F1317" s="17">
        <v>8</v>
      </c>
      <c r="G1317" s="17">
        <v>250</v>
      </c>
      <c r="H1317" s="18">
        <v>-72.931666669999998</v>
      </c>
      <c r="I1317" s="19">
        <v>6.9397222200000002</v>
      </c>
      <c r="J1317" s="20">
        <v>28.18620689655172</v>
      </c>
      <c r="K1317" s="21">
        <v>50.031034482758628</v>
      </c>
      <c r="L1317" s="21">
        <v>90.568965517241381</v>
      </c>
      <c r="M1317" s="21">
        <v>138.5733333333333</v>
      </c>
      <c r="N1317" s="21">
        <v>174.01666666666671</v>
      </c>
      <c r="O1317" s="21">
        <v>111.80714285714291</v>
      </c>
      <c r="P1317" s="21">
        <v>94.675862068965529</v>
      </c>
      <c r="Q1317" s="21">
        <v>125.57857142857139</v>
      </c>
      <c r="R1317" s="21">
        <v>168.11034482758629</v>
      </c>
      <c r="S1317" s="21">
        <v>160.45517241379309</v>
      </c>
      <c r="T1317" s="21">
        <v>120.0379310344828</v>
      </c>
      <c r="U1317" s="21">
        <v>42.864285714285721</v>
      </c>
      <c r="V1317" s="22">
        <v>1304.9055172413789</v>
      </c>
      <c r="W1317" s="23">
        <v>347</v>
      </c>
      <c r="X1317" s="24">
        <v>0.96388888888888891</v>
      </c>
      <c r="Y1317" s="5"/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</row>
    <row r="1318" spans="1:42" s="25" customFormat="1" ht="16.5" customHeight="1" x14ac:dyDescent="0.25">
      <c r="A1318" s="16">
        <v>23147020</v>
      </c>
      <c r="B1318" s="17" t="s">
        <v>1564</v>
      </c>
      <c r="C1318" s="17" t="s">
        <v>2221</v>
      </c>
      <c r="D1318" s="17" t="s">
        <v>762</v>
      </c>
      <c r="E1318" s="17" t="s">
        <v>50</v>
      </c>
      <c r="F1318" s="17">
        <v>8</v>
      </c>
      <c r="G1318" s="17">
        <v>90</v>
      </c>
      <c r="H1318" s="18">
        <v>-73.935000000000002</v>
      </c>
      <c r="I1318" s="19">
        <v>6.77361111</v>
      </c>
      <c r="J1318" s="20">
        <v>88.910714285714292</v>
      </c>
      <c r="K1318" s="21">
        <v>94.432142857142864</v>
      </c>
      <c r="L1318" s="21">
        <v>211.54827586206889</v>
      </c>
      <c r="M1318" s="21">
        <v>242.06206896551731</v>
      </c>
      <c r="N1318" s="21">
        <v>331.21</v>
      </c>
      <c r="O1318" s="21">
        <v>211.4</v>
      </c>
      <c r="P1318" s="21">
        <v>192.51</v>
      </c>
      <c r="Q1318" s="21">
        <v>231.6866666666667</v>
      </c>
      <c r="R1318" s="21">
        <v>337.31666666666672</v>
      </c>
      <c r="S1318" s="21">
        <v>380.98000000000008</v>
      </c>
      <c r="T1318" s="21">
        <v>305.66551724137929</v>
      </c>
      <c r="U1318" s="21">
        <v>168.8366666666667</v>
      </c>
      <c r="V1318" s="22">
        <v>2796.5587192118228</v>
      </c>
      <c r="W1318" s="23">
        <v>352</v>
      </c>
      <c r="X1318" s="24">
        <v>0.97777777777777775</v>
      </c>
      <c r="Y1318" s="5"/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</row>
    <row r="1319" spans="1:42" s="25" customFormat="1" ht="16.5" customHeight="1" x14ac:dyDescent="0.25">
      <c r="A1319" s="16">
        <v>24010660</v>
      </c>
      <c r="B1319" s="17" t="s">
        <v>1211</v>
      </c>
      <c r="C1319" s="17" t="s">
        <v>762</v>
      </c>
      <c r="D1319" s="17" t="s">
        <v>762</v>
      </c>
      <c r="E1319" s="17" t="s">
        <v>50</v>
      </c>
      <c r="F1319" s="17">
        <v>8</v>
      </c>
      <c r="G1319" s="17">
        <v>150</v>
      </c>
      <c r="H1319" s="18">
        <v>-73.333888889999997</v>
      </c>
      <c r="I1319" s="19">
        <v>6.44361111</v>
      </c>
      <c r="J1319" s="20">
        <v>71.650000000000006</v>
      </c>
      <c r="K1319" s="21">
        <v>115.7037037037037</v>
      </c>
      <c r="L1319" s="21">
        <v>225.9666666666667</v>
      </c>
      <c r="M1319" s="21">
        <v>328.20689655172413</v>
      </c>
      <c r="N1319" s="21">
        <v>312.5275862068965</v>
      </c>
      <c r="O1319" s="21">
        <v>170.9366666666667</v>
      </c>
      <c r="P1319" s="21">
        <v>210.56666666666669</v>
      </c>
      <c r="Q1319" s="21">
        <v>225.84333333333331</v>
      </c>
      <c r="R1319" s="21">
        <v>294.83999999999997</v>
      </c>
      <c r="S1319" s="21">
        <v>351.06666666666672</v>
      </c>
      <c r="T1319" s="21">
        <v>290.60740740740738</v>
      </c>
      <c r="U1319" s="21">
        <v>105.6793103448276</v>
      </c>
      <c r="V1319" s="22">
        <v>2703.5949042145589</v>
      </c>
      <c r="W1319" s="23">
        <v>351</v>
      </c>
      <c r="X1319" s="24">
        <v>0.97499999999999998</v>
      </c>
      <c r="Y1319" s="5"/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</row>
    <row r="1320" spans="1:42" s="25" customFormat="1" ht="16.5" customHeight="1" x14ac:dyDescent="0.25">
      <c r="A1320" s="16">
        <v>24010650</v>
      </c>
      <c r="B1320" s="17" t="s">
        <v>1211</v>
      </c>
      <c r="C1320" s="17" t="s">
        <v>760</v>
      </c>
      <c r="D1320" s="17" t="s">
        <v>758</v>
      </c>
      <c r="E1320" s="17" t="s">
        <v>50</v>
      </c>
      <c r="F1320" s="17">
        <v>8</v>
      </c>
      <c r="G1320" s="17">
        <v>1502</v>
      </c>
      <c r="H1320" s="18">
        <v>-73.341666669999995</v>
      </c>
      <c r="I1320" s="19">
        <v>6.1513888899999998</v>
      </c>
      <c r="J1320" s="20">
        <v>107.1206896551725</v>
      </c>
      <c r="K1320" s="21">
        <v>142</v>
      </c>
      <c r="L1320" s="21">
        <v>246.55357142857139</v>
      </c>
      <c r="M1320" s="21">
        <v>364.40344827586199</v>
      </c>
      <c r="N1320" s="21">
        <v>403.97931034482752</v>
      </c>
      <c r="O1320" s="21">
        <v>283.9733333333333</v>
      </c>
      <c r="P1320" s="21">
        <v>272.25714285714292</v>
      </c>
      <c r="Q1320" s="21">
        <v>276.31379310344829</v>
      </c>
      <c r="R1320" s="21">
        <v>302.25357142857138</v>
      </c>
      <c r="S1320" s="21">
        <v>406.7275862068966</v>
      </c>
      <c r="T1320" s="21">
        <v>345.50000000000011</v>
      </c>
      <c r="U1320" s="21">
        <v>199.20740740740749</v>
      </c>
      <c r="V1320" s="22">
        <v>3350.2898540412339</v>
      </c>
      <c r="W1320" s="23">
        <v>346</v>
      </c>
      <c r="X1320" s="24">
        <v>0.96111111111111114</v>
      </c>
      <c r="Y1320" s="5"/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</row>
    <row r="1321" spans="1:42" s="25" customFormat="1" ht="16.5" customHeight="1" x14ac:dyDescent="0.25">
      <c r="A1321" s="16">
        <v>24010760</v>
      </c>
      <c r="B1321" s="17" t="s">
        <v>1211</v>
      </c>
      <c r="C1321" s="17" t="s">
        <v>758</v>
      </c>
      <c r="D1321" s="17" t="s">
        <v>758</v>
      </c>
      <c r="E1321" s="17" t="s">
        <v>50</v>
      </c>
      <c r="F1321" s="17">
        <v>8</v>
      </c>
      <c r="G1321" s="17">
        <v>1660</v>
      </c>
      <c r="H1321" s="18">
        <v>-73.441388889999999</v>
      </c>
      <c r="I1321" s="19">
        <v>6.0990000000000002</v>
      </c>
      <c r="J1321" s="20">
        <v>81.606666666666698</v>
      </c>
      <c r="K1321" s="21">
        <v>83.200000000000017</v>
      </c>
      <c r="L1321" s="21">
        <v>181.57931034482749</v>
      </c>
      <c r="M1321" s="21">
        <v>254.18333333333339</v>
      </c>
      <c r="N1321" s="21">
        <v>297.91724137931038</v>
      </c>
      <c r="O1321" s="21">
        <v>229.55862068965521</v>
      </c>
      <c r="P1321" s="21">
        <v>203.6758620689655</v>
      </c>
      <c r="Q1321" s="21">
        <v>208.03793103448271</v>
      </c>
      <c r="R1321" s="21">
        <v>241.26551724137931</v>
      </c>
      <c r="S1321" s="21">
        <v>280.18666666666672</v>
      </c>
      <c r="T1321" s="21">
        <v>221.10000000000011</v>
      </c>
      <c r="U1321" s="21">
        <v>120.1966666666667</v>
      </c>
      <c r="V1321" s="22">
        <v>2402.5078160919538</v>
      </c>
      <c r="W1321" s="23">
        <v>353</v>
      </c>
      <c r="X1321" s="24">
        <v>0.98055555555555551</v>
      </c>
      <c r="Y1321" s="5"/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</row>
    <row r="1322" spans="1:42" s="25" customFormat="1" ht="16.5" customHeight="1" x14ac:dyDescent="0.25">
      <c r="A1322" s="16">
        <v>24010670</v>
      </c>
      <c r="B1322" s="17" t="s">
        <v>1211</v>
      </c>
      <c r="C1322" s="17" t="s">
        <v>206</v>
      </c>
      <c r="D1322" s="17" t="s">
        <v>2222</v>
      </c>
      <c r="E1322" s="17" t="s">
        <v>50</v>
      </c>
      <c r="F1322" s="17">
        <v>8</v>
      </c>
      <c r="G1322" s="17">
        <v>2270</v>
      </c>
      <c r="H1322" s="18">
        <v>-73.796388890000003</v>
      </c>
      <c r="I1322" s="19">
        <v>5.9197222199999997</v>
      </c>
      <c r="J1322" s="20">
        <v>79.503703703703721</v>
      </c>
      <c r="K1322" s="21">
        <v>117.3962962962963</v>
      </c>
      <c r="L1322" s="21">
        <v>247.15555555555551</v>
      </c>
      <c r="M1322" s="21">
        <v>356.34666666666658</v>
      </c>
      <c r="N1322" s="21">
        <v>358.4703703703704</v>
      </c>
      <c r="O1322" s="21">
        <v>213.76896551724141</v>
      </c>
      <c r="P1322" s="21">
        <v>190.14074074074071</v>
      </c>
      <c r="Q1322" s="21">
        <v>207.73448275862069</v>
      </c>
      <c r="R1322" s="21">
        <v>248.81071428571431</v>
      </c>
      <c r="S1322" s="21">
        <v>311.52857142857141</v>
      </c>
      <c r="T1322" s="21">
        <v>267.36896551724152</v>
      </c>
      <c r="U1322" s="21">
        <v>149.04444444444451</v>
      </c>
      <c r="V1322" s="22">
        <v>2747.2694772851669</v>
      </c>
      <c r="W1322" s="23">
        <v>335</v>
      </c>
      <c r="X1322" s="24">
        <v>0.93055555555555558</v>
      </c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</row>
    <row r="1323" spans="1:42" s="25" customFormat="1" ht="16.5" customHeight="1" x14ac:dyDescent="0.25">
      <c r="A1323" s="16">
        <v>23195200</v>
      </c>
      <c r="B1323" s="17" t="s">
        <v>1236</v>
      </c>
      <c r="C1323" s="17" t="s">
        <v>2223</v>
      </c>
      <c r="D1323" s="17" t="s">
        <v>851</v>
      </c>
      <c r="E1323" s="17" t="s">
        <v>50</v>
      </c>
      <c r="F1323" s="17">
        <v>8</v>
      </c>
      <c r="G1323" s="17">
        <v>1850</v>
      </c>
      <c r="H1323" s="18">
        <v>-72.991111110000006</v>
      </c>
      <c r="I1323" s="19">
        <v>7.4738888899999996</v>
      </c>
      <c r="J1323" s="20">
        <v>19.51923076923077</v>
      </c>
      <c r="K1323" s="21">
        <v>22.542307692307691</v>
      </c>
      <c r="L1323" s="21">
        <v>70.829166666666666</v>
      </c>
      <c r="M1323" s="21">
        <v>127.98083333333329</v>
      </c>
      <c r="N1323" s="21">
        <v>147.69708333333341</v>
      </c>
      <c r="O1323" s="21">
        <v>71.178750000000008</v>
      </c>
      <c r="P1323" s="21">
        <v>51.868901680916672</v>
      </c>
      <c r="Q1323" s="21">
        <v>83.025000000000006</v>
      </c>
      <c r="R1323" s="21">
        <v>133.30000000000001</v>
      </c>
      <c r="S1323" s="21">
        <v>170.17500000000001</v>
      </c>
      <c r="T1323" s="21">
        <v>113.2786938334167</v>
      </c>
      <c r="U1323" s="21">
        <v>36.237499999999997</v>
      </c>
      <c r="V1323" s="22">
        <v>1047.6324673092049</v>
      </c>
      <c r="W1323" s="23">
        <v>292</v>
      </c>
      <c r="X1323" s="24">
        <v>0.81111111111111112</v>
      </c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</row>
    <row r="1324" spans="1:42" s="25" customFormat="1" ht="16.5" customHeight="1" x14ac:dyDescent="0.25">
      <c r="A1324" s="16">
        <v>23195090</v>
      </c>
      <c r="B1324" s="17" t="s">
        <v>1236</v>
      </c>
      <c r="C1324" s="17" t="s">
        <v>2224</v>
      </c>
      <c r="D1324" s="17" t="s">
        <v>851</v>
      </c>
      <c r="E1324" s="17" t="s">
        <v>50</v>
      </c>
      <c r="F1324" s="17">
        <v>8</v>
      </c>
      <c r="G1324" s="17">
        <v>1725</v>
      </c>
      <c r="H1324" s="18">
        <v>-72.987499999999997</v>
      </c>
      <c r="I1324" s="19">
        <v>7.3658333300000001</v>
      </c>
      <c r="J1324" s="20">
        <v>30.42592592592592</v>
      </c>
      <c r="K1324" s="21">
        <v>38.196296296296303</v>
      </c>
      <c r="L1324" s="21">
        <v>87.796153846153842</v>
      </c>
      <c r="M1324" s="21">
        <v>159.37916666666669</v>
      </c>
      <c r="N1324" s="21">
        <v>146.1541666666667</v>
      </c>
      <c r="O1324" s="21">
        <v>55.976923076923079</v>
      </c>
      <c r="P1324" s="21">
        <v>38.895999999999987</v>
      </c>
      <c r="Q1324" s="21">
        <v>65.376000000000005</v>
      </c>
      <c r="R1324" s="21">
        <v>124.23333333333341</v>
      </c>
      <c r="S1324" s="21">
        <v>175.45833333333329</v>
      </c>
      <c r="T1324" s="21">
        <v>142.71199999999999</v>
      </c>
      <c r="U1324" s="21">
        <v>48.133333333333333</v>
      </c>
      <c r="V1324" s="22">
        <v>1112.7376324786319</v>
      </c>
      <c r="W1324" s="23">
        <v>301</v>
      </c>
      <c r="X1324" s="24">
        <v>0.83611111111111114</v>
      </c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</row>
    <row r="1325" spans="1:42" s="25" customFormat="1" ht="16.5" customHeight="1" x14ac:dyDescent="0.25">
      <c r="A1325" s="16">
        <v>37015020</v>
      </c>
      <c r="B1325" s="17" t="s">
        <v>1227</v>
      </c>
      <c r="C1325" s="17" t="s">
        <v>2225</v>
      </c>
      <c r="D1325" s="17" t="s">
        <v>820</v>
      </c>
      <c r="E1325" s="17" t="s">
        <v>50</v>
      </c>
      <c r="F1325" s="17">
        <v>8</v>
      </c>
      <c r="G1325" s="17">
        <v>3214</v>
      </c>
      <c r="H1325" s="18">
        <v>-72.868611110000003</v>
      </c>
      <c r="I1325" s="19">
        <v>7.1869444400000004</v>
      </c>
      <c r="J1325" s="20">
        <v>14.23333333333334</v>
      </c>
      <c r="K1325" s="21">
        <v>22.662068965517239</v>
      </c>
      <c r="L1325" s="21">
        <v>43.336666666666673</v>
      </c>
      <c r="M1325" s="21">
        <v>78.616666666666646</v>
      </c>
      <c r="N1325" s="21">
        <v>82.570000000000007</v>
      </c>
      <c r="O1325" s="21">
        <v>66.97999999999999</v>
      </c>
      <c r="P1325" s="21">
        <v>55.143333333333331</v>
      </c>
      <c r="Q1325" s="21">
        <v>68.976666666666674</v>
      </c>
      <c r="R1325" s="21">
        <v>87.769999999999982</v>
      </c>
      <c r="S1325" s="21">
        <v>94.466666666666683</v>
      </c>
      <c r="T1325" s="21">
        <v>61.444827586206898</v>
      </c>
      <c r="U1325" s="21">
        <v>15.94333333333333</v>
      </c>
      <c r="V1325" s="22">
        <v>692.1435632183908</v>
      </c>
      <c r="W1325" s="23">
        <v>358</v>
      </c>
      <c r="X1325" s="24">
        <v>0.99444444444444446</v>
      </c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</row>
    <row r="1326" spans="1:42" s="25" customFormat="1" ht="16.5" customHeight="1" x14ac:dyDescent="0.25">
      <c r="A1326" s="16">
        <v>23190300</v>
      </c>
      <c r="B1326" s="17" t="s">
        <v>1211</v>
      </c>
      <c r="C1326" s="17" t="s">
        <v>2226</v>
      </c>
      <c r="D1326" s="17" t="s">
        <v>820</v>
      </c>
      <c r="E1326" s="17" t="s">
        <v>50</v>
      </c>
      <c r="F1326" s="17">
        <v>8</v>
      </c>
      <c r="G1326" s="17">
        <v>3310</v>
      </c>
      <c r="H1326" s="18">
        <v>-72.966388890000005</v>
      </c>
      <c r="I1326" s="19">
        <v>7.11</v>
      </c>
      <c r="J1326" s="20">
        <v>31.04666666666667</v>
      </c>
      <c r="K1326" s="21">
        <v>46.896551724137922</v>
      </c>
      <c r="L1326" s="21">
        <v>84.393333333333331</v>
      </c>
      <c r="M1326" s="21">
        <v>169.42333333333329</v>
      </c>
      <c r="N1326" s="21">
        <v>198.3366666666667</v>
      </c>
      <c r="O1326" s="21">
        <v>121.2266666666667</v>
      </c>
      <c r="P1326" s="21">
        <v>88.656666666666652</v>
      </c>
      <c r="Q1326" s="21">
        <v>128.21724137931039</v>
      </c>
      <c r="R1326" s="21">
        <v>173.67</v>
      </c>
      <c r="S1326" s="21">
        <v>178.81034482758619</v>
      </c>
      <c r="T1326" s="21">
        <v>136.5533333333334</v>
      </c>
      <c r="U1326" s="21">
        <v>40.116666666666667</v>
      </c>
      <c r="V1326" s="22">
        <v>1397.3474712643681</v>
      </c>
      <c r="W1326" s="23">
        <v>357</v>
      </c>
      <c r="X1326" s="24">
        <v>0.9916666666666667</v>
      </c>
      <c r="Y1326" s="5"/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</row>
    <row r="1327" spans="1:42" s="25" customFormat="1" ht="16.5" customHeight="1" x14ac:dyDescent="0.25">
      <c r="A1327" s="16">
        <v>23190130</v>
      </c>
      <c r="B1327" s="17" t="s">
        <v>1227</v>
      </c>
      <c r="C1327" s="17" t="s">
        <v>2227</v>
      </c>
      <c r="D1327" s="17" t="s">
        <v>820</v>
      </c>
      <c r="E1327" s="17" t="s">
        <v>50</v>
      </c>
      <c r="F1327" s="17">
        <v>8</v>
      </c>
      <c r="G1327" s="17">
        <v>1910</v>
      </c>
      <c r="H1327" s="18">
        <v>-72.970555560000008</v>
      </c>
      <c r="I1327" s="19">
        <v>7.1961111100000004</v>
      </c>
      <c r="J1327" s="20">
        <v>62.972413793103463</v>
      </c>
      <c r="K1327" s="21">
        <v>67.34</v>
      </c>
      <c r="L1327" s="21">
        <v>140.9433333333333</v>
      </c>
      <c r="M1327" s="21">
        <v>201.51333333333329</v>
      </c>
      <c r="N1327" s="21">
        <v>160.45172413793111</v>
      </c>
      <c r="O1327" s="21">
        <v>47.896428571428572</v>
      </c>
      <c r="P1327" s="21">
        <v>31.579310344827579</v>
      </c>
      <c r="Q1327" s="21">
        <v>58.617241379310357</v>
      </c>
      <c r="R1327" s="21">
        <v>109.2392857142857</v>
      </c>
      <c r="S1327" s="21">
        <v>186.21923076923071</v>
      </c>
      <c r="T1327" s="21">
        <v>183.82307692307691</v>
      </c>
      <c r="U1327" s="21">
        <v>72.267857142857139</v>
      </c>
      <c r="V1327" s="22">
        <v>1322.863235442718</v>
      </c>
      <c r="W1327" s="23">
        <v>342</v>
      </c>
      <c r="X1327" s="24">
        <v>0.95</v>
      </c>
      <c r="Y1327" s="5"/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</row>
    <row r="1328" spans="1:42" s="25" customFormat="1" ht="16.5" customHeight="1" x14ac:dyDescent="0.25">
      <c r="A1328" s="16">
        <v>24020080</v>
      </c>
      <c r="B1328" s="17" t="s">
        <v>1211</v>
      </c>
      <c r="C1328" s="17" t="s">
        <v>2228</v>
      </c>
      <c r="D1328" s="17" t="s">
        <v>2228</v>
      </c>
      <c r="E1328" s="17" t="s">
        <v>50</v>
      </c>
      <c r="F1328" s="17">
        <v>8</v>
      </c>
      <c r="G1328" s="17">
        <v>1300</v>
      </c>
      <c r="H1328" s="18">
        <v>-73.142777780000003</v>
      </c>
      <c r="I1328" s="19">
        <v>6.4411111099999996</v>
      </c>
      <c r="J1328" s="20">
        <v>33.146666666666668</v>
      </c>
      <c r="K1328" s="21">
        <v>58.203333333333333</v>
      </c>
      <c r="L1328" s="21">
        <v>145.24</v>
      </c>
      <c r="M1328" s="21">
        <v>216.5</v>
      </c>
      <c r="N1328" s="21">
        <v>250.1166666666667</v>
      </c>
      <c r="O1328" s="21">
        <v>208.83666666666659</v>
      </c>
      <c r="P1328" s="21">
        <v>203.45666666666671</v>
      </c>
      <c r="Q1328" s="21">
        <v>213.76</v>
      </c>
      <c r="R1328" s="21">
        <v>225.03</v>
      </c>
      <c r="S1328" s="21">
        <v>234.36333333333329</v>
      </c>
      <c r="T1328" s="21">
        <v>148.2833333333333</v>
      </c>
      <c r="U1328" s="21">
        <v>43.47</v>
      </c>
      <c r="V1328" s="22">
        <v>1980.406666666667</v>
      </c>
      <c r="W1328" s="23">
        <v>360</v>
      </c>
      <c r="X1328" s="24">
        <v>1</v>
      </c>
      <c r="Y1328" s="5"/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</row>
    <row r="1329" spans="1:42" s="25" customFormat="1" ht="16.5" customHeight="1" x14ac:dyDescent="0.25">
      <c r="A1329" s="16">
        <v>24015270</v>
      </c>
      <c r="B1329" s="17" t="s">
        <v>1211</v>
      </c>
      <c r="C1329" s="17" t="s">
        <v>2229</v>
      </c>
      <c r="D1329" s="17" t="s">
        <v>2230</v>
      </c>
      <c r="E1329" s="17" t="s">
        <v>50</v>
      </c>
      <c r="F1329" s="17">
        <v>8</v>
      </c>
      <c r="G1329" s="17">
        <v>2170</v>
      </c>
      <c r="H1329" s="18">
        <v>-73.672777780000004</v>
      </c>
      <c r="I1329" s="19">
        <v>5.9972222200000003</v>
      </c>
      <c r="J1329" s="20">
        <v>62.877777777777773</v>
      </c>
      <c r="K1329" s="21">
        <v>79.734999999999985</v>
      </c>
      <c r="L1329" s="21">
        <v>161.10526315789471</v>
      </c>
      <c r="M1329" s="21">
        <v>246.04499999999999</v>
      </c>
      <c r="N1329" s="21">
        <v>278.69411764705882</v>
      </c>
      <c r="O1329" s="21">
        <v>203.71875</v>
      </c>
      <c r="P1329" s="21">
        <v>169.9388888888889</v>
      </c>
      <c r="Q1329" s="21">
        <v>170.6888888888889</v>
      </c>
      <c r="R1329" s="21">
        <v>221.53157894736839</v>
      </c>
      <c r="S1329" s="21">
        <v>253.3578947368421</v>
      </c>
      <c r="T1329" s="21">
        <v>198.38</v>
      </c>
      <c r="U1329" s="21">
        <v>94.057894736842115</v>
      </c>
      <c r="V1329" s="22">
        <v>2140.1310547815619</v>
      </c>
      <c r="W1329" s="23">
        <v>223</v>
      </c>
      <c r="X1329" s="24">
        <v>0.9291666666666667</v>
      </c>
      <c r="Y1329" s="5" t="s">
        <v>1214</v>
      </c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</row>
    <row r="1330" spans="1:42" s="25" customFormat="1" ht="16.5" customHeight="1" x14ac:dyDescent="0.25">
      <c r="A1330" s="16">
        <v>23190450</v>
      </c>
      <c r="B1330" s="17" t="s">
        <v>1211</v>
      </c>
      <c r="C1330" s="17" t="s">
        <v>2231</v>
      </c>
      <c r="D1330" s="17" t="s">
        <v>2232</v>
      </c>
      <c r="E1330" s="17" t="s">
        <v>50</v>
      </c>
      <c r="F1330" s="17">
        <v>8</v>
      </c>
      <c r="G1330" s="17">
        <v>3220</v>
      </c>
      <c r="H1330" s="18">
        <v>-72.87833332999999</v>
      </c>
      <c r="I1330" s="19">
        <v>7.3088888900000004</v>
      </c>
      <c r="J1330" s="20">
        <v>23.04666666666667</v>
      </c>
      <c r="K1330" s="21">
        <v>29.666666666666671</v>
      </c>
      <c r="L1330" s="21">
        <v>69.631034482758608</v>
      </c>
      <c r="M1330" s="21">
        <v>133.18333333333331</v>
      </c>
      <c r="N1330" s="21">
        <v>116.8333333333333</v>
      </c>
      <c r="O1330" s="21">
        <v>79.643333333333345</v>
      </c>
      <c r="P1330" s="21">
        <v>64.430000000000007</v>
      </c>
      <c r="Q1330" s="21">
        <v>67.656666666666666</v>
      </c>
      <c r="R1330" s="21">
        <v>97.763333333333335</v>
      </c>
      <c r="S1330" s="21">
        <v>135.07142857142861</v>
      </c>
      <c r="T1330" s="21">
        <v>120.4366666666667</v>
      </c>
      <c r="U1330" s="21">
        <v>32.248275862068972</v>
      </c>
      <c r="V1330" s="22">
        <v>969.6107389162562</v>
      </c>
      <c r="W1330" s="23">
        <v>356</v>
      </c>
      <c r="X1330" s="24">
        <v>0.98888888888888893</v>
      </c>
      <c r="Y1330" s="5"/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</row>
    <row r="1331" spans="1:42" s="25" customFormat="1" ht="16.5" customHeight="1" x14ac:dyDescent="0.25">
      <c r="A1331" s="16">
        <v>24050100</v>
      </c>
      <c r="B1331" s="17" t="s">
        <v>1211</v>
      </c>
      <c r="C1331" s="17" t="s">
        <v>2233</v>
      </c>
      <c r="D1331" s="17" t="s">
        <v>763</v>
      </c>
      <c r="E1331" s="17" t="s">
        <v>50</v>
      </c>
      <c r="F1331" s="17">
        <v>8</v>
      </c>
      <c r="G1331" s="17">
        <v>815</v>
      </c>
      <c r="H1331" s="18">
        <v>-73.279888889999995</v>
      </c>
      <c r="I1331" s="19">
        <v>6.7072500000000002</v>
      </c>
      <c r="J1331" s="20">
        <v>40.772413793103453</v>
      </c>
      <c r="K1331" s="21">
        <v>48.95</v>
      </c>
      <c r="L1331" s="21">
        <v>91</v>
      </c>
      <c r="M1331" s="21">
        <v>161.48275862068971</v>
      </c>
      <c r="N1331" s="21">
        <v>174.54827586206889</v>
      </c>
      <c r="O1331" s="21">
        <v>92.427586206896549</v>
      </c>
      <c r="P1331" s="21">
        <v>96.19</v>
      </c>
      <c r="Q1331" s="21">
        <v>102.11</v>
      </c>
      <c r="R1331" s="21">
        <v>167.1933333333333</v>
      </c>
      <c r="S1331" s="21">
        <v>220.07241379310349</v>
      </c>
      <c r="T1331" s="21">
        <v>184.59259259259261</v>
      </c>
      <c r="U1331" s="21">
        <v>50.651851851851852</v>
      </c>
      <c r="V1331" s="22">
        <v>1429.99122605364</v>
      </c>
      <c r="W1331" s="23">
        <v>344</v>
      </c>
      <c r="X1331" s="24">
        <v>0.9555555555555556</v>
      </c>
      <c r="Y1331" s="5"/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</row>
    <row r="1332" spans="1:42" s="25" customFormat="1" ht="16.5" customHeight="1" x14ac:dyDescent="0.25">
      <c r="A1332" s="16">
        <v>24055030</v>
      </c>
      <c r="B1332" s="17" t="s">
        <v>1236</v>
      </c>
      <c r="C1332" s="17" t="s">
        <v>763</v>
      </c>
      <c r="D1332" s="17" t="s">
        <v>763</v>
      </c>
      <c r="E1332" s="17" t="s">
        <v>50</v>
      </c>
      <c r="F1332" s="17">
        <v>8</v>
      </c>
      <c r="G1332" s="17">
        <v>1810</v>
      </c>
      <c r="H1332" s="18">
        <v>-73.282750000000007</v>
      </c>
      <c r="I1332" s="19">
        <v>6.7927777799999998</v>
      </c>
      <c r="J1332" s="20">
        <v>24.359259259259261</v>
      </c>
      <c r="K1332" s="21">
        <v>32.534615384615378</v>
      </c>
      <c r="L1332" s="21">
        <v>88.742307692307705</v>
      </c>
      <c r="M1332" s="21">
        <v>115.99629629629629</v>
      </c>
      <c r="N1332" s="21">
        <v>153.78749999999999</v>
      </c>
      <c r="O1332" s="21">
        <v>101.38</v>
      </c>
      <c r="P1332" s="21">
        <v>90.132142857142867</v>
      </c>
      <c r="Q1332" s="21">
        <v>107.208</v>
      </c>
      <c r="R1332" s="21">
        <v>157.1481481481481</v>
      </c>
      <c r="S1332" s="21">
        <v>160.88399999999999</v>
      </c>
      <c r="T1332" s="21">
        <v>131.05833333333339</v>
      </c>
      <c r="U1332" s="21">
        <v>49.4</v>
      </c>
      <c r="V1332" s="22">
        <v>1212.6306029711029</v>
      </c>
      <c r="W1332" s="23">
        <v>309</v>
      </c>
      <c r="X1332" s="24">
        <v>0.85833333333333328</v>
      </c>
      <c r="Y1332" s="5"/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</row>
    <row r="1333" spans="1:42" s="25" customFormat="1" ht="16.5" customHeight="1" x14ac:dyDescent="0.25">
      <c r="A1333" s="16">
        <v>25020860</v>
      </c>
      <c r="B1333" s="17" t="s">
        <v>1211</v>
      </c>
      <c r="C1333" s="17" t="s">
        <v>2234</v>
      </c>
      <c r="D1333" s="17" t="s">
        <v>1725</v>
      </c>
      <c r="E1333" s="17" t="s">
        <v>206</v>
      </c>
      <c r="F1333" s="17">
        <v>2</v>
      </c>
      <c r="G1333" s="17">
        <v>100</v>
      </c>
      <c r="H1333" s="18">
        <v>-74.94083332999999</v>
      </c>
      <c r="I1333" s="19">
        <v>9.3594444400000008</v>
      </c>
      <c r="J1333" s="20">
        <v>17.3</v>
      </c>
      <c r="K1333" s="21">
        <v>21.892857142857139</v>
      </c>
      <c r="L1333" s="21">
        <v>45.282758620689663</v>
      </c>
      <c r="M1333" s="21">
        <v>103.89655172413789</v>
      </c>
      <c r="N1333" s="21">
        <v>158.86206896551721</v>
      </c>
      <c r="O1333" s="21">
        <v>150.51428571428571</v>
      </c>
      <c r="P1333" s="21">
        <v>137.1448275862069</v>
      </c>
      <c r="Q1333" s="21">
        <v>180.71428571428569</v>
      </c>
      <c r="R1333" s="21">
        <v>167.26666666666671</v>
      </c>
      <c r="S1333" s="21">
        <v>155.43333333333331</v>
      </c>
      <c r="T1333" s="21">
        <v>119.6206896551724</v>
      </c>
      <c r="U1333" s="21">
        <v>44.107142857142847</v>
      </c>
      <c r="V1333" s="22">
        <v>1302.0354679802961</v>
      </c>
      <c r="W1333" s="23">
        <v>347</v>
      </c>
      <c r="X1333" s="24">
        <v>0.96388888888888891</v>
      </c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</row>
    <row r="1334" spans="1:42" s="25" customFormat="1" ht="16.5" customHeight="1" x14ac:dyDescent="0.25">
      <c r="A1334" s="16">
        <v>25020980</v>
      </c>
      <c r="B1334" s="17" t="s">
        <v>1211</v>
      </c>
      <c r="C1334" s="17" t="s">
        <v>1971</v>
      </c>
      <c r="D1334" s="17" t="s">
        <v>1971</v>
      </c>
      <c r="E1334" s="17" t="s">
        <v>206</v>
      </c>
      <c r="F1334" s="17">
        <v>2</v>
      </c>
      <c r="G1334" s="17">
        <v>20</v>
      </c>
      <c r="H1334" s="18">
        <v>-75.124444439999991</v>
      </c>
      <c r="I1334" s="19">
        <v>8.7908333300000017</v>
      </c>
      <c r="J1334" s="20">
        <v>12.517241379310351</v>
      </c>
      <c r="K1334" s="21">
        <v>11.6551724137931</v>
      </c>
      <c r="L1334" s="21">
        <v>40.896551724137929</v>
      </c>
      <c r="M1334" s="21">
        <v>102.6666666666667</v>
      </c>
      <c r="N1334" s="21">
        <v>195.15333333333331</v>
      </c>
      <c r="O1334" s="21">
        <v>230.7</v>
      </c>
      <c r="P1334" s="21">
        <v>246.54666666666671</v>
      </c>
      <c r="Q1334" s="21">
        <v>267.25862068965517</v>
      </c>
      <c r="R1334" s="21">
        <v>258.48275862068971</v>
      </c>
      <c r="S1334" s="21">
        <v>178.75172413793101</v>
      </c>
      <c r="T1334" s="21">
        <v>126.71428571428569</v>
      </c>
      <c r="U1334" s="21">
        <v>38.346428571428582</v>
      </c>
      <c r="V1334" s="22">
        <v>1709.6894499178979</v>
      </c>
      <c r="W1334" s="23">
        <v>350</v>
      </c>
      <c r="X1334" s="24">
        <v>0.97222222222222221</v>
      </c>
      <c r="Y1334" s="5"/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</row>
    <row r="1335" spans="1:42" s="25" customFormat="1" ht="16.5" customHeight="1" x14ac:dyDescent="0.25">
      <c r="A1335" s="16">
        <v>13090040</v>
      </c>
      <c r="B1335" s="17" t="s">
        <v>1211</v>
      </c>
      <c r="C1335" s="17" t="s">
        <v>228</v>
      </c>
      <c r="D1335" s="17" t="s">
        <v>228</v>
      </c>
      <c r="E1335" s="17" t="s">
        <v>206</v>
      </c>
      <c r="F1335" s="17">
        <v>2</v>
      </c>
      <c r="G1335" s="17">
        <v>100</v>
      </c>
      <c r="H1335" s="18">
        <v>-75.322500000000005</v>
      </c>
      <c r="I1335" s="19">
        <v>9.5386111100000015</v>
      </c>
      <c r="J1335" s="20">
        <v>21.29</v>
      </c>
      <c r="K1335" s="21">
        <v>23.506666666666671</v>
      </c>
      <c r="L1335" s="21">
        <v>47.962068965517247</v>
      </c>
      <c r="M1335" s="21">
        <v>115.2714285714286</v>
      </c>
      <c r="N1335" s="21">
        <v>198.75</v>
      </c>
      <c r="O1335" s="21">
        <v>131.3533333333333</v>
      </c>
      <c r="P1335" s="21">
        <v>114.1166666666667</v>
      </c>
      <c r="Q1335" s="21">
        <v>150.42333333333329</v>
      </c>
      <c r="R1335" s="21">
        <v>149.06</v>
      </c>
      <c r="S1335" s="21">
        <v>174.18</v>
      </c>
      <c r="T1335" s="21">
        <v>131.72068965517241</v>
      </c>
      <c r="U1335" s="21">
        <v>51.34</v>
      </c>
      <c r="V1335" s="22">
        <v>1308.9741871921181</v>
      </c>
      <c r="W1335" s="23">
        <v>356</v>
      </c>
      <c r="X1335" s="24">
        <v>0.98888888888888893</v>
      </c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</row>
    <row r="1336" spans="1:42" s="25" customFormat="1" ht="16.5" customHeight="1" x14ac:dyDescent="0.25">
      <c r="A1336" s="16">
        <v>13090060</v>
      </c>
      <c r="B1336" s="17" t="s">
        <v>1211</v>
      </c>
      <c r="C1336" s="17" t="s">
        <v>2235</v>
      </c>
      <c r="D1336" s="17" t="s">
        <v>2236</v>
      </c>
      <c r="E1336" s="17" t="s">
        <v>206</v>
      </c>
      <c r="F1336" s="17">
        <v>2</v>
      </c>
      <c r="G1336" s="17">
        <v>100</v>
      </c>
      <c r="H1336" s="18">
        <v>-75.370833329999996</v>
      </c>
      <c r="I1336" s="19">
        <v>9.4738888900000013</v>
      </c>
      <c r="J1336" s="20">
        <v>16.90666666666667</v>
      </c>
      <c r="K1336" s="21">
        <v>10.87666666666667</v>
      </c>
      <c r="L1336" s="21">
        <v>42.607142857142847</v>
      </c>
      <c r="M1336" s="21">
        <v>84.196551724137905</v>
      </c>
      <c r="N1336" s="21">
        <v>160.51034482758621</v>
      </c>
      <c r="O1336" s="21">
        <v>127.7821428571429</v>
      </c>
      <c r="P1336" s="21">
        <v>113.3275862068966</v>
      </c>
      <c r="Q1336" s="21">
        <v>142.50689655172411</v>
      </c>
      <c r="R1336" s="21">
        <v>146.95666666666659</v>
      </c>
      <c r="S1336" s="21">
        <v>137.76896551724141</v>
      </c>
      <c r="T1336" s="21">
        <v>140.02413793103449</v>
      </c>
      <c r="U1336" s="21">
        <v>52.95333333333334</v>
      </c>
      <c r="V1336" s="22">
        <v>1176.41710180624</v>
      </c>
      <c r="W1336" s="23">
        <v>350</v>
      </c>
      <c r="X1336" s="24">
        <v>0.97222222222222221</v>
      </c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</row>
    <row r="1337" spans="1:42" s="25" customFormat="1" ht="16.5" customHeight="1" x14ac:dyDescent="0.25">
      <c r="A1337" s="16">
        <v>13095020</v>
      </c>
      <c r="B1337" s="17" t="s">
        <v>1227</v>
      </c>
      <c r="C1337" s="17" t="s">
        <v>2237</v>
      </c>
      <c r="D1337" s="17" t="s">
        <v>2236</v>
      </c>
      <c r="E1337" s="17" t="s">
        <v>206</v>
      </c>
      <c r="F1337" s="17">
        <v>2</v>
      </c>
      <c r="G1337" s="17">
        <v>200</v>
      </c>
      <c r="H1337" s="18">
        <v>-75.351361109999999</v>
      </c>
      <c r="I1337" s="19">
        <v>9.5301388900000017</v>
      </c>
      <c r="J1337" s="20">
        <v>20.670833333333331</v>
      </c>
      <c r="K1337" s="21">
        <v>9.2625000000000011</v>
      </c>
      <c r="L1337" s="21">
        <v>47.464083333333328</v>
      </c>
      <c r="M1337" s="21">
        <v>103.6784722616275</v>
      </c>
      <c r="N1337" s="21">
        <v>203.1708698789279</v>
      </c>
      <c r="O1337" s="21">
        <v>159.81747355805999</v>
      </c>
      <c r="P1337" s="21">
        <v>136.829849974875</v>
      </c>
      <c r="Q1337" s="21">
        <v>161.64166666666671</v>
      </c>
      <c r="R1337" s="21">
        <v>145.08166666666671</v>
      </c>
      <c r="S1337" s="21">
        <v>179.42409178813301</v>
      </c>
      <c r="T1337" s="21">
        <v>132.97080370659631</v>
      </c>
      <c r="U1337" s="21">
        <v>53.408653545379629</v>
      </c>
      <c r="V1337" s="22">
        <v>1353.420964713599</v>
      </c>
      <c r="W1337" s="23">
        <v>288</v>
      </c>
      <c r="X1337" s="24">
        <v>0.8</v>
      </c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</row>
    <row r="1338" spans="1:42" s="25" customFormat="1" ht="16.5" customHeight="1" x14ac:dyDescent="0.25">
      <c r="A1338" s="16">
        <v>25025080</v>
      </c>
      <c r="B1338" s="17" t="s">
        <v>1227</v>
      </c>
      <c r="C1338" s="17" t="s">
        <v>223</v>
      </c>
      <c r="D1338" s="17" t="s">
        <v>224</v>
      </c>
      <c r="E1338" s="17" t="s">
        <v>206</v>
      </c>
      <c r="F1338" s="17">
        <v>2</v>
      </c>
      <c r="G1338" s="17">
        <v>166</v>
      </c>
      <c r="H1338" s="18">
        <v>-75.283055560000008</v>
      </c>
      <c r="I1338" s="19">
        <v>9.3338888900000008</v>
      </c>
      <c r="J1338" s="20">
        <v>17.25925925925926</v>
      </c>
      <c r="K1338" s="21">
        <v>15.14642857142857</v>
      </c>
      <c r="L1338" s="21">
        <v>40.818518518518523</v>
      </c>
      <c r="M1338" s="21">
        <v>85.941666666666663</v>
      </c>
      <c r="N1338" s="21">
        <v>164.9576923076923</v>
      </c>
      <c r="O1338" s="21">
        <v>129.21481481481479</v>
      </c>
      <c r="P1338" s="21">
        <v>135.38</v>
      </c>
      <c r="Q1338" s="21">
        <v>127.864</v>
      </c>
      <c r="R1338" s="21">
        <v>136.85833333333329</v>
      </c>
      <c r="S1338" s="21">
        <v>130.2962962962963</v>
      </c>
      <c r="T1338" s="21">
        <v>95.045833333333348</v>
      </c>
      <c r="U1338" s="21">
        <v>35.85</v>
      </c>
      <c r="V1338" s="22">
        <v>1114.632843101343</v>
      </c>
      <c r="W1338" s="23">
        <v>308</v>
      </c>
      <c r="X1338" s="24">
        <v>0.85555555555555551</v>
      </c>
      <c r="Y1338" s="5"/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</row>
    <row r="1339" spans="1:42" s="25" customFormat="1" ht="16.5" customHeight="1" x14ac:dyDescent="0.25">
      <c r="A1339" s="16">
        <v>25020990</v>
      </c>
      <c r="B1339" s="17" t="s">
        <v>1211</v>
      </c>
      <c r="C1339" s="17" t="s">
        <v>1953</v>
      </c>
      <c r="D1339" s="17" t="s">
        <v>224</v>
      </c>
      <c r="E1339" s="17" t="s">
        <v>206</v>
      </c>
      <c r="F1339" s="17">
        <v>2</v>
      </c>
      <c r="G1339" s="17">
        <v>80</v>
      </c>
      <c r="H1339" s="18">
        <v>-75.190277780000002</v>
      </c>
      <c r="I1339" s="19">
        <v>9.178333330000001</v>
      </c>
      <c r="J1339" s="20">
        <v>29.341379310344831</v>
      </c>
      <c r="K1339" s="21">
        <v>24.048275862068969</v>
      </c>
      <c r="L1339" s="21">
        <v>41.013333333333343</v>
      </c>
      <c r="M1339" s="21">
        <v>114.5533333333333</v>
      </c>
      <c r="N1339" s="21">
        <v>197.72666666666669</v>
      </c>
      <c r="O1339" s="21">
        <v>187.34333333333331</v>
      </c>
      <c r="P1339" s="21">
        <v>193.41379310344831</v>
      </c>
      <c r="Q1339" s="21">
        <v>213.02413793103449</v>
      </c>
      <c r="R1339" s="21">
        <v>195.49629629629629</v>
      </c>
      <c r="S1339" s="21">
        <v>201.53571428571431</v>
      </c>
      <c r="T1339" s="21">
        <v>134.24230769230769</v>
      </c>
      <c r="U1339" s="21">
        <v>56.140740740740739</v>
      </c>
      <c r="V1339" s="22">
        <v>1587.8793118886219</v>
      </c>
      <c r="W1339" s="23">
        <v>344</v>
      </c>
      <c r="X1339" s="24">
        <v>0.9555555555555556</v>
      </c>
      <c r="Y1339" s="5"/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</row>
    <row r="1340" spans="1:42" s="25" customFormat="1" ht="16.5" customHeight="1" x14ac:dyDescent="0.25">
      <c r="A1340" s="16">
        <v>25021000</v>
      </c>
      <c r="B1340" s="17" t="s">
        <v>1211</v>
      </c>
      <c r="C1340" s="17" t="s">
        <v>2238</v>
      </c>
      <c r="D1340" s="17" t="s">
        <v>2238</v>
      </c>
      <c r="E1340" s="17" t="s">
        <v>206</v>
      </c>
      <c r="F1340" s="17">
        <v>2</v>
      </c>
      <c r="G1340" s="17">
        <v>70</v>
      </c>
      <c r="H1340" s="18">
        <v>-75.050833329999989</v>
      </c>
      <c r="I1340" s="19">
        <v>9.1649999999999991</v>
      </c>
      <c r="J1340" s="20">
        <v>22.18333333333333</v>
      </c>
      <c r="K1340" s="21">
        <v>24.186666666666671</v>
      </c>
      <c r="L1340" s="21">
        <v>54.033333333333331</v>
      </c>
      <c r="M1340" s="21">
        <v>109.49</v>
      </c>
      <c r="N1340" s="21">
        <v>176.23214285714289</v>
      </c>
      <c r="O1340" s="21">
        <v>170.04642857142861</v>
      </c>
      <c r="P1340" s="21">
        <v>153.22413793103451</v>
      </c>
      <c r="Q1340" s="21">
        <v>192.83333333333329</v>
      </c>
      <c r="R1340" s="21">
        <v>190.4</v>
      </c>
      <c r="S1340" s="21">
        <v>166.1035714285714</v>
      </c>
      <c r="T1340" s="21">
        <v>133.5703703703704</v>
      </c>
      <c r="U1340" s="21">
        <v>49.68571428571429</v>
      </c>
      <c r="V1340" s="22">
        <v>1441.989032110929</v>
      </c>
      <c r="W1340" s="23">
        <v>344</v>
      </c>
      <c r="X1340" s="24">
        <v>0.9555555555555556</v>
      </c>
      <c r="Y1340" s="5"/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</row>
    <row r="1341" spans="1:42" s="25" customFormat="1" ht="16.5" customHeight="1" x14ac:dyDescent="0.25">
      <c r="A1341" s="16">
        <v>25020940</v>
      </c>
      <c r="B1341" s="17" t="s">
        <v>1211</v>
      </c>
      <c r="C1341" s="17" t="s">
        <v>341</v>
      </c>
      <c r="D1341" s="17" t="s">
        <v>1375</v>
      </c>
      <c r="E1341" s="17" t="s">
        <v>206</v>
      </c>
      <c r="F1341" s="17">
        <v>1</v>
      </c>
      <c r="G1341" s="17">
        <v>45</v>
      </c>
      <c r="H1341" s="18">
        <v>-74.735555560000009</v>
      </c>
      <c r="I1341" s="19">
        <v>8.3327777799999989</v>
      </c>
      <c r="J1341" s="20">
        <v>38.517241379310342</v>
      </c>
      <c r="K1341" s="21">
        <v>42.266666666666673</v>
      </c>
      <c r="L1341" s="21">
        <v>93.266666666666666</v>
      </c>
      <c r="M1341" s="21">
        <v>239.33</v>
      </c>
      <c r="N1341" s="21">
        <v>428.07142857142861</v>
      </c>
      <c r="O1341" s="21">
        <v>422.47931034482758</v>
      </c>
      <c r="P1341" s="21">
        <v>348.76799999999997</v>
      </c>
      <c r="Q1341" s="21">
        <v>423.85172413793111</v>
      </c>
      <c r="R1341" s="21">
        <v>383.01379310344828</v>
      </c>
      <c r="S1341" s="21">
        <v>383.23076923076923</v>
      </c>
      <c r="T1341" s="21">
        <v>344.18666666666672</v>
      </c>
      <c r="U1341" s="21">
        <v>149.23333333333329</v>
      </c>
      <c r="V1341" s="22">
        <v>3296.215600101048</v>
      </c>
      <c r="W1341" s="23">
        <v>345</v>
      </c>
      <c r="X1341" s="24">
        <v>0.95833333333333337</v>
      </c>
      <c r="Y1341" s="5"/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</row>
    <row r="1342" spans="1:42" s="25" customFormat="1" ht="16.5" customHeight="1" x14ac:dyDescent="0.25">
      <c r="A1342" s="16">
        <v>25020390</v>
      </c>
      <c r="B1342" s="17" t="s">
        <v>1211</v>
      </c>
      <c r="C1342" s="17" t="s">
        <v>2239</v>
      </c>
      <c r="D1342" s="17" t="s">
        <v>2240</v>
      </c>
      <c r="E1342" s="17" t="s">
        <v>206</v>
      </c>
      <c r="F1342" s="17">
        <v>2</v>
      </c>
      <c r="G1342" s="17">
        <v>150</v>
      </c>
      <c r="H1342" s="18">
        <v>-75.155805560000005</v>
      </c>
      <c r="I1342" s="19">
        <v>9.3972222199999997</v>
      </c>
      <c r="J1342" s="20">
        <v>23.3448275862069</v>
      </c>
      <c r="K1342" s="21">
        <v>20.12</v>
      </c>
      <c r="L1342" s="21">
        <v>38.413333333333327</v>
      </c>
      <c r="M1342" s="21">
        <v>111.22592592592591</v>
      </c>
      <c r="N1342" s="21">
        <v>140.51724137931041</v>
      </c>
      <c r="O1342" s="21">
        <v>146.62</v>
      </c>
      <c r="P1342" s="21">
        <v>110.6689655172414</v>
      </c>
      <c r="Q1342" s="21">
        <v>133.22068965517241</v>
      </c>
      <c r="R1342" s="21">
        <v>136.03</v>
      </c>
      <c r="S1342" s="21">
        <v>137.41034482758619</v>
      </c>
      <c r="T1342" s="21">
        <v>104.18965517241379</v>
      </c>
      <c r="U1342" s="21">
        <v>34.651724137931033</v>
      </c>
      <c r="V1342" s="22">
        <v>1136.4127075351209</v>
      </c>
      <c r="W1342" s="23">
        <v>350</v>
      </c>
      <c r="X1342" s="24">
        <v>0.97222222222222221</v>
      </c>
      <c r="Y1342" s="5"/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</row>
    <row r="1343" spans="1:42" s="25" customFormat="1" ht="16.5" customHeight="1" x14ac:dyDescent="0.25">
      <c r="A1343" s="16">
        <v>25020190</v>
      </c>
      <c r="B1343" s="17" t="s">
        <v>1211</v>
      </c>
      <c r="C1343" s="17" t="s">
        <v>640</v>
      </c>
      <c r="D1343" s="17" t="s">
        <v>2240</v>
      </c>
      <c r="E1343" s="17" t="s">
        <v>206</v>
      </c>
      <c r="F1343" s="17">
        <v>2</v>
      </c>
      <c r="G1343" s="17">
        <v>200</v>
      </c>
      <c r="H1343" s="18">
        <v>-75.129166669999989</v>
      </c>
      <c r="I1343" s="19">
        <v>9.4319444400000005</v>
      </c>
      <c r="J1343" s="20">
        <v>28.383333333333329</v>
      </c>
      <c r="K1343" s="21">
        <v>30.26</v>
      </c>
      <c r="L1343" s="21">
        <v>49.260714285714293</v>
      </c>
      <c r="M1343" s="21">
        <v>107.45517241379309</v>
      </c>
      <c r="N1343" s="21">
        <v>168.58571428571429</v>
      </c>
      <c r="O1343" s="21">
        <v>159.4178571428572</v>
      </c>
      <c r="P1343" s="21">
        <v>101.33448275862069</v>
      </c>
      <c r="Q1343" s="21">
        <v>137.01034482758621</v>
      </c>
      <c r="R1343" s="21">
        <v>132.48620689655169</v>
      </c>
      <c r="S1343" s="21">
        <v>121.1965517241379</v>
      </c>
      <c r="T1343" s="21">
        <v>87.396551724137922</v>
      </c>
      <c r="U1343" s="21">
        <v>40.235714285714273</v>
      </c>
      <c r="V1343" s="22">
        <v>1163.0226436781611</v>
      </c>
      <c r="W1343" s="23">
        <v>346</v>
      </c>
      <c r="X1343" s="24">
        <v>0.96111111111111114</v>
      </c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</row>
    <row r="1344" spans="1:42" s="25" customFormat="1" ht="16.5" customHeight="1" x14ac:dyDescent="0.25">
      <c r="A1344" s="16">
        <v>25020790</v>
      </c>
      <c r="B1344" s="17" t="s">
        <v>1211</v>
      </c>
      <c r="C1344" s="17" t="s">
        <v>2241</v>
      </c>
      <c r="D1344" s="17" t="s">
        <v>256</v>
      </c>
      <c r="E1344" s="17" t="s">
        <v>206</v>
      </c>
      <c r="F1344" s="17">
        <v>2</v>
      </c>
      <c r="G1344" s="17">
        <v>50</v>
      </c>
      <c r="H1344" s="18">
        <v>-74.717777779999992</v>
      </c>
      <c r="I1344" s="19">
        <v>8.7188888900000006</v>
      </c>
      <c r="J1344" s="20">
        <v>38</v>
      </c>
      <c r="K1344" s="21">
        <v>20.31034482758621</v>
      </c>
      <c r="L1344" s="21">
        <v>51.103448275862071</v>
      </c>
      <c r="M1344" s="21">
        <v>133.63793103448279</v>
      </c>
      <c r="N1344" s="21">
        <v>265.48620689655172</v>
      </c>
      <c r="O1344" s="21">
        <v>283.66666666666669</v>
      </c>
      <c r="P1344" s="21">
        <v>284.06896551724139</v>
      </c>
      <c r="Q1344" s="21">
        <v>348.71428571428572</v>
      </c>
      <c r="R1344" s="21">
        <v>360.21428571428572</v>
      </c>
      <c r="S1344" s="21">
        <v>370.89285714285722</v>
      </c>
      <c r="T1344" s="21">
        <v>294.10000000000002</v>
      </c>
      <c r="U1344" s="21">
        <v>104.2</v>
      </c>
      <c r="V1344" s="22">
        <v>2554.394991789819</v>
      </c>
      <c r="W1344" s="23">
        <v>338</v>
      </c>
      <c r="X1344" s="24">
        <v>0.93888888888888888</v>
      </c>
      <c r="Y1344" s="5"/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</row>
    <row r="1345" spans="1:42" s="25" customFormat="1" ht="16.5" customHeight="1" x14ac:dyDescent="0.25">
      <c r="A1345" s="16">
        <v>25020820</v>
      </c>
      <c r="B1345" s="17" t="s">
        <v>1211</v>
      </c>
      <c r="C1345" s="17" t="s">
        <v>2242</v>
      </c>
      <c r="D1345" s="17" t="s">
        <v>256</v>
      </c>
      <c r="E1345" s="17" t="s">
        <v>206</v>
      </c>
      <c r="F1345" s="17">
        <v>2</v>
      </c>
      <c r="G1345" s="17">
        <v>50</v>
      </c>
      <c r="H1345" s="18">
        <v>-74.699722220000012</v>
      </c>
      <c r="I1345" s="19">
        <v>8.6027777800000003</v>
      </c>
      <c r="J1345" s="20">
        <v>21.892857142857139</v>
      </c>
      <c r="K1345" s="21">
        <v>25.482758620689651</v>
      </c>
      <c r="L1345" s="21">
        <v>66.65517241379311</v>
      </c>
      <c r="M1345" s="21">
        <v>159.66666666666671</v>
      </c>
      <c r="N1345" s="21">
        <v>284.79310344827587</v>
      </c>
      <c r="O1345" s="21">
        <v>334.72413793103448</v>
      </c>
      <c r="P1345" s="21">
        <v>315.76666666666671</v>
      </c>
      <c r="Q1345" s="21">
        <v>369.07931034482749</v>
      </c>
      <c r="R1345" s="21">
        <v>315.07407407407408</v>
      </c>
      <c r="S1345" s="21">
        <v>346.79655172413788</v>
      </c>
      <c r="T1345" s="21">
        <v>275.04642857142858</v>
      </c>
      <c r="U1345" s="21">
        <v>75.125</v>
      </c>
      <c r="V1345" s="22">
        <v>2590.102727604452</v>
      </c>
      <c r="W1345" s="23">
        <v>345</v>
      </c>
      <c r="X1345" s="24">
        <v>0.95833333333333337</v>
      </c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</row>
    <row r="1346" spans="1:42" s="25" customFormat="1" ht="16.5" customHeight="1" x14ac:dyDescent="0.25">
      <c r="A1346" s="16">
        <v>25025270</v>
      </c>
      <c r="B1346" s="17" t="s">
        <v>1244</v>
      </c>
      <c r="C1346" s="17" t="s">
        <v>2243</v>
      </c>
      <c r="D1346" s="17" t="s">
        <v>2244</v>
      </c>
      <c r="E1346" s="17" t="s">
        <v>206</v>
      </c>
      <c r="F1346" s="17">
        <v>2</v>
      </c>
      <c r="G1346" s="17">
        <v>160</v>
      </c>
      <c r="H1346" s="18">
        <v>-75.387500000000003</v>
      </c>
      <c r="I1346" s="19">
        <v>9.3163888900000007</v>
      </c>
      <c r="J1346" s="20">
        <v>15.53571428571429</v>
      </c>
      <c r="K1346" s="21">
        <v>23.077777777777779</v>
      </c>
      <c r="L1346" s="21">
        <v>40.625000000000007</v>
      </c>
      <c r="M1346" s="21">
        <v>125.0896551724138</v>
      </c>
      <c r="N1346" s="21">
        <v>173.60400000000001</v>
      </c>
      <c r="O1346" s="21">
        <v>152.45333333333329</v>
      </c>
      <c r="P1346" s="21">
        <v>133.44074074074069</v>
      </c>
      <c r="Q1346" s="21">
        <v>160.92142857142861</v>
      </c>
      <c r="R1346" s="21">
        <v>172.648</v>
      </c>
      <c r="S1346" s="21">
        <v>129.01666666666671</v>
      </c>
      <c r="T1346" s="21">
        <v>102.2407407407407</v>
      </c>
      <c r="U1346" s="21">
        <v>46.050000000000011</v>
      </c>
      <c r="V1346" s="22">
        <v>1274.7030572888159</v>
      </c>
      <c r="W1346" s="23">
        <v>322</v>
      </c>
      <c r="X1346" s="24">
        <v>0.89444444444444449</v>
      </c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</row>
    <row r="1347" spans="1:42" s="25" customFormat="1" ht="16.5" customHeight="1" x14ac:dyDescent="0.25">
      <c r="A1347" s="16">
        <v>25020750</v>
      </c>
      <c r="B1347" s="17" t="s">
        <v>1211</v>
      </c>
      <c r="C1347" s="17" t="s">
        <v>2245</v>
      </c>
      <c r="D1347" s="17" t="s">
        <v>207</v>
      </c>
      <c r="E1347" s="17" t="s">
        <v>206</v>
      </c>
      <c r="F1347" s="17">
        <v>2</v>
      </c>
      <c r="G1347" s="17">
        <v>60</v>
      </c>
      <c r="H1347" s="18">
        <v>-75.168888890000005</v>
      </c>
      <c r="I1347" s="19">
        <v>9.011388890000001</v>
      </c>
      <c r="J1347" s="20">
        <v>17.666666666666671</v>
      </c>
      <c r="K1347" s="21">
        <v>17.21</v>
      </c>
      <c r="L1347" s="21">
        <v>43.513793103448279</v>
      </c>
      <c r="M1347" s="21">
        <v>106.79</v>
      </c>
      <c r="N1347" s="21">
        <v>196.16896551724139</v>
      </c>
      <c r="O1347" s="21">
        <v>192.09333333333331</v>
      </c>
      <c r="P1347" s="21">
        <v>180.56666666666669</v>
      </c>
      <c r="Q1347" s="21">
        <v>238.4892857142857</v>
      </c>
      <c r="R1347" s="21">
        <v>204.22499999999999</v>
      </c>
      <c r="S1347" s="21">
        <v>164.0344827586207</v>
      </c>
      <c r="T1347" s="21">
        <v>113.7</v>
      </c>
      <c r="U1347" s="21">
        <v>31.896551724137929</v>
      </c>
      <c r="V1347" s="22">
        <v>1506.3547454844011</v>
      </c>
      <c r="W1347" s="23">
        <v>349</v>
      </c>
      <c r="X1347" s="24">
        <v>0.96944444444444444</v>
      </c>
      <c r="Y1347" s="5"/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</row>
    <row r="1348" spans="1:42" s="25" customFormat="1" ht="16.5" customHeight="1" x14ac:dyDescent="0.25">
      <c r="A1348" s="16">
        <v>25025380</v>
      </c>
      <c r="B1348" s="17" t="s">
        <v>1288</v>
      </c>
      <c r="C1348" s="17" t="s">
        <v>2246</v>
      </c>
      <c r="D1348" s="17" t="s">
        <v>207</v>
      </c>
      <c r="E1348" s="17" t="s">
        <v>206</v>
      </c>
      <c r="F1348" s="17">
        <v>2</v>
      </c>
      <c r="G1348" s="17">
        <v>20</v>
      </c>
      <c r="H1348" s="18">
        <v>-75.044722220000011</v>
      </c>
      <c r="I1348" s="19">
        <v>9.1638888900000008</v>
      </c>
      <c r="J1348" s="20">
        <v>10.33103448275862</v>
      </c>
      <c r="K1348" s="21">
        <v>6.6185185185185196</v>
      </c>
      <c r="L1348" s="21">
        <v>30.523076923076921</v>
      </c>
      <c r="M1348" s="21">
        <v>114.9153846153846</v>
      </c>
      <c r="N1348" s="21">
        <v>211.12692307692299</v>
      </c>
      <c r="O1348" s="21">
        <v>213.81481481481481</v>
      </c>
      <c r="P1348" s="21">
        <v>236.94230769230771</v>
      </c>
      <c r="Q1348" s="21">
        <v>243.55833333333331</v>
      </c>
      <c r="R1348" s="21">
        <v>246.9038461538461</v>
      </c>
      <c r="S1348" s="21">
        <v>186.4038461538461</v>
      </c>
      <c r="T1348" s="21">
        <v>141.6</v>
      </c>
      <c r="U1348" s="21">
        <v>48.362068965517253</v>
      </c>
      <c r="V1348" s="22">
        <v>1691.1001547303269</v>
      </c>
      <c r="W1348" s="23">
        <v>320</v>
      </c>
      <c r="X1348" s="24">
        <v>0.88888888888888884</v>
      </c>
      <c r="Y1348" s="5"/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</row>
    <row r="1349" spans="1:42" s="25" customFormat="1" ht="16.5" customHeight="1" x14ac:dyDescent="0.25">
      <c r="A1349" s="16">
        <v>25020760</v>
      </c>
      <c r="B1349" s="17" t="s">
        <v>1211</v>
      </c>
      <c r="C1349" s="17" t="s">
        <v>205</v>
      </c>
      <c r="D1349" s="17" t="s">
        <v>207</v>
      </c>
      <c r="E1349" s="17" t="s">
        <v>206</v>
      </c>
      <c r="F1349" s="17">
        <v>2</v>
      </c>
      <c r="G1349" s="17">
        <v>25</v>
      </c>
      <c r="H1349" s="18">
        <v>-74.940555560000007</v>
      </c>
      <c r="I1349" s="19">
        <v>9.0047222199999997</v>
      </c>
      <c r="J1349" s="20">
        <v>15.4551724137931</v>
      </c>
      <c r="K1349" s="21">
        <v>12.68965517241379</v>
      </c>
      <c r="L1349" s="21">
        <v>27.93333333333333</v>
      </c>
      <c r="M1349" s="21">
        <v>91.551724137931032</v>
      </c>
      <c r="N1349" s="21">
        <v>175.21428571428569</v>
      </c>
      <c r="O1349" s="21">
        <v>191.6</v>
      </c>
      <c r="P1349" s="21">
        <v>178.4733333333333</v>
      </c>
      <c r="Q1349" s="21">
        <v>228.33928571428569</v>
      </c>
      <c r="R1349" s="21">
        <v>224.19642857142861</v>
      </c>
      <c r="S1349" s="21">
        <v>178.96296296296299</v>
      </c>
      <c r="T1349" s="21">
        <v>134.56785714285721</v>
      </c>
      <c r="U1349" s="21">
        <v>45.535714285714278</v>
      </c>
      <c r="V1349" s="22">
        <v>1504.5197527823391</v>
      </c>
      <c r="W1349" s="23">
        <v>343</v>
      </c>
      <c r="X1349" s="24">
        <v>0.95277777777777772</v>
      </c>
      <c r="Y1349" s="5"/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</row>
    <row r="1350" spans="1:42" s="25" customFormat="1" ht="16.5" customHeight="1" x14ac:dyDescent="0.25">
      <c r="A1350" s="16">
        <v>25020400</v>
      </c>
      <c r="B1350" s="17" t="s">
        <v>1211</v>
      </c>
      <c r="C1350" s="17" t="s">
        <v>2247</v>
      </c>
      <c r="D1350" s="17" t="s">
        <v>2248</v>
      </c>
      <c r="E1350" s="17" t="s">
        <v>206</v>
      </c>
      <c r="F1350" s="17">
        <v>2</v>
      </c>
      <c r="G1350" s="17">
        <v>180</v>
      </c>
      <c r="H1350" s="18">
        <v>-75.303611110000006</v>
      </c>
      <c r="I1350" s="19">
        <v>9.320555559999999</v>
      </c>
      <c r="J1350" s="20">
        <v>29.493103448275871</v>
      </c>
      <c r="K1350" s="21">
        <v>16.851724137931029</v>
      </c>
      <c r="L1350" s="21">
        <v>40.900000000000013</v>
      </c>
      <c r="M1350" s="21">
        <v>93.225000000000009</v>
      </c>
      <c r="N1350" s="21">
        <v>146.4814814814815</v>
      </c>
      <c r="O1350" s="21">
        <v>122.8428571428571</v>
      </c>
      <c r="P1350" s="21">
        <v>106.2928571428572</v>
      </c>
      <c r="Q1350" s="21">
        <v>123.6888888888889</v>
      </c>
      <c r="R1350" s="21">
        <v>102.2555555555556</v>
      </c>
      <c r="S1350" s="21">
        <v>142.66785714285709</v>
      </c>
      <c r="T1350" s="21">
        <v>76.603571428571428</v>
      </c>
      <c r="U1350" s="21">
        <v>33.031034482758621</v>
      </c>
      <c r="V1350" s="22">
        <v>1034.333930852034</v>
      </c>
      <c r="W1350" s="23">
        <v>335</v>
      </c>
      <c r="X1350" s="24">
        <v>0.93055555555555558</v>
      </c>
      <c r="Y1350" s="5"/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</row>
    <row r="1351" spans="1:42" s="25" customFormat="1" ht="16.5" customHeight="1" x14ac:dyDescent="0.25">
      <c r="A1351" s="16">
        <v>25021470</v>
      </c>
      <c r="B1351" s="17" t="s">
        <v>1211</v>
      </c>
      <c r="C1351" s="17" t="s">
        <v>2249</v>
      </c>
      <c r="D1351" s="17" t="s">
        <v>902</v>
      </c>
      <c r="E1351" s="17" t="s">
        <v>206</v>
      </c>
      <c r="F1351" s="17">
        <v>2</v>
      </c>
      <c r="G1351" s="17">
        <v>60</v>
      </c>
      <c r="H1351" s="18">
        <v>-75.089722219999999</v>
      </c>
      <c r="I1351" s="19">
        <v>8.5763888900000005</v>
      </c>
      <c r="J1351" s="20">
        <v>9</v>
      </c>
      <c r="K1351" s="21">
        <v>12.33333333333333</v>
      </c>
      <c r="L1351" s="21">
        <v>31.726315789473681</v>
      </c>
      <c r="M1351" s="21">
        <v>124.88</v>
      </c>
      <c r="N1351" s="21">
        <v>247.65</v>
      </c>
      <c r="O1351" s="21">
        <v>272.05263157894728</v>
      </c>
      <c r="P1351" s="21">
        <v>328.64210526315787</v>
      </c>
      <c r="Q1351" s="21">
        <v>347.8</v>
      </c>
      <c r="R1351" s="21">
        <v>303.22105263157891</v>
      </c>
      <c r="S1351" s="21">
        <v>205.41176470588229</v>
      </c>
      <c r="T1351" s="21">
        <v>168.7823529411765</v>
      </c>
      <c r="U1351" s="21">
        <v>50.864705882352943</v>
      </c>
      <c r="V1351" s="22">
        <v>2102.3642621259032</v>
      </c>
      <c r="W1351" s="23">
        <v>221</v>
      </c>
      <c r="X1351" s="24">
        <v>0.92083333333333328</v>
      </c>
      <c r="Y1351" s="5" t="s">
        <v>1214</v>
      </c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</row>
    <row r="1352" spans="1:42" s="25" customFormat="1" ht="16.5" customHeight="1" x14ac:dyDescent="0.25">
      <c r="A1352" s="16">
        <v>25020740</v>
      </c>
      <c r="B1352" s="17" t="s">
        <v>1211</v>
      </c>
      <c r="C1352" s="17" t="s">
        <v>2250</v>
      </c>
      <c r="D1352" s="17" t="s">
        <v>902</v>
      </c>
      <c r="E1352" s="17" t="s">
        <v>206</v>
      </c>
      <c r="F1352" s="17">
        <v>2</v>
      </c>
      <c r="G1352" s="17">
        <v>20</v>
      </c>
      <c r="H1352" s="18">
        <v>-75.01472222000001</v>
      </c>
      <c r="I1352" s="19">
        <v>8.62916667</v>
      </c>
      <c r="J1352" s="20">
        <v>14.72413793103448</v>
      </c>
      <c r="K1352" s="21">
        <v>7.6428571428571432</v>
      </c>
      <c r="L1352" s="21">
        <v>41.037037037037038</v>
      </c>
      <c r="M1352" s="21">
        <v>106.8962962962963</v>
      </c>
      <c r="N1352" s="21">
        <v>257.14</v>
      </c>
      <c r="O1352" s="21">
        <v>246.2222222222222</v>
      </c>
      <c r="P1352" s="21">
        <v>296.07692307692309</v>
      </c>
      <c r="Q1352" s="21">
        <v>320.95999999999998</v>
      </c>
      <c r="R1352" s="21">
        <v>292.78148148148148</v>
      </c>
      <c r="S1352" s="21">
        <v>244.6192307692308</v>
      </c>
      <c r="T1352" s="21">
        <v>166.9916666666667</v>
      </c>
      <c r="U1352" s="21">
        <v>66.615384615384613</v>
      </c>
      <c r="V1352" s="22">
        <v>2061.707237239134</v>
      </c>
      <c r="W1352" s="23">
        <v>317</v>
      </c>
      <c r="X1352" s="24">
        <v>0.88055555555555554</v>
      </c>
      <c r="Y1352" s="5"/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</row>
    <row r="1353" spans="1:42" s="25" customFormat="1" ht="16.5" customHeight="1" x14ac:dyDescent="0.25">
      <c r="A1353" s="16">
        <v>25021660</v>
      </c>
      <c r="B1353" s="17" t="s">
        <v>1211</v>
      </c>
      <c r="C1353" s="17" t="s">
        <v>2251</v>
      </c>
      <c r="D1353" s="17" t="s">
        <v>902</v>
      </c>
      <c r="E1353" s="17" t="s">
        <v>206</v>
      </c>
      <c r="F1353" s="17">
        <v>2</v>
      </c>
      <c r="G1353" s="17">
        <v>30</v>
      </c>
      <c r="H1353" s="18">
        <v>-75.257222220000003</v>
      </c>
      <c r="I1353" s="19">
        <v>8.6008333300000004</v>
      </c>
      <c r="J1353" s="20">
        <v>11.241379310344829</v>
      </c>
      <c r="K1353" s="21">
        <v>12.4448275862069</v>
      </c>
      <c r="L1353" s="21">
        <v>49.18571428571429</v>
      </c>
      <c r="M1353" s="21">
        <v>140.6428571428572</v>
      </c>
      <c r="N1353" s="21">
        <v>215.67857142857139</v>
      </c>
      <c r="O1353" s="21">
        <v>217.8827586206896</v>
      </c>
      <c r="P1353" s="21">
        <v>245.52068965517239</v>
      </c>
      <c r="Q1353" s="21">
        <v>269.93928571428569</v>
      </c>
      <c r="R1353" s="21">
        <v>247.97407407407411</v>
      </c>
      <c r="S1353" s="21">
        <v>178.8259259259259</v>
      </c>
      <c r="T1353" s="21">
        <v>119.67037037037041</v>
      </c>
      <c r="U1353" s="21">
        <v>51.884000000000007</v>
      </c>
      <c r="V1353" s="22">
        <v>1760.8904541142131</v>
      </c>
      <c r="W1353" s="23">
        <v>334</v>
      </c>
      <c r="X1353" s="24">
        <v>0.92777777777777781</v>
      </c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</row>
    <row r="1354" spans="1:42" s="25" customFormat="1" ht="16.5" customHeight="1" x14ac:dyDescent="0.25">
      <c r="A1354" s="16">
        <v>13090030</v>
      </c>
      <c r="B1354" s="17" t="s">
        <v>1211</v>
      </c>
      <c r="C1354" s="17" t="s">
        <v>2252</v>
      </c>
      <c r="D1354" s="17" t="s">
        <v>2253</v>
      </c>
      <c r="E1354" s="17" t="s">
        <v>206</v>
      </c>
      <c r="F1354" s="17">
        <v>2</v>
      </c>
      <c r="G1354" s="17">
        <v>1</v>
      </c>
      <c r="H1354" s="18">
        <v>-75.600555560000004</v>
      </c>
      <c r="I1354" s="19">
        <v>9.9102777799999995</v>
      </c>
      <c r="J1354" s="20">
        <v>8.8068965517241384</v>
      </c>
      <c r="K1354" s="21">
        <v>2.2551724137931042</v>
      </c>
      <c r="L1354" s="21">
        <v>17.793103448275861</v>
      </c>
      <c r="M1354" s="21">
        <v>41.336666666666673</v>
      </c>
      <c r="N1354" s="21">
        <v>147.5827586206897</v>
      </c>
      <c r="O1354" s="21">
        <v>123.0178571428571</v>
      </c>
      <c r="P1354" s="21">
        <v>127.1964285714286</v>
      </c>
      <c r="Q1354" s="21">
        <v>134.19310344827579</v>
      </c>
      <c r="R1354" s="21">
        <v>160.89642857142849</v>
      </c>
      <c r="S1354" s="21">
        <v>249.72142857142859</v>
      </c>
      <c r="T1354" s="21">
        <v>146.46</v>
      </c>
      <c r="U1354" s="21">
        <v>72.107142857142861</v>
      </c>
      <c r="V1354" s="22">
        <v>1231.366986863711</v>
      </c>
      <c r="W1354" s="23">
        <v>340</v>
      </c>
      <c r="X1354" s="24">
        <v>0.94444444444444442</v>
      </c>
      <c r="Y1354" s="5"/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</row>
    <row r="1355" spans="1:42" s="25" customFormat="1" ht="16.5" customHeight="1" x14ac:dyDescent="0.25">
      <c r="A1355" s="16">
        <v>13090110</v>
      </c>
      <c r="B1355" s="17" t="s">
        <v>1211</v>
      </c>
      <c r="C1355" s="17" t="s">
        <v>2009</v>
      </c>
      <c r="D1355" s="17" t="s">
        <v>2253</v>
      </c>
      <c r="E1355" s="17" t="s">
        <v>206</v>
      </c>
      <c r="F1355" s="17">
        <v>2</v>
      </c>
      <c r="G1355" s="17">
        <v>50</v>
      </c>
      <c r="H1355" s="18">
        <v>-75.418333329999996</v>
      </c>
      <c r="I1355" s="19">
        <v>9.8175000000000008</v>
      </c>
      <c r="J1355" s="20">
        <v>12.47</v>
      </c>
      <c r="K1355" s="21">
        <v>17.334482758620691</v>
      </c>
      <c r="L1355" s="21">
        <v>48.830000000000013</v>
      </c>
      <c r="M1355" s="21">
        <v>133.28666666666669</v>
      </c>
      <c r="N1355" s="21">
        <v>219.9</v>
      </c>
      <c r="O1355" s="21">
        <v>176.67142857142849</v>
      </c>
      <c r="P1355" s="21">
        <v>183.96206896551729</v>
      </c>
      <c r="Q1355" s="21">
        <v>212.9142857142858</v>
      </c>
      <c r="R1355" s="21">
        <v>179.99259259259259</v>
      </c>
      <c r="S1355" s="21">
        <v>211.88928571428571</v>
      </c>
      <c r="T1355" s="21">
        <v>196.83333333333329</v>
      </c>
      <c r="U1355" s="21">
        <v>82.025925925925918</v>
      </c>
      <c r="V1355" s="22">
        <v>1676.110070242657</v>
      </c>
      <c r="W1355" s="23">
        <v>341</v>
      </c>
      <c r="X1355" s="24">
        <v>0.94722222222222219</v>
      </c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</row>
    <row r="1356" spans="1:42" s="25" customFormat="1" ht="16.5" customHeight="1" x14ac:dyDescent="0.25">
      <c r="A1356" s="16">
        <v>29030380</v>
      </c>
      <c r="B1356" s="17" t="s">
        <v>1211</v>
      </c>
      <c r="C1356" s="17" t="s">
        <v>2254</v>
      </c>
      <c r="D1356" s="17" t="s">
        <v>2253</v>
      </c>
      <c r="E1356" s="17" t="s">
        <v>206</v>
      </c>
      <c r="F1356" s="17">
        <v>2</v>
      </c>
      <c r="G1356" s="17">
        <v>10</v>
      </c>
      <c r="H1356" s="18">
        <v>-75.388694439999995</v>
      </c>
      <c r="I1356" s="19">
        <v>9.8798055599999994</v>
      </c>
      <c r="J1356" s="20">
        <v>26.06071428571429</v>
      </c>
      <c r="K1356" s="21">
        <v>40.203571428571429</v>
      </c>
      <c r="L1356" s="21">
        <v>60.896153846153837</v>
      </c>
      <c r="M1356" s="21">
        <v>157.15357142857141</v>
      </c>
      <c r="N1356" s="21">
        <v>212.59285714285721</v>
      </c>
      <c r="O1356" s="21">
        <v>185.2481481481482</v>
      </c>
      <c r="P1356" s="21">
        <v>179.58620689655169</v>
      </c>
      <c r="Q1356" s="21">
        <v>241.7931034482759</v>
      </c>
      <c r="R1356" s="21">
        <v>234.1448275862069</v>
      </c>
      <c r="S1356" s="21">
        <v>244.62758620689661</v>
      </c>
      <c r="T1356" s="21">
        <v>213.78275862068969</v>
      </c>
      <c r="U1356" s="21">
        <v>89.525000000000006</v>
      </c>
      <c r="V1356" s="22">
        <v>1885.6144990386369</v>
      </c>
      <c r="W1356" s="23">
        <v>338</v>
      </c>
      <c r="X1356" s="24">
        <v>0.93888888888888888</v>
      </c>
      <c r="Y1356" s="5"/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</row>
    <row r="1357" spans="1:42" s="25" customFormat="1" ht="16.5" customHeight="1" x14ac:dyDescent="0.25">
      <c r="A1357" s="16">
        <v>13090010</v>
      </c>
      <c r="B1357" s="17" t="s">
        <v>1211</v>
      </c>
      <c r="C1357" s="17" t="s">
        <v>2255</v>
      </c>
      <c r="D1357" s="17" t="s">
        <v>2253</v>
      </c>
      <c r="E1357" s="17" t="s">
        <v>206</v>
      </c>
      <c r="F1357" s="17">
        <v>2</v>
      </c>
      <c r="G1357" s="17">
        <v>1</v>
      </c>
      <c r="H1357" s="18">
        <v>-75.432777779999995</v>
      </c>
      <c r="I1357" s="19">
        <v>9.82888889</v>
      </c>
      <c r="J1357" s="20">
        <v>0.66666666666666663</v>
      </c>
      <c r="K1357" s="21">
        <v>1.8666666666666669</v>
      </c>
      <c r="L1357" s="21">
        <v>8.4034482758620683</v>
      </c>
      <c r="M1357" s="21">
        <v>39.689655172413786</v>
      </c>
      <c r="N1357" s="21">
        <v>125.95357142857139</v>
      </c>
      <c r="O1357" s="21">
        <v>157.5333333333333</v>
      </c>
      <c r="P1357" s="21">
        <v>121.6571428571429</v>
      </c>
      <c r="Q1357" s="21">
        <v>160.74285714285719</v>
      </c>
      <c r="R1357" s="21">
        <v>181.0230769230769</v>
      </c>
      <c r="S1357" s="21">
        <v>242.25357142857141</v>
      </c>
      <c r="T1357" s="21">
        <v>179.13333333333341</v>
      </c>
      <c r="U1357" s="21">
        <v>60.465384615384608</v>
      </c>
      <c r="V1357" s="22">
        <v>1279.38870784388</v>
      </c>
      <c r="W1357" s="23">
        <v>336</v>
      </c>
      <c r="X1357" s="24">
        <v>0.93333333333333335</v>
      </c>
      <c r="Y1357" s="5"/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</row>
    <row r="1358" spans="1:42" s="25" customFormat="1" ht="16.5" customHeight="1" x14ac:dyDescent="0.25">
      <c r="A1358" s="16">
        <v>13090020</v>
      </c>
      <c r="B1358" s="17" t="s">
        <v>1211</v>
      </c>
      <c r="C1358" s="17" t="s">
        <v>2253</v>
      </c>
      <c r="D1358" s="17" t="s">
        <v>2253</v>
      </c>
      <c r="E1358" s="17" t="s">
        <v>206</v>
      </c>
      <c r="F1358" s="17">
        <v>2</v>
      </c>
      <c r="G1358" s="17">
        <v>55</v>
      </c>
      <c r="H1358" s="18">
        <v>-75.538055560000004</v>
      </c>
      <c r="I1358" s="19">
        <v>9.75416667</v>
      </c>
      <c r="J1358" s="20">
        <v>12.717241379310339</v>
      </c>
      <c r="K1358" s="21">
        <v>18.203448275862069</v>
      </c>
      <c r="L1358" s="21">
        <v>30.706896551724139</v>
      </c>
      <c r="M1358" s="21">
        <v>75.939285714285703</v>
      </c>
      <c r="N1358" s="21">
        <v>135.37037037037041</v>
      </c>
      <c r="O1358" s="21">
        <v>130.5</v>
      </c>
      <c r="P1358" s="21">
        <v>127.3357142857143</v>
      </c>
      <c r="Q1358" s="21">
        <v>123.7269230769231</v>
      </c>
      <c r="R1358" s="21">
        <v>123.08076923076921</v>
      </c>
      <c r="S1358" s="21">
        <v>182.15384615384619</v>
      </c>
      <c r="T1358" s="21">
        <v>150.47407407407411</v>
      </c>
      <c r="U1358" s="21">
        <v>71.829629629629636</v>
      </c>
      <c r="V1358" s="22">
        <v>1182.0381987425089</v>
      </c>
      <c r="W1358" s="23">
        <v>330</v>
      </c>
      <c r="X1358" s="24">
        <v>0.91666666666666663</v>
      </c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</row>
    <row r="1359" spans="1:42" s="25" customFormat="1" ht="16.5" customHeight="1" x14ac:dyDescent="0.25">
      <c r="A1359" s="16">
        <v>25020770</v>
      </c>
      <c r="B1359" s="17" t="s">
        <v>1211</v>
      </c>
      <c r="C1359" s="17" t="s">
        <v>2256</v>
      </c>
      <c r="D1359" s="17" t="s">
        <v>2256</v>
      </c>
      <c r="E1359" s="17" t="s">
        <v>206</v>
      </c>
      <c r="F1359" s="17">
        <v>2</v>
      </c>
      <c r="G1359" s="17">
        <v>200</v>
      </c>
      <c r="H1359" s="18">
        <v>-75.05277778</v>
      </c>
      <c r="I1359" s="19">
        <v>9.4030555600000003</v>
      </c>
      <c r="J1359" s="20">
        <v>21.832142857142859</v>
      </c>
      <c r="K1359" s="21">
        <v>26.471428571428572</v>
      </c>
      <c r="L1359" s="21">
        <v>62.921428571428571</v>
      </c>
      <c r="M1359" s="21">
        <v>112.8357142857143</v>
      </c>
      <c r="N1359" s="21">
        <v>197.77407407407409</v>
      </c>
      <c r="O1359" s="21">
        <v>166.58214285714291</v>
      </c>
      <c r="P1359" s="21">
        <v>137.83571428571429</v>
      </c>
      <c r="Q1359" s="21">
        <v>193.12962962962959</v>
      </c>
      <c r="R1359" s="21">
        <v>163.8074074074074</v>
      </c>
      <c r="S1359" s="21">
        <v>210.69629629629631</v>
      </c>
      <c r="T1359" s="21">
        <v>130.66071428571431</v>
      </c>
      <c r="U1359" s="21">
        <v>66.378571428571419</v>
      </c>
      <c r="V1359" s="22">
        <v>1490.925264550265</v>
      </c>
      <c r="W1359" s="23">
        <v>332</v>
      </c>
      <c r="X1359" s="24">
        <v>0.92222222222222228</v>
      </c>
      <c r="Y1359" s="5"/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</row>
    <row r="1360" spans="1:42" s="25" customFormat="1" ht="16.5" customHeight="1" x14ac:dyDescent="0.25">
      <c r="A1360" s="16">
        <v>13090230</v>
      </c>
      <c r="B1360" s="17" t="s">
        <v>1211</v>
      </c>
      <c r="C1360" s="17" t="s">
        <v>2257</v>
      </c>
      <c r="D1360" s="17" t="s">
        <v>222</v>
      </c>
      <c r="E1360" s="17" t="s">
        <v>206</v>
      </c>
      <c r="F1360" s="17">
        <v>2</v>
      </c>
      <c r="G1360" s="17">
        <v>58</v>
      </c>
      <c r="H1360" s="18">
        <v>-75.491944439999997</v>
      </c>
      <c r="I1360" s="19">
        <v>9.2933333300000012</v>
      </c>
      <c r="J1360" s="20">
        <v>23.1</v>
      </c>
      <c r="K1360" s="21">
        <v>18.45862068965517</v>
      </c>
      <c r="L1360" s="21">
        <v>27.467857142857142</v>
      </c>
      <c r="M1360" s="21">
        <v>105.562962962963</v>
      </c>
      <c r="N1360" s="21">
        <v>206.5740740740741</v>
      </c>
      <c r="O1360" s="21">
        <v>156.30769230769229</v>
      </c>
      <c r="P1360" s="21">
        <v>171.95714285714291</v>
      </c>
      <c r="Q1360" s="21">
        <v>202.20357142857151</v>
      </c>
      <c r="R1360" s="21">
        <v>200.41071428571431</v>
      </c>
      <c r="S1360" s="21">
        <v>174.17777777777781</v>
      </c>
      <c r="T1360" s="21">
        <v>168.19310344827591</v>
      </c>
      <c r="U1360" s="21">
        <v>49.458620689655177</v>
      </c>
      <c r="V1360" s="22">
        <v>1503.8721376643789</v>
      </c>
      <c r="W1360" s="23">
        <v>336</v>
      </c>
      <c r="X1360" s="24">
        <v>0.93333333333333335</v>
      </c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</row>
    <row r="1361" spans="1:42" s="25" customFormat="1" ht="16.5" customHeight="1" x14ac:dyDescent="0.25">
      <c r="A1361" s="16">
        <v>25025350</v>
      </c>
      <c r="B1361" s="17" t="s">
        <v>1227</v>
      </c>
      <c r="C1361" s="17" t="s">
        <v>2258</v>
      </c>
      <c r="D1361" s="17" t="s">
        <v>222</v>
      </c>
      <c r="E1361" s="17" t="s">
        <v>206</v>
      </c>
      <c r="F1361" s="17">
        <v>2</v>
      </c>
      <c r="G1361" s="17">
        <v>160</v>
      </c>
      <c r="H1361" s="18">
        <v>-75.387500000000003</v>
      </c>
      <c r="I1361" s="19">
        <v>9.3163888900000007</v>
      </c>
      <c r="J1361" s="20">
        <v>16.533333333333331</v>
      </c>
      <c r="K1361" s="21">
        <v>19.399999999999999</v>
      </c>
      <c r="L1361" s="21">
        <v>26.988888888888891</v>
      </c>
      <c r="M1361" s="21">
        <v>114.14705882352941</v>
      </c>
      <c r="N1361" s="21">
        <v>167.18125000000001</v>
      </c>
      <c r="O1361" s="21">
        <v>133.6055555555555</v>
      </c>
      <c r="P1361" s="21">
        <v>135.67500000000001</v>
      </c>
      <c r="Q1361" s="21">
        <v>141.375</v>
      </c>
      <c r="R1361" s="21">
        <v>181.65294117647059</v>
      </c>
      <c r="S1361" s="21">
        <v>123.5529411764706</v>
      </c>
      <c r="T1361" s="21">
        <v>113.3875</v>
      </c>
      <c r="U1361" s="21">
        <v>43.118750000000013</v>
      </c>
      <c r="V1361" s="22">
        <v>1216.618218954249</v>
      </c>
      <c r="W1361" s="23">
        <v>202</v>
      </c>
      <c r="X1361" s="24">
        <v>0.84166666666666667</v>
      </c>
      <c r="Y1361" s="5" t="s">
        <v>1214</v>
      </c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</row>
    <row r="1362" spans="1:42" s="25" customFormat="1" ht="16.5" customHeight="1" x14ac:dyDescent="0.25">
      <c r="A1362" s="16">
        <v>25021360</v>
      </c>
      <c r="B1362" s="17" t="s">
        <v>1211</v>
      </c>
      <c r="C1362" s="17" t="s">
        <v>2061</v>
      </c>
      <c r="D1362" s="17" t="s">
        <v>206</v>
      </c>
      <c r="E1362" s="17" t="s">
        <v>206</v>
      </c>
      <c r="F1362" s="17">
        <v>2</v>
      </c>
      <c r="G1362" s="17">
        <v>20</v>
      </c>
      <c r="H1362" s="18">
        <v>-74.711944439999996</v>
      </c>
      <c r="I1362" s="19">
        <v>8.9247222199999996</v>
      </c>
      <c r="J1362" s="20">
        <v>29.03448275862069</v>
      </c>
      <c r="K1362" s="21">
        <v>16.413793103448281</v>
      </c>
      <c r="L1362" s="21">
        <v>40.482758620689658</v>
      </c>
      <c r="M1362" s="21">
        <v>113.1</v>
      </c>
      <c r="N1362" s="21">
        <v>245.66666666666671</v>
      </c>
      <c r="O1362" s="21">
        <v>252.92333333333329</v>
      </c>
      <c r="P1362" s="21">
        <v>269.43333333333328</v>
      </c>
      <c r="Q1362" s="21">
        <v>269.66551724137929</v>
      </c>
      <c r="R1362" s="21">
        <v>262.34482758620692</v>
      </c>
      <c r="S1362" s="21">
        <v>290.95862068965522</v>
      </c>
      <c r="T1362" s="21">
        <v>244.74642857142859</v>
      </c>
      <c r="U1362" s="21">
        <v>142.35714285714289</v>
      </c>
      <c r="V1362" s="22">
        <v>2177.1269047619048</v>
      </c>
      <c r="W1362" s="23">
        <v>350</v>
      </c>
      <c r="X1362" s="24">
        <v>0.97222222222222221</v>
      </c>
      <c r="Y1362" s="5"/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</row>
    <row r="1363" spans="1:42" s="25" customFormat="1" ht="16.5" customHeight="1" x14ac:dyDescent="0.25">
      <c r="A1363" s="16">
        <v>25020500</v>
      </c>
      <c r="B1363" s="17" t="s">
        <v>1211</v>
      </c>
      <c r="C1363" s="17" t="s">
        <v>2259</v>
      </c>
      <c r="D1363" s="17" t="s">
        <v>206</v>
      </c>
      <c r="E1363" s="17" t="s">
        <v>206</v>
      </c>
      <c r="F1363" s="17">
        <v>2</v>
      </c>
      <c r="G1363" s="17">
        <v>50</v>
      </c>
      <c r="H1363" s="18">
        <v>-74.729444439999995</v>
      </c>
      <c r="I1363" s="19">
        <v>8.8161111100000014</v>
      </c>
      <c r="J1363" s="20">
        <v>23.206896551724139</v>
      </c>
      <c r="K1363" s="21">
        <v>13.366666666666671</v>
      </c>
      <c r="L1363" s="21">
        <v>37.827586206896562</v>
      </c>
      <c r="M1363" s="21">
        <v>119.4655172413793</v>
      </c>
      <c r="N1363" s="21">
        <v>237.31034482758619</v>
      </c>
      <c r="O1363" s="21">
        <v>253.33333333333329</v>
      </c>
      <c r="P1363" s="21">
        <v>286.65517241379308</v>
      </c>
      <c r="Q1363" s="21">
        <v>292.5</v>
      </c>
      <c r="R1363" s="21">
        <v>338.06896551724139</v>
      </c>
      <c r="S1363" s="21">
        <v>320.17241379310337</v>
      </c>
      <c r="T1363" s="21">
        <v>267.82857142857142</v>
      </c>
      <c r="U1363" s="21">
        <v>124.23333333333331</v>
      </c>
      <c r="V1363" s="22">
        <v>2313.9688013136288</v>
      </c>
      <c r="W1363" s="23">
        <v>346</v>
      </c>
      <c r="X1363" s="24">
        <v>0.96111111111111114</v>
      </c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</row>
    <row r="1364" spans="1:42" s="25" customFormat="1" ht="16.5" customHeight="1" x14ac:dyDescent="0.25">
      <c r="A1364" s="16">
        <v>25021560</v>
      </c>
      <c r="B1364" s="17" t="s">
        <v>1211</v>
      </c>
      <c r="C1364" s="17" t="s">
        <v>2260</v>
      </c>
      <c r="D1364" s="17" t="s">
        <v>206</v>
      </c>
      <c r="E1364" s="17" t="s">
        <v>206</v>
      </c>
      <c r="F1364" s="17">
        <v>2</v>
      </c>
      <c r="G1364" s="17">
        <v>20</v>
      </c>
      <c r="H1364" s="18">
        <v>-74.798611109999996</v>
      </c>
      <c r="I1364" s="19">
        <v>8.9027777799999992</v>
      </c>
      <c r="J1364" s="20">
        <v>22</v>
      </c>
      <c r="K1364" s="21">
        <v>24.103448275862071</v>
      </c>
      <c r="L1364" s="21">
        <v>34.777777777777779</v>
      </c>
      <c r="M1364" s="21">
        <v>87.035714285714292</v>
      </c>
      <c r="N1364" s="21">
        <v>249.7931034482759</v>
      </c>
      <c r="O1364" s="21">
        <v>231.33333333333329</v>
      </c>
      <c r="P1364" s="21">
        <v>257.66666666666669</v>
      </c>
      <c r="Q1364" s="21">
        <v>249.65517241379311</v>
      </c>
      <c r="R1364" s="21">
        <v>284.0344827586207</v>
      </c>
      <c r="S1364" s="21">
        <v>233.351724137931</v>
      </c>
      <c r="T1364" s="21">
        <v>216.53571428571431</v>
      </c>
      <c r="U1364" s="21">
        <v>119.2962962962963</v>
      </c>
      <c r="V1364" s="22">
        <v>2009.5834336799851</v>
      </c>
      <c r="W1364" s="23">
        <v>343</v>
      </c>
      <c r="X1364" s="24">
        <v>0.95277777777777772</v>
      </c>
      <c r="Y1364" s="5"/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</row>
    <row r="1365" spans="1:42" s="25" customFormat="1" ht="16.5" customHeight="1" x14ac:dyDescent="0.25">
      <c r="A1365" s="16">
        <v>25021370</v>
      </c>
      <c r="B1365" s="17" t="s">
        <v>1211</v>
      </c>
      <c r="C1365" s="17" t="s">
        <v>240</v>
      </c>
      <c r="D1365" s="17" t="s">
        <v>206</v>
      </c>
      <c r="E1365" s="17" t="s">
        <v>206</v>
      </c>
      <c r="F1365" s="17">
        <v>2</v>
      </c>
      <c r="G1365" s="17">
        <v>20</v>
      </c>
      <c r="H1365" s="18">
        <v>-74.708055560000005</v>
      </c>
      <c r="I1365" s="19">
        <v>8.8816666700000013</v>
      </c>
      <c r="J1365" s="20">
        <v>29.146428571428569</v>
      </c>
      <c r="K1365" s="21">
        <v>11.620689655172409</v>
      </c>
      <c r="L1365" s="21">
        <v>50.642857142857153</v>
      </c>
      <c r="M1365" s="21">
        <v>109.42142857142861</v>
      </c>
      <c r="N1365" s="21">
        <v>252.85714285714289</v>
      </c>
      <c r="O1365" s="21">
        <v>256.91000000000003</v>
      </c>
      <c r="P1365" s="21">
        <v>274.5</v>
      </c>
      <c r="Q1365" s="21">
        <v>285.8</v>
      </c>
      <c r="R1365" s="21">
        <v>314.57241379310352</v>
      </c>
      <c r="S1365" s="21">
        <v>316.10344827586209</v>
      </c>
      <c r="T1365" s="21">
        <v>277.32413793103439</v>
      </c>
      <c r="U1365" s="21">
        <v>112.548275862069</v>
      </c>
      <c r="V1365" s="22">
        <v>2291.446822660098</v>
      </c>
      <c r="W1365" s="23">
        <v>345</v>
      </c>
      <c r="X1365" s="24">
        <v>0.95833333333333337</v>
      </c>
      <c r="Y1365" s="5"/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</row>
    <row r="1366" spans="1:42" s="25" customFormat="1" ht="16.5" customHeight="1" x14ac:dyDescent="0.25">
      <c r="A1366" s="16">
        <v>13090090</v>
      </c>
      <c r="B1366" s="17" t="s">
        <v>1211</v>
      </c>
      <c r="C1366" s="17" t="s">
        <v>2261</v>
      </c>
      <c r="D1366" s="17" t="s">
        <v>2262</v>
      </c>
      <c r="E1366" s="17" t="s">
        <v>206</v>
      </c>
      <c r="F1366" s="17">
        <v>2</v>
      </c>
      <c r="G1366" s="17">
        <v>20</v>
      </c>
      <c r="H1366" s="18">
        <v>-75.512500000000003</v>
      </c>
      <c r="I1366" s="19">
        <v>9.4852777800000005</v>
      </c>
      <c r="J1366" s="20">
        <v>11.40740740740741</v>
      </c>
      <c r="K1366" s="21">
        <v>3.5769230769230771</v>
      </c>
      <c r="L1366" s="21">
        <v>20.178571428571431</v>
      </c>
      <c r="M1366" s="21">
        <v>81.006896551724125</v>
      </c>
      <c r="N1366" s="21">
        <v>188.1142857142857</v>
      </c>
      <c r="O1366" s="21">
        <v>150.49615384615379</v>
      </c>
      <c r="P1366" s="21">
        <v>147.69999999999999</v>
      </c>
      <c r="Q1366" s="21">
        <v>174.85</v>
      </c>
      <c r="R1366" s="21">
        <v>194.79285714285709</v>
      </c>
      <c r="S1366" s="21">
        <v>211.72307692307689</v>
      </c>
      <c r="T1366" s="21">
        <v>152.86071428571429</v>
      </c>
      <c r="U1366" s="21">
        <v>83.496153846153831</v>
      </c>
      <c r="V1366" s="22">
        <v>1420.2030402228679</v>
      </c>
      <c r="W1366" s="23">
        <v>327</v>
      </c>
      <c r="X1366" s="24">
        <v>0.90833333333333333</v>
      </c>
      <c r="Y1366" s="5"/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</row>
    <row r="1367" spans="1:42" s="25" customFormat="1" ht="16.5" customHeight="1" x14ac:dyDescent="0.25">
      <c r="A1367" s="16">
        <v>13090070</v>
      </c>
      <c r="B1367" s="17" t="s">
        <v>1211</v>
      </c>
      <c r="C1367" s="17" t="s">
        <v>2262</v>
      </c>
      <c r="D1367" s="17" t="s">
        <v>2262</v>
      </c>
      <c r="E1367" s="17" t="s">
        <v>206</v>
      </c>
      <c r="F1367" s="17">
        <v>2</v>
      </c>
      <c r="G1367" s="17">
        <v>2</v>
      </c>
      <c r="H1367" s="18">
        <v>-75.59111111</v>
      </c>
      <c r="I1367" s="19">
        <v>9.5191666700000006</v>
      </c>
      <c r="J1367" s="20">
        <v>5.7551724137931037</v>
      </c>
      <c r="K1367" s="21">
        <v>4.6714285714285717</v>
      </c>
      <c r="L1367" s="21">
        <v>14.017857142857141</v>
      </c>
      <c r="M1367" s="21">
        <v>33.188000000000002</v>
      </c>
      <c r="N1367" s="21">
        <v>170.74814814814809</v>
      </c>
      <c r="O1367" s="21">
        <v>158.5</v>
      </c>
      <c r="P1367" s="21">
        <v>167.8074074074074</v>
      </c>
      <c r="Q1367" s="21">
        <v>182.71538461538461</v>
      </c>
      <c r="R1367" s="21">
        <v>172.7925925925926</v>
      </c>
      <c r="S1367" s="21">
        <v>184.2607142857143</v>
      </c>
      <c r="T1367" s="21">
        <v>160.73461538461541</v>
      </c>
      <c r="U1367" s="21">
        <v>57.628571428571419</v>
      </c>
      <c r="V1367" s="22">
        <v>1312.819891990513</v>
      </c>
      <c r="W1367" s="23">
        <v>324</v>
      </c>
      <c r="X1367" s="24">
        <v>0.9</v>
      </c>
      <c r="Y1367" s="5"/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</row>
    <row r="1368" spans="1:42" s="25" customFormat="1" ht="16.5" customHeight="1" x14ac:dyDescent="0.25">
      <c r="A1368" s="16">
        <v>13090100</v>
      </c>
      <c r="B1368" s="17" t="s">
        <v>1211</v>
      </c>
      <c r="C1368" s="17" t="s">
        <v>2263</v>
      </c>
      <c r="D1368" s="17" t="s">
        <v>2264</v>
      </c>
      <c r="E1368" s="17" t="s">
        <v>206</v>
      </c>
      <c r="F1368" s="17">
        <v>2</v>
      </c>
      <c r="G1368" s="17">
        <v>20</v>
      </c>
      <c r="H1368" s="18">
        <v>-75.468611109999998</v>
      </c>
      <c r="I1368" s="19">
        <v>9.4858333300000002</v>
      </c>
      <c r="J1368" s="20">
        <v>15.64444444444444</v>
      </c>
      <c r="K1368" s="21">
        <v>8.9629629629629637</v>
      </c>
      <c r="L1368" s="21">
        <v>33.928571428571431</v>
      </c>
      <c r="M1368" s="21">
        <v>83.607142857142861</v>
      </c>
      <c r="N1368" s="21">
        <v>206.92307692307691</v>
      </c>
      <c r="O1368" s="21">
        <v>160.80769230769229</v>
      </c>
      <c r="P1368" s="21">
        <v>162.2407407407407</v>
      </c>
      <c r="Q1368" s="21">
        <v>191.1884615384615</v>
      </c>
      <c r="R1368" s="21">
        <v>202.64</v>
      </c>
      <c r="S1368" s="21">
        <v>197.364</v>
      </c>
      <c r="T1368" s="21">
        <v>190.08750000000001</v>
      </c>
      <c r="U1368" s="21">
        <v>90.76</v>
      </c>
      <c r="V1368" s="22">
        <v>1544.1545932030931</v>
      </c>
      <c r="W1368" s="23">
        <v>314</v>
      </c>
      <c r="X1368" s="24">
        <v>0.87222222222222223</v>
      </c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</row>
    <row r="1369" spans="1:42" s="25" customFormat="1" ht="16.5" customHeight="1" x14ac:dyDescent="0.25">
      <c r="A1369" s="16">
        <v>13090050</v>
      </c>
      <c r="B1369" s="17" t="s">
        <v>1211</v>
      </c>
      <c r="C1369" s="17" t="s">
        <v>257</v>
      </c>
      <c r="D1369" s="17" t="s">
        <v>2264</v>
      </c>
      <c r="E1369" s="17" t="s">
        <v>206</v>
      </c>
      <c r="F1369" s="17">
        <v>2</v>
      </c>
      <c r="G1369" s="17">
        <v>60</v>
      </c>
      <c r="H1369" s="18">
        <v>-75.44</v>
      </c>
      <c r="I1369" s="19">
        <v>9.4380000000000006</v>
      </c>
      <c r="J1369" s="20">
        <v>15.111111111111111</v>
      </c>
      <c r="K1369" s="21">
        <v>11.96666666666667</v>
      </c>
      <c r="L1369" s="21">
        <v>31.35</v>
      </c>
      <c r="M1369" s="21">
        <v>109.762962962963</v>
      </c>
      <c r="N1369" s="21">
        <v>199.80384615384611</v>
      </c>
      <c r="O1369" s="21">
        <v>180.45555555555549</v>
      </c>
      <c r="P1369" s="21">
        <v>156.96799999999999</v>
      </c>
      <c r="Q1369" s="21">
        <v>177.65384615384619</v>
      </c>
      <c r="R1369" s="21">
        <v>187.04</v>
      </c>
      <c r="S1369" s="21">
        <v>206.22962962962961</v>
      </c>
      <c r="T1369" s="21">
        <v>157.16666666666671</v>
      </c>
      <c r="U1369" s="21">
        <v>69.400000000000006</v>
      </c>
      <c r="V1369" s="22">
        <v>1502.908284900285</v>
      </c>
      <c r="W1369" s="23">
        <v>316</v>
      </c>
      <c r="X1369" s="24">
        <v>0.87777777777777777</v>
      </c>
      <c r="Y1369" s="5"/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</row>
    <row r="1370" spans="1:42" s="25" customFormat="1" ht="16.5" customHeight="1" x14ac:dyDescent="0.25">
      <c r="A1370" s="16">
        <v>21140120</v>
      </c>
      <c r="B1370" s="17" t="s">
        <v>1211</v>
      </c>
      <c r="C1370" s="17" t="s">
        <v>2265</v>
      </c>
      <c r="D1370" s="17" t="s">
        <v>425</v>
      </c>
      <c r="E1370" s="17" t="s">
        <v>71</v>
      </c>
      <c r="F1370" s="17">
        <v>4</v>
      </c>
      <c r="G1370" s="17">
        <v>1400</v>
      </c>
      <c r="H1370" s="18">
        <v>-74.920249999999996</v>
      </c>
      <c r="I1370" s="19">
        <v>3.42586111</v>
      </c>
      <c r="J1370" s="20">
        <v>128.33333333333329</v>
      </c>
      <c r="K1370" s="21">
        <v>143.1333333333333</v>
      </c>
      <c r="L1370" s="21">
        <v>205.8666666666667</v>
      </c>
      <c r="M1370" s="21">
        <v>162.3666666666667</v>
      </c>
      <c r="N1370" s="21">
        <v>150.91724137931041</v>
      </c>
      <c r="O1370" s="21">
        <v>77.066666666666663</v>
      </c>
      <c r="P1370" s="21">
        <v>62.724137931034477</v>
      </c>
      <c r="Q1370" s="21">
        <v>38.310344827586214</v>
      </c>
      <c r="R1370" s="21">
        <v>66.310344827586206</v>
      </c>
      <c r="S1370" s="21">
        <v>215.4</v>
      </c>
      <c r="T1370" s="21">
        <v>303.43333333333328</v>
      </c>
      <c r="U1370" s="21">
        <v>164.62068965517241</v>
      </c>
      <c r="V1370" s="22">
        <v>1718.48275862069</v>
      </c>
      <c r="W1370" s="23">
        <v>355</v>
      </c>
      <c r="X1370" s="24">
        <v>0.98611111111111116</v>
      </c>
      <c r="Y1370" s="5"/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</row>
    <row r="1371" spans="1:42" s="25" customFormat="1" ht="16.5" customHeight="1" x14ac:dyDescent="0.25">
      <c r="A1371" s="16">
        <v>21255080</v>
      </c>
      <c r="B1371" s="17" t="s">
        <v>1227</v>
      </c>
      <c r="C1371" s="17" t="s">
        <v>2266</v>
      </c>
      <c r="D1371" s="17" t="s">
        <v>990</v>
      </c>
      <c r="E1371" s="17" t="s">
        <v>71</v>
      </c>
      <c r="F1371" s="17">
        <v>10</v>
      </c>
      <c r="G1371" s="17">
        <v>450</v>
      </c>
      <c r="H1371" s="18">
        <v>-74.767944439999994</v>
      </c>
      <c r="I1371" s="19">
        <v>4.7837500000000004</v>
      </c>
      <c r="J1371" s="20">
        <v>60.944000000000003</v>
      </c>
      <c r="K1371" s="21">
        <v>78.88000000000001</v>
      </c>
      <c r="L1371" s="21">
        <v>118.7038461538462</v>
      </c>
      <c r="M1371" s="21">
        <v>183.65</v>
      </c>
      <c r="N1371" s="21">
        <v>164.40384615384619</v>
      </c>
      <c r="O1371" s="21">
        <v>62.191999999999979</v>
      </c>
      <c r="P1371" s="21">
        <v>41.911538461538463</v>
      </c>
      <c r="Q1371" s="21">
        <v>68.96250000000002</v>
      </c>
      <c r="R1371" s="21">
        <v>136.8125</v>
      </c>
      <c r="S1371" s="21">
        <v>167.85599999999999</v>
      </c>
      <c r="T1371" s="21">
        <v>140.83750000000001</v>
      </c>
      <c r="U1371" s="21">
        <v>70.387500000000003</v>
      </c>
      <c r="V1371" s="22">
        <v>1295.5412307692311</v>
      </c>
      <c r="W1371" s="23">
        <v>298</v>
      </c>
      <c r="X1371" s="24">
        <v>0.82777777777777772</v>
      </c>
      <c r="Y1371" s="5"/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</row>
    <row r="1372" spans="1:42" s="25" customFormat="1" ht="16.5" customHeight="1" x14ac:dyDescent="0.25">
      <c r="A1372" s="16">
        <v>21240070</v>
      </c>
      <c r="B1372" s="17" t="s">
        <v>1211</v>
      </c>
      <c r="C1372" s="17" t="s">
        <v>2267</v>
      </c>
      <c r="D1372" s="17" t="s">
        <v>2267</v>
      </c>
      <c r="E1372" s="17" t="s">
        <v>71</v>
      </c>
      <c r="F1372" s="17">
        <v>10</v>
      </c>
      <c r="G1372" s="17">
        <v>1814</v>
      </c>
      <c r="H1372" s="18">
        <v>-75.09</v>
      </c>
      <c r="I1372" s="19">
        <v>4.6375000000000002</v>
      </c>
      <c r="J1372" s="20">
        <v>121.9821428571429</v>
      </c>
      <c r="K1372" s="21">
        <v>150.66428571428571</v>
      </c>
      <c r="L1372" s="21">
        <v>213.63846153846151</v>
      </c>
      <c r="M1372" s="21">
        <v>244.41379310344831</v>
      </c>
      <c r="N1372" s="21">
        <v>219.1357142857143</v>
      </c>
      <c r="O1372" s="21">
        <v>118.25357142857141</v>
      </c>
      <c r="P1372" s="21">
        <v>86.555172413793116</v>
      </c>
      <c r="Q1372" s="21">
        <v>91.307692307692307</v>
      </c>
      <c r="R1372" s="21">
        <v>157.62068965517241</v>
      </c>
      <c r="S1372" s="21">
        <v>231.17857142857139</v>
      </c>
      <c r="T1372" s="21">
        <v>228.44827586206901</v>
      </c>
      <c r="U1372" s="21">
        <v>145.18518518518519</v>
      </c>
      <c r="V1372" s="22">
        <v>2008.3835557801081</v>
      </c>
      <c r="W1372" s="23">
        <v>335</v>
      </c>
      <c r="X1372" s="24">
        <v>0.93055555555555558</v>
      </c>
      <c r="Y1372" s="5"/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</row>
    <row r="1373" spans="1:42" s="25" customFormat="1" ht="16.5" customHeight="1" x14ac:dyDescent="0.25">
      <c r="A1373" s="16">
        <v>21255090</v>
      </c>
      <c r="B1373" s="17" t="s">
        <v>1227</v>
      </c>
      <c r="C1373" s="17" t="s">
        <v>2268</v>
      </c>
      <c r="D1373" s="17" t="s">
        <v>2269</v>
      </c>
      <c r="E1373" s="17" t="s">
        <v>71</v>
      </c>
      <c r="F1373" s="17">
        <v>10</v>
      </c>
      <c r="G1373" s="17">
        <v>321</v>
      </c>
      <c r="H1373" s="18">
        <v>-74.899991670000006</v>
      </c>
      <c r="I1373" s="19">
        <v>5</v>
      </c>
      <c r="J1373" s="20">
        <v>85.382142857142867</v>
      </c>
      <c r="K1373" s="21">
        <v>110.7607142857143</v>
      </c>
      <c r="L1373" s="21">
        <v>149.5310344827586</v>
      </c>
      <c r="M1373" s="21">
        <v>225.7444444444445</v>
      </c>
      <c r="N1373" s="21">
        <v>228.83703703703699</v>
      </c>
      <c r="O1373" s="21">
        <v>93.757142857142853</v>
      </c>
      <c r="P1373" s="21">
        <v>79.271428571428572</v>
      </c>
      <c r="Q1373" s="21">
        <v>113.65</v>
      </c>
      <c r="R1373" s="21">
        <v>170.24615384615379</v>
      </c>
      <c r="S1373" s="21">
        <v>212.84333333333339</v>
      </c>
      <c r="T1373" s="21">
        <v>177.13103448275859</v>
      </c>
      <c r="U1373" s="21">
        <v>105.8</v>
      </c>
      <c r="V1373" s="22">
        <v>1752.9544661979151</v>
      </c>
      <c r="W1373" s="23">
        <v>335</v>
      </c>
      <c r="X1373" s="24">
        <v>0.93055555555555558</v>
      </c>
      <c r="Y1373" s="5"/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</row>
    <row r="1374" spans="1:42" s="25" customFormat="1" ht="16.5" customHeight="1" x14ac:dyDescent="0.25">
      <c r="A1374" s="16">
        <v>21250450</v>
      </c>
      <c r="B1374" s="17" t="s">
        <v>1211</v>
      </c>
      <c r="C1374" s="17" t="s">
        <v>1883</v>
      </c>
      <c r="D1374" s="17" t="s">
        <v>2269</v>
      </c>
      <c r="E1374" s="17" t="s">
        <v>71</v>
      </c>
      <c r="F1374" s="17">
        <v>10</v>
      </c>
      <c r="G1374" s="17">
        <v>389</v>
      </c>
      <c r="H1374" s="18">
        <v>-74.882472220000011</v>
      </c>
      <c r="I1374" s="19">
        <v>5.0530277799999999</v>
      </c>
      <c r="J1374" s="20">
        <v>97.511111111111106</v>
      </c>
      <c r="K1374" s="21">
        <v>102.46428571428569</v>
      </c>
      <c r="L1374" s="21">
        <v>153.2068965517241</v>
      </c>
      <c r="M1374" s="21">
        <v>245.93103448275861</v>
      </c>
      <c r="N1374" s="21">
        <v>233.7037037037037</v>
      </c>
      <c r="O1374" s="21">
        <v>91.34482758620689</v>
      </c>
      <c r="P1374" s="21">
        <v>70.953846153846158</v>
      </c>
      <c r="Q1374" s="21">
        <v>111.1892857142857</v>
      </c>
      <c r="R1374" s="21">
        <v>146.1</v>
      </c>
      <c r="S1374" s="21">
        <v>222.6846153846154</v>
      </c>
      <c r="T1374" s="21">
        <v>190.27692307692311</v>
      </c>
      <c r="U1374" s="21">
        <v>102.6076923076923</v>
      </c>
      <c r="V1374" s="22">
        <v>1767.9742217871531</v>
      </c>
      <c r="W1374" s="23">
        <v>326</v>
      </c>
      <c r="X1374" s="24">
        <v>0.90555555555555556</v>
      </c>
      <c r="Y1374" s="5"/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</row>
    <row r="1375" spans="1:42" s="25" customFormat="1" ht="16.5" customHeight="1" x14ac:dyDescent="0.25">
      <c r="A1375" s="16">
        <v>22050040</v>
      </c>
      <c r="B1375" s="17" t="s">
        <v>1235</v>
      </c>
      <c r="C1375" s="17" t="s">
        <v>966</v>
      </c>
      <c r="D1375" s="17" t="s">
        <v>966</v>
      </c>
      <c r="E1375" s="17" t="s">
        <v>71</v>
      </c>
      <c r="F1375" s="17">
        <v>10</v>
      </c>
      <c r="G1375" s="17">
        <v>468</v>
      </c>
      <c r="H1375" s="18">
        <v>-75.379166669999989</v>
      </c>
      <c r="I1375" s="19">
        <v>3.9280555599999998</v>
      </c>
      <c r="J1375" s="20">
        <v>122.6241379310345</v>
      </c>
      <c r="K1375" s="21">
        <v>180.5310344827586</v>
      </c>
      <c r="L1375" s="21">
        <v>223.648275862069</v>
      </c>
      <c r="M1375" s="21">
        <v>245.07586206896551</v>
      </c>
      <c r="N1375" s="21">
        <v>186.2379310344827</v>
      </c>
      <c r="O1375" s="21">
        <v>66.827586206896541</v>
      </c>
      <c r="P1375" s="21">
        <v>50.579310344827583</v>
      </c>
      <c r="Q1375" s="21">
        <v>56.65862068965518</v>
      </c>
      <c r="R1375" s="21">
        <v>119.7133333333334</v>
      </c>
      <c r="S1375" s="21">
        <v>255.44137931034479</v>
      </c>
      <c r="T1375" s="21">
        <v>316.7714285714286</v>
      </c>
      <c r="U1375" s="21">
        <v>219.2</v>
      </c>
      <c r="V1375" s="22">
        <v>2043.308899835796</v>
      </c>
      <c r="W1375" s="23">
        <v>348</v>
      </c>
      <c r="X1375" s="24">
        <v>0.96666666666666667</v>
      </c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</row>
    <row r="1376" spans="1:42" s="25" customFormat="1" ht="16.5" customHeight="1" x14ac:dyDescent="0.25">
      <c r="A1376" s="16">
        <v>22020040</v>
      </c>
      <c r="B1376" s="17" t="s">
        <v>1211</v>
      </c>
      <c r="C1376" s="17" t="s">
        <v>2270</v>
      </c>
      <c r="D1376" s="17" t="s">
        <v>966</v>
      </c>
      <c r="E1376" s="17" t="s">
        <v>71</v>
      </c>
      <c r="F1376" s="17">
        <v>10</v>
      </c>
      <c r="G1376" s="17">
        <v>1737</v>
      </c>
      <c r="H1376" s="18">
        <v>-75.587500000000006</v>
      </c>
      <c r="I1376" s="19">
        <v>3.28580556</v>
      </c>
      <c r="J1376" s="20">
        <v>187.94827586206901</v>
      </c>
      <c r="K1376" s="21">
        <v>192.62758620689661</v>
      </c>
      <c r="L1376" s="21">
        <v>268.45517241379309</v>
      </c>
      <c r="M1376" s="21">
        <v>280.95</v>
      </c>
      <c r="N1376" s="21">
        <v>184.54642857142861</v>
      </c>
      <c r="O1376" s="21">
        <v>84.14</v>
      </c>
      <c r="P1376" s="21">
        <v>51.631034482758622</v>
      </c>
      <c r="Q1376" s="21">
        <v>54.217857142857142</v>
      </c>
      <c r="R1376" s="21">
        <v>99.15517241379311</v>
      </c>
      <c r="S1376" s="21">
        <v>284.80714285714282</v>
      </c>
      <c r="T1376" s="21">
        <v>344.15862068965521</v>
      </c>
      <c r="U1376" s="21">
        <v>215.60714285714289</v>
      </c>
      <c r="V1376" s="22">
        <v>2248.2444334975371</v>
      </c>
      <c r="W1376" s="23">
        <v>344</v>
      </c>
      <c r="X1376" s="24">
        <v>0.9555555555555556</v>
      </c>
      <c r="Y1376" s="5"/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</row>
    <row r="1377" spans="1:42" s="25" customFormat="1" ht="16.5" customHeight="1" x14ac:dyDescent="0.25">
      <c r="A1377" s="16">
        <v>22020070</v>
      </c>
      <c r="B1377" s="17" t="s">
        <v>1211</v>
      </c>
      <c r="C1377" s="17" t="s">
        <v>2271</v>
      </c>
      <c r="D1377" s="17" t="s">
        <v>966</v>
      </c>
      <c r="E1377" s="17" t="s">
        <v>71</v>
      </c>
      <c r="F1377" s="17">
        <v>10</v>
      </c>
      <c r="G1377" s="17">
        <v>755</v>
      </c>
      <c r="H1377" s="18">
        <v>-75.613055560000006</v>
      </c>
      <c r="I1377" s="19">
        <v>3.3281666699999999</v>
      </c>
      <c r="J1377" s="20">
        <v>201.7714285714286</v>
      </c>
      <c r="K1377" s="21">
        <v>223.43214285714291</v>
      </c>
      <c r="L1377" s="21">
        <v>299.21428571428572</v>
      </c>
      <c r="M1377" s="21">
        <v>314.62068965517238</v>
      </c>
      <c r="N1377" s="21">
        <v>263.48148148148152</v>
      </c>
      <c r="O1377" s="21">
        <v>129.8407407407407</v>
      </c>
      <c r="P1377" s="21">
        <v>80.310344827586206</v>
      </c>
      <c r="Q1377" s="21">
        <v>72.2655172413793</v>
      </c>
      <c r="R1377" s="21">
        <v>125.24827586206899</v>
      </c>
      <c r="S1377" s="21">
        <v>293.78620689655168</v>
      </c>
      <c r="T1377" s="21">
        <v>347.31111111111107</v>
      </c>
      <c r="U1377" s="21">
        <v>233.5703703703704</v>
      </c>
      <c r="V1377" s="22">
        <v>2584.8525953293188</v>
      </c>
      <c r="W1377" s="23">
        <v>337</v>
      </c>
      <c r="X1377" s="24">
        <v>0.93611111111111112</v>
      </c>
      <c r="Y1377" s="5"/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</row>
    <row r="1378" spans="1:42" s="25" customFormat="1" ht="16.5" customHeight="1" x14ac:dyDescent="0.25">
      <c r="A1378" s="16">
        <v>22055020</v>
      </c>
      <c r="B1378" s="17" t="s">
        <v>1236</v>
      </c>
      <c r="C1378" s="17" t="s">
        <v>2272</v>
      </c>
      <c r="D1378" s="17" t="s">
        <v>966</v>
      </c>
      <c r="E1378" s="17" t="s">
        <v>71</v>
      </c>
      <c r="F1378" s="17">
        <v>10</v>
      </c>
      <c r="G1378" s="17">
        <v>699</v>
      </c>
      <c r="H1378" s="18">
        <v>-75.536361110000001</v>
      </c>
      <c r="I1378" s="19">
        <v>3.45577778</v>
      </c>
      <c r="J1378" s="20">
        <v>179.26400000000001</v>
      </c>
      <c r="K1378" s="21">
        <v>198.3321428571428</v>
      </c>
      <c r="L1378" s="21">
        <v>256.42592592592598</v>
      </c>
      <c r="M1378" s="21">
        <v>285.25862068965517</v>
      </c>
      <c r="N1378" s="21">
        <v>221.2038461538462</v>
      </c>
      <c r="O1378" s="21">
        <v>79.68518518518519</v>
      </c>
      <c r="P1378" s="21">
        <v>60.814814814814817</v>
      </c>
      <c r="Q1378" s="21">
        <v>63.711538461538453</v>
      </c>
      <c r="R1378" s="21">
        <v>124.5586206896552</v>
      </c>
      <c r="S1378" s="21">
        <v>300.11785714285719</v>
      </c>
      <c r="T1378" s="21">
        <v>334.53793103448282</v>
      </c>
      <c r="U1378" s="21">
        <v>281.63200000000012</v>
      </c>
      <c r="V1378" s="22">
        <v>2385.5424829551039</v>
      </c>
      <c r="W1378" s="23">
        <v>326</v>
      </c>
      <c r="X1378" s="24">
        <v>0.90555555555555556</v>
      </c>
      <c r="Y1378" s="5"/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</row>
    <row r="1379" spans="1:42" s="25" customFormat="1" ht="16.5" customHeight="1" x14ac:dyDescent="0.25">
      <c r="A1379" s="16">
        <v>22050080</v>
      </c>
      <c r="B1379" s="17" t="s">
        <v>1211</v>
      </c>
      <c r="C1379" s="17" t="s">
        <v>1608</v>
      </c>
      <c r="D1379" s="17" t="s">
        <v>966</v>
      </c>
      <c r="E1379" s="17" t="s">
        <v>71</v>
      </c>
      <c r="F1379" s="17">
        <v>10</v>
      </c>
      <c r="G1379" s="17">
        <v>1800</v>
      </c>
      <c r="H1379" s="18">
        <v>-75.508138889999998</v>
      </c>
      <c r="I1379" s="19">
        <v>3.3795277800000001</v>
      </c>
      <c r="J1379" s="20">
        <v>167.72</v>
      </c>
      <c r="K1379" s="21">
        <v>156.91153846153841</v>
      </c>
      <c r="L1379" s="21">
        <v>249.66296296296301</v>
      </c>
      <c r="M1379" s="21">
        <v>348.42083333333329</v>
      </c>
      <c r="N1379" s="21">
        <v>291.64285714285722</v>
      </c>
      <c r="O1379" s="21">
        <v>139.71153846153851</v>
      </c>
      <c r="P1379" s="21">
        <v>72.691999999999993</v>
      </c>
      <c r="Q1379" s="21">
        <v>69.740740740740748</v>
      </c>
      <c r="R1379" s="21">
        <v>115.9</v>
      </c>
      <c r="S1379" s="21">
        <v>305.65416666666658</v>
      </c>
      <c r="T1379" s="21">
        <v>453.44312047958368</v>
      </c>
      <c r="U1379" s="21">
        <v>300.67083333333329</v>
      </c>
      <c r="V1379" s="22">
        <v>2672.1705915825551</v>
      </c>
      <c r="W1379" s="23">
        <v>306</v>
      </c>
      <c r="X1379" s="24">
        <v>0.85</v>
      </c>
      <c r="Y1379" s="5"/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</row>
    <row r="1380" spans="1:42" s="25" customFormat="1" ht="16.5" customHeight="1" x14ac:dyDescent="0.25">
      <c r="A1380" s="16">
        <v>22050070</v>
      </c>
      <c r="B1380" s="17" t="s">
        <v>1211</v>
      </c>
      <c r="C1380" s="17" t="s">
        <v>2256</v>
      </c>
      <c r="D1380" s="17" t="s">
        <v>966</v>
      </c>
      <c r="E1380" s="17" t="s">
        <v>71</v>
      </c>
      <c r="F1380" s="17">
        <v>10</v>
      </c>
      <c r="G1380" s="17">
        <v>1679</v>
      </c>
      <c r="H1380" s="18">
        <v>-75.48744443999999</v>
      </c>
      <c r="I1380" s="19">
        <v>3.4263888900000001</v>
      </c>
      <c r="J1380" s="20">
        <v>185.68518518518519</v>
      </c>
      <c r="K1380" s="21">
        <v>215.4259259259259</v>
      </c>
      <c r="L1380" s="21">
        <v>314.88965517241382</v>
      </c>
      <c r="M1380" s="21">
        <v>317.02666666666659</v>
      </c>
      <c r="N1380" s="21">
        <v>221.02</v>
      </c>
      <c r="O1380" s="21">
        <v>78.372413793103448</v>
      </c>
      <c r="P1380" s="21">
        <v>54.376666666666672</v>
      </c>
      <c r="Q1380" s="21">
        <v>60.64</v>
      </c>
      <c r="R1380" s="21">
        <v>136.07241379310349</v>
      </c>
      <c r="S1380" s="21">
        <v>367.0266666666667</v>
      </c>
      <c r="T1380" s="21">
        <v>416.5620689655172</v>
      </c>
      <c r="U1380" s="21">
        <v>324.60357142857151</v>
      </c>
      <c r="V1380" s="22">
        <v>2691.70123426382</v>
      </c>
      <c r="W1380" s="23">
        <v>348</v>
      </c>
      <c r="X1380" s="24">
        <v>0.96666666666666667</v>
      </c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</row>
    <row r="1381" spans="1:42" s="25" customFormat="1" ht="16.5" customHeight="1" x14ac:dyDescent="0.25">
      <c r="A1381" s="16">
        <v>22020050</v>
      </c>
      <c r="B1381" s="17" t="s">
        <v>1211</v>
      </c>
      <c r="C1381" s="17" t="s">
        <v>2273</v>
      </c>
      <c r="D1381" s="17" t="s">
        <v>966</v>
      </c>
      <c r="E1381" s="17" t="s">
        <v>71</v>
      </c>
      <c r="F1381" s="17">
        <v>10</v>
      </c>
      <c r="G1381" s="17">
        <v>732</v>
      </c>
      <c r="H1381" s="18">
        <v>-75.604500000000002</v>
      </c>
      <c r="I1381" s="19">
        <v>3.39522222</v>
      </c>
      <c r="J1381" s="20">
        <v>216.53846153846149</v>
      </c>
      <c r="K1381" s="21">
        <v>217.62962962962959</v>
      </c>
      <c r="L1381" s="21">
        <v>287.38461538461542</v>
      </c>
      <c r="M1381" s="21">
        <v>336.37037037037038</v>
      </c>
      <c r="N1381" s="21">
        <v>236.5653846153846</v>
      </c>
      <c r="O1381" s="21">
        <v>108.13928571428571</v>
      </c>
      <c r="P1381" s="21">
        <v>72.285714285714292</v>
      </c>
      <c r="Q1381" s="21">
        <v>54.724137931034477</v>
      </c>
      <c r="R1381" s="21">
        <v>119.3888888888889</v>
      </c>
      <c r="S1381" s="21">
        <v>295.60000000000002</v>
      </c>
      <c r="T1381" s="21">
        <v>351.81111111111107</v>
      </c>
      <c r="U1381" s="21">
        <v>278.40740740740739</v>
      </c>
      <c r="V1381" s="22">
        <v>2574.845006876903</v>
      </c>
      <c r="W1381" s="23">
        <v>323</v>
      </c>
      <c r="X1381" s="24">
        <v>0.89722222222222225</v>
      </c>
      <c r="Y1381" s="5"/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</row>
    <row r="1382" spans="1:42" s="25" customFormat="1" ht="16.5" customHeight="1" x14ac:dyDescent="0.25">
      <c r="A1382" s="16">
        <v>21215100</v>
      </c>
      <c r="B1382" s="17" t="s">
        <v>1236</v>
      </c>
      <c r="C1382" s="17" t="s">
        <v>2274</v>
      </c>
      <c r="D1382" s="17" t="s">
        <v>2274</v>
      </c>
      <c r="E1382" s="17" t="s">
        <v>71</v>
      </c>
      <c r="F1382" s="17">
        <v>10</v>
      </c>
      <c r="G1382" s="17">
        <v>1920</v>
      </c>
      <c r="H1382" s="18">
        <v>-75.42458332999999</v>
      </c>
      <c r="I1382" s="19">
        <v>4.4414999999999996</v>
      </c>
      <c r="J1382" s="20">
        <v>53.71875</v>
      </c>
      <c r="K1382" s="21">
        <v>73.42941176470589</v>
      </c>
      <c r="L1382" s="21">
        <v>111.15555555555559</v>
      </c>
      <c r="M1382" s="21">
        <v>150.0631578947368</v>
      </c>
      <c r="N1382" s="21">
        <v>189.79444444444451</v>
      </c>
      <c r="O1382" s="21">
        <v>139.75882352941181</v>
      </c>
      <c r="P1382" s="21">
        <v>107.62941176470591</v>
      </c>
      <c r="Q1382" s="21">
        <v>83.5</v>
      </c>
      <c r="R1382" s="21">
        <v>129.78888888888889</v>
      </c>
      <c r="S1382" s="21">
        <v>115.8611111111111</v>
      </c>
      <c r="T1382" s="21">
        <v>102.91176470588231</v>
      </c>
      <c r="U1382" s="21">
        <v>78.835294117647067</v>
      </c>
      <c r="V1382" s="22">
        <v>1336.4466137770901</v>
      </c>
      <c r="W1382" s="23">
        <v>211</v>
      </c>
      <c r="X1382" s="24">
        <v>0.87916666666666665</v>
      </c>
      <c r="Y1382" s="5" t="s">
        <v>1214</v>
      </c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</row>
    <row r="1383" spans="1:42" s="25" customFormat="1" ht="16.5" customHeight="1" x14ac:dyDescent="0.25">
      <c r="A1383" s="16">
        <v>21210140</v>
      </c>
      <c r="B1383" s="17" t="s">
        <v>1211</v>
      </c>
      <c r="C1383" s="17" t="s">
        <v>2275</v>
      </c>
      <c r="D1383" s="17" t="s">
        <v>2274</v>
      </c>
      <c r="E1383" s="17" t="s">
        <v>71</v>
      </c>
      <c r="F1383" s="17">
        <v>10</v>
      </c>
      <c r="G1383" s="17">
        <v>388</v>
      </c>
      <c r="H1383" s="18">
        <v>-75.496861109999998</v>
      </c>
      <c r="I1383" s="19">
        <v>4.38375</v>
      </c>
      <c r="J1383" s="20">
        <v>54.751724137931042</v>
      </c>
      <c r="K1383" s="21">
        <v>57.092857142857142</v>
      </c>
      <c r="L1383" s="21">
        <v>98.957142857142884</v>
      </c>
      <c r="M1383" s="21">
        <v>141.1076923076923</v>
      </c>
      <c r="N1383" s="21">
        <v>154.2961538461538</v>
      </c>
      <c r="O1383" s="21">
        <v>111.39259259259261</v>
      </c>
      <c r="P1383" s="21">
        <v>83.657692307692301</v>
      </c>
      <c r="Q1383" s="21">
        <v>66.757692307692295</v>
      </c>
      <c r="R1383" s="21">
        <v>89.658333333333346</v>
      </c>
      <c r="S1383" s="21">
        <v>92.259900106986365</v>
      </c>
      <c r="T1383" s="21">
        <v>96.392857142857125</v>
      </c>
      <c r="U1383" s="21">
        <v>60.831034482758618</v>
      </c>
      <c r="V1383" s="22">
        <v>1107.1556725656901</v>
      </c>
      <c r="W1383" s="23">
        <v>321</v>
      </c>
      <c r="X1383" s="24">
        <v>0.89166666666666672</v>
      </c>
      <c r="Y1383" s="5"/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</row>
    <row r="1384" spans="1:42" s="25" customFormat="1" ht="16.5" customHeight="1" x14ac:dyDescent="0.25">
      <c r="A1384" s="16">
        <v>21215130</v>
      </c>
      <c r="B1384" s="17" t="s">
        <v>1236</v>
      </c>
      <c r="C1384" s="17" t="s">
        <v>2276</v>
      </c>
      <c r="D1384" s="17" t="s">
        <v>2274</v>
      </c>
      <c r="E1384" s="17" t="s">
        <v>71</v>
      </c>
      <c r="F1384" s="17">
        <v>10</v>
      </c>
      <c r="G1384" s="17">
        <v>2229</v>
      </c>
      <c r="H1384" s="18">
        <v>-75.518583329999998</v>
      </c>
      <c r="I1384" s="19">
        <v>4.3413888900000002</v>
      </c>
      <c r="J1384" s="20">
        <v>49.139999999999993</v>
      </c>
      <c r="K1384" s="21">
        <v>61.407142857142858</v>
      </c>
      <c r="L1384" s="21">
        <v>103.0034482758621</v>
      </c>
      <c r="M1384" s="21">
        <v>149.96538461538461</v>
      </c>
      <c r="N1384" s="21">
        <v>134.92758620689651</v>
      </c>
      <c r="O1384" s="21">
        <v>103.7068965517241</v>
      </c>
      <c r="P1384" s="21">
        <v>78.806896551724122</v>
      </c>
      <c r="Q1384" s="21">
        <v>54.733333333333327</v>
      </c>
      <c r="R1384" s="21">
        <v>84.982758620689651</v>
      </c>
      <c r="S1384" s="21">
        <v>98.103571428571414</v>
      </c>
      <c r="T1384" s="21">
        <v>110.0285714285714</v>
      </c>
      <c r="U1384" s="21">
        <v>58.465517241379303</v>
      </c>
      <c r="V1384" s="22">
        <v>1087.271107111279</v>
      </c>
      <c r="W1384" s="23">
        <v>341</v>
      </c>
      <c r="X1384" s="24">
        <v>0.94722222222222219</v>
      </c>
      <c r="Y1384" s="5"/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</row>
    <row r="1385" spans="1:42" s="25" customFormat="1" ht="16.5" customHeight="1" x14ac:dyDescent="0.25">
      <c r="A1385" s="16">
        <v>21210130</v>
      </c>
      <c r="B1385" s="17" t="s">
        <v>1211</v>
      </c>
      <c r="C1385" s="17" t="s">
        <v>2277</v>
      </c>
      <c r="D1385" s="17" t="s">
        <v>2274</v>
      </c>
      <c r="E1385" s="17" t="s">
        <v>71</v>
      </c>
      <c r="F1385" s="17">
        <v>10</v>
      </c>
      <c r="G1385" s="17">
        <v>295</v>
      </c>
      <c r="H1385" s="18">
        <v>-75.511750000000006</v>
      </c>
      <c r="I1385" s="19">
        <v>4.38033333</v>
      </c>
      <c r="J1385" s="20">
        <v>52.51428571428572</v>
      </c>
      <c r="K1385" s="21">
        <v>54.855555555555547</v>
      </c>
      <c r="L1385" s="21">
        <v>104.1642857142857</v>
      </c>
      <c r="M1385" s="21">
        <v>159.21923076923079</v>
      </c>
      <c r="N1385" s="21">
        <v>187.4851851851852</v>
      </c>
      <c r="O1385" s="21">
        <v>119.27407407407409</v>
      </c>
      <c r="P1385" s="21">
        <v>96.357692307692318</v>
      </c>
      <c r="Q1385" s="21">
        <v>64.962499999999991</v>
      </c>
      <c r="R1385" s="21">
        <v>101.8888888888889</v>
      </c>
      <c r="S1385" s="21">
        <v>122.62307692307689</v>
      </c>
      <c r="T1385" s="21">
        <v>118.0061273594697</v>
      </c>
      <c r="U1385" s="21">
        <v>72.530769230769238</v>
      </c>
      <c r="V1385" s="22">
        <v>1253.8816717225141</v>
      </c>
      <c r="W1385" s="23">
        <v>316</v>
      </c>
      <c r="X1385" s="24">
        <v>0.87777777777777777</v>
      </c>
      <c r="Y1385" s="5"/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</row>
    <row r="1386" spans="1:42" s="25" customFormat="1" ht="16.5" customHeight="1" x14ac:dyDescent="0.25">
      <c r="A1386" s="16">
        <v>21190290</v>
      </c>
      <c r="B1386" s="17" t="s">
        <v>1211</v>
      </c>
      <c r="C1386" s="17" t="s">
        <v>2278</v>
      </c>
      <c r="D1386" s="17" t="s">
        <v>2278</v>
      </c>
      <c r="E1386" s="17" t="s">
        <v>71</v>
      </c>
      <c r="F1386" s="17">
        <v>10</v>
      </c>
      <c r="G1386" s="17">
        <v>321</v>
      </c>
      <c r="H1386" s="18">
        <v>-74.71311111</v>
      </c>
      <c r="I1386" s="19">
        <v>4.1610277800000004</v>
      </c>
      <c r="J1386" s="20">
        <v>99.892857142857139</v>
      </c>
      <c r="K1386" s="21">
        <v>101.46428571428569</v>
      </c>
      <c r="L1386" s="21">
        <v>198.2961538461538</v>
      </c>
      <c r="M1386" s="21">
        <v>220.84230769230771</v>
      </c>
      <c r="N1386" s="21">
        <v>200.76428571428571</v>
      </c>
      <c r="O1386" s="21">
        <v>111.0714285714286</v>
      </c>
      <c r="P1386" s="21">
        <v>49.585714285714289</v>
      </c>
      <c r="Q1386" s="21">
        <v>43.703703703703702</v>
      </c>
      <c r="R1386" s="21">
        <v>118.762962962963</v>
      </c>
      <c r="S1386" s="21">
        <v>206.31071428571431</v>
      </c>
      <c r="T1386" s="21">
        <v>202.13103448275859</v>
      </c>
      <c r="U1386" s="21">
        <v>145.7931034482759</v>
      </c>
      <c r="V1386" s="22">
        <v>1698.618551850449</v>
      </c>
      <c r="W1386" s="23">
        <v>332</v>
      </c>
      <c r="X1386" s="24">
        <v>0.92222222222222228</v>
      </c>
      <c r="Y1386" s="5"/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</row>
    <row r="1387" spans="1:42" s="25" customFormat="1" ht="16.5" customHeight="1" x14ac:dyDescent="0.25">
      <c r="A1387" s="16">
        <v>22045020</v>
      </c>
      <c r="B1387" s="17" t="s">
        <v>1236</v>
      </c>
      <c r="C1387" s="17" t="s">
        <v>2279</v>
      </c>
      <c r="D1387" s="17" t="s">
        <v>974</v>
      </c>
      <c r="E1387" s="17" t="s">
        <v>71</v>
      </c>
      <c r="F1387" s="17">
        <v>10</v>
      </c>
      <c r="G1387" s="17">
        <v>1030</v>
      </c>
      <c r="H1387" s="18">
        <v>-75.584194440000005</v>
      </c>
      <c r="I1387" s="19">
        <v>3.6518333300000001</v>
      </c>
      <c r="J1387" s="20">
        <v>249.27916666666661</v>
      </c>
      <c r="K1387" s="21">
        <v>254.10370370370379</v>
      </c>
      <c r="L1387" s="21">
        <v>330.57999999999993</v>
      </c>
      <c r="M1387" s="21">
        <v>376.49230769230769</v>
      </c>
      <c r="N1387" s="21">
        <v>340.49999999999989</v>
      </c>
      <c r="O1387" s="21">
        <v>133.56153846153839</v>
      </c>
      <c r="P1387" s="21">
        <v>101.21851851851849</v>
      </c>
      <c r="Q1387" s="21">
        <v>91.66153846153847</v>
      </c>
      <c r="R1387" s="21">
        <v>177.3814814814815</v>
      </c>
      <c r="S1387" s="21">
        <v>332.97307692307692</v>
      </c>
      <c r="T1387" s="21">
        <v>437.53333333333342</v>
      </c>
      <c r="U1387" s="21">
        <v>348.03076923076918</v>
      </c>
      <c r="V1387" s="22">
        <v>3177.9726314426312</v>
      </c>
      <c r="W1387" s="23">
        <v>309</v>
      </c>
      <c r="X1387" s="24">
        <v>0.85833333333333328</v>
      </c>
      <c r="Y1387" s="5"/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</row>
    <row r="1388" spans="1:42" s="25" customFormat="1" ht="16.5" customHeight="1" x14ac:dyDescent="0.25">
      <c r="A1388" s="16">
        <v>22060080</v>
      </c>
      <c r="B1388" s="17" t="s">
        <v>1211</v>
      </c>
      <c r="C1388" s="17" t="s">
        <v>2280</v>
      </c>
      <c r="D1388" s="17" t="s">
        <v>974</v>
      </c>
      <c r="E1388" s="17" t="s">
        <v>71</v>
      </c>
      <c r="F1388" s="17">
        <v>10</v>
      </c>
      <c r="G1388" s="17">
        <v>976</v>
      </c>
      <c r="H1388" s="18">
        <v>-75.548555560000011</v>
      </c>
      <c r="I1388" s="19">
        <v>3.76638889</v>
      </c>
      <c r="J1388" s="20">
        <v>205.0423076923077</v>
      </c>
      <c r="K1388" s="21">
        <v>207.35555555555561</v>
      </c>
      <c r="L1388" s="21">
        <v>275.46071428571429</v>
      </c>
      <c r="M1388" s="21">
        <v>315.54137931034478</v>
      </c>
      <c r="N1388" s="21">
        <v>280.63214285714292</v>
      </c>
      <c r="O1388" s="21">
        <v>136.4206896551724</v>
      </c>
      <c r="P1388" s="21">
        <v>100.4074074074074</v>
      </c>
      <c r="Q1388" s="21">
        <v>79.5</v>
      </c>
      <c r="R1388" s="21">
        <v>171.53571428571431</v>
      </c>
      <c r="S1388" s="21">
        <v>295.21428571428572</v>
      </c>
      <c r="T1388" s="21">
        <v>271.50714285714292</v>
      </c>
      <c r="U1388" s="21">
        <v>245.45833333333329</v>
      </c>
      <c r="V1388" s="22">
        <v>2584.0756729541208</v>
      </c>
      <c r="W1388" s="23">
        <v>330</v>
      </c>
      <c r="X1388" s="24">
        <v>0.91666666666666663</v>
      </c>
      <c r="Y1388" s="5"/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</row>
    <row r="1389" spans="1:42" s="25" customFormat="1" ht="16.5" customHeight="1" x14ac:dyDescent="0.25">
      <c r="A1389" s="16">
        <v>22045010</v>
      </c>
      <c r="B1389" s="17" t="s">
        <v>1236</v>
      </c>
      <c r="C1389" s="17" t="s">
        <v>2281</v>
      </c>
      <c r="D1389" s="17" t="s">
        <v>974</v>
      </c>
      <c r="E1389" s="17" t="s">
        <v>71</v>
      </c>
      <c r="F1389" s="17">
        <v>10</v>
      </c>
      <c r="G1389" s="17">
        <v>908</v>
      </c>
      <c r="H1389" s="18">
        <v>-75.503444439999996</v>
      </c>
      <c r="I1389" s="19">
        <v>3.7224444399999999</v>
      </c>
      <c r="J1389" s="20">
        <v>202.0397142092387</v>
      </c>
      <c r="K1389" s="21">
        <v>207.3133333333333</v>
      </c>
      <c r="L1389" s="21">
        <v>304.28275862068972</v>
      </c>
      <c r="M1389" s="21">
        <v>319.87931034482762</v>
      </c>
      <c r="N1389" s="21">
        <v>265.41034482758619</v>
      </c>
      <c r="O1389" s="21">
        <v>115.23666666666669</v>
      </c>
      <c r="P1389" s="21">
        <v>82.15517241379311</v>
      </c>
      <c r="Q1389" s="21">
        <v>73.479310344827596</v>
      </c>
      <c r="R1389" s="21">
        <v>158.67500000000001</v>
      </c>
      <c r="S1389" s="21">
        <v>320.8214285714285</v>
      </c>
      <c r="T1389" s="21">
        <v>388.18888888888893</v>
      </c>
      <c r="U1389" s="21">
        <v>294.048</v>
      </c>
      <c r="V1389" s="22">
        <v>2728.076577648405</v>
      </c>
      <c r="W1389" s="23">
        <v>337</v>
      </c>
      <c r="X1389" s="24">
        <v>0.93611111111111112</v>
      </c>
      <c r="Y1389" s="5"/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</row>
    <row r="1390" spans="1:42" s="25" customFormat="1" ht="16.5" customHeight="1" x14ac:dyDescent="0.25">
      <c r="A1390" s="16">
        <v>22060110</v>
      </c>
      <c r="B1390" s="17" t="s">
        <v>1211</v>
      </c>
      <c r="C1390" s="17" t="s">
        <v>2282</v>
      </c>
      <c r="D1390" s="17" t="s">
        <v>974</v>
      </c>
      <c r="E1390" s="17" t="s">
        <v>71</v>
      </c>
      <c r="F1390" s="17">
        <v>10</v>
      </c>
      <c r="G1390" s="17">
        <v>746</v>
      </c>
      <c r="H1390" s="18">
        <v>-75.423555560000011</v>
      </c>
      <c r="I1390" s="19">
        <v>3.7177222200000002</v>
      </c>
      <c r="J1390" s="20">
        <v>171.68928571428569</v>
      </c>
      <c r="K1390" s="21">
        <v>190.8206896551724</v>
      </c>
      <c r="L1390" s="21">
        <v>276.375</v>
      </c>
      <c r="M1390" s="21">
        <v>309.15357142857152</v>
      </c>
      <c r="N1390" s="21">
        <v>241.42142857142861</v>
      </c>
      <c r="O1390" s="21">
        <v>97.929999999999993</v>
      </c>
      <c r="P1390" s="21">
        <v>69.176666666666677</v>
      </c>
      <c r="Q1390" s="21">
        <v>68.986206896551721</v>
      </c>
      <c r="R1390" s="21">
        <v>143.1413793103448</v>
      </c>
      <c r="S1390" s="21">
        <v>282.37586206896549</v>
      </c>
      <c r="T1390" s="21">
        <v>367.9</v>
      </c>
      <c r="U1390" s="21">
        <v>302.73214285714278</v>
      </c>
      <c r="V1390" s="22">
        <v>2521.7022331691301</v>
      </c>
      <c r="W1390" s="23">
        <v>346</v>
      </c>
      <c r="X1390" s="24">
        <v>0.96111111111111114</v>
      </c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</row>
    <row r="1391" spans="1:42" s="25" customFormat="1" ht="16.5" customHeight="1" x14ac:dyDescent="0.25">
      <c r="A1391" s="16">
        <v>22050060</v>
      </c>
      <c r="B1391" s="17" t="s">
        <v>1235</v>
      </c>
      <c r="C1391" s="17" t="s">
        <v>2283</v>
      </c>
      <c r="D1391" s="17" t="s">
        <v>974</v>
      </c>
      <c r="E1391" s="17" t="s">
        <v>71</v>
      </c>
      <c r="F1391" s="17">
        <v>10</v>
      </c>
      <c r="G1391" s="17">
        <v>215</v>
      </c>
      <c r="H1391" s="18">
        <v>-75.693166669999997</v>
      </c>
      <c r="I1391" s="19">
        <v>3.9035277800000001</v>
      </c>
      <c r="J1391" s="20">
        <v>79.937037037037044</v>
      </c>
      <c r="K1391" s="21">
        <v>78.870370370370367</v>
      </c>
      <c r="L1391" s="21">
        <v>156.15</v>
      </c>
      <c r="M1391" s="21">
        <v>200.5517241379311</v>
      </c>
      <c r="N1391" s="21">
        <v>196.98214285714289</v>
      </c>
      <c r="O1391" s="21">
        <v>171.22499999999999</v>
      </c>
      <c r="P1391" s="21">
        <v>211.80344827586211</v>
      </c>
      <c r="Q1391" s="21">
        <v>141.3666666666667</v>
      </c>
      <c r="R1391" s="21">
        <v>148.19230769230771</v>
      </c>
      <c r="S1391" s="21">
        <v>147.86296296296291</v>
      </c>
      <c r="T1391" s="21">
        <v>134.96296296296299</v>
      </c>
      <c r="U1391" s="21">
        <v>104.262962962963</v>
      </c>
      <c r="V1391" s="22">
        <v>1772.167585926207</v>
      </c>
      <c r="W1391" s="23">
        <v>333</v>
      </c>
      <c r="X1391" s="24">
        <v>0.92500000000000004</v>
      </c>
      <c r="Y1391" s="5"/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</row>
    <row r="1392" spans="1:42" s="25" customFormat="1" ht="16.5" customHeight="1" x14ac:dyDescent="0.25">
      <c r="A1392" s="16">
        <v>22050030</v>
      </c>
      <c r="B1392" s="17" t="s">
        <v>1211</v>
      </c>
      <c r="C1392" s="17" t="s">
        <v>2284</v>
      </c>
      <c r="D1392" s="17" t="s">
        <v>1001</v>
      </c>
      <c r="E1392" s="17" t="s">
        <v>71</v>
      </c>
      <c r="F1392" s="17">
        <v>10</v>
      </c>
      <c r="G1392" s="17">
        <v>384</v>
      </c>
      <c r="H1392" s="18">
        <v>-75.195638889999998</v>
      </c>
      <c r="I1392" s="19">
        <v>3.7954722200000002</v>
      </c>
      <c r="J1392" s="20">
        <v>91.317241379310303</v>
      </c>
      <c r="K1392" s="21">
        <v>99.070000000000007</v>
      </c>
      <c r="L1392" s="21">
        <v>167.7551724137931</v>
      </c>
      <c r="M1392" s="21">
        <v>229.29655172413791</v>
      </c>
      <c r="N1392" s="21">
        <v>170.59285714285721</v>
      </c>
      <c r="O1392" s="21">
        <v>69.379310344827587</v>
      </c>
      <c r="P1392" s="21">
        <v>47.213333333333331</v>
      </c>
      <c r="Q1392" s="21">
        <v>32.023333333333333</v>
      </c>
      <c r="R1392" s="21">
        <v>89.259999999999977</v>
      </c>
      <c r="S1392" s="21">
        <v>175.3857142857143</v>
      </c>
      <c r="T1392" s="21">
        <v>224.16666666666671</v>
      </c>
      <c r="U1392" s="21">
        <v>152.67857142857139</v>
      </c>
      <c r="V1392" s="22">
        <v>1548.138752052545</v>
      </c>
      <c r="W1392" s="23">
        <v>347</v>
      </c>
      <c r="X1392" s="24">
        <v>0.96388888888888891</v>
      </c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</row>
    <row r="1393" spans="1:42" s="25" customFormat="1" ht="16.5" customHeight="1" x14ac:dyDescent="0.25">
      <c r="A1393" s="16">
        <v>22050100</v>
      </c>
      <c r="B1393" s="17" t="s">
        <v>1211</v>
      </c>
      <c r="C1393" s="17" t="s">
        <v>2285</v>
      </c>
      <c r="D1393" s="17" t="s">
        <v>1001</v>
      </c>
      <c r="E1393" s="17" t="s">
        <v>71</v>
      </c>
      <c r="F1393" s="17">
        <v>10</v>
      </c>
      <c r="G1393" s="17">
        <v>330</v>
      </c>
      <c r="H1393" s="18">
        <v>-75.096944440000001</v>
      </c>
      <c r="I1393" s="19">
        <v>4.6565555600000001</v>
      </c>
      <c r="J1393" s="20">
        <v>93.788888888888877</v>
      </c>
      <c r="K1393" s="21">
        <v>113.3586206896552</v>
      </c>
      <c r="L1393" s="21">
        <v>176.71724137931039</v>
      </c>
      <c r="M1393" s="21">
        <v>194.77333333333331</v>
      </c>
      <c r="N1393" s="21">
        <v>165.18965517241381</v>
      </c>
      <c r="O1393" s="21">
        <v>61.35</v>
      </c>
      <c r="P1393" s="21">
        <v>46.772413793103453</v>
      </c>
      <c r="Q1393" s="21">
        <v>35.082758620689653</v>
      </c>
      <c r="R1393" s="21">
        <v>80.637037037037032</v>
      </c>
      <c r="S1393" s="21">
        <v>163.44285714285721</v>
      </c>
      <c r="T1393" s="21">
        <v>180.8814814814815</v>
      </c>
      <c r="U1393" s="21">
        <v>156.00740740740741</v>
      </c>
      <c r="V1393" s="22">
        <v>1468.0016949461781</v>
      </c>
      <c r="W1393" s="23">
        <v>341</v>
      </c>
      <c r="X1393" s="24">
        <v>0.94722222222222219</v>
      </c>
      <c r="Y1393" s="5"/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</row>
    <row r="1394" spans="1:42" s="25" customFormat="1" ht="16.5" customHeight="1" x14ac:dyDescent="0.25">
      <c r="A1394" s="16">
        <v>21160030</v>
      </c>
      <c r="B1394" s="17" t="s">
        <v>1211</v>
      </c>
      <c r="C1394" s="17" t="s">
        <v>1013</v>
      </c>
      <c r="D1394" s="17" t="s">
        <v>1013</v>
      </c>
      <c r="E1394" s="17" t="s">
        <v>71</v>
      </c>
      <c r="F1394" s="17">
        <v>10</v>
      </c>
      <c r="G1394" s="17">
        <v>448</v>
      </c>
      <c r="H1394" s="18">
        <v>-74.687611110000006</v>
      </c>
      <c r="I1394" s="19">
        <v>4.0663888899999998</v>
      </c>
      <c r="J1394" s="20">
        <v>126.14</v>
      </c>
      <c r="K1394" s="21">
        <v>151.42758620689651</v>
      </c>
      <c r="L1394" s="21">
        <v>208.51724137931041</v>
      </c>
      <c r="M1394" s="21">
        <v>213.58620689655169</v>
      </c>
      <c r="N1394" s="21">
        <v>187.8814814814815</v>
      </c>
      <c r="O1394" s="21">
        <v>87.180769230769243</v>
      </c>
      <c r="P1394" s="21">
        <v>56.885185185185179</v>
      </c>
      <c r="Q1394" s="21">
        <v>53.841379310344827</v>
      </c>
      <c r="R1394" s="21">
        <v>114.2428571428571</v>
      </c>
      <c r="S1394" s="21">
        <v>293.69259259259258</v>
      </c>
      <c r="T1394" s="21">
        <v>275.625</v>
      </c>
      <c r="U1394" s="21">
        <v>169.3</v>
      </c>
      <c r="V1394" s="22">
        <v>1938.3202994259891</v>
      </c>
      <c r="W1394" s="23">
        <v>336</v>
      </c>
      <c r="X1394" s="24">
        <v>0.93333333333333335</v>
      </c>
      <c r="Y1394" s="5"/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</row>
    <row r="1395" spans="1:42" s="25" customFormat="1" ht="16.5" customHeight="1" x14ac:dyDescent="0.25">
      <c r="A1395" s="16">
        <v>21160160</v>
      </c>
      <c r="B1395" s="17" t="s">
        <v>1211</v>
      </c>
      <c r="C1395" s="17" t="s">
        <v>2286</v>
      </c>
      <c r="D1395" s="17" t="s">
        <v>2287</v>
      </c>
      <c r="E1395" s="17" t="s">
        <v>71</v>
      </c>
      <c r="F1395" s="17">
        <v>10</v>
      </c>
      <c r="G1395" s="17">
        <v>1388</v>
      </c>
      <c r="H1395" s="18">
        <v>-74.799722220000007</v>
      </c>
      <c r="I1395" s="19">
        <v>3.6205555600000001</v>
      </c>
      <c r="J1395" s="20">
        <v>197.05517241379309</v>
      </c>
      <c r="K1395" s="21">
        <v>198.46666666666661</v>
      </c>
      <c r="L1395" s="21">
        <v>297.64666666666659</v>
      </c>
      <c r="M1395" s="21">
        <v>248.50333333333339</v>
      </c>
      <c r="N1395" s="21">
        <v>192.8586206896552</v>
      </c>
      <c r="O1395" s="21">
        <v>69.716666666666669</v>
      </c>
      <c r="P1395" s="21">
        <v>54.710000000000008</v>
      </c>
      <c r="Q1395" s="21">
        <v>36.196666666666673</v>
      </c>
      <c r="R1395" s="21">
        <v>77.300000000000026</v>
      </c>
      <c r="S1395" s="21">
        <v>274.01</v>
      </c>
      <c r="T1395" s="21">
        <v>426.60666666666668</v>
      </c>
      <c r="U1395" s="21">
        <v>232.02666666666681</v>
      </c>
      <c r="V1395" s="22">
        <v>2305.0971264367822</v>
      </c>
      <c r="W1395" s="23">
        <v>356</v>
      </c>
      <c r="X1395" s="24">
        <v>0.98888888888888893</v>
      </c>
      <c r="Y1395" s="5"/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</row>
    <row r="1396" spans="1:42" s="25" customFormat="1" ht="16.5" customHeight="1" x14ac:dyDescent="0.25">
      <c r="A1396" s="16">
        <v>21160130</v>
      </c>
      <c r="B1396" s="17" t="s">
        <v>1211</v>
      </c>
      <c r="C1396" s="17" t="s">
        <v>1153</v>
      </c>
      <c r="D1396" s="17" t="s">
        <v>2287</v>
      </c>
      <c r="E1396" s="17" t="s">
        <v>71</v>
      </c>
      <c r="F1396" s="17">
        <v>10</v>
      </c>
      <c r="G1396" s="17">
        <v>1335</v>
      </c>
      <c r="H1396" s="18">
        <v>-74.74972222000001</v>
      </c>
      <c r="I1396" s="19">
        <v>3.6510555600000001</v>
      </c>
      <c r="J1396" s="20">
        <v>147.41071428571431</v>
      </c>
      <c r="K1396" s="21">
        <v>191.38275862068971</v>
      </c>
      <c r="L1396" s="21">
        <v>288.04000000000002</v>
      </c>
      <c r="M1396" s="21">
        <v>261.97500000000002</v>
      </c>
      <c r="N1396" s="21">
        <v>207.45185185185181</v>
      </c>
      <c r="O1396" s="21">
        <v>97.875862068965517</v>
      </c>
      <c r="P1396" s="21">
        <v>68.331034482758611</v>
      </c>
      <c r="Q1396" s="21">
        <v>34.706896551724142</v>
      </c>
      <c r="R1396" s="21">
        <v>88.307692307692307</v>
      </c>
      <c r="S1396" s="21">
        <v>248.7275862068966</v>
      </c>
      <c r="T1396" s="21">
        <v>382.45</v>
      </c>
      <c r="U1396" s="21">
        <v>230.8666666666667</v>
      </c>
      <c r="V1396" s="22">
        <v>2247.5260630429598</v>
      </c>
      <c r="W1396" s="23">
        <v>344</v>
      </c>
      <c r="X1396" s="24">
        <v>0.9555555555555556</v>
      </c>
      <c r="Y1396" s="5"/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</row>
    <row r="1397" spans="1:42" s="25" customFormat="1" ht="16.5" customHeight="1" x14ac:dyDescent="0.25">
      <c r="A1397" s="16">
        <v>21215080</v>
      </c>
      <c r="B1397" s="17" t="s">
        <v>1236</v>
      </c>
      <c r="C1397" s="17" t="s">
        <v>994</v>
      </c>
      <c r="D1397" s="17" t="s">
        <v>995</v>
      </c>
      <c r="E1397" s="17" t="s">
        <v>71</v>
      </c>
      <c r="F1397" s="17">
        <v>10</v>
      </c>
      <c r="G1397" s="17">
        <v>432</v>
      </c>
      <c r="H1397" s="18">
        <v>-74.995361110000005</v>
      </c>
      <c r="I1397" s="19">
        <v>4.2315277800000004</v>
      </c>
      <c r="J1397" s="20">
        <v>62.57586206896552</v>
      </c>
      <c r="K1397" s="21">
        <v>82.568965517241367</v>
      </c>
      <c r="L1397" s="21">
        <v>176.9346153846154</v>
      </c>
      <c r="M1397" s="21">
        <v>225.61199999999999</v>
      </c>
      <c r="N1397" s="21">
        <v>198.46153846153851</v>
      </c>
      <c r="O1397" s="21">
        <v>80.811538461538476</v>
      </c>
      <c r="P1397" s="21">
        <v>56.003448275862063</v>
      </c>
      <c r="Q1397" s="21">
        <v>47.251724137931042</v>
      </c>
      <c r="R1397" s="21">
        <v>109.3230769230769</v>
      </c>
      <c r="S1397" s="21">
        <v>163.0625</v>
      </c>
      <c r="T1397" s="21">
        <v>146.28461538461539</v>
      </c>
      <c r="U1397" s="21">
        <v>93.728571428571428</v>
      </c>
      <c r="V1397" s="22">
        <v>1442.618456043956</v>
      </c>
      <c r="W1397" s="23">
        <v>323</v>
      </c>
      <c r="X1397" s="24">
        <v>0.89722222222222225</v>
      </c>
      <c r="Y1397" s="5"/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</row>
    <row r="1398" spans="1:42" s="25" customFormat="1" ht="16.5" customHeight="1" x14ac:dyDescent="0.25">
      <c r="A1398" s="16">
        <v>21185090</v>
      </c>
      <c r="B1398" s="17" t="s">
        <v>1244</v>
      </c>
      <c r="C1398" s="17" t="s">
        <v>2288</v>
      </c>
      <c r="D1398" s="17" t="s">
        <v>995</v>
      </c>
      <c r="E1398" s="17" t="s">
        <v>71</v>
      </c>
      <c r="F1398" s="17">
        <v>10</v>
      </c>
      <c r="G1398" s="17">
        <v>393</v>
      </c>
      <c r="H1398" s="18">
        <v>-74.960472220000014</v>
      </c>
      <c r="I1398" s="19">
        <v>4.1881388900000003</v>
      </c>
      <c r="J1398" s="20">
        <v>81.13000000000001</v>
      </c>
      <c r="K1398" s="21">
        <v>87.034999999999997</v>
      </c>
      <c r="L1398" s="21">
        <v>172.68</v>
      </c>
      <c r="M1398" s="21">
        <v>195.81052631578939</v>
      </c>
      <c r="N1398" s="21">
        <v>213.44499999999999</v>
      </c>
      <c r="O1398" s="21">
        <v>101.27</v>
      </c>
      <c r="P1398" s="21">
        <v>58.255555555555553</v>
      </c>
      <c r="Q1398" s="21">
        <v>41.973684210526322</v>
      </c>
      <c r="R1398" s="21">
        <v>150.34</v>
      </c>
      <c r="S1398" s="21">
        <v>162.55000000000001</v>
      </c>
      <c r="T1398" s="21">
        <v>146.41499999999999</v>
      </c>
      <c r="U1398" s="21">
        <v>96.142105263157902</v>
      </c>
      <c r="V1398" s="22">
        <v>1507.0468713450291</v>
      </c>
      <c r="W1398" s="23">
        <v>235</v>
      </c>
      <c r="X1398" s="24">
        <v>0.97916666666666663</v>
      </c>
      <c r="Y1398" s="5" t="s">
        <v>1214</v>
      </c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</row>
    <row r="1399" spans="1:42" s="25" customFormat="1" ht="16.5" customHeight="1" x14ac:dyDescent="0.25">
      <c r="A1399" s="16">
        <v>21185040</v>
      </c>
      <c r="B1399" s="17" t="s">
        <v>1227</v>
      </c>
      <c r="C1399" s="17" t="s">
        <v>2289</v>
      </c>
      <c r="D1399" s="17" t="s">
        <v>2290</v>
      </c>
      <c r="E1399" s="17" t="s">
        <v>71</v>
      </c>
      <c r="F1399" s="17">
        <v>10</v>
      </c>
      <c r="G1399" s="17">
        <v>305</v>
      </c>
      <c r="H1399" s="18">
        <v>-74.798000000000002</v>
      </c>
      <c r="I1399" s="19">
        <v>4.2754444400000002</v>
      </c>
      <c r="J1399" s="20">
        <v>56.024137931034502</v>
      </c>
      <c r="K1399" s="21">
        <v>83.589655172413799</v>
      </c>
      <c r="L1399" s="21">
        <v>145.13333333333341</v>
      </c>
      <c r="M1399" s="21">
        <v>194.07499999999999</v>
      </c>
      <c r="N1399" s="21">
        <v>150.7586206896552</v>
      </c>
      <c r="O1399" s="21">
        <v>64.913793103448256</v>
      </c>
      <c r="P1399" s="21">
        <v>39.134482758620692</v>
      </c>
      <c r="Q1399" s="21">
        <v>36.979999999999997</v>
      </c>
      <c r="R1399" s="21">
        <v>100.79</v>
      </c>
      <c r="S1399" s="21">
        <v>160.83793103448281</v>
      </c>
      <c r="T1399" s="21">
        <v>114.5793103448276</v>
      </c>
      <c r="U1399" s="21">
        <v>82.937931034482759</v>
      </c>
      <c r="V1399" s="22">
        <v>1229.754195402299</v>
      </c>
      <c r="W1399" s="23">
        <v>350</v>
      </c>
      <c r="X1399" s="24">
        <v>0.97222222222222221</v>
      </c>
      <c r="Y1399" s="5"/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</row>
    <row r="1400" spans="1:42" s="25" customFormat="1" ht="16.5" customHeight="1" x14ac:dyDescent="0.25">
      <c r="A1400" s="16">
        <v>23010020</v>
      </c>
      <c r="B1400" s="17" t="s">
        <v>1211</v>
      </c>
      <c r="C1400" s="17" t="s">
        <v>2291</v>
      </c>
      <c r="D1400" s="17" t="s">
        <v>2292</v>
      </c>
      <c r="E1400" s="17" t="s">
        <v>71</v>
      </c>
      <c r="F1400" s="17">
        <v>10</v>
      </c>
      <c r="G1400" s="17">
        <v>1670</v>
      </c>
      <c r="H1400" s="18">
        <v>-75.047877779999993</v>
      </c>
      <c r="I1400" s="19">
        <v>5.1542988900000006</v>
      </c>
      <c r="J1400" s="20">
        <v>175.2931034482759</v>
      </c>
      <c r="K1400" s="21">
        <v>212.41428571428571</v>
      </c>
      <c r="L1400" s="21">
        <v>286.38928571428568</v>
      </c>
      <c r="M1400" s="21">
        <v>295.06071428571431</v>
      </c>
      <c r="N1400" s="21">
        <v>267.20357142857148</v>
      </c>
      <c r="O1400" s="21">
        <v>135.17500000000001</v>
      </c>
      <c r="P1400" s="21">
        <v>108.5344827586207</v>
      </c>
      <c r="Q1400" s="21">
        <v>138.47499999999999</v>
      </c>
      <c r="R1400" s="21">
        <v>241.7137931034483</v>
      </c>
      <c r="S1400" s="21">
        <v>275.9111111111111</v>
      </c>
      <c r="T1400" s="21">
        <v>305.64999999999998</v>
      </c>
      <c r="U1400" s="21">
        <v>222.89285714285711</v>
      </c>
      <c r="V1400" s="22">
        <v>2664.71320470717</v>
      </c>
      <c r="W1400" s="23">
        <v>336</v>
      </c>
      <c r="X1400" s="24">
        <v>0.93333333333333335</v>
      </c>
      <c r="Y1400" s="5"/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</row>
    <row r="1401" spans="1:42" s="25" customFormat="1" ht="16.5" customHeight="1" x14ac:dyDescent="0.25">
      <c r="A1401" s="16">
        <v>21185030</v>
      </c>
      <c r="B1401" s="17" t="s">
        <v>1227</v>
      </c>
      <c r="C1401" s="17" t="s">
        <v>980</v>
      </c>
      <c r="D1401" s="17" t="s">
        <v>980</v>
      </c>
      <c r="E1401" s="17" t="s">
        <v>71</v>
      </c>
      <c r="F1401" s="17">
        <v>10</v>
      </c>
      <c r="G1401" s="17">
        <v>332</v>
      </c>
      <c r="H1401" s="18">
        <v>-74.981388890000005</v>
      </c>
      <c r="I1401" s="19">
        <v>4.0088333299999999</v>
      </c>
      <c r="J1401" s="20">
        <v>83.638461538461556</v>
      </c>
      <c r="K1401" s="21">
        <v>95.742307692307705</v>
      </c>
      <c r="L1401" s="21">
        <v>132.1875</v>
      </c>
      <c r="M1401" s="21">
        <v>217.01428571428571</v>
      </c>
      <c r="N1401" s="21">
        <v>192.16428571428571</v>
      </c>
      <c r="O1401" s="21">
        <v>81.180769230769243</v>
      </c>
      <c r="P1401" s="21">
        <v>65.053571428571416</v>
      </c>
      <c r="Q1401" s="21">
        <v>47.58461538461539</v>
      </c>
      <c r="R1401" s="21">
        <v>105.9172413793103</v>
      </c>
      <c r="S1401" s="21">
        <v>169.09310344827591</v>
      </c>
      <c r="T1401" s="21">
        <v>171.8</v>
      </c>
      <c r="U1401" s="21">
        <v>131.06800000000001</v>
      </c>
      <c r="V1401" s="22">
        <v>1492.4441415308829</v>
      </c>
      <c r="W1401" s="23">
        <v>322</v>
      </c>
      <c r="X1401" s="24">
        <v>0.89444444444444449</v>
      </c>
      <c r="Y1401" s="5"/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</row>
    <row r="1402" spans="1:42" s="25" customFormat="1" ht="16.5" customHeight="1" x14ac:dyDescent="0.25">
      <c r="A1402" s="16">
        <v>21180160</v>
      </c>
      <c r="B1402" s="17" t="s">
        <v>1211</v>
      </c>
      <c r="C1402" s="17" t="s">
        <v>926</v>
      </c>
      <c r="D1402" s="17" t="s">
        <v>980</v>
      </c>
      <c r="E1402" s="17" t="s">
        <v>71</v>
      </c>
      <c r="F1402" s="17">
        <v>10</v>
      </c>
      <c r="G1402" s="17">
        <v>319</v>
      </c>
      <c r="H1402" s="18">
        <v>-74.841499999999996</v>
      </c>
      <c r="I1402" s="19">
        <v>4.0559444400000002</v>
      </c>
      <c r="J1402" s="20">
        <v>95.9</v>
      </c>
      <c r="K1402" s="21">
        <v>101.8533333333333</v>
      </c>
      <c r="L1402" s="21">
        <v>142.10344827586209</v>
      </c>
      <c r="M1402" s="21">
        <v>231.9433333333333</v>
      </c>
      <c r="N1402" s="21">
        <v>200.72068965517241</v>
      </c>
      <c r="O1402" s="21">
        <v>101.1</v>
      </c>
      <c r="P1402" s="21">
        <v>57.5</v>
      </c>
      <c r="Q1402" s="21">
        <v>48.333333333333343</v>
      </c>
      <c r="R1402" s="21">
        <v>116.77</v>
      </c>
      <c r="S1402" s="21">
        <v>198</v>
      </c>
      <c r="T1402" s="21">
        <v>171.93333333333331</v>
      </c>
      <c r="U1402" s="21">
        <v>113.06666666666671</v>
      </c>
      <c r="V1402" s="22">
        <v>1579.2241379310351</v>
      </c>
      <c r="W1402" s="23">
        <v>358</v>
      </c>
      <c r="X1402" s="24">
        <v>0.99444444444444446</v>
      </c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</row>
    <row r="1403" spans="1:42" s="25" customFormat="1" ht="16.5" customHeight="1" x14ac:dyDescent="0.25">
      <c r="A1403" s="16">
        <v>23010080</v>
      </c>
      <c r="B1403" s="17" t="s">
        <v>1211</v>
      </c>
      <c r="C1403" s="17" t="s">
        <v>2293</v>
      </c>
      <c r="D1403" s="17" t="s">
        <v>2294</v>
      </c>
      <c r="E1403" s="17" t="s">
        <v>71</v>
      </c>
      <c r="F1403" s="17">
        <v>10</v>
      </c>
      <c r="G1403" s="17">
        <v>2508</v>
      </c>
      <c r="H1403" s="18">
        <v>-74.749583329999993</v>
      </c>
      <c r="I1403" s="19">
        <v>5.2014166700000004</v>
      </c>
      <c r="J1403" s="20">
        <v>54.42413793103448</v>
      </c>
      <c r="K1403" s="21">
        <v>74.434482758620689</v>
      </c>
      <c r="L1403" s="21">
        <v>97.775862068965495</v>
      </c>
      <c r="M1403" s="21">
        <v>162.94814814814811</v>
      </c>
      <c r="N1403" s="21">
        <v>149.23103448275859</v>
      </c>
      <c r="O1403" s="21">
        <v>49.586666666666673</v>
      </c>
      <c r="P1403" s="21">
        <v>42.631034482758608</v>
      </c>
      <c r="Q1403" s="21">
        <v>75.337931034482764</v>
      </c>
      <c r="R1403" s="21">
        <v>111.77500000000001</v>
      </c>
      <c r="S1403" s="21">
        <v>167.07777777777781</v>
      </c>
      <c r="T1403" s="21">
        <v>163.16153846153841</v>
      </c>
      <c r="U1403" s="21">
        <v>74.071428571428569</v>
      </c>
      <c r="V1403" s="22">
        <v>1222.4550423841799</v>
      </c>
      <c r="W1403" s="23">
        <v>340</v>
      </c>
      <c r="X1403" s="24">
        <v>0.94444444444444442</v>
      </c>
      <c r="Y1403" s="5"/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</row>
    <row r="1404" spans="1:42" s="25" customFormat="1" ht="16.5" customHeight="1" x14ac:dyDescent="0.25">
      <c r="A1404" s="16">
        <v>23025020</v>
      </c>
      <c r="B1404" s="17" t="s">
        <v>1236</v>
      </c>
      <c r="C1404" s="17" t="s">
        <v>943</v>
      </c>
      <c r="D1404" s="17" t="s">
        <v>2294</v>
      </c>
      <c r="E1404" s="17" t="s">
        <v>71</v>
      </c>
      <c r="F1404" s="17">
        <v>10</v>
      </c>
      <c r="G1404" s="17">
        <v>208</v>
      </c>
      <c r="H1404" s="18">
        <v>-74.729138890000002</v>
      </c>
      <c r="I1404" s="19">
        <v>5.2626388899999998</v>
      </c>
      <c r="J1404" s="20">
        <v>67.177777777777763</v>
      </c>
      <c r="K1404" s="21">
        <v>84.76111111111112</v>
      </c>
      <c r="L1404" s="21">
        <v>126.0705882352941</v>
      </c>
      <c r="M1404" s="21">
        <v>198.22105263157891</v>
      </c>
      <c r="N1404" s="21">
        <v>178.72777777777779</v>
      </c>
      <c r="O1404" s="21">
        <v>72</v>
      </c>
      <c r="P1404" s="21">
        <v>58.088235294117638</v>
      </c>
      <c r="Q1404" s="21">
        <v>89.137499999999989</v>
      </c>
      <c r="R1404" s="21">
        <v>138.32941176470581</v>
      </c>
      <c r="S1404" s="21">
        <v>213.53684210526319</v>
      </c>
      <c r="T1404" s="21">
        <v>251.1</v>
      </c>
      <c r="U1404" s="21">
        <v>131.63749999999999</v>
      </c>
      <c r="V1404" s="22">
        <v>1608.7877966976259</v>
      </c>
      <c r="W1404" s="23">
        <v>212</v>
      </c>
      <c r="X1404" s="24">
        <v>0.8833333333333333</v>
      </c>
      <c r="Y1404" s="5" t="s">
        <v>1214</v>
      </c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</row>
    <row r="1405" spans="1:42" s="25" customFormat="1" ht="16.5" customHeight="1" x14ac:dyDescent="0.25">
      <c r="A1405" s="16">
        <v>21245040</v>
      </c>
      <c r="B1405" s="17" t="s">
        <v>1909</v>
      </c>
      <c r="C1405" s="17" t="s">
        <v>70</v>
      </c>
      <c r="D1405" s="17" t="s">
        <v>72</v>
      </c>
      <c r="E1405" s="17" t="s">
        <v>71</v>
      </c>
      <c r="F1405" s="17">
        <v>10</v>
      </c>
      <c r="G1405" s="17">
        <v>943</v>
      </c>
      <c r="H1405" s="18">
        <v>-75.139416669999989</v>
      </c>
      <c r="I1405" s="19">
        <v>4.42413889</v>
      </c>
      <c r="J1405" s="20">
        <v>85.967857142857142</v>
      </c>
      <c r="K1405" s="21">
        <v>105.93103448275861</v>
      </c>
      <c r="L1405" s="21">
        <v>160.33448275862071</v>
      </c>
      <c r="M1405" s="21">
        <v>230.24285714285719</v>
      </c>
      <c r="N1405" s="21">
        <v>220.68620689655171</v>
      </c>
      <c r="O1405" s="21">
        <v>99.066666666666663</v>
      </c>
      <c r="P1405" s="21">
        <v>67.357142857142861</v>
      </c>
      <c r="Q1405" s="21">
        <v>60.770370370370358</v>
      </c>
      <c r="R1405" s="21">
        <v>124.6724137931034</v>
      </c>
      <c r="S1405" s="21">
        <v>189.07931034482749</v>
      </c>
      <c r="T1405" s="21">
        <v>173.06206896551731</v>
      </c>
      <c r="U1405" s="21">
        <v>110.5185185185185</v>
      </c>
      <c r="V1405" s="22">
        <v>1627.6889299397919</v>
      </c>
      <c r="W1405" s="23">
        <v>339</v>
      </c>
      <c r="X1405" s="24">
        <v>0.94166666666666665</v>
      </c>
      <c r="Y1405" s="5"/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</row>
    <row r="1406" spans="1:42" s="25" customFormat="1" ht="16.5" customHeight="1" x14ac:dyDescent="0.25">
      <c r="A1406" s="16">
        <v>21210200</v>
      </c>
      <c r="B1406" s="17" t="s">
        <v>1211</v>
      </c>
      <c r="C1406" s="17" t="s">
        <v>1578</v>
      </c>
      <c r="D1406" s="17" t="s">
        <v>72</v>
      </c>
      <c r="E1406" s="17" t="s">
        <v>71</v>
      </c>
      <c r="F1406" s="17">
        <v>10</v>
      </c>
      <c r="G1406" s="17">
        <v>728</v>
      </c>
      <c r="H1406" s="18">
        <v>-75.073444440000003</v>
      </c>
      <c r="I1406" s="19">
        <v>4.3351388899999996</v>
      </c>
      <c r="J1406" s="20">
        <v>61.603333333333332</v>
      </c>
      <c r="K1406" s="21">
        <v>76.966666666666669</v>
      </c>
      <c r="L1406" s="21">
        <v>149.27000000000001</v>
      </c>
      <c r="M1406" s="21">
        <v>236.6413793103448</v>
      </c>
      <c r="N1406" s="21">
        <v>215.2</v>
      </c>
      <c r="O1406" s="21">
        <v>105.2733333333333</v>
      </c>
      <c r="P1406" s="21">
        <v>59.637931034482762</v>
      </c>
      <c r="Q1406" s="21">
        <v>55.857142857142847</v>
      </c>
      <c r="R1406" s="21">
        <v>134.09</v>
      </c>
      <c r="S1406" s="21">
        <v>177.48333333333329</v>
      </c>
      <c r="T1406" s="21">
        <v>131.81</v>
      </c>
      <c r="U1406" s="21">
        <v>87.11666666666666</v>
      </c>
      <c r="V1406" s="22">
        <v>1490.9497865353039</v>
      </c>
      <c r="W1406" s="23">
        <v>356</v>
      </c>
      <c r="X1406" s="24">
        <v>0.98888888888888893</v>
      </c>
      <c r="Y1406" s="5"/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</row>
    <row r="1407" spans="1:42" s="25" customFormat="1" ht="16.5" customHeight="1" x14ac:dyDescent="0.25">
      <c r="A1407" s="16">
        <v>21220050</v>
      </c>
      <c r="B1407" s="17" t="s">
        <v>1211</v>
      </c>
      <c r="C1407" s="17" t="s">
        <v>2295</v>
      </c>
      <c r="D1407" s="17" t="s">
        <v>72</v>
      </c>
      <c r="E1407" s="17" t="s">
        <v>71</v>
      </c>
      <c r="F1407" s="17">
        <v>10</v>
      </c>
      <c r="G1407" s="17">
        <v>680</v>
      </c>
      <c r="H1407" s="18">
        <v>-75.053055560000004</v>
      </c>
      <c r="I1407" s="19">
        <v>4.3534444399999996</v>
      </c>
      <c r="J1407" s="20">
        <v>50.266666666666659</v>
      </c>
      <c r="K1407" s="21">
        <v>72.02</v>
      </c>
      <c r="L1407" s="21">
        <v>130.66551724137929</v>
      </c>
      <c r="M1407" s="21">
        <v>202.14285714285711</v>
      </c>
      <c r="N1407" s="21">
        <v>215.98620689655169</v>
      </c>
      <c r="O1407" s="21">
        <v>103.5310344827586</v>
      </c>
      <c r="P1407" s="21">
        <v>61.764285714285712</v>
      </c>
      <c r="Q1407" s="21">
        <v>52.975000000000001</v>
      </c>
      <c r="R1407" s="21">
        <v>124.51428571428571</v>
      </c>
      <c r="S1407" s="21">
        <v>141.2777777777778</v>
      </c>
      <c r="T1407" s="21">
        <v>106.4931034482759</v>
      </c>
      <c r="U1407" s="21">
        <v>72.706896551724142</v>
      </c>
      <c r="V1407" s="22">
        <v>1334.343631636563</v>
      </c>
      <c r="W1407" s="23">
        <v>344</v>
      </c>
      <c r="X1407" s="24">
        <v>0.9555555555555556</v>
      </c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</row>
    <row r="1408" spans="1:42" s="25" customFormat="1" ht="16.5" customHeight="1" x14ac:dyDescent="0.25">
      <c r="A1408" s="16">
        <v>21210160</v>
      </c>
      <c r="B1408" s="17" t="s">
        <v>1235</v>
      </c>
      <c r="C1408" s="17" t="s">
        <v>2296</v>
      </c>
      <c r="D1408" s="17" t="s">
        <v>72</v>
      </c>
      <c r="E1408" s="17" t="s">
        <v>71</v>
      </c>
      <c r="F1408" s="17">
        <v>10</v>
      </c>
      <c r="G1408" s="17">
        <v>1920</v>
      </c>
      <c r="H1408" s="18">
        <v>-75.304277779999993</v>
      </c>
      <c r="I1408" s="19">
        <v>4.4666666700000004</v>
      </c>
      <c r="J1408" s="20">
        <v>118.73888888888889</v>
      </c>
      <c r="K1408" s="21">
        <v>113.4736842105263</v>
      </c>
      <c r="L1408" s="21">
        <v>191.50555555555559</v>
      </c>
      <c r="M1408" s="21">
        <v>249.54444444444451</v>
      </c>
      <c r="N1408" s="21">
        <v>253.01578947368421</v>
      </c>
      <c r="O1408" s="21">
        <v>192.34210526315789</v>
      </c>
      <c r="P1408" s="21">
        <v>147.47</v>
      </c>
      <c r="Q1408" s="21">
        <v>106.32</v>
      </c>
      <c r="R1408" s="21">
        <v>206.02500000000001</v>
      </c>
      <c r="S1408" s="21">
        <v>185.64444444444439</v>
      </c>
      <c r="T1408" s="21">
        <v>154.28888888888889</v>
      </c>
      <c r="U1408" s="21">
        <v>123.5</v>
      </c>
      <c r="V1408" s="22">
        <v>2041.8688011695911</v>
      </c>
      <c r="W1408" s="23">
        <v>225</v>
      </c>
      <c r="X1408" s="24">
        <v>0.9375</v>
      </c>
      <c r="Y1408" s="5" t="s">
        <v>1214</v>
      </c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</row>
    <row r="1409" spans="1:42" s="25" customFormat="1" ht="16.5" customHeight="1" x14ac:dyDescent="0.25">
      <c r="A1409" s="16">
        <v>21210220</v>
      </c>
      <c r="B1409" s="17" t="s">
        <v>1235</v>
      </c>
      <c r="C1409" s="17" t="s">
        <v>2297</v>
      </c>
      <c r="D1409" s="17" t="s">
        <v>72</v>
      </c>
      <c r="E1409" s="17" t="s">
        <v>71</v>
      </c>
      <c r="F1409" s="17">
        <v>10</v>
      </c>
      <c r="G1409" s="17">
        <v>2200</v>
      </c>
      <c r="H1409" s="18">
        <v>-75.32566666999999</v>
      </c>
      <c r="I1409" s="19">
        <v>4.5801111099999998</v>
      </c>
      <c r="J1409" s="20">
        <v>45.107407407407393</v>
      </c>
      <c r="K1409" s="21">
        <v>62.534482758620697</v>
      </c>
      <c r="L1409" s="21">
        <v>103.01379310344829</v>
      </c>
      <c r="M1409" s="21">
        <v>151.5</v>
      </c>
      <c r="N1409" s="21">
        <v>168.37333333333331</v>
      </c>
      <c r="O1409" s="21">
        <v>133.67241379310349</v>
      </c>
      <c r="P1409" s="21">
        <v>113.0321428571428</v>
      </c>
      <c r="Q1409" s="21">
        <v>104.33793103448281</v>
      </c>
      <c r="R1409" s="21">
        <v>137.7533333333333</v>
      </c>
      <c r="S1409" s="21">
        <v>134.45862068965519</v>
      </c>
      <c r="T1409" s="21">
        <v>107.76666666666659</v>
      </c>
      <c r="U1409" s="21">
        <v>63.096428571428547</v>
      </c>
      <c r="V1409" s="22">
        <v>1324.646553548622</v>
      </c>
      <c r="W1409" s="23">
        <v>343</v>
      </c>
      <c r="X1409" s="24">
        <v>0.95277777777777772</v>
      </c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</row>
    <row r="1410" spans="1:42" s="25" customFormat="1" ht="16.5" customHeight="1" x14ac:dyDescent="0.25">
      <c r="A1410" s="16">
        <v>21210110</v>
      </c>
      <c r="B1410" s="17" t="s">
        <v>1235</v>
      </c>
      <c r="C1410" s="17" t="s">
        <v>2298</v>
      </c>
      <c r="D1410" s="17" t="s">
        <v>72</v>
      </c>
      <c r="E1410" s="17" t="s">
        <v>71</v>
      </c>
      <c r="F1410" s="17">
        <v>10</v>
      </c>
      <c r="G1410" s="17">
        <v>2170</v>
      </c>
      <c r="H1410" s="18">
        <v>-75.27788889</v>
      </c>
      <c r="I1410" s="19">
        <v>4.5209444400000001</v>
      </c>
      <c r="J1410" s="20">
        <v>87.574999999999989</v>
      </c>
      <c r="K1410" s="21">
        <v>101.136</v>
      </c>
      <c r="L1410" s="21">
        <v>211.72499999999999</v>
      </c>
      <c r="M1410" s="21">
        <v>234.5416666666666</v>
      </c>
      <c r="N1410" s="21">
        <v>223.904</v>
      </c>
      <c r="O1410" s="21">
        <v>178.292</v>
      </c>
      <c r="P1410" s="21">
        <v>145</v>
      </c>
      <c r="Q1410" s="21">
        <v>143.55357142857139</v>
      </c>
      <c r="R1410" s="21">
        <v>206.08846153846159</v>
      </c>
      <c r="S1410" s="21">
        <v>196.77083333333329</v>
      </c>
      <c r="T1410" s="21">
        <v>161.38333333333341</v>
      </c>
      <c r="U1410" s="21">
        <v>103.6958333333333</v>
      </c>
      <c r="V1410" s="22">
        <v>1993.6656996336999</v>
      </c>
      <c r="W1410" s="23">
        <v>301</v>
      </c>
      <c r="X1410" s="24">
        <v>0.83611111111111114</v>
      </c>
      <c r="Y1410" s="5"/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</row>
    <row r="1411" spans="1:42" s="25" customFormat="1" ht="16.5" customHeight="1" x14ac:dyDescent="0.25">
      <c r="A1411" s="16">
        <v>21210080</v>
      </c>
      <c r="B1411" s="17" t="s">
        <v>1235</v>
      </c>
      <c r="C1411" s="17" t="s">
        <v>2299</v>
      </c>
      <c r="D1411" s="17" t="s">
        <v>72</v>
      </c>
      <c r="E1411" s="17" t="s">
        <v>71</v>
      </c>
      <c r="F1411" s="17">
        <v>10</v>
      </c>
      <c r="G1411" s="17">
        <v>1482</v>
      </c>
      <c r="H1411" s="18">
        <v>-75.289944439999999</v>
      </c>
      <c r="I1411" s="19">
        <v>4.49427778</v>
      </c>
      <c r="J1411" s="20">
        <v>85.646428571428586</v>
      </c>
      <c r="K1411" s="21">
        <v>112.19230769230769</v>
      </c>
      <c r="L1411" s="21">
        <v>187.07499999999999</v>
      </c>
      <c r="M1411" s="21">
        <v>231.8964285714286</v>
      </c>
      <c r="N1411" s="21">
        <v>239.69655172413789</v>
      </c>
      <c r="O1411" s="21">
        <v>167.1103448275862</v>
      </c>
      <c r="P1411" s="21">
        <v>149.9655172413793</v>
      </c>
      <c r="Q1411" s="21">
        <v>130.33571428571429</v>
      </c>
      <c r="R1411" s="21">
        <v>205.2777777777778</v>
      </c>
      <c r="S1411" s="21">
        <v>198.232</v>
      </c>
      <c r="T1411" s="21">
        <v>156.73846153846151</v>
      </c>
      <c r="U1411" s="21">
        <v>101.9925925925926</v>
      </c>
      <c r="V1411" s="22">
        <v>1966.1591248228151</v>
      </c>
      <c r="W1411" s="23">
        <v>330</v>
      </c>
      <c r="X1411" s="24">
        <v>0.91666666666666663</v>
      </c>
      <c r="Y1411" s="5"/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</row>
    <row r="1412" spans="1:42" s="25" customFormat="1" ht="16.5" customHeight="1" x14ac:dyDescent="0.25">
      <c r="A1412" s="16">
        <v>21210170</v>
      </c>
      <c r="B1412" s="17" t="s">
        <v>1211</v>
      </c>
      <c r="C1412" s="17" t="s">
        <v>2300</v>
      </c>
      <c r="D1412" s="17" t="s">
        <v>72</v>
      </c>
      <c r="E1412" s="17" t="s">
        <v>71</v>
      </c>
      <c r="F1412" s="17">
        <v>10</v>
      </c>
      <c r="G1412" s="17">
        <v>2212</v>
      </c>
      <c r="H1412" s="18">
        <v>-75.40133333</v>
      </c>
      <c r="I1412" s="19">
        <v>4.3318888900000001</v>
      </c>
      <c r="J1412" s="20">
        <v>65.588461538461559</v>
      </c>
      <c r="K1412" s="21">
        <v>90.18</v>
      </c>
      <c r="L1412" s="21">
        <v>166.14074074074071</v>
      </c>
      <c r="M1412" s="21">
        <v>212.828</v>
      </c>
      <c r="N1412" s="21">
        <v>201.62799999999999</v>
      </c>
      <c r="O1412" s="21">
        <v>146.58076923076919</v>
      </c>
      <c r="P1412" s="21">
        <v>117.42307692307691</v>
      </c>
      <c r="Q1412" s="21">
        <v>97.38</v>
      </c>
      <c r="R1412" s="21">
        <v>151.7076923076923</v>
      </c>
      <c r="S1412" s="21">
        <v>152.63461538461539</v>
      </c>
      <c r="T1412" s="21">
        <v>133.95833333333329</v>
      </c>
      <c r="U1412" s="21">
        <v>88.664000000000016</v>
      </c>
      <c r="V1412" s="22">
        <v>1624.713689458689</v>
      </c>
      <c r="W1412" s="23">
        <v>306</v>
      </c>
      <c r="X1412" s="24">
        <v>0.85</v>
      </c>
      <c r="Y1412" s="5"/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</row>
    <row r="1413" spans="1:42" s="25" customFormat="1" ht="16.5" customHeight="1" x14ac:dyDescent="0.25">
      <c r="A1413" s="16">
        <v>21245010</v>
      </c>
      <c r="B1413" s="17" t="s">
        <v>1236</v>
      </c>
      <c r="C1413" s="17" t="s">
        <v>2301</v>
      </c>
      <c r="D1413" s="17" t="s">
        <v>72</v>
      </c>
      <c r="E1413" s="17" t="s">
        <v>71</v>
      </c>
      <c r="F1413" s="17">
        <v>10</v>
      </c>
      <c r="G1413" s="17">
        <v>826</v>
      </c>
      <c r="H1413" s="18">
        <v>-75.200522220000011</v>
      </c>
      <c r="I1413" s="19">
        <v>4.4296666699999996</v>
      </c>
      <c r="J1413" s="20">
        <v>62.071428571428569</v>
      </c>
      <c r="K1413" s="21">
        <v>72.064285714285717</v>
      </c>
      <c r="L1413" s="21">
        <v>137.93600000000001</v>
      </c>
      <c r="M1413" s="21">
        <v>203.0321428571429</v>
      </c>
      <c r="N1413" s="21">
        <v>201.4576923076923</v>
      </c>
      <c r="O1413" s="21">
        <v>91.891999999999996</v>
      </c>
      <c r="P1413" s="21">
        <v>71.656666666666666</v>
      </c>
      <c r="Q1413" s="21">
        <v>61.710714285714282</v>
      </c>
      <c r="R1413" s="21">
        <v>119.0535714285715</v>
      </c>
      <c r="S1413" s="21">
        <v>149.7931034482759</v>
      </c>
      <c r="T1413" s="21">
        <v>117.8</v>
      </c>
      <c r="U1413" s="21">
        <v>76.938461538461553</v>
      </c>
      <c r="V1413" s="22">
        <v>1365.406066818239</v>
      </c>
      <c r="W1413" s="23">
        <v>330</v>
      </c>
      <c r="X1413" s="24">
        <v>0.91666666666666663</v>
      </c>
      <c r="Y1413" s="5"/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</row>
    <row r="1414" spans="1:42" s="25" customFormat="1" ht="16.5" customHeight="1" x14ac:dyDescent="0.25">
      <c r="A1414" s="16">
        <v>21210120</v>
      </c>
      <c r="B1414" s="17" t="s">
        <v>1235</v>
      </c>
      <c r="C1414" s="17" t="s">
        <v>2302</v>
      </c>
      <c r="D1414" s="17" t="s">
        <v>72</v>
      </c>
      <c r="E1414" s="17" t="s">
        <v>71</v>
      </c>
      <c r="F1414" s="17">
        <v>10</v>
      </c>
      <c r="G1414" s="17">
        <v>1965</v>
      </c>
      <c r="H1414" s="18">
        <v>-75.239416669999997</v>
      </c>
      <c r="I1414" s="19">
        <v>4.4909166699999998</v>
      </c>
      <c r="J1414" s="20">
        <v>131.0148148148148</v>
      </c>
      <c r="K1414" s="21">
        <v>144.8857142857143</v>
      </c>
      <c r="L1414" s="21">
        <v>208.78928571428571</v>
      </c>
      <c r="M1414" s="21">
        <v>246.62799999999999</v>
      </c>
      <c r="N1414" s="21">
        <v>187.78</v>
      </c>
      <c r="O1414" s="21">
        <v>130.96428571428569</v>
      </c>
      <c r="P1414" s="21">
        <v>122.075</v>
      </c>
      <c r="Q1414" s="21">
        <v>143.0703703703704</v>
      </c>
      <c r="R1414" s="21">
        <v>177.2481481481482</v>
      </c>
      <c r="S1414" s="21">
        <v>232.53076923076921</v>
      </c>
      <c r="T1414" s="21">
        <v>189.2777777777778</v>
      </c>
      <c r="U1414" s="21">
        <v>124.1076923076923</v>
      </c>
      <c r="V1414" s="22">
        <v>2038.371858363859</v>
      </c>
      <c r="W1414" s="23">
        <v>322</v>
      </c>
      <c r="X1414" s="24">
        <v>0.89444444444444449</v>
      </c>
      <c r="Y1414" s="5"/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</row>
    <row r="1415" spans="1:42" s="25" customFormat="1" ht="16.5" customHeight="1" x14ac:dyDescent="0.25">
      <c r="A1415" s="16">
        <v>21210020</v>
      </c>
      <c r="B1415" s="17" t="s">
        <v>1235</v>
      </c>
      <c r="C1415" s="17" t="s">
        <v>2303</v>
      </c>
      <c r="D1415" s="17" t="s">
        <v>72</v>
      </c>
      <c r="E1415" s="17" t="s">
        <v>71</v>
      </c>
      <c r="F1415" s="17">
        <v>10</v>
      </c>
      <c r="G1415" s="17">
        <v>1765</v>
      </c>
      <c r="H1415" s="18">
        <v>-75.321638890000003</v>
      </c>
      <c r="I1415" s="19">
        <v>4.5563055600000002</v>
      </c>
      <c r="J1415" s="20">
        <v>50.186206896551738</v>
      </c>
      <c r="K1415" s="21">
        <v>69.271428571428572</v>
      </c>
      <c r="L1415" s="21">
        <v>125.3666666666666</v>
      </c>
      <c r="M1415" s="21">
        <v>164.15862068965521</v>
      </c>
      <c r="N1415" s="21">
        <v>184.56666666666669</v>
      </c>
      <c r="O1415" s="21">
        <v>137.851724137931</v>
      </c>
      <c r="P1415" s="21">
        <v>130.51333333333329</v>
      </c>
      <c r="Q1415" s="21">
        <v>111.26666666666669</v>
      </c>
      <c r="R1415" s="21">
        <v>161.42142857142861</v>
      </c>
      <c r="S1415" s="21">
        <v>147.87142857142859</v>
      </c>
      <c r="T1415" s="21">
        <v>117.16296296296299</v>
      </c>
      <c r="U1415" s="21">
        <v>72.378571428571419</v>
      </c>
      <c r="V1415" s="22">
        <v>1472.0157051632909</v>
      </c>
      <c r="W1415" s="23">
        <v>346</v>
      </c>
      <c r="X1415" s="24">
        <v>0.96111111111111114</v>
      </c>
      <c r="Y1415" s="5"/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</row>
    <row r="1416" spans="1:42" s="25" customFormat="1" ht="16.5" customHeight="1" x14ac:dyDescent="0.25">
      <c r="A1416" s="16">
        <v>21210030</v>
      </c>
      <c r="B1416" s="17" t="s">
        <v>1235</v>
      </c>
      <c r="C1416" s="17" t="s">
        <v>2304</v>
      </c>
      <c r="D1416" s="17" t="s">
        <v>72</v>
      </c>
      <c r="E1416" s="17" t="s">
        <v>71</v>
      </c>
      <c r="F1416" s="17">
        <v>10</v>
      </c>
      <c r="G1416" s="17">
        <v>1602</v>
      </c>
      <c r="H1416" s="18">
        <v>-75.300833329999989</v>
      </c>
      <c r="I1416" s="19">
        <v>4.51105556</v>
      </c>
      <c r="J1416" s="20">
        <v>61.027999999999992</v>
      </c>
      <c r="K1416" s="21">
        <v>97.576000000000008</v>
      </c>
      <c r="L1416" s="21">
        <v>205.512</v>
      </c>
      <c r="M1416" s="21">
        <v>222.7730769230769</v>
      </c>
      <c r="N1416" s="21">
        <v>251.40384615384619</v>
      </c>
      <c r="O1416" s="21">
        <v>176.20416666666671</v>
      </c>
      <c r="P1416" s="21">
        <v>163.94</v>
      </c>
      <c r="Q1416" s="21">
        <v>121.372</v>
      </c>
      <c r="R1416" s="21">
        <v>180.74</v>
      </c>
      <c r="S1416" s="21">
        <v>199.84457351168001</v>
      </c>
      <c r="T1416" s="21">
        <v>142.3125</v>
      </c>
      <c r="U1416" s="21">
        <v>86.733333333333306</v>
      </c>
      <c r="V1416" s="22">
        <v>1909.4394965886031</v>
      </c>
      <c r="W1416" s="23">
        <v>298</v>
      </c>
      <c r="X1416" s="24">
        <v>0.82777777777777772</v>
      </c>
      <c r="Y1416" s="5"/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</row>
    <row r="1417" spans="1:42" s="25" customFormat="1" ht="16.5" customHeight="1" x14ac:dyDescent="0.25">
      <c r="A1417" s="16">
        <v>21240030</v>
      </c>
      <c r="B1417" s="17" t="s">
        <v>1211</v>
      </c>
      <c r="C1417" s="17" t="s">
        <v>2305</v>
      </c>
      <c r="D1417" s="17" t="s">
        <v>72</v>
      </c>
      <c r="E1417" s="17" t="s">
        <v>71</v>
      </c>
      <c r="F1417" s="17">
        <v>10</v>
      </c>
      <c r="G1417" s="17">
        <v>1980</v>
      </c>
      <c r="H1417" s="18">
        <v>-75.075388889999999</v>
      </c>
      <c r="I1417" s="19">
        <v>4.5424444399999997</v>
      </c>
      <c r="J1417" s="20">
        <v>104.9655172413793</v>
      </c>
      <c r="K1417" s="21">
        <v>127.23</v>
      </c>
      <c r="L1417" s="21">
        <v>208.1137931034483</v>
      </c>
      <c r="M1417" s="21">
        <v>256.69310344827591</v>
      </c>
      <c r="N1417" s="21">
        <v>238.47777777777779</v>
      </c>
      <c r="O1417" s="21">
        <v>116.4533333333334</v>
      </c>
      <c r="P1417" s="21">
        <v>70.926666666666677</v>
      </c>
      <c r="Q1417" s="21">
        <v>86.539999999999992</v>
      </c>
      <c r="R1417" s="21">
        <v>170.01</v>
      </c>
      <c r="S1417" s="21">
        <v>206.03666666666669</v>
      </c>
      <c r="T1417" s="21">
        <v>157.32</v>
      </c>
      <c r="U1417" s="21">
        <v>109.6413793103448</v>
      </c>
      <c r="V1417" s="22">
        <v>1852.4082375478929</v>
      </c>
      <c r="W1417" s="23">
        <v>353</v>
      </c>
      <c r="X1417" s="24">
        <v>0.98055555555555551</v>
      </c>
      <c r="Y1417" s="5"/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</row>
    <row r="1418" spans="1:42" s="25" customFormat="1" ht="16.5" customHeight="1" x14ac:dyDescent="0.25">
      <c r="A1418" s="16">
        <v>21210180</v>
      </c>
      <c r="B1418" s="17" t="s">
        <v>1235</v>
      </c>
      <c r="C1418" s="17" t="s">
        <v>2306</v>
      </c>
      <c r="D1418" s="17" t="s">
        <v>72</v>
      </c>
      <c r="E1418" s="17" t="s">
        <v>71</v>
      </c>
      <c r="F1418" s="17">
        <v>10</v>
      </c>
      <c r="G1418" s="17">
        <v>1991</v>
      </c>
      <c r="H1418" s="18">
        <v>-75.409833329999998</v>
      </c>
      <c r="I1418" s="19">
        <v>4.5194999999999999</v>
      </c>
      <c r="J1418" s="20">
        <v>48.81333333333334</v>
      </c>
      <c r="K1418" s="21">
        <v>69.964285714285708</v>
      </c>
      <c r="L1418" s="21">
        <v>98.631034482758622</v>
      </c>
      <c r="M1418" s="21">
        <v>126.25</v>
      </c>
      <c r="N1418" s="21">
        <v>164.36896551724141</v>
      </c>
      <c r="O1418" s="21">
        <v>129.7931034482759</v>
      </c>
      <c r="P1418" s="21">
        <v>127.3034482758621</v>
      </c>
      <c r="Q1418" s="21">
        <v>82.785714285714292</v>
      </c>
      <c r="R1418" s="21">
        <v>126.5185185185185</v>
      </c>
      <c r="S1418" s="21">
        <v>130.0344827586207</v>
      </c>
      <c r="T1418" s="21">
        <v>130.28571428571431</v>
      </c>
      <c r="U1418" s="21">
        <v>78.94</v>
      </c>
      <c r="V1418" s="22">
        <v>1313.6886006203249</v>
      </c>
      <c r="W1418" s="23">
        <v>344</v>
      </c>
      <c r="X1418" s="24">
        <v>0.9555555555555556</v>
      </c>
      <c r="Y1418" s="5"/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</row>
    <row r="1419" spans="1:42" s="25" customFormat="1" ht="16.5" customHeight="1" x14ac:dyDescent="0.25">
      <c r="A1419" s="16">
        <v>21250070</v>
      </c>
      <c r="B1419" s="17" t="s">
        <v>1211</v>
      </c>
      <c r="C1419" s="17" t="s">
        <v>2307</v>
      </c>
      <c r="D1419" s="17" t="s">
        <v>993</v>
      </c>
      <c r="E1419" s="17" t="s">
        <v>71</v>
      </c>
      <c r="F1419" s="17">
        <v>10</v>
      </c>
      <c r="G1419" s="17">
        <v>472</v>
      </c>
      <c r="H1419" s="18">
        <v>-74.935694439999992</v>
      </c>
      <c r="I1419" s="19">
        <v>4.8001111099999996</v>
      </c>
      <c r="J1419" s="20">
        <v>84.340740740740728</v>
      </c>
      <c r="K1419" s="21">
        <v>96.089285714285694</v>
      </c>
      <c r="L1419" s="21">
        <v>131.71428571428569</v>
      </c>
      <c r="M1419" s="21">
        <v>219.53571428571431</v>
      </c>
      <c r="N1419" s="21">
        <v>248.8857142857143</v>
      </c>
      <c r="O1419" s="21">
        <v>104.3758620689655</v>
      </c>
      <c r="P1419" s="21">
        <v>78.441379310344814</v>
      </c>
      <c r="Q1419" s="21">
        <v>114.5296296296296</v>
      </c>
      <c r="R1419" s="21">
        <v>161</v>
      </c>
      <c r="S1419" s="21">
        <v>177.0296296296296</v>
      </c>
      <c r="T1419" s="21">
        <v>142.2777777777778</v>
      </c>
      <c r="U1419" s="21">
        <v>90.84615384615384</v>
      </c>
      <c r="V1419" s="22">
        <v>1649.0661730032421</v>
      </c>
      <c r="W1419" s="23">
        <v>331</v>
      </c>
      <c r="X1419" s="24">
        <v>0.9194444444444444</v>
      </c>
      <c r="Y1419" s="5"/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</row>
    <row r="1420" spans="1:42" s="25" customFormat="1" ht="16.5" customHeight="1" x14ac:dyDescent="0.25">
      <c r="A1420" s="16">
        <v>21250500</v>
      </c>
      <c r="B1420" s="17" t="s">
        <v>1211</v>
      </c>
      <c r="C1420" s="17" t="s">
        <v>986</v>
      </c>
      <c r="D1420" s="17" t="s">
        <v>986</v>
      </c>
      <c r="E1420" s="17" t="s">
        <v>71</v>
      </c>
      <c r="F1420" s="17">
        <v>10</v>
      </c>
      <c r="G1420" s="17">
        <v>1649</v>
      </c>
      <c r="H1420" s="18">
        <v>-75.075861110000005</v>
      </c>
      <c r="I1420" s="19">
        <v>4.92188889</v>
      </c>
      <c r="J1420" s="20">
        <v>159.87241379310339</v>
      </c>
      <c r="K1420" s="21">
        <v>186.23</v>
      </c>
      <c r="L1420" s="21">
        <v>268.72000000000003</v>
      </c>
      <c r="M1420" s="21">
        <v>302.41379310344831</v>
      </c>
      <c r="N1420" s="21">
        <v>306.94137931034493</v>
      </c>
      <c r="O1420" s="21">
        <v>142.81071428571431</v>
      </c>
      <c r="P1420" s="21">
        <v>120.18214285714279</v>
      </c>
      <c r="Q1420" s="21">
        <v>131.0703703703704</v>
      </c>
      <c r="R1420" s="21">
        <v>208.07857142857151</v>
      </c>
      <c r="S1420" s="21">
        <v>283.17037037037039</v>
      </c>
      <c r="T1420" s="21">
        <v>256.37307692307689</v>
      </c>
      <c r="U1420" s="21">
        <v>183.32962962962961</v>
      </c>
      <c r="V1420" s="22">
        <v>2549.1924620717732</v>
      </c>
      <c r="W1420" s="23">
        <v>338</v>
      </c>
      <c r="X1420" s="24">
        <v>0.93888888888888888</v>
      </c>
      <c r="Y1420" s="5"/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</row>
    <row r="1421" spans="1:42" s="25" customFormat="1" ht="16.5" customHeight="1" x14ac:dyDescent="0.25">
      <c r="A1421" s="16">
        <v>23025040</v>
      </c>
      <c r="B1421" s="17" t="s">
        <v>1236</v>
      </c>
      <c r="C1421" s="17" t="s">
        <v>439</v>
      </c>
      <c r="D1421" s="17" t="s">
        <v>1021</v>
      </c>
      <c r="E1421" s="17" t="s">
        <v>71</v>
      </c>
      <c r="F1421" s="17">
        <v>10</v>
      </c>
      <c r="G1421" s="17">
        <v>788</v>
      </c>
      <c r="H1421" s="18">
        <v>-74.914580560000005</v>
      </c>
      <c r="I1421" s="19">
        <v>5.3011088900000001</v>
      </c>
      <c r="J1421" s="20">
        <v>252.96206896551729</v>
      </c>
      <c r="K1421" s="21">
        <v>216.9413793103449</v>
      </c>
      <c r="L1421" s="21">
        <v>329.47931034482758</v>
      </c>
      <c r="M1421" s="21">
        <v>391.30714285714288</v>
      </c>
      <c r="N1421" s="21">
        <v>366.67857142857139</v>
      </c>
      <c r="O1421" s="21">
        <v>142.03793103448271</v>
      </c>
      <c r="P1421" s="21">
        <v>114.83076923076931</v>
      </c>
      <c r="Q1421" s="21">
        <v>195.0296296296296</v>
      </c>
      <c r="R1421" s="21">
        <v>251.04137931034481</v>
      </c>
      <c r="S1421" s="21">
        <v>458.58846153846162</v>
      </c>
      <c r="T1421" s="21">
        <v>530.84999999999991</v>
      </c>
      <c r="U1421" s="21">
        <v>373.11034482758618</v>
      </c>
      <c r="V1421" s="22">
        <v>3622.856988477678</v>
      </c>
      <c r="W1421" s="23">
        <v>337</v>
      </c>
      <c r="X1421" s="24">
        <v>0.93611111111111112</v>
      </c>
      <c r="Y1421" s="5"/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</row>
    <row r="1422" spans="1:42" s="25" customFormat="1" ht="16.5" customHeight="1" x14ac:dyDescent="0.25">
      <c r="A1422" s="16">
        <v>21190300</v>
      </c>
      <c r="B1422" s="17" t="s">
        <v>1211</v>
      </c>
      <c r="C1422" s="17" t="s">
        <v>2308</v>
      </c>
      <c r="D1422" s="17" t="s">
        <v>2309</v>
      </c>
      <c r="E1422" s="17" t="s">
        <v>71</v>
      </c>
      <c r="F1422" s="17">
        <v>10</v>
      </c>
      <c r="G1422" s="17">
        <v>650</v>
      </c>
      <c r="H1422" s="18">
        <v>-74.606638889999999</v>
      </c>
      <c r="I1422" s="19">
        <v>4.2345277799999996</v>
      </c>
      <c r="J1422" s="20">
        <v>125.2421052631579</v>
      </c>
      <c r="K1422" s="21">
        <v>128.47058823529409</v>
      </c>
      <c r="L1422" s="21">
        <v>222.2</v>
      </c>
      <c r="M1422" s="21">
        <v>245.68421052631581</v>
      </c>
      <c r="N1422" s="21">
        <v>240.66666666666671</v>
      </c>
      <c r="O1422" s="21">
        <v>123.73684210526319</v>
      </c>
      <c r="P1422" s="21">
        <v>58.94736842105263</v>
      </c>
      <c r="Q1422" s="21">
        <v>53.94736842105263</v>
      </c>
      <c r="R1422" s="21">
        <v>131.16666666666671</v>
      </c>
      <c r="S1422" s="21">
        <v>250.88235294117649</v>
      </c>
      <c r="T1422" s="21">
        <v>301.66666666666669</v>
      </c>
      <c r="U1422" s="21">
        <v>181.6631578947368</v>
      </c>
      <c r="V1422" s="22">
        <v>2064.2739938080499</v>
      </c>
      <c r="W1422" s="23">
        <v>221</v>
      </c>
      <c r="X1422" s="24">
        <v>0.92083333333333328</v>
      </c>
      <c r="Y1422" s="5" t="s">
        <v>1214</v>
      </c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</row>
    <row r="1423" spans="1:42" s="25" customFormat="1" ht="16.5" customHeight="1" x14ac:dyDescent="0.25">
      <c r="A1423" s="16">
        <v>21190410</v>
      </c>
      <c r="B1423" s="17" t="s">
        <v>1211</v>
      </c>
      <c r="C1423" s="17" t="s">
        <v>2310</v>
      </c>
      <c r="D1423" s="17" t="s">
        <v>2309</v>
      </c>
      <c r="E1423" s="17" t="s">
        <v>71</v>
      </c>
      <c r="F1423" s="17">
        <v>10</v>
      </c>
      <c r="G1423" s="17">
        <v>1104</v>
      </c>
      <c r="H1423" s="18">
        <v>-74.587333329999993</v>
      </c>
      <c r="I1423" s="19">
        <v>4.1646111100000001</v>
      </c>
      <c r="J1423" s="20">
        <v>128.04615384615391</v>
      </c>
      <c r="K1423" s="21">
        <v>183.42222222222219</v>
      </c>
      <c r="L1423" s="21">
        <v>253.6307692307692</v>
      </c>
      <c r="M1423" s="21">
        <v>229.93703703703699</v>
      </c>
      <c r="N1423" s="21">
        <v>204.11785714285719</v>
      </c>
      <c r="O1423" s="21">
        <v>92.914285714285711</v>
      </c>
      <c r="P1423" s="21">
        <v>61.129629629629633</v>
      </c>
      <c r="Q1423" s="21">
        <v>46.142857142857153</v>
      </c>
      <c r="R1423" s="21">
        <v>106.1666666666667</v>
      </c>
      <c r="S1423" s="21">
        <v>213.63928571428571</v>
      </c>
      <c r="T1423" s="21">
        <v>287.928</v>
      </c>
      <c r="U1423" s="21">
        <v>176.72499999999999</v>
      </c>
      <c r="V1423" s="22">
        <v>1983.7997643467641</v>
      </c>
      <c r="W1423" s="23">
        <v>321</v>
      </c>
      <c r="X1423" s="24">
        <v>0.89166666666666672</v>
      </c>
      <c r="Y1423" s="5"/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</row>
    <row r="1424" spans="1:42" s="25" customFormat="1" ht="16.5" customHeight="1" x14ac:dyDescent="0.25">
      <c r="A1424" s="16">
        <v>21250050</v>
      </c>
      <c r="B1424" s="17" t="s">
        <v>1211</v>
      </c>
      <c r="C1424" s="17" t="s">
        <v>2311</v>
      </c>
      <c r="D1424" s="17" t="s">
        <v>1023</v>
      </c>
      <c r="E1424" s="17" t="s">
        <v>71</v>
      </c>
      <c r="F1424" s="17">
        <v>10</v>
      </c>
      <c r="G1424" s="17">
        <v>3150</v>
      </c>
      <c r="H1424" s="18">
        <v>-75.25</v>
      </c>
      <c r="I1424" s="19">
        <v>4.8499999999999996</v>
      </c>
      <c r="J1424" s="20">
        <v>51.367999999999988</v>
      </c>
      <c r="K1424" s="21">
        <v>68.391666666666652</v>
      </c>
      <c r="L1424" s="21">
        <v>185.76923076923069</v>
      </c>
      <c r="M1424" s="21">
        <v>219.23846153846151</v>
      </c>
      <c r="N1424" s="21">
        <v>250.70800000000011</v>
      </c>
      <c r="O1424" s="21">
        <v>171.96666666666661</v>
      </c>
      <c r="P1424" s="21">
        <v>137.18076923076919</v>
      </c>
      <c r="Q1424" s="21">
        <v>113.8692307692308</v>
      </c>
      <c r="R1424" s="21">
        <v>127.9142857142857</v>
      </c>
      <c r="S1424" s="21">
        <v>180.82592592592599</v>
      </c>
      <c r="T1424" s="21">
        <v>156.40714285714279</v>
      </c>
      <c r="U1424" s="21">
        <v>96.266666666666666</v>
      </c>
      <c r="V1424" s="22">
        <v>1759.906046805047</v>
      </c>
      <c r="W1424" s="23">
        <v>312</v>
      </c>
      <c r="X1424" s="24">
        <v>0.8666666666666667</v>
      </c>
      <c r="Y1424" s="5"/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</row>
    <row r="1425" spans="1:42" s="25" customFormat="1" ht="16.5" customHeight="1" x14ac:dyDescent="0.25">
      <c r="A1425" s="16">
        <v>21255170</v>
      </c>
      <c r="B1425" s="17" t="s">
        <v>1227</v>
      </c>
      <c r="C1425" s="17" t="s">
        <v>2312</v>
      </c>
      <c r="D1425" s="17" t="s">
        <v>1023</v>
      </c>
      <c r="E1425" s="17" t="s">
        <v>71</v>
      </c>
      <c r="F1425" s="17">
        <v>10</v>
      </c>
      <c r="G1425" s="17">
        <v>2978</v>
      </c>
      <c r="H1425" s="18">
        <v>-75.173277779999992</v>
      </c>
      <c r="I1425" s="19">
        <v>4.8705555599999997</v>
      </c>
      <c r="J1425" s="20">
        <v>60.663333333333327</v>
      </c>
      <c r="K1425" s="21">
        <v>82.853333333333339</v>
      </c>
      <c r="L1425" s="21">
        <v>145.67142857142849</v>
      </c>
      <c r="M1425" s="21">
        <v>176.91034482758619</v>
      </c>
      <c r="N1425" s="21">
        <v>210.2233333333333</v>
      </c>
      <c r="O1425" s="21">
        <v>117.70357142857139</v>
      </c>
      <c r="P1425" s="21">
        <v>80.42068965517241</v>
      </c>
      <c r="Q1425" s="21">
        <v>74.876666666666679</v>
      </c>
      <c r="R1425" s="21">
        <v>130.33214285714291</v>
      </c>
      <c r="S1425" s="21">
        <v>153.40357142857141</v>
      </c>
      <c r="T1425" s="21">
        <v>153.22068965517241</v>
      </c>
      <c r="U1425" s="21">
        <v>94.789655172413816</v>
      </c>
      <c r="V1425" s="22">
        <v>1481.0687602627261</v>
      </c>
      <c r="W1425" s="23">
        <v>348</v>
      </c>
      <c r="X1425" s="24">
        <v>0.96666666666666667</v>
      </c>
      <c r="Y1425" s="5"/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</row>
    <row r="1426" spans="1:42" s="25" customFormat="1" ht="16.5" customHeight="1" x14ac:dyDescent="0.25">
      <c r="A1426" s="16">
        <v>21250480</v>
      </c>
      <c r="B1426" s="17" t="s">
        <v>1211</v>
      </c>
      <c r="C1426" s="17" t="s">
        <v>2220</v>
      </c>
      <c r="D1426" s="17" t="s">
        <v>1023</v>
      </c>
      <c r="E1426" s="17" t="s">
        <v>71</v>
      </c>
      <c r="F1426" s="17">
        <v>10</v>
      </c>
      <c r="G1426" s="17">
        <v>3371</v>
      </c>
      <c r="H1426" s="18">
        <v>-75.22019444</v>
      </c>
      <c r="I1426" s="19">
        <v>4.9066111100000001</v>
      </c>
      <c r="J1426" s="20">
        <v>49.642857142857153</v>
      </c>
      <c r="K1426" s="21">
        <v>61.25</v>
      </c>
      <c r="L1426" s="21">
        <v>112.4814814814815</v>
      </c>
      <c r="M1426" s="21">
        <v>151.30000000000001</v>
      </c>
      <c r="N1426" s="21">
        <v>147.7407407407407</v>
      </c>
      <c r="O1426" s="21">
        <v>94.615384615384613</v>
      </c>
      <c r="P1426" s="21">
        <v>65.331034482758611</v>
      </c>
      <c r="Q1426" s="21">
        <v>54.103448275862071</v>
      </c>
      <c r="R1426" s="21">
        <v>97.475000000000009</v>
      </c>
      <c r="S1426" s="21">
        <v>155.15</v>
      </c>
      <c r="T1426" s="21">
        <v>148.58799999999999</v>
      </c>
      <c r="U1426" s="21">
        <v>80.964285714285708</v>
      </c>
      <c r="V1426" s="22">
        <v>1218.642232453371</v>
      </c>
      <c r="W1426" s="23">
        <v>333</v>
      </c>
      <c r="X1426" s="24">
        <v>0.92500000000000004</v>
      </c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</row>
    <row r="1427" spans="1:42" s="25" customFormat="1" ht="16.5" customHeight="1" x14ac:dyDescent="0.25">
      <c r="A1427" s="16">
        <v>21135030</v>
      </c>
      <c r="B1427" s="17" t="s">
        <v>1227</v>
      </c>
      <c r="C1427" s="17" t="s">
        <v>383</v>
      </c>
      <c r="D1427" s="17" t="s">
        <v>384</v>
      </c>
      <c r="E1427" s="17" t="s">
        <v>71</v>
      </c>
      <c r="F1427" s="17">
        <v>4</v>
      </c>
      <c r="G1427" s="17">
        <v>415</v>
      </c>
      <c r="H1427" s="18">
        <v>-75.108999999999995</v>
      </c>
      <c r="I1427" s="19">
        <v>3.5738333299999998</v>
      </c>
      <c r="J1427" s="20">
        <v>97.600000000000009</v>
      </c>
      <c r="K1427" s="21">
        <v>109.6153846153846</v>
      </c>
      <c r="L1427" s="21">
        <v>173.48620689655169</v>
      </c>
      <c r="M1427" s="21">
        <v>196.09259259259261</v>
      </c>
      <c r="N1427" s="21">
        <v>136.4655172413793</v>
      </c>
      <c r="O1427" s="21">
        <v>38.231034482758623</v>
      </c>
      <c r="P1427" s="21">
        <v>30.140740740740739</v>
      </c>
      <c r="Q1427" s="21">
        <v>32.177777777777777</v>
      </c>
      <c r="R1427" s="21">
        <v>69.842857142857142</v>
      </c>
      <c r="S1427" s="21">
        <v>168.64285714285711</v>
      </c>
      <c r="T1427" s="21">
        <v>261.30714285714282</v>
      </c>
      <c r="U1427" s="21">
        <v>165.86250000000001</v>
      </c>
      <c r="V1427" s="22">
        <v>1479.464611490042</v>
      </c>
      <c r="W1427" s="23">
        <v>326</v>
      </c>
      <c r="X1427" s="24">
        <v>0.90555555555555556</v>
      </c>
      <c r="Y1427" s="5"/>
      <c r="Z1427" s="5"/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</row>
    <row r="1428" spans="1:42" s="25" customFormat="1" ht="16.5" customHeight="1" x14ac:dyDescent="0.25">
      <c r="A1428" s="16">
        <v>21130180</v>
      </c>
      <c r="B1428" s="17" t="s">
        <v>1211</v>
      </c>
      <c r="C1428" s="17" t="s">
        <v>2313</v>
      </c>
      <c r="D1428" s="17" t="s">
        <v>384</v>
      </c>
      <c r="E1428" s="17" t="s">
        <v>71</v>
      </c>
      <c r="F1428" s="17">
        <v>4</v>
      </c>
      <c r="G1428" s="17">
        <v>500</v>
      </c>
      <c r="H1428" s="18">
        <v>-75.150888890000004</v>
      </c>
      <c r="I1428" s="19">
        <v>3.4536111100000002</v>
      </c>
      <c r="J1428" s="20">
        <v>80.986666666666679</v>
      </c>
      <c r="K1428" s="21">
        <v>88.293103448275858</v>
      </c>
      <c r="L1428" s="21">
        <v>148.70333333333329</v>
      </c>
      <c r="M1428" s="21">
        <v>153.38666666666671</v>
      </c>
      <c r="N1428" s="21">
        <v>105.4344827586207</v>
      </c>
      <c r="O1428" s="21">
        <v>43.489655172413798</v>
      </c>
      <c r="P1428" s="21">
        <v>22.71</v>
      </c>
      <c r="Q1428" s="21">
        <v>26.763333333333328</v>
      </c>
      <c r="R1428" s="21">
        <v>55.95</v>
      </c>
      <c r="S1428" s="21">
        <v>169.27</v>
      </c>
      <c r="T1428" s="21">
        <v>253.76785714285711</v>
      </c>
      <c r="U1428" s="21">
        <v>176.59666666666669</v>
      </c>
      <c r="V1428" s="22">
        <v>1325.351765188834</v>
      </c>
      <c r="W1428" s="23">
        <v>353</v>
      </c>
      <c r="X1428" s="24">
        <v>0.98055555555555551</v>
      </c>
      <c r="Y1428" s="5"/>
      <c r="Z1428" s="5"/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</row>
    <row r="1429" spans="1:42" s="25" customFormat="1" ht="16.5" customHeight="1" x14ac:dyDescent="0.25">
      <c r="A1429" s="16">
        <v>21150030</v>
      </c>
      <c r="B1429" s="17" t="s">
        <v>1211</v>
      </c>
      <c r="C1429" s="17" t="s">
        <v>2314</v>
      </c>
      <c r="D1429" s="17" t="s">
        <v>384</v>
      </c>
      <c r="E1429" s="17" t="s">
        <v>71</v>
      </c>
      <c r="F1429" s="17">
        <v>4</v>
      </c>
      <c r="G1429" s="17">
        <v>290</v>
      </c>
      <c r="H1429" s="18">
        <v>-75.0625</v>
      </c>
      <c r="I1429" s="19">
        <v>3.5660555600000001</v>
      </c>
      <c r="J1429" s="20">
        <v>101.84</v>
      </c>
      <c r="K1429" s="21">
        <v>99.206666666666663</v>
      </c>
      <c r="L1429" s="21">
        <v>158.64285714285711</v>
      </c>
      <c r="M1429" s="21">
        <v>160.67142857142861</v>
      </c>
      <c r="N1429" s="21">
        <v>113.46428571428569</v>
      </c>
      <c r="O1429" s="21">
        <v>34.4</v>
      </c>
      <c r="P1429" s="21">
        <v>25.06666666666667</v>
      </c>
      <c r="Q1429" s="21">
        <v>25.892857142857139</v>
      </c>
      <c r="R1429" s="21">
        <v>70.166666666666671</v>
      </c>
      <c r="S1429" s="21">
        <v>163.41379310344831</v>
      </c>
      <c r="T1429" s="21">
        <v>276.37931034482762</v>
      </c>
      <c r="U1429" s="21">
        <v>174.06896551724139</v>
      </c>
      <c r="V1429" s="22">
        <v>1403.2134975369461</v>
      </c>
      <c r="W1429" s="23">
        <v>349</v>
      </c>
      <c r="X1429" s="24">
        <v>0.96944444444444444</v>
      </c>
      <c r="Y1429" s="5"/>
      <c r="Z1429" s="5"/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</row>
    <row r="1430" spans="1:42" s="25" customFormat="1" ht="16.5" customHeight="1" x14ac:dyDescent="0.25">
      <c r="A1430" s="16">
        <v>22060090</v>
      </c>
      <c r="B1430" s="17" t="s">
        <v>1211</v>
      </c>
      <c r="C1430" s="17" t="s">
        <v>2315</v>
      </c>
      <c r="D1430" s="17" t="s">
        <v>976</v>
      </c>
      <c r="E1430" s="17" t="s">
        <v>71</v>
      </c>
      <c r="F1430" s="17">
        <v>10</v>
      </c>
      <c r="G1430" s="17">
        <v>450</v>
      </c>
      <c r="H1430" s="18">
        <v>-75.330055560000005</v>
      </c>
      <c r="I1430" s="19">
        <v>3.8154166699999998</v>
      </c>
      <c r="J1430" s="20">
        <v>140.96071428571429</v>
      </c>
      <c r="K1430" s="21">
        <v>148.77857142857141</v>
      </c>
      <c r="L1430" s="21">
        <v>250.92857142857139</v>
      </c>
      <c r="M1430" s="21">
        <v>299.76538461538462</v>
      </c>
      <c r="N1430" s="21">
        <v>238.46296296296299</v>
      </c>
      <c r="O1430" s="21">
        <v>87.164285714285711</v>
      </c>
      <c r="P1430" s="21">
        <v>56.035714285714278</v>
      </c>
      <c r="Q1430" s="21">
        <v>53.413793103448278</v>
      </c>
      <c r="R1430" s="21">
        <v>114.8888888888889</v>
      </c>
      <c r="S1430" s="21">
        <v>276.06923076923078</v>
      </c>
      <c r="T1430" s="21">
        <v>327.34166666666658</v>
      </c>
      <c r="U1430" s="21">
        <v>244.43214285714291</v>
      </c>
      <c r="V1430" s="22">
        <v>2238.241927006583</v>
      </c>
      <c r="W1430" s="23">
        <v>327</v>
      </c>
      <c r="X1430" s="24">
        <v>0.90833333333333333</v>
      </c>
      <c r="Y1430" s="5"/>
      <c r="Z1430" s="5"/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</row>
    <row r="1431" spans="1:42" s="25" customFormat="1" ht="16.5" customHeight="1" x14ac:dyDescent="0.25">
      <c r="A1431" s="16">
        <v>22060070</v>
      </c>
      <c r="B1431" s="17" t="s">
        <v>1211</v>
      </c>
      <c r="C1431" s="17" t="s">
        <v>976</v>
      </c>
      <c r="D1431" s="17" t="s">
        <v>976</v>
      </c>
      <c r="E1431" s="17" t="s">
        <v>71</v>
      </c>
      <c r="F1431" s="17">
        <v>10</v>
      </c>
      <c r="G1431" s="17">
        <v>388</v>
      </c>
      <c r="H1431" s="18">
        <v>-75.219944439999992</v>
      </c>
      <c r="I1431" s="19">
        <v>3.9391666700000001</v>
      </c>
      <c r="J1431" s="20">
        <v>101.3448275862069</v>
      </c>
      <c r="K1431" s="21">
        <v>114.4344827586207</v>
      </c>
      <c r="L1431" s="21">
        <v>200</v>
      </c>
      <c r="M1431" s="21">
        <v>260.44333333333333</v>
      </c>
      <c r="N1431" s="21">
        <v>210.1142857142857</v>
      </c>
      <c r="O1431" s="21">
        <v>95.2655172413793</v>
      </c>
      <c r="P1431" s="21">
        <v>64.953571428571422</v>
      </c>
      <c r="Q1431" s="21">
        <v>40.823333333333331</v>
      </c>
      <c r="R1431" s="21">
        <v>93.560714285714269</v>
      </c>
      <c r="S1431" s="21">
        <v>220.53461538461539</v>
      </c>
      <c r="T1431" s="21">
        <v>220.80833333333339</v>
      </c>
      <c r="U1431" s="21">
        <v>161.56428571428569</v>
      </c>
      <c r="V1431" s="22">
        <v>1783.847300113679</v>
      </c>
      <c r="W1431" s="23">
        <v>338</v>
      </c>
      <c r="X1431" s="24">
        <v>0.93888888888888888</v>
      </c>
      <c r="Y1431" s="5"/>
      <c r="Z1431" s="5"/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</row>
    <row r="1432" spans="1:42" s="25" customFormat="1" ht="16.5" customHeight="1" x14ac:dyDescent="0.25">
      <c r="A1432" s="27">
        <v>21227010</v>
      </c>
      <c r="B1432" s="17" t="s">
        <v>1235</v>
      </c>
      <c r="C1432" s="17" t="s">
        <v>2316</v>
      </c>
      <c r="D1432" s="17" t="s">
        <v>2317</v>
      </c>
      <c r="E1432" s="17" t="s">
        <v>71</v>
      </c>
      <c r="F1432" s="17">
        <v>10</v>
      </c>
      <c r="G1432" s="17">
        <v>497</v>
      </c>
      <c r="H1432" s="18">
        <v>-74.882260000000002</v>
      </c>
      <c r="I1432" s="19">
        <v>4.5377400000000003</v>
      </c>
      <c r="J1432" s="20">
        <v>52.531034482758614</v>
      </c>
      <c r="K1432" s="21">
        <v>70.273333333333326</v>
      </c>
      <c r="L1432" s="21">
        <v>121.9233333333333</v>
      </c>
      <c r="M1432" s="21">
        <v>175.12666666666661</v>
      </c>
      <c r="N1432" s="21">
        <v>196.6333333333333</v>
      </c>
      <c r="O1432" s="21">
        <v>82.228571428571428</v>
      </c>
      <c r="P1432" s="21">
        <v>48.203448275862073</v>
      </c>
      <c r="Q1432" s="21">
        <v>50.239999999999988</v>
      </c>
      <c r="R1432" s="21">
        <v>121.2379310344827</v>
      </c>
      <c r="S1432" s="21">
        <v>136.19999999999999</v>
      </c>
      <c r="T1432" s="21">
        <v>99.716666666666669</v>
      </c>
      <c r="U1432" s="21">
        <v>60.833333333333329</v>
      </c>
      <c r="V1432" s="22">
        <v>1215.147651888341</v>
      </c>
      <c r="W1432" s="23">
        <v>354</v>
      </c>
      <c r="X1432" s="24">
        <v>0.98333333333333328</v>
      </c>
      <c r="Y1432" s="5"/>
      <c r="Z1432" s="29"/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</row>
    <row r="1433" spans="1:42" s="25" customFormat="1" ht="16.5" customHeight="1" x14ac:dyDescent="0.25">
      <c r="A1433" s="16">
        <v>22020030</v>
      </c>
      <c r="B1433" s="17" t="s">
        <v>1211</v>
      </c>
      <c r="C1433" s="17" t="s">
        <v>1019</v>
      </c>
      <c r="D1433" s="17" t="s">
        <v>1020</v>
      </c>
      <c r="E1433" s="17" t="s">
        <v>71</v>
      </c>
      <c r="F1433" s="17">
        <v>10</v>
      </c>
      <c r="G1433" s="17">
        <v>1476</v>
      </c>
      <c r="H1433" s="18">
        <v>-75.674027780000003</v>
      </c>
      <c r="I1433" s="19">
        <v>3.0920000000000001</v>
      </c>
      <c r="J1433" s="20">
        <v>169.352</v>
      </c>
      <c r="K1433" s="21">
        <v>162.72413793103451</v>
      </c>
      <c r="L1433" s="21">
        <v>239.54074074074069</v>
      </c>
      <c r="M1433" s="21">
        <v>249.31071428571431</v>
      </c>
      <c r="N1433" s="21">
        <v>207.93076923076919</v>
      </c>
      <c r="O1433" s="21">
        <v>127.63103448275859</v>
      </c>
      <c r="P1433" s="21">
        <v>104.2892857142857</v>
      </c>
      <c r="Q1433" s="21">
        <v>58.486666666666657</v>
      </c>
      <c r="R1433" s="21">
        <v>104.8</v>
      </c>
      <c r="S1433" s="21">
        <v>212.85185185185179</v>
      </c>
      <c r="T1433" s="21">
        <v>259.24400000000003</v>
      </c>
      <c r="U1433" s="21">
        <v>188.22</v>
      </c>
      <c r="V1433" s="22">
        <v>2084.381200903822</v>
      </c>
      <c r="W1433" s="23">
        <v>326</v>
      </c>
      <c r="X1433" s="24">
        <v>0.90555555555555556</v>
      </c>
      <c r="Y1433" s="5"/>
      <c r="Z1433" s="5"/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</row>
    <row r="1434" spans="1:42" s="25" customFormat="1" ht="16.5" customHeight="1" x14ac:dyDescent="0.25">
      <c r="A1434" s="16">
        <v>22020020</v>
      </c>
      <c r="B1434" s="17" t="s">
        <v>1211</v>
      </c>
      <c r="C1434" s="17" t="s">
        <v>2318</v>
      </c>
      <c r="D1434" s="17" t="s">
        <v>1020</v>
      </c>
      <c r="E1434" s="17" t="s">
        <v>71</v>
      </c>
      <c r="F1434" s="17">
        <v>10</v>
      </c>
      <c r="G1434" s="17">
        <v>1793</v>
      </c>
      <c r="H1434" s="18">
        <v>-75.761777780000003</v>
      </c>
      <c r="I1434" s="19">
        <v>3.0450555600000002</v>
      </c>
      <c r="J1434" s="20">
        <v>76.091999999999999</v>
      </c>
      <c r="K1434" s="21">
        <v>77.815384615384602</v>
      </c>
      <c r="L1434" s="21">
        <v>128.77037037037039</v>
      </c>
      <c r="M1434" s="21">
        <v>150.94999999999999</v>
      </c>
      <c r="N1434" s="21">
        <v>143.08750000000001</v>
      </c>
      <c r="O1434" s="21">
        <v>99.561538461538461</v>
      </c>
      <c r="P1434" s="21">
        <v>77.92307692307692</v>
      </c>
      <c r="Q1434" s="21">
        <v>60.829629629629643</v>
      </c>
      <c r="R1434" s="21">
        <v>64.103571428571428</v>
      </c>
      <c r="S1434" s="21">
        <v>129.86153846153849</v>
      </c>
      <c r="T1434" s="21">
        <v>125.1538461538462</v>
      </c>
      <c r="U1434" s="21">
        <v>98.25200000000001</v>
      </c>
      <c r="V1434" s="22">
        <v>1232.400456043956</v>
      </c>
      <c r="W1434" s="23">
        <v>314</v>
      </c>
      <c r="X1434" s="24">
        <v>0.87222222222222223</v>
      </c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</row>
    <row r="1435" spans="1:42" s="25" customFormat="1" ht="16.5" customHeight="1" x14ac:dyDescent="0.25">
      <c r="A1435" s="16">
        <v>22020060</v>
      </c>
      <c r="B1435" s="17" t="s">
        <v>1211</v>
      </c>
      <c r="C1435" s="17" t="s">
        <v>2319</v>
      </c>
      <c r="D1435" s="17" t="s">
        <v>1020</v>
      </c>
      <c r="E1435" s="17" t="s">
        <v>71</v>
      </c>
      <c r="F1435" s="17">
        <v>10</v>
      </c>
      <c r="G1435" s="17">
        <v>2326</v>
      </c>
      <c r="H1435" s="18">
        <v>-75.641916670000001</v>
      </c>
      <c r="I1435" s="19">
        <v>3.0533333300000001</v>
      </c>
      <c r="J1435" s="20">
        <v>163.732</v>
      </c>
      <c r="K1435" s="21">
        <v>163.2777777777778</v>
      </c>
      <c r="L1435" s="21">
        <v>298.20833575266658</v>
      </c>
      <c r="M1435" s="21">
        <v>270.17200000000003</v>
      </c>
      <c r="N1435" s="21">
        <v>239.4690698623657</v>
      </c>
      <c r="O1435" s="21">
        <v>129.82222222222219</v>
      </c>
      <c r="P1435" s="21">
        <v>108.82222222222219</v>
      </c>
      <c r="Q1435" s="21">
        <v>81.16</v>
      </c>
      <c r="R1435" s="21">
        <v>108.9583333333333</v>
      </c>
      <c r="S1435" s="21">
        <v>226.04</v>
      </c>
      <c r="T1435" s="21">
        <v>314.1541666666667</v>
      </c>
      <c r="U1435" s="21">
        <v>227.10833333333329</v>
      </c>
      <c r="V1435" s="22">
        <v>2330.9244611705881</v>
      </c>
      <c r="W1435" s="23">
        <v>301</v>
      </c>
      <c r="X1435" s="24">
        <v>0.83611111111111114</v>
      </c>
      <c r="Y1435" s="5"/>
      <c r="Z1435" s="5"/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</row>
    <row r="1436" spans="1:42" s="25" customFormat="1" ht="16.5" customHeight="1" x14ac:dyDescent="0.25">
      <c r="A1436" s="16">
        <v>21160040</v>
      </c>
      <c r="B1436" s="17" t="s">
        <v>1211</v>
      </c>
      <c r="C1436" s="17" t="s">
        <v>997</v>
      </c>
      <c r="D1436" s="17" t="s">
        <v>998</v>
      </c>
      <c r="E1436" s="17" t="s">
        <v>71</v>
      </c>
      <c r="F1436" s="17">
        <v>10</v>
      </c>
      <c r="G1436" s="17">
        <v>378</v>
      </c>
      <c r="H1436" s="18">
        <v>-74.81094444</v>
      </c>
      <c r="I1436" s="19">
        <v>3.7462499999999999</v>
      </c>
      <c r="J1436" s="20">
        <v>148.63793103448279</v>
      </c>
      <c r="K1436" s="21">
        <v>199.44827586206901</v>
      </c>
      <c r="L1436" s="21">
        <v>306.85172413793111</v>
      </c>
      <c r="M1436" s="21">
        <v>287.79310344827587</v>
      </c>
      <c r="N1436" s="21">
        <v>214.57666666666671</v>
      </c>
      <c r="O1436" s="21">
        <v>103.3551724137931</v>
      </c>
      <c r="P1436" s="21">
        <v>49.533333333333331</v>
      </c>
      <c r="Q1436" s="21">
        <v>50.621428571428567</v>
      </c>
      <c r="R1436" s="21">
        <v>104.3333333333333</v>
      </c>
      <c r="S1436" s="21">
        <v>281.03333333333342</v>
      </c>
      <c r="T1436" s="21">
        <v>344.06666666666672</v>
      </c>
      <c r="U1436" s="21">
        <v>230.98620689655169</v>
      </c>
      <c r="V1436" s="22">
        <v>2321.237175697865</v>
      </c>
      <c r="W1436" s="23">
        <v>352</v>
      </c>
      <c r="X1436" s="24">
        <v>0.97777777777777775</v>
      </c>
      <c r="Y1436" s="5"/>
      <c r="Z1436" s="5"/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</row>
    <row r="1437" spans="1:42" s="25" customFormat="1" ht="16.5" customHeight="1" x14ac:dyDescent="0.25">
      <c r="A1437" s="16">
        <v>21160080</v>
      </c>
      <c r="B1437" s="17" t="s">
        <v>1211</v>
      </c>
      <c r="C1437" s="17" t="s">
        <v>2320</v>
      </c>
      <c r="D1437" s="17" t="s">
        <v>998</v>
      </c>
      <c r="E1437" s="17" t="s">
        <v>71</v>
      </c>
      <c r="F1437" s="17">
        <v>10</v>
      </c>
      <c r="G1437" s="17">
        <v>337</v>
      </c>
      <c r="H1437" s="18">
        <v>-74.900888890000004</v>
      </c>
      <c r="I1437" s="19">
        <v>3.75380556</v>
      </c>
      <c r="J1437" s="20">
        <v>109.6689655172413</v>
      </c>
      <c r="K1437" s="21">
        <v>153.33000000000001</v>
      </c>
      <c r="L1437" s="21">
        <v>230.48620689655181</v>
      </c>
      <c r="M1437" s="21">
        <v>227.50344827586201</v>
      </c>
      <c r="N1437" s="21">
        <v>197.58214285714291</v>
      </c>
      <c r="O1437" s="21">
        <v>59.039285714285697</v>
      </c>
      <c r="P1437" s="21">
        <v>48.46206896551724</v>
      </c>
      <c r="Q1437" s="21">
        <v>39.233333333333327</v>
      </c>
      <c r="R1437" s="21">
        <v>96.982758620689651</v>
      </c>
      <c r="S1437" s="21">
        <v>202.1793103448276</v>
      </c>
      <c r="T1437" s="21">
        <v>313.22500000000002</v>
      </c>
      <c r="U1437" s="21">
        <v>193.17241379310349</v>
      </c>
      <c r="V1437" s="22">
        <v>1870.864934318555</v>
      </c>
      <c r="W1437" s="23">
        <v>347</v>
      </c>
      <c r="X1437" s="24">
        <v>0.96388888888888891</v>
      </c>
      <c r="Y1437" s="5"/>
      <c r="Z1437" s="5"/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</row>
    <row r="1438" spans="1:42" s="25" customFormat="1" ht="16.5" customHeight="1" x14ac:dyDescent="0.25">
      <c r="A1438" s="16">
        <v>21160170</v>
      </c>
      <c r="B1438" s="17" t="s">
        <v>1211</v>
      </c>
      <c r="C1438" s="17" t="s">
        <v>2321</v>
      </c>
      <c r="D1438" s="17" t="s">
        <v>998</v>
      </c>
      <c r="E1438" s="17" t="s">
        <v>71</v>
      </c>
      <c r="F1438" s="17">
        <v>10</v>
      </c>
      <c r="G1438" s="17">
        <v>140</v>
      </c>
      <c r="H1438" s="18">
        <v>-74.790833329999998</v>
      </c>
      <c r="I1438" s="19">
        <v>3.7093333300000002</v>
      </c>
      <c r="J1438" s="20">
        <v>166.32</v>
      </c>
      <c r="K1438" s="21">
        <v>202.51</v>
      </c>
      <c r="L1438" s="21">
        <v>270.17</v>
      </c>
      <c r="M1438" s="21">
        <v>274.65172413793101</v>
      </c>
      <c r="N1438" s="21">
        <v>210.4689655172414</v>
      </c>
      <c r="O1438" s="21">
        <v>101.9206896551724</v>
      </c>
      <c r="P1438" s="21">
        <v>65.79285714285713</v>
      </c>
      <c r="Q1438" s="21">
        <v>48.358620689655169</v>
      </c>
      <c r="R1438" s="21">
        <v>89.99655172413793</v>
      </c>
      <c r="S1438" s="21">
        <v>267</v>
      </c>
      <c r="T1438" s="21">
        <v>366.85666666666663</v>
      </c>
      <c r="U1438" s="21">
        <v>237.3206896551724</v>
      </c>
      <c r="V1438" s="22">
        <v>2301.3667651888341</v>
      </c>
      <c r="W1438" s="23">
        <v>351</v>
      </c>
      <c r="X1438" s="24">
        <v>0.97499999999999998</v>
      </c>
      <c r="Y1438" s="5"/>
      <c r="Z1438" s="5"/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</row>
    <row r="1439" spans="1:42" s="25" customFormat="1" ht="16.5" customHeight="1" x14ac:dyDescent="0.25">
      <c r="A1439" s="16">
        <v>21160050</v>
      </c>
      <c r="B1439" s="17" t="s">
        <v>1211</v>
      </c>
      <c r="C1439" s="17" t="s">
        <v>2322</v>
      </c>
      <c r="D1439" s="17" t="s">
        <v>998</v>
      </c>
      <c r="E1439" s="17" t="s">
        <v>71</v>
      </c>
      <c r="F1439" s="17">
        <v>10</v>
      </c>
      <c r="G1439" s="17">
        <v>827</v>
      </c>
      <c r="H1439" s="18">
        <v>-74.842972220000007</v>
      </c>
      <c r="I1439" s="19">
        <v>3.6717222199999999</v>
      </c>
      <c r="J1439" s="20">
        <v>159.34333333333331</v>
      </c>
      <c r="K1439" s="21">
        <v>191.7931034482759</v>
      </c>
      <c r="L1439" s="21">
        <v>282.09666666666658</v>
      </c>
      <c r="M1439" s="21">
        <v>256.88666666666671</v>
      </c>
      <c r="N1439" s="21">
        <v>209.22413793103451</v>
      </c>
      <c r="O1439" s="21">
        <v>92.333333333333329</v>
      </c>
      <c r="P1439" s="21">
        <v>63.636666666666663</v>
      </c>
      <c r="Q1439" s="21">
        <v>47.266666666666673</v>
      </c>
      <c r="R1439" s="21">
        <v>103.8620689655172</v>
      </c>
      <c r="S1439" s="21">
        <v>286.87931034482762</v>
      </c>
      <c r="T1439" s="21">
        <v>382.94285714285712</v>
      </c>
      <c r="U1439" s="21">
        <v>250.46428571428569</v>
      </c>
      <c r="V1439" s="22">
        <v>2326.7290968801308</v>
      </c>
      <c r="W1439" s="23">
        <v>352</v>
      </c>
      <c r="X1439" s="24">
        <v>0.97777777777777775</v>
      </c>
      <c r="Y1439" s="5"/>
      <c r="Z1439" s="5"/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</row>
    <row r="1440" spans="1:42" s="25" customFormat="1" ht="16.5" customHeight="1" x14ac:dyDescent="0.25">
      <c r="A1440" s="16">
        <v>21165010</v>
      </c>
      <c r="B1440" s="17" t="s">
        <v>1236</v>
      </c>
      <c r="C1440" s="17" t="s">
        <v>2323</v>
      </c>
      <c r="D1440" s="17" t="s">
        <v>998</v>
      </c>
      <c r="E1440" s="17" t="s">
        <v>71</v>
      </c>
      <c r="F1440" s="17">
        <v>10</v>
      </c>
      <c r="G1440" s="17">
        <v>321</v>
      </c>
      <c r="H1440" s="18">
        <v>-74.917027779999998</v>
      </c>
      <c r="I1440" s="19">
        <v>3.7876111099999998</v>
      </c>
      <c r="J1440" s="20">
        <v>120.0642857142857</v>
      </c>
      <c r="K1440" s="21">
        <v>142.73103448275859</v>
      </c>
      <c r="L1440" s="21">
        <v>221.79615384615391</v>
      </c>
      <c r="M1440" s="21">
        <v>229.85384615384609</v>
      </c>
      <c r="N1440" s="21">
        <v>170.43571428571431</v>
      </c>
      <c r="O1440" s="21">
        <v>64.92068965517241</v>
      </c>
      <c r="P1440" s="21">
        <v>52.537037037037038</v>
      </c>
      <c r="Q1440" s="21">
        <v>38.74</v>
      </c>
      <c r="R1440" s="21">
        <v>105.6793103448276</v>
      </c>
      <c r="S1440" s="21">
        <v>201.7607142857143</v>
      </c>
      <c r="T1440" s="21">
        <v>285.59285714285721</v>
      </c>
      <c r="U1440" s="21">
        <v>213.07241379310349</v>
      </c>
      <c r="V1440" s="22">
        <v>1847.1840567414711</v>
      </c>
      <c r="W1440" s="23">
        <v>337</v>
      </c>
      <c r="X1440" s="24">
        <v>0.93611111111111112</v>
      </c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</row>
    <row r="1441" spans="1:42" s="25" customFormat="1" ht="16.5" customHeight="1" x14ac:dyDescent="0.25">
      <c r="A1441" s="16">
        <v>21165030</v>
      </c>
      <c r="B1441" s="17" t="s">
        <v>1211</v>
      </c>
      <c r="C1441" s="17" t="s">
        <v>2324</v>
      </c>
      <c r="D1441" s="17" t="s">
        <v>968</v>
      </c>
      <c r="E1441" s="17" t="s">
        <v>71</v>
      </c>
      <c r="F1441" s="17">
        <v>10</v>
      </c>
      <c r="G1441" s="17">
        <v>394</v>
      </c>
      <c r="H1441" s="18">
        <v>-74.77152778</v>
      </c>
      <c r="I1441" s="19">
        <v>3.8979166699999999</v>
      </c>
      <c r="J1441" s="20">
        <v>120.26666666666669</v>
      </c>
      <c r="K1441" s="21">
        <v>139.5296296296296</v>
      </c>
      <c r="L1441" s="21">
        <v>231.2</v>
      </c>
      <c r="M1441" s="21">
        <v>237.51111111111109</v>
      </c>
      <c r="N1441" s="21">
        <v>203.15769230769229</v>
      </c>
      <c r="O1441" s="21">
        <v>101.4178571428571</v>
      </c>
      <c r="P1441" s="21">
        <v>79.072000000000003</v>
      </c>
      <c r="Q1441" s="21">
        <v>48.192592592592582</v>
      </c>
      <c r="R1441" s="21">
        <v>118.49629629629629</v>
      </c>
      <c r="S1441" s="21">
        <v>238.61153846153849</v>
      </c>
      <c r="T1441" s="21">
        <v>262.37037037037038</v>
      </c>
      <c r="U1441" s="21">
        <v>214.28800000000001</v>
      </c>
      <c r="V1441" s="22">
        <v>1994.113754578754</v>
      </c>
      <c r="W1441" s="23">
        <v>320</v>
      </c>
      <c r="X1441" s="24">
        <v>0.88888888888888884</v>
      </c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</row>
    <row r="1442" spans="1:42" s="25" customFormat="1" ht="16.5" customHeight="1" x14ac:dyDescent="0.25">
      <c r="A1442" s="16">
        <v>21130010</v>
      </c>
      <c r="B1442" s="17" t="s">
        <v>1211</v>
      </c>
      <c r="C1442" s="17" t="s">
        <v>968</v>
      </c>
      <c r="D1442" s="17" t="s">
        <v>968</v>
      </c>
      <c r="E1442" s="17" t="s">
        <v>71</v>
      </c>
      <c r="F1442" s="17">
        <v>10</v>
      </c>
      <c r="G1442" s="17">
        <v>305</v>
      </c>
      <c r="H1442" s="18">
        <v>-74.936499999999995</v>
      </c>
      <c r="I1442" s="19">
        <v>3.8473333300000001</v>
      </c>
      <c r="J1442" s="20">
        <v>119.72413793103451</v>
      </c>
      <c r="K1442" s="21">
        <v>137</v>
      </c>
      <c r="L1442" s="21">
        <v>220.33333333333329</v>
      </c>
      <c r="M1442" s="21">
        <v>278.55666666666667</v>
      </c>
      <c r="N1442" s="21">
        <v>194.44666666666669</v>
      </c>
      <c r="O1442" s="21">
        <v>92.793333333333322</v>
      </c>
      <c r="P1442" s="21">
        <v>58.59</v>
      </c>
      <c r="Q1442" s="21">
        <v>55.503448275862063</v>
      </c>
      <c r="R1442" s="21">
        <v>102.98620689655171</v>
      </c>
      <c r="S1442" s="21">
        <v>223.87</v>
      </c>
      <c r="T1442" s="21">
        <v>232.68</v>
      </c>
      <c r="U1442" s="21">
        <v>184.20333333333329</v>
      </c>
      <c r="V1442" s="22">
        <v>1900.6871264367819</v>
      </c>
      <c r="W1442" s="23">
        <v>356</v>
      </c>
      <c r="X1442" s="24">
        <v>0.98888888888888893</v>
      </c>
      <c r="Y1442" s="5"/>
      <c r="Z1442" s="5"/>
      <c r="AA1442" s="5"/>
      <c r="AB1442" s="5"/>
      <c r="AC1442" s="5"/>
      <c r="AD1442" s="5"/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</row>
    <row r="1443" spans="1:42" s="25" customFormat="1" ht="16.5" customHeight="1" x14ac:dyDescent="0.25">
      <c r="A1443" s="16">
        <v>22010070</v>
      </c>
      <c r="B1443" s="17" t="s">
        <v>1211</v>
      </c>
      <c r="C1443" s="17" t="s">
        <v>2325</v>
      </c>
      <c r="D1443" s="17" t="s">
        <v>2326</v>
      </c>
      <c r="E1443" s="17" t="s">
        <v>71</v>
      </c>
      <c r="F1443" s="17">
        <v>10</v>
      </c>
      <c r="G1443" s="17">
        <v>1568</v>
      </c>
      <c r="H1443" s="18">
        <v>-75.742611109999999</v>
      </c>
      <c r="I1443" s="19">
        <v>3.5768055599999999</v>
      </c>
      <c r="J1443" s="20">
        <v>162.41666666666671</v>
      </c>
      <c r="K1443" s="21">
        <v>192.65384615384619</v>
      </c>
      <c r="L1443" s="21">
        <v>264.38461538461542</v>
      </c>
      <c r="M1443" s="21">
        <v>295.06538461538457</v>
      </c>
      <c r="N1443" s="21">
        <v>254.87692307692311</v>
      </c>
      <c r="O1443" s="21">
        <v>148.99912654558821</v>
      </c>
      <c r="P1443" s="21">
        <v>135.17692307692309</v>
      </c>
      <c r="Q1443" s="21">
        <v>105.88</v>
      </c>
      <c r="R1443" s="21">
        <v>200.22</v>
      </c>
      <c r="S1443" s="21">
        <v>254.7</v>
      </c>
      <c r="T1443" s="21">
        <v>330.83333333333331</v>
      </c>
      <c r="U1443" s="21">
        <v>219.5958333333333</v>
      </c>
      <c r="V1443" s="22">
        <v>2564.8026521866141</v>
      </c>
      <c r="W1443" s="23">
        <v>301</v>
      </c>
      <c r="X1443" s="24">
        <v>0.83611111111111114</v>
      </c>
      <c r="Y1443" s="5"/>
      <c r="Z1443" s="5"/>
      <c r="AA1443" s="5"/>
      <c r="AB1443" s="5"/>
      <c r="AC1443" s="5"/>
      <c r="AD1443" s="5"/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</row>
    <row r="1444" spans="1:42" s="25" customFormat="1" ht="16.5" customHeight="1" x14ac:dyDescent="0.25">
      <c r="A1444" s="16">
        <v>22010010</v>
      </c>
      <c r="B1444" s="17" t="s">
        <v>1211</v>
      </c>
      <c r="C1444" s="17" t="s">
        <v>2327</v>
      </c>
      <c r="D1444" s="17" t="s">
        <v>2326</v>
      </c>
      <c r="E1444" s="17" t="s">
        <v>71</v>
      </c>
      <c r="F1444" s="17">
        <v>10</v>
      </c>
      <c r="G1444" s="17">
        <v>1620</v>
      </c>
      <c r="H1444" s="18">
        <v>-75.815416669999991</v>
      </c>
      <c r="I1444" s="19">
        <v>3.2878333300000002</v>
      </c>
      <c r="J1444" s="20">
        <v>85.231034482758616</v>
      </c>
      <c r="K1444" s="21">
        <v>108.26</v>
      </c>
      <c r="L1444" s="21">
        <v>162.8206896551724</v>
      </c>
      <c r="M1444" s="21">
        <v>180.02413793103449</v>
      </c>
      <c r="N1444" s="21">
        <v>216.55517241379309</v>
      </c>
      <c r="O1444" s="21">
        <v>154.70333333333329</v>
      </c>
      <c r="P1444" s="21">
        <v>132.12333333333331</v>
      </c>
      <c r="Q1444" s="21">
        <v>90.75333333333333</v>
      </c>
      <c r="R1444" s="21">
        <v>118.4357142857143</v>
      </c>
      <c r="S1444" s="21">
        <v>162.17857142857139</v>
      </c>
      <c r="T1444" s="21">
        <v>154.36071428571429</v>
      </c>
      <c r="U1444" s="21">
        <v>99.457142857142884</v>
      </c>
      <c r="V1444" s="22">
        <v>1664.903177339902</v>
      </c>
      <c r="W1444" s="23">
        <v>348</v>
      </c>
      <c r="X1444" s="24">
        <v>0.96666666666666667</v>
      </c>
      <c r="Y1444" s="5"/>
      <c r="Z1444" s="5"/>
      <c r="AA1444" s="5"/>
      <c r="AB1444" s="5"/>
      <c r="AC1444" s="5"/>
      <c r="AD1444" s="5"/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</row>
    <row r="1445" spans="1:42" s="25" customFormat="1" ht="16.5" customHeight="1" x14ac:dyDescent="0.25">
      <c r="A1445" s="16">
        <v>22015020</v>
      </c>
      <c r="B1445" s="17" t="s">
        <v>1236</v>
      </c>
      <c r="C1445" s="17" t="s">
        <v>2328</v>
      </c>
      <c r="D1445" s="17" t="s">
        <v>2326</v>
      </c>
      <c r="E1445" s="17" t="s">
        <v>71</v>
      </c>
      <c r="F1445" s="17">
        <v>10</v>
      </c>
      <c r="G1445" s="17">
        <v>1160</v>
      </c>
      <c r="H1445" s="18">
        <v>-75.631416669999993</v>
      </c>
      <c r="I1445" s="19">
        <v>3.52913889</v>
      </c>
      <c r="J1445" s="20">
        <v>206.48666666666671</v>
      </c>
      <c r="K1445" s="21">
        <v>190.23793103448281</v>
      </c>
      <c r="L1445" s="21">
        <v>251.35666666666671</v>
      </c>
      <c r="M1445" s="21">
        <v>296.51724137931029</v>
      </c>
      <c r="N1445" s="21">
        <v>221.1</v>
      </c>
      <c r="O1445" s="21">
        <v>120.5178571428571</v>
      </c>
      <c r="P1445" s="21">
        <v>80.403333333333336</v>
      </c>
      <c r="Q1445" s="21">
        <v>66.488888888888894</v>
      </c>
      <c r="R1445" s="21">
        <v>131.4592592592592</v>
      </c>
      <c r="S1445" s="21">
        <v>277.13571428571419</v>
      </c>
      <c r="T1445" s="21">
        <v>297.33666666666659</v>
      </c>
      <c r="U1445" s="21">
        <v>235.52413793103449</v>
      </c>
      <c r="V1445" s="22">
        <v>2374.5643632548799</v>
      </c>
      <c r="W1445" s="23">
        <v>343</v>
      </c>
      <c r="X1445" s="24">
        <v>0.95277777777777772</v>
      </c>
      <c r="Y1445" s="5"/>
      <c r="Z1445" s="5"/>
      <c r="AA1445" s="5"/>
      <c r="AB1445" s="5"/>
      <c r="AC1445" s="5"/>
      <c r="AD1445" s="5"/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</row>
    <row r="1446" spans="1:42" s="25" customFormat="1" ht="16.5" customHeight="1" x14ac:dyDescent="0.25">
      <c r="A1446" s="16">
        <v>22070010</v>
      </c>
      <c r="B1446" s="17" t="s">
        <v>1211</v>
      </c>
      <c r="C1446" s="17" t="s">
        <v>979</v>
      </c>
      <c r="D1446" s="17" t="s">
        <v>979</v>
      </c>
      <c r="E1446" s="17" t="s">
        <v>71</v>
      </c>
      <c r="F1446" s="17">
        <v>10</v>
      </c>
      <c r="G1446" s="17">
        <v>2581</v>
      </c>
      <c r="H1446" s="18">
        <v>-75.607749999999996</v>
      </c>
      <c r="I1446" s="19">
        <v>4.0066388899999996</v>
      </c>
      <c r="J1446" s="20">
        <v>63.044827586206878</v>
      </c>
      <c r="K1446" s="21">
        <v>85.193103448275863</v>
      </c>
      <c r="L1446" s="21">
        <v>129.66</v>
      </c>
      <c r="M1446" s="21">
        <v>163.8571428571428</v>
      </c>
      <c r="N1446" s="21">
        <v>174.6766666666667</v>
      </c>
      <c r="O1446" s="21">
        <v>124.1413793103448</v>
      </c>
      <c r="P1446" s="21">
        <v>111.6103448275862</v>
      </c>
      <c r="Q1446" s="21">
        <v>83.076666666666654</v>
      </c>
      <c r="R1446" s="21">
        <v>114.3666666666667</v>
      </c>
      <c r="S1446" s="21">
        <v>129.90333333333331</v>
      </c>
      <c r="T1446" s="21">
        <v>125.9166666666667</v>
      </c>
      <c r="U1446" s="21">
        <v>93.124137931034483</v>
      </c>
      <c r="V1446" s="22">
        <v>1398.570935960591</v>
      </c>
      <c r="W1446" s="23">
        <v>353</v>
      </c>
      <c r="X1446" s="24">
        <v>0.98055555555555551</v>
      </c>
      <c r="Y1446" s="5"/>
      <c r="Z1446" s="5"/>
      <c r="AA1446" s="5"/>
      <c r="AB1446" s="5"/>
      <c r="AC1446" s="5"/>
      <c r="AD1446" s="5"/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</row>
    <row r="1447" spans="1:42" s="25" customFormat="1" ht="16.5" customHeight="1" x14ac:dyDescent="0.25">
      <c r="A1447" s="16">
        <v>22070030</v>
      </c>
      <c r="B1447" s="17" t="s">
        <v>1211</v>
      </c>
      <c r="C1447" s="17" t="s">
        <v>369</v>
      </c>
      <c r="D1447" s="17" t="s">
        <v>979</v>
      </c>
      <c r="E1447" s="17" t="s">
        <v>71</v>
      </c>
      <c r="F1447" s="17">
        <v>10</v>
      </c>
      <c r="G1447" s="17">
        <v>2606</v>
      </c>
      <c r="H1447" s="18">
        <v>-75.499527779999994</v>
      </c>
      <c r="I1447" s="19">
        <v>4.1245555600000001</v>
      </c>
      <c r="J1447" s="20">
        <v>95.13928571428572</v>
      </c>
      <c r="K1447" s="21">
        <v>96.988888888888923</v>
      </c>
      <c r="L1447" s="21">
        <v>165.58965517241381</v>
      </c>
      <c r="M1447" s="21">
        <v>180.92857142857139</v>
      </c>
      <c r="N1447" s="21">
        <v>190.3</v>
      </c>
      <c r="O1447" s="21">
        <v>142.52758620689659</v>
      </c>
      <c r="P1447" s="21">
        <v>155.38928571428571</v>
      </c>
      <c r="Q1447" s="21">
        <v>122.6333333333333</v>
      </c>
      <c r="R1447" s="21">
        <v>113.51</v>
      </c>
      <c r="S1447" s="21">
        <v>180.82962962962961</v>
      </c>
      <c r="T1447" s="21">
        <v>224.45714285714291</v>
      </c>
      <c r="U1447" s="21">
        <v>133.44074074074081</v>
      </c>
      <c r="V1447" s="22">
        <v>1801.734119686188</v>
      </c>
      <c r="W1447" s="23">
        <v>341</v>
      </c>
      <c r="X1447" s="24">
        <v>0.94722222222222219</v>
      </c>
      <c r="Y1447" s="5"/>
      <c r="Z1447" s="5"/>
      <c r="AA1447" s="5"/>
      <c r="AB1447" s="5"/>
      <c r="AC1447" s="5"/>
      <c r="AD1447" s="5"/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</row>
    <row r="1448" spans="1:42" s="25" customFormat="1" ht="16.5" customHeight="1" x14ac:dyDescent="0.25">
      <c r="A1448" s="16">
        <v>22075030</v>
      </c>
      <c r="B1448" s="17" t="s">
        <v>1236</v>
      </c>
      <c r="C1448" s="17" t="s">
        <v>2329</v>
      </c>
      <c r="D1448" s="17" t="s">
        <v>2330</v>
      </c>
      <c r="E1448" s="17" t="s">
        <v>71</v>
      </c>
      <c r="F1448" s="17">
        <v>10</v>
      </c>
      <c r="G1448" s="17">
        <v>2053</v>
      </c>
      <c r="H1448" s="18">
        <v>-75.41558332999999</v>
      </c>
      <c r="I1448" s="19">
        <v>4.2067777799999986</v>
      </c>
      <c r="J1448" s="20">
        <v>103.3185185185185</v>
      </c>
      <c r="K1448" s="21">
        <v>125.9</v>
      </c>
      <c r="L1448" s="21">
        <v>182.17916666666659</v>
      </c>
      <c r="M1448" s="21">
        <v>220.2962962962963</v>
      </c>
      <c r="N1448" s="21">
        <v>219.9851851851852</v>
      </c>
      <c r="O1448" s="21">
        <v>160.03200000000001</v>
      </c>
      <c r="P1448" s="21">
        <v>121.9740740740741</v>
      </c>
      <c r="Q1448" s="21">
        <v>90.71666666666664</v>
      </c>
      <c r="R1448" s="21">
        <v>166.6</v>
      </c>
      <c r="S1448" s="21">
        <v>174.26400000000001</v>
      </c>
      <c r="T1448" s="21">
        <v>188.60797785123191</v>
      </c>
      <c r="U1448" s="21">
        <v>146.08461538461529</v>
      </c>
      <c r="V1448" s="22">
        <v>1899.9585006432551</v>
      </c>
      <c r="W1448" s="23">
        <v>310</v>
      </c>
      <c r="X1448" s="24">
        <v>0.86111111111111116</v>
      </c>
      <c r="Y1448" s="5"/>
      <c r="Z1448" s="5"/>
      <c r="AA1448" s="5"/>
      <c r="AB1448" s="5"/>
      <c r="AC1448" s="5"/>
      <c r="AD1448" s="5"/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</row>
    <row r="1449" spans="1:42" s="25" customFormat="1" ht="16.5" customHeight="1" x14ac:dyDescent="0.25">
      <c r="A1449" s="16">
        <v>21180040</v>
      </c>
      <c r="B1449" s="17" t="s">
        <v>1211</v>
      </c>
      <c r="C1449" s="17" t="s">
        <v>2331</v>
      </c>
      <c r="D1449" s="17" t="s">
        <v>2330</v>
      </c>
      <c r="E1449" s="17" t="s">
        <v>71</v>
      </c>
      <c r="F1449" s="17">
        <v>10</v>
      </c>
      <c r="G1449" s="17">
        <v>848</v>
      </c>
      <c r="H1449" s="18">
        <v>-75.242500000000007</v>
      </c>
      <c r="I1449" s="19">
        <v>4.2424999999999997</v>
      </c>
      <c r="J1449" s="20">
        <v>114.16071428571431</v>
      </c>
      <c r="K1449" s="21">
        <v>128.7037037037037</v>
      </c>
      <c r="L1449" s="21">
        <v>202.38275862068971</v>
      </c>
      <c r="M1449" s="21">
        <v>256.2551724137931</v>
      </c>
      <c r="N1449" s="21">
        <v>245.92857142857139</v>
      </c>
      <c r="O1449" s="21">
        <v>126.8275862068966</v>
      </c>
      <c r="P1449" s="21">
        <v>74.034482758620683</v>
      </c>
      <c r="Q1449" s="21">
        <v>70.551724137931032</v>
      </c>
      <c r="R1449" s="21">
        <v>157.9034482758621</v>
      </c>
      <c r="S1449" s="21">
        <v>215.10344827586209</v>
      </c>
      <c r="T1449" s="21">
        <v>232.73333333333329</v>
      </c>
      <c r="U1449" s="21">
        <v>138.07499999999999</v>
      </c>
      <c r="V1449" s="22">
        <v>1962.6599434409779</v>
      </c>
      <c r="W1449" s="23">
        <v>344</v>
      </c>
      <c r="X1449" s="24">
        <v>0.9555555555555556</v>
      </c>
      <c r="Y1449" s="5"/>
      <c r="Z1449" s="5"/>
      <c r="AA1449" s="5"/>
      <c r="AB1449" s="5"/>
      <c r="AC1449" s="5"/>
      <c r="AD1449" s="5"/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</row>
    <row r="1450" spans="1:42" s="25" customFormat="1" ht="16.5" customHeight="1" x14ac:dyDescent="0.25">
      <c r="A1450" s="16">
        <v>21135020</v>
      </c>
      <c r="B1450" s="17" t="s">
        <v>1236</v>
      </c>
      <c r="C1450" s="17" t="s">
        <v>969</v>
      </c>
      <c r="D1450" s="17" t="s">
        <v>970</v>
      </c>
      <c r="E1450" s="17" t="s">
        <v>71</v>
      </c>
      <c r="F1450" s="17">
        <v>10</v>
      </c>
      <c r="G1450" s="17">
        <v>425</v>
      </c>
      <c r="H1450" s="18">
        <v>-75.015722220000001</v>
      </c>
      <c r="I1450" s="19">
        <v>3.8558333299999998</v>
      </c>
      <c r="J1450" s="20">
        <v>86.307692307692307</v>
      </c>
      <c r="K1450" s="21">
        <v>110.7862068965518</v>
      </c>
      <c r="L1450" s="21">
        <v>170.4464285714285</v>
      </c>
      <c r="M1450" s="21">
        <v>215.68571428571431</v>
      </c>
      <c r="N1450" s="21">
        <v>162.85384615384609</v>
      </c>
      <c r="O1450" s="21">
        <v>58.207407407407402</v>
      </c>
      <c r="P1450" s="21">
        <v>54.396000000000022</v>
      </c>
      <c r="Q1450" s="21">
        <v>43.192592592592597</v>
      </c>
      <c r="R1450" s="21">
        <v>94.868965517241392</v>
      </c>
      <c r="S1450" s="21">
        <v>152.6037037037037</v>
      </c>
      <c r="T1450" s="21">
        <v>191.7166666666667</v>
      </c>
      <c r="U1450" s="21">
        <v>128.87307692307689</v>
      </c>
      <c r="V1450" s="22">
        <v>1469.9383010259221</v>
      </c>
      <c r="W1450" s="23">
        <v>328</v>
      </c>
      <c r="X1450" s="24">
        <v>0.91111111111111109</v>
      </c>
      <c r="Y1450" s="5"/>
      <c r="Z1450" s="5"/>
      <c r="AA1450" s="5"/>
      <c r="AB1450" s="5"/>
      <c r="AC1450" s="5"/>
      <c r="AD1450" s="5"/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</row>
    <row r="1451" spans="1:42" s="25" customFormat="1" ht="16.5" customHeight="1" x14ac:dyDescent="0.25">
      <c r="A1451" s="16">
        <v>22050090</v>
      </c>
      <c r="B1451" s="17" t="s">
        <v>1211</v>
      </c>
      <c r="C1451" s="17" t="s">
        <v>975</v>
      </c>
      <c r="D1451" s="17" t="s">
        <v>970</v>
      </c>
      <c r="E1451" s="17" t="s">
        <v>71</v>
      </c>
      <c r="F1451" s="17">
        <v>10</v>
      </c>
      <c r="G1451" s="17">
        <v>324</v>
      </c>
      <c r="H1451" s="18">
        <v>-75.021194440000002</v>
      </c>
      <c r="I1451" s="19">
        <v>3.9231388900000002</v>
      </c>
      <c r="J1451" s="20">
        <v>104.4814814814815</v>
      </c>
      <c r="K1451" s="21">
        <v>98.931034482758619</v>
      </c>
      <c r="L1451" s="21">
        <v>156.89285714285711</v>
      </c>
      <c r="M1451" s="21">
        <v>233.23333333333329</v>
      </c>
      <c r="N1451" s="21">
        <v>172.67241379310349</v>
      </c>
      <c r="O1451" s="21">
        <v>73.15517241379311</v>
      </c>
      <c r="P1451" s="21">
        <v>65.035714285714292</v>
      </c>
      <c r="Q1451" s="21">
        <v>51.1</v>
      </c>
      <c r="R1451" s="21">
        <v>107.23333333333331</v>
      </c>
      <c r="S1451" s="21">
        <v>180.7275862068966</v>
      </c>
      <c r="T1451" s="21">
        <v>183.93333333333331</v>
      </c>
      <c r="U1451" s="21">
        <v>137.16428571428571</v>
      </c>
      <c r="V1451" s="22">
        <v>1564.5605455208911</v>
      </c>
      <c r="W1451" s="23">
        <v>347</v>
      </c>
      <c r="X1451" s="24">
        <v>0.96388888888888891</v>
      </c>
      <c r="Y1451" s="5"/>
      <c r="Z1451" s="5"/>
      <c r="AA1451" s="5"/>
      <c r="AB1451" s="5"/>
      <c r="AC1451" s="5"/>
      <c r="AD1451" s="5"/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</row>
    <row r="1452" spans="1:42" s="25" customFormat="1" ht="16.5" customHeight="1" x14ac:dyDescent="0.25">
      <c r="A1452" s="16">
        <v>22060100</v>
      </c>
      <c r="B1452" s="17" t="s">
        <v>1211</v>
      </c>
      <c r="C1452" s="17" t="s">
        <v>2332</v>
      </c>
      <c r="D1452" s="17" t="s">
        <v>970</v>
      </c>
      <c r="E1452" s="17" t="s">
        <v>71</v>
      </c>
      <c r="F1452" s="17">
        <v>10</v>
      </c>
      <c r="G1452" s="17">
        <v>3594</v>
      </c>
      <c r="H1452" s="18">
        <v>-75.103333329999998</v>
      </c>
      <c r="I1452" s="19">
        <v>3.9082777800000001</v>
      </c>
      <c r="J1452" s="20">
        <v>94.44074074074075</v>
      </c>
      <c r="K1452" s="21">
        <v>92.67307692307692</v>
      </c>
      <c r="L1452" s="21">
        <v>154.21851851851849</v>
      </c>
      <c r="M1452" s="21">
        <v>210.87857142857141</v>
      </c>
      <c r="N1452" s="21">
        <v>165.2</v>
      </c>
      <c r="O1452" s="21">
        <v>60.217241379310337</v>
      </c>
      <c r="P1452" s="21">
        <v>51.533333333333339</v>
      </c>
      <c r="Q1452" s="21">
        <v>31.127586206896549</v>
      </c>
      <c r="R1452" s="21">
        <v>98.306896551724122</v>
      </c>
      <c r="S1452" s="21">
        <v>171.3923076923077</v>
      </c>
      <c r="T1452" s="21">
        <v>184.9961538461539</v>
      </c>
      <c r="U1452" s="21">
        <v>163.0333333333333</v>
      </c>
      <c r="V1452" s="22">
        <v>1478.017759953967</v>
      </c>
      <c r="W1452" s="23">
        <v>325</v>
      </c>
      <c r="X1452" s="24">
        <v>0.90277777777777779</v>
      </c>
      <c r="Y1452" s="5"/>
      <c r="Z1452" s="5"/>
      <c r="AA1452" s="5"/>
      <c r="AB1452" s="5"/>
      <c r="AC1452" s="5"/>
      <c r="AD1452" s="5"/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</row>
    <row r="1453" spans="1:42" s="25" customFormat="1" ht="16.5" customHeight="1" x14ac:dyDescent="0.25">
      <c r="A1453" s="16">
        <v>22065040</v>
      </c>
      <c r="B1453" s="17" t="s">
        <v>1227</v>
      </c>
      <c r="C1453" s="17" t="s">
        <v>1014</v>
      </c>
      <c r="D1453" s="17" t="s">
        <v>1015</v>
      </c>
      <c r="E1453" s="17" t="s">
        <v>71</v>
      </c>
      <c r="F1453" s="17">
        <v>10</v>
      </c>
      <c r="G1453" s="17">
        <v>1448</v>
      </c>
      <c r="H1453" s="18">
        <v>-75.488083329999995</v>
      </c>
      <c r="I1453" s="19">
        <v>3.9069166700000002</v>
      </c>
      <c r="J1453" s="20">
        <v>110.68</v>
      </c>
      <c r="K1453" s="21">
        <v>141.36153846153849</v>
      </c>
      <c r="L1453" s="21">
        <v>208.83666666666659</v>
      </c>
      <c r="M1453" s="21">
        <v>256.7551724137931</v>
      </c>
      <c r="N1453" s="21">
        <v>239.87333333333339</v>
      </c>
      <c r="O1453" s="21">
        <v>137.70714285714291</v>
      </c>
      <c r="P1453" s="21">
        <v>112.73</v>
      </c>
      <c r="Q1453" s="21">
        <v>107.69285714285721</v>
      </c>
      <c r="R1453" s="21">
        <v>171.0620689655172</v>
      </c>
      <c r="S1453" s="21">
        <v>225.82758620689651</v>
      </c>
      <c r="T1453" s="21">
        <v>191.22068965517241</v>
      </c>
      <c r="U1453" s="21">
        <v>137.04333333333341</v>
      </c>
      <c r="V1453" s="22">
        <v>2040.7903890362511</v>
      </c>
      <c r="W1453" s="23">
        <v>348</v>
      </c>
      <c r="X1453" s="24">
        <v>0.96666666666666667</v>
      </c>
      <c r="Y1453" s="5"/>
      <c r="Z1453" s="5"/>
      <c r="AA1453" s="5"/>
      <c r="AB1453" s="5"/>
      <c r="AC1453" s="5"/>
      <c r="AD1453" s="5"/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</row>
    <row r="1454" spans="1:42" s="25" customFormat="1" ht="16.5" customHeight="1" x14ac:dyDescent="0.25">
      <c r="A1454" s="16">
        <v>21180120</v>
      </c>
      <c r="B1454" s="17" t="s">
        <v>1211</v>
      </c>
      <c r="C1454" s="17" t="s">
        <v>2333</v>
      </c>
      <c r="D1454" s="17" t="s">
        <v>2334</v>
      </c>
      <c r="E1454" s="17" t="s">
        <v>71</v>
      </c>
      <c r="F1454" s="17">
        <v>10</v>
      </c>
      <c r="G1454" s="17">
        <v>450</v>
      </c>
      <c r="H1454" s="18">
        <v>-75.105555560000013</v>
      </c>
      <c r="I1454" s="19">
        <v>4.0291666700000004</v>
      </c>
      <c r="J1454" s="20">
        <v>87.42307692307692</v>
      </c>
      <c r="K1454" s="21">
        <v>98.692307692307693</v>
      </c>
      <c r="L1454" s="21">
        <v>172.28888888888889</v>
      </c>
      <c r="M1454" s="21">
        <v>270.36666666666667</v>
      </c>
      <c r="N1454" s="21">
        <v>227.69230769230771</v>
      </c>
      <c r="O1454" s="21">
        <v>83.92</v>
      </c>
      <c r="P1454" s="21">
        <v>56.234615384615381</v>
      </c>
      <c r="Q1454" s="21">
        <v>53.333333333333343</v>
      </c>
      <c r="R1454" s="21">
        <v>102</v>
      </c>
      <c r="S1454" s="21">
        <v>208.44230769230771</v>
      </c>
      <c r="T1454" s="21">
        <v>206.864</v>
      </c>
      <c r="U1454" s="21">
        <v>140.03846153846149</v>
      </c>
      <c r="V1454" s="22">
        <v>1707.295965811966</v>
      </c>
      <c r="W1454" s="23">
        <v>313</v>
      </c>
      <c r="X1454" s="24">
        <v>0.86944444444444446</v>
      </c>
      <c r="Y1454" s="5"/>
      <c r="Z1454" s="5"/>
      <c r="AA1454" s="5"/>
      <c r="AB1454" s="5"/>
      <c r="AC1454" s="5"/>
      <c r="AD1454" s="5"/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</row>
    <row r="1455" spans="1:42" s="25" customFormat="1" ht="16.5" customHeight="1" x14ac:dyDescent="0.25">
      <c r="A1455" s="16">
        <v>21210190</v>
      </c>
      <c r="B1455" s="17" t="s">
        <v>1235</v>
      </c>
      <c r="C1455" s="17" t="s">
        <v>2335</v>
      </c>
      <c r="D1455" s="17" t="s">
        <v>2334</v>
      </c>
      <c r="E1455" s="17" t="s">
        <v>71</v>
      </c>
      <c r="F1455" s="17">
        <v>10</v>
      </c>
      <c r="G1455" s="17">
        <v>1250</v>
      </c>
      <c r="H1455" s="18">
        <v>-75.148416669999989</v>
      </c>
      <c r="I1455" s="19">
        <v>4.2744999999999997</v>
      </c>
      <c r="J1455" s="20">
        <v>90.99166666666666</v>
      </c>
      <c r="K1455" s="21">
        <v>106.28</v>
      </c>
      <c r="L1455" s="21">
        <v>158.6357142857143</v>
      </c>
      <c r="M1455" s="21">
        <v>266.12962962962962</v>
      </c>
      <c r="N1455" s="21">
        <v>216.9821428571428</v>
      </c>
      <c r="O1455" s="21">
        <v>97.724000000000018</v>
      </c>
      <c r="P1455" s="21">
        <v>64.037500000000009</v>
      </c>
      <c r="Q1455" s="21">
        <v>53.792000000000002</v>
      </c>
      <c r="R1455" s="21">
        <v>128.21199999999999</v>
      </c>
      <c r="S1455" s="21">
        <v>201.83750000000001</v>
      </c>
      <c r="T1455" s="21">
        <v>196.41200000000001</v>
      </c>
      <c r="U1455" s="21">
        <v>130.12916666666669</v>
      </c>
      <c r="V1455" s="22">
        <v>1711.16332010582</v>
      </c>
      <c r="W1455" s="23">
        <v>304</v>
      </c>
      <c r="X1455" s="24">
        <v>0.84444444444444444</v>
      </c>
      <c r="Y1455" s="5"/>
      <c r="Z1455" s="5"/>
      <c r="AA1455" s="5"/>
      <c r="AB1455" s="5"/>
      <c r="AC1455" s="5"/>
      <c r="AD1455" s="5"/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</row>
    <row r="1456" spans="1:42" s="25" customFormat="1" ht="16.5" customHeight="1" x14ac:dyDescent="0.25">
      <c r="A1456" s="16">
        <v>21240110</v>
      </c>
      <c r="B1456" s="17" t="s">
        <v>1211</v>
      </c>
      <c r="C1456" s="17" t="s">
        <v>2336</v>
      </c>
      <c r="D1456" s="17" t="s">
        <v>704</v>
      </c>
      <c r="E1456" s="17" t="s">
        <v>71</v>
      </c>
      <c r="F1456" s="17">
        <v>10</v>
      </c>
      <c r="G1456" s="17">
        <v>2670</v>
      </c>
      <c r="H1456" s="18">
        <v>-75.13891667</v>
      </c>
      <c r="I1456" s="19">
        <v>4.7356111099999998</v>
      </c>
      <c r="J1456" s="20">
        <v>70.851724137931029</v>
      </c>
      <c r="K1456" s="21">
        <v>93.214285714285708</v>
      </c>
      <c r="L1456" s="21">
        <v>149.38888888888891</v>
      </c>
      <c r="M1456" s="21">
        <v>197.13846153846151</v>
      </c>
      <c r="N1456" s="21">
        <v>184.7307692307692</v>
      </c>
      <c r="O1456" s="21">
        <v>91.911111111111111</v>
      </c>
      <c r="P1456" s="21">
        <v>76.937037037037044</v>
      </c>
      <c r="Q1456" s="21">
        <v>81.325000000000003</v>
      </c>
      <c r="R1456" s="21">
        <v>150.94074074074081</v>
      </c>
      <c r="S1456" s="21">
        <v>142.61153846153849</v>
      </c>
      <c r="T1456" s="21">
        <v>144.34444444444449</v>
      </c>
      <c r="U1456" s="21">
        <v>97.282758620689648</v>
      </c>
      <c r="V1456" s="22">
        <v>1480.6767599258981</v>
      </c>
      <c r="W1456" s="23">
        <v>327</v>
      </c>
      <c r="X1456" s="24">
        <v>0.90833333333333333</v>
      </c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</row>
    <row r="1457" spans="1:42" s="25" customFormat="1" ht="16.5" customHeight="1" x14ac:dyDescent="0.25">
      <c r="A1457" s="16">
        <v>21245140</v>
      </c>
      <c r="B1457" s="17" t="s">
        <v>1288</v>
      </c>
      <c r="C1457" s="17" t="s">
        <v>704</v>
      </c>
      <c r="D1457" s="17" t="s">
        <v>704</v>
      </c>
      <c r="E1457" s="17" t="s">
        <v>71</v>
      </c>
      <c r="F1457" s="17">
        <v>10</v>
      </c>
      <c r="G1457" s="17">
        <v>2288</v>
      </c>
      <c r="H1457" s="18">
        <v>-75.09445556</v>
      </c>
      <c r="I1457" s="19">
        <v>4.7118611100000001</v>
      </c>
      <c r="J1457" s="20">
        <v>122.5896551724138</v>
      </c>
      <c r="K1457" s="21">
        <v>144.11724137931029</v>
      </c>
      <c r="L1457" s="21">
        <v>204.8407407407407</v>
      </c>
      <c r="M1457" s="21">
        <v>235.9925925925925</v>
      </c>
      <c r="N1457" s="21">
        <v>219.6933333333333</v>
      </c>
      <c r="O1457" s="21">
        <v>113.4344827586207</v>
      </c>
      <c r="P1457" s="21">
        <v>89.85</v>
      </c>
      <c r="Q1457" s="21">
        <v>90.103448275862064</v>
      </c>
      <c r="R1457" s="21">
        <v>156.77931034482759</v>
      </c>
      <c r="S1457" s="21">
        <v>192.45862068965511</v>
      </c>
      <c r="T1457" s="21">
        <v>226.83793103448281</v>
      </c>
      <c r="U1457" s="21">
        <v>148.66785714285709</v>
      </c>
      <c r="V1457" s="22">
        <v>1945.3652134646959</v>
      </c>
      <c r="W1457" s="23">
        <v>345</v>
      </c>
      <c r="X1457" s="24">
        <v>0.95833333333333337</v>
      </c>
      <c r="Y1457" s="5"/>
      <c r="Z1457" s="5"/>
      <c r="AA1457" s="5"/>
      <c r="AB1457" s="5"/>
      <c r="AC1457" s="5"/>
      <c r="AD1457" s="5"/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</row>
    <row r="1458" spans="1:42" s="25" customFormat="1" ht="16.5" customHeight="1" x14ac:dyDescent="0.25">
      <c r="A1458" s="16">
        <v>21255110</v>
      </c>
      <c r="B1458" s="17" t="s">
        <v>1236</v>
      </c>
      <c r="C1458" s="17" t="s">
        <v>704</v>
      </c>
      <c r="D1458" s="17" t="s">
        <v>704</v>
      </c>
      <c r="E1458" s="17" t="s">
        <v>71</v>
      </c>
      <c r="F1458" s="17">
        <v>10</v>
      </c>
      <c r="G1458" s="17">
        <v>2817</v>
      </c>
      <c r="H1458" s="18">
        <v>-75.131833329999992</v>
      </c>
      <c r="I1458" s="19">
        <v>4.7017499999999997</v>
      </c>
      <c r="J1458" s="20">
        <v>71.446979498863215</v>
      </c>
      <c r="K1458" s="21">
        <v>90.496153846153874</v>
      </c>
      <c r="L1458" s="21">
        <v>176.7307692307692</v>
      </c>
      <c r="M1458" s="21">
        <v>231.32916666666671</v>
      </c>
      <c r="N1458" s="21">
        <v>193.71481481481479</v>
      </c>
      <c r="O1458" s="21">
        <v>110.0886594454447</v>
      </c>
      <c r="P1458" s="21">
        <v>78.491666666666674</v>
      </c>
      <c r="Q1458" s="21">
        <v>81.156000000000006</v>
      </c>
      <c r="R1458" s="21">
        <v>142.58076923076919</v>
      </c>
      <c r="S1458" s="21">
        <v>168.38559398253761</v>
      </c>
      <c r="T1458" s="21">
        <v>154.9708333333333</v>
      </c>
      <c r="U1458" s="21">
        <v>94.59999999999998</v>
      </c>
      <c r="V1458" s="22">
        <v>1593.9914067160189</v>
      </c>
      <c r="W1458" s="23">
        <v>298</v>
      </c>
      <c r="X1458" s="24">
        <v>0.82777777777777772</v>
      </c>
      <c r="Y1458" s="5"/>
      <c r="Z1458" s="5"/>
      <c r="AA1458" s="5"/>
      <c r="AB1458" s="5"/>
      <c r="AC1458" s="5"/>
      <c r="AD1458" s="5"/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</row>
    <row r="1459" spans="1:42" s="25" customFormat="1" ht="16.5" customHeight="1" x14ac:dyDescent="0.25">
      <c r="A1459" s="16">
        <v>21170030</v>
      </c>
      <c r="B1459" s="17" t="s">
        <v>1211</v>
      </c>
      <c r="C1459" s="17" t="s">
        <v>2337</v>
      </c>
      <c r="D1459" s="17" t="s">
        <v>1630</v>
      </c>
      <c r="E1459" s="17" t="s">
        <v>71</v>
      </c>
      <c r="F1459" s="17">
        <v>10</v>
      </c>
      <c r="G1459" s="17">
        <v>311</v>
      </c>
      <c r="H1459" s="18">
        <v>-74.856888890000008</v>
      </c>
      <c r="I1459" s="19">
        <v>3.94722222</v>
      </c>
      <c r="J1459" s="20">
        <v>114.9433333333333</v>
      </c>
      <c r="K1459" s="21">
        <v>125.98620689655171</v>
      </c>
      <c r="L1459" s="21">
        <v>218.06666666666669</v>
      </c>
      <c r="M1459" s="21">
        <v>247.82</v>
      </c>
      <c r="N1459" s="21">
        <v>219.48333333333329</v>
      </c>
      <c r="O1459" s="21">
        <v>92.85</v>
      </c>
      <c r="P1459" s="21">
        <v>57.036666666666662</v>
      </c>
      <c r="Q1459" s="21">
        <v>51.243333333333347</v>
      </c>
      <c r="R1459" s="21">
        <v>121.9068965517241</v>
      </c>
      <c r="S1459" s="21">
        <v>240.58</v>
      </c>
      <c r="T1459" s="21">
        <v>243.6033333333333</v>
      </c>
      <c r="U1459" s="21">
        <v>175.92857142857139</v>
      </c>
      <c r="V1459" s="22">
        <v>1909.4483415435141</v>
      </c>
      <c r="W1459" s="23">
        <v>356</v>
      </c>
      <c r="X1459" s="24">
        <v>0.98888888888888893</v>
      </c>
      <c r="Y1459" s="5"/>
      <c r="Z1459" s="5"/>
      <c r="AA1459" s="5"/>
      <c r="AB1459" s="5"/>
      <c r="AC1459" s="5"/>
      <c r="AD1459" s="5"/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</row>
    <row r="1460" spans="1:42" s="25" customFormat="1" ht="16.5" customHeight="1" x14ac:dyDescent="0.25">
      <c r="A1460" s="16">
        <v>21170020</v>
      </c>
      <c r="B1460" s="17" t="s">
        <v>1211</v>
      </c>
      <c r="C1460" s="17" t="s">
        <v>2338</v>
      </c>
      <c r="D1460" s="17" t="s">
        <v>1630</v>
      </c>
      <c r="E1460" s="17" t="s">
        <v>71</v>
      </c>
      <c r="F1460" s="17">
        <v>10</v>
      </c>
      <c r="G1460" s="17">
        <v>3394</v>
      </c>
      <c r="H1460" s="18">
        <v>-74.78361111000001</v>
      </c>
      <c r="I1460" s="19">
        <v>4.2582777800000002</v>
      </c>
      <c r="J1460" s="20">
        <v>57.056666666666658</v>
      </c>
      <c r="K1460" s="21">
        <v>78.99655172413793</v>
      </c>
      <c r="L1460" s="21">
        <v>145.1888888888889</v>
      </c>
      <c r="M1460" s="21">
        <v>191.82666666666671</v>
      </c>
      <c r="N1460" s="21">
        <v>153.13666666666671</v>
      </c>
      <c r="O1460" s="21">
        <v>72.848275862068959</v>
      </c>
      <c r="P1460" s="21">
        <v>36.553333333333327</v>
      </c>
      <c r="Q1460" s="21">
        <v>33.22</v>
      </c>
      <c r="R1460" s="21">
        <v>99.868965517241378</v>
      </c>
      <c r="S1460" s="21">
        <v>143.38214285714281</v>
      </c>
      <c r="T1460" s="21">
        <v>107.84666666666659</v>
      </c>
      <c r="U1460" s="21">
        <v>80.473333333333329</v>
      </c>
      <c r="V1460" s="22">
        <v>1200.3981581828129</v>
      </c>
      <c r="W1460" s="23">
        <v>352</v>
      </c>
      <c r="X1460" s="24">
        <v>0.97777777777777775</v>
      </c>
      <c r="Y1460" s="5"/>
      <c r="Z1460" s="5"/>
      <c r="AA1460" s="5"/>
      <c r="AB1460" s="5"/>
      <c r="AC1460" s="5"/>
      <c r="AD1460" s="5"/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</row>
    <row r="1461" spans="1:42" s="25" customFormat="1" ht="16.5" customHeight="1" x14ac:dyDescent="0.25">
      <c r="A1461" s="16">
        <v>21170040</v>
      </c>
      <c r="B1461" s="17" t="s">
        <v>1211</v>
      </c>
      <c r="C1461" s="17" t="s">
        <v>2339</v>
      </c>
      <c r="D1461" s="17" t="s">
        <v>1630</v>
      </c>
      <c r="E1461" s="17" t="s">
        <v>71</v>
      </c>
      <c r="F1461" s="17">
        <v>10</v>
      </c>
      <c r="G1461" s="17">
        <v>849</v>
      </c>
      <c r="H1461" s="18">
        <v>-74.822444439999998</v>
      </c>
      <c r="I1461" s="19">
        <v>3.91213889</v>
      </c>
      <c r="J1461" s="20">
        <v>167.1793103448276</v>
      </c>
      <c r="K1461" s="21">
        <v>191.95517241379309</v>
      </c>
      <c r="L1461" s="21">
        <v>300.61</v>
      </c>
      <c r="M1461" s="21">
        <v>315.03666666666669</v>
      </c>
      <c r="N1461" s="21">
        <v>261.31</v>
      </c>
      <c r="O1461" s="21">
        <v>93.046666666666667</v>
      </c>
      <c r="P1461" s="21">
        <v>65.431034482758619</v>
      </c>
      <c r="Q1461" s="21">
        <v>64.426666666666662</v>
      </c>
      <c r="R1461" s="21">
        <v>124.3666666666667</v>
      </c>
      <c r="S1461" s="21">
        <v>295.14</v>
      </c>
      <c r="T1461" s="21">
        <v>369.48666666666662</v>
      </c>
      <c r="U1461" s="21">
        <v>258.58999999999997</v>
      </c>
      <c r="V1461" s="22">
        <v>2506.5788505747132</v>
      </c>
      <c r="W1461" s="23">
        <v>357</v>
      </c>
      <c r="X1461" s="24">
        <v>0.9916666666666667</v>
      </c>
      <c r="Y1461" s="5"/>
      <c r="Z1461" s="5"/>
      <c r="AA1461" s="5"/>
      <c r="AB1461" s="5"/>
      <c r="AC1461" s="5"/>
      <c r="AD1461" s="5"/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</row>
    <row r="1462" spans="1:42" s="25" customFormat="1" ht="16.5" customHeight="1" x14ac:dyDescent="0.25">
      <c r="A1462" s="16">
        <v>21180210</v>
      </c>
      <c r="B1462" s="17" t="s">
        <v>1211</v>
      </c>
      <c r="C1462" s="17" t="s">
        <v>2340</v>
      </c>
      <c r="D1462" s="17" t="s">
        <v>2340</v>
      </c>
      <c r="E1462" s="17" t="s">
        <v>71</v>
      </c>
      <c r="F1462" s="17">
        <v>10</v>
      </c>
      <c r="G1462" s="17">
        <v>582</v>
      </c>
      <c r="H1462" s="18">
        <v>-75.112888889999994</v>
      </c>
      <c r="I1462" s="19">
        <v>4.1919722200000002</v>
      </c>
      <c r="J1462" s="20">
        <v>80.021428571428572</v>
      </c>
      <c r="K1462" s="21">
        <v>85.392857142857139</v>
      </c>
      <c r="L1462" s="21">
        <v>154.19230769230771</v>
      </c>
      <c r="M1462" s="21">
        <v>238.69230769230771</v>
      </c>
      <c r="N1462" s="21">
        <v>202.9703703703704</v>
      </c>
      <c r="O1462" s="21">
        <v>96.344444444444449</v>
      </c>
      <c r="P1462" s="21">
        <v>54</v>
      </c>
      <c r="Q1462" s="21">
        <v>49.185185185185183</v>
      </c>
      <c r="R1462" s="21">
        <v>119.4074074074074</v>
      </c>
      <c r="S1462" s="21">
        <v>199.84432052771251</v>
      </c>
      <c r="T1462" s="21">
        <v>171.1888888888889</v>
      </c>
      <c r="U1462" s="21">
        <v>112.6153846153846</v>
      </c>
      <c r="V1462" s="22">
        <v>1563.854902538294</v>
      </c>
      <c r="W1462" s="23">
        <v>320</v>
      </c>
      <c r="X1462" s="24">
        <v>0.88888888888888884</v>
      </c>
      <c r="Y1462" s="5"/>
      <c r="Z1462" s="5"/>
      <c r="AA1462" s="5"/>
      <c r="AB1462" s="5"/>
      <c r="AC1462" s="5"/>
      <c r="AD1462" s="5"/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</row>
    <row r="1463" spans="1:42" s="25" customFormat="1" ht="16.5" customHeight="1" x14ac:dyDescent="0.25">
      <c r="A1463" s="16">
        <v>21185080</v>
      </c>
      <c r="B1463" s="17" t="s">
        <v>1236</v>
      </c>
      <c r="C1463" s="17" t="s">
        <v>2340</v>
      </c>
      <c r="D1463" s="17" t="s">
        <v>2340</v>
      </c>
      <c r="E1463" s="17" t="s">
        <v>71</v>
      </c>
      <c r="F1463" s="17">
        <v>10</v>
      </c>
      <c r="G1463" s="17">
        <v>591</v>
      </c>
      <c r="H1463" s="18">
        <v>-75.104611110000008</v>
      </c>
      <c r="I1463" s="19">
        <v>4.21645833</v>
      </c>
      <c r="J1463" s="20">
        <v>91.711999999999975</v>
      </c>
      <c r="K1463" s="21">
        <v>91.59615384615384</v>
      </c>
      <c r="L1463" s="21">
        <v>176.04074074074069</v>
      </c>
      <c r="M1463" s="21">
        <v>243.45555555555549</v>
      </c>
      <c r="N1463" s="21">
        <v>201.5821428571428</v>
      </c>
      <c r="O1463" s="21">
        <v>87.240740740740748</v>
      </c>
      <c r="P1463" s="21">
        <v>71.693103448275863</v>
      </c>
      <c r="Q1463" s="21">
        <v>69.07037037037037</v>
      </c>
      <c r="R1463" s="21">
        <v>119.0793103448276</v>
      </c>
      <c r="S1463" s="21">
        <v>201.88461538461539</v>
      </c>
      <c r="T1463" s="21">
        <v>173.2071428571428</v>
      </c>
      <c r="U1463" s="21">
        <v>111.2785714285714</v>
      </c>
      <c r="V1463" s="22">
        <v>1637.840447574137</v>
      </c>
      <c r="W1463" s="23">
        <v>327</v>
      </c>
      <c r="X1463" s="24">
        <v>0.90833333333333333</v>
      </c>
      <c r="Y1463" s="5"/>
      <c r="Z1463" s="5"/>
      <c r="AA1463" s="5"/>
      <c r="AB1463" s="5"/>
      <c r="AC1463" s="5"/>
      <c r="AD1463" s="5"/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</row>
    <row r="1464" spans="1:42" s="25" customFormat="1" ht="16.5" customHeight="1" x14ac:dyDescent="0.25">
      <c r="A1464" s="16">
        <v>21250100</v>
      </c>
      <c r="B1464" s="17" t="s">
        <v>1211</v>
      </c>
      <c r="C1464" s="17" t="s">
        <v>2341</v>
      </c>
      <c r="D1464" s="17" t="s">
        <v>2342</v>
      </c>
      <c r="E1464" s="17" t="s">
        <v>71</v>
      </c>
      <c r="F1464" s="17">
        <v>10</v>
      </c>
      <c r="G1464" s="17">
        <v>331</v>
      </c>
      <c r="H1464" s="18">
        <v>-74.89869444</v>
      </c>
      <c r="I1464" s="19">
        <v>4.76183333</v>
      </c>
      <c r="J1464" s="20">
        <v>73.603333333333325</v>
      </c>
      <c r="K1464" s="21">
        <v>93.179310344827584</v>
      </c>
      <c r="L1464" s="21">
        <v>129.04482758620691</v>
      </c>
      <c r="M1464" s="21">
        <v>233.33333333333329</v>
      </c>
      <c r="N1464" s="21">
        <v>237.2392857142857</v>
      </c>
      <c r="O1464" s="21">
        <v>96.421428571428578</v>
      </c>
      <c r="P1464" s="21">
        <v>82.492592592592601</v>
      </c>
      <c r="Q1464" s="21">
        <v>103.1185185185185</v>
      </c>
      <c r="R1464" s="21">
        <v>139.03200000000001</v>
      </c>
      <c r="S1464" s="21">
        <v>176.2</v>
      </c>
      <c r="T1464" s="21">
        <v>132.96153846153851</v>
      </c>
      <c r="U1464" s="21">
        <v>71.8</v>
      </c>
      <c r="V1464" s="22">
        <v>1568.4261684560649</v>
      </c>
      <c r="W1464" s="23">
        <v>330</v>
      </c>
      <c r="X1464" s="24">
        <v>0.91666666666666663</v>
      </c>
      <c r="Y1464" s="5"/>
      <c r="Z1464" s="5"/>
      <c r="AA1464" s="5"/>
      <c r="AB1464" s="5"/>
      <c r="AC1464" s="5"/>
      <c r="AD1464" s="5"/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</row>
    <row r="1465" spans="1:42" s="25" customFormat="1" ht="16.5" customHeight="1" x14ac:dyDescent="0.25">
      <c r="A1465" s="16">
        <v>21250460</v>
      </c>
      <c r="B1465" s="17" t="s">
        <v>1211</v>
      </c>
      <c r="C1465" s="17" t="s">
        <v>2342</v>
      </c>
      <c r="D1465" s="17" t="s">
        <v>2342</v>
      </c>
      <c r="E1465" s="17" t="s">
        <v>71</v>
      </c>
      <c r="F1465" s="17">
        <v>10</v>
      </c>
      <c r="G1465" s="17">
        <v>430</v>
      </c>
      <c r="H1465" s="18">
        <v>-74.917749999999998</v>
      </c>
      <c r="I1465" s="19">
        <v>4.6638055600000001</v>
      </c>
      <c r="J1465" s="20">
        <v>84.048275862068962</v>
      </c>
      <c r="K1465" s="21">
        <v>81.733333333333334</v>
      </c>
      <c r="L1465" s="21">
        <v>133.82758620689651</v>
      </c>
      <c r="M1465" s="21">
        <v>210.85714285714289</v>
      </c>
      <c r="N1465" s="21">
        <v>235.79655172413791</v>
      </c>
      <c r="O1465" s="21">
        <v>107.951724137931</v>
      </c>
      <c r="P1465" s="21">
        <v>84.865517241379308</v>
      </c>
      <c r="Q1465" s="21">
        <v>75.633333333333326</v>
      </c>
      <c r="R1465" s="21">
        <v>141.3241379310345</v>
      </c>
      <c r="S1465" s="21">
        <v>163.76666666666671</v>
      </c>
      <c r="T1465" s="21">
        <v>120.06666666666671</v>
      </c>
      <c r="U1465" s="21">
        <v>77.055555555555557</v>
      </c>
      <c r="V1465" s="22">
        <v>1516.9264915161471</v>
      </c>
      <c r="W1465" s="23">
        <v>343</v>
      </c>
      <c r="X1465" s="24">
        <v>0.95277777777777772</v>
      </c>
      <c r="Y1465" s="5"/>
      <c r="Z1465" s="5"/>
      <c r="AA1465" s="5"/>
      <c r="AB1465" s="5"/>
      <c r="AC1465" s="5"/>
      <c r="AD1465" s="5"/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</row>
    <row r="1466" spans="1:42" s="25" customFormat="1" ht="16.5" customHeight="1" x14ac:dyDescent="0.25">
      <c r="A1466" s="16">
        <v>21255120</v>
      </c>
      <c r="B1466" s="17" t="s">
        <v>1236</v>
      </c>
      <c r="C1466" s="17" t="s">
        <v>1009</v>
      </c>
      <c r="D1466" s="17" t="s">
        <v>1009</v>
      </c>
      <c r="E1466" s="17" t="s">
        <v>71</v>
      </c>
      <c r="F1466" s="17">
        <v>10</v>
      </c>
      <c r="G1466" s="17">
        <v>2069</v>
      </c>
      <c r="H1466" s="18">
        <v>-75.117336109999997</v>
      </c>
      <c r="I1466" s="19">
        <v>5.0267619400000001</v>
      </c>
      <c r="J1466" s="20">
        <v>153.92692307692309</v>
      </c>
      <c r="K1466" s="21">
        <v>224.2269230769231</v>
      </c>
      <c r="L1466" s="21">
        <v>270.25517241379299</v>
      </c>
      <c r="M1466" s="21">
        <v>273.81999999999988</v>
      </c>
      <c r="N1466" s="21">
        <v>287.28928571428571</v>
      </c>
      <c r="O1466" s="21">
        <v>133.88846153846151</v>
      </c>
      <c r="P1466" s="21">
        <v>94.093103448275855</v>
      </c>
      <c r="Q1466" s="21">
        <v>123.53703703703709</v>
      </c>
      <c r="R1466" s="21">
        <v>207.42692307692309</v>
      </c>
      <c r="S1466" s="21">
        <v>280.50370370370371</v>
      </c>
      <c r="T1466" s="21">
        <v>287.2448275862069</v>
      </c>
      <c r="U1466" s="21">
        <v>194.5185185185185</v>
      </c>
      <c r="V1466" s="22">
        <v>2530.7308791910518</v>
      </c>
      <c r="W1466" s="23">
        <v>330</v>
      </c>
      <c r="X1466" s="24">
        <v>0.91666666666666663</v>
      </c>
      <c r="Y1466" s="5"/>
      <c r="Z1466" s="5"/>
      <c r="AA1466" s="5"/>
      <c r="AB1466" s="5"/>
      <c r="AC1466" s="5"/>
      <c r="AD1466" s="5"/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</row>
    <row r="1467" spans="1:42" s="25" customFormat="1" ht="16.5" customHeight="1" x14ac:dyDescent="0.25">
      <c r="A1467" s="16">
        <v>21160200</v>
      </c>
      <c r="B1467" s="17" t="s">
        <v>1211</v>
      </c>
      <c r="C1467" s="17" t="s">
        <v>2343</v>
      </c>
      <c r="D1467" s="17" t="s">
        <v>2344</v>
      </c>
      <c r="E1467" s="17" t="s">
        <v>71</v>
      </c>
      <c r="F1467" s="17">
        <v>10</v>
      </c>
      <c r="G1467" s="17">
        <v>1613</v>
      </c>
      <c r="H1467" s="18">
        <v>-74.570805560000011</v>
      </c>
      <c r="I1467" s="19">
        <v>3.8930555600000001</v>
      </c>
      <c r="J1467" s="20">
        <v>156.76666666666671</v>
      </c>
      <c r="K1467" s="21">
        <v>161.78</v>
      </c>
      <c r="L1467" s="21">
        <v>212.66666666666671</v>
      </c>
      <c r="M1467" s="21">
        <v>282.67500000000001</v>
      </c>
      <c r="N1467" s="21">
        <v>240.34230769230771</v>
      </c>
      <c r="O1467" s="21">
        <v>124.0857142857143</v>
      </c>
      <c r="P1467" s="21">
        <v>127.5857142857143</v>
      </c>
      <c r="Q1467" s="21">
        <v>97.09666666666665</v>
      </c>
      <c r="R1467" s="21">
        <v>139</v>
      </c>
      <c r="S1467" s="21">
        <v>244.6</v>
      </c>
      <c r="T1467" s="21">
        <v>289.86666666666667</v>
      </c>
      <c r="U1467" s="21">
        <v>169.69230769230771</v>
      </c>
      <c r="V1467" s="22">
        <v>2246.157710622711</v>
      </c>
      <c r="W1467" s="23">
        <v>342</v>
      </c>
      <c r="X1467" s="24">
        <v>0.95</v>
      </c>
      <c r="Y1467" s="5"/>
      <c r="Z1467" s="5"/>
      <c r="AA1467" s="5"/>
      <c r="AB1467" s="5"/>
      <c r="AC1467" s="5"/>
      <c r="AD1467" s="5"/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</row>
    <row r="1468" spans="1:42" s="25" customFormat="1" ht="16.5" customHeight="1" x14ac:dyDescent="0.25">
      <c r="A1468" s="16">
        <v>21160180</v>
      </c>
      <c r="B1468" s="17" t="s">
        <v>1211</v>
      </c>
      <c r="C1468" s="17" t="s">
        <v>2046</v>
      </c>
      <c r="D1468" s="17" t="s">
        <v>2344</v>
      </c>
      <c r="E1468" s="17" t="s">
        <v>71</v>
      </c>
      <c r="F1468" s="17">
        <v>10</v>
      </c>
      <c r="G1468" s="17">
        <v>1209</v>
      </c>
      <c r="H1468" s="18">
        <v>-74.688305560000003</v>
      </c>
      <c r="I1468" s="19">
        <v>3.8397777799999999</v>
      </c>
      <c r="J1468" s="20">
        <v>185.05</v>
      </c>
      <c r="K1468" s="21">
        <v>193.4259259259259</v>
      </c>
      <c r="L1468" s="21">
        <v>257.07142857142861</v>
      </c>
      <c r="M1468" s="21">
        <v>285.8</v>
      </c>
      <c r="N1468" s="21">
        <v>235.57307692307691</v>
      </c>
      <c r="O1468" s="21">
        <v>170.9111111111111</v>
      </c>
      <c r="P1468" s="21">
        <v>110.6724137931034</v>
      </c>
      <c r="Q1468" s="21">
        <v>88.519230769230774</v>
      </c>
      <c r="R1468" s="21">
        <v>136.24</v>
      </c>
      <c r="S1468" s="21">
        <v>286.6968940595786</v>
      </c>
      <c r="T1468" s="21">
        <v>344.54658241073292</v>
      </c>
      <c r="U1468" s="21">
        <v>192.6653846153846</v>
      </c>
      <c r="V1468" s="22">
        <v>2487.1720481795728</v>
      </c>
      <c r="W1468" s="23">
        <v>320</v>
      </c>
      <c r="X1468" s="24">
        <v>0.88888888888888884</v>
      </c>
      <c r="Y1468" s="5"/>
      <c r="Z1468" s="5"/>
      <c r="AA1468" s="5"/>
      <c r="AB1468" s="5"/>
      <c r="AC1468" s="5"/>
      <c r="AD1468" s="5"/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</row>
    <row r="1469" spans="1:42" s="25" customFormat="1" ht="16.5" customHeight="1" x14ac:dyDescent="0.25">
      <c r="A1469" s="16">
        <v>21160070</v>
      </c>
      <c r="B1469" s="17" t="s">
        <v>1211</v>
      </c>
      <c r="C1469" s="17" t="s">
        <v>2344</v>
      </c>
      <c r="D1469" s="17" t="s">
        <v>2344</v>
      </c>
      <c r="E1469" s="17" t="s">
        <v>71</v>
      </c>
      <c r="F1469" s="17">
        <v>10</v>
      </c>
      <c r="G1469" s="17">
        <v>136</v>
      </c>
      <c r="H1469" s="18">
        <v>-74.609277779999999</v>
      </c>
      <c r="I1469" s="19">
        <v>3.93291667</v>
      </c>
      <c r="J1469" s="20">
        <v>91.683333333333337</v>
      </c>
      <c r="K1469" s="21">
        <v>143.67857142857139</v>
      </c>
      <c r="L1469" s="21">
        <v>170.8</v>
      </c>
      <c r="M1469" s="21">
        <v>189.24666666666661</v>
      </c>
      <c r="N1469" s="21">
        <v>155.55555555555549</v>
      </c>
      <c r="O1469" s="21">
        <v>73.75333333333333</v>
      </c>
      <c r="P1469" s="21">
        <v>51.086206896551722</v>
      </c>
      <c r="Q1469" s="21">
        <v>57.517241379310342</v>
      </c>
      <c r="R1469" s="21">
        <v>90.534482758620683</v>
      </c>
      <c r="S1469" s="21">
        <v>182.98965517241379</v>
      </c>
      <c r="T1469" s="21">
        <v>241.76</v>
      </c>
      <c r="U1469" s="21">
        <v>133</v>
      </c>
      <c r="V1469" s="22">
        <v>1581.605046524357</v>
      </c>
      <c r="W1469" s="23">
        <v>351</v>
      </c>
      <c r="X1469" s="24">
        <v>0.97499999999999998</v>
      </c>
      <c r="Y1469" s="5"/>
      <c r="Z1469" s="5"/>
      <c r="AA1469" s="5"/>
      <c r="AB1469" s="5"/>
      <c r="AC1469" s="5"/>
      <c r="AD1469" s="5"/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</row>
    <row r="1470" spans="1:42" s="25" customFormat="1" ht="16.5" customHeight="1" x14ac:dyDescent="0.25">
      <c r="A1470" s="16">
        <v>26120150</v>
      </c>
      <c r="B1470" s="17" t="s">
        <v>1211</v>
      </c>
      <c r="C1470" s="17" t="s">
        <v>884</v>
      </c>
      <c r="D1470" s="17" t="s">
        <v>884</v>
      </c>
      <c r="E1470" s="17" t="s">
        <v>76</v>
      </c>
      <c r="F1470" s="17">
        <v>9</v>
      </c>
      <c r="G1470" s="17">
        <v>1261</v>
      </c>
      <c r="H1470" s="18">
        <v>-75.786305560000002</v>
      </c>
      <c r="I1470" s="19">
        <v>4.67647222</v>
      </c>
      <c r="J1470" s="20">
        <v>95.610714285714266</v>
      </c>
      <c r="K1470" s="21">
        <v>125.6172413793103</v>
      </c>
      <c r="L1470" s="21">
        <v>208.7275862068966</v>
      </c>
      <c r="M1470" s="21">
        <v>230.46333333333331</v>
      </c>
      <c r="N1470" s="21">
        <v>225.89333333333329</v>
      </c>
      <c r="O1470" s="21">
        <v>153.39655172413791</v>
      </c>
      <c r="P1470" s="21">
        <v>110.9</v>
      </c>
      <c r="Q1470" s="21">
        <v>101.86</v>
      </c>
      <c r="R1470" s="21">
        <v>172.6933333333333</v>
      </c>
      <c r="S1470" s="21">
        <v>212.65714285714279</v>
      </c>
      <c r="T1470" s="21">
        <v>247.1857142857142</v>
      </c>
      <c r="U1470" s="21">
        <v>137.09642857142859</v>
      </c>
      <c r="V1470" s="22">
        <v>2022.101379310345</v>
      </c>
      <c r="W1470" s="23">
        <v>348</v>
      </c>
      <c r="X1470" s="24">
        <v>0.96666666666666667</v>
      </c>
      <c r="Y1470" s="5"/>
      <c r="Z1470" s="5"/>
      <c r="AA1470" s="5"/>
      <c r="AB1470" s="5"/>
      <c r="AC1470" s="5"/>
      <c r="AD1470" s="5"/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</row>
    <row r="1471" spans="1:42" s="25" customFormat="1" ht="16.5" customHeight="1" x14ac:dyDescent="0.25">
      <c r="A1471" s="16">
        <v>26100700</v>
      </c>
      <c r="B1471" s="17" t="s">
        <v>1211</v>
      </c>
      <c r="C1471" s="17" t="s">
        <v>2345</v>
      </c>
      <c r="D1471" s="17" t="s">
        <v>2346</v>
      </c>
      <c r="E1471" s="17" t="s">
        <v>76</v>
      </c>
      <c r="F1471" s="17">
        <v>9</v>
      </c>
      <c r="G1471" s="17">
        <v>1314</v>
      </c>
      <c r="H1471" s="18">
        <v>-76.100805560000012</v>
      </c>
      <c r="I1471" s="19">
        <v>4.08725</v>
      </c>
      <c r="J1471" s="20">
        <v>100.2</v>
      </c>
      <c r="K1471" s="21">
        <v>108.28461538461541</v>
      </c>
      <c r="L1471" s="21">
        <v>196.06071428571431</v>
      </c>
      <c r="M1471" s="21">
        <v>193.83846153846159</v>
      </c>
      <c r="N1471" s="21">
        <v>169.72592592592591</v>
      </c>
      <c r="O1471" s="21">
        <v>101.97499999999999</v>
      </c>
      <c r="P1471" s="21">
        <v>57.910714285714278</v>
      </c>
      <c r="Q1471" s="21">
        <v>73.980769230769226</v>
      </c>
      <c r="R1471" s="21">
        <v>122.2769230769231</v>
      </c>
      <c r="S1471" s="21">
        <v>213.9296296296296</v>
      </c>
      <c r="T1471" s="21">
        <v>203.65199999999999</v>
      </c>
      <c r="U1471" s="21">
        <v>118.952</v>
      </c>
      <c r="V1471" s="22">
        <v>1660.786753357753</v>
      </c>
      <c r="W1471" s="23">
        <v>319</v>
      </c>
      <c r="X1471" s="24">
        <v>0.88611111111111107</v>
      </c>
      <c r="Y1471" s="5"/>
      <c r="Z1471" s="5"/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</row>
    <row r="1472" spans="1:42" s="25" customFormat="1" ht="16.5" customHeight="1" x14ac:dyDescent="0.25">
      <c r="A1472" s="16">
        <v>26110150</v>
      </c>
      <c r="B1472" s="17" t="s">
        <v>1211</v>
      </c>
      <c r="C1472" s="17" t="s">
        <v>2347</v>
      </c>
      <c r="D1472" s="17" t="s">
        <v>911</v>
      </c>
      <c r="E1472" s="17" t="s">
        <v>76</v>
      </c>
      <c r="F1472" s="17">
        <v>9</v>
      </c>
      <c r="G1472" s="17">
        <v>960</v>
      </c>
      <c r="H1472" s="18">
        <v>-75.986500000000007</v>
      </c>
      <c r="I1472" s="19">
        <v>4.79383333</v>
      </c>
      <c r="J1472" s="20">
        <v>75.833333333333329</v>
      </c>
      <c r="K1472" s="21">
        <v>85.84</v>
      </c>
      <c r="L1472" s="21">
        <v>157.1884615384615</v>
      </c>
      <c r="M1472" s="21">
        <v>185.26538461538459</v>
      </c>
      <c r="N1472" s="21">
        <v>190.37083333333339</v>
      </c>
      <c r="O1472" s="21">
        <v>106.568</v>
      </c>
      <c r="P1472" s="21">
        <v>87.74444444444444</v>
      </c>
      <c r="Q1472" s="21">
        <v>75.950000000000017</v>
      </c>
      <c r="R1472" s="21">
        <v>130.63200000000001</v>
      </c>
      <c r="S1472" s="21">
        <v>161.04</v>
      </c>
      <c r="T1472" s="21">
        <v>165.9375</v>
      </c>
      <c r="U1472" s="21">
        <v>106.4038461538462</v>
      </c>
      <c r="V1472" s="22">
        <v>1528.773803418803</v>
      </c>
      <c r="W1472" s="23">
        <v>306</v>
      </c>
      <c r="X1472" s="24">
        <v>0.85</v>
      </c>
      <c r="Y1472" s="5"/>
      <c r="Z1472" s="5"/>
      <c r="AA1472" s="5"/>
      <c r="AB1472" s="5"/>
      <c r="AC1472" s="5"/>
      <c r="AD1472" s="5"/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</row>
    <row r="1473" spans="1:42" s="25" customFormat="1" ht="16.5" customHeight="1" x14ac:dyDescent="0.25">
      <c r="A1473" s="16">
        <v>54030090</v>
      </c>
      <c r="B1473" s="17" t="s">
        <v>1211</v>
      </c>
      <c r="C1473" s="17" t="s">
        <v>102</v>
      </c>
      <c r="D1473" s="17" t="s">
        <v>35</v>
      </c>
      <c r="E1473" s="17" t="s">
        <v>76</v>
      </c>
      <c r="F1473" s="17">
        <v>9</v>
      </c>
      <c r="G1473" s="17">
        <v>1750</v>
      </c>
      <c r="H1473" s="18">
        <v>-76.316666669999989</v>
      </c>
      <c r="I1473" s="19">
        <v>4.3499999999999996</v>
      </c>
      <c r="J1473" s="20">
        <v>81.150000000000006</v>
      </c>
      <c r="K1473" s="21">
        <v>79.315789473684205</v>
      </c>
      <c r="L1473" s="21">
        <v>114.3</v>
      </c>
      <c r="M1473" s="21">
        <v>180.85</v>
      </c>
      <c r="N1473" s="21">
        <v>168.10499999999999</v>
      </c>
      <c r="O1473" s="21">
        <v>134.80000000000001</v>
      </c>
      <c r="P1473" s="21">
        <v>105.8</v>
      </c>
      <c r="Q1473" s="21">
        <v>86.95</v>
      </c>
      <c r="R1473" s="21">
        <v>135.55000000000001</v>
      </c>
      <c r="S1473" s="21">
        <v>176.6</v>
      </c>
      <c r="T1473" s="21">
        <v>176.75</v>
      </c>
      <c r="U1473" s="21">
        <v>116.0526315789474</v>
      </c>
      <c r="V1473" s="22">
        <v>1556.223421052631</v>
      </c>
      <c r="W1473" s="23">
        <v>238</v>
      </c>
      <c r="X1473" s="24">
        <v>0.9916666666666667</v>
      </c>
      <c r="Y1473" s="5" t="s">
        <v>1214</v>
      </c>
      <c r="Z1473" s="5"/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</row>
    <row r="1474" spans="1:42" s="25" customFormat="1" ht="16.5" customHeight="1" x14ac:dyDescent="0.25">
      <c r="A1474" s="16">
        <v>26110040</v>
      </c>
      <c r="B1474" s="17" t="s">
        <v>1211</v>
      </c>
      <c r="C1474" s="17" t="s">
        <v>35</v>
      </c>
      <c r="D1474" s="17" t="s">
        <v>35</v>
      </c>
      <c r="E1474" s="17" t="s">
        <v>76</v>
      </c>
      <c r="F1474" s="17">
        <v>9</v>
      </c>
      <c r="G1474" s="17">
        <v>972</v>
      </c>
      <c r="H1474" s="18">
        <v>-76.190444439999993</v>
      </c>
      <c r="I1474" s="19">
        <v>4.3429444400000001</v>
      </c>
      <c r="J1474" s="20">
        <v>43.93333333333333</v>
      </c>
      <c r="K1474" s="21">
        <v>50.6</v>
      </c>
      <c r="L1474" s="21">
        <v>98.285714285714292</v>
      </c>
      <c r="M1474" s="21">
        <v>144.65862068965521</v>
      </c>
      <c r="N1474" s="21">
        <v>132.51724137931029</v>
      </c>
      <c r="O1474" s="21">
        <v>74.066666666666663</v>
      </c>
      <c r="P1474" s="21">
        <v>59.866666666666667</v>
      </c>
      <c r="Q1474" s="21">
        <v>51.724137931034477</v>
      </c>
      <c r="R1474" s="21">
        <v>96.4</v>
      </c>
      <c r="S1474" s="21">
        <v>125.4285714285714</v>
      </c>
      <c r="T1474" s="21">
        <v>131.03571428571431</v>
      </c>
      <c r="U1474" s="21">
        <v>76.75</v>
      </c>
      <c r="V1474" s="22">
        <v>1085.2666666666671</v>
      </c>
      <c r="W1474" s="23">
        <v>349</v>
      </c>
      <c r="X1474" s="24">
        <v>0.96944444444444444</v>
      </c>
      <c r="Y1474" s="5"/>
      <c r="Z1474" s="5"/>
      <c r="AA1474" s="5"/>
      <c r="AB1474" s="5"/>
      <c r="AC1474" s="5"/>
      <c r="AD1474" s="5"/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</row>
    <row r="1475" spans="1:42" s="25" customFormat="1" ht="16.5" customHeight="1" x14ac:dyDescent="0.25">
      <c r="A1475" s="16">
        <v>26110170</v>
      </c>
      <c r="B1475" s="17" t="s">
        <v>1211</v>
      </c>
      <c r="C1475" s="17" t="s">
        <v>2348</v>
      </c>
      <c r="D1475" s="17" t="s">
        <v>35</v>
      </c>
      <c r="E1475" s="17" t="s">
        <v>76</v>
      </c>
      <c r="F1475" s="17">
        <v>9</v>
      </c>
      <c r="G1475" s="17">
        <v>1640</v>
      </c>
      <c r="H1475" s="18">
        <v>-76.266666669999992</v>
      </c>
      <c r="I1475" s="19">
        <v>4.4166666699999997</v>
      </c>
      <c r="J1475" s="20">
        <v>94.4</v>
      </c>
      <c r="K1475" s="21">
        <v>93.8</v>
      </c>
      <c r="L1475" s="21">
        <v>130.755</v>
      </c>
      <c r="M1475" s="21">
        <v>197.95</v>
      </c>
      <c r="N1475" s="21">
        <v>153</v>
      </c>
      <c r="O1475" s="21">
        <v>101.9</v>
      </c>
      <c r="P1475" s="21">
        <v>68.070000000000007</v>
      </c>
      <c r="Q1475" s="21">
        <v>82.2</v>
      </c>
      <c r="R1475" s="21">
        <v>125.735</v>
      </c>
      <c r="S1475" s="21">
        <v>180.6</v>
      </c>
      <c r="T1475" s="21">
        <v>208.65</v>
      </c>
      <c r="U1475" s="21">
        <v>155.15</v>
      </c>
      <c r="V1475" s="22">
        <v>1592.21</v>
      </c>
      <c r="W1475" s="23">
        <v>240</v>
      </c>
      <c r="X1475" s="24">
        <v>1</v>
      </c>
      <c r="Y1475" s="5" t="s">
        <v>1214</v>
      </c>
      <c r="Z1475" s="5"/>
      <c r="AA1475" s="5"/>
      <c r="AB1475" s="5"/>
      <c r="AC1475" s="5"/>
      <c r="AD1475" s="5"/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</row>
    <row r="1476" spans="1:42" s="25" customFormat="1" ht="16.5" customHeight="1" x14ac:dyDescent="0.25">
      <c r="A1476" s="16">
        <v>26110190</v>
      </c>
      <c r="B1476" s="17" t="s">
        <v>1211</v>
      </c>
      <c r="C1476" s="17" t="s">
        <v>113</v>
      </c>
      <c r="D1476" s="17" t="s">
        <v>35</v>
      </c>
      <c r="E1476" s="17" t="s">
        <v>76</v>
      </c>
      <c r="F1476" s="17">
        <v>9</v>
      </c>
      <c r="G1476" s="17">
        <v>951</v>
      </c>
      <c r="H1476" s="18">
        <v>-76.2</v>
      </c>
      <c r="I1476" s="19">
        <v>4.31666667</v>
      </c>
      <c r="J1476" s="20">
        <v>49.5</v>
      </c>
      <c r="K1476" s="21">
        <v>57.15</v>
      </c>
      <c r="L1476" s="21">
        <v>99.6</v>
      </c>
      <c r="M1476" s="21">
        <v>123.44</v>
      </c>
      <c r="N1476" s="21">
        <v>128.65</v>
      </c>
      <c r="O1476" s="21">
        <v>88</v>
      </c>
      <c r="P1476" s="21">
        <v>58.85</v>
      </c>
      <c r="Q1476" s="21">
        <v>45.85</v>
      </c>
      <c r="R1476" s="21">
        <v>93.15</v>
      </c>
      <c r="S1476" s="21">
        <v>103.1578947368421</v>
      </c>
      <c r="T1476" s="21">
        <v>126.25</v>
      </c>
      <c r="U1476" s="21">
        <v>73.5</v>
      </c>
      <c r="V1476" s="22">
        <v>1047.0978947368419</v>
      </c>
      <c r="W1476" s="23">
        <v>239</v>
      </c>
      <c r="X1476" s="24">
        <v>0.99583333333333335</v>
      </c>
      <c r="Y1476" s="5" t="s">
        <v>1214</v>
      </c>
      <c r="Z1476" s="5"/>
      <c r="AA1476" s="5"/>
      <c r="AB1476" s="5"/>
      <c r="AC1476" s="5"/>
      <c r="AD1476" s="5"/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</row>
    <row r="1477" spans="1:42" s="25" customFormat="1" ht="16.5" customHeight="1" x14ac:dyDescent="0.25">
      <c r="A1477" s="16">
        <v>54030020</v>
      </c>
      <c r="B1477" s="17" t="s">
        <v>1211</v>
      </c>
      <c r="C1477" s="17" t="s">
        <v>900</v>
      </c>
      <c r="D1477" s="17" t="s">
        <v>35</v>
      </c>
      <c r="E1477" s="17" t="s">
        <v>76</v>
      </c>
      <c r="F1477" s="17">
        <v>9</v>
      </c>
      <c r="G1477" s="17">
        <v>1179</v>
      </c>
      <c r="H1477" s="18">
        <v>-76.353416669999987</v>
      </c>
      <c r="I1477" s="19">
        <v>4.3569166699999986</v>
      </c>
      <c r="J1477" s="20">
        <v>41.903448275862068</v>
      </c>
      <c r="K1477" s="21">
        <v>57.88</v>
      </c>
      <c r="L1477" s="21">
        <v>76.037037037037038</v>
      </c>
      <c r="M1477" s="21">
        <v>103.1428571428571</v>
      </c>
      <c r="N1477" s="21">
        <v>102.84</v>
      </c>
      <c r="O1477" s="21">
        <v>60.8</v>
      </c>
      <c r="P1477" s="21">
        <v>44.655172413793103</v>
      </c>
      <c r="Q1477" s="21">
        <v>41.807142857142857</v>
      </c>
      <c r="R1477" s="21">
        <v>71.551724137931032</v>
      </c>
      <c r="S1477" s="21">
        <v>120.6785714285714</v>
      </c>
      <c r="T1477" s="21">
        <v>139.88888888888891</v>
      </c>
      <c r="U1477" s="21">
        <v>72.310344827586206</v>
      </c>
      <c r="V1477" s="22">
        <v>933.49518700966973</v>
      </c>
      <c r="W1477" s="23">
        <v>339</v>
      </c>
      <c r="X1477" s="24">
        <v>0.94166666666666665</v>
      </c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</row>
    <row r="1478" spans="1:42" s="25" customFormat="1" ht="16.5" customHeight="1" x14ac:dyDescent="0.25">
      <c r="A1478" s="16">
        <v>53115010</v>
      </c>
      <c r="B1478" s="17" t="s">
        <v>1211</v>
      </c>
      <c r="C1478" s="17" t="s">
        <v>2349</v>
      </c>
      <c r="D1478" s="17" t="s">
        <v>882</v>
      </c>
      <c r="E1478" s="17" t="s">
        <v>76</v>
      </c>
      <c r="F1478" s="17">
        <v>9</v>
      </c>
      <c r="G1478" s="17">
        <v>28</v>
      </c>
      <c r="H1478" s="18">
        <v>-76.992388890000001</v>
      </c>
      <c r="I1478" s="19">
        <v>3.82011111</v>
      </c>
      <c r="J1478" s="20">
        <v>375.33214285714291</v>
      </c>
      <c r="K1478" s="21">
        <v>278.64074074074068</v>
      </c>
      <c r="L1478" s="21">
        <v>413.37777777777779</v>
      </c>
      <c r="M1478" s="21">
        <v>527.40357142857135</v>
      </c>
      <c r="N1478" s="21">
        <v>609.08148148148155</v>
      </c>
      <c r="O1478" s="21">
        <v>556.37692307692305</v>
      </c>
      <c r="P1478" s="21">
        <v>568.26428571428573</v>
      </c>
      <c r="Q1478" s="21">
        <v>706.20344827586212</v>
      </c>
      <c r="R1478" s="21">
        <v>772.73928571428587</v>
      </c>
      <c r="S1478" s="21">
        <v>825.23571428571438</v>
      </c>
      <c r="T1478" s="21">
        <v>732.4785714285714</v>
      </c>
      <c r="U1478" s="21">
        <v>634.51999999999987</v>
      </c>
      <c r="V1478" s="22">
        <v>6999.6539427813577</v>
      </c>
      <c r="W1478" s="23">
        <v>329</v>
      </c>
      <c r="X1478" s="24">
        <v>0.91388888888888886</v>
      </c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</row>
    <row r="1479" spans="1:42" s="25" customFormat="1" ht="16.5" customHeight="1" x14ac:dyDescent="0.25">
      <c r="A1479" s="16">
        <v>54070030</v>
      </c>
      <c r="B1479" s="17" t="s">
        <v>1211</v>
      </c>
      <c r="C1479" s="17" t="s">
        <v>2350</v>
      </c>
      <c r="D1479" s="17" t="s">
        <v>882</v>
      </c>
      <c r="E1479" s="17" t="s">
        <v>76</v>
      </c>
      <c r="F1479" s="17">
        <v>9</v>
      </c>
      <c r="G1479" s="17">
        <v>13</v>
      </c>
      <c r="H1479" s="18">
        <v>-77.205722219999998</v>
      </c>
      <c r="I1479" s="19">
        <v>4.16922222</v>
      </c>
      <c r="J1479" s="20">
        <v>438.32499999999999</v>
      </c>
      <c r="K1479" s="21">
        <v>313.78928571428571</v>
      </c>
      <c r="L1479" s="21">
        <v>363.96428571428572</v>
      </c>
      <c r="M1479" s="21">
        <v>421.34615384615392</v>
      </c>
      <c r="N1479" s="21">
        <v>668.88461538461536</v>
      </c>
      <c r="O1479" s="21">
        <v>593.30000000000007</v>
      </c>
      <c r="P1479" s="21">
        <v>694.96071428571429</v>
      </c>
      <c r="Q1479" s="21">
        <v>764.87037037037032</v>
      </c>
      <c r="R1479" s="21">
        <v>814.41851851851845</v>
      </c>
      <c r="S1479" s="21">
        <v>832.94999999999993</v>
      </c>
      <c r="T1479" s="21">
        <v>733.24074074074076</v>
      </c>
      <c r="U1479" s="21">
        <v>702.74137931034488</v>
      </c>
      <c r="V1479" s="22">
        <v>7342.7910638850299</v>
      </c>
      <c r="W1479" s="23">
        <v>330</v>
      </c>
      <c r="X1479" s="24">
        <v>0.91666666666666663</v>
      </c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</row>
    <row r="1480" spans="1:42" s="25" customFormat="1" ht="16.5" customHeight="1" x14ac:dyDescent="0.25">
      <c r="A1480" s="16">
        <v>53090030</v>
      </c>
      <c r="B1480" s="17" t="s">
        <v>1211</v>
      </c>
      <c r="C1480" s="17" t="s">
        <v>2351</v>
      </c>
      <c r="D1480" s="17" t="s">
        <v>882</v>
      </c>
      <c r="E1480" s="17" t="s">
        <v>76</v>
      </c>
      <c r="F1480" s="17">
        <v>9</v>
      </c>
      <c r="G1480" s="17">
        <v>31</v>
      </c>
      <c r="H1480" s="18">
        <v>-77.20822222000001</v>
      </c>
      <c r="I1480" s="19">
        <v>3.4796944399999998</v>
      </c>
      <c r="J1480" s="20">
        <v>410.57142857142861</v>
      </c>
      <c r="K1480" s="21">
        <v>330.2962962962963</v>
      </c>
      <c r="L1480" s="21">
        <v>341</v>
      </c>
      <c r="M1480" s="21">
        <v>506.96428571428572</v>
      </c>
      <c r="N1480" s="21">
        <v>804.54074074074072</v>
      </c>
      <c r="O1480" s="21">
        <v>585.51851851851848</v>
      </c>
      <c r="P1480" s="21">
        <v>572.76428571428573</v>
      </c>
      <c r="Q1480" s="21">
        <v>707.60769230769233</v>
      </c>
      <c r="R1480" s="21">
        <v>781.34800000000007</v>
      </c>
      <c r="S1480" s="21">
        <v>955.19230769230774</v>
      </c>
      <c r="T1480" s="21">
        <v>839.22222222222217</v>
      </c>
      <c r="U1480" s="21">
        <v>637.30769230769226</v>
      </c>
      <c r="V1480" s="22">
        <v>7472.3334700854693</v>
      </c>
      <c r="W1480" s="23">
        <v>322</v>
      </c>
      <c r="X1480" s="24">
        <v>0.89444444444444449</v>
      </c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</row>
    <row r="1481" spans="1:42" s="25" customFormat="1" ht="16.5" customHeight="1" x14ac:dyDescent="0.25">
      <c r="A1481" s="16">
        <v>26090790</v>
      </c>
      <c r="B1481" s="17" t="s">
        <v>1235</v>
      </c>
      <c r="C1481" s="17" t="s">
        <v>2352</v>
      </c>
      <c r="D1481" s="17" t="s">
        <v>2353</v>
      </c>
      <c r="E1481" s="17" t="s">
        <v>76</v>
      </c>
      <c r="F1481" s="17">
        <v>9</v>
      </c>
      <c r="G1481" s="17">
        <v>960</v>
      </c>
      <c r="H1481" s="18">
        <v>-76.266666669999992</v>
      </c>
      <c r="I1481" s="19">
        <v>3.8833333300000001</v>
      </c>
      <c r="J1481" s="20">
        <v>73.650000000000006</v>
      </c>
      <c r="K1481" s="21">
        <v>66.75</v>
      </c>
      <c r="L1481" s="21">
        <v>124</v>
      </c>
      <c r="M1481" s="21">
        <v>149.44999999999999</v>
      </c>
      <c r="N1481" s="21">
        <v>104.3</v>
      </c>
      <c r="O1481" s="21">
        <v>58.45</v>
      </c>
      <c r="P1481" s="21">
        <v>41.7</v>
      </c>
      <c r="Q1481" s="21">
        <v>51.9</v>
      </c>
      <c r="R1481" s="21">
        <v>92.5</v>
      </c>
      <c r="S1481" s="21">
        <v>135.4</v>
      </c>
      <c r="T1481" s="21">
        <v>141.1</v>
      </c>
      <c r="U1481" s="21">
        <v>83.9</v>
      </c>
      <c r="V1481" s="22">
        <v>1123.0999999999999</v>
      </c>
      <c r="W1481" s="23">
        <v>240</v>
      </c>
      <c r="X1481" s="24">
        <v>1</v>
      </c>
      <c r="Y1481" s="5" t="s">
        <v>1214</v>
      </c>
      <c r="Z1481" s="5"/>
      <c r="AA1481" s="5"/>
      <c r="AB1481" s="5"/>
      <c r="AC1481" s="5"/>
      <c r="AD1481" s="5"/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</row>
    <row r="1482" spans="1:42" s="25" customFormat="1" ht="16.5" customHeight="1" x14ac:dyDescent="0.25">
      <c r="A1482" s="16">
        <v>26090580</v>
      </c>
      <c r="B1482" s="17" t="s">
        <v>1211</v>
      </c>
      <c r="C1482" s="17" t="s">
        <v>2354</v>
      </c>
      <c r="D1482" s="17" t="s">
        <v>2353</v>
      </c>
      <c r="E1482" s="17" t="s">
        <v>76</v>
      </c>
      <c r="F1482" s="17">
        <v>9</v>
      </c>
      <c r="G1482" s="17">
        <v>1650</v>
      </c>
      <c r="H1482" s="18">
        <v>-76.183333329999996</v>
      </c>
      <c r="I1482" s="19">
        <v>3.9166666700000001</v>
      </c>
      <c r="J1482" s="20">
        <v>141.9</v>
      </c>
      <c r="K1482" s="21">
        <v>116.1578947368421</v>
      </c>
      <c r="L1482" s="21">
        <v>194.15</v>
      </c>
      <c r="M1482" s="21">
        <v>215.55</v>
      </c>
      <c r="N1482" s="21">
        <v>173.3</v>
      </c>
      <c r="O1482" s="21">
        <v>105.7</v>
      </c>
      <c r="P1482" s="21">
        <v>75.599999999999994</v>
      </c>
      <c r="Q1482" s="21">
        <v>69.2</v>
      </c>
      <c r="R1482" s="21">
        <v>123.95</v>
      </c>
      <c r="S1482" s="21">
        <v>241.25</v>
      </c>
      <c r="T1482" s="21">
        <v>219.89473684210529</v>
      </c>
      <c r="U1482" s="21">
        <v>153.55000000000001</v>
      </c>
      <c r="V1482" s="22">
        <v>1830.2026315789469</v>
      </c>
      <c r="W1482" s="23">
        <v>238</v>
      </c>
      <c r="X1482" s="24">
        <v>0.9916666666666667</v>
      </c>
      <c r="Y1482" s="5" t="s">
        <v>1214</v>
      </c>
      <c r="Z1482" s="5"/>
      <c r="AA1482" s="5"/>
      <c r="AB1482" s="5"/>
      <c r="AC1482" s="5"/>
      <c r="AD1482" s="5"/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</row>
    <row r="1483" spans="1:42" s="25" customFormat="1" ht="16.5" customHeight="1" x14ac:dyDescent="0.25">
      <c r="A1483" s="16">
        <v>26090530</v>
      </c>
      <c r="B1483" s="17" t="s">
        <v>1211</v>
      </c>
      <c r="C1483" s="17" t="s">
        <v>2355</v>
      </c>
      <c r="D1483" s="17" t="s">
        <v>2353</v>
      </c>
      <c r="E1483" s="17" t="s">
        <v>76</v>
      </c>
      <c r="F1483" s="17">
        <v>9</v>
      </c>
      <c r="G1483" s="17">
        <v>2360</v>
      </c>
      <c r="H1483" s="18">
        <v>-76.150000000000006</v>
      </c>
      <c r="I1483" s="19">
        <v>3.8833333300000001</v>
      </c>
      <c r="J1483" s="20">
        <v>163.05000000000001</v>
      </c>
      <c r="K1483" s="21">
        <v>167.75</v>
      </c>
      <c r="L1483" s="21">
        <v>233.65</v>
      </c>
      <c r="M1483" s="21">
        <v>261.96499999999997</v>
      </c>
      <c r="N1483" s="21">
        <v>201.65</v>
      </c>
      <c r="O1483" s="21">
        <v>118.73684210526319</v>
      </c>
      <c r="P1483" s="21">
        <v>86.45</v>
      </c>
      <c r="Q1483" s="21">
        <v>70.5</v>
      </c>
      <c r="R1483" s="21">
        <v>137.84210526315789</v>
      </c>
      <c r="S1483" s="21">
        <v>265.7</v>
      </c>
      <c r="T1483" s="21">
        <v>306.68421052631578</v>
      </c>
      <c r="U1483" s="21">
        <v>167.85</v>
      </c>
      <c r="V1483" s="22">
        <v>2181.8281578947372</v>
      </c>
      <c r="W1483" s="23">
        <v>237</v>
      </c>
      <c r="X1483" s="24">
        <v>0.98750000000000004</v>
      </c>
      <c r="Y1483" s="5" t="s">
        <v>1214</v>
      </c>
      <c r="Z1483" s="5"/>
      <c r="AA1483" s="5"/>
      <c r="AB1483" s="5"/>
      <c r="AC1483" s="5"/>
      <c r="AD1483" s="5"/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</row>
    <row r="1484" spans="1:42" s="25" customFormat="1" ht="16.5" customHeight="1" x14ac:dyDescent="0.25">
      <c r="A1484" s="16">
        <v>26100690</v>
      </c>
      <c r="B1484" s="17" t="s">
        <v>1227</v>
      </c>
      <c r="C1484" s="17" t="s">
        <v>2298</v>
      </c>
      <c r="D1484" s="17" t="s">
        <v>2353</v>
      </c>
      <c r="E1484" s="17" t="s">
        <v>76</v>
      </c>
      <c r="F1484" s="17">
        <v>9</v>
      </c>
      <c r="G1484" s="17">
        <v>2132</v>
      </c>
      <c r="H1484" s="18">
        <v>-76.100555560000004</v>
      </c>
      <c r="I1484" s="19">
        <v>3.8789444400000002</v>
      </c>
      <c r="J1484" s="20">
        <v>109.3034482758621</v>
      </c>
      <c r="K1484" s="21">
        <v>113.51379310344829</v>
      </c>
      <c r="L1484" s="21">
        <v>160.9266666666667</v>
      </c>
      <c r="M1484" s="21">
        <v>172.55517241379309</v>
      </c>
      <c r="N1484" s="21">
        <v>132.51333333333329</v>
      </c>
      <c r="O1484" s="21">
        <v>65.569999999999993</v>
      </c>
      <c r="P1484" s="21">
        <v>51.09</v>
      </c>
      <c r="Q1484" s="21">
        <v>40.775862068965523</v>
      </c>
      <c r="R1484" s="21">
        <v>81.528571428571425</v>
      </c>
      <c r="S1484" s="21">
        <v>178.31428571428569</v>
      </c>
      <c r="T1484" s="21">
        <v>182.19655172413789</v>
      </c>
      <c r="U1484" s="21">
        <v>125.77931034482761</v>
      </c>
      <c r="V1484" s="22">
        <v>1414.0669950738909</v>
      </c>
      <c r="W1484" s="23">
        <v>350</v>
      </c>
      <c r="X1484" s="24">
        <v>0.97222222222222221</v>
      </c>
      <c r="Y1484" s="5"/>
      <c r="Z1484" s="5"/>
      <c r="AA1484" s="5"/>
      <c r="AB1484" s="5"/>
      <c r="AC1484" s="5"/>
      <c r="AD1484" s="5"/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</row>
    <row r="1485" spans="1:42" s="25" customFormat="1" ht="16.5" customHeight="1" x14ac:dyDescent="0.25">
      <c r="A1485" s="16">
        <v>26095200</v>
      </c>
      <c r="B1485" s="17" t="s">
        <v>1288</v>
      </c>
      <c r="C1485" s="17" t="s">
        <v>2356</v>
      </c>
      <c r="D1485" s="17" t="s">
        <v>2353</v>
      </c>
      <c r="E1485" s="17" t="s">
        <v>76</v>
      </c>
      <c r="F1485" s="17">
        <v>9</v>
      </c>
      <c r="G1485" s="17">
        <v>1320</v>
      </c>
      <c r="H1485" s="18">
        <v>-76.183333329999996</v>
      </c>
      <c r="I1485" s="19">
        <v>3.8666666699999999</v>
      </c>
      <c r="J1485" s="20">
        <v>115.3</v>
      </c>
      <c r="K1485" s="21">
        <v>99.01</v>
      </c>
      <c r="L1485" s="21">
        <v>158.0526315789474</v>
      </c>
      <c r="M1485" s="21">
        <v>202.83333333333329</v>
      </c>
      <c r="N1485" s="21">
        <v>170.63157894736841</v>
      </c>
      <c r="O1485" s="21">
        <v>94.421052631578945</v>
      </c>
      <c r="P1485" s="21">
        <v>55.6</v>
      </c>
      <c r="Q1485" s="21">
        <v>64.75</v>
      </c>
      <c r="R1485" s="21">
        <v>111.8947368421053</v>
      </c>
      <c r="S1485" s="21">
        <v>196.07</v>
      </c>
      <c r="T1485" s="21">
        <v>237.84210526315789</v>
      </c>
      <c r="U1485" s="21">
        <v>140.625</v>
      </c>
      <c r="V1485" s="22">
        <v>1647.030438596491</v>
      </c>
      <c r="W1485" s="23">
        <v>229</v>
      </c>
      <c r="X1485" s="24">
        <v>0.95416666666666672</v>
      </c>
      <c r="Y1485" s="5" t="s">
        <v>1214</v>
      </c>
      <c r="Z1485" s="5"/>
      <c r="AA1485" s="5"/>
      <c r="AB1485" s="5"/>
      <c r="AC1485" s="5"/>
      <c r="AD1485" s="5"/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</row>
    <row r="1486" spans="1:42" s="25" customFormat="1" ht="16.5" customHeight="1" x14ac:dyDescent="0.25">
      <c r="A1486" s="16">
        <v>26090480</v>
      </c>
      <c r="B1486" s="17" t="s">
        <v>1211</v>
      </c>
      <c r="C1486" s="17" t="s">
        <v>1660</v>
      </c>
      <c r="D1486" s="17" t="s">
        <v>2353</v>
      </c>
      <c r="E1486" s="17" t="s">
        <v>76</v>
      </c>
      <c r="F1486" s="17">
        <v>9</v>
      </c>
      <c r="G1486" s="17">
        <v>1644</v>
      </c>
      <c r="H1486" s="18">
        <v>-76.2</v>
      </c>
      <c r="I1486" s="19">
        <v>3.9166666700000001</v>
      </c>
      <c r="J1486" s="20">
        <v>113.25</v>
      </c>
      <c r="K1486" s="21">
        <v>112.3</v>
      </c>
      <c r="L1486" s="21">
        <v>187.05</v>
      </c>
      <c r="M1486" s="21">
        <v>199.2</v>
      </c>
      <c r="N1486" s="21">
        <v>154.30000000000001</v>
      </c>
      <c r="O1486" s="21">
        <v>97.75</v>
      </c>
      <c r="P1486" s="21">
        <v>70.55</v>
      </c>
      <c r="Q1486" s="21">
        <v>72.650000000000006</v>
      </c>
      <c r="R1486" s="21">
        <v>117.8421052631579</v>
      </c>
      <c r="S1486" s="21">
        <v>204.85</v>
      </c>
      <c r="T1486" s="21">
        <v>227.7</v>
      </c>
      <c r="U1486" s="21">
        <v>135.36842105263159</v>
      </c>
      <c r="V1486" s="22">
        <v>1692.810526315789</v>
      </c>
      <c r="W1486" s="23">
        <v>238</v>
      </c>
      <c r="X1486" s="24">
        <v>0.9916666666666667</v>
      </c>
      <c r="Y1486" s="5" t="s">
        <v>1214</v>
      </c>
      <c r="Z1486" s="5"/>
      <c r="AA1486" s="5"/>
      <c r="AB1486" s="5"/>
      <c r="AC1486" s="5"/>
      <c r="AD1486" s="5"/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</row>
    <row r="1487" spans="1:42" s="25" customFormat="1" ht="16.5" customHeight="1" x14ac:dyDescent="0.25">
      <c r="A1487" s="16">
        <v>26100800</v>
      </c>
      <c r="B1487" s="17" t="s">
        <v>1211</v>
      </c>
      <c r="C1487" s="17" t="s">
        <v>2357</v>
      </c>
      <c r="D1487" s="17" t="s">
        <v>2353</v>
      </c>
      <c r="E1487" s="17" t="s">
        <v>76</v>
      </c>
      <c r="F1487" s="17">
        <v>9</v>
      </c>
      <c r="G1487" s="17">
        <v>2507</v>
      </c>
      <c r="H1487" s="18">
        <v>-76.06583332999999</v>
      </c>
      <c r="I1487" s="19">
        <v>3.8886666700000001</v>
      </c>
      <c r="J1487" s="20">
        <v>104.4736842105263</v>
      </c>
      <c r="K1487" s="21">
        <v>99.5</v>
      </c>
      <c r="L1487" s="21">
        <v>113.1666666666667</v>
      </c>
      <c r="M1487" s="21">
        <v>131.1764705882353</v>
      </c>
      <c r="N1487" s="21">
        <v>106</v>
      </c>
      <c r="O1487" s="21">
        <v>53.444444444444443</v>
      </c>
      <c r="P1487" s="21">
        <v>41.888888888888893</v>
      </c>
      <c r="Q1487" s="21">
        <v>28.305555555555561</v>
      </c>
      <c r="R1487" s="21">
        <v>75.684210526315795</v>
      </c>
      <c r="S1487" s="21">
        <v>167.2352941176471</v>
      </c>
      <c r="T1487" s="21">
        <v>153.38888888888891</v>
      </c>
      <c r="U1487" s="21">
        <v>99.722222222222229</v>
      </c>
      <c r="V1487" s="22">
        <v>1173.986326109391</v>
      </c>
      <c r="W1487" s="23">
        <v>214</v>
      </c>
      <c r="X1487" s="24">
        <v>0.89166666666666672</v>
      </c>
      <c r="Y1487" s="5" t="s">
        <v>1214</v>
      </c>
      <c r="Z1487" s="5"/>
      <c r="AA1487" s="5"/>
      <c r="AB1487" s="5"/>
      <c r="AC1487" s="5"/>
      <c r="AD1487" s="5"/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</row>
    <row r="1488" spans="1:42" s="25" customFormat="1" ht="16.5" customHeight="1" x14ac:dyDescent="0.25">
      <c r="A1488" s="16">
        <v>26100370</v>
      </c>
      <c r="B1488" s="17" t="s">
        <v>1211</v>
      </c>
      <c r="C1488" s="17" t="s">
        <v>899</v>
      </c>
      <c r="D1488" s="17" t="s">
        <v>899</v>
      </c>
      <c r="E1488" s="17" t="s">
        <v>76</v>
      </c>
      <c r="F1488" s="17">
        <v>9</v>
      </c>
      <c r="G1488" s="17">
        <v>942</v>
      </c>
      <c r="H1488" s="18">
        <v>-76.150000000000006</v>
      </c>
      <c r="I1488" s="19">
        <v>4.2166666700000004</v>
      </c>
      <c r="J1488" s="20">
        <v>57.95</v>
      </c>
      <c r="K1488" s="21">
        <v>80.5</v>
      </c>
      <c r="L1488" s="21">
        <v>123.1</v>
      </c>
      <c r="M1488" s="21">
        <v>162.80000000000001</v>
      </c>
      <c r="N1488" s="21">
        <v>136.85</v>
      </c>
      <c r="O1488" s="21">
        <v>97.4</v>
      </c>
      <c r="P1488" s="21">
        <v>82.2</v>
      </c>
      <c r="Q1488" s="21">
        <v>72.25</v>
      </c>
      <c r="R1488" s="21">
        <v>107.05</v>
      </c>
      <c r="S1488" s="21">
        <v>149.9</v>
      </c>
      <c r="T1488" s="21">
        <v>171.6</v>
      </c>
      <c r="U1488" s="21">
        <v>101.41</v>
      </c>
      <c r="V1488" s="22">
        <v>1343.01</v>
      </c>
      <c r="W1488" s="23">
        <v>240</v>
      </c>
      <c r="X1488" s="24">
        <v>1</v>
      </c>
      <c r="Y1488" s="5" t="s">
        <v>1214</v>
      </c>
      <c r="Z1488" s="5"/>
      <c r="AA1488" s="5"/>
      <c r="AB1488" s="5"/>
      <c r="AC1488" s="5"/>
      <c r="AD1488" s="5"/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</row>
    <row r="1489" spans="1:42" s="25" customFormat="1" ht="16.5" customHeight="1" x14ac:dyDescent="0.25">
      <c r="A1489" s="16">
        <v>26100770</v>
      </c>
      <c r="B1489" s="17" t="s">
        <v>1211</v>
      </c>
      <c r="C1489" s="17" t="s">
        <v>898</v>
      </c>
      <c r="D1489" s="17" t="s">
        <v>899</v>
      </c>
      <c r="E1489" s="17" t="s">
        <v>76</v>
      </c>
      <c r="F1489" s="17">
        <v>9</v>
      </c>
      <c r="G1489" s="17">
        <v>1382</v>
      </c>
      <c r="H1489" s="18">
        <v>-76.04252778</v>
      </c>
      <c r="I1489" s="19">
        <v>4.11430556</v>
      </c>
      <c r="J1489" s="20">
        <v>112.93333333333329</v>
      </c>
      <c r="K1489" s="21">
        <v>144.57142857142861</v>
      </c>
      <c r="L1489" s="21">
        <v>197.6766666666667</v>
      </c>
      <c r="M1489" s="21">
        <v>213.4733333333333</v>
      </c>
      <c r="N1489" s="21">
        <v>156.55172413793099</v>
      </c>
      <c r="O1489" s="21">
        <v>107.6428571428571</v>
      </c>
      <c r="P1489" s="21">
        <v>74.071428571428569</v>
      </c>
      <c r="Q1489" s="21">
        <v>73.36666666666666</v>
      </c>
      <c r="R1489" s="21">
        <v>146.12142857142859</v>
      </c>
      <c r="S1489" s="21">
        <v>263.64285714285722</v>
      </c>
      <c r="T1489" s="21">
        <v>273.51724137931029</v>
      </c>
      <c r="U1489" s="21">
        <v>167.68965517241381</v>
      </c>
      <c r="V1489" s="22">
        <v>1931.2586206896549</v>
      </c>
      <c r="W1489" s="23">
        <v>347</v>
      </c>
      <c r="X1489" s="24">
        <v>0.96388888888888891</v>
      </c>
      <c r="Y1489" s="5"/>
      <c r="Z1489" s="5"/>
      <c r="AA1489" s="5"/>
      <c r="AB1489" s="5"/>
      <c r="AC1489" s="5"/>
      <c r="AD1489" s="5"/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</row>
    <row r="1490" spans="1:42" s="25" customFormat="1" ht="16.5" customHeight="1" x14ac:dyDescent="0.25">
      <c r="A1490" s="16">
        <v>26100410</v>
      </c>
      <c r="B1490" s="17" t="s">
        <v>1211</v>
      </c>
      <c r="C1490" s="17" t="s">
        <v>2358</v>
      </c>
      <c r="D1490" s="17" t="s">
        <v>899</v>
      </c>
      <c r="E1490" s="17" t="s">
        <v>76</v>
      </c>
      <c r="F1490" s="17">
        <v>9</v>
      </c>
      <c r="G1490" s="17">
        <v>1191</v>
      </c>
      <c r="H1490" s="18">
        <v>-76.056388889999994</v>
      </c>
      <c r="I1490" s="19">
        <v>4.17188889</v>
      </c>
      <c r="J1490" s="20">
        <v>84.131034482758622</v>
      </c>
      <c r="K1490" s="21">
        <v>106.5068965517241</v>
      </c>
      <c r="L1490" s="21">
        <v>195.2692307692308</v>
      </c>
      <c r="M1490" s="21">
        <v>197.7777777777778</v>
      </c>
      <c r="N1490" s="21">
        <v>172.44444444444451</v>
      </c>
      <c r="O1490" s="21">
        <v>83.982142857142861</v>
      </c>
      <c r="P1490" s="21">
        <v>66.629629629629633</v>
      </c>
      <c r="Q1490" s="21">
        <v>65.5</v>
      </c>
      <c r="R1490" s="21">
        <v>119.85185185185181</v>
      </c>
      <c r="S1490" s="21">
        <v>185.84615384615381</v>
      </c>
      <c r="T1490" s="21">
        <v>197.5</v>
      </c>
      <c r="U1490" s="21">
        <v>133</v>
      </c>
      <c r="V1490" s="22">
        <v>1608.4391622107139</v>
      </c>
      <c r="W1490" s="23">
        <v>330</v>
      </c>
      <c r="X1490" s="24">
        <v>0.91666666666666663</v>
      </c>
      <c r="Y1490" s="5"/>
      <c r="Z1490" s="5"/>
      <c r="AA1490" s="5"/>
      <c r="AB1490" s="5"/>
      <c r="AC1490" s="5"/>
      <c r="AD1490" s="5"/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</row>
    <row r="1491" spans="1:42" s="25" customFormat="1" ht="16.5" customHeight="1" x14ac:dyDescent="0.25">
      <c r="A1491" s="16">
        <v>26100070</v>
      </c>
      <c r="B1491" s="17" t="s">
        <v>1211</v>
      </c>
      <c r="C1491" s="17" t="s">
        <v>2359</v>
      </c>
      <c r="D1491" s="17" t="s">
        <v>899</v>
      </c>
      <c r="E1491" s="17" t="s">
        <v>76</v>
      </c>
      <c r="F1491" s="17">
        <v>9</v>
      </c>
      <c r="G1491" s="17">
        <v>964</v>
      </c>
      <c r="H1491" s="18">
        <v>-76.147305560000007</v>
      </c>
      <c r="I1491" s="19">
        <v>4.2238055599999997</v>
      </c>
      <c r="J1491" s="20">
        <v>54.633333333333333</v>
      </c>
      <c r="K1491" s="21">
        <v>67.241379310344826</v>
      </c>
      <c r="L1491" s="21">
        <v>110.1</v>
      </c>
      <c r="M1491" s="21">
        <v>161.57142857142861</v>
      </c>
      <c r="N1491" s="21">
        <v>128.7931034482759</v>
      </c>
      <c r="O1491" s="21">
        <v>78.933333333333337</v>
      </c>
      <c r="P1491" s="21">
        <v>67.599999999999994</v>
      </c>
      <c r="Q1491" s="21">
        <v>49.93333333333333</v>
      </c>
      <c r="R1491" s="21">
        <v>88.448275862068968</v>
      </c>
      <c r="S1491" s="21">
        <v>132.35714285714289</v>
      </c>
      <c r="T1491" s="21">
        <v>140.81481481481481</v>
      </c>
      <c r="U1491" s="21">
        <v>82.629629629629633</v>
      </c>
      <c r="V1491" s="22">
        <v>1163.055774493705</v>
      </c>
      <c r="W1491" s="23">
        <v>347</v>
      </c>
      <c r="X1491" s="24">
        <v>0.96388888888888891</v>
      </c>
      <c r="Y1491" s="5"/>
      <c r="Z1491" s="5"/>
      <c r="AA1491" s="5"/>
      <c r="AB1491" s="5"/>
      <c r="AC1491" s="5"/>
      <c r="AD1491" s="5"/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</row>
    <row r="1492" spans="1:42" s="25" customFormat="1" ht="16.5" customHeight="1" x14ac:dyDescent="0.25">
      <c r="A1492" s="16">
        <v>26105150</v>
      </c>
      <c r="B1492" s="17" t="s">
        <v>1236</v>
      </c>
      <c r="C1492" s="17" t="s">
        <v>902</v>
      </c>
      <c r="D1492" s="17" t="s">
        <v>899</v>
      </c>
      <c r="E1492" s="17" t="s">
        <v>76</v>
      </c>
      <c r="F1492" s="17">
        <v>9</v>
      </c>
      <c r="G1492" s="17">
        <v>1011</v>
      </c>
      <c r="H1492" s="18">
        <v>-76.033055560000008</v>
      </c>
      <c r="I1492" s="19">
        <v>4.2389166700000001</v>
      </c>
      <c r="J1492" s="20">
        <v>76.352613210678101</v>
      </c>
      <c r="K1492" s="21">
        <v>94.808333333333294</v>
      </c>
      <c r="L1492" s="21">
        <v>153.08944298426309</v>
      </c>
      <c r="M1492" s="21">
        <v>178.60660290718079</v>
      </c>
      <c r="N1492" s="21">
        <v>149.42969441611331</v>
      </c>
      <c r="O1492" s="21">
        <v>84.687999999999988</v>
      </c>
      <c r="P1492" s="21">
        <v>69.733333333333334</v>
      </c>
      <c r="Q1492" s="21">
        <v>63.720833333333353</v>
      </c>
      <c r="R1492" s="21">
        <v>113.2563778420289</v>
      </c>
      <c r="S1492" s="21">
        <v>178.0041333754404</v>
      </c>
      <c r="T1492" s="21">
        <v>181.74132785683079</v>
      </c>
      <c r="U1492" s="21">
        <v>126.178778813625</v>
      </c>
      <c r="V1492" s="22">
        <v>1469.6094714061601</v>
      </c>
      <c r="W1492" s="23">
        <v>289</v>
      </c>
      <c r="X1492" s="24">
        <v>0.80277777777777781</v>
      </c>
      <c r="Y1492" s="5"/>
      <c r="Z1492" s="5"/>
      <c r="AA1492" s="5"/>
      <c r="AB1492" s="5"/>
      <c r="AC1492" s="5"/>
      <c r="AD1492" s="5"/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</row>
    <row r="1493" spans="1:42" s="25" customFormat="1" ht="16.5" customHeight="1" x14ac:dyDescent="0.25">
      <c r="A1493" s="16">
        <v>26120120</v>
      </c>
      <c r="B1493" s="17" t="s">
        <v>1211</v>
      </c>
      <c r="C1493" s="17" t="s">
        <v>2360</v>
      </c>
      <c r="D1493" s="17" t="s">
        <v>919</v>
      </c>
      <c r="E1493" s="17" t="s">
        <v>76</v>
      </c>
      <c r="F1493" s="17">
        <v>9</v>
      </c>
      <c r="G1493" s="17">
        <v>1240</v>
      </c>
      <c r="H1493" s="18">
        <v>-75.834833329999995</v>
      </c>
      <c r="I1493" s="19">
        <v>4.33155556</v>
      </c>
      <c r="J1493" s="20">
        <v>117.55714285714279</v>
      </c>
      <c r="K1493" s="21">
        <v>127.8034482758621</v>
      </c>
      <c r="L1493" s="21">
        <v>186.95555555555549</v>
      </c>
      <c r="M1493" s="21">
        <v>234.5655172413793</v>
      </c>
      <c r="N1493" s="21">
        <v>185.3857142857143</v>
      </c>
      <c r="O1493" s="21">
        <v>102.8857142857143</v>
      </c>
      <c r="P1493" s="21">
        <v>72.906666666666666</v>
      </c>
      <c r="Q1493" s="21">
        <v>74.236666666666665</v>
      </c>
      <c r="R1493" s="21">
        <v>134.35</v>
      </c>
      <c r="S1493" s="21">
        <v>241.0148148148148</v>
      </c>
      <c r="T1493" s="21">
        <v>250.7</v>
      </c>
      <c r="U1493" s="21">
        <v>185.07857142857139</v>
      </c>
      <c r="V1493" s="22">
        <v>1913.4398120780879</v>
      </c>
      <c r="W1493" s="23">
        <v>338</v>
      </c>
      <c r="X1493" s="24">
        <v>0.93888888888888888</v>
      </c>
      <c r="Y1493" s="5"/>
      <c r="Z1493" s="5"/>
      <c r="AA1493" s="5"/>
      <c r="AB1493" s="5"/>
      <c r="AC1493" s="5"/>
      <c r="AD1493" s="5"/>
      <c r="AE1493" s="5"/>
      <c r="AF1493" s="5"/>
      <c r="AG1493" s="5"/>
      <c r="AH1493" s="5"/>
      <c r="AI1493" s="5"/>
      <c r="AJ1493" s="5"/>
      <c r="AK1493" s="5"/>
      <c r="AL1493" s="5"/>
      <c r="AM1493" s="5"/>
      <c r="AN1493" s="5"/>
      <c r="AO1493" s="5"/>
      <c r="AP1493" s="5"/>
    </row>
    <row r="1494" spans="1:42" s="25" customFormat="1" ht="16.5" customHeight="1" x14ac:dyDescent="0.25">
      <c r="A1494" s="16">
        <v>26080310</v>
      </c>
      <c r="B1494" s="17" t="s">
        <v>1235</v>
      </c>
      <c r="C1494" s="17" t="s">
        <v>2361</v>
      </c>
      <c r="D1494" s="17" t="s">
        <v>2362</v>
      </c>
      <c r="E1494" s="17" t="s">
        <v>76</v>
      </c>
      <c r="F1494" s="17">
        <v>9</v>
      </c>
      <c r="G1494" s="17">
        <v>983</v>
      </c>
      <c r="H1494" s="18">
        <v>-76.523027779999993</v>
      </c>
      <c r="I1494" s="19">
        <v>3.4759722200000001</v>
      </c>
      <c r="J1494" s="20">
        <v>77.67916666666666</v>
      </c>
      <c r="K1494" s="21">
        <v>70.233333333333334</v>
      </c>
      <c r="L1494" s="21">
        <v>102.04583333333331</v>
      </c>
      <c r="M1494" s="21">
        <v>179.0625</v>
      </c>
      <c r="N1494" s="21">
        <v>146.8125</v>
      </c>
      <c r="O1494" s="21">
        <v>80.454166666666666</v>
      </c>
      <c r="P1494" s="21">
        <v>50.25</v>
      </c>
      <c r="Q1494" s="21">
        <v>39.283333333333317</v>
      </c>
      <c r="R1494" s="21">
        <v>80.508333333333326</v>
      </c>
      <c r="S1494" s="21">
        <v>114.37083333333329</v>
      </c>
      <c r="T1494" s="21">
        <v>123.9375</v>
      </c>
      <c r="U1494" s="21">
        <v>108.2375</v>
      </c>
      <c r="V1494" s="22">
        <v>1172.875</v>
      </c>
      <c r="W1494" s="23">
        <v>288</v>
      </c>
      <c r="X1494" s="24">
        <v>0.8</v>
      </c>
      <c r="Y1494" s="5"/>
      <c r="Z1494" s="5"/>
      <c r="AA1494" s="5"/>
      <c r="AB1494" s="5"/>
      <c r="AC1494" s="5"/>
      <c r="AD1494" s="5"/>
      <c r="AE1494" s="5"/>
      <c r="AF1494" s="5"/>
      <c r="AG1494" s="5"/>
      <c r="AH1494" s="5"/>
      <c r="AI1494" s="5"/>
      <c r="AJ1494" s="5"/>
      <c r="AK1494" s="5"/>
      <c r="AL1494" s="5"/>
      <c r="AM1494" s="5"/>
      <c r="AN1494" s="5"/>
      <c r="AO1494" s="5"/>
      <c r="AP1494" s="5"/>
    </row>
    <row r="1495" spans="1:42" s="25" customFormat="1" ht="16.5" customHeight="1" x14ac:dyDescent="0.25">
      <c r="A1495" s="16">
        <v>26080280</v>
      </c>
      <c r="B1495" s="17" t="s">
        <v>1211</v>
      </c>
      <c r="C1495" s="17" t="s">
        <v>945</v>
      </c>
      <c r="D1495" s="17" t="s">
        <v>2362</v>
      </c>
      <c r="E1495" s="17" t="s">
        <v>76</v>
      </c>
      <c r="F1495" s="17">
        <v>9</v>
      </c>
      <c r="G1495" s="17">
        <v>1637</v>
      </c>
      <c r="H1495" s="18">
        <v>-76.601555560000008</v>
      </c>
      <c r="I1495" s="19">
        <v>3.4381944400000002</v>
      </c>
      <c r="J1495" s="20">
        <v>116.8333333333333</v>
      </c>
      <c r="K1495" s="21">
        <v>112.1</v>
      </c>
      <c r="L1495" s="21">
        <v>166.76666666666671</v>
      </c>
      <c r="M1495" s="21">
        <v>242.08620689655169</v>
      </c>
      <c r="N1495" s="21">
        <v>227.93103448275861</v>
      </c>
      <c r="O1495" s="21">
        <v>126.54</v>
      </c>
      <c r="P1495" s="21">
        <v>81.433333333333337</v>
      </c>
      <c r="Q1495" s="21">
        <v>53.333333333333343</v>
      </c>
      <c r="R1495" s="21">
        <v>119.1724137931034</v>
      </c>
      <c r="S1495" s="21">
        <v>157.9</v>
      </c>
      <c r="T1495" s="21">
        <v>188.06666666666669</v>
      </c>
      <c r="U1495" s="21">
        <v>139.68965517241381</v>
      </c>
      <c r="V1495" s="22">
        <v>1731.852643678161</v>
      </c>
      <c r="W1495" s="23">
        <v>356</v>
      </c>
      <c r="X1495" s="24">
        <v>0.98888888888888893</v>
      </c>
      <c r="Y1495" s="5"/>
      <c r="Z1495" s="5"/>
      <c r="AA1495" s="5"/>
      <c r="AB1495" s="5"/>
      <c r="AC1495" s="5"/>
      <c r="AD1495" s="5"/>
      <c r="AE1495" s="5"/>
      <c r="AF1495" s="5"/>
      <c r="AG1495" s="5"/>
      <c r="AH1495" s="5"/>
      <c r="AI1495" s="5"/>
      <c r="AJ1495" s="5"/>
      <c r="AK1495" s="5"/>
      <c r="AL1495" s="5"/>
      <c r="AM1495" s="5"/>
      <c r="AN1495" s="5"/>
      <c r="AO1495" s="5"/>
      <c r="AP1495" s="5"/>
    </row>
    <row r="1496" spans="1:42" s="25" customFormat="1" ht="16.5" customHeight="1" x14ac:dyDescent="0.25">
      <c r="A1496" s="16">
        <v>26055120</v>
      </c>
      <c r="B1496" s="17" t="s">
        <v>1227</v>
      </c>
      <c r="C1496" s="17" t="s">
        <v>2363</v>
      </c>
      <c r="D1496" s="17" t="s">
        <v>2362</v>
      </c>
      <c r="E1496" s="17" t="s">
        <v>76</v>
      </c>
      <c r="F1496" s="17">
        <v>9</v>
      </c>
      <c r="G1496" s="17">
        <v>996</v>
      </c>
      <c r="H1496" s="18">
        <v>-76.53388889</v>
      </c>
      <c r="I1496" s="19">
        <v>3.3780000000000001</v>
      </c>
      <c r="J1496" s="20">
        <v>101.29375</v>
      </c>
      <c r="K1496" s="21">
        <v>110.916</v>
      </c>
      <c r="L1496" s="21">
        <v>147.024</v>
      </c>
      <c r="M1496" s="21">
        <v>196.6333333333333</v>
      </c>
      <c r="N1496" s="21">
        <v>170.27916666666661</v>
      </c>
      <c r="O1496" s="21">
        <v>88.379166666666677</v>
      </c>
      <c r="P1496" s="21">
        <v>59.375999999999998</v>
      </c>
      <c r="Q1496" s="21">
        <v>46.733333333333327</v>
      </c>
      <c r="R1496" s="21">
        <v>98.504166666666663</v>
      </c>
      <c r="S1496" s="21">
        <v>140.7819791374109</v>
      </c>
      <c r="T1496" s="21">
        <v>171.78573199896081</v>
      </c>
      <c r="U1496" s="21">
        <v>125.87916666666661</v>
      </c>
      <c r="V1496" s="22">
        <v>1457.585794469705</v>
      </c>
      <c r="W1496" s="23">
        <v>291</v>
      </c>
      <c r="X1496" s="24">
        <v>0.80833333333333335</v>
      </c>
      <c r="Y1496" s="5"/>
      <c r="Z1496" s="5"/>
      <c r="AA1496" s="5"/>
      <c r="AB1496" s="5"/>
      <c r="AC1496" s="5"/>
      <c r="AD1496" s="5"/>
      <c r="AE1496" s="5"/>
      <c r="AF1496" s="5"/>
      <c r="AG1496" s="5"/>
      <c r="AH1496" s="5"/>
      <c r="AI1496" s="5"/>
      <c r="AJ1496" s="5"/>
      <c r="AK1496" s="5"/>
      <c r="AL1496" s="5"/>
      <c r="AM1496" s="5"/>
      <c r="AN1496" s="5"/>
      <c r="AO1496" s="5"/>
      <c r="AP1496" s="5"/>
    </row>
    <row r="1497" spans="1:42" s="25" customFormat="1" ht="16.5" customHeight="1" x14ac:dyDescent="0.25">
      <c r="A1497" s="16">
        <v>26060020</v>
      </c>
      <c r="B1497" s="17" t="s">
        <v>1211</v>
      </c>
      <c r="C1497" s="17" t="s">
        <v>907</v>
      </c>
      <c r="D1497" s="17" t="s">
        <v>2364</v>
      </c>
      <c r="E1497" s="17" t="s">
        <v>76</v>
      </c>
      <c r="F1497" s="17">
        <v>9</v>
      </c>
      <c r="G1497" s="17">
        <v>1003</v>
      </c>
      <c r="H1497" s="18">
        <v>-76.346611109999998</v>
      </c>
      <c r="I1497" s="19">
        <v>3.3202222199999998</v>
      </c>
      <c r="J1497" s="20">
        <v>83.827586206896555</v>
      </c>
      <c r="K1497" s="21">
        <v>88.34482758620689</v>
      </c>
      <c r="L1497" s="21">
        <v>154.9</v>
      </c>
      <c r="M1497" s="21">
        <v>189.33333333333329</v>
      </c>
      <c r="N1497" s="21">
        <v>147.28571428571431</v>
      </c>
      <c r="O1497" s="21">
        <v>62.696551724137933</v>
      </c>
      <c r="P1497" s="21">
        <v>39.93333333333333</v>
      </c>
      <c r="Q1497" s="21">
        <v>33.428571428571431</v>
      </c>
      <c r="R1497" s="21">
        <v>87.551724137931032</v>
      </c>
      <c r="S1497" s="21">
        <v>149.26666666666671</v>
      </c>
      <c r="T1497" s="21">
        <v>156.69999999999999</v>
      </c>
      <c r="U1497" s="21">
        <v>100.0344827586207</v>
      </c>
      <c r="V1497" s="22">
        <v>1293.302791461412</v>
      </c>
      <c r="W1497" s="23">
        <v>351</v>
      </c>
      <c r="X1497" s="24">
        <v>0.97499999999999998</v>
      </c>
      <c r="Y1497" s="5"/>
      <c r="Z1497" s="5"/>
      <c r="AA1497" s="5"/>
      <c r="AB1497" s="5"/>
      <c r="AC1497" s="5"/>
      <c r="AD1497" s="5"/>
      <c r="AE1497" s="5"/>
      <c r="AF1497" s="5"/>
      <c r="AG1497" s="5"/>
      <c r="AH1497" s="5"/>
      <c r="AI1497" s="5"/>
      <c r="AJ1497" s="5"/>
      <c r="AK1497" s="5"/>
      <c r="AL1497" s="5"/>
      <c r="AM1497" s="5"/>
      <c r="AN1497" s="5"/>
      <c r="AO1497" s="5"/>
      <c r="AP1497" s="5"/>
    </row>
    <row r="1498" spans="1:42" s="25" customFormat="1" ht="16.5" customHeight="1" x14ac:dyDescent="0.25">
      <c r="A1498" s="16">
        <v>26100830</v>
      </c>
      <c r="B1498" s="17" t="s">
        <v>1211</v>
      </c>
      <c r="C1498" s="17" t="s">
        <v>885</v>
      </c>
      <c r="D1498" s="17" t="s">
        <v>886</v>
      </c>
      <c r="E1498" s="17" t="s">
        <v>76</v>
      </c>
      <c r="F1498" s="17">
        <v>9</v>
      </c>
      <c r="G1498" s="17">
        <v>940</v>
      </c>
      <c r="H1498" s="18">
        <v>-75.96166667</v>
      </c>
      <c r="I1498" s="19">
        <v>4.6884166699999996</v>
      </c>
      <c r="J1498" s="20">
        <v>79.58620689655173</v>
      </c>
      <c r="K1498" s="21">
        <v>91.862068965517238</v>
      </c>
      <c r="L1498" s="21">
        <v>141.12142857142859</v>
      </c>
      <c r="M1498" s="21">
        <v>196.6</v>
      </c>
      <c r="N1498" s="21">
        <v>173.9034482758621</v>
      </c>
      <c r="O1498" s="21">
        <v>98.34482758620689</v>
      </c>
      <c r="P1498" s="21">
        <v>95.56</v>
      </c>
      <c r="Q1498" s="21">
        <v>87.039999999999992</v>
      </c>
      <c r="R1498" s="21">
        <v>119.5344827586207</v>
      </c>
      <c r="S1498" s="21">
        <v>143.64285714285711</v>
      </c>
      <c r="T1498" s="21">
        <v>149.62962962962959</v>
      </c>
      <c r="U1498" s="21">
        <v>91.068965517241381</v>
      </c>
      <c r="V1498" s="22">
        <v>1467.8939153439151</v>
      </c>
      <c r="W1498" s="23">
        <v>347</v>
      </c>
      <c r="X1498" s="24">
        <v>0.96388888888888891</v>
      </c>
      <c r="Y1498" s="5"/>
      <c r="Z1498" s="5"/>
      <c r="AA1498" s="5"/>
      <c r="AB1498" s="5"/>
      <c r="AC1498" s="5"/>
      <c r="AD1498" s="5"/>
      <c r="AE1498" s="5"/>
      <c r="AF1498" s="5"/>
      <c r="AG1498" s="5"/>
      <c r="AH1498" s="5"/>
      <c r="AI1498" s="5"/>
      <c r="AJ1498" s="5"/>
      <c r="AK1498" s="5"/>
      <c r="AL1498" s="5"/>
      <c r="AM1498" s="5"/>
      <c r="AN1498" s="5"/>
      <c r="AO1498" s="5"/>
      <c r="AP1498" s="5"/>
    </row>
    <row r="1499" spans="1:42" s="25" customFormat="1" ht="16.5" customHeight="1" x14ac:dyDescent="0.25">
      <c r="A1499" s="16">
        <v>26120600</v>
      </c>
      <c r="B1499" s="17" t="s">
        <v>1211</v>
      </c>
      <c r="C1499" s="17" t="s">
        <v>2365</v>
      </c>
      <c r="D1499" s="17" t="s">
        <v>886</v>
      </c>
      <c r="E1499" s="17" t="s">
        <v>76</v>
      </c>
      <c r="F1499" s="17">
        <v>9</v>
      </c>
      <c r="G1499" s="17">
        <v>1100</v>
      </c>
      <c r="H1499" s="18">
        <v>-75.933333329999996</v>
      </c>
      <c r="I1499" s="19">
        <v>4.7166666700000004</v>
      </c>
      <c r="J1499" s="20">
        <v>95</v>
      </c>
      <c r="K1499" s="21">
        <v>94.1</v>
      </c>
      <c r="L1499" s="21">
        <v>182.5</v>
      </c>
      <c r="M1499" s="21">
        <v>230.6</v>
      </c>
      <c r="N1499" s="21">
        <v>237.15</v>
      </c>
      <c r="O1499" s="21">
        <v>149.0526315789474</v>
      </c>
      <c r="P1499" s="21">
        <v>104.35</v>
      </c>
      <c r="Q1499" s="21">
        <v>99.1</v>
      </c>
      <c r="R1499" s="21">
        <v>167.6</v>
      </c>
      <c r="S1499" s="21">
        <v>184.26315789473679</v>
      </c>
      <c r="T1499" s="21">
        <v>226.95</v>
      </c>
      <c r="U1499" s="21">
        <v>118.2</v>
      </c>
      <c r="V1499" s="22">
        <v>1888.8657894736839</v>
      </c>
      <c r="W1499" s="23">
        <v>238</v>
      </c>
      <c r="X1499" s="24">
        <v>0.9916666666666667</v>
      </c>
      <c r="Y1499" s="5" t="s">
        <v>1214</v>
      </c>
      <c r="Z1499" s="5"/>
      <c r="AA1499" s="5"/>
      <c r="AB1499" s="5"/>
      <c r="AC1499" s="5"/>
      <c r="AD1499" s="5"/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</row>
    <row r="1500" spans="1:42" s="25" customFormat="1" ht="16.5" customHeight="1" x14ac:dyDescent="0.25">
      <c r="A1500" s="16">
        <v>53110020</v>
      </c>
      <c r="B1500" s="17" t="s">
        <v>1211</v>
      </c>
      <c r="C1500" s="17" t="s">
        <v>2366</v>
      </c>
      <c r="D1500" s="17" t="s">
        <v>871</v>
      </c>
      <c r="E1500" s="17" t="s">
        <v>76</v>
      </c>
      <c r="F1500" s="17">
        <v>9</v>
      </c>
      <c r="G1500" s="17">
        <v>368</v>
      </c>
      <c r="H1500" s="18">
        <v>-76.758611110000004</v>
      </c>
      <c r="I1500" s="19">
        <v>3.7819722200000001</v>
      </c>
      <c r="J1500" s="20">
        <v>161.15789473684211</v>
      </c>
      <c r="K1500" s="21">
        <v>137.78947368421049</v>
      </c>
      <c r="L1500" s="21">
        <v>166.15789473684211</v>
      </c>
      <c r="M1500" s="21">
        <v>174.31578947368419</v>
      </c>
      <c r="N1500" s="21">
        <v>183</v>
      </c>
      <c r="O1500" s="21">
        <v>109.6</v>
      </c>
      <c r="P1500" s="21">
        <v>118.1578947368421</v>
      </c>
      <c r="Q1500" s="21">
        <v>106.1111111111111</v>
      </c>
      <c r="R1500" s="21">
        <v>192.88235294117649</v>
      </c>
      <c r="S1500" s="21">
        <v>303.11666666666667</v>
      </c>
      <c r="T1500" s="21">
        <v>290.68421052631578</v>
      </c>
      <c r="U1500" s="21">
        <v>216.25</v>
      </c>
      <c r="V1500" s="22">
        <v>2159.2232886136908</v>
      </c>
      <c r="W1500" s="23">
        <v>226</v>
      </c>
      <c r="X1500" s="24">
        <v>0.94166666666666665</v>
      </c>
      <c r="Y1500" s="5" t="s">
        <v>1214</v>
      </c>
      <c r="Z1500" s="5"/>
      <c r="AA1500" s="5"/>
      <c r="AB1500" s="5"/>
      <c r="AC1500" s="5"/>
      <c r="AD1500" s="5"/>
      <c r="AE1500" s="5"/>
      <c r="AF1500" s="5"/>
      <c r="AG1500" s="5"/>
      <c r="AH1500" s="5"/>
      <c r="AI1500" s="5"/>
      <c r="AJ1500" s="5"/>
      <c r="AK1500" s="5"/>
      <c r="AL1500" s="5"/>
      <c r="AM1500" s="5"/>
      <c r="AN1500" s="5"/>
      <c r="AO1500" s="5"/>
      <c r="AP1500" s="5"/>
    </row>
    <row r="1501" spans="1:42" s="25" customFormat="1" ht="16.5" customHeight="1" x14ac:dyDescent="0.25">
      <c r="A1501" s="16">
        <v>53110030</v>
      </c>
      <c r="B1501" s="17" t="s">
        <v>1211</v>
      </c>
      <c r="C1501" s="17" t="s">
        <v>30</v>
      </c>
      <c r="D1501" s="17" t="s">
        <v>871</v>
      </c>
      <c r="E1501" s="17" t="s">
        <v>76</v>
      </c>
      <c r="F1501" s="17">
        <v>9</v>
      </c>
      <c r="G1501" s="17">
        <v>1601</v>
      </c>
      <c r="H1501" s="18">
        <v>-76.715277779999994</v>
      </c>
      <c r="I1501" s="19">
        <v>3.6330555599999999</v>
      </c>
      <c r="J1501" s="20">
        <v>66.58620689655173</v>
      </c>
      <c r="K1501" s="21">
        <v>42.592592592592602</v>
      </c>
      <c r="L1501" s="21">
        <v>68.63333333333334</v>
      </c>
      <c r="M1501" s="21">
        <v>133.58620689655169</v>
      </c>
      <c r="N1501" s="21">
        <v>141.92333333333329</v>
      </c>
      <c r="O1501" s="21">
        <v>91.714285714285708</v>
      </c>
      <c r="P1501" s="21">
        <v>70.379310344827587</v>
      </c>
      <c r="Q1501" s="21">
        <v>57.907142857142858</v>
      </c>
      <c r="R1501" s="21">
        <v>79.142857142857139</v>
      </c>
      <c r="S1501" s="21">
        <v>110.5185185185185</v>
      </c>
      <c r="T1501" s="21">
        <v>131.56666666666669</v>
      </c>
      <c r="U1501" s="21">
        <v>80.689655172413794</v>
      </c>
      <c r="V1501" s="22">
        <v>1075.2401094690749</v>
      </c>
      <c r="W1501" s="23">
        <v>344</v>
      </c>
      <c r="X1501" s="24">
        <v>0.9555555555555556</v>
      </c>
      <c r="Y1501" s="5"/>
      <c r="Z1501" s="5"/>
      <c r="AA1501" s="5"/>
      <c r="AB1501" s="5"/>
      <c r="AC1501" s="5"/>
      <c r="AD1501" s="5"/>
      <c r="AE1501" s="5"/>
      <c r="AF1501" s="5"/>
      <c r="AG1501" s="5"/>
      <c r="AH1501" s="5"/>
      <c r="AI1501" s="5"/>
      <c r="AJ1501" s="5"/>
      <c r="AK1501" s="5"/>
      <c r="AL1501" s="5"/>
      <c r="AM1501" s="5"/>
      <c r="AN1501" s="5"/>
      <c r="AO1501" s="5"/>
      <c r="AP1501" s="5"/>
    </row>
    <row r="1502" spans="1:42" s="25" customFormat="1" ht="16.5" customHeight="1" x14ac:dyDescent="0.25">
      <c r="A1502" s="16">
        <v>53100040</v>
      </c>
      <c r="B1502" s="17" t="s">
        <v>1211</v>
      </c>
      <c r="C1502" s="17" t="s">
        <v>870</v>
      </c>
      <c r="D1502" s="17" t="s">
        <v>871</v>
      </c>
      <c r="E1502" s="17" t="s">
        <v>76</v>
      </c>
      <c r="F1502" s="17">
        <v>9</v>
      </c>
      <c r="G1502" s="17">
        <v>1523</v>
      </c>
      <c r="H1502" s="18">
        <v>-76.708888889999997</v>
      </c>
      <c r="I1502" s="19">
        <v>3.5262500000000001</v>
      </c>
      <c r="J1502" s="20">
        <v>81.466666666666669</v>
      </c>
      <c r="K1502" s="21">
        <v>75.275862068965523</v>
      </c>
      <c r="L1502" s="21">
        <v>96.4</v>
      </c>
      <c r="M1502" s="21">
        <v>145.44827586206901</v>
      </c>
      <c r="N1502" s="21">
        <v>141.86206896551721</v>
      </c>
      <c r="O1502" s="21">
        <v>78.055172413793102</v>
      </c>
      <c r="P1502" s="21">
        <v>58.607142857142847</v>
      </c>
      <c r="Q1502" s="21">
        <v>51.633333333333333</v>
      </c>
      <c r="R1502" s="21">
        <v>83.553571428571431</v>
      </c>
      <c r="S1502" s="21">
        <v>146.34642857142859</v>
      </c>
      <c r="T1502" s="21">
        <v>144.92307692307691</v>
      </c>
      <c r="U1502" s="21">
        <v>103.4666666666667</v>
      </c>
      <c r="V1502" s="22">
        <v>1207.0382657572311</v>
      </c>
      <c r="W1502" s="23">
        <v>346</v>
      </c>
      <c r="X1502" s="24">
        <v>0.96111111111111114</v>
      </c>
      <c r="Y1502" s="5"/>
      <c r="Z1502" s="5"/>
      <c r="AA1502" s="5"/>
      <c r="AB1502" s="5"/>
      <c r="AC1502" s="5"/>
      <c r="AD1502" s="5"/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</row>
    <row r="1503" spans="1:42" s="25" customFormat="1" ht="16.5" customHeight="1" x14ac:dyDescent="0.25">
      <c r="A1503" s="16">
        <v>26110200</v>
      </c>
      <c r="B1503" s="17" t="s">
        <v>1211</v>
      </c>
      <c r="C1503" s="17" t="s">
        <v>2367</v>
      </c>
      <c r="D1503" s="17" t="s">
        <v>2368</v>
      </c>
      <c r="E1503" s="17" t="s">
        <v>76</v>
      </c>
      <c r="F1503" s="17">
        <v>9</v>
      </c>
      <c r="G1503" s="17">
        <v>1813</v>
      </c>
      <c r="H1503" s="18">
        <v>-76.05</v>
      </c>
      <c r="I1503" s="19">
        <v>4.8833333300000001</v>
      </c>
      <c r="J1503" s="20">
        <v>140.2222222222222</v>
      </c>
      <c r="K1503" s="21">
        <v>159.55000000000001</v>
      </c>
      <c r="L1503" s="21">
        <v>229.60499999999999</v>
      </c>
      <c r="M1503" s="21">
        <v>248.5263157894737</v>
      </c>
      <c r="N1503" s="21">
        <v>242.5</v>
      </c>
      <c r="O1503" s="21">
        <v>179.45</v>
      </c>
      <c r="P1503" s="21">
        <v>149.36842105263159</v>
      </c>
      <c r="Q1503" s="21">
        <v>109.44374999999999</v>
      </c>
      <c r="R1503" s="21">
        <v>184.05555555555549</v>
      </c>
      <c r="S1503" s="21">
        <v>223.33333333333329</v>
      </c>
      <c r="T1503" s="21">
        <v>297.15789473684208</v>
      </c>
      <c r="U1503" s="21">
        <v>176.7222222222222</v>
      </c>
      <c r="V1503" s="22">
        <v>2339.9347149122809</v>
      </c>
      <c r="W1503" s="23">
        <v>225</v>
      </c>
      <c r="X1503" s="24">
        <v>0.9375</v>
      </c>
      <c r="Y1503" s="5" t="s">
        <v>1214</v>
      </c>
      <c r="Z1503" s="5"/>
      <c r="AA1503" s="5"/>
      <c r="AB1503" s="5"/>
      <c r="AC1503" s="5"/>
      <c r="AD1503" s="5"/>
      <c r="AE1503" s="5"/>
      <c r="AF1503" s="5"/>
      <c r="AG1503" s="5"/>
      <c r="AH1503" s="5"/>
      <c r="AI1503" s="5"/>
      <c r="AJ1503" s="5"/>
      <c r="AK1503" s="5"/>
      <c r="AL1503" s="5"/>
      <c r="AM1503" s="5"/>
      <c r="AN1503" s="5"/>
      <c r="AO1503" s="5"/>
      <c r="AP1503" s="5"/>
    </row>
    <row r="1504" spans="1:42" s="25" customFormat="1" ht="16.5" customHeight="1" x14ac:dyDescent="0.25">
      <c r="A1504" s="16">
        <v>26110120</v>
      </c>
      <c r="B1504" s="17" t="s">
        <v>1211</v>
      </c>
      <c r="C1504" s="17" t="s">
        <v>2369</v>
      </c>
      <c r="D1504" s="17" t="s">
        <v>2368</v>
      </c>
      <c r="E1504" s="17" t="s">
        <v>76</v>
      </c>
      <c r="F1504" s="17">
        <v>9</v>
      </c>
      <c r="G1504" s="17">
        <v>1341</v>
      </c>
      <c r="H1504" s="18">
        <v>-76.038527779999995</v>
      </c>
      <c r="I1504" s="19">
        <v>4.9710833299999999</v>
      </c>
      <c r="J1504" s="20">
        <v>140.69999999999999</v>
      </c>
      <c r="K1504" s="21">
        <v>153.6333333333333</v>
      </c>
      <c r="L1504" s="21">
        <v>230.1333333333333</v>
      </c>
      <c r="M1504" s="21">
        <v>265.27</v>
      </c>
      <c r="N1504" s="21">
        <v>254.65517241379311</v>
      </c>
      <c r="O1504" s="21">
        <v>186.43333333333331</v>
      </c>
      <c r="P1504" s="21">
        <v>170.1</v>
      </c>
      <c r="Q1504" s="21">
        <v>143.82758620689651</v>
      </c>
      <c r="R1504" s="21">
        <v>159.10344827586209</v>
      </c>
      <c r="S1504" s="21">
        <v>288.92857142857139</v>
      </c>
      <c r="T1504" s="21">
        <v>289.64285714285722</v>
      </c>
      <c r="U1504" s="21">
        <v>212.44827586206901</v>
      </c>
      <c r="V1504" s="22">
        <v>2494.8759113300489</v>
      </c>
      <c r="W1504" s="23">
        <v>352</v>
      </c>
      <c r="X1504" s="24">
        <v>0.97777777777777775</v>
      </c>
      <c r="Y1504" s="5"/>
      <c r="Z1504" s="5"/>
      <c r="AA1504" s="5"/>
      <c r="AB1504" s="5"/>
      <c r="AC1504" s="5"/>
      <c r="AD1504" s="5"/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</row>
    <row r="1505" spans="1:42" s="25" customFormat="1" ht="16.5" customHeight="1" x14ac:dyDescent="0.25">
      <c r="A1505" s="16">
        <v>54030160</v>
      </c>
      <c r="B1505" s="17" t="s">
        <v>1211</v>
      </c>
      <c r="C1505" s="17" t="s">
        <v>1172</v>
      </c>
      <c r="D1505" s="17" t="s">
        <v>1172</v>
      </c>
      <c r="E1505" s="17" t="s">
        <v>76</v>
      </c>
      <c r="F1505" s="17">
        <v>9</v>
      </c>
      <c r="G1505" s="17">
        <v>1850</v>
      </c>
      <c r="H1505" s="18">
        <v>-76.216666669999995</v>
      </c>
      <c r="I1505" s="19">
        <v>4.7666666700000002</v>
      </c>
      <c r="J1505" s="20">
        <v>95.9</v>
      </c>
      <c r="K1505" s="21">
        <v>89.9</v>
      </c>
      <c r="L1505" s="21">
        <v>151.7222222222222</v>
      </c>
      <c r="M1505" s="21">
        <v>202</v>
      </c>
      <c r="N1505" s="21">
        <v>157.55000000000001</v>
      </c>
      <c r="O1505" s="21">
        <v>106.3</v>
      </c>
      <c r="P1505" s="21">
        <v>107.9</v>
      </c>
      <c r="Q1505" s="21">
        <v>93.8</v>
      </c>
      <c r="R1505" s="21">
        <v>159.5263157894737</v>
      </c>
      <c r="S1505" s="21">
        <v>190.42105263157899</v>
      </c>
      <c r="T1505" s="21">
        <v>231.3</v>
      </c>
      <c r="U1505" s="21">
        <v>165.65</v>
      </c>
      <c r="V1505" s="22">
        <v>1751.9695906432751</v>
      </c>
      <c r="W1505" s="23">
        <v>235</v>
      </c>
      <c r="X1505" s="24">
        <v>0.97916666666666663</v>
      </c>
      <c r="Y1505" s="5" t="s">
        <v>1214</v>
      </c>
      <c r="Z1505" s="5"/>
      <c r="AA1505" s="5"/>
      <c r="AB1505" s="5"/>
      <c r="AC1505" s="5"/>
      <c r="AD1505" s="5"/>
      <c r="AE1505" s="5"/>
      <c r="AF1505" s="5"/>
      <c r="AG1505" s="5"/>
      <c r="AH1505" s="5"/>
      <c r="AI1505" s="5"/>
      <c r="AJ1505" s="5"/>
      <c r="AK1505" s="5"/>
      <c r="AL1505" s="5"/>
      <c r="AM1505" s="5"/>
      <c r="AN1505" s="5"/>
      <c r="AO1505" s="5"/>
      <c r="AP1505" s="5"/>
    </row>
    <row r="1506" spans="1:42" s="25" customFormat="1" ht="16.5" customHeight="1" x14ac:dyDescent="0.25">
      <c r="A1506" s="16">
        <v>26090510</v>
      </c>
      <c r="B1506" s="17" t="s">
        <v>1211</v>
      </c>
      <c r="C1506" s="17" t="s">
        <v>2370</v>
      </c>
      <c r="D1506" s="17" t="s">
        <v>2371</v>
      </c>
      <c r="E1506" s="17" t="s">
        <v>76</v>
      </c>
      <c r="F1506" s="17">
        <v>9</v>
      </c>
      <c r="G1506" s="17">
        <v>1555</v>
      </c>
      <c r="H1506" s="18">
        <v>-76.099999999999994</v>
      </c>
      <c r="I1506" s="19">
        <v>3.6333333300000001</v>
      </c>
      <c r="J1506" s="20">
        <v>76.504999999999995</v>
      </c>
      <c r="K1506" s="21">
        <v>54.736842105263158</v>
      </c>
      <c r="L1506" s="21">
        <v>86.89473684210526</v>
      </c>
      <c r="M1506" s="21">
        <v>100.41500000000001</v>
      </c>
      <c r="N1506" s="21">
        <v>72.578947368421055</v>
      </c>
      <c r="O1506" s="21">
        <v>32.799999999999997</v>
      </c>
      <c r="P1506" s="21">
        <v>24.65</v>
      </c>
      <c r="Q1506" s="21">
        <v>18.25</v>
      </c>
      <c r="R1506" s="21">
        <v>50.45</v>
      </c>
      <c r="S1506" s="21">
        <v>123.4</v>
      </c>
      <c r="T1506" s="21">
        <v>144.68421052631581</v>
      </c>
      <c r="U1506" s="21">
        <v>86.7</v>
      </c>
      <c r="V1506" s="22">
        <v>872.06473684210528</v>
      </c>
      <c r="W1506" s="23">
        <v>236</v>
      </c>
      <c r="X1506" s="24">
        <v>0.98333333333333328</v>
      </c>
      <c r="Y1506" s="5" t="s">
        <v>1214</v>
      </c>
      <c r="Z1506" s="5"/>
      <c r="AA1506" s="5"/>
      <c r="AB1506" s="5"/>
      <c r="AC1506" s="5"/>
      <c r="AD1506" s="5"/>
      <c r="AE1506" s="5"/>
      <c r="AF1506" s="5"/>
      <c r="AG1506" s="5"/>
      <c r="AH1506" s="5"/>
      <c r="AI1506" s="5"/>
      <c r="AJ1506" s="5"/>
      <c r="AK1506" s="5"/>
      <c r="AL1506" s="5"/>
      <c r="AM1506" s="5"/>
      <c r="AN1506" s="5"/>
      <c r="AO1506" s="5"/>
      <c r="AP1506" s="5"/>
    </row>
    <row r="1507" spans="1:42" s="25" customFormat="1" ht="16.5" customHeight="1" x14ac:dyDescent="0.25">
      <c r="A1507" s="16">
        <v>26090520</v>
      </c>
      <c r="B1507" s="17" t="s">
        <v>1211</v>
      </c>
      <c r="C1507" s="17" t="s">
        <v>2037</v>
      </c>
      <c r="D1507" s="17" t="s">
        <v>2371</v>
      </c>
      <c r="E1507" s="17" t="s">
        <v>76</v>
      </c>
      <c r="F1507" s="17">
        <v>9</v>
      </c>
      <c r="G1507" s="17">
        <v>1424</v>
      </c>
      <c r="H1507" s="18">
        <v>-76.2</v>
      </c>
      <c r="I1507" s="19">
        <v>3.6666666700000001</v>
      </c>
      <c r="J1507" s="20">
        <v>169.36842105263159</v>
      </c>
      <c r="K1507" s="21">
        <v>131.65</v>
      </c>
      <c r="L1507" s="21">
        <v>196.8</v>
      </c>
      <c r="M1507" s="21">
        <v>206</v>
      </c>
      <c r="N1507" s="21">
        <v>135.63157894736841</v>
      </c>
      <c r="O1507" s="21">
        <v>68.820000000000007</v>
      </c>
      <c r="P1507" s="21">
        <v>38.799999999999997</v>
      </c>
      <c r="Q1507" s="21">
        <v>45.9</v>
      </c>
      <c r="R1507" s="21">
        <v>121.05</v>
      </c>
      <c r="S1507" s="21">
        <v>234.8</v>
      </c>
      <c r="T1507" s="21">
        <v>284.73684210526318</v>
      </c>
      <c r="U1507" s="21">
        <v>206.45</v>
      </c>
      <c r="V1507" s="22">
        <v>1840.0068421052631</v>
      </c>
      <c r="W1507" s="23">
        <v>237</v>
      </c>
      <c r="X1507" s="24">
        <v>0.98750000000000004</v>
      </c>
      <c r="Y1507" s="5" t="s">
        <v>1214</v>
      </c>
      <c r="Z1507" s="5"/>
      <c r="AA1507" s="5"/>
      <c r="AB1507" s="5"/>
      <c r="AC1507" s="5"/>
      <c r="AD1507" s="5"/>
      <c r="AE1507" s="5"/>
      <c r="AF1507" s="5"/>
      <c r="AG1507" s="5"/>
      <c r="AH1507" s="5"/>
      <c r="AI1507" s="5"/>
      <c r="AJ1507" s="5"/>
      <c r="AK1507" s="5"/>
      <c r="AL1507" s="5"/>
      <c r="AM1507" s="5"/>
      <c r="AN1507" s="5"/>
      <c r="AO1507" s="5"/>
      <c r="AP1507" s="5"/>
    </row>
    <row r="1508" spans="1:42" s="25" customFormat="1" ht="16.5" customHeight="1" x14ac:dyDescent="0.25">
      <c r="A1508" s="16">
        <v>26090460</v>
      </c>
      <c r="B1508" s="17" t="s">
        <v>1211</v>
      </c>
      <c r="C1508" s="17" t="s">
        <v>2372</v>
      </c>
      <c r="D1508" s="17" t="s">
        <v>2371</v>
      </c>
      <c r="E1508" s="17" t="s">
        <v>76</v>
      </c>
      <c r="F1508" s="17">
        <v>9</v>
      </c>
      <c r="G1508" s="17">
        <v>1305</v>
      </c>
      <c r="H1508" s="18">
        <v>-76.199722220000012</v>
      </c>
      <c r="I1508" s="19">
        <v>3.6497222200000001</v>
      </c>
      <c r="J1508" s="20">
        <v>119.6666666666667</v>
      </c>
      <c r="K1508" s="21">
        <v>130.44</v>
      </c>
      <c r="L1508" s="21">
        <v>194.59259259259261</v>
      </c>
      <c r="M1508" s="21">
        <v>197.34615384615381</v>
      </c>
      <c r="N1508" s="21">
        <v>138.70344827586209</v>
      </c>
      <c r="O1508" s="21">
        <v>61.535714285714278</v>
      </c>
      <c r="P1508" s="21">
        <v>33.535714285714278</v>
      </c>
      <c r="Q1508" s="21">
        <v>36.206896551724142</v>
      </c>
      <c r="R1508" s="21">
        <v>104.5178571428571</v>
      </c>
      <c r="S1508" s="21">
        <v>228.7307692307692</v>
      </c>
      <c r="T1508" s="21">
        <v>266.46153846153851</v>
      </c>
      <c r="U1508" s="21">
        <v>179.12142857142859</v>
      </c>
      <c r="V1508" s="22">
        <v>1690.858779911021</v>
      </c>
      <c r="W1508" s="23">
        <v>324</v>
      </c>
      <c r="X1508" s="24">
        <v>0.9</v>
      </c>
      <c r="Y1508" s="5"/>
      <c r="Z1508" s="5"/>
      <c r="AA1508" s="5"/>
      <c r="AB1508" s="5"/>
      <c r="AC1508" s="5"/>
      <c r="AD1508" s="5"/>
      <c r="AE1508" s="5"/>
      <c r="AF1508" s="5"/>
      <c r="AG1508" s="5"/>
      <c r="AH1508" s="5"/>
      <c r="AI1508" s="5"/>
      <c r="AJ1508" s="5"/>
      <c r="AK1508" s="5"/>
      <c r="AL1508" s="5"/>
      <c r="AM1508" s="5"/>
      <c r="AN1508" s="5"/>
      <c r="AO1508" s="5"/>
      <c r="AP1508" s="5"/>
    </row>
    <row r="1509" spans="1:42" s="25" customFormat="1" ht="16.5" customHeight="1" x14ac:dyDescent="0.25">
      <c r="A1509" s="16">
        <v>26090560</v>
      </c>
      <c r="B1509" s="17" t="s">
        <v>1211</v>
      </c>
      <c r="C1509" s="17" t="s">
        <v>2373</v>
      </c>
      <c r="D1509" s="17" t="s">
        <v>2371</v>
      </c>
      <c r="E1509" s="17" t="s">
        <v>76</v>
      </c>
      <c r="F1509" s="17">
        <v>9</v>
      </c>
      <c r="G1509" s="17">
        <v>3052</v>
      </c>
      <c r="H1509" s="18">
        <v>-76.016666669999992</v>
      </c>
      <c r="I1509" s="19">
        <v>3.71666667</v>
      </c>
      <c r="J1509" s="20">
        <v>88.944444444444443</v>
      </c>
      <c r="K1509" s="21">
        <v>93.055555555555557</v>
      </c>
      <c r="L1509" s="21">
        <v>133.15789473684211</v>
      </c>
      <c r="M1509" s="21">
        <v>113.6111111111111</v>
      </c>
      <c r="N1509" s="21">
        <v>109.5263157894737</v>
      </c>
      <c r="O1509" s="21">
        <v>55.789473684210527</v>
      </c>
      <c r="P1509" s="21">
        <v>64.777777777777771</v>
      </c>
      <c r="Q1509" s="21">
        <v>48.684210526315788</v>
      </c>
      <c r="R1509" s="21">
        <v>72.526315789473685</v>
      </c>
      <c r="S1509" s="21">
        <v>139.1631578947368</v>
      </c>
      <c r="T1509" s="21">
        <v>195.70588235294119</v>
      </c>
      <c r="U1509" s="21">
        <v>127.8888888888889</v>
      </c>
      <c r="V1509" s="22">
        <v>1242.8310285517721</v>
      </c>
      <c r="W1509" s="23">
        <v>221</v>
      </c>
      <c r="X1509" s="24">
        <v>0.92083333333333328</v>
      </c>
      <c r="Y1509" s="5" t="s">
        <v>1214</v>
      </c>
      <c r="Z1509" s="5"/>
      <c r="AA1509" s="5"/>
      <c r="AB1509" s="5"/>
      <c r="AC1509" s="5"/>
      <c r="AD1509" s="5"/>
      <c r="AE1509" s="5"/>
      <c r="AF1509" s="5"/>
      <c r="AG1509" s="5"/>
      <c r="AH1509" s="5"/>
      <c r="AI1509" s="5"/>
      <c r="AJ1509" s="5"/>
      <c r="AK1509" s="5"/>
      <c r="AL1509" s="5"/>
      <c r="AM1509" s="5"/>
      <c r="AN1509" s="5"/>
      <c r="AO1509" s="5"/>
      <c r="AP1509" s="5"/>
    </row>
    <row r="1510" spans="1:42" s="25" customFormat="1" ht="16.5" customHeight="1" x14ac:dyDescent="0.25">
      <c r="A1510" s="16">
        <v>54030110</v>
      </c>
      <c r="B1510" s="17" t="s">
        <v>1211</v>
      </c>
      <c r="C1510" s="17" t="s">
        <v>1346</v>
      </c>
      <c r="D1510" s="17" t="s">
        <v>2374</v>
      </c>
      <c r="E1510" s="17" t="s">
        <v>76</v>
      </c>
      <c r="F1510" s="17">
        <v>9</v>
      </c>
      <c r="G1510" s="17">
        <v>1561</v>
      </c>
      <c r="H1510" s="18">
        <v>-76.150000000000006</v>
      </c>
      <c r="I1510" s="19">
        <v>4.68333333</v>
      </c>
      <c r="J1510" s="20">
        <v>79.736842105263165</v>
      </c>
      <c r="K1510" s="21">
        <v>79.05</v>
      </c>
      <c r="L1510" s="21">
        <v>156.89473684210529</v>
      </c>
      <c r="M1510" s="21">
        <v>201.55</v>
      </c>
      <c r="N1510" s="21">
        <v>176.26315789473679</v>
      </c>
      <c r="O1510" s="21">
        <v>110.3684210526316</v>
      </c>
      <c r="P1510" s="21">
        <v>96.95</v>
      </c>
      <c r="Q1510" s="21">
        <v>94.85</v>
      </c>
      <c r="R1510" s="21">
        <v>127.9</v>
      </c>
      <c r="S1510" s="21">
        <v>174.15</v>
      </c>
      <c r="T1510" s="21">
        <v>204.73684210526321</v>
      </c>
      <c r="U1510" s="21">
        <v>113.8333333333333</v>
      </c>
      <c r="V1510" s="22">
        <v>1616.283333333334</v>
      </c>
      <c r="W1510" s="23">
        <v>233</v>
      </c>
      <c r="X1510" s="24">
        <v>0.97083333333333333</v>
      </c>
      <c r="Y1510" s="5" t="s">
        <v>1214</v>
      </c>
      <c r="Z1510" s="5"/>
      <c r="AA1510" s="5"/>
      <c r="AB1510" s="5"/>
      <c r="AC1510" s="5"/>
      <c r="AD1510" s="5"/>
      <c r="AE1510" s="5"/>
      <c r="AF1510" s="5"/>
      <c r="AG1510" s="5"/>
      <c r="AH1510" s="5"/>
      <c r="AI1510" s="5"/>
      <c r="AJ1510" s="5"/>
      <c r="AK1510" s="5"/>
      <c r="AL1510" s="5"/>
      <c r="AM1510" s="5"/>
      <c r="AN1510" s="5"/>
      <c r="AO1510" s="5"/>
      <c r="AP1510" s="5"/>
    </row>
    <row r="1511" spans="1:42" s="25" customFormat="1" ht="16.5" customHeight="1" x14ac:dyDescent="0.25">
      <c r="A1511" s="16">
        <v>54030140</v>
      </c>
      <c r="B1511" s="17" t="s">
        <v>1211</v>
      </c>
      <c r="C1511" s="17" t="s">
        <v>468</v>
      </c>
      <c r="D1511" s="17" t="s">
        <v>2374</v>
      </c>
      <c r="E1511" s="17" t="s">
        <v>76</v>
      </c>
      <c r="F1511" s="17">
        <v>9</v>
      </c>
      <c r="G1511" s="17">
        <v>1376</v>
      </c>
      <c r="H1511" s="18">
        <v>-76.266666669999992</v>
      </c>
      <c r="I1511" s="19">
        <v>4.5166666700000002</v>
      </c>
      <c r="J1511" s="20">
        <v>58.4</v>
      </c>
      <c r="K1511" s="21">
        <v>74.684210526315795</v>
      </c>
      <c r="L1511" s="21">
        <v>94.888888888888886</v>
      </c>
      <c r="M1511" s="21">
        <v>158.88235294117649</v>
      </c>
      <c r="N1511" s="21">
        <v>136.33333333333329</v>
      </c>
      <c r="O1511" s="21">
        <v>113.9411764705882</v>
      </c>
      <c r="P1511" s="21">
        <v>58.944444444444443</v>
      </c>
      <c r="Q1511" s="21">
        <v>58.10526315789474</v>
      </c>
      <c r="R1511" s="21">
        <v>94.444444444444443</v>
      </c>
      <c r="S1511" s="21">
        <v>137.57894736842101</v>
      </c>
      <c r="T1511" s="21">
        <v>151.21052631578951</v>
      </c>
      <c r="U1511" s="21">
        <v>62.8</v>
      </c>
      <c r="V1511" s="22">
        <v>1200.213587891297</v>
      </c>
      <c r="W1511" s="23">
        <v>222</v>
      </c>
      <c r="X1511" s="24">
        <v>0.92500000000000004</v>
      </c>
      <c r="Y1511" s="5" t="s">
        <v>1214</v>
      </c>
      <c r="Z1511" s="5"/>
      <c r="AA1511" s="5"/>
      <c r="AB1511" s="5"/>
      <c r="AC1511" s="5"/>
      <c r="AD1511" s="5"/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</row>
    <row r="1512" spans="1:42" s="25" customFormat="1" ht="16.5" customHeight="1" x14ac:dyDescent="0.25">
      <c r="A1512" s="16">
        <v>54030030</v>
      </c>
      <c r="B1512" s="17" t="s">
        <v>1211</v>
      </c>
      <c r="C1512" s="17" t="s">
        <v>2375</v>
      </c>
      <c r="D1512" s="17" t="s">
        <v>2374</v>
      </c>
      <c r="E1512" s="17" t="s">
        <v>76</v>
      </c>
      <c r="F1512" s="17">
        <v>9</v>
      </c>
      <c r="G1512" s="17">
        <v>1196</v>
      </c>
      <c r="H1512" s="18">
        <v>-76.352222220000002</v>
      </c>
      <c r="I1512" s="19">
        <v>4.4957222200000002</v>
      </c>
      <c r="J1512" s="20">
        <v>78.769230769230774</v>
      </c>
      <c r="K1512" s="21">
        <v>67.451999999999998</v>
      </c>
      <c r="L1512" s="21">
        <v>82.15384615384616</v>
      </c>
      <c r="M1512" s="21">
        <v>100.73846153846149</v>
      </c>
      <c r="N1512" s="21">
        <v>106.92307692307691</v>
      </c>
      <c r="O1512" s="21">
        <v>57.96</v>
      </c>
      <c r="P1512" s="21">
        <v>54.481481481481481</v>
      </c>
      <c r="Q1512" s="21">
        <v>51.724137931034477</v>
      </c>
      <c r="R1512" s="21">
        <v>91.730769230769226</v>
      </c>
      <c r="S1512" s="21">
        <v>182.94341886043549</v>
      </c>
      <c r="T1512" s="21">
        <v>190.3576923076923</v>
      </c>
      <c r="U1512" s="21">
        <v>94.269230769230774</v>
      </c>
      <c r="V1512" s="22">
        <v>1159.5033459652591</v>
      </c>
      <c r="W1512" s="23">
        <v>312</v>
      </c>
      <c r="X1512" s="24">
        <v>0.8666666666666667</v>
      </c>
      <c r="Y1512" s="5"/>
      <c r="Z1512" s="5"/>
      <c r="AA1512" s="5"/>
      <c r="AB1512" s="5"/>
      <c r="AC1512" s="5"/>
      <c r="AD1512" s="5"/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</row>
    <row r="1513" spans="1:42" s="25" customFormat="1" ht="16.5" customHeight="1" x14ac:dyDescent="0.25">
      <c r="A1513" s="16">
        <v>26095320</v>
      </c>
      <c r="B1513" s="17" t="s">
        <v>1244</v>
      </c>
      <c r="C1513" s="17" t="s">
        <v>2376</v>
      </c>
      <c r="D1513" s="17" t="s">
        <v>909</v>
      </c>
      <c r="E1513" s="17" t="s">
        <v>76</v>
      </c>
      <c r="F1513" s="17">
        <v>9</v>
      </c>
      <c r="G1513" s="17">
        <v>980</v>
      </c>
      <c r="H1513" s="18">
        <v>-76.300005560000002</v>
      </c>
      <c r="I1513" s="19">
        <v>3.3604166700000002</v>
      </c>
      <c r="J1513" s="20">
        <v>66.185423772016676</v>
      </c>
      <c r="K1513" s="21">
        <v>77.030069425205397</v>
      </c>
      <c r="L1513" s="21">
        <v>122.5278482178847</v>
      </c>
      <c r="M1513" s="21">
        <v>128.88288018437501</v>
      </c>
      <c r="N1513" s="21">
        <v>116.35</v>
      </c>
      <c r="O1513" s="21">
        <v>62.779402830203402</v>
      </c>
      <c r="P1513" s="21">
        <v>47.109800612450186</v>
      </c>
      <c r="Q1513" s="21">
        <v>55.37083333333333</v>
      </c>
      <c r="R1513" s="21">
        <v>92.929166666666674</v>
      </c>
      <c r="S1513" s="21">
        <v>147.80833333333331</v>
      </c>
      <c r="T1513" s="21">
        <v>121.11504054266661</v>
      </c>
      <c r="U1513" s="21">
        <v>84.597642639279385</v>
      </c>
      <c r="V1513" s="22">
        <v>1122.686441557415</v>
      </c>
      <c r="W1513" s="23">
        <v>288</v>
      </c>
      <c r="X1513" s="24">
        <v>0.8</v>
      </c>
      <c r="Y1513" s="5"/>
      <c r="Z1513" s="5"/>
      <c r="AA1513" s="5"/>
      <c r="AB1513" s="5"/>
      <c r="AC1513" s="5"/>
      <c r="AD1513" s="5"/>
      <c r="AE1513" s="5"/>
      <c r="AF1513" s="5"/>
      <c r="AG1513" s="5"/>
      <c r="AH1513" s="5"/>
      <c r="AI1513" s="5"/>
      <c r="AJ1513" s="5"/>
      <c r="AK1513" s="5"/>
      <c r="AL1513" s="5"/>
      <c r="AM1513" s="5"/>
      <c r="AN1513" s="5"/>
      <c r="AO1513" s="5"/>
      <c r="AP1513" s="5"/>
    </row>
    <row r="1514" spans="1:42" s="25" customFormat="1" ht="16.5" customHeight="1" x14ac:dyDescent="0.25">
      <c r="A1514" s="16">
        <v>26070760</v>
      </c>
      <c r="B1514" s="17" t="s">
        <v>1211</v>
      </c>
      <c r="C1514" s="17" t="s">
        <v>909</v>
      </c>
      <c r="D1514" s="17" t="s">
        <v>909</v>
      </c>
      <c r="E1514" s="17" t="s">
        <v>76</v>
      </c>
      <c r="F1514" s="17">
        <v>9</v>
      </c>
      <c r="G1514" s="17">
        <v>1059</v>
      </c>
      <c r="H1514" s="18">
        <v>-76.239138889999992</v>
      </c>
      <c r="I1514" s="19">
        <v>3.3277777799999999</v>
      </c>
      <c r="J1514" s="20">
        <v>125.1</v>
      </c>
      <c r="K1514" s="21">
        <v>119.7</v>
      </c>
      <c r="L1514" s="21">
        <v>175.2766666666667</v>
      </c>
      <c r="M1514" s="21">
        <v>214.89</v>
      </c>
      <c r="N1514" s="21">
        <v>145.9655172413793</v>
      </c>
      <c r="O1514" s="21">
        <v>60.179310344827577</v>
      </c>
      <c r="P1514" s="21">
        <v>41.733333333333327</v>
      </c>
      <c r="Q1514" s="21">
        <v>34.4</v>
      </c>
      <c r="R1514" s="21">
        <v>107.76666666666669</v>
      </c>
      <c r="S1514" s="21">
        <v>202.10344827586209</v>
      </c>
      <c r="T1514" s="21">
        <v>242.08275862068959</v>
      </c>
      <c r="U1514" s="21">
        <v>139.9366666666667</v>
      </c>
      <c r="V1514" s="22">
        <v>1609.134367816092</v>
      </c>
      <c r="W1514" s="23">
        <v>356</v>
      </c>
      <c r="X1514" s="24">
        <v>0.98888888888888893</v>
      </c>
      <c r="Y1514" s="5"/>
      <c r="Z1514" s="5"/>
      <c r="AA1514" s="5"/>
      <c r="AB1514" s="5"/>
      <c r="AC1514" s="5"/>
      <c r="AD1514" s="5"/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</row>
    <row r="1515" spans="1:42" s="25" customFormat="1" ht="16.5" customHeight="1" x14ac:dyDescent="0.25">
      <c r="A1515" s="16">
        <v>26075110</v>
      </c>
      <c r="B1515" s="17" t="s">
        <v>1288</v>
      </c>
      <c r="C1515" s="17" t="s">
        <v>2377</v>
      </c>
      <c r="D1515" s="17" t="s">
        <v>909</v>
      </c>
      <c r="E1515" s="17" t="s">
        <v>76</v>
      </c>
      <c r="F1515" s="17">
        <v>9</v>
      </c>
      <c r="G1515" s="17">
        <v>1626</v>
      </c>
      <c r="H1515" s="18">
        <v>-76.185777779999995</v>
      </c>
      <c r="I1515" s="19">
        <v>3.31402778</v>
      </c>
      <c r="J1515" s="20">
        <v>138.19999999999999</v>
      </c>
      <c r="K1515" s="21">
        <v>85.8</v>
      </c>
      <c r="L1515" s="21">
        <v>135</v>
      </c>
      <c r="M1515" s="21">
        <v>137.94999999999999</v>
      </c>
      <c r="N1515" s="21">
        <v>117.2</v>
      </c>
      <c r="O1515" s="21">
        <v>55.55</v>
      </c>
      <c r="P1515" s="21">
        <v>29.25</v>
      </c>
      <c r="Q1515" s="21">
        <v>24.1</v>
      </c>
      <c r="R1515" s="21">
        <v>79.2</v>
      </c>
      <c r="S1515" s="21">
        <v>190.35</v>
      </c>
      <c r="T1515" s="21">
        <v>229.25</v>
      </c>
      <c r="U1515" s="21">
        <v>138.1</v>
      </c>
      <c r="V1515" s="22">
        <v>1359.95</v>
      </c>
      <c r="W1515" s="23">
        <v>240</v>
      </c>
      <c r="X1515" s="24">
        <v>1</v>
      </c>
      <c r="Y1515" s="5" t="s">
        <v>1214</v>
      </c>
      <c r="Z1515" s="5"/>
      <c r="AA1515" s="5"/>
      <c r="AB1515" s="5"/>
      <c r="AC1515" s="5"/>
      <c r="AD1515" s="5"/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</row>
    <row r="1516" spans="1:42" s="25" customFormat="1" ht="16.5" customHeight="1" x14ac:dyDescent="0.25">
      <c r="A1516" s="16">
        <v>26070610</v>
      </c>
      <c r="B1516" s="17" t="s">
        <v>1211</v>
      </c>
      <c r="C1516" s="17" t="s">
        <v>2378</v>
      </c>
      <c r="D1516" s="17" t="s">
        <v>909</v>
      </c>
      <c r="E1516" s="17" t="s">
        <v>76</v>
      </c>
      <c r="F1516" s="17">
        <v>9</v>
      </c>
      <c r="G1516" s="17">
        <v>2160</v>
      </c>
      <c r="H1516" s="18">
        <v>-76.166666669999998</v>
      </c>
      <c r="I1516" s="19">
        <v>3.3666666699999999</v>
      </c>
      <c r="J1516" s="20">
        <v>201.78947368421049</v>
      </c>
      <c r="K1516" s="21">
        <v>109.1578947368421</v>
      </c>
      <c r="L1516" s="21">
        <v>211.4</v>
      </c>
      <c r="M1516" s="21">
        <v>165.65</v>
      </c>
      <c r="N1516" s="21">
        <v>154.15</v>
      </c>
      <c r="O1516" s="21">
        <v>82.745000000000005</v>
      </c>
      <c r="P1516" s="21">
        <v>55.1</v>
      </c>
      <c r="Q1516" s="21">
        <v>37.450000000000003</v>
      </c>
      <c r="R1516" s="21">
        <v>95.35</v>
      </c>
      <c r="S1516" s="21">
        <v>263.85000000000002</v>
      </c>
      <c r="T1516" s="21">
        <v>317.16666666666669</v>
      </c>
      <c r="U1516" s="21">
        <v>196.84210526315789</v>
      </c>
      <c r="V1516" s="22">
        <v>1890.6511403508771</v>
      </c>
      <c r="W1516" s="23">
        <v>235</v>
      </c>
      <c r="X1516" s="24">
        <v>0.97916666666666663</v>
      </c>
      <c r="Y1516" s="5" t="s">
        <v>1214</v>
      </c>
      <c r="Z1516" s="5"/>
      <c r="AA1516" s="5"/>
      <c r="AB1516" s="5"/>
      <c r="AC1516" s="5"/>
      <c r="AD1516" s="5"/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</row>
    <row r="1517" spans="1:42" s="25" customFormat="1" ht="16.5" customHeight="1" x14ac:dyDescent="0.25">
      <c r="A1517" s="16">
        <v>26090060</v>
      </c>
      <c r="B1517" s="17" t="s">
        <v>1211</v>
      </c>
      <c r="C1517" s="17" t="s">
        <v>2303</v>
      </c>
      <c r="D1517" s="17" t="s">
        <v>931</v>
      </c>
      <c r="E1517" s="17" t="s">
        <v>76</v>
      </c>
      <c r="F1517" s="17">
        <v>9</v>
      </c>
      <c r="G1517" s="17">
        <v>1826</v>
      </c>
      <c r="H1517" s="18">
        <v>-76.165555560000001</v>
      </c>
      <c r="I1517" s="19">
        <v>3.7732222200000001</v>
      </c>
      <c r="J1517" s="20">
        <v>113.7310344827586</v>
      </c>
      <c r="K1517" s="21">
        <v>114.3</v>
      </c>
      <c r="L1517" s="21">
        <v>150.30000000000001</v>
      </c>
      <c r="M1517" s="21">
        <v>168.55172413793099</v>
      </c>
      <c r="N1517" s="21">
        <v>116.548275862069</v>
      </c>
      <c r="O1517" s="21">
        <v>56.233333333333327</v>
      </c>
      <c r="P1517" s="21">
        <v>39.869999999999997</v>
      </c>
      <c r="Q1517" s="21">
        <v>40.21</v>
      </c>
      <c r="R1517" s="21">
        <v>91.1</v>
      </c>
      <c r="S1517" s="21">
        <v>201</v>
      </c>
      <c r="T1517" s="21">
        <v>215.7931034482759</v>
      </c>
      <c r="U1517" s="21">
        <v>173.2</v>
      </c>
      <c r="V1517" s="22">
        <v>1480.8374712643681</v>
      </c>
      <c r="W1517" s="23">
        <v>356</v>
      </c>
      <c r="X1517" s="24">
        <v>0.98888888888888893</v>
      </c>
      <c r="Y1517" s="5"/>
      <c r="Z1517" s="5"/>
      <c r="AA1517" s="5"/>
      <c r="AB1517" s="5"/>
      <c r="AC1517" s="5"/>
      <c r="AD1517" s="5"/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</row>
    <row r="1518" spans="1:42" s="25" customFormat="1" ht="16.5" customHeight="1" x14ac:dyDescent="0.25">
      <c r="A1518" s="16">
        <v>26090630</v>
      </c>
      <c r="B1518" s="17" t="s">
        <v>1211</v>
      </c>
      <c r="C1518" s="17" t="s">
        <v>929</v>
      </c>
      <c r="D1518" s="17" t="s">
        <v>929</v>
      </c>
      <c r="E1518" s="17" t="s">
        <v>76</v>
      </c>
      <c r="F1518" s="17">
        <v>9</v>
      </c>
      <c r="G1518" s="17">
        <v>990</v>
      </c>
      <c r="H1518" s="18">
        <v>-76.331944440000001</v>
      </c>
      <c r="I1518" s="19">
        <v>3.7701388900000001</v>
      </c>
      <c r="J1518" s="20">
        <v>50.285714285714278</v>
      </c>
      <c r="K1518" s="21">
        <v>63.03448275862069</v>
      </c>
      <c r="L1518" s="21">
        <v>105.06666666666671</v>
      </c>
      <c r="M1518" s="21">
        <v>140.4666666666667</v>
      </c>
      <c r="N1518" s="21">
        <v>106.7866666666667</v>
      </c>
      <c r="O1518" s="21">
        <v>51.689655172413786</v>
      </c>
      <c r="P1518" s="21">
        <v>42.7</v>
      </c>
      <c r="Q1518" s="21">
        <v>41.266666666666673</v>
      </c>
      <c r="R1518" s="21">
        <v>68.2</v>
      </c>
      <c r="S1518" s="21">
        <v>133.16666666666671</v>
      </c>
      <c r="T1518" s="21">
        <v>116.28571428571431</v>
      </c>
      <c r="U1518" s="21">
        <v>61.482142857142847</v>
      </c>
      <c r="V1518" s="22">
        <v>980.4310426929394</v>
      </c>
      <c r="W1518" s="23">
        <v>352</v>
      </c>
      <c r="X1518" s="24">
        <v>0.97777777777777775</v>
      </c>
      <c r="Y1518" s="5"/>
      <c r="Z1518" s="5"/>
      <c r="AA1518" s="5"/>
      <c r="AB1518" s="5"/>
      <c r="AC1518" s="5"/>
      <c r="AD1518" s="5"/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</row>
    <row r="1519" spans="1:42" s="25" customFormat="1" ht="16.5" customHeight="1" x14ac:dyDescent="0.25">
      <c r="A1519" s="16">
        <v>26090550</v>
      </c>
      <c r="B1519" s="17" t="s">
        <v>1211</v>
      </c>
      <c r="C1519" s="17" t="s">
        <v>2379</v>
      </c>
      <c r="D1519" s="17" t="s">
        <v>929</v>
      </c>
      <c r="E1519" s="17" t="s">
        <v>76</v>
      </c>
      <c r="F1519" s="17">
        <v>9</v>
      </c>
      <c r="G1519" s="17">
        <v>1950</v>
      </c>
      <c r="H1519" s="18">
        <v>-76.216666669999995</v>
      </c>
      <c r="I1519" s="19">
        <v>3.8333333299999999</v>
      </c>
      <c r="J1519" s="20">
        <v>190.70588235294119</v>
      </c>
      <c r="K1519" s="21">
        <v>163.38947368421049</v>
      </c>
      <c r="L1519" s="21">
        <v>267.5263157894737</v>
      </c>
      <c r="M1519" s="21">
        <v>311.31111111111107</v>
      </c>
      <c r="N1519" s="21">
        <v>266.61111111111109</v>
      </c>
      <c r="O1519" s="21">
        <v>174.36842105263159</v>
      </c>
      <c r="P1519" s="21">
        <v>133.63157894736841</v>
      </c>
      <c r="Q1519" s="21">
        <v>115.1578947368421</v>
      </c>
      <c r="R1519" s="21">
        <v>167.61111111111109</v>
      </c>
      <c r="S1519" s="21">
        <v>272.61111111111109</v>
      </c>
      <c r="T1519" s="21">
        <v>306.72222222222217</v>
      </c>
      <c r="U1519" s="21">
        <v>221.2777777777778</v>
      </c>
      <c r="V1519" s="22">
        <v>2590.9240110079122</v>
      </c>
      <c r="W1519" s="23">
        <v>220</v>
      </c>
      <c r="X1519" s="24">
        <v>0.91666666666666663</v>
      </c>
      <c r="Y1519" s="5" t="s">
        <v>1214</v>
      </c>
      <c r="Z1519" s="5"/>
      <c r="AA1519" s="5"/>
      <c r="AB1519" s="5"/>
      <c r="AC1519" s="5"/>
      <c r="AD1519" s="5"/>
      <c r="AE1519" s="5"/>
      <c r="AF1519" s="5"/>
      <c r="AG1519" s="5"/>
      <c r="AH1519" s="5"/>
      <c r="AI1519" s="5"/>
      <c r="AJ1519" s="5"/>
      <c r="AK1519" s="5"/>
      <c r="AL1519" s="5"/>
      <c r="AM1519" s="5"/>
      <c r="AN1519" s="5"/>
      <c r="AO1519" s="5"/>
      <c r="AP1519" s="5"/>
    </row>
    <row r="1520" spans="1:42" s="25" customFormat="1" ht="16.5" customHeight="1" x14ac:dyDescent="0.25">
      <c r="A1520" s="16">
        <v>26055040</v>
      </c>
      <c r="B1520" s="17" t="s">
        <v>1288</v>
      </c>
      <c r="C1520" s="17" t="s">
        <v>2380</v>
      </c>
      <c r="D1520" s="17" t="s">
        <v>2381</v>
      </c>
      <c r="E1520" s="17" t="s">
        <v>76</v>
      </c>
      <c r="F1520" s="17">
        <v>9</v>
      </c>
      <c r="G1520" s="17">
        <v>1527</v>
      </c>
      <c r="H1520" s="18">
        <v>-76.7</v>
      </c>
      <c r="I1520" s="19">
        <v>3.1666666700000001</v>
      </c>
      <c r="J1520" s="20">
        <v>257.3</v>
      </c>
      <c r="K1520" s="21">
        <v>235</v>
      </c>
      <c r="L1520" s="21">
        <v>333</v>
      </c>
      <c r="M1520" s="21">
        <v>409.15</v>
      </c>
      <c r="N1520" s="21">
        <v>378.15789473684208</v>
      </c>
      <c r="O1520" s="21">
        <v>253.35</v>
      </c>
      <c r="P1520" s="21">
        <v>150.75</v>
      </c>
      <c r="Q1520" s="21">
        <v>119.1</v>
      </c>
      <c r="R1520" s="21">
        <v>243.07</v>
      </c>
      <c r="S1520" s="21">
        <v>351.4</v>
      </c>
      <c r="T1520" s="21">
        <v>437.7</v>
      </c>
      <c r="U1520" s="21">
        <v>324.89999999999998</v>
      </c>
      <c r="V1520" s="22">
        <v>3492.8778947368419</v>
      </c>
      <c r="W1520" s="23">
        <v>239</v>
      </c>
      <c r="X1520" s="24">
        <v>0.99583333333333335</v>
      </c>
      <c r="Y1520" s="5" t="s">
        <v>1214</v>
      </c>
      <c r="Z1520" s="5"/>
      <c r="AA1520" s="5"/>
      <c r="AB1520" s="5"/>
      <c r="AC1520" s="5"/>
      <c r="AD1520" s="5"/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</row>
    <row r="1521" spans="1:42" s="25" customFormat="1" ht="16.5" customHeight="1" x14ac:dyDescent="0.25">
      <c r="A1521" s="16">
        <v>53110040</v>
      </c>
      <c r="B1521" s="17" t="s">
        <v>1211</v>
      </c>
      <c r="C1521" s="17" t="s">
        <v>959</v>
      </c>
      <c r="D1521" s="17" t="s">
        <v>938</v>
      </c>
      <c r="E1521" s="17" t="s">
        <v>76</v>
      </c>
      <c r="F1521" s="17">
        <v>9</v>
      </c>
      <c r="G1521" s="17">
        <v>1503</v>
      </c>
      <c r="H1521" s="18">
        <v>-76.540000000000006</v>
      </c>
      <c r="I1521" s="19">
        <v>3.6780833300000002</v>
      </c>
      <c r="J1521" s="20">
        <v>51.012</v>
      </c>
      <c r="K1521" s="21">
        <v>47.548000000000009</v>
      </c>
      <c r="L1521" s="21">
        <v>92.453846153846158</v>
      </c>
      <c r="M1521" s="21">
        <v>135.55600000000001</v>
      </c>
      <c r="N1521" s="21">
        <v>97.56538461538463</v>
      </c>
      <c r="O1521" s="21">
        <v>60.591666666666661</v>
      </c>
      <c r="P1521" s="21">
        <v>45.303846153846159</v>
      </c>
      <c r="Q1521" s="21">
        <v>40.061538461538461</v>
      </c>
      <c r="R1521" s="21">
        <v>69.900000000000006</v>
      </c>
      <c r="S1521" s="21">
        <v>133.5237800441667</v>
      </c>
      <c r="T1521" s="21">
        <v>113.8125</v>
      </c>
      <c r="U1521" s="21">
        <v>67.458181449770919</v>
      </c>
      <c r="V1521" s="22">
        <v>954.78674354521957</v>
      </c>
      <c r="W1521" s="23">
        <v>300</v>
      </c>
      <c r="X1521" s="24">
        <v>0.83333333333333337</v>
      </c>
      <c r="Y1521" s="5"/>
      <c r="Z1521" s="5"/>
      <c r="AA1521" s="5"/>
      <c r="AB1521" s="5"/>
      <c r="AC1521" s="5"/>
      <c r="AD1521" s="5"/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/>
      <c r="AP1521" s="5"/>
    </row>
    <row r="1522" spans="1:42" s="25" customFormat="1" ht="16.5" customHeight="1" x14ac:dyDescent="0.25">
      <c r="A1522" s="16">
        <v>53110100</v>
      </c>
      <c r="B1522" s="17" t="s">
        <v>1211</v>
      </c>
      <c r="C1522" s="17" t="s">
        <v>938</v>
      </c>
      <c r="D1522" s="17" t="s">
        <v>938</v>
      </c>
      <c r="E1522" s="17" t="s">
        <v>76</v>
      </c>
      <c r="F1522" s="17">
        <v>9</v>
      </c>
      <c r="G1522" s="17">
        <v>1628</v>
      </c>
      <c r="H1522" s="18">
        <v>-76.566388889999999</v>
      </c>
      <c r="I1522" s="19">
        <v>3.64786111</v>
      </c>
      <c r="J1522" s="20">
        <v>62.448275862068968</v>
      </c>
      <c r="K1522" s="21">
        <v>73.111111111111114</v>
      </c>
      <c r="L1522" s="21">
        <v>103.5384615384615</v>
      </c>
      <c r="M1522" s="21">
        <v>171.637037037037</v>
      </c>
      <c r="N1522" s="21">
        <v>155.0740740740741</v>
      </c>
      <c r="O1522" s="21">
        <v>78.5</v>
      </c>
      <c r="P1522" s="21">
        <v>59.28</v>
      </c>
      <c r="Q1522" s="21">
        <v>55.037037037037038</v>
      </c>
      <c r="R1522" s="21">
        <v>90.416666666666671</v>
      </c>
      <c r="S1522" s="21">
        <v>146.84</v>
      </c>
      <c r="T1522" s="21">
        <v>145.35384615384609</v>
      </c>
      <c r="U1522" s="21">
        <v>83.730769230769226</v>
      </c>
      <c r="V1522" s="22">
        <v>1224.9672787110719</v>
      </c>
      <c r="W1522" s="23">
        <v>313</v>
      </c>
      <c r="X1522" s="24">
        <v>0.86944444444444446</v>
      </c>
      <c r="Y1522" s="5"/>
      <c r="Z1522" s="5"/>
      <c r="AA1522" s="5"/>
      <c r="AB1522" s="5"/>
      <c r="AC1522" s="5"/>
      <c r="AD1522" s="5"/>
      <c r="AE1522" s="5"/>
      <c r="AF1522" s="5"/>
      <c r="AG1522" s="5"/>
      <c r="AH1522" s="5"/>
      <c r="AI1522" s="5"/>
      <c r="AJ1522" s="5"/>
      <c r="AK1522" s="5"/>
      <c r="AL1522" s="5"/>
      <c r="AM1522" s="5"/>
      <c r="AN1522" s="5"/>
      <c r="AO1522" s="5"/>
      <c r="AP1522" s="5"/>
    </row>
    <row r="1523" spans="1:42" s="25" customFormat="1" ht="16.5" customHeight="1" x14ac:dyDescent="0.25">
      <c r="A1523" s="16">
        <v>26110380</v>
      </c>
      <c r="B1523" s="17" t="s">
        <v>1211</v>
      </c>
      <c r="C1523" s="17" t="s">
        <v>2382</v>
      </c>
      <c r="D1523" s="17" t="s">
        <v>1285</v>
      </c>
      <c r="E1523" s="17" t="s">
        <v>76</v>
      </c>
      <c r="F1523" s="17">
        <v>9</v>
      </c>
      <c r="G1523" s="17">
        <v>976</v>
      </c>
      <c r="H1523" s="18">
        <v>-76.099999999999994</v>
      </c>
      <c r="I1523" s="19">
        <v>4.5333333299999996</v>
      </c>
      <c r="J1523" s="20">
        <v>40.950000000000003</v>
      </c>
      <c r="K1523" s="21">
        <v>69.650000000000006</v>
      </c>
      <c r="L1523" s="21">
        <v>97.2</v>
      </c>
      <c r="M1523" s="21">
        <v>163.30000000000001</v>
      </c>
      <c r="N1523" s="21">
        <v>144.55000000000001</v>
      </c>
      <c r="O1523" s="21">
        <v>86.7</v>
      </c>
      <c r="P1523" s="21">
        <v>75.900000000000006</v>
      </c>
      <c r="Q1523" s="21">
        <v>67.650000000000006</v>
      </c>
      <c r="R1523" s="21">
        <v>97.55</v>
      </c>
      <c r="S1523" s="21">
        <v>131.85</v>
      </c>
      <c r="T1523" s="21">
        <v>154.15</v>
      </c>
      <c r="U1523" s="21">
        <v>82.45</v>
      </c>
      <c r="V1523" s="22">
        <v>1211.9000000000001</v>
      </c>
      <c r="W1523" s="23">
        <v>240</v>
      </c>
      <c r="X1523" s="24">
        <v>1</v>
      </c>
      <c r="Y1523" s="5" t="s">
        <v>1214</v>
      </c>
      <c r="Z1523" s="5"/>
      <c r="AA1523" s="5"/>
      <c r="AB1523" s="5"/>
      <c r="AC1523" s="5"/>
      <c r="AD1523" s="5"/>
      <c r="AE1523" s="5"/>
      <c r="AF1523" s="5"/>
      <c r="AG1523" s="5"/>
      <c r="AH1523" s="5"/>
      <c r="AI1523" s="5"/>
      <c r="AJ1523" s="5"/>
      <c r="AK1523" s="5"/>
      <c r="AL1523" s="5"/>
      <c r="AM1523" s="5"/>
      <c r="AN1523" s="5"/>
      <c r="AO1523" s="5"/>
      <c r="AP1523" s="5"/>
    </row>
    <row r="1524" spans="1:42" s="25" customFormat="1" ht="16.5" customHeight="1" x14ac:dyDescent="0.25">
      <c r="A1524" s="16">
        <v>26110050</v>
      </c>
      <c r="B1524" s="17" t="s">
        <v>1211</v>
      </c>
      <c r="C1524" s="17" t="s">
        <v>1363</v>
      </c>
      <c r="D1524" s="17" t="s">
        <v>1285</v>
      </c>
      <c r="E1524" s="17" t="s">
        <v>76</v>
      </c>
      <c r="F1524" s="17">
        <v>9</v>
      </c>
      <c r="G1524" s="17">
        <v>1020</v>
      </c>
      <c r="H1524" s="18">
        <v>-76.116666670000001</v>
      </c>
      <c r="I1524" s="19">
        <v>4.55</v>
      </c>
      <c r="J1524" s="20">
        <v>39.049999999999997</v>
      </c>
      <c r="K1524" s="21">
        <v>66.55</v>
      </c>
      <c r="L1524" s="21">
        <v>90.2</v>
      </c>
      <c r="M1524" s="21">
        <v>145.44999999999999</v>
      </c>
      <c r="N1524" s="21">
        <v>119.5263157894737</v>
      </c>
      <c r="O1524" s="21">
        <v>86.05263157894737</v>
      </c>
      <c r="P1524" s="21">
        <v>64.400000000000006</v>
      </c>
      <c r="Q1524" s="21">
        <v>67.3</v>
      </c>
      <c r="R1524" s="21">
        <v>97.6</v>
      </c>
      <c r="S1524" s="21">
        <v>113.45</v>
      </c>
      <c r="T1524" s="21">
        <v>128</v>
      </c>
      <c r="U1524" s="21">
        <v>74.150000000000006</v>
      </c>
      <c r="V1524" s="22">
        <v>1091.7289473684209</v>
      </c>
      <c r="W1524" s="23">
        <v>238</v>
      </c>
      <c r="X1524" s="24">
        <v>0.9916666666666667</v>
      </c>
      <c r="Y1524" s="5" t="s">
        <v>1214</v>
      </c>
      <c r="Z1524" s="5"/>
      <c r="AA1524" s="5"/>
      <c r="AB1524" s="5"/>
      <c r="AC1524" s="5"/>
      <c r="AD1524" s="5"/>
      <c r="AE1524" s="5"/>
      <c r="AF1524" s="5"/>
      <c r="AG1524" s="5"/>
      <c r="AH1524" s="5"/>
      <c r="AI1524" s="5"/>
      <c r="AJ1524" s="5"/>
      <c r="AK1524" s="5"/>
      <c r="AL1524" s="5"/>
      <c r="AM1524" s="5"/>
      <c r="AN1524" s="5"/>
      <c r="AO1524" s="5"/>
      <c r="AP1524" s="5"/>
    </row>
    <row r="1525" spans="1:42" s="25" customFormat="1" ht="16.5" customHeight="1" x14ac:dyDescent="0.25">
      <c r="A1525" s="16">
        <v>26110090</v>
      </c>
      <c r="B1525" s="17" t="s">
        <v>1211</v>
      </c>
      <c r="C1525" s="17" t="s">
        <v>2383</v>
      </c>
      <c r="D1525" s="17" t="s">
        <v>1285</v>
      </c>
      <c r="E1525" s="17" t="s">
        <v>76</v>
      </c>
      <c r="F1525" s="17">
        <v>9</v>
      </c>
      <c r="G1525" s="17">
        <v>990</v>
      </c>
      <c r="H1525" s="18">
        <v>-76.083333329999988</v>
      </c>
      <c r="I1525" s="19">
        <v>4.6166666699999999</v>
      </c>
      <c r="J1525" s="20">
        <v>65.45</v>
      </c>
      <c r="K1525" s="21">
        <v>83.6</v>
      </c>
      <c r="L1525" s="21">
        <v>140.44999999999999</v>
      </c>
      <c r="M1525" s="21">
        <v>218.15</v>
      </c>
      <c r="N1525" s="21">
        <v>195.6</v>
      </c>
      <c r="O1525" s="21">
        <v>134.68421052631581</v>
      </c>
      <c r="P1525" s="21">
        <v>120.8</v>
      </c>
      <c r="Q1525" s="21">
        <v>103.9</v>
      </c>
      <c r="R1525" s="21">
        <v>128.15</v>
      </c>
      <c r="S1525" s="21">
        <v>165.65</v>
      </c>
      <c r="T1525" s="21">
        <v>159.94999999999999</v>
      </c>
      <c r="U1525" s="21">
        <v>110.85</v>
      </c>
      <c r="V1525" s="22">
        <v>1627.234210526316</v>
      </c>
      <c r="W1525" s="23">
        <v>239</v>
      </c>
      <c r="X1525" s="24">
        <v>0.99583333333333335</v>
      </c>
      <c r="Y1525" s="5" t="s">
        <v>1214</v>
      </c>
      <c r="Z1525" s="5"/>
      <c r="AA1525" s="5"/>
      <c r="AB1525" s="5"/>
      <c r="AC1525" s="5"/>
      <c r="AD1525" s="5"/>
      <c r="AE1525" s="5"/>
      <c r="AF1525" s="5"/>
      <c r="AG1525" s="5"/>
      <c r="AH1525" s="5"/>
      <c r="AI1525" s="5"/>
      <c r="AJ1525" s="5"/>
      <c r="AK1525" s="5"/>
      <c r="AL1525" s="5"/>
      <c r="AM1525" s="5"/>
      <c r="AN1525" s="5"/>
      <c r="AO1525" s="5"/>
      <c r="AP1525" s="5"/>
    </row>
    <row r="1526" spans="1:42" s="25" customFormat="1" ht="16.5" customHeight="1" x14ac:dyDescent="0.25">
      <c r="A1526" s="16">
        <v>26110290</v>
      </c>
      <c r="B1526" s="17" t="s">
        <v>1211</v>
      </c>
      <c r="C1526" s="17" t="s">
        <v>2384</v>
      </c>
      <c r="D1526" s="17" t="s">
        <v>1285</v>
      </c>
      <c r="E1526" s="17" t="s">
        <v>76</v>
      </c>
      <c r="F1526" s="17">
        <v>9</v>
      </c>
      <c r="G1526" s="17">
        <v>959</v>
      </c>
      <c r="H1526" s="18">
        <v>-76.093611109999998</v>
      </c>
      <c r="I1526" s="19">
        <v>4.5316111100000001</v>
      </c>
      <c r="J1526" s="20">
        <v>41.071428571428569</v>
      </c>
      <c r="K1526" s="21">
        <v>71.555555555555557</v>
      </c>
      <c r="L1526" s="21">
        <v>120.1071428571429</v>
      </c>
      <c r="M1526" s="21">
        <v>180.68214285714291</v>
      </c>
      <c r="N1526" s="21">
        <v>144.2962962962963</v>
      </c>
      <c r="O1526" s="21">
        <v>82.703703703703709</v>
      </c>
      <c r="P1526" s="21">
        <v>70.571428571428569</v>
      </c>
      <c r="Q1526" s="21">
        <v>70.133333333333326</v>
      </c>
      <c r="R1526" s="21">
        <v>100.2703703703704</v>
      </c>
      <c r="S1526" s="21">
        <v>129.46153846153851</v>
      </c>
      <c r="T1526" s="21">
        <v>151.60714285714289</v>
      </c>
      <c r="U1526" s="21">
        <v>69.388461538461542</v>
      </c>
      <c r="V1526" s="22">
        <v>1231.8485449735449</v>
      </c>
      <c r="W1526" s="23">
        <v>327</v>
      </c>
      <c r="X1526" s="24">
        <v>0.90833333333333333</v>
      </c>
      <c r="Y1526" s="5"/>
      <c r="Z1526" s="5"/>
      <c r="AA1526" s="5"/>
      <c r="AB1526" s="5"/>
      <c r="AC1526" s="5"/>
      <c r="AD1526" s="5"/>
      <c r="AE1526" s="5"/>
      <c r="AF1526" s="5"/>
      <c r="AG1526" s="5"/>
      <c r="AH1526" s="5"/>
      <c r="AI1526" s="5"/>
      <c r="AJ1526" s="5"/>
      <c r="AK1526" s="5"/>
      <c r="AL1526" s="5"/>
      <c r="AM1526" s="5"/>
      <c r="AN1526" s="5"/>
      <c r="AO1526" s="5"/>
      <c r="AP1526" s="5"/>
    </row>
    <row r="1527" spans="1:42" s="25" customFormat="1" ht="16.5" customHeight="1" x14ac:dyDescent="0.25">
      <c r="A1527" s="16">
        <v>26110450</v>
      </c>
      <c r="B1527" s="17" t="s">
        <v>1211</v>
      </c>
      <c r="C1527" s="17" t="s">
        <v>2385</v>
      </c>
      <c r="D1527" s="17" t="s">
        <v>1285</v>
      </c>
      <c r="E1527" s="17" t="s">
        <v>76</v>
      </c>
      <c r="F1527" s="17">
        <v>9</v>
      </c>
      <c r="G1527" s="17">
        <v>1380</v>
      </c>
      <c r="H1527" s="18">
        <v>-76.150000000000006</v>
      </c>
      <c r="I1527" s="19">
        <v>4.5166666700000002</v>
      </c>
      <c r="J1527" s="20">
        <v>28.789473684210531</v>
      </c>
      <c r="K1527" s="21">
        <v>56.2</v>
      </c>
      <c r="L1527" s="21">
        <v>79.8</v>
      </c>
      <c r="M1527" s="21">
        <v>117.75</v>
      </c>
      <c r="N1527" s="21">
        <v>99</v>
      </c>
      <c r="O1527" s="21">
        <v>64.5</v>
      </c>
      <c r="P1527" s="21">
        <v>44.05</v>
      </c>
      <c r="Q1527" s="21">
        <v>43.5</v>
      </c>
      <c r="R1527" s="21">
        <v>63.8</v>
      </c>
      <c r="S1527" s="21">
        <v>119.3</v>
      </c>
      <c r="T1527" s="21">
        <v>104.9</v>
      </c>
      <c r="U1527" s="21">
        <v>51.65</v>
      </c>
      <c r="V1527" s="22">
        <v>873.23947368421045</v>
      </c>
      <c r="W1527" s="23">
        <v>239</v>
      </c>
      <c r="X1527" s="24">
        <v>0.99583333333333335</v>
      </c>
      <c r="Y1527" s="5" t="s">
        <v>1214</v>
      </c>
      <c r="Z1527" s="5"/>
      <c r="AA1527" s="5"/>
      <c r="AB1527" s="5"/>
      <c r="AC1527" s="5"/>
      <c r="AD1527" s="5"/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</row>
    <row r="1528" spans="1:42" s="25" customFormat="1" ht="16.5" customHeight="1" x14ac:dyDescent="0.25">
      <c r="A1528" s="16">
        <v>26115020</v>
      </c>
      <c r="B1528" s="17" t="s">
        <v>1288</v>
      </c>
      <c r="C1528" s="17" t="s">
        <v>2386</v>
      </c>
      <c r="D1528" s="17" t="s">
        <v>1285</v>
      </c>
      <c r="E1528" s="17" t="s">
        <v>76</v>
      </c>
      <c r="F1528" s="17">
        <v>9</v>
      </c>
      <c r="G1528" s="17">
        <v>1643</v>
      </c>
      <c r="H1528" s="18">
        <v>-76.150000000000006</v>
      </c>
      <c r="I1528" s="19">
        <v>4.56666667</v>
      </c>
      <c r="J1528" s="20">
        <v>65.763157894736835</v>
      </c>
      <c r="K1528" s="21">
        <v>72.504999999999995</v>
      </c>
      <c r="L1528" s="21">
        <v>95.8</v>
      </c>
      <c r="M1528" s="21">
        <v>155.00526315789469</v>
      </c>
      <c r="N1528" s="21">
        <v>118.72499999999999</v>
      </c>
      <c r="O1528" s="21">
        <v>84.254999999999995</v>
      </c>
      <c r="P1528" s="21">
        <v>71.778947368421044</v>
      </c>
      <c r="Q1528" s="21">
        <v>64.47999999999999</v>
      </c>
      <c r="R1528" s="21">
        <v>98.174999999999997</v>
      </c>
      <c r="S1528" s="21">
        <v>139.25263157894739</v>
      </c>
      <c r="T1528" s="21">
        <v>147.34</v>
      </c>
      <c r="U1528" s="21">
        <v>81.584210526315786</v>
      </c>
      <c r="V1528" s="22">
        <v>1194.6642105263161</v>
      </c>
      <c r="W1528" s="23">
        <v>235</v>
      </c>
      <c r="X1528" s="24">
        <v>0.97916666666666663</v>
      </c>
      <c r="Y1528" s="5" t="s">
        <v>1214</v>
      </c>
      <c r="Z1528" s="5"/>
      <c r="AA1528" s="5"/>
      <c r="AB1528" s="5"/>
      <c r="AC1528" s="5"/>
      <c r="AD1528" s="5"/>
      <c r="AE1528" s="5"/>
      <c r="AF1528" s="5"/>
      <c r="AG1528" s="5"/>
      <c r="AH1528" s="5"/>
      <c r="AI1528" s="5"/>
      <c r="AJ1528" s="5"/>
      <c r="AK1528" s="5"/>
      <c r="AL1528" s="5"/>
      <c r="AM1528" s="5"/>
      <c r="AN1528" s="5"/>
      <c r="AO1528" s="5"/>
      <c r="AP1528" s="5"/>
    </row>
    <row r="1529" spans="1:42" s="25" customFormat="1" ht="16.5" customHeight="1" x14ac:dyDescent="0.25">
      <c r="A1529" s="16">
        <v>26100740</v>
      </c>
      <c r="B1529" s="17" t="s">
        <v>1211</v>
      </c>
      <c r="C1529" s="17" t="s">
        <v>2256</v>
      </c>
      <c r="D1529" s="17" t="s">
        <v>2387</v>
      </c>
      <c r="E1529" s="17" t="s">
        <v>76</v>
      </c>
      <c r="F1529" s="17">
        <v>9</v>
      </c>
      <c r="G1529" s="17">
        <v>949</v>
      </c>
      <c r="H1529" s="18">
        <v>-76.040555560000001</v>
      </c>
      <c r="I1529" s="19">
        <v>4.51563889</v>
      </c>
      <c r="J1529" s="20">
        <v>54.766666666666673</v>
      </c>
      <c r="K1529" s="21">
        <v>63.310344827586214</v>
      </c>
      <c r="L1529" s="21">
        <v>117.448275862069</v>
      </c>
      <c r="M1529" s="21">
        <v>167.1</v>
      </c>
      <c r="N1529" s="21">
        <v>149.28571428571431</v>
      </c>
      <c r="O1529" s="21">
        <v>110.8275862068966</v>
      </c>
      <c r="P1529" s="21">
        <v>72.34482758620689</v>
      </c>
      <c r="Q1529" s="21">
        <v>64.965517241379317</v>
      </c>
      <c r="R1529" s="21">
        <v>107.1071428571429</v>
      </c>
      <c r="S1529" s="21">
        <v>135.72592592592591</v>
      </c>
      <c r="T1529" s="21">
        <v>117.3535714285714</v>
      </c>
      <c r="U1529" s="21">
        <v>78.357142857142861</v>
      </c>
      <c r="V1529" s="22">
        <v>1238.592715745302</v>
      </c>
      <c r="W1529" s="23">
        <v>344</v>
      </c>
      <c r="X1529" s="24">
        <v>0.9555555555555556</v>
      </c>
      <c r="Y1529" s="5"/>
      <c r="Z1529" s="5"/>
      <c r="AA1529" s="5"/>
      <c r="AB1529" s="5"/>
      <c r="AC1529" s="5"/>
      <c r="AD1529" s="5"/>
      <c r="AE1529" s="5"/>
      <c r="AF1529" s="5"/>
      <c r="AG1529" s="5"/>
      <c r="AH1529" s="5"/>
      <c r="AI1529" s="5"/>
      <c r="AJ1529" s="5"/>
      <c r="AK1529" s="5"/>
      <c r="AL1529" s="5"/>
      <c r="AM1529" s="5"/>
      <c r="AN1529" s="5"/>
      <c r="AO1529" s="5"/>
      <c r="AP1529" s="5"/>
    </row>
    <row r="1530" spans="1:42" s="25" customFormat="1" ht="16.5" customHeight="1" x14ac:dyDescent="0.25">
      <c r="A1530" s="16">
        <v>26100290</v>
      </c>
      <c r="B1530" s="17" t="s">
        <v>1211</v>
      </c>
      <c r="C1530" s="17" t="s">
        <v>2388</v>
      </c>
      <c r="D1530" s="17" t="s">
        <v>2389</v>
      </c>
      <c r="E1530" s="17" t="s">
        <v>76</v>
      </c>
      <c r="F1530" s="17">
        <v>9</v>
      </c>
      <c r="G1530" s="17">
        <v>970</v>
      </c>
      <c r="H1530" s="18">
        <v>-75.916666669999998</v>
      </c>
      <c r="I1530" s="19">
        <v>4.6666666699999997</v>
      </c>
      <c r="J1530" s="20">
        <v>85.78947368421052</v>
      </c>
      <c r="K1530" s="21">
        <v>109.5263157894737</v>
      </c>
      <c r="L1530" s="21">
        <v>174.5</v>
      </c>
      <c r="M1530" s="21">
        <v>207.55</v>
      </c>
      <c r="N1530" s="21">
        <v>212.6</v>
      </c>
      <c r="O1530" s="21">
        <v>130.78947368421049</v>
      </c>
      <c r="P1530" s="21">
        <v>96.833333333333329</v>
      </c>
      <c r="Q1530" s="21">
        <v>87.6</v>
      </c>
      <c r="R1530" s="21">
        <v>158.4</v>
      </c>
      <c r="S1530" s="21">
        <v>162.89473684210529</v>
      </c>
      <c r="T1530" s="21">
        <v>186.65</v>
      </c>
      <c r="U1530" s="21">
        <v>104.21052631578949</v>
      </c>
      <c r="V1530" s="22">
        <v>1717.343859649123</v>
      </c>
      <c r="W1530" s="23">
        <v>233</v>
      </c>
      <c r="X1530" s="24">
        <v>0.97083333333333333</v>
      </c>
      <c r="Y1530" s="5" t="s">
        <v>1214</v>
      </c>
      <c r="Z1530" s="5"/>
      <c r="AA1530" s="5"/>
      <c r="AB1530" s="5"/>
      <c r="AC1530" s="5"/>
      <c r="AD1530" s="5"/>
      <c r="AE1530" s="5"/>
      <c r="AF1530" s="5"/>
      <c r="AG1530" s="5"/>
      <c r="AH1530" s="5"/>
      <c r="AI1530" s="5"/>
      <c r="AJ1530" s="5"/>
      <c r="AK1530" s="5"/>
      <c r="AL1530" s="5"/>
      <c r="AM1530" s="5"/>
      <c r="AN1530" s="5"/>
      <c r="AO1530" s="5"/>
      <c r="AP1530" s="5"/>
    </row>
    <row r="1531" spans="1:42" s="25" customFormat="1" ht="16.5" customHeight="1" x14ac:dyDescent="0.25">
      <c r="A1531" s="16">
        <v>26100300</v>
      </c>
      <c r="B1531" s="17" t="s">
        <v>1211</v>
      </c>
      <c r="C1531" s="17" t="s">
        <v>2389</v>
      </c>
      <c r="D1531" s="17" t="s">
        <v>2389</v>
      </c>
      <c r="E1531" s="17" t="s">
        <v>76</v>
      </c>
      <c r="F1531" s="17">
        <v>9</v>
      </c>
      <c r="G1531" s="17">
        <v>986</v>
      </c>
      <c r="H1531" s="18">
        <v>-75.965833329999995</v>
      </c>
      <c r="I1531" s="19">
        <v>4.5886111100000004</v>
      </c>
      <c r="J1531" s="20">
        <v>66.416666666666671</v>
      </c>
      <c r="K1531" s="21">
        <v>96.233333333333334</v>
      </c>
      <c r="L1531" s="21">
        <v>165.4</v>
      </c>
      <c r="M1531" s="21">
        <v>191.4666666666667</v>
      </c>
      <c r="N1531" s="21">
        <v>207.76666666666671</v>
      </c>
      <c r="O1531" s="21">
        <v>111.06666666666671</v>
      </c>
      <c r="P1531" s="21">
        <v>91.566666666666663</v>
      </c>
      <c r="Q1531" s="21">
        <v>84.7</v>
      </c>
      <c r="R1531" s="21">
        <v>134.72413793103451</v>
      </c>
      <c r="S1531" s="21">
        <v>165.53571428571431</v>
      </c>
      <c r="T1531" s="21">
        <v>159.37931034482759</v>
      </c>
      <c r="U1531" s="21">
        <v>92.793103448275858</v>
      </c>
      <c r="V1531" s="22">
        <v>1567.0489326765189</v>
      </c>
      <c r="W1531" s="23">
        <v>355</v>
      </c>
      <c r="X1531" s="24">
        <v>0.98611111111111116</v>
      </c>
      <c r="Y1531" s="5"/>
      <c r="Z1531" s="5"/>
      <c r="AA1531" s="5"/>
      <c r="AB1531" s="5"/>
      <c r="AC1531" s="5"/>
      <c r="AD1531" s="5"/>
      <c r="AE1531" s="5"/>
      <c r="AF1531" s="5"/>
      <c r="AG1531" s="5"/>
      <c r="AH1531" s="5"/>
      <c r="AI1531" s="5"/>
      <c r="AJ1531" s="5"/>
      <c r="AK1531" s="5"/>
      <c r="AL1531" s="5"/>
      <c r="AM1531" s="5"/>
      <c r="AN1531" s="5"/>
      <c r="AO1531" s="5"/>
      <c r="AP1531" s="5"/>
    </row>
    <row r="1532" spans="1:42" s="25" customFormat="1" ht="16.5" customHeight="1" x14ac:dyDescent="0.25">
      <c r="A1532" s="16">
        <v>26100280</v>
      </c>
      <c r="B1532" s="17" t="s">
        <v>1211</v>
      </c>
      <c r="C1532" s="17" t="s">
        <v>2390</v>
      </c>
      <c r="D1532" s="17" t="s">
        <v>2389</v>
      </c>
      <c r="E1532" s="17" t="s">
        <v>76</v>
      </c>
      <c r="F1532" s="17">
        <v>9</v>
      </c>
      <c r="G1532" s="17">
        <v>939</v>
      </c>
      <c r="H1532" s="18">
        <v>-76.033333329999991</v>
      </c>
      <c r="I1532" s="19">
        <v>4.6166666699999999</v>
      </c>
      <c r="J1532" s="20">
        <v>85.75</v>
      </c>
      <c r="K1532" s="21">
        <v>104.65</v>
      </c>
      <c r="L1532" s="21">
        <v>149.65</v>
      </c>
      <c r="M1532" s="21">
        <v>209.75</v>
      </c>
      <c r="N1532" s="21">
        <v>212.45</v>
      </c>
      <c r="O1532" s="21">
        <v>155.44999999999999</v>
      </c>
      <c r="P1532" s="21">
        <v>130.19999999999999</v>
      </c>
      <c r="Q1532" s="21">
        <v>116.7</v>
      </c>
      <c r="R1532" s="21">
        <v>162.15</v>
      </c>
      <c r="S1532" s="21">
        <v>159.44999999999999</v>
      </c>
      <c r="T1532" s="21">
        <v>159.84210526315789</v>
      </c>
      <c r="U1532" s="21">
        <v>117.85</v>
      </c>
      <c r="V1532" s="22">
        <v>1763.8921052631581</v>
      </c>
      <c r="W1532" s="23">
        <v>239</v>
      </c>
      <c r="X1532" s="24">
        <v>0.99583333333333335</v>
      </c>
      <c r="Y1532" s="5" t="s">
        <v>1214</v>
      </c>
      <c r="Z1532" s="5"/>
      <c r="AA1532" s="5"/>
      <c r="AB1532" s="5"/>
      <c r="AC1532" s="5"/>
      <c r="AD1532" s="5"/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</row>
    <row r="1533" spans="1:42" s="25" customFormat="1" ht="16.5" customHeight="1" x14ac:dyDescent="0.25">
      <c r="A1533" s="16">
        <v>26075040</v>
      </c>
      <c r="B1533" s="17" t="s">
        <v>1218</v>
      </c>
      <c r="C1533" s="17" t="s">
        <v>75</v>
      </c>
      <c r="D1533" s="17" t="s">
        <v>77</v>
      </c>
      <c r="E1533" s="17" t="s">
        <v>76</v>
      </c>
      <c r="F1533" s="17">
        <v>9</v>
      </c>
      <c r="G1533" s="17">
        <v>970</v>
      </c>
      <c r="H1533" s="18">
        <v>-76.38663889</v>
      </c>
      <c r="I1533" s="19">
        <v>3.5366888900000002</v>
      </c>
      <c r="J1533" s="20">
        <v>47.570370370370377</v>
      </c>
      <c r="K1533" s="21">
        <v>54.007692307692317</v>
      </c>
      <c r="L1533" s="21">
        <v>89.246153846153845</v>
      </c>
      <c r="M1533" s="21">
        <v>134.23333333333329</v>
      </c>
      <c r="N1533" s="21">
        <v>103.1413793103448</v>
      </c>
      <c r="O1533" s="21">
        <v>49.664285714285697</v>
      </c>
      <c r="P1533" s="21">
        <v>32.111538461538458</v>
      </c>
      <c r="Q1533" s="21">
        <v>28.651851851851848</v>
      </c>
      <c r="R1533" s="21">
        <v>64.560714285714283</v>
      </c>
      <c r="S1533" s="21">
        <v>99.164285714285725</v>
      </c>
      <c r="T1533" s="21">
        <v>105.04642857142861</v>
      </c>
      <c r="U1533" s="21">
        <v>68.462962962962976</v>
      </c>
      <c r="V1533" s="22">
        <v>875.86099672996227</v>
      </c>
      <c r="W1533" s="23">
        <v>327</v>
      </c>
      <c r="X1533" s="24">
        <v>0.90833333333333333</v>
      </c>
      <c r="Y1533" s="5"/>
      <c r="Z1533" s="5"/>
      <c r="AA1533" s="5"/>
      <c r="AB1533" s="5"/>
      <c r="AC1533" s="5"/>
      <c r="AD1533" s="5"/>
      <c r="AE1533" s="5"/>
      <c r="AF1533" s="5"/>
      <c r="AG1533" s="5"/>
      <c r="AH1533" s="5"/>
      <c r="AI1533" s="5"/>
      <c r="AJ1533" s="5"/>
      <c r="AK1533" s="5"/>
      <c r="AL1533" s="5"/>
      <c r="AM1533" s="5"/>
      <c r="AN1533" s="5"/>
      <c r="AO1533" s="5"/>
      <c r="AP1533" s="5"/>
    </row>
    <row r="1534" spans="1:42" s="25" customFormat="1" ht="16.5" customHeight="1" x14ac:dyDescent="0.25">
      <c r="A1534" s="16">
        <v>26090880</v>
      </c>
      <c r="B1534" s="17" t="s">
        <v>1211</v>
      </c>
      <c r="C1534" s="17" t="s">
        <v>2391</v>
      </c>
      <c r="D1534" s="17" t="s">
        <v>77</v>
      </c>
      <c r="E1534" s="17" t="s">
        <v>76</v>
      </c>
      <c r="F1534" s="17">
        <v>9</v>
      </c>
      <c r="G1534" s="17">
        <v>1750</v>
      </c>
      <c r="H1534" s="18">
        <v>-76.183333329999996</v>
      </c>
      <c r="I1534" s="19">
        <v>3.5833333299999999</v>
      </c>
      <c r="J1534" s="20">
        <v>161.55000000000001</v>
      </c>
      <c r="K1534" s="21">
        <v>130.55000000000001</v>
      </c>
      <c r="L1534" s="21">
        <v>188.85</v>
      </c>
      <c r="M1534" s="21">
        <v>205.2</v>
      </c>
      <c r="N1534" s="21">
        <v>161.30000000000001</v>
      </c>
      <c r="O1534" s="21">
        <v>80.599999999999994</v>
      </c>
      <c r="P1534" s="21">
        <v>48.85</v>
      </c>
      <c r="Q1534" s="21">
        <v>41.35</v>
      </c>
      <c r="R1534" s="21">
        <v>135.6</v>
      </c>
      <c r="S1534" s="21">
        <v>247.6</v>
      </c>
      <c r="T1534" s="21">
        <v>298</v>
      </c>
      <c r="U1534" s="21">
        <v>186.3</v>
      </c>
      <c r="V1534" s="22">
        <v>1885.75</v>
      </c>
      <c r="W1534" s="23">
        <v>240</v>
      </c>
      <c r="X1534" s="24">
        <v>1</v>
      </c>
      <c r="Y1534" s="5" t="s">
        <v>1214</v>
      </c>
      <c r="Z1534" s="5"/>
      <c r="AA1534" s="5"/>
      <c r="AB1534" s="5"/>
      <c r="AC1534" s="5"/>
      <c r="AD1534" s="5"/>
      <c r="AE1534" s="5"/>
      <c r="AF1534" s="5"/>
      <c r="AG1534" s="5"/>
      <c r="AH1534" s="5"/>
      <c r="AI1534" s="5"/>
      <c r="AJ1534" s="5"/>
      <c r="AK1534" s="5"/>
      <c r="AL1534" s="5"/>
      <c r="AM1534" s="5"/>
      <c r="AN1534" s="5"/>
      <c r="AO1534" s="5"/>
      <c r="AP1534" s="5"/>
    </row>
    <row r="1535" spans="1:42" s="25" customFormat="1" ht="16.5" customHeight="1" x14ac:dyDescent="0.25">
      <c r="A1535" s="16">
        <v>26090380</v>
      </c>
      <c r="B1535" s="17" t="s">
        <v>1211</v>
      </c>
      <c r="C1535" s="17" t="s">
        <v>475</v>
      </c>
      <c r="D1535" s="17" t="s">
        <v>77</v>
      </c>
      <c r="E1535" s="17" t="s">
        <v>76</v>
      </c>
      <c r="F1535" s="17">
        <v>9</v>
      </c>
      <c r="G1535" s="17">
        <v>2875</v>
      </c>
      <c r="H1535" s="18">
        <v>-76</v>
      </c>
      <c r="I1535" s="19">
        <v>3.6333333300000001</v>
      </c>
      <c r="J1535" s="20">
        <v>118.05</v>
      </c>
      <c r="K1535" s="21">
        <v>90.3</v>
      </c>
      <c r="L1535" s="21">
        <v>145.4</v>
      </c>
      <c r="M1535" s="21">
        <v>134.35</v>
      </c>
      <c r="N1535" s="21">
        <v>104.2</v>
      </c>
      <c r="O1535" s="21">
        <v>62.05</v>
      </c>
      <c r="P1535" s="21">
        <v>62.3</v>
      </c>
      <c r="Q1535" s="21">
        <v>37.65</v>
      </c>
      <c r="R1535" s="21">
        <v>66</v>
      </c>
      <c r="S1535" s="21">
        <v>165.75</v>
      </c>
      <c r="T1535" s="21">
        <v>186.25</v>
      </c>
      <c r="U1535" s="21">
        <v>142.44999999999999</v>
      </c>
      <c r="V1535" s="22">
        <v>1314.75</v>
      </c>
      <c r="W1535" s="23">
        <v>240</v>
      </c>
      <c r="X1535" s="24">
        <v>1</v>
      </c>
      <c r="Y1535" s="5" t="s">
        <v>1214</v>
      </c>
      <c r="Z1535" s="5"/>
      <c r="AA1535" s="5"/>
      <c r="AB1535" s="5"/>
      <c r="AC1535" s="5"/>
      <c r="AD1535" s="5"/>
      <c r="AE1535" s="5"/>
      <c r="AF1535" s="5"/>
      <c r="AG1535" s="5"/>
      <c r="AH1535" s="5"/>
      <c r="AI1535" s="5"/>
      <c r="AJ1535" s="5"/>
      <c r="AK1535" s="5"/>
      <c r="AL1535" s="5"/>
      <c r="AM1535" s="5"/>
      <c r="AN1535" s="5"/>
      <c r="AO1535" s="5"/>
      <c r="AP1535" s="5"/>
    </row>
    <row r="1536" spans="1:42" s="25" customFormat="1" ht="16.5" customHeight="1" x14ac:dyDescent="0.25">
      <c r="A1536" s="16">
        <v>26075090</v>
      </c>
      <c r="B1536" s="17" t="s">
        <v>1288</v>
      </c>
      <c r="C1536" s="17" t="s">
        <v>2392</v>
      </c>
      <c r="D1536" s="17" t="s">
        <v>77</v>
      </c>
      <c r="E1536" s="17" t="s">
        <v>76</v>
      </c>
      <c r="F1536" s="17">
        <v>9</v>
      </c>
      <c r="G1536" s="17">
        <v>1350</v>
      </c>
      <c r="H1536" s="18">
        <v>-76.216666669999995</v>
      </c>
      <c r="I1536" s="19">
        <v>3.4833333299999998</v>
      </c>
      <c r="J1536" s="20">
        <v>113.61</v>
      </c>
      <c r="K1536" s="21">
        <v>119.8</v>
      </c>
      <c r="L1536" s="21">
        <v>170.3</v>
      </c>
      <c r="M1536" s="21">
        <v>177.7</v>
      </c>
      <c r="N1536" s="21">
        <v>121.45</v>
      </c>
      <c r="O1536" s="21">
        <v>66.25</v>
      </c>
      <c r="P1536" s="21">
        <v>38.049999999999997</v>
      </c>
      <c r="Q1536" s="21">
        <v>37.15</v>
      </c>
      <c r="R1536" s="21">
        <v>105.295</v>
      </c>
      <c r="S1536" s="21">
        <v>173.13499999999999</v>
      </c>
      <c r="T1536" s="21">
        <v>222.36842105263159</v>
      </c>
      <c r="U1536" s="21">
        <v>149.30000000000001</v>
      </c>
      <c r="V1536" s="22">
        <v>1494.408421052631</v>
      </c>
      <c r="W1536" s="23">
        <v>239</v>
      </c>
      <c r="X1536" s="24">
        <v>0.99583333333333335</v>
      </c>
      <c r="Y1536" s="5" t="s">
        <v>1214</v>
      </c>
      <c r="Z1536" s="5"/>
      <c r="AA1536" s="5"/>
      <c r="AB1536" s="5"/>
      <c r="AC1536" s="5"/>
      <c r="AD1536" s="5"/>
      <c r="AE1536" s="5"/>
      <c r="AF1536" s="5"/>
      <c r="AG1536" s="5"/>
      <c r="AH1536" s="5"/>
      <c r="AI1536" s="5"/>
      <c r="AJ1536" s="5"/>
      <c r="AK1536" s="5"/>
      <c r="AL1536" s="5"/>
      <c r="AM1536" s="5"/>
      <c r="AN1536" s="5"/>
      <c r="AO1536" s="5"/>
      <c r="AP1536" s="5"/>
    </row>
    <row r="1537" spans="1:42" s="25" customFormat="1" ht="16.5" customHeight="1" x14ac:dyDescent="0.25">
      <c r="A1537" s="16">
        <v>26070170</v>
      </c>
      <c r="B1537" s="17" t="s">
        <v>1211</v>
      </c>
      <c r="C1537" s="17" t="s">
        <v>2393</v>
      </c>
      <c r="D1537" s="17" t="s">
        <v>77</v>
      </c>
      <c r="E1537" s="17" t="s">
        <v>76</v>
      </c>
      <c r="F1537" s="17">
        <v>9</v>
      </c>
      <c r="G1537" s="17">
        <v>1055</v>
      </c>
      <c r="H1537" s="18">
        <v>-76.21083333</v>
      </c>
      <c r="I1537" s="19">
        <v>3.5271944400000002</v>
      </c>
      <c r="J1537" s="20">
        <v>90.4</v>
      </c>
      <c r="K1537" s="21">
        <v>97.553333333333327</v>
      </c>
      <c r="L1537" s="21">
        <v>141.2413793103448</v>
      </c>
      <c r="M1537" s="21">
        <v>182.28571428571431</v>
      </c>
      <c r="N1537" s="21">
        <v>106.2724137931034</v>
      </c>
      <c r="O1537" s="21">
        <v>45.766666666666673</v>
      </c>
      <c r="P1537" s="21">
        <v>28.93333333333333</v>
      </c>
      <c r="Q1537" s="21">
        <v>32.799999999999997</v>
      </c>
      <c r="R1537" s="21">
        <v>67.034482758620683</v>
      </c>
      <c r="S1537" s="21">
        <v>133.76666666666671</v>
      </c>
      <c r="T1537" s="21">
        <v>157.89285714285711</v>
      </c>
      <c r="U1537" s="21">
        <v>99.678571428571431</v>
      </c>
      <c r="V1537" s="22">
        <v>1183.6254187192119</v>
      </c>
      <c r="W1537" s="23">
        <v>351</v>
      </c>
      <c r="X1537" s="24">
        <v>0.97499999999999998</v>
      </c>
      <c r="Y1537" s="5"/>
      <c r="Z1537" s="5"/>
      <c r="AA1537" s="5"/>
      <c r="AB1537" s="5"/>
      <c r="AC1537" s="5"/>
      <c r="AD1537" s="5"/>
      <c r="AE1537" s="5"/>
      <c r="AF1537" s="5"/>
      <c r="AG1537" s="5"/>
      <c r="AH1537" s="5"/>
      <c r="AI1537" s="5"/>
      <c r="AJ1537" s="5"/>
      <c r="AK1537" s="5"/>
      <c r="AL1537" s="5"/>
      <c r="AM1537" s="5"/>
      <c r="AN1537" s="5"/>
      <c r="AO1537" s="5"/>
      <c r="AP1537" s="5"/>
    </row>
    <row r="1538" spans="1:42" s="25" customFormat="1" ht="16.5" customHeight="1" x14ac:dyDescent="0.25">
      <c r="A1538" s="16">
        <v>26070110</v>
      </c>
      <c r="B1538" s="17" t="s">
        <v>1211</v>
      </c>
      <c r="C1538" s="17" t="s">
        <v>2394</v>
      </c>
      <c r="D1538" s="17" t="s">
        <v>77</v>
      </c>
      <c r="E1538" s="17" t="s">
        <v>76</v>
      </c>
      <c r="F1538" s="17">
        <v>9</v>
      </c>
      <c r="G1538" s="17">
        <v>1119</v>
      </c>
      <c r="H1538" s="18">
        <v>-76.21083333</v>
      </c>
      <c r="I1538" s="19">
        <v>3.5271944400000002</v>
      </c>
      <c r="J1538" s="20">
        <v>101.7307692307692</v>
      </c>
      <c r="K1538" s="21">
        <v>121.64</v>
      </c>
      <c r="L1538" s="21">
        <v>173.34</v>
      </c>
      <c r="M1538" s="21">
        <v>201.98</v>
      </c>
      <c r="N1538" s="21">
        <v>126.12</v>
      </c>
      <c r="O1538" s="21">
        <v>58.837037037037042</v>
      </c>
      <c r="P1538" s="21">
        <v>35.777777777777779</v>
      </c>
      <c r="Q1538" s="21">
        <v>41.615384615384613</v>
      </c>
      <c r="R1538" s="21">
        <v>102.3461538461538</v>
      </c>
      <c r="S1538" s="21">
        <v>183.45833333333329</v>
      </c>
      <c r="T1538" s="21">
        <v>214.80769230769229</v>
      </c>
      <c r="U1538" s="21">
        <v>152.375</v>
      </c>
      <c r="V1538" s="22">
        <v>1514.0281481481479</v>
      </c>
      <c r="W1538" s="23">
        <v>306</v>
      </c>
      <c r="X1538" s="24">
        <v>0.85</v>
      </c>
      <c r="Y1538" s="5"/>
      <c r="Z1538" s="5"/>
      <c r="AA1538" s="5"/>
      <c r="AB1538" s="5"/>
      <c r="AC1538" s="5"/>
      <c r="AD1538" s="5"/>
      <c r="AE1538" s="5"/>
      <c r="AF1538" s="5"/>
      <c r="AG1538" s="5"/>
      <c r="AH1538" s="5"/>
      <c r="AI1538" s="5"/>
      <c r="AJ1538" s="5"/>
      <c r="AK1538" s="5"/>
      <c r="AL1538" s="5"/>
      <c r="AM1538" s="5"/>
      <c r="AN1538" s="5"/>
      <c r="AO1538" s="5"/>
      <c r="AP1538" s="5"/>
    </row>
    <row r="1539" spans="1:42" s="25" customFormat="1" ht="16.5" customHeight="1" x14ac:dyDescent="0.25">
      <c r="A1539" s="16">
        <v>26075010</v>
      </c>
      <c r="B1539" s="17" t="s">
        <v>1244</v>
      </c>
      <c r="C1539" s="17" t="s">
        <v>2395</v>
      </c>
      <c r="D1539" s="17" t="s">
        <v>77</v>
      </c>
      <c r="E1539" s="17" t="s">
        <v>76</v>
      </c>
      <c r="F1539" s="17">
        <v>9</v>
      </c>
      <c r="G1539" s="17">
        <v>1018</v>
      </c>
      <c r="H1539" s="18">
        <v>-76.314888890000006</v>
      </c>
      <c r="I1539" s="19">
        <v>3.5134722200000001</v>
      </c>
      <c r="J1539" s="20">
        <v>67.062068965517227</v>
      </c>
      <c r="K1539" s="21">
        <v>79.820689655172401</v>
      </c>
      <c r="L1539" s="21">
        <v>112.7148148148149</v>
      </c>
      <c r="M1539" s="21">
        <v>158.76551724137931</v>
      </c>
      <c r="N1539" s="21">
        <v>118.86551724137929</v>
      </c>
      <c r="O1539" s="21">
        <v>59.225000000000001</v>
      </c>
      <c r="P1539" s="21">
        <v>37.531034482758621</v>
      </c>
      <c r="Q1539" s="21">
        <v>38.279310344827579</v>
      </c>
      <c r="R1539" s="21">
        <v>73.11071428571428</v>
      </c>
      <c r="S1539" s="21">
        <v>115.3172413793103</v>
      </c>
      <c r="T1539" s="21">
        <v>138.80000000000001</v>
      </c>
      <c r="U1539" s="21">
        <v>96.172413793103459</v>
      </c>
      <c r="V1539" s="22">
        <v>1095.664322203977</v>
      </c>
      <c r="W1539" s="23">
        <v>344</v>
      </c>
      <c r="X1539" s="24">
        <v>0.9555555555555556</v>
      </c>
      <c r="Y1539" s="5"/>
      <c r="Z1539" s="5"/>
      <c r="AA1539" s="5"/>
      <c r="AB1539" s="5"/>
      <c r="AC1539" s="5"/>
      <c r="AD1539" s="5"/>
      <c r="AE1539" s="5"/>
      <c r="AF1539" s="5"/>
      <c r="AG1539" s="5"/>
      <c r="AH1539" s="5"/>
      <c r="AI1539" s="5"/>
      <c r="AJ1539" s="5"/>
      <c r="AK1539" s="5"/>
      <c r="AL1539" s="5"/>
      <c r="AM1539" s="5"/>
      <c r="AN1539" s="5"/>
      <c r="AO1539" s="5"/>
      <c r="AP1539" s="5"/>
    </row>
    <row r="1540" spans="1:42" s="25" customFormat="1" ht="16.5" customHeight="1" x14ac:dyDescent="0.25">
      <c r="A1540" s="16">
        <v>26095180</v>
      </c>
      <c r="B1540" s="17" t="s">
        <v>1236</v>
      </c>
      <c r="C1540" s="17" t="s">
        <v>2396</v>
      </c>
      <c r="D1540" s="17" t="s">
        <v>77</v>
      </c>
      <c r="E1540" s="17" t="s">
        <v>76</v>
      </c>
      <c r="F1540" s="17">
        <v>9</v>
      </c>
      <c r="G1540" s="17">
        <v>1272</v>
      </c>
      <c r="H1540" s="18">
        <v>-76.2</v>
      </c>
      <c r="I1540" s="19">
        <v>3.55</v>
      </c>
      <c r="J1540" s="20">
        <v>104.05</v>
      </c>
      <c r="K1540" s="21">
        <v>124.8</v>
      </c>
      <c r="L1540" s="21">
        <v>180.8</v>
      </c>
      <c r="M1540" s="21">
        <v>179.72</v>
      </c>
      <c r="N1540" s="21">
        <v>126.65</v>
      </c>
      <c r="O1540" s="21">
        <v>71.239999999999995</v>
      </c>
      <c r="P1540" s="21">
        <v>47</v>
      </c>
      <c r="Q1540" s="21">
        <v>46.155000000000001</v>
      </c>
      <c r="R1540" s="21">
        <v>119.6631578947368</v>
      </c>
      <c r="S1540" s="21">
        <v>193.85</v>
      </c>
      <c r="T1540" s="21">
        <v>218.15789473684211</v>
      </c>
      <c r="U1540" s="21">
        <v>143.57894736842101</v>
      </c>
      <c r="V1540" s="22">
        <v>1555.665</v>
      </c>
      <c r="W1540" s="23">
        <v>237</v>
      </c>
      <c r="X1540" s="24">
        <v>0.98750000000000004</v>
      </c>
      <c r="Y1540" s="5" t="s">
        <v>1214</v>
      </c>
      <c r="Z1540" s="5"/>
      <c r="AA1540" s="5"/>
      <c r="AB1540" s="5"/>
      <c r="AC1540" s="5"/>
      <c r="AD1540" s="5"/>
      <c r="AE1540" s="5"/>
      <c r="AF1540" s="5"/>
      <c r="AG1540" s="5"/>
      <c r="AH1540" s="5"/>
      <c r="AI1540" s="5"/>
      <c r="AJ1540" s="5"/>
      <c r="AK1540" s="5"/>
      <c r="AL1540" s="5"/>
      <c r="AM1540" s="5"/>
      <c r="AN1540" s="5"/>
      <c r="AO1540" s="5"/>
      <c r="AP1540" s="5"/>
    </row>
    <row r="1541" spans="1:42" s="25" customFormat="1" ht="16.5" customHeight="1" x14ac:dyDescent="0.25">
      <c r="A1541" s="16">
        <v>26090300</v>
      </c>
      <c r="B1541" s="17" t="s">
        <v>1211</v>
      </c>
      <c r="C1541" s="17" t="s">
        <v>1062</v>
      </c>
      <c r="D1541" s="17" t="s">
        <v>77</v>
      </c>
      <c r="E1541" s="17" t="s">
        <v>76</v>
      </c>
      <c r="F1541" s="17">
        <v>9</v>
      </c>
      <c r="G1541" s="17">
        <v>1500</v>
      </c>
      <c r="H1541" s="18">
        <v>-76.166666669999998</v>
      </c>
      <c r="I1541" s="19">
        <v>3.5166666700000002</v>
      </c>
      <c r="J1541" s="20">
        <v>143.5</v>
      </c>
      <c r="K1541" s="21">
        <v>138.65</v>
      </c>
      <c r="L1541" s="21">
        <v>180.45</v>
      </c>
      <c r="M1541" s="21">
        <v>200.35</v>
      </c>
      <c r="N1541" s="21">
        <v>129.30000000000001</v>
      </c>
      <c r="O1541" s="21">
        <v>63.35</v>
      </c>
      <c r="P1541" s="21">
        <v>34.75</v>
      </c>
      <c r="Q1541" s="21">
        <v>35.736842105263158</v>
      </c>
      <c r="R1541" s="21">
        <v>115.5</v>
      </c>
      <c r="S1541" s="21">
        <v>217.7</v>
      </c>
      <c r="T1541" s="21">
        <v>269.25</v>
      </c>
      <c r="U1541" s="21">
        <v>190.5</v>
      </c>
      <c r="V1541" s="22">
        <v>1719.0368421052631</v>
      </c>
      <c r="W1541" s="23">
        <v>239</v>
      </c>
      <c r="X1541" s="24">
        <v>0.99583333333333335</v>
      </c>
      <c r="Y1541" s="5" t="s">
        <v>1214</v>
      </c>
      <c r="Z1541" s="5"/>
      <c r="AA1541" s="5"/>
      <c r="AB1541" s="5"/>
      <c r="AC1541" s="5"/>
      <c r="AD1541" s="5"/>
      <c r="AE1541" s="5"/>
      <c r="AF1541" s="5"/>
      <c r="AG1541" s="5"/>
      <c r="AH1541" s="5"/>
      <c r="AI1541" s="5"/>
      <c r="AJ1541" s="5"/>
      <c r="AK1541" s="5"/>
      <c r="AL1541" s="5"/>
      <c r="AM1541" s="5"/>
      <c r="AN1541" s="5"/>
      <c r="AO1541" s="5"/>
      <c r="AP1541" s="5"/>
    </row>
    <row r="1542" spans="1:42" s="25" customFormat="1" ht="16.5" customHeight="1" x14ac:dyDescent="0.25">
      <c r="A1542" s="16">
        <v>26070590</v>
      </c>
      <c r="B1542" s="17" t="s">
        <v>1211</v>
      </c>
      <c r="C1542" s="17" t="s">
        <v>2397</v>
      </c>
      <c r="D1542" s="17" t="s">
        <v>2398</v>
      </c>
      <c r="E1542" s="17" t="s">
        <v>76</v>
      </c>
      <c r="F1542" s="17">
        <v>9</v>
      </c>
      <c r="G1542" s="17">
        <v>2410</v>
      </c>
      <c r="H1542" s="18">
        <v>-76.066666669999989</v>
      </c>
      <c r="I1542" s="19">
        <v>3.43333333</v>
      </c>
      <c r="J1542" s="20">
        <v>142.85</v>
      </c>
      <c r="K1542" s="21">
        <v>93.8</v>
      </c>
      <c r="L1542" s="21">
        <v>163.30000000000001</v>
      </c>
      <c r="M1542" s="21">
        <v>161.75</v>
      </c>
      <c r="N1542" s="21">
        <v>129.55000000000001</v>
      </c>
      <c r="O1542" s="21">
        <v>79.900000000000006</v>
      </c>
      <c r="P1542" s="21">
        <v>54.75</v>
      </c>
      <c r="Q1542" s="21">
        <v>38.799999999999997</v>
      </c>
      <c r="R1542" s="21">
        <v>65.900000000000006</v>
      </c>
      <c r="S1542" s="21">
        <v>199.42105263157899</v>
      </c>
      <c r="T1542" s="21">
        <v>234.21052631578951</v>
      </c>
      <c r="U1542" s="21">
        <v>167.89473684210529</v>
      </c>
      <c r="V1542" s="22">
        <v>1532.126315789473</v>
      </c>
      <c r="W1542" s="23">
        <v>237</v>
      </c>
      <c r="X1542" s="24">
        <v>0.98750000000000004</v>
      </c>
      <c r="Y1542" s="5" t="s">
        <v>1214</v>
      </c>
      <c r="Z1542" s="5"/>
      <c r="AA1542" s="5"/>
      <c r="AB1542" s="5"/>
      <c r="AC1542" s="5"/>
      <c r="AD1542" s="5"/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</row>
    <row r="1543" spans="1:42" s="25" customFormat="1" ht="16.5" customHeight="1" x14ac:dyDescent="0.25">
      <c r="A1543" s="16">
        <v>26080260</v>
      </c>
      <c r="B1543" s="17" t="s">
        <v>1211</v>
      </c>
      <c r="C1543" s="17" t="s">
        <v>2399</v>
      </c>
      <c r="D1543" s="17" t="s">
        <v>2400</v>
      </c>
      <c r="E1543" s="17" t="s">
        <v>76</v>
      </c>
      <c r="F1543" s="17">
        <v>9</v>
      </c>
      <c r="G1543" s="17">
        <v>953</v>
      </c>
      <c r="H1543" s="18">
        <v>-76.3</v>
      </c>
      <c r="I1543" s="19">
        <v>4.1500000000000004</v>
      </c>
      <c r="J1543" s="20">
        <v>68.25</v>
      </c>
      <c r="K1543" s="21">
        <v>63</v>
      </c>
      <c r="L1543" s="21">
        <v>132.69999999999999</v>
      </c>
      <c r="M1543" s="21">
        <v>170.21052631578951</v>
      </c>
      <c r="N1543" s="21">
        <v>162.78947368421049</v>
      </c>
      <c r="O1543" s="21">
        <v>93.8</v>
      </c>
      <c r="P1543" s="21">
        <v>60.3</v>
      </c>
      <c r="Q1543" s="21">
        <v>63.7</v>
      </c>
      <c r="R1543" s="21">
        <v>107.25</v>
      </c>
      <c r="S1543" s="21">
        <v>142.55000000000001</v>
      </c>
      <c r="T1543" s="21">
        <v>155</v>
      </c>
      <c r="U1543" s="21">
        <v>94.75</v>
      </c>
      <c r="V1543" s="22">
        <v>1314.3</v>
      </c>
      <c r="W1543" s="23">
        <v>238</v>
      </c>
      <c r="X1543" s="24">
        <v>0.9916666666666667</v>
      </c>
      <c r="Y1543" s="5" t="s">
        <v>1214</v>
      </c>
      <c r="Z1543" s="5"/>
      <c r="AA1543" s="5"/>
      <c r="AB1543" s="5"/>
      <c r="AC1543" s="5"/>
      <c r="AD1543" s="5"/>
      <c r="AE1543" s="5"/>
      <c r="AF1543" s="5"/>
      <c r="AG1543" s="5"/>
      <c r="AH1543" s="5"/>
      <c r="AI1543" s="5"/>
      <c r="AJ1543" s="5"/>
      <c r="AK1543" s="5"/>
      <c r="AL1543" s="5"/>
      <c r="AM1543" s="5"/>
      <c r="AN1543" s="5"/>
      <c r="AO1543" s="5"/>
      <c r="AP1543" s="5"/>
    </row>
    <row r="1544" spans="1:42" s="25" customFormat="1" ht="16.5" customHeight="1" x14ac:dyDescent="0.25">
      <c r="A1544" s="16">
        <v>26110360</v>
      </c>
      <c r="B1544" s="17" t="s">
        <v>1211</v>
      </c>
      <c r="C1544" s="17" t="s">
        <v>2401</v>
      </c>
      <c r="D1544" s="17" t="s">
        <v>927</v>
      </c>
      <c r="E1544" s="17" t="s">
        <v>76</v>
      </c>
      <c r="F1544" s="17">
        <v>9</v>
      </c>
      <c r="G1544" s="17">
        <v>1400</v>
      </c>
      <c r="H1544" s="18">
        <v>-76.2</v>
      </c>
      <c r="I1544" s="19">
        <v>4.4000000000000004</v>
      </c>
      <c r="J1544" s="20">
        <v>72.650000000000006</v>
      </c>
      <c r="K1544" s="21">
        <v>89.85</v>
      </c>
      <c r="L1544" s="21">
        <v>140.4</v>
      </c>
      <c r="M1544" s="21">
        <v>181.8</v>
      </c>
      <c r="N1544" s="21">
        <v>155.94999999999999</v>
      </c>
      <c r="O1544" s="21">
        <v>98.05</v>
      </c>
      <c r="P1544" s="21">
        <v>78.849999999999994</v>
      </c>
      <c r="Q1544" s="21">
        <v>65.3</v>
      </c>
      <c r="R1544" s="21">
        <v>120.1</v>
      </c>
      <c r="S1544" s="21">
        <v>166.2</v>
      </c>
      <c r="T1544" s="21">
        <v>187.26315789473679</v>
      </c>
      <c r="U1544" s="21">
        <v>114.85</v>
      </c>
      <c r="V1544" s="22">
        <v>1471.2631578947371</v>
      </c>
      <c r="W1544" s="23">
        <v>239</v>
      </c>
      <c r="X1544" s="24">
        <v>0.99583333333333335</v>
      </c>
      <c r="Y1544" s="5" t="s">
        <v>1214</v>
      </c>
      <c r="Z1544" s="5"/>
      <c r="AA1544" s="5"/>
      <c r="AB1544" s="5"/>
      <c r="AC1544" s="5"/>
      <c r="AD1544" s="5"/>
      <c r="AE1544" s="5"/>
      <c r="AF1544" s="5"/>
      <c r="AG1544" s="5"/>
      <c r="AH1544" s="5"/>
      <c r="AI1544" s="5"/>
      <c r="AJ1544" s="5"/>
      <c r="AK1544" s="5"/>
      <c r="AL1544" s="5"/>
      <c r="AM1544" s="5"/>
      <c r="AN1544" s="5"/>
      <c r="AO1544" s="5"/>
      <c r="AP1544" s="5"/>
    </row>
    <row r="1545" spans="1:42" s="25" customFormat="1" ht="16.5" customHeight="1" x14ac:dyDescent="0.25">
      <c r="A1545" s="16">
        <v>26115080</v>
      </c>
      <c r="B1545" s="17" t="s">
        <v>1288</v>
      </c>
      <c r="C1545" s="17" t="s">
        <v>908</v>
      </c>
      <c r="D1545" s="17" t="s">
        <v>927</v>
      </c>
      <c r="E1545" s="17" t="s">
        <v>76</v>
      </c>
      <c r="F1545" s="17">
        <v>9</v>
      </c>
      <c r="G1545" s="17">
        <v>945</v>
      </c>
      <c r="H1545" s="18">
        <v>-76.079888890000007</v>
      </c>
      <c r="I1545" s="19">
        <v>4.48091667</v>
      </c>
      <c r="J1545" s="20">
        <v>37.421428571428578</v>
      </c>
      <c r="K1545" s="21">
        <v>57.927586206896542</v>
      </c>
      <c r="L1545" s="21">
        <v>91.248275862068979</v>
      </c>
      <c r="M1545" s="21">
        <v>140.95862068965519</v>
      </c>
      <c r="N1545" s="21">
        <v>126.4206896551724</v>
      </c>
      <c r="O1545" s="21">
        <v>75.631034482758608</v>
      </c>
      <c r="P1545" s="21">
        <v>71.376666666666679</v>
      </c>
      <c r="Q1545" s="21">
        <v>52.43571428571429</v>
      </c>
      <c r="R1545" s="21">
        <v>95.914285714285725</v>
      </c>
      <c r="S1545" s="21">
        <v>114.32</v>
      </c>
      <c r="T1545" s="21">
        <v>106.07586206896551</v>
      </c>
      <c r="U1545" s="21">
        <v>69</v>
      </c>
      <c r="V1545" s="22">
        <v>1038.730164203613</v>
      </c>
      <c r="W1545" s="23">
        <v>346</v>
      </c>
      <c r="X1545" s="24">
        <v>0.96111111111111114</v>
      </c>
      <c r="Y1545" s="5"/>
      <c r="Z1545" s="5"/>
      <c r="AA1545" s="5"/>
      <c r="AB1545" s="5"/>
      <c r="AC1545" s="5"/>
      <c r="AD1545" s="5"/>
      <c r="AE1545" s="5"/>
      <c r="AF1545" s="5"/>
      <c r="AG1545" s="5"/>
      <c r="AH1545" s="5"/>
      <c r="AI1545" s="5"/>
      <c r="AJ1545" s="5"/>
      <c r="AK1545" s="5"/>
      <c r="AL1545" s="5"/>
      <c r="AM1545" s="5"/>
      <c r="AN1545" s="5"/>
      <c r="AO1545" s="5"/>
      <c r="AP1545" s="5"/>
    </row>
    <row r="1546" spans="1:42" s="25" customFormat="1" ht="16.5" customHeight="1" x14ac:dyDescent="0.25">
      <c r="A1546" s="16">
        <v>26110390</v>
      </c>
      <c r="B1546" s="17" t="s">
        <v>1211</v>
      </c>
      <c r="C1546" s="17" t="s">
        <v>2402</v>
      </c>
      <c r="D1546" s="17" t="s">
        <v>927</v>
      </c>
      <c r="E1546" s="17" t="s">
        <v>76</v>
      </c>
      <c r="F1546" s="17">
        <v>9</v>
      </c>
      <c r="G1546" s="17">
        <v>1460</v>
      </c>
      <c r="H1546" s="18">
        <v>-76.2</v>
      </c>
      <c r="I1546" s="19">
        <v>4.4666666700000004</v>
      </c>
      <c r="J1546" s="20">
        <v>60.65</v>
      </c>
      <c r="K1546" s="21">
        <v>82.10526315789474</v>
      </c>
      <c r="L1546" s="21">
        <v>95.1</v>
      </c>
      <c r="M1546" s="21">
        <v>167.25</v>
      </c>
      <c r="N1546" s="21">
        <v>121.75</v>
      </c>
      <c r="O1546" s="21">
        <v>89.05</v>
      </c>
      <c r="P1546" s="21">
        <v>73.3</v>
      </c>
      <c r="Q1546" s="21">
        <v>65.849999999999994</v>
      </c>
      <c r="R1546" s="21">
        <v>102.21052631578949</v>
      </c>
      <c r="S1546" s="21">
        <v>121.4</v>
      </c>
      <c r="T1546" s="21">
        <v>147.15</v>
      </c>
      <c r="U1546" s="21">
        <v>83.35</v>
      </c>
      <c r="V1546" s="22">
        <v>1209.1657894736841</v>
      </c>
      <c r="W1546" s="23">
        <v>238</v>
      </c>
      <c r="X1546" s="24">
        <v>0.9916666666666667</v>
      </c>
      <c r="Y1546" s="5" t="s">
        <v>1214</v>
      </c>
      <c r="Z1546" s="5"/>
      <c r="AA1546" s="5"/>
      <c r="AB1546" s="5"/>
      <c r="AC1546" s="5"/>
      <c r="AD1546" s="5"/>
      <c r="AE1546" s="5"/>
      <c r="AF1546" s="5"/>
      <c r="AG1546" s="5"/>
      <c r="AH1546" s="5"/>
      <c r="AI1546" s="5"/>
      <c r="AJ1546" s="5"/>
      <c r="AK1546" s="5"/>
      <c r="AL1546" s="5"/>
      <c r="AM1546" s="5"/>
      <c r="AN1546" s="5"/>
      <c r="AO1546" s="5"/>
      <c r="AP1546" s="5"/>
    </row>
    <row r="1547" spans="1:42" s="25" customFormat="1" ht="16.5" customHeight="1" x14ac:dyDescent="0.25">
      <c r="A1547" s="16">
        <v>26110230</v>
      </c>
      <c r="B1547" s="17" t="s">
        <v>1235</v>
      </c>
      <c r="C1547" s="17" t="s">
        <v>932</v>
      </c>
      <c r="D1547" s="17" t="s">
        <v>927</v>
      </c>
      <c r="E1547" s="17" t="s">
        <v>76</v>
      </c>
      <c r="F1547" s="17">
        <v>9</v>
      </c>
      <c r="G1547" s="17">
        <v>933</v>
      </c>
      <c r="H1547" s="18">
        <v>-76.100527779999993</v>
      </c>
      <c r="I1547" s="19">
        <v>4.4186666699999986</v>
      </c>
      <c r="J1547" s="20">
        <v>29.86785714285714</v>
      </c>
      <c r="K1547" s="21">
        <v>54.642857142857153</v>
      </c>
      <c r="L1547" s="21">
        <v>91.765517241379342</v>
      </c>
      <c r="M1547" s="21">
        <v>144.37666666666669</v>
      </c>
      <c r="N1547" s="21">
        <v>134.37586206896549</v>
      </c>
      <c r="O1547" s="21">
        <v>81.117241379310343</v>
      </c>
      <c r="P1547" s="21">
        <v>80.7</v>
      </c>
      <c r="Q1547" s="21">
        <v>61.317241379310339</v>
      </c>
      <c r="R1547" s="21">
        <v>98.782758620689648</v>
      </c>
      <c r="S1547" s="21">
        <v>110.73571428571429</v>
      </c>
      <c r="T1547" s="21">
        <v>111.33793103448269</v>
      </c>
      <c r="U1547" s="21">
        <v>65.053571428571416</v>
      </c>
      <c r="V1547" s="22">
        <v>1064.073218390804</v>
      </c>
      <c r="W1547" s="23">
        <v>346</v>
      </c>
      <c r="X1547" s="24">
        <v>0.96111111111111114</v>
      </c>
      <c r="Y1547" s="5"/>
      <c r="Z1547" s="5"/>
      <c r="AA1547" s="5"/>
      <c r="AB1547" s="5"/>
      <c r="AC1547" s="5"/>
      <c r="AD1547" s="5"/>
      <c r="AE1547" s="5"/>
      <c r="AF1547" s="5"/>
      <c r="AG1547" s="5"/>
      <c r="AH1547" s="5"/>
      <c r="AI1547" s="5"/>
      <c r="AJ1547" s="5"/>
      <c r="AK1547" s="5"/>
      <c r="AL1547" s="5"/>
      <c r="AM1547" s="5"/>
      <c r="AN1547" s="5"/>
      <c r="AO1547" s="5"/>
      <c r="AP1547" s="5"/>
    </row>
    <row r="1548" spans="1:42" s="25" customFormat="1" ht="16.5" customHeight="1" x14ac:dyDescent="0.25">
      <c r="A1548" s="16">
        <v>26110180</v>
      </c>
      <c r="B1548" s="17" t="s">
        <v>1211</v>
      </c>
      <c r="C1548" s="17" t="s">
        <v>1922</v>
      </c>
      <c r="D1548" s="17" t="s">
        <v>927</v>
      </c>
      <c r="E1548" s="17" t="s">
        <v>76</v>
      </c>
      <c r="F1548" s="17">
        <v>9</v>
      </c>
      <c r="G1548" s="17">
        <v>1357</v>
      </c>
      <c r="H1548" s="18">
        <v>-76.233333329999994</v>
      </c>
      <c r="I1548" s="19">
        <v>4.4666666700000004</v>
      </c>
      <c r="J1548" s="20">
        <v>67.95</v>
      </c>
      <c r="K1548" s="21">
        <v>81.960000000000008</v>
      </c>
      <c r="L1548" s="21">
        <v>115.55</v>
      </c>
      <c r="M1548" s="21">
        <v>170</v>
      </c>
      <c r="N1548" s="21">
        <v>156.83333333333329</v>
      </c>
      <c r="O1548" s="21">
        <v>87.95</v>
      </c>
      <c r="P1548" s="21">
        <v>63.7</v>
      </c>
      <c r="Q1548" s="21">
        <v>55.3</v>
      </c>
      <c r="R1548" s="21">
        <v>96.6</v>
      </c>
      <c r="S1548" s="21">
        <v>155.94999999999999</v>
      </c>
      <c r="T1548" s="21">
        <v>164.7</v>
      </c>
      <c r="U1548" s="21">
        <v>97.2</v>
      </c>
      <c r="V1548" s="22">
        <v>1313.6933333333341</v>
      </c>
      <c r="W1548" s="23">
        <v>237</v>
      </c>
      <c r="X1548" s="24">
        <v>0.98750000000000004</v>
      </c>
      <c r="Y1548" s="5" t="s">
        <v>1214</v>
      </c>
      <c r="Z1548" s="5"/>
      <c r="AA1548" s="5"/>
      <c r="AB1548" s="5"/>
      <c r="AC1548" s="5"/>
      <c r="AD1548" s="5"/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</row>
    <row r="1549" spans="1:42" s="25" customFormat="1" ht="16.5" customHeight="1" x14ac:dyDescent="0.25">
      <c r="A1549" s="16">
        <v>26090620</v>
      </c>
      <c r="B1549" s="17" t="s">
        <v>1211</v>
      </c>
      <c r="C1549" s="17" t="s">
        <v>1231</v>
      </c>
      <c r="D1549" s="17" t="s">
        <v>2256</v>
      </c>
      <c r="E1549" s="17" t="s">
        <v>76</v>
      </c>
      <c r="F1549" s="17">
        <v>9</v>
      </c>
      <c r="G1549" s="17">
        <v>1221</v>
      </c>
      <c r="H1549" s="18">
        <v>-76.2</v>
      </c>
      <c r="I1549" s="19">
        <v>3.9833333299999998</v>
      </c>
      <c r="J1549" s="20">
        <v>99.473684210526315</v>
      </c>
      <c r="K1549" s="21">
        <v>102.1578947368421</v>
      </c>
      <c r="L1549" s="21">
        <v>154.15</v>
      </c>
      <c r="M1549" s="21">
        <v>170.89473684210529</v>
      </c>
      <c r="N1549" s="21">
        <v>128.35</v>
      </c>
      <c r="O1549" s="21">
        <v>63.210526315789473</v>
      </c>
      <c r="P1549" s="21">
        <v>56.1</v>
      </c>
      <c r="Q1549" s="21">
        <v>49.65</v>
      </c>
      <c r="R1549" s="21">
        <v>102.3</v>
      </c>
      <c r="S1549" s="21">
        <v>162.57894736842101</v>
      </c>
      <c r="T1549" s="21">
        <v>175.63157894736841</v>
      </c>
      <c r="U1549" s="21">
        <v>109</v>
      </c>
      <c r="V1549" s="22">
        <v>1373.497368421052</v>
      </c>
      <c r="W1549" s="23">
        <v>234</v>
      </c>
      <c r="X1549" s="24">
        <v>0.97499999999999998</v>
      </c>
      <c r="Y1549" s="5" t="s">
        <v>1214</v>
      </c>
      <c r="Z1549" s="5"/>
      <c r="AA1549" s="5"/>
      <c r="AB1549" s="5"/>
      <c r="AC1549" s="5"/>
      <c r="AD1549" s="5"/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/>
    </row>
    <row r="1550" spans="1:42" s="25" customFormat="1" ht="16.5" customHeight="1" x14ac:dyDescent="0.25">
      <c r="A1550" s="16">
        <v>26100380</v>
      </c>
      <c r="B1550" s="17" t="s">
        <v>1211</v>
      </c>
      <c r="C1550" s="17" t="s">
        <v>2403</v>
      </c>
      <c r="D1550" s="17" t="s">
        <v>917</v>
      </c>
      <c r="E1550" s="17" t="s">
        <v>76</v>
      </c>
      <c r="F1550" s="17">
        <v>9</v>
      </c>
      <c r="G1550" s="17">
        <v>2290</v>
      </c>
      <c r="H1550" s="18">
        <v>-75.866666670000001</v>
      </c>
      <c r="I1550" s="19">
        <v>4.0833333300000003</v>
      </c>
      <c r="J1550" s="20">
        <v>128.9411764705882</v>
      </c>
      <c r="K1550" s="21">
        <v>108.6315789473684</v>
      </c>
      <c r="L1550" s="21">
        <v>164.9473684210526</v>
      </c>
      <c r="M1550" s="21">
        <v>175.9473684210526</v>
      </c>
      <c r="N1550" s="21">
        <v>134.16</v>
      </c>
      <c r="O1550" s="21">
        <v>65.111111111111114</v>
      </c>
      <c r="P1550" s="21">
        <v>66</v>
      </c>
      <c r="Q1550" s="21">
        <v>60.9</v>
      </c>
      <c r="R1550" s="21">
        <v>92</v>
      </c>
      <c r="S1550" s="21">
        <v>208.2777777777778</v>
      </c>
      <c r="T1550" s="21">
        <v>213.0526315789474</v>
      </c>
      <c r="U1550" s="21">
        <v>149.94444444444451</v>
      </c>
      <c r="V1550" s="22">
        <v>1567.913457172343</v>
      </c>
      <c r="W1550" s="23">
        <v>225</v>
      </c>
      <c r="X1550" s="24">
        <v>0.9375</v>
      </c>
      <c r="Y1550" s="5" t="s">
        <v>1214</v>
      </c>
      <c r="Z1550" s="5"/>
      <c r="AA1550" s="5"/>
      <c r="AB1550" s="5"/>
      <c r="AC1550" s="5"/>
      <c r="AD1550" s="5"/>
      <c r="AE1550" s="5"/>
      <c r="AF1550" s="5"/>
      <c r="AG1550" s="5"/>
      <c r="AH1550" s="5"/>
      <c r="AI1550" s="5"/>
      <c r="AJ1550" s="5"/>
      <c r="AK1550" s="5"/>
      <c r="AL1550" s="5"/>
      <c r="AM1550" s="5"/>
      <c r="AN1550" s="5"/>
      <c r="AO1550" s="5"/>
      <c r="AP1550" s="5"/>
    </row>
    <row r="1551" spans="1:42" s="25" customFormat="1" ht="16.5" customHeight="1" x14ac:dyDescent="0.25">
      <c r="A1551" s="16">
        <v>26125130</v>
      </c>
      <c r="B1551" s="17" t="s">
        <v>1236</v>
      </c>
      <c r="C1551" s="17" t="s">
        <v>916</v>
      </c>
      <c r="D1551" s="17" t="s">
        <v>917</v>
      </c>
      <c r="E1551" s="17" t="s">
        <v>76</v>
      </c>
      <c r="F1551" s="17">
        <v>9</v>
      </c>
      <c r="G1551" s="17">
        <v>1749</v>
      </c>
      <c r="H1551" s="18">
        <v>-75.832361110000008</v>
      </c>
      <c r="I1551" s="19">
        <v>4.1850555599999986</v>
      </c>
      <c r="J1551" s="20">
        <v>154.94999999999999</v>
      </c>
      <c r="K1551" s="21">
        <v>163.15714285714279</v>
      </c>
      <c r="L1551" s="21">
        <v>253.68518518518519</v>
      </c>
      <c r="M1551" s="21">
        <v>304.75333333333327</v>
      </c>
      <c r="N1551" s="21">
        <v>268.10370370370367</v>
      </c>
      <c r="O1551" s="21">
        <v>140.79615384615391</v>
      </c>
      <c r="P1551" s="21">
        <v>96.55925925925925</v>
      </c>
      <c r="Q1551" s="21">
        <v>94.344000000000008</v>
      </c>
      <c r="R1551" s="21">
        <v>176.16153846153841</v>
      </c>
      <c r="S1551" s="21">
        <v>314.52068965517242</v>
      </c>
      <c r="T1551" s="21">
        <v>308.5</v>
      </c>
      <c r="U1551" s="21">
        <v>221.7576923076922</v>
      </c>
      <c r="V1551" s="22">
        <v>2497.2886986091812</v>
      </c>
      <c r="W1551" s="23">
        <v>328</v>
      </c>
      <c r="X1551" s="24">
        <v>0.91111111111111109</v>
      </c>
      <c r="Y1551" s="5"/>
      <c r="Z1551" s="5"/>
      <c r="AA1551" s="5"/>
      <c r="AB1551" s="5"/>
      <c r="AC1551" s="5"/>
      <c r="AD1551" s="5"/>
      <c r="AE1551" s="5"/>
      <c r="AF1551" s="5"/>
      <c r="AG1551" s="5"/>
      <c r="AH1551" s="5"/>
      <c r="AI1551" s="5"/>
      <c r="AJ1551" s="5"/>
      <c r="AK1551" s="5"/>
      <c r="AL1551" s="5"/>
      <c r="AM1551" s="5"/>
      <c r="AN1551" s="5"/>
      <c r="AO1551" s="5"/>
      <c r="AP1551" s="5"/>
    </row>
    <row r="1552" spans="1:42" s="25" customFormat="1" ht="16.5" customHeight="1" x14ac:dyDescent="0.25">
      <c r="A1552" s="16">
        <v>26110220</v>
      </c>
      <c r="B1552" s="17" t="s">
        <v>1211</v>
      </c>
      <c r="C1552" s="17" t="s">
        <v>295</v>
      </c>
      <c r="D1552" s="17" t="s">
        <v>941</v>
      </c>
      <c r="E1552" s="17" t="s">
        <v>76</v>
      </c>
      <c r="F1552" s="17">
        <v>9</v>
      </c>
      <c r="G1552" s="17">
        <v>1750</v>
      </c>
      <c r="H1552" s="18">
        <v>-76.116666670000001</v>
      </c>
      <c r="I1552" s="19">
        <v>4.68333333</v>
      </c>
      <c r="J1552" s="20">
        <v>66.2</v>
      </c>
      <c r="K1552" s="21">
        <v>68.84210526315789</v>
      </c>
      <c r="L1552" s="21">
        <v>96.15</v>
      </c>
      <c r="M1552" s="21">
        <v>168.5</v>
      </c>
      <c r="N1552" s="21">
        <v>140.44999999999999</v>
      </c>
      <c r="O1552" s="21">
        <v>80.95</v>
      </c>
      <c r="P1552" s="21">
        <v>73.263157894736835</v>
      </c>
      <c r="Q1552" s="21">
        <v>64.099999999999994</v>
      </c>
      <c r="R1552" s="21">
        <v>109.6</v>
      </c>
      <c r="S1552" s="21">
        <v>125.31578947368421</v>
      </c>
      <c r="T1552" s="21">
        <v>143.44999999999999</v>
      </c>
      <c r="U1552" s="21">
        <v>74.833333333333329</v>
      </c>
      <c r="V1552" s="22">
        <v>1211.6543859649121</v>
      </c>
      <c r="W1552" s="23">
        <v>235</v>
      </c>
      <c r="X1552" s="24">
        <v>0.97916666666666663</v>
      </c>
      <c r="Y1552" s="5" t="s">
        <v>1214</v>
      </c>
      <c r="Z1552" s="5"/>
      <c r="AA1552" s="5"/>
      <c r="AB1552" s="5"/>
      <c r="AC1552" s="5"/>
      <c r="AD1552" s="5"/>
      <c r="AE1552" s="5"/>
      <c r="AF1552" s="5"/>
      <c r="AG1552" s="5"/>
      <c r="AH1552" s="5"/>
      <c r="AI1552" s="5"/>
      <c r="AJ1552" s="5"/>
      <c r="AK1552" s="5"/>
      <c r="AL1552" s="5"/>
      <c r="AM1552" s="5"/>
      <c r="AN1552" s="5"/>
      <c r="AO1552" s="5"/>
      <c r="AP1552" s="5"/>
    </row>
    <row r="1553" spans="1:42" s="25" customFormat="1" ht="16.5" customHeight="1" x14ac:dyDescent="0.25">
      <c r="A1553" s="16">
        <v>26110300</v>
      </c>
      <c r="B1553" s="17" t="s">
        <v>1211</v>
      </c>
      <c r="C1553" s="17" t="s">
        <v>940</v>
      </c>
      <c r="D1553" s="17" t="s">
        <v>941</v>
      </c>
      <c r="E1553" s="17" t="s">
        <v>76</v>
      </c>
      <c r="F1553" s="17">
        <v>9</v>
      </c>
      <c r="G1553" s="17">
        <v>940</v>
      </c>
      <c r="H1553" s="18">
        <v>-76.034444440000001</v>
      </c>
      <c r="I1553" s="19">
        <v>4.6163888899999996</v>
      </c>
      <c r="J1553" s="20">
        <v>37.266666666666673</v>
      </c>
      <c r="K1553" s="21">
        <v>69.266666666666666</v>
      </c>
      <c r="L1553" s="21">
        <v>103.75</v>
      </c>
      <c r="M1553" s="21">
        <v>146</v>
      </c>
      <c r="N1553" s="21">
        <v>137.28275862068969</v>
      </c>
      <c r="O1553" s="21">
        <v>78.206896551724142</v>
      </c>
      <c r="P1553" s="21">
        <v>84.033333333333331</v>
      </c>
      <c r="Q1553" s="21">
        <v>68.166666666666671</v>
      </c>
      <c r="R1553" s="21">
        <v>94.575862068965506</v>
      </c>
      <c r="S1553" s="21">
        <v>106.8</v>
      </c>
      <c r="T1553" s="21">
        <v>103.6428571428571</v>
      </c>
      <c r="U1553" s="21">
        <v>51.565517241379311</v>
      </c>
      <c r="V1553" s="22">
        <v>1080.5572249589491</v>
      </c>
      <c r="W1553" s="23">
        <v>349</v>
      </c>
      <c r="X1553" s="24">
        <v>0.96944444444444444</v>
      </c>
      <c r="Y1553" s="5"/>
      <c r="Z1553" s="5"/>
      <c r="AA1553" s="5"/>
      <c r="AB1553" s="5"/>
      <c r="AC1553" s="5"/>
      <c r="AD1553" s="5"/>
      <c r="AE1553" s="5"/>
      <c r="AF1553" s="5"/>
      <c r="AG1553" s="5"/>
      <c r="AH1553" s="5"/>
      <c r="AI1553" s="5"/>
      <c r="AJ1553" s="5"/>
      <c r="AK1553" s="5"/>
      <c r="AL1553" s="5"/>
      <c r="AM1553" s="5"/>
      <c r="AN1553" s="5"/>
      <c r="AO1553" s="5"/>
      <c r="AP1553" s="5"/>
    </row>
    <row r="1554" spans="1:42" s="25" customFormat="1" ht="16.5" customHeight="1" x14ac:dyDescent="0.25">
      <c r="A1554" s="16">
        <v>26110330</v>
      </c>
      <c r="B1554" s="17" t="s">
        <v>1211</v>
      </c>
      <c r="C1554" s="17" t="s">
        <v>2404</v>
      </c>
      <c r="D1554" s="17" t="s">
        <v>941</v>
      </c>
      <c r="E1554" s="17" t="s">
        <v>76</v>
      </c>
      <c r="F1554" s="17">
        <v>9</v>
      </c>
      <c r="G1554" s="17">
        <v>976</v>
      </c>
      <c r="H1554" s="18">
        <v>-76.099999999999994</v>
      </c>
      <c r="I1554" s="19">
        <v>4.5833333300000003</v>
      </c>
      <c r="J1554" s="20">
        <v>57.263157894736842</v>
      </c>
      <c r="K1554" s="21">
        <v>72.400000000000006</v>
      </c>
      <c r="L1554" s="21">
        <v>107.35</v>
      </c>
      <c r="M1554" s="21">
        <v>180.4</v>
      </c>
      <c r="N1554" s="21">
        <v>143.75</v>
      </c>
      <c r="O1554" s="21">
        <v>102.25</v>
      </c>
      <c r="P1554" s="21">
        <v>80</v>
      </c>
      <c r="Q1554" s="21">
        <v>64.75</v>
      </c>
      <c r="R1554" s="21">
        <v>108.8</v>
      </c>
      <c r="S1554" s="21">
        <v>132.6</v>
      </c>
      <c r="T1554" s="21">
        <v>142.4</v>
      </c>
      <c r="U1554" s="21">
        <v>87</v>
      </c>
      <c r="V1554" s="22">
        <v>1278.9631578947369</v>
      </c>
      <c r="W1554" s="23">
        <v>239</v>
      </c>
      <c r="X1554" s="24">
        <v>0.99583333333333335</v>
      </c>
      <c r="Y1554" s="5" t="s">
        <v>1214</v>
      </c>
      <c r="Z1554" s="5"/>
      <c r="AA1554" s="5"/>
      <c r="AB1554" s="5"/>
      <c r="AC1554" s="5"/>
      <c r="AD1554" s="5"/>
      <c r="AE1554" s="5"/>
      <c r="AF1554" s="5"/>
      <c r="AG1554" s="5"/>
      <c r="AH1554" s="5"/>
      <c r="AI1554" s="5"/>
      <c r="AJ1554" s="5"/>
      <c r="AK1554" s="5"/>
      <c r="AL1554" s="5"/>
      <c r="AM1554" s="5"/>
      <c r="AN1554" s="5"/>
      <c r="AO1554" s="5"/>
      <c r="AP1554" s="5"/>
    </row>
    <row r="1555" spans="1:42" s="25" customFormat="1" ht="16.5" customHeight="1" x14ac:dyDescent="0.25">
      <c r="A1555" s="16">
        <v>26110430</v>
      </c>
      <c r="B1555" s="17" t="s">
        <v>1211</v>
      </c>
      <c r="C1555" s="17" t="s">
        <v>2405</v>
      </c>
      <c r="D1555" s="17" t="s">
        <v>941</v>
      </c>
      <c r="E1555" s="17" t="s">
        <v>76</v>
      </c>
      <c r="F1555" s="17">
        <v>9</v>
      </c>
      <c r="G1555" s="17">
        <v>1514</v>
      </c>
      <c r="H1555" s="18">
        <v>-76.116666670000001</v>
      </c>
      <c r="I1555" s="19">
        <v>4.6333333300000001</v>
      </c>
      <c r="J1555" s="20">
        <v>65.75</v>
      </c>
      <c r="K1555" s="21">
        <v>80.650000000000006</v>
      </c>
      <c r="L1555" s="21">
        <v>119.9</v>
      </c>
      <c r="M1555" s="21">
        <v>155.75</v>
      </c>
      <c r="N1555" s="21">
        <v>137.6</v>
      </c>
      <c r="O1555" s="21">
        <v>102.15</v>
      </c>
      <c r="P1555" s="21">
        <v>84.1</v>
      </c>
      <c r="Q1555" s="21">
        <v>81.3</v>
      </c>
      <c r="R1555" s="21">
        <v>114.1052631578947</v>
      </c>
      <c r="S1555" s="21">
        <v>162.80000000000001</v>
      </c>
      <c r="T1555" s="21">
        <v>145.6</v>
      </c>
      <c r="U1555" s="21">
        <v>93.684210526315795</v>
      </c>
      <c r="V1555" s="22">
        <v>1343.3894736842101</v>
      </c>
      <c r="W1555" s="23">
        <v>238</v>
      </c>
      <c r="X1555" s="24">
        <v>0.9916666666666667</v>
      </c>
      <c r="Y1555" s="5" t="s">
        <v>1214</v>
      </c>
      <c r="Z1555" s="5"/>
      <c r="AA1555" s="5"/>
      <c r="AB1555" s="5"/>
      <c r="AC1555" s="5"/>
      <c r="AD1555" s="5"/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</row>
    <row r="1556" spans="1:42" s="25" customFormat="1" ht="16.5" customHeight="1" x14ac:dyDescent="0.25">
      <c r="A1556" s="16">
        <v>26110440</v>
      </c>
      <c r="B1556" s="17" t="s">
        <v>1211</v>
      </c>
      <c r="C1556" s="17" t="s">
        <v>2406</v>
      </c>
      <c r="D1556" s="17" t="s">
        <v>941</v>
      </c>
      <c r="E1556" s="17" t="s">
        <v>76</v>
      </c>
      <c r="F1556" s="17">
        <v>9</v>
      </c>
      <c r="G1556" s="17">
        <v>1807</v>
      </c>
      <c r="H1556" s="18">
        <v>-76.099999999999994</v>
      </c>
      <c r="I1556" s="19">
        <v>4.6333333300000001</v>
      </c>
      <c r="J1556" s="20">
        <v>87</v>
      </c>
      <c r="K1556" s="21">
        <v>94.65</v>
      </c>
      <c r="L1556" s="21">
        <v>156.55000000000001</v>
      </c>
      <c r="M1556" s="21">
        <v>201.8</v>
      </c>
      <c r="N1556" s="21">
        <v>171.85</v>
      </c>
      <c r="O1556" s="21">
        <v>126.2</v>
      </c>
      <c r="P1556" s="21">
        <v>115.35</v>
      </c>
      <c r="Q1556" s="21">
        <v>101.755</v>
      </c>
      <c r="R1556" s="21">
        <v>150.0526315789474</v>
      </c>
      <c r="S1556" s="21">
        <v>181.5263157894737</v>
      </c>
      <c r="T1556" s="21">
        <v>194.21052631578951</v>
      </c>
      <c r="U1556" s="21">
        <v>133.5263157894737</v>
      </c>
      <c r="V1556" s="22">
        <v>1714.4707894736839</v>
      </c>
      <c r="W1556" s="23">
        <v>235</v>
      </c>
      <c r="X1556" s="24">
        <v>0.97916666666666663</v>
      </c>
      <c r="Y1556" s="5" t="s">
        <v>1214</v>
      </c>
      <c r="Z1556" s="5"/>
      <c r="AA1556" s="5"/>
      <c r="AB1556" s="5"/>
      <c r="AC1556" s="5"/>
      <c r="AD1556" s="5"/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</row>
    <row r="1557" spans="1:42" s="25" customFormat="1" ht="16.5" customHeight="1" x14ac:dyDescent="0.25">
      <c r="A1557" s="16">
        <v>26110160</v>
      </c>
      <c r="B1557" s="17" t="s">
        <v>1211</v>
      </c>
      <c r="C1557" s="17" t="s">
        <v>154</v>
      </c>
      <c r="D1557" s="17" t="s">
        <v>941</v>
      </c>
      <c r="E1557" s="17" t="s">
        <v>76</v>
      </c>
      <c r="F1557" s="17">
        <v>9</v>
      </c>
      <c r="G1557" s="17">
        <v>974</v>
      </c>
      <c r="H1557" s="18">
        <v>-76.035722220000011</v>
      </c>
      <c r="I1557" s="19">
        <v>4.6848611099999999</v>
      </c>
      <c r="J1557" s="20">
        <v>72.033333333333331</v>
      </c>
      <c r="K1557" s="21">
        <v>76.986206896551721</v>
      </c>
      <c r="L1557" s="21">
        <v>140.6866666666667</v>
      </c>
      <c r="M1557" s="21">
        <v>172.89655172413791</v>
      </c>
      <c r="N1557" s="21">
        <v>154.83333333333329</v>
      </c>
      <c r="O1557" s="21">
        <v>92.3</v>
      </c>
      <c r="P1557" s="21">
        <v>101.10344827586211</v>
      </c>
      <c r="Q1557" s="21">
        <v>79.827586206896555</v>
      </c>
      <c r="R1557" s="21">
        <v>132.06896551724139</v>
      </c>
      <c r="S1557" s="21">
        <v>139.37037037037041</v>
      </c>
      <c r="T1557" s="21">
        <v>133.31379310344829</v>
      </c>
      <c r="U1557" s="21">
        <v>81.793103448275858</v>
      </c>
      <c r="V1557" s="22">
        <v>1377.2133588761169</v>
      </c>
      <c r="W1557" s="23">
        <v>350</v>
      </c>
      <c r="X1557" s="24">
        <v>0.97222222222222221</v>
      </c>
      <c r="Y1557" s="5"/>
      <c r="Z1557" s="5"/>
      <c r="AA1557" s="5"/>
      <c r="AB1557" s="5"/>
      <c r="AC1557" s="5"/>
      <c r="AD1557" s="5"/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</row>
    <row r="1558" spans="1:42" s="25" customFormat="1" ht="16.5" customHeight="1" x14ac:dyDescent="0.25">
      <c r="A1558" s="16">
        <v>26105140</v>
      </c>
      <c r="B1558" s="17" t="s">
        <v>1236</v>
      </c>
      <c r="C1558" s="17" t="s">
        <v>2407</v>
      </c>
      <c r="D1558" s="17" t="s">
        <v>893</v>
      </c>
      <c r="E1558" s="17" t="s">
        <v>76</v>
      </c>
      <c r="F1558" s="17">
        <v>9</v>
      </c>
      <c r="G1558" s="17">
        <v>2902</v>
      </c>
      <c r="H1558" s="18">
        <v>-75.888027780000002</v>
      </c>
      <c r="I1558" s="19">
        <v>4.0330555600000002</v>
      </c>
      <c r="J1558" s="20">
        <v>76.75</v>
      </c>
      <c r="K1558" s="21">
        <v>69.824999999999989</v>
      </c>
      <c r="L1558" s="21">
        <v>101.4206896551724</v>
      </c>
      <c r="M1558" s="21">
        <v>118.6333333333334</v>
      </c>
      <c r="N1558" s="21">
        <v>90.028571428571439</v>
      </c>
      <c r="O1558" s="21">
        <v>54.384615384615373</v>
      </c>
      <c r="P1558" s="21">
        <v>42.711111111111123</v>
      </c>
      <c r="Q1558" s="21">
        <v>35.496296296296293</v>
      </c>
      <c r="R1558" s="21">
        <v>56.083333333333321</v>
      </c>
      <c r="S1558" s="21">
        <v>129.61071428571429</v>
      </c>
      <c r="T1558" s="21">
        <v>149.78928571428571</v>
      </c>
      <c r="U1558" s="21">
        <v>96.192592592592604</v>
      </c>
      <c r="V1558" s="22">
        <v>1020.925543135026</v>
      </c>
      <c r="W1558" s="23">
        <v>330</v>
      </c>
      <c r="X1558" s="24">
        <v>0.91666666666666663</v>
      </c>
      <c r="Y1558" s="5"/>
      <c r="Z1558" s="5"/>
      <c r="AA1558" s="5"/>
      <c r="AB1558" s="5"/>
      <c r="AC1558" s="5"/>
      <c r="AD1558" s="5"/>
      <c r="AE1558" s="5"/>
      <c r="AF1558" s="5"/>
      <c r="AG1558" s="5"/>
      <c r="AH1558" s="5"/>
      <c r="AI1558" s="5"/>
      <c r="AJ1558" s="5"/>
      <c r="AK1558" s="5"/>
      <c r="AL1558" s="5"/>
      <c r="AM1558" s="5"/>
      <c r="AN1558" s="5"/>
      <c r="AO1558" s="5"/>
      <c r="AP1558" s="5"/>
    </row>
    <row r="1559" spans="1:42" s="25" customFormat="1" ht="16.5" customHeight="1" x14ac:dyDescent="0.25">
      <c r="A1559" s="16">
        <v>26100670</v>
      </c>
      <c r="B1559" s="17" t="s">
        <v>1211</v>
      </c>
      <c r="C1559" s="17" t="s">
        <v>2408</v>
      </c>
      <c r="D1559" s="17" t="s">
        <v>893</v>
      </c>
      <c r="E1559" s="17" t="s">
        <v>76</v>
      </c>
      <c r="F1559" s="17">
        <v>9</v>
      </c>
      <c r="G1559" s="17">
        <v>2783</v>
      </c>
      <c r="H1559" s="18">
        <v>-75.95</v>
      </c>
      <c r="I1559" s="19">
        <v>3.9833333299999998</v>
      </c>
      <c r="J1559" s="20">
        <v>189.65</v>
      </c>
      <c r="K1559" s="21">
        <v>126.6</v>
      </c>
      <c r="L1559" s="21">
        <v>220.15</v>
      </c>
      <c r="M1559" s="21">
        <v>284.2</v>
      </c>
      <c r="N1559" s="21">
        <v>230.45</v>
      </c>
      <c r="O1559" s="21">
        <v>117.6</v>
      </c>
      <c r="P1559" s="21">
        <v>86.263157894736835</v>
      </c>
      <c r="Q1559" s="21">
        <v>64.8</v>
      </c>
      <c r="R1559" s="21">
        <v>117.05</v>
      </c>
      <c r="S1559" s="21">
        <v>284.55</v>
      </c>
      <c r="T1559" s="21">
        <v>382.2</v>
      </c>
      <c r="U1559" s="21">
        <v>231.7</v>
      </c>
      <c r="V1559" s="22">
        <v>2335.213157894736</v>
      </c>
      <c r="W1559" s="23">
        <v>239</v>
      </c>
      <c r="X1559" s="24">
        <v>0.99583333333333335</v>
      </c>
      <c r="Y1559" s="5" t="s">
        <v>1214</v>
      </c>
      <c r="Z1559" s="5"/>
      <c r="AA1559" s="5"/>
      <c r="AB1559" s="5"/>
      <c r="AC1559" s="5"/>
      <c r="AD1559" s="5"/>
      <c r="AE1559" s="5"/>
      <c r="AF1559" s="5"/>
      <c r="AG1559" s="5"/>
      <c r="AH1559" s="5"/>
      <c r="AI1559" s="5"/>
      <c r="AJ1559" s="5"/>
      <c r="AK1559" s="5"/>
      <c r="AL1559" s="5"/>
      <c r="AM1559" s="5"/>
      <c r="AN1559" s="5"/>
      <c r="AO1559" s="5"/>
      <c r="AP1559" s="5"/>
    </row>
    <row r="1560" spans="1:42" s="25" customFormat="1" ht="16.5" customHeight="1" x14ac:dyDescent="0.25">
      <c r="A1560" s="16">
        <v>26100660</v>
      </c>
      <c r="B1560" s="17" t="s">
        <v>1211</v>
      </c>
      <c r="C1560" s="17" t="s">
        <v>2409</v>
      </c>
      <c r="D1560" s="17" t="s">
        <v>893</v>
      </c>
      <c r="E1560" s="17" t="s">
        <v>76</v>
      </c>
      <c r="F1560" s="17">
        <v>9</v>
      </c>
      <c r="G1560" s="17">
        <v>2350</v>
      </c>
      <c r="H1560" s="18">
        <v>-75.966666669999995</v>
      </c>
      <c r="I1560" s="19">
        <v>3.95</v>
      </c>
      <c r="J1560" s="20">
        <v>63.15</v>
      </c>
      <c r="K1560" s="21">
        <v>49.25</v>
      </c>
      <c r="L1560" s="21">
        <v>82.78947368421052</v>
      </c>
      <c r="M1560" s="21">
        <v>93.15789473684211</v>
      </c>
      <c r="N1560" s="21">
        <v>76.10526315789474</v>
      </c>
      <c r="O1560" s="21">
        <v>44.2</v>
      </c>
      <c r="P1560" s="21">
        <v>33.35</v>
      </c>
      <c r="Q1560" s="21">
        <v>24.2</v>
      </c>
      <c r="R1560" s="21">
        <v>50.25</v>
      </c>
      <c r="S1560" s="21">
        <v>112.9</v>
      </c>
      <c r="T1560" s="21">
        <v>120</v>
      </c>
      <c r="U1560" s="21">
        <v>72.21052631578948</v>
      </c>
      <c r="V1560" s="22">
        <v>821.56315789473683</v>
      </c>
      <c r="W1560" s="23">
        <v>235</v>
      </c>
      <c r="X1560" s="24">
        <v>0.97916666666666663</v>
      </c>
      <c r="Y1560" s="5" t="s">
        <v>1214</v>
      </c>
      <c r="Z1560" s="5"/>
      <c r="AA1560" s="5"/>
      <c r="AB1560" s="5"/>
      <c r="AC1560" s="5"/>
      <c r="AD1560" s="5"/>
      <c r="AE1560" s="5"/>
      <c r="AF1560" s="5"/>
      <c r="AG1560" s="5"/>
      <c r="AH1560" s="5"/>
      <c r="AI1560" s="5"/>
      <c r="AJ1560" s="5"/>
      <c r="AK1560" s="5"/>
      <c r="AL1560" s="5"/>
      <c r="AM1560" s="5"/>
      <c r="AN1560" s="5"/>
      <c r="AO1560" s="5"/>
      <c r="AP1560" s="5"/>
    </row>
    <row r="1561" spans="1:42" s="25" customFormat="1" ht="16.5" customHeight="1" x14ac:dyDescent="0.25">
      <c r="A1561" s="16">
        <v>26105230</v>
      </c>
      <c r="B1561" s="17" t="s">
        <v>1236</v>
      </c>
      <c r="C1561" s="17" t="s">
        <v>956</v>
      </c>
      <c r="D1561" s="17" t="s">
        <v>893</v>
      </c>
      <c r="E1561" s="17" t="s">
        <v>76</v>
      </c>
      <c r="F1561" s="17">
        <v>9</v>
      </c>
      <c r="G1561" s="17">
        <v>1119</v>
      </c>
      <c r="H1561" s="18">
        <v>-76.168527779999991</v>
      </c>
      <c r="I1561" s="19">
        <v>4.0283333299999997</v>
      </c>
      <c r="J1561" s="20">
        <v>90.218518518518508</v>
      </c>
      <c r="K1561" s="21">
        <v>96.483999999999995</v>
      </c>
      <c r="L1561" s="21">
        <v>144.78399999999999</v>
      </c>
      <c r="M1561" s="21">
        <v>161.22499999999999</v>
      </c>
      <c r="N1561" s="21">
        <v>113.5461538461538</v>
      </c>
      <c r="O1561" s="21">
        <v>59.638461538461527</v>
      </c>
      <c r="P1561" s="21">
        <v>52.266666666666659</v>
      </c>
      <c r="Q1561" s="21">
        <v>49.852098397910588</v>
      </c>
      <c r="R1561" s="21">
        <v>113.3564874490102</v>
      </c>
      <c r="S1561" s="21">
        <v>159.8161903222402</v>
      </c>
      <c r="T1561" s="21">
        <v>141.0916666666667</v>
      </c>
      <c r="U1561" s="21">
        <v>108.87916666666671</v>
      </c>
      <c r="V1561" s="22">
        <v>1291.1584100722951</v>
      </c>
      <c r="W1561" s="23">
        <v>297</v>
      </c>
      <c r="X1561" s="24">
        <v>0.82499999999999996</v>
      </c>
      <c r="Y1561" s="5"/>
      <c r="Z1561" s="5"/>
      <c r="AA1561" s="5"/>
      <c r="AB1561" s="5"/>
      <c r="AC1561" s="5"/>
      <c r="AD1561" s="5"/>
      <c r="AE1561" s="5"/>
      <c r="AF1561" s="5"/>
      <c r="AG1561" s="5"/>
      <c r="AH1561" s="5"/>
      <c r="AI1561" s="5"/>
      <c r="AJ1561" s="5"/>
      <c r="AK1561" s="5"/>
      <c r="AL1561" s="5"/>
      <c r="AM1561" s="5"/>
      <c r="AN1561" s="5"/>
      <c r="AO1561" s="5"/>
      <c r="AP1561" s="5"/>
    </row>
    <row r="1562" spans="1:42" s="25" customFormat="1" ht="16.5" customHeight="1" x14ac:dyDescent="0.25">
      <c r="A1562" s="16">
        <v>26100350</v>
      </c>
      <c r="B1562" s="17" t="s">
        <v>1211</v>
      </c>
      <c r="C1562" s="17" t="s">
        <v>2410</v>
      </c>
      <c r="D1562" s="17" t="s">
        <v>893</v>
      </c>
      <c r="E1562" s="17" t="s">
        <v>76</v>
      </c>
      <c r="F1562" s="17">
        <v>9</v>
      </c>
      <c r="G1562" s="17">
        <v>1657</v>
      </c>
      <c r="H1562" s="18">
        <v>-75.994749999999996</v>
      </c>
      <c r="I1562" s="19">
        <v>4.0543611099999994</v>
      </c>
      <c r="J1562" s="20">
        <v>150.19999999999999</v>
      </c>
      <c r="K1562" s="21">
        <v>132.87931034482759</v>
      </c>
      <c r="L1562" s="21">
        <v>174.2551724137931</v>
      </c>
      <c r="M1562" s="21">
        <v>234.14285714285711</v>
      </c>
      <c r="N1562" s="21">
        <v>159.28571428571431</v>
      </c>
      <c r="O1562" s="21">
        <v>95.7</v>
      </c>
      <c r="P1562" s="21">
        <v>53.923333333333332</v>
      </c>
      <c r="Q1562" s="21">
        <v>57.620689655172413</v>
      </c>
      <c r="R1562" s="21">
        <v>110.448275862069</v>
      </c>
      <c r="S1562" s="21">
        <v>236.07692307692309</v>
      </c>
      <c r="T1562" s="21">
        <v>262.69642857142861</v>
      </c>
      <c r="U1562" s="21">
        <v>180.19285714285709</v>
      </c>
      <c r="V1562" s="22">
        <v>1847.4215618289761</v>
      </c>
      <c r="W1562" s="23">
        <v>342</v>
      </c>
      <c r="X1562" s="24">
        <v>0.95</v>
      </c>
      <c r="Y1562" s="5"/>
      <c r="Z1562" s="5"/>
      <c r="AA1562" s="5"/>
      <c r="AB1562" s="5"/>
      <c r="AC1562" s="5"/>
      <c r="AD1562" s="5"/>
      <c r="AE1562" s="5"/>
      <c r="AF1562" s="5"/>
      <c r="AG1562" s="5"/>
      <c r="AH1562" s="5"/>
      <c r="AI1562" s="5"/>
      <c r="AJ1562" s="5"/>
      <c r="AK1562" s="5"/>
      <c r="AL1562" s="5"/>
      <c r="AM1562" s="5"/>
      <c r="AN1562" s="5"/>
      <c r="AO1562" s="5"/>
      <c r="AP1562" s="5"/>
    </row>
    <row r="1563" spans="1:42" s="25" customFormat="1" ht="16.5" customHeight="1" x14ac:dyDescent="0.25">
      <c r="A1563" s="16">
        <v>26100680</v>
      </c>
      <c r="B1563" s="17" t="s">
        <v>1211</v>
      </c>
      <c r="C1563" s="17" t="s">
        <v>2411</v>
      </c>
      <c r="D1563" s="17" t="s">
        <v>893</v>
      </c>
      <c r="E1563" s="17" t="s">
        <v>76</v>
      </c>
      <c r="F1563" s="17">
        <v>9</v>
      </c>
      <c r="G1563" s="17">
        <v>1560</v>
      </c>
      <c r="H1563" s="18">
        <v>-76.083333329999988</v>
      </c>
      <c r="I1563" s="19">
        <v>4.06666667</v>
      </c>
      <c r="J1563" s="20">
        <v>162.80000000000001</v>
      </c>
      <c r="K1563" s="21">
        <v>149.36842105263159</v>
      </c>
      <c r="L1563" s="21">
        <v>248.21052631578951</v>
      </c>
      <c r="M1563" s="21">
        <v>260.27777777777783</v>
      </c>
      <c r="N1563" s="21">
        <v>220.83333333333329</v>
      </c>
      <c r="O1563" s="21">
        <v>169.7</v>
      </c>
      <c r="P1563" s="21">
        <v>129.5</v>
      </c>
      <c r="Q1563" s="21">
        <v>121.05</v>
      </c>
      <c r="R1563" s="21">
        <v>191.78947368421049</v>
      </c>
      <c r="S1563" s="21">
        <v>293.89999999999998</v>
      </c>
      <c r="T1563" s="21">
        <v>270.10500000000002</v>
      </c>
      <c r="U1563" s="21">
        <v>196.1</v>
      </c>
      <c r="V1563" s="22">
        <v>2413.6345321637432</v>
      </c>
      <c r="W1563" s="23">
        <v>233</v>
      </c>
      <c r="X1563" s="24">
        <v>0.97083333333333333</v>
      </c>
      <c r="Y1563" s="5" t="s">
        <v>1214</v>
      </c>
      <c r="Z1563" s="5"/>
      <c r="AA1563" s="5"/>
      <c r="AB1563" s="5"/>
      <c r="AC1563" s="5"/>
      <c r="AD1563" s="5"/>
      <c r="AE1563" s="5"/>
      <c r="AF1563" s="5"/>
      <c r="AG1563" s="5"/>
      <c r="AH1563" s="5"/>
      <c r="AI1563" s="5"/>
      <c r="AJ1563" s="5"/>
      <c r="AK1563" s="5"/>
      <c r="AL1563" s="5"/>
      <c r="AM1563" s="5"/>
      <c r="AN1563" s="5"/>
      <c r="AO1563" s="5"/>
      <c r="AP1563" s="5"/>
    </row>
    <row r="1564" spans="1:42" s="25" customFormat="1" ht="16.5" customHeight="1" x14ac:dyDescent="0.25">
      <c r="A1564" s="16">
        <v>54030100</v>
      </c>
      <c r="B1564" s="17" t="s">
        <v>1211</v>
      </c>
      <c r="C1564" s="17" t="s">
        <v>2412</v>
      </c>
      <c r="D1564" s="17" t="s">
        <v>2413</v>
      </c>
      <c r="E1564" s="17" t="s">
        <v>76</v>
      </c>
      <c r="F1564" s="17">
        <v>9</v>
      </c>
      <c r="G1564" s="17">
        <v>1524</v>
      </c>
      <c r="H1564" s="18">
        <v>-76.233333329999994</v>
      </c>
      <c r="I1564" s="19">
        <v>4.6666666699999997</v>
      </c>
      <c r="J1564" s="20">
        <v>83.4</v>
      </c>
      <c r="K1564" s="21">
        <v>80.421052631578945</v>
      </c>
      <c r="L1564" s="21">
        <v>105.45</v>
      </c>
      <c r="M1564" s="21">
        <v>139.33000000000001</v>
      </c>
      <c r="N1564" s="21">
        <v>136.30000000000001</v>
      </c>
      <c r="O1564" s="21">
        <v>73.849999999999994</v>
      </c>
      <c r="P1564" s="21">
        <v>74.5</v>
      </c>
      <c r="Q1564" s="21">
        <v>70.150000000000006</v>
      </c>
      <c r="R1564" s="21">
        <v>105.175</v>
      </c>
      <c r="S1564" s="21">
        <v>155.85</v>
      </c>
      <c r="T1564" s="21">
        <v>181.8</v>
      </c>
      <c r="U1564" s="21">
        <v>104.95</v>
      </c>
      <c r="V1564" s="22">
        <v>1311.1760526315791</v>
      </c>
      <c r="W1564" s="23">
        <v>239</v>
      </c>
      <c r="X1564" s="24">
        <v>0.99583333333333335</v>
      </c>
      <c r="Y1564" s="5" t="s">
        <v>1214</v>
      </c>
      <c r="Z1564" s="5"/>
      <c r="AA1564" s="5"/>
      <c r="AB1564" s="5"/>
      <c r="AC1564" s="5"/>
      <c r="AD1564" s="5"/>
      <c r="AE1564" s="5"/>
      <c r="AF1564" s="5"/>
      <c r="AG1564" s="5"/>
      <c r="AH1564" s="5"/>
      <c r="AI1564" s="5"/>
      <c r="AJ1564" s="5"/>
      <c r="AK1564" s="5"/>
      <c r="AL1564" s="5"/>
      <c r="AM1564" s="5"/>
      <c r="AN1564" s="5"/>
      <c r="AO1564" s="5"/>
      <c r="AP1564" s="5"/>
    </row>
    <row r="1565" spans="1:42" s="25" customFormat="1" ht="16.5" customHeight="1" x14ac:dyDescent="0.25">
      <c r="A1565" s="16">
        <v>54030120</v>
      </c>
      <c r="B1565" s="17" t="s">
        <v>1211</v>
      </c>
      <c r="C1565" s="17" t="s">
        <v>2414</v>
      </c>
      <c r="D1565" s="17" t="s">
        <v>2413</v>
      </c>
      <c r="E1565" s="17" t="s">
        <v>76</v>
      </c>
      <c r="F1565" s="17">
        <v>9</v>
      </c>
      <c r="G1565" s="17">
        <v>1395</v>
      </c>
      <c r="H1565" s="18">
        <v>-76.2</v>
      </c>
      <c r="I1565" s="19">
        <v>4.6166666699999999</v>
      </c>
      <c r="J1565" s="20">
        <v>60.95</v>
      </c>
      <c r="K1565" s="21">
        <v>73.2</v>
      </c>
      <c r="L1565" s="21">
        <v>120.55</v>
      </c>
      <c r="M1565" s="21">
        <v>164.3</v>
      </c>
      <c r="N1565" s="21">
        <v>151.69999999999999</v>
      </c>
      <c r="O1565" s="21">
        <v>87.25</v>
      </c>
      <c r="P1565" s="21">
        <v>77</v>
      </c>
      <c r="Q1565" s="21">
        <v>83</v>
      </c>
      <c r="R1565" s="21">
        <v>126.5</v>
      </c>
      <c r="S1565" s="21">
        <v>132.10526315789471</v>
      </c>
      <c r="T1565" s="21">
        <v>126.1</v>
      </c>
      <c r="U1565" s="21">
        <v>80.150000000000006</v>
      </c>
      <c r="V1565" s="22">
        <v>1282.8052631578951</v>
      </c>
      <c r="W1565" s="23">
        <v>239</v>
      </c>
      <c r="X1565" s="24">
        <v>0.99583333333333335</v>
      </c>
      <c r="Y1565" s="5" t="s">
        <v>1214</v>
      </c>
      <c r="Z1565" s="5"/>
      <c r="AA1565" s="5"/>
      <c r="AB1565" s="5"/>
      <c r="AC1565" s="5"/>
      <c r="AD1565" s="5"/>
      <c r="AE1565" s="5"/>
      <c r="AF1565" s="5"/>
      <c r="AG1565" s="5"/>
      <c r="AH1565" s="5"/>
      <c r="AI1565" s="5"/>
      <c r="AJ1565" s="5"/>
      <c r="AK1565" s="5"/>
      <c r="AL1565" s="5"/>
      <c r="AM1565" s="5"/>
      <c r="AN1565" s="5"/>
      <c r="AO1565" s="5"/>
      <c r="AP1565" s="5"/>
    </row>
    <row r="1566" spans="1:42" s="25" customFormat="1" ht="16.5" customHeight="1" x14ac:dyDescent="0.25">
      <c r="A1566" s="16">
        <v>54030010</v>
      </c>
      <c r="B1566" s="17" t="s">
        <v>1211</v>
      </c>
      <c r="C1566" s="17" t="s">
        <v>2415</v>
      </c>
      <c r="D1566" s="17" t="s">
        <v>2413</v>
      </c>
      <c r="E1566" s="17" t="s">
        <v>76</v>
      </c>
      <c r="F1566" s="17">
        <v>9</v>
      </c>
      <c r="G1566" s="17">
        <v>1689</v>
      </c>
      <c r="H1566" s="18">
        <v>-76.201666669999994</v>
      </c>
      <c r="I1566" s="19">
        <v>4.5728333299999999</v>
      </c>
      <c r="J1566" s="20">
        <v>70</v>
      </c>
      <c r="K1566" s="21">
        <v>86.63333333333334</v>
      </c>
      <c r="L1566" s="21">
        <v>120.9</v>
      </c>
      <c r="M1566" s="21">
        <v>173.4</v>
      </c>
      <c r="N1566" s="21">
        <v>151.76666666666671</v>
      </c>
      <c r="O1566" s="21">
        <v>95.827586206896555</v>
      </c>
      <c r="P1566" s="21">
        <v>74.233333333333334</v>
      </c>
      <c r="Q1566" s="21">
        <v>72.034482758620683</v>
      </c>
      <c r="R1566" s="21">
        <v>130.7931034482759</v>
      </c>
      <c r="S1566" s="21">
        <v>172.21428571428569</v>
      </c>
      <c r="T1566" s="21">
        <v>163.44827586206901</v>
      </c>
      <c r="U1566" s="21">
        <v>94.142857142857139</v>
      </c>
      <c r="V1566" s="22">
        <v>1405.3939244663379</v>
      </c>
      <c r="W1566" s="23">
        <v>352</v>
      </c>
      <c r="X1566" s="24">
        <v>0.97777777777777775</v>
      </c>
      <c r="Y1566" s="5"/>
      <c r="Z1566" s="5"/>
      <c r="AA1566" s="5"/>
      <c r="AB1566" s="5"/>
      <c r="AC1566" s="5"/>
      <c r="AD1566" s="5"/>
      <c r="AE1566" s="5"/>
      <c r="AF1566" s="5"/>
      <c r="AG1566" s="5"/>
      <c r="AH1566" s="5"/>
      <c r="AI1566" s="5"/>
      <c r="AJ1566" s="5"/>
      <c r="AK1566" s="5"/>
      <c r="AL1566" s="5"/>
      <c r="AM1566" s="5"/>
      <c r="AN1566" s="5"/>
      <c r="AO1566" s="5"/>
      <c r="AP1566" s="5"/>
    </row>
    <row r="1567" spans="1:42" s="25" customFormat="1" ht="16.5" customHeight="1" x14ac:dyDescent="0.25">
      <c r="A1567" s="16">
        <v>54030150</v>
      </c>
      <c r="B1567" s="17" t="s">
        <v>1211</v>
      </c>
      <c r="C1567" s="17" t="s">
        <v>2416</v>
      </c>
      <c r="D1567" s="17" t="s">
        <v>2413</v>
      </c>
      <c r="E1567" s="17" t="s">
        <v>76</v>
      </c>
      <c r="F1567" s="17">
        <v>9</v>
      </c>
      <c r="G1567" s="17">
        <v>990</v>
      </c>
      <c r="H1567" s="18">
        <v>-76.266666669999992</v>
      </c>
      <c r="I1567" s="19">
        <v>4.5999999999999996</v>
      </c>
      <c r="J1567" s="20">
        <v>65.611111111111114</v>
      </c>
      <c r="K1567" s="21">
        <v>83.315789473684205</v>
      </c>
      <c r="L1567" s="21">
        <v>96.95</v>
      </c>
      <c r="M1567" s="21">
        <v>113.3</v>
      </c>
      <c r="N1567" s="21">
        <v>107.2</v>
      </c>
      <c r="O1567" s="21">
        <v>69.368421052631575</v>
      </c>
      <c r="P1567" s="21">
        <v>59.421052631578952</v>
      </c>
      <c r="Q1567" s="21">
        <v>46.45</v>
      </c>
      <c r="R1567" s="21">
        <v>75.95</v>
      </c>
      <c r="S1567" s="21">
        <v>151.80000000000001</v>
      </c>
      <c r="T1567" s="21">
        <v>159.15</v>
      </c>
      <c r="U1567" s="21">
        <v>99.55</v>
      </c>
      <c r="V1567" s="22">
        <v>1128.066374269006</v>
      </c>
      <c r="W1567" s="23">
        <v>235</v>
      </c>
      <c r="X1567" s="24">
        <v>0.97916666666666663</v>
      </c>
      <c r="Y1567" s="5" t="s">
        <v>1214</v>
      </c>
      <c r="Z1567" s="5"/>
      <c r="AA1567" s="5"/>
      <c r="AB1567" s="5"/>
      <c r="AC1567" s="5"/>
      <c r="AD1567" s="5"/>
      <c r="AE1567" s="5"/>
      <c r="AF1567" s="5"/>
      <c r="AG1567" s="5"/>
      <c r="AH1567" s="5"/>
      <c r="AI1567" s="5"/>
      <c r="AJ1567" s="5"/>
      <c r="AK1567" s="5"/>
      <c r="AL1567" s="5"/>
      <c r="AM1567" s="5"/>
      <c r="AN1567" s="5"/>
      <c r="AO1567" s="5"/>
      <c r="AP1567" s="5"/>
    </row>
    <row r="1568" spans="1:42" s="25" customFormat="1" ht="16.5" customHeight="1" x14ac:dyDescent="0.25">
      <c r="A1568" s="16">
        <v>26080070</v>
      </c>
      <c r="B1568" s="17" t="s">
        <v>1211</v>
      </c>
      <c r="C1568" s="17" t="s">
        <v>939</v>
      </c>
      <c r="D1568" s="17" t="s">
        <v>939</v>
      </c>
      <c r="E1568" s="17" t="s">
        <v>76</v>
      </c>
      <c r="F1568" s="17">
        <v>9</v>
      </c>
      <c r="G1568" s="17">
        <v>974</v>
      </c>
      <c r="H1568" s="18">
        <v>-76.429722220000002</v>
      </c>
      <c r="I1568" s="19">
        <v>3.69852778</v>
      </c>
      <c r="J1568" s="20">
        <v>36.866666666666667</v>
      </c>
      <c r="K1568" s="21">
        <v>51.068965517241381</v>
      </c>
      <c r="L1568" s="21">
        <v>94.233333333333334</v>
      </c>
      <c r="M1568" s="21">
        <v>113.1333333333333</v>
      </c>
      <c r="N1568" s="21">
        <v>91.4</v>
      </c>
      <c r="O1568" s="21">
        <v>56.06666666666667</v>
      </c>
      <c r="P1568" s="21">
        <v>39.06666666666667</v>
      </c>
      <c r="Q1568" s="21">
        <v>30.103448275862071</v>
      </c>
      <c r="R1568" s="21">
        <v>71.666666666666671</v>
      </c>
      <c r="S1568" s="21">
        <v>112.4666666666667</v>
      </c>
      <c r="T1568" s="21">
        <v>99.13333333333334</v>
      </c>
      <c r="U1568" s="21">
        <v>65.034482758620683</v>
      </c>
      <c r="V1568" s="22">
        <v>860.24022988505749</v>
      </c>
      <c r="W1568" s="23">
        <v>357</v>
      </c>
      <c r="X1568" s="24">
        <v>0.9916666666666667</v>
      </c>
      <c r="Y1568" s="5"/>
      <c r="Z1568" s="5"/>
      <c r="AA1568" s="5"/>
      <c r="AB1568" s="5"/>
      <c r="AC1568" s="5"/>
      <c r="AD1568" s="5"/>
      <c r="AE1568" s="5"/>
      <c r="AF1568" s="5"/>
      <c r="AG1568" s="5"/>
      <c r="AH1568" s="5"/>
      <c r="AI1568" s="5"/>
      <c r="AJ1568" s="5"/>
      <c r="AK1568" s="5"/>
      <c r="AL1568" s="5"/>
      <c r="AM1568" s="5"/>
      <c r="AN1568" s="5"/>
      <c r="AO1568" s="5"/>
      <c r="AP1568" s="5"/>
    </row>
    <row r="1569" spans="1:42" s="25" customFormat="1" ht="16.5" customHeight="1" x14ac:dyDescent="0.25">
      <c r="A1569" s="16">
        <v>26080290</v>
      </c>
      <c r="B1569" s="17" t="s">
        <v>1211</v>
      </c>
      <c r="C1569" s="17" t="s">
        <v>2417</v>
      </c>
      <c r="D1569" s="17" t="s">
        <v>2418</v>
      </c>
      <c r="E1569" s="17" t="s">
        <v>76</v>
      </c>
      <c r="F1569" s="17">
        <v>9</v>
      </c>
      <c r="G1569" s="17">
        <v>962</v>
      </c>
      <c r="H1569" s="18">
        <v>-76.35083333</v>
      </c>
      <c r="I1569" s="19">
        <v>3.8908888899999998</v>
      </c>
      <c r="J1569" s="20">
        <v>49.827586206896562</v>
      </c>
      <c r="K1569" s="21">
        <v>69.482758620689651</v>
      </c>
      <c r="L1569" s="21">
        <v>105.30714285714279</v>
      </c>
      <c r="M1569" s="21">
        <v>141.14814814814821</v>
      </c>
      <c r="N1569" s="21">
        <v>96.642857142857139</v>
      </c>
      <c r="O1569" s="21">
        <v>64.7</v>
      </c>
      <c r="P1569" s="21">
        <v>45.517241379310342</v>
      </c>
      <c r="Q1569" s="21">
        <v>45.517241379310342</v>
      </c>
      <c r="R1569" s="21">
        <v>89.11</v>
      </c>
      <c r="S1569" s="21">
        <v>130.96428571428569</v>
      </c>
      <c r="T1569" s="21">
        <v>125.6035714285714</v>
      </c>
      <c r="U1569" s="21">
        <v>71.717241379310352</v>
      </c>
      <c r="V1569" s="22">
        <v>1035.538074256523</v>
      </c>
      <c r="W1569" s="23">
        <v>344</v>
      </c>
      <c r="X1569" s="24">
        <v>0.9555555555555556</v>
      </c>
      <c r="Y1569" s="5"/>
      <c r="Z1569" s="5"/>
      <c r="AA1569" s="5"/>
      <c r="AB1569" s="5"/>
      <c r="AC1569" s="5"/>
      <c r="AD1569" s="5"/>
      <c r="AE1569" s="5"/>
      <c r="AF1569" s="5"/>
      <c r="AG1569" s="5"/>
      <c r="AH1569" s="5"/>
      <c r="AI1569" s="5"/>
      <c r="AJ1569" s="5"/>
      <c r="AK1569" s="5"/>
      <c r="AL1569" s="5"/>
      <c r="AM1569" s="5"/>
      <c r="AN1569" s="5"/>
      <c r="AO1569" s="5"/>
      <c r="AP1569" s="5"/>
    </row>
    <row r="1570" spans="1:42" s="25" customFormat="1" ht="16.5" customHeight="1" x14ac:dyDescent="0.25">
      <c r="A1570" s="16">
        <v>26085130</v>
      </c>
      <c r="B1570" s="17" t="s">
        <v>1236</v>
      </c>
      <c r="C1570" s="17" t="s">
        <v>2419</v>
      </c>
      <c r="D1570" s="17" t="s">
        <v>2420</v>
      </c>
      <c r="E1570" s="17" t="s">
        <v>76</v>
      </c>
      <c r="F1570" s="17">
        <v>9</v>
      </c>
      <c r="G1570" s="17">
        <v>1500</v>
      </c>
      <c r="H1570" s="18">
        <v>-76.566666669999989</v>
      </c>
      <c r="I1570" s="19">
        <v>3.5833333299999999</v>
      </c>
      <c r="J1570" s="20">
        <v>60.35</v>
      </c>
      <c r="K1570" s="21">
        <v>57.789473684210527</v>
      </c>
      <c r="L1570" s="21">
        <v>113.8</v>
      </c>
      <c r="M1570" s="21">
        <v>148.94999999999999</v>
      </c>
      <c r="N1570" s="21">
        <v>123.9</v>
      </c>
      <c r="O1570" s="21">
        <v>66.349999999999994</v>
      </c>
      <c r="P1570" s="21">
        <v>49</v>
      </c>
      <c r="Q1570" s="21">
        <v>38.950000000000003</v>
      </c>
      <c r="R1570" s="21">
        <v>69.650000000000006</v>
      </c>
      <c r="S1570" s="21">
        <v>116.55</v>
      </c>
      <c r="T1570" s="21">
        <v>122.6</v>
      </c>
      <c r="U1570" s="21">
        <v>74.2</v>
      </c>
      <c r="V1570" s="22">
        <v>1042.089473684211</v>
      </c>
      <c r="W1570" s="23">
        <v>239</v>
      </c>
      <c r="X1570" s="24">
        <v>0.99583333333333335</v>
      </c>
      <c r="Y1570" s="5" t="s">
        <v>1214</v>
      </c>
      <c r="Z1570" s="5"/>
      <c r="AA1570" s="5"/>
      <c r="AB1570" s="5"/>
      <c r="AC1570" s="5"/>
      <c r="AD1570" s="5"/>
      <c r="AE1570" s="5"/>
      <c r="AF1570" s="5"/>
      <c r="AG1570" s="5"/>
      <c r="AH1570" s="5"/>
      <c r="AI1570" s="5"/>
      <c r="AJ1570" s="5"/>
      <c r="AK1570" s="5"/>
      <c r="AL1570" s="5"/>
      <c r="AM1570" s="5"/>
      <c r="AN1570" s="5"/>
      <c r="AO1570" s="5"/>
      <c r="AP1570" s="5"/>
    </row>
    <row r="1571" spans="1:42" s="25" customFormat="1" ht="16.5" customHeight="1" x14ac:dyDescent="0.25">
      <c r="A1571" s="16">
        <v>26120130</v>
      </c>
      <c r="B1571" s="17" t="s">
        <v>1211</v>
      </c>
      <c r="C1571" s="17" t="s">
        <v>224</v>
      </c>
      <c r="D1571" s="17" t="s">
        <v>901</v>
      </c>
      <c r="E1571" s="17" t="s">
        <v>76</v>
      </c>
      <c r="F1571" s="17">
        <v>9</v>
      </c>
      <c r="G1571" s="17">
        <v>1178</v>
      </c>
      <c r="H1571" s="18">
        <v>-75.915416669999999</v>
      </c>
      <c r="I1571" s="19">
        <v>4.4027777800000001</v>
      </c>
      <c r="J1571" s="20">
        <v>106.5925925925926</v>
      </c>
      <c r="K1571" s="21">
        <v>115.8148148148148</v>
      </c>
      <c r="L1571" s="21">
        <v>195.8576923076923</v>
      </c>
      <c r="M1571" s="21">
        <v>220.31053495407099</v>
      </c>
      <c r="N1571" s="21">
        <v>185.56</v>
      </c>
      <c r="O1571" s="21">
        <v>131.81498527526861</v>
      </c>
      <c r="P1571" s="21">
        <v>93.575862068965506</v>
      </c>
      <c r="Q1571" s="21">
        <v>89.074074074074076</v>
      </c>
      <c r="R1571" s="21">
        <v>147.08333333333329</v>
      </c>
      <c r="S1571" s="21">
        <v>208.125</v>
      </c>
      <c r="T1571" s="21">
        <v>189.2692307692308</v>
      </c>
      <c r="U1571" s="21">
        <v>121</v>
      </c>
      <c r="V1571" s="22">
        <v>1804.0781201900429</v>
      </c>
      <c r="W1571" s="23">
        <v>312</v>
      </c>
      <c r="X1571" s="24">
        <v>0.8666666666666667</v>
      </c>
      <c r="Y1571" s="5"/>
      <c r="Z1571" s="5"/>
      <c r="AA1571" s="5"/>
      <c r="AB1571" s="5"/>
      <c r="AC1571" s="5"/>
      <c r="AD1571" s="5"/>
      <c r="AE1571" s="5"/>
      <c r="AF1571" s="5"/>
      <c r="AG1571" s="5"/>
      <c r="AH1571" s="5"/>
      <c r="AI1571" s="5"/>
      <c r="AJ1571" s="5"/>
      <c r="AK1571" s="5"/>
      <c r="AL1571" s="5"/>
      <c r="AM1571" s="5"/>
      <c r="AN1571" s="5"/>
      <c r="AO1571" s="5"/>
      <c r="AP1571" s="5"/>
    </row>
    <row r="1572" spans="1:42" s="25" customFormat="1" ht="16.5" customHeight="1" x14ac:dyDescent="0.25">
      <c r="A1572" s="16">
        <v>26120180</v>
      </c>
      <c r="B1572" s="17" t="s">
        <v>1211</v>
      </c>
      <c r="C1572" s="17" t="s">
        <v>2421</v>
      </c>
      <c r="D1572" s="17" t="s">
        <v>901</v>
      </c>
      <c r="E1572" s="17" t="s">
        <v>76</v>
      </c>
      <c r="F1572" s="17">
        <v>9</v>
      </c>
      <c r="G1572" s="17">
        <v>1071</v>
      </c>
      <c r="H1572" s="18">
        <v>-75.875333329999989</v>
      </c>
      <c r="I1572" s="19">
        <v>4.40930556</v>
      </c>
      <c r="J1572" s="20">
        <v>90.683999999999997</v>
      </c>
      <c r="K1572" s="21">
        <v>121.6851851851852</v>
      </c>
      <c r="L1572" s="21">
        <v>188.28518518518521</v>
      </c>
      <c r="M1572" s="21">
        <v>223.19629629629631</v>
      </c>
      <c r="N1572" s="21">
        <v>189.4172413793103</v>
      </c>
      <c r="O1572" s="21">
        <v>104.5703703703704</v>
      </c>
      <c r="P1572" s="21">
        <v>91.76</v>
      </c>
      <c r="Q1572" s="21">
        <v>77.938461538461539</v>
      </c>
      <c r="R1572" s="21">
        <v>144.7074074074074</v>
      </c>
      <c r="S1572" s="21">
        <v>221.0541666666667</v>
      </c>
      <c r="T1572" s="21">
        <v>207.08571428571429</v>
      </c>
      <c r="U1572" s="21">
        <v>114.91071428571431</v>
      </c>
      <c r="V1572" s="22">
        <v>1775.294742600312</v>
      </c>
      <c r="W1572" s="23">
        <v>320</v>
      </c>
      <c r="X1572" s="24">
        <v>0.88888888888888884</v>
      </c>
      <c r="Y1572" s="5"/>
      <c r="Z1572" s="5"/>
      <c r="AA1572" s="5"/>
      <c r="AB1572" s="5"/>
      <c r="AC1572" s="5"/>
      <c r="AD1572" s="5"/>
      <c r="AE1572" s="5"/>
      <c r="AF1572" s="5"/>
      <c r="AG1572" s="5"/>
      <c r="AH1572" s="5"/>
      <c r="AI1572" s="5"/>
      <c r="AJ1572" s="5"/>
      <c r="AK1572" s="5"/>
      <c r="AL1572" s="5"/>
      <c r="AM1572" s="5"/>
      <c r="AN1572" s="5"/>
      <c r="AO1572" s="5"/>
      <c r="AP1572" s="5"/>
    </row>
    <row r="1573" spans="1:42" s="25" customFormat="1" ht="16.5" customHeight="1" x14ac:dyDescent="0.25">
      <c r="A1573" s="16">
        <v>26100400</v>
      </c>
      <c r="B1573" s="17" t="s">
        <v>1211</v>
      </c>
      <c r="C1573" s="17" t="s">
        <v>2422</v>
      </c>
      <c r="D1573" s="17" t="s">
        <v>901</v>
      </c>
      <c r="E1573" s="17" t="s">
        <v>76</v>
      </c>
      <c r="F1573" s="17">
        <v>9</v>
      </c>
      <c r="G1573" s="17">
        <v>17</v>
      </c>
      <c r="H1573" s="18">
        <v>-76.02</v>
      </c>
      <c r="I1573" s="19">
        <v>4.3099999999999996</v>
      </c>
      <c r="J1573" s="20">
        <v>69.05263157894737</v>
      </c>
      <c r="K1573" s="21">
        <v>78.75</v>
      </c>
      <c r="L1573" s="21">
        <v>154.52500000000001</v>
      </c>
      <c r="M1573" s="21">
        <v>194.7777777777778</v>
      </c>
      <c r="N1573" s="21">
        <v>174.38888888888891</v>
      </c>
      <c r="O1573" s="21">
        <v>118</v>
      </c>
      <c r="P1573" s="21">
        <v>110.8421052631579</v>
      </c>
      <c r="Q1573" s="21">
        <v>79.86666666666666</v>
      </c>
      <c r="R1573" s="21">
        <v>130.58823529411771</v>
      </c>
      <c r="S1573" s="21">
        <v>154</v>
      </c>
      <c r="T1573" s="21">
        <v>183.6333333333333</v>
      </c>
      <c r="U1573" s="21">
        <v>122.1578947368421</v>
      </c>
      <c r="V1573" s="22">
        <v>1570.5825335397319</v>
      </c>
      <c r="W1573" s="23">
        <v>214</v>
      </c>
      <c r="X1573" s="24">
        <v>0.89166666666666672</v>
      </c>
      <c r="Y1573" s="5" t="s">
        <v>1214</v>
      </c>
      <c r="Z1573" s="5"/>
      <c r="AA1573" s="5"/>
      <c r="AB1573" s="5"/>
      <c r="AC1573" s="5"/>
      <c r="AD1573" s="5"/>
      <c r="AE1573" s="5"/>
      <c r="AF1573" s="5"/>
      <c r="AG1573" s="5"/>
      <c r="AH1573" s="5"/>
      <c r="AI1573" s="5"/>
      <c r="AJ1573" s="5"/>
      <c r="AK1573" s="5"/>
      <c r="AL1573" s="5"/>
      <c r="AM1573" s="5"/>
      <c r="AN1573" s="5"/>
      <c r="AO1573" s="5"/>
      <c r="AP1573" s="5"/>
    </row>
    <row r="1574" spans="1:42" s="25" customFormat="1" ht="16.5" customHeight="1" x14ac:dyDescent="0.25">
      <c r="A1574" s="16">
        <v>26105110</v>
      </c>
      <c r="B1574" s="17" t="s">
        <v>1236</v>
      </c>
      <c r="C1574" s="17" t="s">
        <v>958</v>
      </c>
      <c r="D1574" s="17" t="s">
        <v>901</v>
      </c>
      <c r="E1574" s="17" t="s">
        <v>76</v>
      </c>
      <c r="F1574" s="17">
        <v>9</v>
      </c>
      <c r="G1574" s="17">
        <v>954</v>
      </c>
      <c r="H1574" s="18">
        <v>-76.084527780000002</v>
      </c>
      <c r="I1574" s="19">
        <v>4.3244999999999996</v>
      </c>
      <c r="J1574" s="20">
        <v>54.303846153846159</v>
      </c>
      <c r="K1574" s="21">
        <v>64.97999999999999</v>
      </c>
      <c r="L1574" s="21">
        <v>130.8814814814815</v>
      </c>
      <c r="M1574" s="21">
        <v>162.88846153846151</v>
      </c>
      <c r="N1574" s="21">
        <v>169.2208333333333</v>
      </c>
      <c r="O1574" s="21">
        <v>97.68518518518519</v>
      </c>
      <c r="P1574" s="21">
        <v>85.823747618993139</v>
      </c>
      <c r="Q1574" s="21">
        <v>70.788888888888891</v>
      </c>
      <c r="R1574" s="21">
        <v>108.6892857142857</v>
      </c>
      <c r="S1574" s="21">
        <v>148.2275862068966</v>
      </c>
      <c r="T1574" s="21">
        <v>141.82222222222219</v>
      </c>
      <c r="U1574" s="21">
        <v>84.864000000000019</v>
      </c>
      <c r="V1574" s="22">
        <v>1320.1755383435941</v>
      </c>
      <c r="W1574" s="23">
        <v>315</v>
      </c>
      <c r="X1574" s="24">
        <v>0.875</v>
      </c>
      <c r="Y1574" s="5"/>
      <c r="Z1574" s="5"/>
      <c r="AA1574" s="5"/>
      <c r="AB1574" s="5"/>
      <c r="AC1574" s="5"/>
      <c r="AD1574" s="5"/>
      <c r="AE1574" s="5"/>
      <c r="AF1574" s="5"/>
      <c r="AG1574" s="5"/>
      <c r="AH1574" s="5"/>
      <c r="AI1574" s="5"/>
      <c r="AJ1574" s="5"/>
      <c r="AK1574" s="5"/>
      <c r="AL1574" s="5"/>
      <c r="AM1574" s="5"/>
      <c r="AN1574" s="5"/>
      <c r="AO1574" s="5"/>
      <c r="AP1574" s="5"/>
    </row>
    <row r="1575" spans="1:42" s="25" customFormat="1" ht="16.5" customHeight="1" x14ac:dyDescent="0.25">
      <c r="A1575" s="16">
        <v>26100360</v>
      </c>
      <c r="B1575" s="17" t="s">
        <v>1211</v>
      </c>
      <c r="C1575" s="17" t="s">
        <v>2423</v>
      </c>
      <c r="D1575" s="17" t="s">
        <v>901</v>
      </c>
      <c r="E1575" s="17" t="s">
        <v>76</v>
      </c>
      <c r="F1575" s="17">
        <v>9</v>
      </c>
      <c r="G1575" s="17">
        <v>1024</v>
      </c>
      <c r="H1575" s="18">
        <v>-75.95</v>
      </c>
      <c r="I1575" s="19">
        <v>4.4000000000000004</v>
      </c>
      <c r="J1575" s="20">
        <v>84.25</v>
      </c>
      <c r="K1575" s="21">
        <v>104.1052631578947</v>
      </c>
      <c r="L1575" s="21">
        <v>184.15</v>
      </c>
      <c r="M1575" s="21">
        <v>233.7</v>
      </c>
      <c r="N1575" s="21">
        <v>207</v>
      </c>
      <c r="O1575" s="21">
        <v>144.9</v>
      </c>
      <c r="P1575" s="21">
        <v>109.35</v>
      </c>
      <c r="Q1575" s="21">
        <v>78.099999999999994</v>
      </c>
      <c r="R1575" s="21">
        <v>150</v>
      </c>
      <c r="S1575" s="21">
        <v>193.7</v>
      </c>
      <c r="T1575" s="21">
        <v>195.10526315789471</v>
      </c>
      <c r="U1575" s="21">
        <v>122.6</v>
      </c>
      <c r="V1575" s="22">
        <v>1806.9605263157889</v>
      </c>
      <c r="W1575" s="23">
        <v>238</v>
      </c>
      <c r="X1575" s="24">
        <v>0.9916666666666667</v>
      </c>
      <c r="Y1575" s="5" t="s">
        <v>1214</v>
      </c>
      <c r="Z1575" s="5"/>
      <c r="AA1575" s="5"/>
      <c r="AB1575" s="5"/>
      <c r="AC1575" s="5"/>
      <c r="AD1575" s="5"/>
      <c r="AE1575" s="5"/>
      <c r="AF1575" s="5"/>
      <c r="AG1575" s="5"/>
      <c r="AH1575" s="5"/>
      <c r="AI1575" s="5"/>
      <c r="AJ1575" s="5"/>
      <c r="AK1575" s="5"/>
      <c r="AL1575" s="5"/>
      <c r="AM1575" s="5"/>
      <c r="AN1575" s="5"/>
      <c r="AO1575" s="5"/>
      <c r="AP1575" s="5"/>
    </row>
    <row r="1576" spans="1:42" s="25" customFormat="1" ht="16.5" customHeight="1" x14ac:dyDescent="0.25">
      <c r="A1576" s="16">
        <v>26100780</v>
      </c>
      <c r="B1576" s="17" t="s">
        <v>1211</v>
      </c>
      <c r="C1576" s="17" t="s">
        <v>901</v>
      </c>
      <c r="D1576" s="17" t="s">
        <v>901</v>
      </c>
      <c r="E1576" s="17" t="s">
        <v>76</v>
      </c>
      <c r="F1576" s="17">
        <v>9</v>
      </c>
      <c r="G1576" s="17">
        <v>953</v>
      </c>
      <c r="H1576" s="18">
        <v>-76.073499999999996</v>
      </c>
      <c r="I1576" s="19">
        <v>4.3830555599999999</v>
      </c>
      <c r="J1576" s="20">
        <v>47.93333333333333</v>
      </c>
      <c r="K1576" s="21">
        <v>66.98</v>
      </c>
      <c r="L1576" s="21">
        <v>120.23333333333331</v>
      </c>
      <c r="M1576" s="21">
        <v>163.2413793103448</v>
      </c>
      <c r="N1576" s="21">
        <v>163.62068965517241</v>
      </c>
      <c r="O1576" s="21">
        <v>96.017241379310349</v>
      </c>
      <c r="P1576" s="21">
        <v>89.624137931034483</v>
      </c>
      <c r="Q1576" s="21">
        <v>77.862068965517238</v>
      </c>
      <c r="R1576" s="21">
        <v>117.27586206896549</v>
      </c>
      <c r="S1576" s="21">
        <v>141.05000000000001</v>
      </c>
      <c r="T1576" s="21">
        <v>130.65517241379311</v>
      </c>
      <c r="U1576" s="21">
        <v>89.267857142857139</v>
      </c>
      <c r="V1576" s="22">
        <v>1303.7610755336621</v>
      </c>
      <c r="W1576" s="23">
        <v>349</v>
      </c>
      <c r="X1576" s="24">
        <v>0.96944444444444444</v>
      </c>
      <c r="Y1576" s="5"/>
      <c r="Z1576" s="5"/>
      <c r="AA1576" s="5"/>
      <c r="AB1576" s="5"/>
      <c r="AC1576" s="5"/>
      <c r="AD1576" s="5"/>
      <c r="AE1576" s="5"/>
      <c r="AF1576" s="5"/>
      <c r="AG1576" s="5"/>
      <c r="AH1576" s="5"/>
      <c r="AI1576" s="5"/>
      <c r="AJ1576" s="5"/>
      <c r="AK1576" s="5"/>
      <c r="AL1576" s="5"/>
      <c r="AM1576" s="5"/>
      <c r="AN1576" s="5"/>
      <c r="AO1576" s="5"/>
      <c r="AP1576" s="5"/>
    </row>
    <row r="1577" spans="1:42" s="25" customFormat="1" ht="16.5" customHeight="1" x14ac:dyDescent="0.25">
      <c r="A1577" s="16">
        <v>42040010</v>
      </c>
      <c r="B1577" s="17" t="s">
        <v>1211</v>
      </c>
      <c r="C1577" s="17" t="s">
        <v>2424</v>
      </c>
      <c r="D1577" s="17" t="s">
        <v>2425</v>
      </c>
      <c r="E1577" s="17" t="s">
        <v>312</v>
      </c>
      <c r="F1577" s="17">
        <v>3</v>
      </c>
      <c r="G1577" s="17">
        <v>200</v>
      </c>
      <c r="H1577" s="18">
        <v>-71.040000000000006</v>
      </c>
      <c r="I1577" s="19">
        <v>0.87</v>
      </c>
      <c r="J1577" s="20">
        <v>196.35714285714289</v>
      </c>
      <c r="K1577" s="21">
        <v>257.81481481481478</v>
      </c>
      <c r="L1577" s="21">
        <v>316.35416666666669</v>
      </c>
      <c r="M1577" s="21">
        <v>473.91666666666669</v>
      </c>
      <c r="N1577" s="21">
        <v>450.5</v>
      </c>
      <c r="O1577" s="21">
        <v>465.20689655172413</v>
      </c>
      <c r="P1577" s="21">
        <v>413.5</v>
      </c>
      <c r="Q1577" s="21">
        <v>331.16071428571428</v>
      </c>
      <c r="R1577" s="21">
        <v>269.88461538461542</v>
      </c>
      <c r="S1577" s="21">
        <v>301.95357142857148</v>
      </c>
      <c r="T1577" s="21">
        <v>278.62962962962962</v>
      </c>
      <c r="U1577" s="21">
        <v>240.14285714285711</v>
      </c>
      <c r="V1577" s="22">
        <v>3995.4210754284031</v>
      </c>
      <c r="W1577" s="23">
        <v>317</v>
      </c>
      <c r="X1577" s="24">
        <v>0.88055555555555554</v>
      </c>
      <c r="Y1577" s="5"/>
      <c r="Z1577" s="5"/>
      <c r="AA1577" s="5"/>
      <c r="AB1577" s="5"/>
      <c r="AC1577" s="5"/>
      <c r="AD1577" s="5"/>
      <c r="AE1577" s="5"/>
      <c r="AF1577" s="5"/>
      <c r="AG1577" s="5"/>
      <c r="AH1577" s="5"/>
      <c r="AI1577" s="5"/>
      <c r="AJ1577" s="5"/>
      <c r="AK1577" s="5"/>
      <c r="AL1577" s="5"/>
      <c r="AM1577" s="5"/>
      <c r="AN1577" s="5"/>
      <c r="AO1577" s="5"/>
      <c r="AP1577" s="5"/>
    </row>
    <row r="1578" spans="1:42" s="25" customFormat="1" ht="16.5" customHeight="1" x14ac:dyDescent="0.25">
      <c r="A1578" s="16">
        <v>42060010</v>
      </c>
      <c r="B1578" s="17" t="s">
        <v>1211</v>
      </c>
      <c r="C1578" s="17" t="s">
        <v>2426</v>
      </c>
      <c r="D1578" s="17" t="s">
        <v>313</v>
      </c>
      <c r="E1578" s="17" t="s">
        <v>312</v>
      </c>
      <c r="F1578" s="17">
        <v>3</v>
      </c>
      <c r="G1578" s="17">
        <v>195</v>
      </c>
      <c r="H1578" s="18">
        <v>-70.78</v>
      </c>
      <c r="I1578" s="19">
        <v>0.91</v>
      </c>
      <c r="J1578" s="20">
        <v>184.45357142857139</v>
      </c>
      <c r="K1578" s="21">
        <v>206.22592592592591</v>
      </c>
      <c r="L1578" s="21">
        <v>289.21153846153851</v>
      </c>
      <c r="M1578" s="21">
        <v>386.69259259259258</v>
      </c>
      <c r="N1578" s="21">
        <v>420.45357142857148</v>
      </c>
      <c r="O1578" s="21">
        <v>435.65517241379308</v>
      </c>
      <c r="P1578" s="21">
        <v>391.67857142857139</v>
      </c>
      <c r="Q1578" s="21">
        <v>309.5658073425293</v>
      </c>
      <c r="R1578" s="21">
        <v>236</v>
      </c>
      <c r="S1578" s="21">
        <v>269.88461538461542</v>
      </c>
      <c r="T1578" s="21">
        <v>239.96</v>
      </c>
      <c r="U1578" s="21">
        <v>214.77692307692311</v>
      </c>
      <c r="V1578" s="22">
        <v>3584.5582894836321</v>
      </c>
      <c r="W1578" s="23">
        <v>320</v>
      </c>
      <c r="X1578" s="24">
        <v>0.88888888888888884</v>
      </c>
      <c r="Y1578" s="5"/>
      <c r="Z1578" s="5"/>
      <c r="AA1578" s="5"/>
      <c r="AB1578" s="5"/>
      <c r="AC1578" s="5"/>
      <c r="AD1578" s="5"/>
      <c r="AE1578" s="5"/>
      <c r="AF1578" s="5"/>
      <c r="AG1578" s="5"/>
      <c r="AH1578" s="5"/>
      <c r="AI1578" s="5"/>
      <c r="AJ1578" s="5"/>
      <c r="AK1578" s="5"/>
      <c r="AL1578" s="5"/>
      <c r="AM1578" s="5"/>
      <c r="AN1578" s="5"/>
      <c r="AO1578" s="5"/>
      <c r="AP1578" s="5"/>
    </row>
    <row r="1579" spans="1:42" s="25" customFormat="1" ht="16.5" customHeight="1" x14ac:dyDescent="0.25">
      <c r="A1579" s="16">
        <v>42050020</v>
      </c>
      <c r="B1579" s="17" t="s">
        <v>1211</v>
      </c>
      <c r="C1579" s="17" t="s">
        <v>2427</v>
      </c>
      <c r="D1579" s="17" t="s">
        <v>313</v>
      </c>
      <c r="E1579" s="17" t="s">
        <v>312</v>
      </c>
      <c r="F1579" s="17">
        <v>3</v>
      </c>
      <c r="G1579" s="17">
        <v>190</v>
      </c>
      <c r="H1579" s="18">
        <v>-70.73</v>
      </c>
      <c r="I1579" s="19">
        <v>1.1000000000000001</v>
      </c>
      <c r="J1579" s="20">
        <v>151.16666666666671</v>
      </c>
      <c r="K1579" s="21">
        <v>205</v>
      </c>
      <c r="L1579" s="21">
        <v>310.33333333333331</v>
      </c>
      <c r="M1579" s="21">
        <v>405.9</v>
      </c>
      <c r="N1579" s="21">
        <v>407.44444444444451</v>
      </c>
      <c r="O1579" s="21">
        <v>336.33448275862071</v>
      </c>
      <c r="P1579" s="21">
        <v>330.71724137931028</v>
      </c>
      <c r="Q1579" s="21">
        <v>282.2</v>
      </c>
      <c r="R1579" s="21">
        <v>227.17241379310349</v>
      </c>
      <c r="S1579" s="21">
        <v>262.14814814814821</v>
      </c>
      <c r="T1579" s="21">
        <v>220.85714285714289</v>
      </c>
      <c r="U1579" s="21">
        <v>196.59259259259261</v>
      </c>
      <c r="V1579" s="22">
        <v>3335.8664659733622</v>
      </c>
      <c r="W1579" s="23">
        <v>343</v>
      </c>
      <c r="X1579" s="24">
        <v>0.95277777777777772</v>
      </c>
      <c r="Y1579" s="5"/>
      <c r="Z1579" s="5"/>
      <c r="AA1579" s="5"/>
      <c r="AB1579" s="5"/>
      <c r="AC1579" s="5"/>
      <c r="AD1579" s="5"/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/>
    </row>
    <row r="1580" spans="1:42" s="25" customFormat="1" ht="16.5" customHeight="1" x14ac:dyDescent="0.25">
      <c r="A1580" s="16">
        <v>42070020</v>
      </c>
      <c r="B1580" s="17" t="s">
        <v>1211</v>
      </c>
      <c r="C1580" s="17" t="s">
        <v>2428</v>
      </c>
      <c r="D1580" s="17" t="s">
        <v>313</v>
      </c>
      <c r="E1580" s="17" t="s">
        <v>312</v>
      </c>
      <c r="F1580" s="17">
        <v>3</v>
      </c>
      <c r="G1580" s="17">
        <v>185</v>
      </c>
      <c r="H1580" s="18">
        <v>-70.290000000000006</v>
      </c>
      <c r="I1580" s="19">
        <v>1.31</v>
      </c>
      <c r="J1580" s="20">
        <v>216.19310344827591</v>
      </c>
      <c r="K1580" s="21">
        <v>221.22499999999999</v>
      </c>
      <c r="L1580" s="21">
        <v>315.28214285714279</v>
      </c>
      <c r="M1580" s="21">
        <v>394.98846153846159</v>
      </c>
      <c r="N1580" s="21">
        <v>402.45</v>
      </c>
      <c r="O1580" s="21">
        <v>366.83333333333331</v>
      </c>
      <c r="P1580" s="21">
        <v>384.64</v>
      </c>
      <c r="Q1580" s="21">
        <v>290.375</v>
      </c>
      <c r="R1580" s="21">
        <v>259.03703703703701</v>
      </c>
      <c r="S1580" s="21">
        <v>258.85185185185179</v>
      </c>
      <c r="T1580" s="21">
        <v>267.5</v>
      </c>
      <c r="U1580" s="21">
        <v>297.27857142857141</v>
      </c>
      <c r="V1580" s="22">
        <v>3674.6545014946742</v>
      </c>
      <c r="W1580" s="23">
        <v>316</v>
      </c>
      <c r="X1580" s="24">
        <v>0.87777777777777777</v>
      </c>
      <c r="Y1580" s="5"/>
      <c r="Z1580" s="5"/>
      <c r="AA1580" s="5"/>
      <c r="AB1580" s="5"/>
      <c r="AC1580" s="5"/>
      <c r="AD1580" s="5"/>
      <c r="AE1580" s="5"/>
      <c r="AF1580" s="5"/>
      <c r="AG1580" s="5"/>
      <c r="AH1580" s="5"/>
      <c r="AI1580" s="5"/>
      <c r="AJ1580" s="5"/>
      <c r="AK1580" s="5"/>
      <c r="AL1580" s="5"/>
      <c r="AM1580" s="5"/>
      <c r="AN1580" s="5"/>
      <c r="AO1580" s="5"/>
      <c r="AP1580" s="5"/>
    </row>
    <row r="1581" spans="1:42" s="25" customFormat="1" ht="16.5" customHeight="1" x14ac:dyDescent="0.25">
      <c r="A1581" s="16">
        <v>42080010</v>
      </c>
      <c r="B1581" s="17" t="s">
        <v>1211</v>
      </c>
      <c r="C1581" s="17" t="s">
        <v>2429</v>
      </c>
      <c r="D1581" s="17" t="s">
        <v>313</v>
      </c>
      <c r="E1581" s="17" t="s">
        <v>312</v>
      </c>
      <c r="F1581" s="17">
        <v>3</v>
      </c>
      <c r="G1581" s="17">
        <v>175</v>
      </c>
      <c r="H1581" s="18">
        <v>-69.910861109999999</v>
      </c>
      <c r="I1581" s="19">
        <v>1.19825</v>
      </c>
      <c r="J1581" s="20">
        <v>233.7</v>
      </c>
      <c r="K1581" s="21">
        <v>234.26666666666671</v>
      </c>
      <c r="L1581" s="21">
        <v>338.17857142857139</v>
      </c>
      <c r="M1581" s="21">
        <v>350.1</v>
      </c>
      <c r="N1581" s="21">
        <v>401.17241379310337</v>
      </c>
      <c r="O1581" s="21">
        <v>444.07407407407408</v>
      </c>
      <c r="P1581" s="21">
        <v>418.27586206896552</v>
      </c>
      <c r="Q1581" s="21">
        <v>306.89285714285722</v>
      </c>
      <c r="R1581" s="21">
        <v>258.44</v>
      </c>
      <c r="S1581" s="21">
        <v>281.37037037037038</v>
      </c>
      <c r="T1581" s="21">
        <v>267.25925925925918</v>
      </c>
      <c r="U1581" s="21">
        <v>283.2</v>
      </c>
      <c r="V1581" s="22">
        <v>3816.9300748038681</v>
      </c>
      <c r="W1581" s="23">
        <v>340</v>
      </c>
      <c r="X1581" s="24">
        <v>0.94444444444444442</v>
      </c>
      <c r="Y1581" s="5"/>
      <c r="Z1581" s="5"/>
      <c r="AA1581" s="5"/>
      <c r="AB1581" s="5"/>
      <c r="AC1581" s="5"/>
      <c r="AD1581" s="5"/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/>
    </row>
    <row r="1582" spans="1:42" s="25" customFormat="1" ht="16.5" customHeight="1" x14ac:dyDescent="0.25">
      <c r="A1582" s="16">
        <v>42080020</v>
      </c>
      <c r="B1582" s="17" t="s">
        <v>1211</v>
      </c>
      <c r="C1582" s="17" t="s">
        <v>2430</v>
      </c>
      <c r="D1582" s="17" t="s">
        <v>313</v>
      </c>
      <c r="E1582" s="17" t="s">
        <v>312</v>
      </c>
      <c r="F1582" s="17">
        <v>3</v>
      </c>
      <c r="G1582" s="17">
        <v>172</v>
      </c>
      <c r="H1582" s="18">
        <v>-69.843944440000001</v>
      </c>
      <c r="I1582" s="19">
        <v>1.07394444</v>
      </c>
      <c r="J1582" s="20">
        <v>210.78571428571431</v>
      </c>
      <c r="K1582" s="21">
        <v>238.64285714285711</v>
      </c>
      <c r="L1582" s="21">
        <v>331.30769230769232</v>
      </c>
      <c r="M1582" s="21">
        <v>397.85714285714278</v>
      </c>
      <c r="N1582" s="21">
        <v>449.04166666666669</v>
      </c>
      <c r="O1582" s="21">
        <v>447.32</v>
      </c>
      <c r="P1582" s="21">
        <v>414.14814814814821</v>
      </c>
      <c r="Q1582" s="21">
        <v>326.60000000000002</v>
      </c>
      <c r="R1582" s="21">
        <v>244.82758620689651</v>
      </c>
      <c r="S1582" s="21">
        <v>260.34642857142859</v>
      </c>
      <c r="T1582" s="21">
        <v>252.96428571428569</v>
      </c>
      <c r="U1582" s="21">
        <v>268.51851851851848</v>
      </c>
      <c r="V1582" s="22">
        <v>3842.3600404193512</v>
      </c>
      <c r="W1582" s="23">
        <v>323</v>
      </c>
      <c r="X1582" s="24">
        <v>0.89722222222222225</v>
      </c>
      <c r="Y1582" s="5"/>
      <c r="Z1582" s="5"/>
      <c r="AA1582" s="5"/>
      <c r="AB1582" s="5"/>
      <c r="AC1582" s="5"/>
      <c r="AD1582" s="5"/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/>
    </row>
    <row r="1583" spans="1:42" s="25" customFormat="1" ht="16.5" customHeight="1" x14ac:dyDescent="0.25">
      <c r="A1583" s="16">
        <v>42070010</v>
      </c>
      <c r="B1583" s="17" t="s">
        <v>1211</v>
      </c>
      <c r="C1583" s="17" t="s">
        <v>2431</v>
      </c>
      <c r="D1583" s="17" t="s">
        <v>313</v>
      </c>
      <c r="E1583" s="17" t="s">
        <v>312</v>
      </c>
      <c r="F1583" s="17">
        <v>3</v>
      </c>
      <c r="G1583" s="17">
        <v>185</v>
      </c>
      <c r="H1583" s="18">
        <v>-70.709999999999994</v>
      </c>
      <c r="I1583" s="19">
        <v>1.21</v>
      </c>
      <c r="J1583" s="20">
        <v>162.1</v>
      </c>
      <c r="K1583" s="21">
        <v>225.67857142857139</v>
      </c>
      <c r="L1583" s="21">
        <v>366.48148148148152</v>
      </c>
      <c r="M1583" s="21">
        <v>434.40740740740739</v>
      </c>
      <c r="N1583" s="21">
        <v>503.78571428571428</v>
      </c>
      <c r="O1583" s="21">
        <v>435.01111111111112</v>
      </c>
      <c r="P1583" s="21">
        <v>449.07692307692309</v>
      </c>
      <c r="Q1583" s="21">
        <v>359.48</v>
      </c>
      <c r="R1583" s="21">
        <v>337.67857142857139</v>
      </c>
      <c r="S1583" s="21">
        <v>328.6</v>
      </c>
      <c r="T1583" s="21">
        <v>297.79310344827587</v>
      </c>
      <c r="U1583" s="21">
        <v>277</v>
      </c>
      <c r="V1583" s="22">
        <v>4177.0928836680559</v>
      </c>
      <c r="W1583" s="23">
        <v>329</v>
      </c>
      <c r="X1583" s="24">
        <v>0.91388888888888886</v>
      </c>
      <c r="Y1583" s="5"/>
      <c r="Z1583" s="5"/>
      <c r="AA1583" s="5"/>
      <c r="AB1583" s="5"/>
      <c r="AC1583" s="5"/>
      <c r="AD1583" s="5"/>
      <c r="AE1583" s="5"/>
      <c r="AF1583" s="5"/>
      <c r="AG1583" s="5"/>
      <c r="AH1583" s="5"/>
      <c r="AI1583" s="5"/>
      <c r="AJ1583" s="5"/>
      <c r="AK1583" s="5"/>
      <c r="AL1583" s="5"/>
      <c r="AM1583" s="5"/>
      <c r="AN1583" s="5"/>
      <c r="AO1583" s="5"/>
      <c r="AP1583" s="5"/>
    </row>
    <row r="1584" spans="1:42" s="25" customFormat="1" ht="16.5" customHeight="1" x14ac:dyDescent="0.25">
      <c r="A1584" s="16">
        <v>42070030</v>
      </c>
      <c r="B1584" s="17" t="s">
        <v>1211</v>
      </c>
      <c r="C1584" s="17" t="s">
        <v>2432</v>
      </c>
      <c r="D1584" s="17" t="s">
        <v>313</v>
      </c>
      <c r="E1584" s="17" t="s">
        <v>312</v>
      </c>
      <c r="F1584" s="17">
        <v>3</v>
      </c>
      <c r="G1584" s="17">
        <v>175</v>
      </c>
      <c r="H1584" s="18">
        <v>-69.91069444</v>
      </c>
      <c r="I1584" s="19">
        <v>0.99372221999999999</v>
      </c>
      <c r="J1584" s="20">
        <v>216.5333333333333</v>
      </c>
      <c r="K1584" s="21">
        <v>199.3</v>
      </c>
      <c r="L1584" s="21">
        <v>280.03571428571428</v>
      </c>
      <c r="M1584" s="21">
        <v>399.65517241379308</v>
      </c>
      <c r="N1584" s="21">
        <v>384.60714285714278</v>
      </c>
      <c r="O1584" s="21">
        <v>409.82758620689663</v>
      </c>
      <c r="P1584" s="21">
        <v>351.78571428571428</v>
      </c>
      <c r="Q1584" s="21">
        <v>290.96666666666658</v>
      </c>
      <c r="R1584" s="21">
        <v>222.8241379310345</v>
      </c>
      <c r="S1584" s="21">
        <v>255.14814814814821</v>
      </c>
      <c r="T1584" s="21">
        <v>253.2413793103448</v>
      </c>
      <c r="U1584" s="21">
        <v>249.0333333333333</v>
      </c>
      <c r="V1584" s="22">
        <v>3512.9583287721221</v>
      </c>
      <c r="W1584" s="23">
        <v>347</v>
      </c>
      <c r="X1584" s="24">
        <v>0.96388888888888891</v>
      </c>
      <c r="Y1584" s="5"/>
      <c r="Z1584" s="5"/>
      <c r="AA1584" s="5"/>
      <c r="AB1584" s="5"/>
      <c r="AC1584" s="5"/>
      <c r="AD1584" s="5"/>
      <c r="AE1584" s="5"/>
      <c r="AF1584" s="5"/>
      <c r="AG1584" s="5"/>
      <c r="AH1584" s="5"/>
      <c r="AI1584" s="5"/>
      <c r="AJ1584" s="5"/>
      <c r="AK1584" s="5"/>
      <c r="AL1584" s="5"/>
      <c r="AM1584" s="5"/>
      <c r="AN1584" s="5"/>
      <c r="AO1584" s="5"/>
      <c r="AP1584" s="5"/>
    </row>
    <row r="1585" spans="1:42" s="25" customFormat="1" ht="16.5" customHeight="1" x14ac:dyDescent="0.25">
      <c r="A1585" s="16">
        <v>32200010</v>
      </c>
      <c r="B1585" s="17" t="s">
        <v>1211</v>
      </c>
      <c r="C1585" s="17" t="s">
        <v>2433</v>
      </c>
      <c r="D1585" s="17" t="s">
        <v>283</v>
      </c>
      <c r="E1585" s="17" t="s">
        <v>92</v>
      </c>
      <c r="F1585" s="17">
        <v>3</v>
      </c>
      <c r="G1585" s="17">
        <v>94</v>
      </c>
      <c r="H1585" s="18">
        <v>-68.319999999999993</v>
      </c>
      <c r="I1585" s="19">
        <v>3.99</v>
      </c>
      <c r="J1585" s="20">
        <v>96.379310344827587</v>
      </c>
      <c r="K1585" s="21">
        <v>99.448275862068968</v>
      </c>
      <c r="L1585" s="21">
        <v>137.19230769230771</v>
      </c>
      <c r="M1585" s="21">
        <v>275.14814814814821</v>
      </c>
      <c r="N1585" s="21">
        <v>357.93214285714288</v>
      </c>
      <c r="O1585" s="21">
        <v>427.1875</v>
      </c>
      <c r="P1585" s="21">
        <v>400.32758620689663</v>
      </c>
      <c r="Q1585" s="21">
        <v>352.42857142857139</v>
      </c>
      <c r="R1585" s="21">
        <v>229.60714285714289</v>
      </c>
      <c r="S1585" s="21">
        <v>183.44444444444451</v>
      </c>
      <c r="T1585" s="21">
        <v>180.10714285714289</v>
      </c>
      <c r="U1585" s="21">
        <v>127.8275862068966</v>
      </c>
      <c r="V1585" s="22">
        <v>2867.0301589055898</v>
      </c>
      <c r="W1585" s="23">
        <v>332</v>
      </c>
      <c r="X1585" s="24">
        <v>0.92222222222222228</v>
      </c>
      <c r="Y1585" s="5"/>
      <c r="Z1585" s="5"/>
      <c r="AA1585" s="5"/>
      <c r="AB1585" s="5"/>
      <c r="AC1585" s="5"/>
      <c r="AD1585" s="5"/>
      <c r="AE1585" s="5"/>
      <c r="AF1585" s="5"/>
      <c r="AG1585" s="5"/>
      <c r="AH1585" s="5"/>
      <c r="AI1585" s="5"/>
      <c r="AJ1585" s="5"/>
      <c r="AK1585" s="5"/>
      <c r="AL1585" s="5"/>
      <c r="AM1585" s="5"/>
      <c r="AN1585" s="5"/>
      <c r="AO1585" s="5"/>
      <c r="AP1585" s="5"/>
    </row>
    <row r="1586" spans="1:42" s="25" customFormat="1" ht="16.5" customHeight="1" x14ac:dyDescent="0.25">
      <c r="A1586" s="16">
        <v>33050020</v>
      </c>
      <c r="B1586" s="17" t="s">
        <v>1211</v>
      </c>
      <c r="C1586" s="17" t="s">
        <v>1416</v>
      </c>
      <c r="D1586" s="17" t="s">
        <v>283</v>
      </c>
      <c r="E1586" s="17" t="s">
        <v>92</v>
      </c>
      <c r="F1586" s="17">
        <v>3</v>
      </c>
      <c r="G1586" s="17">
        <v>90</v>
      </c>
      <c r="H1586" s="18">
        <v>-69.605833329999996</v>
      </c>
      <c r="I1586" s="19">
        <v>4.5161111099999998</v>
      </c>
      <c r="J1586" s="20">
        <v>42.62</v>
      </c>
      <c r="K1586" s="21">
        <v>66.86071428571428</v>
      </c>
      <c r="L1586" s="21">
        <v>144.30000000000001</v>
      </c>
      <c r="M1586" s="21">
        <v>246.137037037037</v>
      </c>
      <c r="N1586" s="21">
        <v>320.05925925925919</v>
      </c>
      <c r="O1586" s="21">
        <v>345.13749999999999</v>
      </c>
      <c r="P1586" s="21">
        <v>360.03199999999998</v>
      </c>
      <c r="Q1586" s="21">
        <v>298.32592592592601</v>
      </c>
      <c r="R1586" s="21">
        <v>245.81785714285709</v>
      </c>
      <c r="S1586" s="21">
        <v>244.31481481481481</v>
      </c>
      <c r="T1586" s="21">
        <v>237.84800000000001</v>
      </c>
      <c r="U1586" s="21">
        <v>119.0916666666667</v>
      </c>
      <c r="V1586" s="22">
        <v>2670.5447751322749</v>
      </c>
      <c r="W1586" s="23">
        <v>312</v>
      </c>
      <c r="X1586" s="24">
        <v>0.8666666666666667</v>
      </c>
      <c r="Y1586" s="5"/>
      <c r="Z1586" s="5"/>
      <c r="AA1586" s="5"/>
      <c r="AB1586" s="5"/>
      <c r="AC1586" s="5"/>
      <c r="AD1586" s="5"/>
      <c r="AE1586" s="5"/>
      <c r="AF1586" s="5"/>
      <c r="AG1586" s="5"/>
      <c r="AH1586" s="5"/>
      <c r="AI1586" s="5"/>
      <c r="AJ1586" s="5"/>
      <c r="AK1586" s="5"/>
      <c r="AL1586" s="5"/>
      <c r="AM1586" s="5"/>
      <c r="AN1586" s="5"/>
      <c r="AO1586" s="5"/>
      <c r="AP1586" s="5"/>
    </row>
    <row r="1587" spans="1:42" s="25" customFormat="1" ht="16.5" customHeight="1" x14ac:dyDescent="0.25">
      <c r="A1587" s="16">
        <v>34015010</v>
      </c>
      <c r="B1587" s="17" t="s">
        <v>1227</v>
      </c>
      <c r="C1587" s="17" t="s">
        <v>2434</v>
      </c>
      <c r="D1587" s="17" t="s">
        <v>283</v>
      </c>
      <c r="E1587" s="17" t="s">
        <v>92</v>
      </c>
      <c r="F1587" s="17">
        <v>3</v>
      </c>
      <c r="G1587" s="17">
        <v>171</v>
      </c>
      <c r="H1587" s="18">
        <v>-70.930111109999999</v>
      </c>
      <c r="I1587" s="19">
        <v>4.5539444400000004</v>
      </c>
      <c r="J1587" s="20">
        <v>30.64827586206896</v>
      </c>
      <c r="K1587" s="21">
        <v>48.800000000000011</v>
      </c>
      <c r="L1587" s="21">
        <v>129.93214285714291</v>
      </c>
      <c r="M1587" s="21">
        <v>334.41785714285709</v>
      </c>
      <c r="N1587" s="21">
        <v>393.57586206896548</v>
      </c>
      <c r="O1587" s="21">
        <v>410.74285714285708</v>
      </c>
      <c r="P1587" s="21">
        <v>392.43</v>
      </c>
      <c r="Q1587" s="21">
        <v>274.93571428571431</v>
      </c>
      <c r="R1587" s="21">
        <v>279.89999999999998</v>
      </c>
      <c r="S1587" s="21">
        <v>256.35000000000002</v>
      </c>
      <c r="T1587" s="21">
        <v>240.81851851851849</v>
      </c>
      <c r="U1587" s="21">
        <v>112.4777777777778</v>
      </c>
      <c r="V1587" s="22">
        <v>2905.029005655902</v>
      </c>
      <c r="W1587" s="23">
        <v>339</v>
      </c>
      <c r="X1587" s="24">
        <v>0.94166666666666665</v>
      </c>
      <c r="Y1587" s="5"/>
      <c r="Z1587" s="5"/>
      <c r="AA1587" s="5"/>
      <c r="AB1587" s="5"/>
      <c r="AC1587" s="5"/>
      <c r="AD1587" s="5"/>
      <c r="AE1587" s="5"/>
      <c r="AF1587" s="5"/>
      <c r="AG1587" s="5"/>
      <c r="AH1587" s="5"/>
      <c r="AI1587" s="5"/>
      <c r="AJ1587" s="5"/>
      <c r="AK1587" s="5"/>
      <c r="AL1587" s="5"/>
      <c r="AM1587" s="5"/>
      <c r="AN1587" s="5"/>
      <c r="AO1587" s="5"/>
      <c r="AP1587" s="5"/>
    </row>
    <row r="1588" spans="1:42" s="25" customFormat="1" ht="16.5" customHeight="1" x14ac:dyDescent="0.25">
      <c r="A1588" s="16">
        <v>38030010</v>
      </c>
      <c r="B1588" s="17" t="s">
        <v>1211</v>
      </c>
      <c r="C1588" s="17" t="s">
        <v>2435</v>
      </c>
      <c r="D1588" s="17" t="s">
        <v>283</v>
      </c>
      <c r="E1588" s="17" t="s">
        <v>92</v>
      </c>
      <c r="F1588" s="17">
        <v>3</v>
      </c>
      <c r="G1588" s="17">
        <v>88</v>
      </c>
      <c r="H1588" s="18">
        <v>-67.86</v>
      </c>
      <c r="I1588" s="19">
        <v>4.5499972199999998</v>
      </c>
      <c r="J1588" s="20">
        <v>87.718518518518522</v>
      </c>
      <c r="K1588" s="21">
        <v>93.215384615384608</v>
      </c>
      <c r="L1588" s="21">
        <v>150.15384615384619</v>
      </c>
      <c r="M1588" s="21">
        <v>247.9620689655172</v>
      </c>
      <c r="N1588" s="21">
        <v>422.10740740740738</v>
      </c>
      <c r="O1588" s="21">
        <v>482.21724137931028</v>
      </c>
      <c r="P1588" s="21">
        <v>474.57857142857148</v>
      </c>
      <c r="Q1588" s="21">
        <v>410.77142857142849</v>
      </c>
      <c r="R1588" s="21">
        <v>234.2724137931034</v>
      </c>
      <c r="S1588" s="21">
        <v>202.81034482758619</v>
      </c>
      <c r="T1588" s="21">
        <v>178.50689655172411</v>
      </c>
      <c r="U1588" s="21">
        <v>134.52222222222221</v>
      </c>
      <c r="V1588" s="22">
        <v>3118.8363444346201</v>
      </c>
      <c r="W1588" s="23">
        <v>334</v>
      </c>
      <c r="X1588" s="24">
        <v>0.92777777777777781</v>
      </c>
      <c r="Y1588" s="5"/>
      <c r="Z1588" s="5"/>
      <c r="AA1588" s="5"/>
      <c r="AB1588" s="5"/>
      <c r="AC1588" s="5"/>
      <c r="AD1588" s="5"/>
      <c r="AE1588" s="5"/>
      <c r="AF1588" s="5"/>
      <c r="AG1588" s="5"/>
      <c r="AH1588" s="5"/>
      <c r="AI1588" s="5"/>
      <c r="AJ1588" s="5"/>
      <c r="AK1588" s="5"/>
      <c r="AL1588" s="5"/>
      <c r="AM1588" s="5"/>
      <c r="AN1588" s="5"/>
      <c r="AO1588" s="5"/>
      <c r="AP1588" s="5"/>
    </row>
    <row r="1589" spans="1:42" s="25" customFormat="1" ht="16.5" customHeight="1" x14ac:dyDescent="0.25">
      <c r="A1589" s="16">
        <v>38027020</v>
      </c>
      <c r="B1589" s="17" t="s">
        <v>1564</v>
      </c>
      <c r="C1589" s="17" t="s">
        <v>1229</v>
      </c>
      <c r="D1589" s="17" t="s">
        <v>283</v>
      </c>
      <c r="E1589" s="17" t="s">
        <v>92</v>
      </c>
      <c r="F1589" s="17">
        <v>3</v>
      </c>
      <c r="G1589" s="17">
        <v>79</v>
      </c>
      <c r="H1589" s="18">
        <v>-67.834166670000002</v>
      </c>
      <c r="I1589" s="19">
        <v>4.9568611100000002</v>
      </c>
      <c r="J1589" s="20">
        <v>51</v>
      </c>
      <c r="K1589" s="21">
        <v>73.370370370370367</v>
      </c>
      <c r="L1589" s="21">
        <v>109.2592592592593</v>
      </c>
      <c r="M1589" s="21">
        <v>261.39999999999998</v>
      </c>
      <c r="N1589" s="21">
        <v>371.88461538461542</v>
      </c>
      <c r="O1589" s="21">
        <v>438.04166666666669</v>
      </c>
      <c r="P1589" s="21">
        <v>459.7074074074074</v>
      </c>
      <c r="Q1589" s="21">
        <v>338.85384615384618</v>
      </c>
      <c r="R1589" s="21">
        <v>210.24</v>
      </c>
      <c r="S1589" s="21">
        <v>169.92</v>
      </c>
      <c r="T1589" s="21">
        <v>153.87407407407409</v>
      </c>
      <c r="U1589" s="21">
        <v>101.5185185185185</v>
      </c>
      <c r="V1589" s="22">
        <v>2739.0697578347581</v>
      </c>
      <c r="W1589" s="23">
        <v>312</v>
      </c>
      <c r="X1589" s="24">
        <v>0.8666666666666667</v>
      </c>
      <c r="Y1589" s="5"/>
      <c r="Z1589" s="5"/>
      <c r="AA1589" s="5"/>
      <c r="AB1589" s="5"/>
      <c r="AC1589" s="5"/>
      <c r="AD1589" s="5"/>
      <c r="AE1589" s="5"/>
      <c r="AF1589" s="5"/>
      <c r="AG1589" s="5"/>
      <c r="AH1589" s="5"/>
      <c r="AI1589" s="5"/>
      <c r="AJ1589" s="5"/>
      <c r="AK1589" s="5"/>
      <c r="AL1589" s="5"/>
      <c r="AM1589" s="5"/>
      <c r="AN1589" s="5"/>
      <c r="AO1589" s="5"/>
      <c r="AP1589" s="5"/>
    </row>
    <row r="1590" spans="1:42" s="25" customFormat="1" ht="16.5" customHeight="1" x14ac:dyDescent="0.25">
      <c r="A1590" s="16">
        <v>33060010</v>
      </c>
      <c r="B1590" s="17" t="s">
        <v>1211</v>
      </c>
      <c r="C1590" s="17" t="s">
        <v>182</v>
      </c>
      <c r="D1590" s="17" t="s">
        <v>283</v>
      </c>
      <c r="E1590" s="17" t="s">
        <v>92</v>
      </c>
      <c r="F1590" s="17">
        <v>3</v>
      </c>
      <c r="G1590" s="17">
        <v>87</v>
      </c>
      <c r="H1590" s="18">
        <v>-68.36</v>
      </c>
      <c r="I1590" s="19">
        <v>4.87</v>
      </c>
      <c r="J1590" s="20">
        <v>49.893333333333331</v>
      </c>
      <c r="K1590" s="21">
        <v>72.276666666666671</v>
      </c>
      <c r="L1590" s="21">
        <v>141.05517241379309</v>
      </c>
      <c r="M1590" s="21">
        <v>253.33333333333329</v>
      </c>
      <c r="N1590" s="21">
        <v>389.2925925925926</v>
      </c>
      <c r="O1590" s="21">
        <v>453.88</v>
      </c>
      <c r="P1590" s="21">
        <v>510.17142857142852</v>
      </c>
      <c r="Q1590" s="21">
        <v>394.81428571428569</v>
      </c>
      <c r="R1590" s="21">
        <v>257.57</v>
      </c>
      <c r="S1590" s="21">
        <v>247.38214285714281</v>
      </c>
      <c r="T1590" s="21">
        <v>183.69655172413789</v>
      </c>
      <c r="U1590" s="21">
        <v>126.5107142857143</v>
      </c>
      <c r="V1590" s="22">
        <v>3079.8762214924291</v>
      </c>
      <c r="W1590" s="23">
        <v>347</v>
      </c>
      <c r="X1590" s="24">
        <v>0.96388888888888891</v>
      </c>
      <c r="Y1590" s="5"/>
      <c r="Z1590" s="5"/>
      <c r="AA1590" s="5"/>
      <c r="AB1590" s="5"/>
      <c r="AC1590" s="5"/>
      <c r="AD1590" s="5"/>
      <c r="AE1590" s="5"/>
      <c r="AF1590" s="5"/>
      <c r="AG1590" s="5"/>
      <c r="AH1590" s="5"/>
      <c r="AI1590" s="5"/>
      <c r="AJ1590" s="5"/>
      <c r="AK1590" s="5"/>
      <c r="AL1590" s="5"/>
      <c r="AM1590" s="5"/>
      <c r="AN1590" s="5"/>
      <c r="AO1590" s="5"/>
      <c r="AP1590" s="5"/>
    </row>
    <row r="1591" spans="1:42" s="25" customFormat="1" ht="16.5" customHeight="1" x14ac:dyDescent="0.25">
      <c r="A1591" s="16">
        <v>35260070</v>
      </c>
      <c r="B1591" s="17" t="s">
        <v>1211</v>
      </c>
      <c r="C1591" s="17" t="s">
        <v>2436</v>
      </c>
      <c r="D1591" s="17" t="s">
        <v>1660</v>
      </c>
      <c r="E1591" s="17" t="s">
        <v>92</v>
      </c>
      <c r="F1591" s="17">
        <v>3</v>
      </c>
      <c r="G1591" s="17">
        <v>92</v>
      </c>
      <c r="H1591" s="18">
        <v>-69.989999999999995</v>
      </c>
      <c r="I1591" s="19">
        <v>5.79</v>
      </c>
      <c r="J1591" s="20">
        <v>22.214285714285719</v>
      </c>
      <c r="K1591" s="21">
        <v>20.96551724137931</v>
      </c>
      <c r="L1591" s="21">
        <v>65.693103448275863</v>
      </c>
      <c r="M1591" s="21">
        <v>194.57142857142861</v>
      </c>
      <c r="N1591" s="21">
        <v>360.16071428571428</v>
      </c>
      <c r="O1591" s="21">
        <v>423.85714285714278</v>
      </c>
      <c r="P1591" s="21">
        <v>397</v>
      </c>
      <c r="Q1591" s="21">
        <v>297.31034482758622</v>
      </c>
      <c r="R1591" s="21">
        <v>277.2</v>
      </c>
      <c r="S1591" s="21">
        <v>216.42857142857139</v>
      </c>
      <c r="T1591" s="21">
        <v>140.88</v>
      </c>
      <c r="U1591" s="21">
        <v>48.321428571428569</v>
      </c>
      <c r="V1591" s="22">
        <v>2464.602536945813</v>
      </c>
      <c r="W1591" s="23">
        <v>338</v>
      </c>
      <c r="X1591" s="24">
        <v>0.93888888888888888</v>
      </c>
      <c r="Y1591" s="5"/>
      <c r="Z1591" s="5"/>
      <c r="AA1591" s="5"/>
      <c r="AB1591" s="5"/>
      <c r="AC1591" s="5"/>
      <c r="AD1591" s="5"/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</row>
    <row r="1592" spans="1:42" s="25" customFormat="1" ht="16.5" customHeight="1" x14ac:dyDescent="0.25">
      <c r="A1592" s="16">
        <v>35250010</v>
      </c>
      <c r="B1592" s="17" t="s">
        <v>1211</v>
      </c>
      <c r="C1592" s="17" t="s">
        <v>2437</v>
      </c>
      <c r="D1592" s="17" t="s">
        <v>1660</v>
      </c>
      <c r="E1592" s="17" t="s">
        <v>92</v>
      </c>
      <c r="F1592" s="17">
        <v>3</v>
      </c>
      <c r="G1592" s="17">
        <v>82</v>
      </c>
      <c r="H1592" s="18">
        <v>-69.423416669999995</v>
      </c>
      <c r="I1592" s="19">
        <v>6.0956111100000001</v>
      </c>
      <c r="J1592" s="20">
        <v>12.3</v>
      </c>
      <c r="K1592" s="21">
        <v>15.3</v>
      </c>
      <c r="L1592" s="21">
        <v>64.099999999999994</v>
      </c>
      <c r="M1592" s="21">
        <v>175.8</v>
      </c>
      <c r="N1592" s="21">
        <v>304.58620689655169</v>
      </c>
      <c r="O1592" s="21">
        <v>398.48275862068971</v>
      </c>
      <c r="P1592" s="21">
        <v>399.24137931034483</v>
      </c>
      <c r="Q1592" s="21">
        <v>278.46666666666658</v>
      </c>
      <c r="R1592" s="21">
        <v>234</v>
      </c>
      <c r="S1592" s="21">
        <v>225.85714285714289</v>
      </c>
      <c r="T1592" s="21">
        <v>158.35714285714289</v>
      </c>
      <c r="U1592" s="21">
        <v>37.464285714285722</v>
      </c>
      <c r="V1592" s="22">
        <v>2303.9555829228239</v>
      </c>
      <c r="W1592" s="23">
        <v>351</v>
      </c>
      <c r="X1592" s="24">
        <v>0.97499999999999998</v>
      </c>
      <c r="Y1592" s="5"/>
      <c r="Z1592" s="5"/>
      <c r="AA1592" s="5"/>
      <c r="AB1592" s="5"/>
      <c r="AC1592" s="5"/>
      <c r="AD1592" s="5"/>
      <c r="AE1592" s="5"/>
      <c r="AF1592" s="5"/>
      <c r="AG1592" s="5"/>
      <c r="AH1592" s="5"/>
      <c r="AI1592" s="5"/>
      <c r="AJ1592" s="5"/>
      <c r="AK1592" s="5"/>
      <c r="AL1592" s="5"/>
      <c r="AM1592" s="5"/>
      <c r="AN1592" s="5"/>
      <c r="AO1592" s="5"/>
      <c r="AP1592" s="5"/>
    </row>
    <row r="1593" spans="1:42" s="25" customFormat="1" ht="16.5" customHeight="1" x14ac:dyDescent="0.25">
      <c r="A1593" s="16">
        <v>35250030</v>
      </c>
      <c r="B1593" s="17" t="s">
        <v>1211</v>
      </c>
      <c r="C1593" s="17" t="s">
        <v>2438</v>
      </c>
      <c r="D1593" s="17" t="s">
        <v>1660</v>
      </c>
      <c r="E1593" s="17" t="s">
        <v>92</v>
      </c>
      <c r="F1593" s="17">
        <v>3</v>
      </c>
      <c r="G1593" s="17">
        <v>73</v>
      </c>
      <c r="H1593" s="18">
        <v>-68.78</v>
      </c>
      <c r="I1593" s="19">
        <v>6.15</v>
      </c>
      <c r="J1593" s="20">
        <v>16.646666666666661</v>
      </c>
      <c r="K1593" s="21">
        <v>14.393333333333331</v>
      </c>
      <c r="L1593" s="21">
        <v>62.93</v>
      </c>
      <c r="M1593" s="21">
        <v>206.87</v>
      </c>
      <c r="N1593" s="21">
        <v>334.70714285714291</v>
      </c>
      <c r="O1593" s="21">
        <v>487.0296296296296</v>
      </c>
      <c r="P1593" s="21">
        <v>518.22</v>
      </c>
      <c r="Q1593" s="21">
        <v>387.14800000000002</v>
      </c>
      <c r="R1593" s="21">
        <v>329.35769230769228</v>
      </c>
      <c r="S1593" s="21">
        <v>305.34800000000001</v>
      </c>
      <c r="T1593" s="21">
        <v>147.8642857142857</v>
      </c>
      <c r="U1593" s="21">
        <v>45.285714285714278</v>
      </c>
      <c r="V1593" s="22">
        <v>2855.8004647944649</v>
      </c>
      <c r="W1593" s="23">
        <v>332</v>
      </c>
      <c r="X1593" s="24">
        <v>0.92222222222222228</v>
      </c>
      <c r="Y1593" s="5"/>
      <c r="Z1593" s="5"/>
      <c r="AA1593" s="5"/>
      <c r="AB1593" s="5"/>
      <c r="AC1593" s="5"/>
      <c r="AD1593" s="5"/>
      <c r="AE1593" s="5"/>
      <c r="AF1593" s="5"/>
      <c r="AG1593" s="5"/>
      <c r="AH1593" s="5"/>
      <c r="AI1593" s="5"/>
      <c r="AJ1593" s="5"/>
      <c r="AK1593" s="5"/>
      <c r="AL1593" s="5"/>
      <c r="AM1593" s="5"/>
      <c r="AN1593" s="5"/>
      <c r="AO1593" s="5"/>
      <c r="AP1593" s="5"/>
    </row>
    <row r="1594" spans="1:42" s="25" customFormat="1" ht="16.5" customHeight="1" x14ac:dyDescent="0.25">
      <c r="A1594" s="16">
        <v>35260080</v>
      </c>
      <c r="B1594" s="17" t="s">
        <v>1211</v>
      </c>
      <c r="C1594" s="17" t="s">
        <v>2439</v>
      </c>
      <c r="D1594" s="17" t="s">
        <v>1660</v>
      </c>
      <c r="E1594" s="17" t="s">
        <v>92</v>
      </c>
      <c r="F1594" s="17">
        <v>3</v>
      </c>
      <c r="G1594" s="17">
        <v>89</v>
      </c>
      <c r="H1594" s="18">
        <v>-69.843888890000002</v>
      </c>
      <c r="I1594" s="19">
        <v>6.0103055599999999</v>
      </c>
      <c r="J1594" s="20">
        <v>11.1</v>
      </c>
      <c r="K1594" s="21">
        <v>16.600000000000001</v>
      </c>
      <c r="L1594" s="21">
        <v>69.8</v>
      </c>
      <c r="M1594" s="21">
        <v>211.1</v>
      </c>
      <c r="N1594" s="21">
        <v>314.5</v>
      </c>
      <c r="O1594" s="21">
        <v>409</v>
      </c>
      <c r="P1594" s="21">
        <v>381.7</v>
      </c>
      <c r="Q1594" s="21">
        <v>308.3</v>
      </c>
      <c r="R1594" s="21">
        <v>260.7</v>
      </c>
      <c r="S1594" s="21">
        <v>251</v>
      </c>
      <c r="T1594" s="21">
        <v>133.5</v>
      </c>
      <c r="U1594" s="21">
        <v>50.9</v>
      </c>
      <c r="V1594" s="22">
        <v>2418.1999999999998</v>
      </c>
      <c r="W1594" s="23">
        <v>310</v>
      </c>
      <c r="X1594" s="24">
        <f>W1594/360</f>
        <v>0.86111111111111116</v>
      </c>
      <c r="Y1594" s="5"/>
      <c r="Z1594" s="5"/>
      <c r="AA1594" s="5"/>
      <c r="AB1594" s="5"/>
      <c r="AC1594" s="5"/>
      <c r="AD1594" s="5"/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</row>
    <row r="1595" spans="1:42" s="25" customFormat="1" ht="16.5" customHeight="1" x14ac:dyDescent="0.25">
      <c r="A1595" s="16">
        <v>35260050</v>
      </c>
      <c r="B1595" s="17" t="s">
        <v>1211</v>
      </c>
      <c r="C1595" s="17" t="s">
        <v>2440</v>
      </c>
      <c r="D1595" s="17" t="s">
        <v>1660</v>
      </c>
      <c r="E1595" s="17" t="s">
        <v>92</v>
      </c>
      <c r="F1595" s="17">
        <v>3</v>
      </c>
      <c r="G1595" s="17">
        <v>95</v>
      </c>
      <c r="H1595" s="18">
        <v>-70.280638890000006</v>
      </c>
      <c r="I1595" s="19">
        <v>5.56136111</v>
      </c>
      <c r="J1595" s="20">
        <v>26.535714285714281</v>
      </c>
      <c r="K1595" s="21">
        <v>21.555555555555561</v>
      </c>
      <c r="L1595" s="21">
        <v>73.400000000000006</v>
      </c>
      <c r="M1595" s="21">
        <v>231.8</v>
      </c>
      <c r="N1595" s="21">
        <v>355.33333333333331</v>
      </c>
      <c r="O1595" s="21">
        <v>355.74074074074082</v>
      </c>
      <c r="P1595" s="21">
        <v>321</v>
      </c>
      <c r="Q1595" s="21">
        <v>261.53333333333342</v>
      </c>
      <c r="R1595" s="21">
        <v>262.34482758620692</v>
      </c>
      <c r="S1595" s="21">
        <v>228.7777777777778</v>
      </c>
      <c r="T1595" s="21">
        <v>132.72413793103451</v>
      </c>
      <c r="U1595" s="21">
        <v>54.269230769230766</v>
      </c>
      <c r="V1595" s="22">
        <v>2325.014651312928</v>
      </c>
      <c r="W1595" s="23">
        <v>326</v>
      </c>
      <c r="X1595" s="24">
        <v>0.90555555555555556</v>
      </c>
      <c r="Y1595" s="5"/>
      <c r="Z1595" s="5"/>
      <c r="AA1595" s="5"/>
      <c r="AB1595" s="5"/>
      <c r="AC1595" s="5"/>
      <c r="AD1595" s="5"/>
      <c r="AE1595" s="5"/>
      <c r="AF1595" s="5"/>
      <c r="AG1595" s="5"/>
      <c r="AH1595" s="5"/>
      <c r="AI1595" s="5"/>
      <c r="AJ1595" s="5"/>
      <c r="AK1595" s="5"/>
      <c r="AL1595" s="5"/>
      <c r="AM1595" s="5"/>
      <c r="AN1595" s="5"/>
      <c r="AO1595" s="5"/>
      <c r="AP1595" s="5"/>
    </row>
    <row r="1596" spans="1:42" s="25" customFormat="1" ht="16.5" customHeight="1" x14ac:dyDescent="0.25">
      <c r="A1596" s="16">
        <v>35250040</v>
      </c>
      <c r="B1596" s="17" t="s">
        <v>1211</v>
      </c>
      <c r="C1596" s="17" t="s">
        <v>2441</v>
      </c>
      <c r="D1596" s="17" t="s">
        <v>93</v>
      </c>
      <c r="E1596" s="17" t="s">
        <v>92</v>
      </c>
      <c r="F1596" s="17">
        <v>3</v>
      </c>
      <c r="G1596" s="17">
        <v>67</v>
      </c>
      <c r="H1596" s="18">
        <v>-68.394361110000006</v>
      </c>
      <c r="I1596" s="19">
        <v>6.1754166699999997</v>
      </c>
      <c r="J1596" s="20">
        <v>12.678571428571431</v>
      </c>
      <c r="K1596" s="21">
        <v>17.892857142857139</v>
      </c>
      <c r="L1596" s="21">
        <v>42.370370370370367</v>
      </c>
      <c r="M1596" s="21">
        <v>180.7777777777778</v>
      </c>
      <c r="N1596" s="21">
        <v>298.11111111111109</v>
      </c>
      <c r="O1596" s="21">
        <v>445.66666666666669</v>
      </c>
      <c r="P1596" s="21">
        <v>442.92307692307691</v>
      </c>
      <c r="Q1596" s="21">
        <v>342.70357142857148</v>
      </c>
      <c r="R1596" s="21">
        <v>284.25185185185188</v>
      </c>
      <c r="S1596" s="21">
        <v>246.83793103448281</v>
      </c>
      <c r="T1596" s="21">
        <v>129.41071428571431</v>
      </c>
      <c r="U1596" s="21">
        <v>32.333333333333343</v>
      </c>
      <c r="V1596" s="22">
        <v>2475.957833354385</v>
      </c>
      <c r="W1596" s="23">
        <v>329</v>
      </c>
      <c r="X1596" s="24">
        <v>0.91388888888888886</v>
      </c>
      <c r="Y1596" s="5"/>
      <c r="Z1596" s="5"/>
      <c r="AA1596" s="5"/>
      <c r="AB1596" s="5"/>
      <c r="AC1596" s="5"/>
      <c r="AD1596" s="5"/>
      <c r="AE1596" s="5"/>
      <c r="AF1596" s="5"/>
      <c r="AG1596" s="5"/>
      <c r="AH1596" s="5"/>
      <c r="AI1596" s="5"/>
      <c r="AJ1596" s="5"/>
      <c r="AK1596" s="5"/>
      <c r="AL1596" s="5"/>
      <c r="AM1596" s="5"/>
      <c r="AN1596" s="5"/>
      <c r="AO1596" s="5"/>
      <c r="AP1596" s="5"/>
    </row>
    <row r="1597" spans="1:42" s="25" customFormat="1" ht="16.5" customHeight="1" x14ac:dyDescent="0.25">
      <c r="A1597" s="16">
        <v>38015030</v>
      </c>
      <c r="B1597" s="17" t="s">
        <v>1218</v>
      </c>
      <c r="C1597" s="17" t="s">
        <v>91</v>
      </c>
      <c r="D1597" s="17" t="s">
        <v>93</v>
      </c>
      <c r="E1597" s="17" t="s">
        <v>92</v>
      </c>
      <c r="F1597" s="17">
        <v>3</v>
      </c>
      <c r="G1597" s="17">
        <v>57</v>
      </c>
      <c r="H1597" s="18">
        <v>-67.491222220000012</v>
      </c>
      <c r="I1597" s="19">
        <v>6.1824361100000003</v>
      </c>
      <c r="J1597" s="20">
        <v>8.3896551724137929</v>
      </c>
      <c r="K1597" s="21">
        <v>9.8466666666666676</v>
      </c>
      <c r="L1597" s="21">
        <v>56.146666666666682</v>
      </c>
      <c r="M1597" s="21">
        <v>168.39666666666659</v>
      </c>
      <c r="N1597" s="21">
        <v>275.94827586206901</v>
      </c>
      <c r="O1597" s="21">
        <v>475.93333333333339</v>
      </c>
      <c r="P1597" s="21">
        <v>467.54</v>
      </c>
      <c r="Q1597" s="21">
        <v>329.1466666666667</v>
      </c>
      <c r="R1597" s="21">
        <v>210.7233333333333</v>
      </c>
      <c r="S1597" s="21">
        <v>163.81666666666669</v>
      </c>
      <c r="T1597" s="21">
        <v>115.56</v>
      </c>
      <c r="U1597" s="21">
        <v>30.56</v>
      </c>
      <c r="V1597" s="22">
        <v>2312.0079310344831</v>
      </c>
      <c r="W1597" s="23">
        <v>358</v>
      </c>
      <c r="X1597" s="24">
        <v>0.99444444444444446</v>
      </c>
      <c r="Y1597" s="5"/>
      <c r="Z1597" s="5"/>
      <c r="AA1597" s="5"/>
      <c r="AB1597" s="5"/>
      <c r="AC1597" s="5"/>
      <c r="AD1597" s="5"/>
      <c r="AE1597" s="5"/>
      <c r="AF1597" s="5"/>
      <c r="AG1597" s="5"/>
      <c r="AH1597" s="5"/>
      <c r="AI1597" s="5"/>
      <c r="AJ1597" s="5"/>
      <c r="AK1597" s="5"/>
      <c r="AL1597" s="5"/>
      <c r="AM1597" s="5"/>
      <c r="AN1597" s="5"/>
      <c r="AO1597" s="5"/>
      <c r="AP1597" s="5"/>
    </row>
    <row r="1598" spans="1:42" s="25" customFormat="1" ht="16.5" customHeight="1" x14ac:dyDescent="0.25">
      <c r="A1598" s="16">
        <v>38017040</v>
      </c>
      <c r="B1598" s="17" t="s">
        <v>1212</v>
      </c>
      <c r="C1598" s="17" t="s">
        <v>2442</v>
      </c>
      <c r="D1598" s="17" t="s">
        <v>93</v>
      </c>
      <c r="E1598" s="17" t="s">
        <v>92</v>
      </c>
      <c r="F1598" s="17">
        <v>3</v>
      </c>
      <c r="G1598" s="17">
        <v>65</v>
      </c>
      <c r="H1598" s="18">
        <v>-67.640194440000002</v>
      </c>
      <c r="I1598" s="19">
        <v>5.6826944399999997</v>
      </c>
      <c r="J1598" s="20">
        <v>16.285714285714281</v>
      </c>
      <c r="K1598" s="21">
        <v>29.31034482758621</v>
      </c>
      <c r="L1598" s="21">
        <v>77.517241379310349</v>
      </c>
      <c r="M1598" s="21">
        <v>168.75</v>
      </c>
      <c r="N1598" s="21">
        <v>363</v>
      </c>
      <c r="O1598" s="21">
        <v>461.25925925925918</v>
      </c>
      <c r="P1598" s="21">
        <v>465.38461538461542</v>
      </c>
      <c r="Q1598" s="21">
        <v>316</v>
      </c>
      <c r="R1598" s="21">
        <v>235</v>
      </c>
      <c r="S1598" s="21">
        <v>171.39285714285711</v>
      </c>
      <c r="T1598" s="21">
        <v>123.31034482758621</v>
      </c>
      <c r="U1598" s="21">
        <v>40.185185185185183</v>
      </c>
      <c r="V1598" s="22">
        <v>2467.3955622921139</v>
      </c>
      <c r="W1598" s="23">
        <v>334</v>
      </c>
      <c r="X1598" s="24">
        <v>0.92777777777777781</v>
      </c>
      <c r="Y1598" s="5"/>
      <c r="Z1598" s="5"/>
      <c r="AA1598" s="5"/>
      <c r="AB1598" s="5"/>
      <c r="AC1598" s="5"/>
      <c r="AD1598" s="5"/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</row>
    <row r="1599" spans="1:42" s="25" customFormat="1" ht="16.5" customHeight="1" x14ac:dyDescent="0.25">
      <c r="A1599" s="16">
        <v>35260010</v>
      </c>
      <c r="B1599" s="17" t="s">
        <v>1211</v>
      </c>
      <c r="C1599" s="17" t="s">
        <v>493</v>
      </c>
      <c r="D1599" s="17" t="s">
        <v>2443</v>
      </c>
      <c r="E1599" s="17" t="s">
        <v>92</v>
      </c>
      <c r="F1599" s="17">
        <v>3</v>
      </c>
      <c r="G1599" s="17">
        <v>112</v>
      </c>
      <c r="H1599" s="18">
        <v>-70.854500000000002</v>
      </c>
      <c r="I1599" s="19">
        <v>5.1433055599999999</v>
      </c>
      <c r="J1599" s="20">
        <v>18</v>
      </c>
      <c r="K1599" s="21">
        <v>19.111111111111111</v>
      </c>
      <c r="L1599" s="21">
        <v>65.178571428571431</v>
      </c>
      <c r="M1599" s="21">
        <v>195.84</v>
      </c>
      <c r="N1599" s="21">
        <v>311.85185185185179</v>
      </c>
      <c r="O1599" s="21">
        <v>322.2229158083598</v>
      </c>
      <c r="P1599" s="21">
        <v>320.66666666666669</v>
      </c>
      <c r="Q1599" s="21">
        <v>275.09082315351139</v>
      </c>
      <c r="R1599" s="21">
        <v>237</v>
      </c>
      <c r="S1599" s="21">
        <v>211.33333333333329</v>
      </c>
      <c r="T1599" s="21">
        <v>122.53571428571431</v>
      </c>
      <c r="U1599" s="21">
        <v>50.892857142857153</v>
      </c>
      <c r="V1599" s="22">
        <v>2149.7238447819768</v>
      </c>
      <c r="W1599" s="23">
        <v>315</v>
      </c>
      <c r="X1599" s="24">
        <v>0.875</v>
      </c>
      <c r="Y1599" s="5"/>
      <c r="Z1599" s="5"/>
      <c r="AA1599" s="5"/>
      <c r="AB1599" s="5"/>
      <c r="AC1599" s="5"/>
      <c r="AD1599" s="5"/>
      <c r="AE1599" s="5"/>
      <c r="AF1599" s="5"/>
      <c r="AG1599" s="5"/>
      <c r="AH1599" s="5"/>
      <c r="AI1599" s="5"/>
      <c r="AJ1599" s="5"/>
      <c r="AK1599" s="5"/>
      <c r="AL1599" s="5"/>
      <c r="AM1599" s="5"/>
      <c r="AN1599" s="5"/>
      <c r="AO1599" s="5"/>
      <c r="AP1599" s="5"/>
    </row>
    <row r="1600" spans="1:42" s="25" customFormat="1" ht="16.5" customHeight="1" x14ac:dyDescent="0.25">
      <c r="A1600" s="16">
        <v>35260030</v>
      </c>
      <c r="B1600" s="17" t="s">
        <v>1211</v>
      </c>
      <c r="C1600" s="17" t="s">
        <v>2444</v>
      </c>
      <c r="D1600" s="17" t="s">
        <v>2443</v>
      </c>
      <c r="E1600" s="17" t="s">
        <v>92</v>
      </c>
      <c r="F1600" s="17">
        <v>3</v>
      </c>
      <c r="G1600" s="17">
        <v>106</v>
      </c>
      <c r="H1600" s="18">
        <v>-70.678277780000002</v>
      </c>
      <c r="I1600" s="19">
        <v>5.3519444399999996</v>
      </c>
      <c r="J1600" s="20">
        <v>13.866666666666671</v>
      </c>
      <c r="K1600" s="21">
        <v>20</v>
      </c>
      <c r="L1600" s="21">
        <v>72.333333333333329</v>
      </c>
      <c r="M1600" s="21">
        <v>232.42857142857139</v>
      </c>
      <c r="N1600" s="21">
        <v>299.58620689655169</v>
      </c>
      <c r="O1600" s="21">
        <v>311.11538461538458</v>
      </c>
      <c r="P1600" s="21">
        <v>378.33333333333331</v>
      </c>
      <c r="Q1600" s="21">
        <v>256.30714285714288</v>
      </c>
      <c r="R1600" s="21">
        <v>240</v>
      </c>
      <c r="S1600" s="21">
        <v>214.14285714285711</v>
      </c>
      <c r="T1600" s="21">
        <v>147.53846153846149</v>
      </c>
      <c r="U1600" s="21">
        <v>61.214285714285722</v>
      </c>
      <c r="V1600" s="22">
        <v>2246.8662435265878</v>
      </c>
      <c r="W1600" s="23">
        <v>335</v>
      </c>
      <c r="X1600" s="24">
        <v>0.93055555555555558</v>
      </c>
      <c r="Y1600" s="5"/>
      <c r="Z1600" s="5"/>
      <c r="AA1600" s="5"/>
      <c r="AB1600" s="5"/>
      <c r="AC1600" s="5"/>
      <c r="AD1600" s="5"/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</row>
    <row r="1601" spans="1:25" ht="16.5" customHeight="1" thickBot="1" x14ac:dyDescent="0.3">
      <c r="A1601" s="30">
        <v>35267030</v>
      </c>
      <c r="B1601" s="31" t="s">
        <v>1212</v>
      </c>
      <c r="C1601" s="31" t="s">
        <v>1486</v>
      </c>
      <c r="D1601" s="31" t="s">
        <v>2443</v>
      </c>
      <c r="E1601" s="31" t="s">
        <v>92</v>
      </c>
      <c r="F1601" s="31">
        <v>3</v>
      </c>
      <c r="G1601" s="31">
        <v>108</v>
      </c>
      <c r="H1601" s="32">
        <v>-70.705583329999996</v>
      </c>
      <c r="I1601" s="33">
        <v>5.2708333300000003</v>
      </c>
      <c r="J1601" s="34">
        <v>9.9615384615384617</v>
      </c>
      <c r="K1601" s="35">
        <v>22.229166666666671</v>
      </c>
      <c r="L1601" s="35">
        <v>85.67307692307692</v>
      </c>
      <c r="M1601" s="35">
        <v>205.5</v>
      </c>
      <c r="N1601" s="35">
        <v>371.86</v>
      </c>
      <c r="O1601" s="35">
        <v>361.57692307692309</v>
      </c>
      <c r="P1601" s="35">
        <v>412.94814814814822</v>
      </c>
      <c r="Q1601" s="35">
        <v>299.86896551724141</v>
      </c>
      <c r="R1601" s="35">
        <v>271.88888888888891</v>
      </c>
      <c r="S1601" s="35">
        <v>232.37037037037041</v>
      </c>
      <c r="T1601" s="35">
        <v>137.44444444444451</v>
      </c>
      <c r="U1601" s="35">
        <v>62.851851851851848</v>
      </c>
      <c r="V1601" s="36">
        <v>2474.17337434915</v>
      </c>
      <c r="W1601" s="37">
        <v>318</v>
      </c>
      <c r="X1601" s="38">
        <v>0.8833333333333333</v>
      </c>
      <c r="Y1601" s="39"/>
    </row>
    <row r="1603" spans="1:25" ht="15" customHeight="1" x14ac:dyDescent="0.25">
      <c r="B1603" s="40" t="s">
        <v>1244</v>
      </c>
      <c r="C1603" s="41" t="s">
        <v>2445</v>
      </c>
    </row>
    <row r="1604" spans="1:25" ht="15" customHeight="1" x14ac:dyDescent="0.25">
      <c r="B1604" s="41" t="s">
        <v>1236</v>
      </c>
      <c r="C1604" s="41" t="s">
        <v>2446</v>
      </c>
    </row>
    <row r="1605" spans="1:25" ht="15" customHeight="1" x14ac:dyDescent="0.25">
      <c r="B1605" s="41" t="s">
        <v>1227</v>
      </c>
      <c r="C1605" s="41" t="s">
        <v>2447</v>
      </c>
    </row>
    <row r="1606" spans="1:25" ht="15" customHeight="1" x14ac:dyDescent="0.25">
      <c r="B1606" s="41" t="s">
        <v>1288</v>
      </c>
      <c r="C1606" s="41" t="s">
        <v>2448</v>
      </c>
    </row>
    <row r="1607" spans="1:25" ht="15" customHeight="1" x14ac:dyDescent="0.25">
      <c r="B1607" s="41" t="s">
        <v>1235</v>
      </c>
      <c r="C1607" s="41" t="s">
        <v>2449</v>
      </c>
    </row>
    <row r="1608" spans="1:25" ht="15" customHeight="1" x14ac:dyDescent="0.25">
      <c r="B1608" s="41" t="s">
        <v>1211</v>
      </c>
      <c r="C1608" s="41" t="s">
        <v>2450</v>
      </c>
    </row>
    <row r="1609" spans="1:25" ht="15" customHeight="1" x14ac:dyDescent="0.25">
      <c r="B1609" s="41" t="s">
        <v>1218</v>
      </c>
      <c r="C1609" s="41" t="s">
        <v>2451</v>
      </c>
    </row>
    <row r="1610" spans="1:25" ht="15" customHeight="1" x14ac:dyDescent="0.25">
      <c r="B1610" s="41" t="s">
        <v>1909</v>
      </c>
      <c r="C1610" s="41" t="s">
        <v>2452</v>
      </c>
    </row>
    <row r="1611" spans="1:25" ht="15" customHeight="1" x14ac:dyDescent="0.25">
      <c r="B1611" s="41" t="s">
        <v>2453</v>
      </c>
      <c r="C1611" s="41" t="s">
        <v>2454</v>
      </c>
    </row>
    <row r="1612" spans="1:25" ht="15" customHeight="1" x14ac:dyDescent="0.25">
      <c r="B1612" s="41" t="s">
        <v>1564</v>
      </c>
      <c r="C1612" s="41" t="s">
        <v>2455</v>
      </c>
    </row>
    <row r="1613" spans="1:25" ht="15" customHeight="1" x14ac:dyDescent="0.25">
      <c r="B1613" s="41" t="s">
        <v>1212</v>
      </c>
      <c r="C1613" s="41" t="s">
        <v>2456</v>
      </c>
    </row>
  </sheetData>
  <mergeCells count="1">
    <mergeCell ref="W1:X1"/>
  </mergeCells>
  <conditionalFormatting sqref="A1432">
    <cfRule type="duplicateValues" dxfId="0" priority="1"/>
  </conditionalFormatting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1669"/>
  <sheetViews>
    <sheetView zoomScale="80" zoomScaleNormal="80" workbookViewId="0">
      <selection activeCell="A2" sqref="A2"/>
    </sheetView>
  </sheetViews>
  <sheetFormatPr baseColWidth="10" defaultColWidth="14.42578125" defaultRowHeight="15" customHeight="1" x14ac:dyDescent="0.25"/>
  <cols>
    <col min="1" max="2" width="10.7109375" customWidth="1"/>
    <col min="3" max="3" width="30.7109375" customWidth="1"/>
    <col min="4" max="4" width="28.7109375" customWidth="1"/>
    <col min="5" max="5" width="40.7109375" customWidth="1"/>
    <col min="6" max="6" width="4.7109375" customWidth="1"/>
    <col min="7" max="7" width="11.7109375" customWidth="1"/>
    <col min="8" max="9" width="10.7109375" customWidth="1"/>
    <col min="10" max="22" width="7.7109375" customWidth="1"/>
    <col min="23" max="23" width="13.7109375" customWidth="1"/>
    <col min="24" max="24" width="11.7109375" customWidth="1"/>
    <col min="25" max="25" width="7.7109375" style="52" customWidth="1"/>
    <col min="26" max="26" width="7.7109375" style="25" customWidth="1"/>
    <col min="27" max="39" width="11.42578125" customWidth="1"/>
  </cols>
  <sheetData>
    <row r="1" spans="1:41" ht="18.75" customHeight="1" thickBot="1" x14ac:dyDescent="0.3">
      <c r="A1" s="100" t="s">
        <v>1186</v>
      </c>
      <c r="B1" s="101"/>
      <c r="C1" s="101"/>
      <c r="D1" s="101"/>
      <c r="E1" s="101"/>
      <c r="F1" s="101"/>
      <c r="G1" s="101"/>
      <c r="H1" s="101"/>
      <c r="I1" s="102"/>
      <c r="J1" s="103" t="s">
        <v>2457</v>
      </c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99"/>
      <c r="W1" s="98" t="s">
        <v>1188</v>
      </c>
      <c r="X1" s="99"/>
      <c r="Y1" s="5"/>
      <c r="Z1" s="5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</row>
    <row r="2" spans="1:41" ht="23.25" customHeight="1" thickBot="1" x14ac:dyDescent="0.3">
      <c r="A2" s="7" t="s">
        <v>1189</v>
      </c>
      <c r="B2" s="8" t="s">
        <v>1190</v>
      </c>
      <c r="C2" s="8" t="s">
        <v>1191</v>
      </c>
      <c r="D2" s="8" t="s">
        <v>15</v>
      </c>
      <c r="E2" s="8" t="s">
        <v>14</v>
      </c>
      <c r="F2" s="9" t="s">
        <v>1192</v>
      </c>
      <c r="G2" s="8" t="s">
        <v>1193</v>
      </c>
      <c r="H2" s="10" t="s">
        <v>1194</v>
      </c>
      <c r="I2" s="11" t="s">
        <v>1195</v>
      </c>
      <c r="J2" s="7" t="s">
        <v>1196</v>
      </c>
      <c r="K2" s="8" t="s">
        <v>1197</v>
      </c>
      <c r="L2" s="8" t="s">
        <v>1198</v>
      </c>
      <c r="M2" s="8" t="s">
        <v>1199</v>
      </c>
      <c r="N2" s="8" t="s">
        <v>1200</v>
      </c>
      <c r="O2" s="8" t="s">
        <v>1201</v>
      </c>
      <c r="P2" s="8" t="s">
        <v>1202</v>
      </c>
      <c r="Q2" s="8" t="s">
        <v>1203</v>
      </c>
      <c r="R2" s="8" t="s">
        <v>1204</v>
      </c>
      <c r="S2" s="8" t="s">
        <v>1205</v>
      </c>
      <c r="T2" s="8" t="s">
        <v>1206</v>
      </c>
      <c r="U2" s="8" t="s">
        <v>1207</v>
      </c>
      <c r="V2" s="13" t="s">
        <v>1208</v>
      </c>
      <c r="W2" s="14" t="s">
        <v>1209</v>
      </c>
      <c r="X2" s="15" t="s">
        <v>1210</v>
      </c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spans="1:41" s="25" customFormat="1" ht="16.5" customHeight="1" x14ac:dyDescent="0.25">
      <c r="A3" s="16">
        <v>47060010</v>
      </c>
      <c r="B3" s="17" t="s">
        <v>1211</v>
      </c>
      <c r="C3" s="17" t="s">
        <v>723</v>
      </c>
      <c r="D3" s="17" t="s">
        <v>723</v>
      </c>
      <c r="E3" s="17" t="s">
        <v>98</v>
      </c>
      <c r="F3" s="17">
        <v>7</v>
      </c>
      <c r="G3" s="17">
        <v>120</v>
      </c>
      <c r="H3" s="18">
        <v>-73.205166669999997</v>
      </c>
      <c r="I3" s="19">
        <v>-1.74851</v>
      </c>
      <c r="J3" s="42">
        <v>15.22954022988506</v>
      </c>
      <c r="K3" s="20">
        <v>15.4728250915751</v>
      </c>
      <c r="L3" s="20">
        <v>18.35777777777778</v>
      </c>
      <c r="M3" s="20">
        <v>17.98128078817734</v>
      </c>
      <c r="N3" s="20">
        <v>20.449042145593872</v>
      </c>
      <c r="O3" s="20">
        <v>19.35077288941736</v>
      </c>
      <c r="P3" s="20">
        <v>18.638129211256441</v>
      </c>
      <c r="Q3" s="20">
        <v>14.023456790123459</v>
      </c>
      <c r="R3" s="20">
        <v>14.61184090494435</v>
      </c>
      <c r="S3" s="20">
        <v>15.276190476190481</v>
      </c>
      <c r="T3" s="20">
        <v>15.73474801061008</v>
      </c>
      <c r="U3" s="20">
        <v>16.875</v>
      </c>
      <c r="V3" s="43">
        <v>202.0006043155513</v>
      </c>
      <c r="W3" s="23">
        <v>343</v>
      </c>
      <c r="X3" s="44">
        <v>0.95277777777777772</v>
      </c>
      <c r="Y3" s="4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</row>
    <row r="4" spans="1:41" s="25" customFormat="1" ht="16.5" customHeight="1" x14ac:dyDescent="0.25">
      <c r="A4" s="16">
        <v>44137040</v>
      </c>
      <c r="B4" s="17" t="s">
        <v>1212</v>
      </c>
      <c r="C4" s="17" t="s">
        <v>1213</v>
      </c>
      <c r="D4" s="17" t="s">
        <v>1102</v>
      </c>
      <c r="E4" s="17" t="s">
        <v>98</v>
      </c>
      <c r="F4" s="17">
        <v>4</v>
      </c>
      <c r="G4" s="17">
        <v>137</v>
      </c>
      <c r="H4" s="18">
        <v>-73.192555560000002</v>
      </c>
      <c r="I4" s="19">
        <v>-0.62833333000000013</v>
      </c>
      <c r="J4" s="42">
        <v>10.375</v>
      </c>
      <c r="K4" s="20">
        <v>12.804695197044341</v>
      </c>
      <c r="L4" s="20">
        <v>15.96666666666667</v>
      </c>
      <c r="M4" s="20">
        <v>18.25</v>
      </c>
      <c r="N4" s="20">
        <v>19.95</v>
      </c>
      <c r="O4" s="20">
        <v>19.850000000000001</v>
      </c>
      <c r="P4" s="20">
        <v>19.722222222222221</v>
      </c>
      <c r="Q4" s="20">
        <v>15.55</v>
      </c>
      <c r="R4" s="20">
        <v>14.4</v>
      </c>
      <c r="S4" s="20">
        <v>14.45</v>
      </c>
      <c r="T4" s="20">
        <v>15.087931034482761</v>
      </c>
      <c r="U4" s="20">
        <v>13.57894736842105</v>
      </c>
      <c r="V4" s="43">
        <v>189.98546248883699</v>
      </c>
      <c r="W4" s="23">
        <v>236</v>
      </c>
      <c r="X4" s="44">
        <v>0.98333333333333328</v>
      </c>
      <c r="Y4" s="45" t="s">
        <v>1214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</row>
    <row r="5" spans="1:41" s="25" customFormat="1" ht="16.5" customHeight="1" x14ac:dyDescent="0.25">
      <c r="A5" s="16">
        <v>44137030</v>
      </c>
      <c r="B5" s="17" t="s">
        <v>1212</v>
      </c>
      <c r="C5" s="17" t="s">
        <v>2458</v>
      </c>
      <c r="D5" s="17" t="s">
        <v>1102</v>
      </c>
      <c r="E5" s="17" t="s">
        <v>98</v>
      </c>
      <c r="F5" s="17">
        <v>4</v>
      </c>
      <c r="G5" s="17">
        <v>143</v>
      </c>
      <c r="H5" s="18">
        <v>-73.773222220000008</v>
      </c>
      <c r="I5" s="19">
        <v>-0.91511111000000001</v>
      </c>
      <c r="J5" s="42">
        <v>8.3888888888888875</v>
      </c>
      <c r="K5" s="20">
        <v>10.425595238095241</v>
      </c>
      <c r="L5" s="20">
        <v>14.866666666666671</v>
      </c>
      <c r="M5" s="20">
        <v>17.2593984962406</v>
      </c>
      <c r="N5" s="20">
        <v>19.076470588235289</v>
      </c>
      <c r="O5" s="20">
        <v>18.294117647058819</v>
      </c>
      <c r="P5" s="20">
        <v>16.829219600725949</v>
      </c>
      <c r="Q5" s="20">
        <v>13.72222222222222</v>
      </c>
      <c r="R5" s="20">
        <v>12.683569979716021</v>
      </c>
      <c r="S5" s="20">
        <v>13.0156862745098</v>
      </c>
      <c r="T5" s="20">
        <v>13.76470588235294</v>
      </c>
      <c r="U5" s="20">
        <v>10.86815415821501</v>
      </c>
      <c r="V5" s="43">
        <v>169.1946956429274</v>
      </c>
      <c r="W5" s="23">
        <v>213</v>
      </c>
      <c r="X5" s="44">
        <v>0.88749999999999996</v>
      </c>
      <c r="Y5" s="45" t="s">
        <v>1214</v>
      </c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</row>
    <row r="6" spans="1:41" s="25" customFormat="1" ht="16.5" customHeight="1" x14ac:dyDescent="0.25">
      <c r="A6" s="16">
        <v>44187030</v>
      </c>
      <c r="B6" s="17" t="s">
        <v>1212</v>
      </c>
      <c r="C6" s="17" t="s">
        <v>1215</v>
      </c>
      <c r="D6" s="17" t="s">
        <v>1216</v>
      </c>
      <c r="E6" s="17" t="s">
        <v>98</v>
      </c>
      <c r="F6" s="17">
        <v>4</v>
      </c>
      <c r="G6" s="17">
        <v>101</v>
      </c>
      <c r="H6" s="18">
        <v>-69.47</v>
      </c>
      <c r="I6" s="19">
        <v>-1.23</v>
      </c>
      <c r="J6" s="42">
        <v>19.207142857142848</v>
      </c>
      <c r="K6" s="20">
        <v>17.725693222691369</v>
      </c>
      <c r="L6" s="20">
        <v>18.941883463345999</v>
      </c>
      <c r="M6" s="20">
        <v>18.990487514863251</v>
      </c>
      <c r="N6" s="20">
        <v>22.105820105820101</v>
      </c>
      <c r="O6" s="20">
        <v>20.613300492610829</v>
      </c>
      <c r="P6" s="20">
        <v>19.72200936568753</v>
      </c>
      <c r="Q6" s="20">
        <v>16.916091954022988</v>
      </c>
      <c r="R6" s="20">
        <v>14.70919540229885</v>
      </c>
      <c r="S6" s="20">
        <v>15.21694444444444</v>
      </c>
      <c r="T6" s="20">
        <v>15.176745371156789</v>
      </c>
      <c r="U6" s="20">
        <v>18.86297208538587</v>
      </c>
      <c r="V6" s="43">
        <v>218.1882862794709</v>
      </c>
      <c r="W6" s="23">
        <v>343</v>
      </c>
      <c r="X6" s="44">
        <v>0.95277777777777772</v>
      </c>
      <c r="Y6" s="4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 s="25" customFormat="1" ht="16.5" customHeight="1" x14ac:dyDescent="0.25">
      <c r="A7" s="16">
        <v>44180020</v>
      </c>
      <c r="B7" s="17" t="s">
        <v>1211</v>
      </c>
      <c r="C7" s="17" t="s">
        <v>1216</v>
      </c>
      <c r="D7" s="17" t="s">
        <v>1216</v>
      </c>
      <c r="E7" s="17" t="s">
        <v>98</v>
      </c>
      <c r="F7" s="17">
        <v>4</v>
      </c>
      <c r="G7" s="17">
        <v>102</v>
      </c>
      <c r="H7" s="18">
        <v>-69.591583329999992</v>
      </c>
      <c r="I7" s="19">
        <v>-1.31316667</v>
      </c>
      <c r="J7" s="42">
        <v>13.80833333333333</v>
      </c>
      <c r="K7" s="20">
        <v>12.83903484765554</v>
      </c>
      <c r="L7" s="20">
        <v>14.88</v>
      </c>
      <c r="M7" s="20">
        <v>15.119038182058389</v>
      </c>
      <c r="N7" s="20">
        <v>15.979967159277511</v>
      </c>
      <c r="O7" s="20">
        <v>14.695996829171619</v>
      </c>
      <c r="P7" s="20">
        <v>13.522107279693479</v>
      </c>
      <c r="Q7" s="20">
        <v>12.43519619500594</v>
      </c>
      <c r="R7" s="20">
        <v>11.21868552903036</v>
      </c>
      <c r="S7" s="20">
        <v>11.98152709359606</v>
      </c>
      <c r="T7" s="20">
        <v>12.122194854953481</v>
      </c>
      <c r="U7" s="20">
        <v>13.31800766283525</v>
      </c>
      <c r="V7" s="43">
        <v>161.92008896661099</v>
      </c>
      <c r="W7" s="23">
        <v>334</v>
      </c>
      <c r="X7" s="44">
        <v>0.92777777777777781</v>
      </c>
      <c r="Y7" s="4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</row>
    <row r="8" spans="1:41" s="25" customFormat="1" ht="16.5" customHeight="1" x14ac:dyDescent="0.25">
      <c r="A8" s="16">
        <v>44157040</v>
      </c>
      <c r="B8" s="17" t="s">
        <v>1212</v>
      </c>
      <c r="C8" s="26" t="s">
        <v>1217</v>
      </c>
      <c r="D8" s="17" t="s">
        <v>1216</v>
      </c>
      <c r="E8" s="17" t="s">
        <v>98</v>
      </c>
      <c r="F8" s="17">
        <v>4</v>
      </c>
      <c r="G8" s="17">
        <v>109</v>
      </c>
      <c r="H8" s="18">
        <v>-70.180000000000007</v>
      </c>
      <c r="I8" s="19">
        <v>-1.53</v>
      </c>
      <c r="J8" s="42">
        <v>18.3247947454844</v>
      </c>
      <c r="K8" s="20">
        <v>16.484836252508661</v>
      </c>
      <c r="L8" s="20">
        <v>18.518430439952439</v>
      </c>
      <c r="M8" s="20">
        <v>18.72413793103448</v>
      </c>
      <c r="N8" s="20">
        <v>20.308650793650791</v>
      </c>
      <c r="O8" s="20">
        <v>19.06666666666667</v>
      </c>
      <c r="P8" s="20">
        <v>17.986945812807878</v>
      </c>
      <c r="Q8" s="20">
        <v>14.607142857142859</v>
      </c>
      <c r="R8" s="20">
        <v>13.24392446633826</v>
      </c>
      <c r="S8" s="20">
        <v>14.85357142857143</v>
      </c>
      <c r="T8" s="20">
        <v>14.794292508917961</v>
      </c>
      <c r="U8" s="20">
        <v>17.060919540229889</v>
      </c>
      <c r="V8" s="43">
        <v>203.9743134433057</v>
      </c>
      <c r="W8" s="23">
        <v>351</v>
      </c>
      <c r="X8" s="44">
        <v>0.97499999999999998</v>
      </c>
      <c r="Y8" s="4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</row>
    <row r="9" spans="1:41" s="25" customFormat="1" ht="16.5" customHeight="1" x14ac:dyDescent="0.25">
      <c r="A9" s="16">
        <v>44187010</v>
      </c>
      <c r="B9" s="17" t="s">
        <v>1212</v>
      </c>
      <c r="C9" s="17" t="s">
        <v>2459</v>
      </c>
      <c r="D9" s="17" t="s">
        <v>1216</v>
      </c>
      <c r="E9" s="17" t="s">
        <v>98</v>
      </c>
      <c r="F9" s="17">
        <v>4</v>
      </c>
      <c r="G9" s="17">
        <v>104</v>
      </c>
      <c r="H9" s="18">
        <v>-69.725499999999997</v>
      </c>
      <c r="I9" s="19">
        <v>-1.2852777799999999</v>
      </c>
      <c r="J9" s="42">
        <v>15.534195402298851</v>
      </c>
      <c r="K9" s="20">
        <v>14.48762552103069</v>
      </c>
      <c r="L9" s="20">
        <v>15.778940886699511</v>
      </c>
      <c r="M9" s="20">
        <v>16.95307233601244</v>
      </c>
      <c r="N9" s="20">
        <v>16.955874840357598</v>
      </c>
      <c r="O9" s="20">
        <v>17.079310344827579</v>
      </c>
      <c r="P9" s="20">
        <v>15.44310344827587</v>
      </c>
      <c r="Q9" s="20">
        <v>13.73166666666666</v>
      </c>
      <c r="R9" s="20">
        <v>12.32347480106101</v>
      </c>
      <c r="S9" s="20">
        <v>12.50971264367816</v>
      </c>
      <c r="T9" s="20">
        <v>14.07577996715928</v>
      </c>
      <c r="U9" s="20">
        <v>15.630631236579511</v>
      </c>
      <c r="V9" s="43">
        <v>180.50338809464719</v>
      </c>
      <c r="W9" s="23">
        <v>237</v>
      </c>
      <c r="X9" s="44">
        <v>0.98750000000000004</v>
      </c>
      <c r="Y9" s="45" t="s">
        <v>1214</v>
      </c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</row>
    <row r="10" spans="1:41" s="25" customFormat="1" ht="16.5" customHeight="1" x14ac:dyDescent="0.25">
      <c r="A10" s="16">
        <v>48015050</v>
      </c>
      <c r="B10" s="17" t="s">
        <v>1218</v>
      </c>
      <c r="C10" s="17" t="s">
        <v>97</v>
      </c>
      <c r="D10" s="17" t="s">
        <v>99</v>
      </c>
      <c r="E10" s="17" t="s">
        <v>98</v>
      </c>
      <c r="F10" s="17">
        <v>11</v>
      </c>
      <c r="G10" s="17">
        <v>84</v>
      </c>
      <c r="H10" s="18">
        <v>-69.940916669999993</v>
      </c>
      <c r="I10" s="19">
        <v>-4.1938611100000003</v>
      </c>
      <c r="J10" s="42">
        <v>24.99642857142857</v>
      </c>
      <c r="K10" s="20">
        <v>22.54184992962703</v>
      </c>
      <c r="L10" s="20">
        <v>25.071428571428569</v>
      </c>
      <c r="M10" s="20">
        <v>23.5</v>
      </c>
      <c r="N10" s="20">
        <v>23.392857142857139</v>
      </c>
      <c r="O10" s="20">
        <v>19.75</v>
      </c>
      <c r="P10" s="20">
        <v>16.62068965517242</v>
      </c>
      <c r="Q10" s="20">
        <v>15.46428571428571</v>
      </c>
      <c r="R10" s="20">
        <v>16.90886699507389</v>
      </c>
      <c r="S10" s="20">
        <v>20.48160919540231</v>
      </c>
      <c r="T10" s="20">
        <v>20.81746031746032</v>
      </c>
      <c r="U10" s="20">
        <v>25.11634199134199</v>
      </c>
      <c r="V10" s="43">
        <v>254.66181808407791</v>
      </c>
      <c r="W10" s="23">
        <v>338</v>
      </c>
      <c r="X10" s="44">
        <v>0.93888888888888888</v>
      </c>
      <c r="Y10" s="4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</row>
    <row r="11" spans="1:41" s="25" customFormat="1" ht="16.5" customHeight="1" x14ac:dyDescent="0.25">
      <c r="A11" s="16">
        <v>44157020</v>
      </c>
      <c r="B11" s="17" t="s">
        <v>1212</v>
      </c>
      <c r="C11" s="17" t="s">
        <v>1219</v>
      </c>
      <c r="D11" s="17" t="s">
        <v>1220</v>
      </c>
      <c r="E11" s="17" t="s">
        <v>98</v>
      </c>
      <c r="F11" s="17">
        <v>4</v>
      </c>
      <c r="G11" s="17">
        <v>116</v>
      </c>
      <c r="H11" s="18">
        <v>-70.819999999999993</v>
      </c>
      <c r="I11" s="19">
        <v>-1.31</v>
      </c>
      <c r="J11" s="42">
        <v>14.71358024691358</v>
      </c>
      <c r="K11" s="20">
        <v>15.00608053116299</v>
      </c>
      <c r="L11" s="20">
        <v>17.98974358974359</v>
      </c>
      <c r="M11" s="20">
        <v>17.76923076923077</v>
      </c>
      <c r="N11" s="20">
        <v>18.74133333333333</v>
      </c>
      <c r="O11" s="20">
        <v>18.922459405218021</v>
      </c>
      <c r="P11" s="20">
        <v>16.838271604938271</v>
      </c>
      <c r="Q11" s="20">
        <v>14.07692307692307</v>
      </c>
      <c r="R11" s="20">
        <v>12.821428571428569</v>
      </c>
      <c r="S11" s="20">
        <v>14.71494252873563</v>
      </c>
      <c r="T11" s="20">
        <v>13.481481481481479</v>
      </c>
      <c r="U11" s="20">
        <v>15.21040564373898</v>
      </c>
      <c r="V11" s="43">
        <v>190.2858807828483</v>
      </c>
      <c r="W11" s="23">
        <v>320</v>
      </c>
      <c r="X11" s="44">
        <v>0.88888888888888884</v>
      </c>
      <c r="Y11" s="4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</row>
    <row r="12" spans="1:41" s="25" customFormat="1" ht="16.5" customHeight="1" x14ac:dyDescent="0.25">
      <c r="A12" s="16">
        <v>44157030</v>
      </c>
      <c r="B12" s="17" t="s">
        <v>1212</v>
      </c>
      <c r="C12" s="17" t="s">
        <v>1221</v>
      </c>
      <c r="D12" s="17" t="s">
        <v>1220</v>
      </c>
      <c r="E12" s="17" t="s">
        <v>98</v>
      </c>
      <c r="F12" s="17">
        <v>4</v>
      </c>
      <c r="G12" s="17">
        <v>114</v>
      </c>
      <c r="H12" s="18">
        <v>-70.61</v>
      </c>
      <c r="I12" s="19">
        <v>-1.42</v>
      </c>
      <c r="J12" s="42">
        <v>17.412643678160919</v>
      </c>
      <c r="K12" s="20">
        <v>17.423069874501529</v>
      </c>
      <c r="L12" s="20">
        <v>19.00289338089576</v>
      </c>
      <c r="M12" s="20">
        <v>19.191438763376929</v>
      </c>
      <c r="N12" s="20">
        <v>20.05222222222222</v>
      </c>
      <c r="O12" s="20">
        <v>19.9786717752235</v>
      </c>
      <c r="P12" s="20">
        <v>18.323333333333331</v>
      </c>
      <c r="Q12" s="20">
        <v>15.068965517241381</v>
      </c>
      <c r="R12" s="20">
        <v>14.273563218390811</v>
      </c>
      <c r="S12" s="20">
        <v>14.21428571428571</v>
      </c>
      <c r="T12" s="20">
        <v>15.15576694411415</v>
      </c>
      <c r="U12" s="20">
        <v>17.857142857142851</v>
      </c>
      <c r="V12" s="43">
        <v>207.95399727888909</v>
      </c>
      <c r="W12" s="23">
        <v>349</v>
      </c>
      <c r="X12" s="44">
        <v>0.96944444444444444</v>
      </c>
      <c r="Y12" s="4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</row>
    <row r="13" spans="1:41" s="25" customFormat="1" ht="16.5" customHeight="1" x14ac:dyDescent="0.25">
      <c r="A13" s="16">
        <v>47040020</v>
      </c>
      <c r="B13" s="17" t="s">
        <v>1211</v>
      </c>
      <c r="C13" s="17" t="s">
        <v>1222</v>
      </c>
      <c r="D13" s="17" t="s">
        <v>1223</v>
      </c>
      <c r="E13" s="17" t="s">
        <v>98</v>
      </c>
      <c r="F13" s="17">
        <v>7</v>
      </c>
      <c r="G13" s="17">
        <v>140</v>
      </c>
      <c r="H13" s="18">
        <v>-74.386666669999997</v>
      </c>
      <c r="I13" s="19">
        <v>-0.55916667000000009</v>
      </c>
      <c r="J13" s="42">
        <v>9.634098639455777</v>
      </c>
      <c r="K13" s="20">
        <v>11.210891664815559</v>
      </c>
      <c r="L13" s="20">
        <v>16.087356321839081</v>
      </c>
      <c r="M13" s="20">
        <v>18.606896551724141</v>
      </c>
      <c r="N13" s="20">
        <v>19.447522790328971</v>
      </c>
      <c r="O13" s="20">
        <v>20.132920719127611</v>
      </c>
      <c r="P13" s="20">
        <v>18.170370370370371</v>
      </c>
      <c r="Q13" s="20">
        <v>14.65546737213403</v>
      </c>
      <c r="R13" s="20">
        <v>13.085164835164839</v>
      </c>
      <c r="S13" s="20">
        <v>14.001915708812261</v>
      </c>
      <c r="T13" s="20">
        <v>13.563115763546801</v>
      </c>
      <c r="U13" s="20">
        <v>11.84341426225663</v>
      </c>
      <c r="V13" s="43">
        <v>180.43913499957611</v>
      </c>
      <c r="W13" s="23">
        <v>336</v>
      </c>
      <c r="X13" s="44">
        <v>0.93333333333333335</v>
      </c>
      <c r="Y13" s="4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</row>
    <row r="14" spans="1:41" s="25" customFormat="1" ht="16.5" customHeight="1" x14ac:dyDescent="0.25">
      <c r="A14" s="16">
        <v>47047020</v>
      </c>
      <c r="B14" s="17" t="s">
        <v>1212</v>
      </c>
      <c r="C14" s="17" t="s">
        <v>1224</v>
      </c>
      <c r="D14" s="17" t="s">
        <v>1223</v>
      </c>
      <c r="E14" s="17" t="s">
        <v>98</v>
      </c>
      <c r="F14" s="17">
        <v>7</v>
      </c>
      <c r="G14" s="17">
        <v>135</v>
      </c>
      <c r="H14" s="18">
        <v>-74.0685</v>
      </c>
      <c r="I14" s="19">
        <v>-1.0495000000000001</v>
      </c>
      <c r="J14" s="42">
        <v>11.42739412786975</v>
      </c>
      <c r="K14" s="20">
        <v>12.77004915972349</v>
      </c>
      <c r="L14" s="20">
        <v>15.63337554078295</v>
      </c>
      <c r="M14" s="20">
        <v>18.440886699507391</v>
      </c>
      <c r="N14" s="20">
        <v>19.42619896948078</v>
      </c>
      <c r="O14" s="20">
        <v>19.56693946824744</v>
      </c>
      <c r="P14" s="20">
        <v>16.847167487684729</v>
      </c>
      <c r="Q14" s="20">
        <v>14.38861521620143</v>
      </c>
      <c r="R14" s="20">
        <v>14.06222811671088</v>
      </c>
      <c r="S14" s="20">
        <v>13.263095238095239</v>
      </c>
      <c r="T14" s="20">
        <v>13.8816839992702</v>
      </c>
      <c r="U14" s="20">
        <v>13.52950631963712</v>
      </c>
      <c r="V14" s="43">
        <v>183.23714034321139</v>
      </c>
      <c r="W14" s="23">
        <v>335</v>
      </c>
      <c r="X14" s="44">
        <v>0.93055555555555558</v>
      </c>
      <c r="Y14" s="4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</row>
    <row r="15" spans="1:41" s="25" customFormat="1" ht="16.5" customHeight="1" x14ac:dyDescent="0.25">
      <c r="A15" s="16">
        <v>47040040</v>
      </c>
      <c r="B15" s="17" t="s">
        <v>1211</v>
      </c>
      <c r="C15" s="17" t="s">
        <v>480</v>
      </c>
      <c r="D15" s="17" t="s">
        <v>1223</v>
      </c>
      <c r="E15" s="17" t="s">
        <v>98</v>
      </c>
      <c r="F15" s="17">
        <v>7</v>
      </c>
      <c r="G15" s="17">
        <v>130</v>
      </c>
      <c r="H15" s="18">
        <v>-73.618944439999993</v>
      </c>
      <c r="I15" s="19">
        <v>-1.2589444400000001</v>
      </c>
      <c r="J15" s="42">
        <v>13.30706075533662</v>
      </c>
      <c r="K15" s="20">
        <v>14.223665519847779</v>
      </c>
      <c r="L15" s="20">
        <v>17.92857142857142</v>
      </c>
      <c r="M15" s="20">
        <v>20.168719211822651</v>
      </c>
      <c r="N15" s="20">
        <v>21.068730158730151</v>
      </c>
      <c r="O15" s="20">
        <v>21.396934865900381</v>
      </c>
      <c r="P15" s="20">
        <v>19.274316290130798</v>
      </c>
      <c r="Q15" s="20">
        <v>15.310996168582379</v>
      </c>
      <c r="R15" s="20">
        <v>13.965927750410509</v>
      </c>
      <c r="S15" s="20">
        <v>15.60395913154534</v>
      </c>
      <c r="T15" s="20">
        <v>15.08059188796407</v>
      </c>
      <c r="U15" s="20">
        <v>16.361728395061721</v>
      </c>
      <c r="V15" s="43">
        <v>203.6912015639038</v>
      </c>
      <c r="W15" s="23">
        <v>347</v>
      </c>
      <c r="X15" s="44">
        <v>0.96388888888888891</v>
      </c>
      <c r="Y15" s="4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</row>
    <row r="16" spans="1:41" s="25" customFormat="1" ht="16.5" customHeight="1" x14ac:dyDescent="0.25">
      <c r="A16" s="16">
        <v>47087010</v>
      </c>
      <c r="B16" s="17" t="s">
        <v>1211</v>
      </c>
      <c r="C16" s="17" t="s">
        <v>1225</v>
      </c>
      <c r="D16" s="17" t="s">
        <v>1226</v>
      </c>
      <c r="E16" s="17" t="s">
        <v>98</v>
      </c>
      <c r="F16" s="17">
        <v>11</v>
      </c>
      <c r="G16" s="17">
        <v>115</v>
      </c>
      <c r="H16" s="18">
        <v>-71.752222220000007</v>
      </c>
      <c r="I16" s="19">
        <v>-2.14688889</v>
      </c>
      <c r="J16" s="42">
        <v>15.15079365079365</v>
      </c>
      <c r="K16" s="20">
        <v>14.804858520127089</v>
      </c>
      <c r="L16" s="20">
        <v>16.963999999999999</v>
      </c>
      <c r="M16" s="20">
        <v>17.270114942528739</v>
      </c>
      <c r="N16" s="20">
        <v>17.48</v>
      </c>
      <c r="O16" s="20">
        <v>16.52</v>
      </c>
      <c r="P16" s="20">
        <v>15.64</v>
      </c>
      <c r="Q16" s="20">
        <v>12.42307692307692</v>
      </c>
      <c r="R16" s="20">
        <v>12.056194125159641</v>
      </c>
      <c r="S16" s="20">
        <v>12.5</v>
      </c>
      <c r="T16" s="20">
        <v>13.540229885057469</v>
      </c>
      <c r="U16" s="20">
        <v>15.321428571428569</v>
      </c>
      <c r="V16" s="43">
        <v>179.67069661817209</v>
      </c>
      <c r="W16" s="23">
        <v>311</v>
      </c>
      <c r="X16" s="44">
        <v>0.86388888888888893</v>
      </c>
      <c r="Y16" s="4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</row>
    <row r="17" spans="1:41" s="25" customFormat="1" ht="16.5" customHeight="1" x14ac:dyDescent="0.25">
      <c r="A17" s="16">
        <v>48015040</v>
      </c>
      <c r="B17" s="17" t="s">
        <v>1227</v>
      </c>
      <c r="C17" s="17" t="s">
        <v>1228</v>
      </c>
      <c r="D17" s="17" t="s">
        <v>1229</v>
      </c>
      <c r="E17" s="17" t="s">
        <v>98</v>
      </c>
      <c r="F17" s="17">
        <v>11</v>
      </c>
      <c r="G17" s="17">
        <v>158</v>
      </c>
      <c r="H17" s="18">
        <v>-70.362638889999999</v>
      </c>
      <c r="I17" s="19">
        <v>-3.78030556</v>
      </c>
      <c r="J17" s="42">
        <v>17.71995073891626</v>
      </c>
      <c r="K17" s="20">
        <v>15.323758454531241</v>
      </c>
      <c r="L17" s="20">
        <v>15.4547619047619</v>
      </c>
      <c r="M17" s="20">
        <v>15.135467980295561</v>
      </c>
      <c r="N17" s="20">
        <v>15.40689655172414</v>
      </c>
      <c r="O17" s="20">
        <v>13.464285714285721</v>
      </c>
      <c r="P17" s="20">
        <v>10.07535121328225</v>
      </c>
      <c r="Q17" s="20">
        <v>8.4563218390804593</v>
      </c>
      <c r="R17" s="20">
        <v>11.09259259259259</v>
      </c>
      <c r="S17" s="20">
        <v>11.866666666666671</v>
      </c>
      <c r="T17" s="20">
        <v>11.767462422634839</v>
      </c>
      <c r="U17" s="20">
        <v>17.71569560047562</v>
      </c>
      <c r="V17" s="43">
        <v>163.4792116792473</v>
      </c>
      <c r="W17" s="23">
        <v>347</v>
      </c>
      <c r="X17" s="44">
        <v>0.96388888888888891</v>
      </c>
      <c r="Y17" s="4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</row>
    <row r="18" spans="1:41" s="25" customFormat="1" ht="16.5" customHeight="1" x14ac:dyDescent="0.25">
      <c r="A18" s="16">
        <v>44150010</v>
      </c>
      <c r="B18" s="17" t="s">
        <v>1211</v>
      </c>
      <c r="C18" s="17" t="s">
        <v>582</v>
      </c>
      <c r="D18" s="17" t="s">
        <v>1230</v>
      </c>
      <c r="E18" s="17" t="s">
        <v>98</v>
      </c>
      <c r="F18" s="17">
        <v>4</v>
      </c>
      <c r="G18" s="17">
        <v>129</v>
      </c>
      <c r="H18" s="18">
        <v>-72.144944440000003</v>
      </c>
      <c r="I18" s="19">
        <v>-0.55988889000000008</v>
      </c>
      <c r="J18" s="42">
        <v>16.958333333333329</v>
      </c>
      <c r="K18" s="20">
        <v>16.532802237274218</v>
      </c>
      <c r="L18" s="20">
        <v>21</v>
      </c>
      <c r="M18" s="20">
        <v>23.271724137931031</v>
      </c>
      <c r="N18" s="20">
        <v>25.12</v>
      </c>
      <c r="O18" s="20">
        <v>24.76923076923077</v>
      </c>
      <c r="P18" s="20">
        <v>22.99733333333333</v>
      </c>
      <c r="Q18" s="20">
        <v>20.753103448275859</v>
      </c>
      <c r="R18" s="20">
        <v>18.96</v>
      </c>
      <c r="S18" s="20">
        <v>17.625</v>
      </c>
      <c r="T18" s="20">
        <v>17.041666666666661</v>
      </c>
      <c r="U18" s="20">
        <v>17.78</v>
      </c>
      <c r="V18" s="43">
        <v>242.8091939260452</v>
      </c>
      <c r="W18" s="23">
        <v>296</v>
      </c>
      <c r="X18" s="44">
        <v>0.82222222222222219</v>
      </c>
      <c r="Y18" s="4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</row>
    <row r="19" spans="1:41" s="25" customFormat="1" ht="16.5" customHeight="1" x14ac:dyDescent="0.25">
      <c r="A19" s="16">
        <v>44137060</v>
      </c>
      <c r="B19" s="17" t="s">
        <v>1212</v>
      </c>
      <c r="C19" s="17" t="s">
        <v>1231</v>
      </c>
      <c r="D19" s="17" t="s">
        <v>1230</v>
      </c>
      <c r="E19" s="17" t="s">
        <v>98</v>
      </c>
      <c r="F19" s="17">
        <v>4</v>
      </c>
      <c r="G19" s="17">
        <v>134</v>
      </c>
      <c r="H19" s="18">
        <v>-72.720638890000004</v>
      </c>
      <c r="I19" s="19">
        <v>-0.59094444000000002</v>
      </c>
      <c r="J19" s="42">
        <v>12.166666666666661</v>
      </c>
      <c r="K19" s="20">
        <v>12.493502074150889</v>
      </c>
      <c r="L19" s="20">
        <v>18.67407407407407</v>
      </c>
      <c r="M19" s="20">
        <v>19.0625</v>
      </c>
      <c r="N19" s="20">
        <v>21.941176470588239</v>
      </c>
      <c r="O19" s="20">
        <v>21.055555555555561</v>
      </c>
      <c r="P19" s="20">
        <v>19</v>
      </c>
      <c r="Q19" s="20">
        <v>17.05263157894737</v>
      </c>
      <c r="R19" s="20">
        <v>17.578947368421051</v>
      </c>
      <c r="S19" s="20">
        <v>16.210526315789469</v>
      </c>
      <c r="T19" s="20">
        <v>14.52873563218391</v>
      </c>
      <c r="U19" s="20">
        <v>14.5</v>
      </c>
      <c r="V19" s="43">
        <v>204.2643157363772</v>
      </c>
      <c r="W19" s="23">
        <v>218</v>
      </c>
      <c r="X19" s="44">
        <v>0.90833333333333333</v>
      </c>
      <c r="Y19" s="45" t="s">
        <v>1214</v>
      </c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</row>
    <row r="20" spans="1:41" s="25" customFormat="1" ht="16.5" customHeight="1" x14ac:dyDescent="0.25">
      <c r="A20" s="27">
        <v>44137070</v>
      </c>
      <c r="B20" s="17" t="s">
        <v>1212</v>
      </c>
      <c r="C20" s="17" t="s">
        <v>1232</v>
      </c>
      <c r="D20" s="17" t="s">
        <v>1230</v>
      </c>
      <c r="E20" s="17" t="s">
        <v>98</v>
      </c>
      <c r="F20" s="17">
        <v>4</v>
      </c>
      <c r="G20" s="17">
        <v>133</v>
      </c>
      <c r="H20" s="18">
        <v>-72.549997219999995</v>
      </c>
      <c r="I20" s="19">
        <v>-0.70000000000000007</v>
      </c>
      <c r="J20" s="42">
        <v>11.769230769230759</v>
      </c>
      <c r="K20" s="20">
        <v>12.86161803713528</v>
      </c>
      <c r="L20" s="20">
        <v>16.5</v>
      </c>
      <c r="M20" s="20">
        <v>18.923813734158561</v>
      </c>
      <c r="N20" s="20">
        <v>21.534666666666659</v>
      </c>
      <c r="O20" s="20">
        <v>21.432950191570882</v>
      </c>
      <c r="P20" s="20">
        <v>20.562874779541449</v>
      </c>
      <c r="Q20" s="20">
        <v>17.26923076923077</v>
      </c>
      <c r="R20" s="20">
        <v>16.169859514687101</v>
      </c>
      <c r="S20" s="20">
        <v>15.126923076923079</v>
      </c>
      <c r="T20" s="20">
        <v>14.91666666666667</v>
      </c>
      <c r="U20" s="20">
        <v>13.99428571428572</v>
      </c>
      <c r="V20" s="43">
        <v>201.0621199200969</v>
      </c>
      <c r="W20" s="23">
        <v>311</v>
      </c>
      <c r="X20" s="44">
        <v>0.86388888888888893</v>
      </c>
      <c r="Y20" s="4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25" customFormat="1" ht="16.5" customHeight="1" x14ac:dyDescent="0.25">
      <c r="A21" s="16">
        <v>44167020</v>
      </c>
      <c r="B21" s="17" t="s">
        <v>1212</v>
      </c>
      <c r="C21" s="17" t="s">
        <v>704</v>
      </c>
      <c r="D21" s="17" t="s">
        <v>1230</v>
      </c>
      <c r="E21" s="17" t="s">
        <v>98</v>
      </c>
      <c r="F21" s="17">
        <v>4</v>
      </c>
      <c r="G21" s="17">
        <v>118</v>
      </c>
      <c r="H21" s="18">
        <v>-71.124055560000002</v>
      </c>
      <c r="I21" s="19">
        <v>-1.0980833299999999</v>
      </c>
      <c r="J21" s="42">
        <v>15.30769230769231</v>
      </c>
      <c r="K21" s="20">
        <v>14.84720406184327</v>
      </c>
      <c r="L21" s="20">
        <v>18.040740740740741</v>
      </c>
      <c r="M21" s="20">
        <v>17.320197044334972</v>
      </c>
      <c r="N21" s="20">
        <v>19.5037037037037</v>
      </c>
      <c r="O21" s="20">
        <v>19.203065134099621</v>
      </c>
      <c r="P21" s="20">
        <v>17.05714285714285</v>
      </c>
      <c r="Q21" s="20">
        <v>14.66008230452675</v>
      </c>
      <c r="R21" s="20">
        <v>13.62068965517242</v>
      </c>
      <c r="S21" s="20">
        <v>13.84362139917695</v>
      </c>
      <c r="T21" s="20">
        <v>14.77187100893998</v>
      </c>
      <c r="U21" s="20">
        <v>16.793633952254641</v>
      </c>
      <c r="V21" s="43">
        <v>194.9696441696282</v>
      </c>
      <c r="W21" s="23">
        <v>322</v>
      </c>
      <c r="X21" s="44">
        <v>0.89444444444444449</v>
      </c>
      <c r="Y21" s="4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s="25" customFormat="1" ht="16.5" customHeight="1" x14ac:dyDescent="0.25">
      <c r="A22" s="16">
        <v>47107010</v>
      </c>
      <c r="B22" s="17" t="s">
        <v>1211</v>
      </c>
      <c r="C22" s="17" t="s">
        <v>1233</v>
      </c>
      <c r="D22" s="17" t="s">
        <v>1234</v>
      </c>
      <c r="E22" s="17" t="s">
        <v>98</v>
      </c>
      <c r="F22" s="17">
        <v>11</v>
      </c>
      <c r="G22" s="17">
        <v>100</v>
      </c>
      <c r="H22" s="18">
        <v>-69.735694440000003</v>
      </c>
      <c r="I22" s="19">
        <v>-2.8947222199999998</v>
      </c>
      <c r="J22" s="42">
        <v>19.258620689655171</v>
      </c>
      <c r="K22" s="20">
        <v>18.42464328180737</v>
      </c>
      <c r="L22" s="20">
        <v>18.77816091954023</v>
      </c>
      <c r="M22" s="20">
        <v>18.0166468489893</v>
      </c>
      <c r="N22" s="20">
        <v>18.75</v>
      </c>
      <c r="O22" s="20">
        <v>15.892857142857141</v>
      </c>
      <c r="P22" s="20">
        <v>14.17738095238095</v>
      </c>
      <c r="Q22" s="20">
        <v>11.230952380952379</v>
      </c>
      <c r="R22" s="20">
        <v>12.928571428571431</v>
      </c>
      <c r="S22" s="20">
        <v>14.13912009512485</v>
      </c>
      <c r="T22" s="20">
        <v>15.412698412698409</v>
      </c>
      <c r="U22" s="20">
        <v>19.894047619047619</v>
      </c>
      <c r="V22" s="43">
        <v>196.90369977162479</v>
      </c>
      <c r="W22" s="23">
        <v>341</v>
      </c>
      <c r="X22" s="44">
        <v>0.94722222222222219</v>
      </c>
      <c r="Y22" s="4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</row>
    <row r="23" spans="1:41" s="25" customFormat="1" ht="16.5" customHeight="1" x14ac:dyDescent="0.25">
      <c r="A23" s="16">
        <v>26180160</v>
      </c>
      <c r="B23" s="17" t="s">
        <v>1211</v>
      </c>
      <c r="C23" s="17" t="s">
        <v>167</v>
      </c>
      <c r="D23" s="17" t="s">
        <v>167</v>
      </c>
      <c r="E23" s="17" t="s">
        <v>58</v>
      </c>
      <c r="F23" s="17">
        <v>1</v>
      </c>
      <c r="G23" s="17">
        <v>2450</v>
      </c>
      <c r="H23" s="18">
        <v>-75.43041667</v>
      </c>
      <c r="I23" s="19">
        <v>5.7859722199999997</v>
      </c>
      <c r="J23" s="42">
        <v>10.671111111111109</v>
      </c>
      <c r="K23" s="20">
        <v>10.81389077628673</v>
      </c>
      <c r="L23" s="20">
        <v>16.910344827586201</v>
      </c>
      <c r="M23" s="20">
        <v>17.22592152199762</v>
      </c>
      <c r="N23" s="20">
        <v>17.482758620689651</v>
      </c>
      <c r="O23" s="20">
        <v>12.561236623067771</v>
      </c>
      <c r="P23" s="20">
        <v>11.241379310344829</v>
      </c>
      <c r="Q23" s="20">
        <v>12.24888888888889</v>
      </c>
      <c r="R23" s="20">
        <v>15.66666666666667</v>
      </c>
      <c r="S23" s="20">
        <v>19.603448275862071</v>
      </c>
      <c r="T23" s="20">
        <v>19.755172413793101</v>
      </c>
      <c r="U23" s="20">
        <v>13.66705314009662</v>
      </c>
      <c r="V23" s="43">
        <v>177.84787217639129</v>
      </c>
      <c r="W23" s="23">
        <v>354</v>
      </c>
      <c r="X23" s="44">
        <v>0.98333333333333328</v>
      </c>
      <c r="Y23" s="4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</row>
    <row r="24" spans="1:41" s="25" customFormat="1" ht="16.5" customHeight="1" x14ac:dyDescent="0.25">
      <c r="A24" s="16">
        <v>11110020</v>
      </c>
      <c r="B24" s="17" t="s">
        <v>1235</v>
      </c>
      <c r="C24" s="17" t="s">
        <v>146</v>
      </c>
      <c r="D24" s="17" t="s">
        <v>146</v>
      </c>
      <c r="E24" s="17" t="s">
        <v>58</v>
      </c>
      <c r="F24" s="17">
        <v>1</v>
      </c>
      <c r="G24" s="17">
        <v>1920</v>
      </c>
      <c r="H24" s="18">
        <v>-76.075000000000003</v>
      </c>
      <c r="I24" s="19">
        <v>6.6425000000000001</v>
      </c>
      <c r="J24" s="42">
        <v>10.766666666666669</v>
      </c>
      <c r="K24" s="20">
        <v>12.08755701514322</v>
      </c>
      <c r="L24" s="20">
        <v>17.533333333333331</v>
      </c>
      <c r="M24" s="20">
        <v>21.186206896551731</v>
      </c>
      <c r="N24" s="20">
        <v>21.70333333333333</v>
      </c>
      <c r="O24" s="20">
        <v>16.36741973840666</v>
      </c>
      <c r="P24" s="20">
        <v>14.26666666666666</v>
      </c>
      <c r="Q24" s="20">
        <v>16.033333333333331</v>
      </c>
      <c r="R24" s="20">
        <v>18.910344827586211</v>
      </c>
      <c r="S24" s="20">
        <v>22.8</v>
      </c>
      <c r="T24" s="20">
        <v>22.6</v>
      </c>
      <c r="U24" s="20">
        <v>14.72976190476191</v>
      </c>
      <c r="V24" s="43">
        <v>208.9846237157831</v>
      </c>
      <c r="W24" s="23">
        <v>357</v>
      </c>
      <c r="X24" s="44">
        <v>0.9916666666666667</v>
      </c>
      <c r="Y24" s="4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</row>
    <row r="25" spans="1:41" s="25" customFormat="1" ht="16.5" customHeight="1" x14ac:dyDescent="0.25">
      <c r="A25" s="16">
        <v>23085030</v>
      </c>
      <c r="B25" s="17" t="s">
        <v>1236</v>
      </c>
      <c r="C25" s="17" t="s">
        <v>134</v>
      </c>
      <c r="D25" s="17" t="s">
        <v>134</v>
      </c>
      <c r="E25" s="17" t="s">
        <v>58</v>
      </c>
      <c r="F25" s="17">
        <v>1</v>
      </c>
      <c r="G25" s="17">
        <v>1712</v>
      </c>
      <c r="H25" s="18">
        <v>-75.143388889999997</v>
      </c>
      <c r="I25" s="19">
        <v>6.3762499999999998</v>
      </c>
      <c r="J25" s="42">
        <v>15.233333333333331</v>
      </c>
      <c r="K25" s="20">
        <v>15.790612646718969</v>
      </c>
      <c r="L25" s="20">
        <v>21.43333333333333</v>
      </c>
      <c r="M25" s="20">
        <v>24.333333333333339</v>
      </c>
      <c r="N25" s="20">
        <v>25.83</v>
      </c>
      <c r="O25" s="20">
        <v>20.833333333333339</v>
      </c>
      <c r="P25" s="20">
        <v>19.8</v>
      </c>
      <c r="Q25" s="20">
        <v>21.27666666666666</v>
      </c>
      <c r="R25" s="20">
        <v>24.133333333333329</v>
      </c>
      <c r="S25" s="20">
        <v>26.283333333333339</v>
      </c>
      <c r="T25" s="20">
        <v>23.726436781609198</v>
      </c>
      <c r="U25" s="20">
        <v>20.118390804597698</v>
      </c>
      <c r="V25" s="43">
        <v>258.79210689959251</v>
      </c>
      <c r="W25" s="23">
        <v>359</v>
      </c>
      <c r="X25" s="44">
        <v>0.99722222222222223</v>
      </c>
      <c r="Y25" s="4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</row>
    <row r="26" spans="1:41" s="25" customFormat="1" ht="16.5" customHeight="1" x14ac:dyDescent="0.25">
      <c r="A26" s="16">
        <v>27010850</v>
      </c>
      <c r="B26" s="17" t="s">
        <v>1211</v>
      </c>
      <c r="C26" s="17" t="s">
        <v>1237</v>
      </c>
      <c r="D26" s="17" t="s">
        <v>1237</v>
      </c>
      <c r="E26" s="17" t="s">
        <v>58</v>
      </c>
      <c r="F26" s="17">
        <v>1</v>
      </c>
      <c r="G26" s="17">
        <v>1530</v>
      </c>
      <c r="H26" s="18">
        <v>-75.07722222000001</v>
      </c>
      <c r="I26" s="19">
        <v>6.9055555599999998</v>
      </c>
      <c r="J26" s="42">
        <v>6.4666666666666632</v>
      </c>
      <c r="K26" s="20">
        <v>8.9632286535303773</v>
      </c>
      <c r="L26" s="20">
        <v>14.26666666666666</v>
      </c>
      <c r="M26" s="20">
        <v>18.7</v>
      </c>
      <c r="N26" s="20">
        <v>19.813333333333329</v>
      </c>
      <c r="O26" s="20">
        <v>14.982758620689649</v>
      </c>
      <c r="P26" s="20">
        <v>16.228735632183909</v>
      </c>
      <c r="Q26" s="20">
        <v>16.410714285714281</v>
      </c>
      <c r="R26" s="20">
        <v>17.896551724137929</v>
      </c>
      <c r="S26" s="20">
        <v>19.43333333333333</v>
      </c>
      <c r="T26" s="20">
        <v>17.206896551724139</v>
      </c>
      <c r="U26" s="20">
        <v>10.1</v>
      </c>
      <c r="V26" s="43">
        <v>180.4688854679803</v>
      </c>
      <c r="W26" s="23">
        <v>355</v>
      </c>
      <c r="X26" s="44">
        <v>0.98611111111111116</v>
      </c>
      <c r="Y26" s="4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</row>
    <row r="27" spans="1:41" s="25" customFormat="1" ht="16.5" customHeight="1" x14ac:dyDescent="0.25">
      <c r="A27" s="16">
        <v>27010890</v>
      </c>
      <c r="B27" s="17" t="s">
        <v>1211</v>
      </c>
      <c r="C27" s="17" t="s">
        <v>1238</v>
      </c>
      <c r="D27" s="17" t="s">
        <v>1237</v>
      </c>
      <c r="E27" s="17" t="s">
        <v>58</v>
      </c>
      <c r="F27" s="17">
        <v>1</v>
      </c>
      <c r="G27" s="17">
        <v>1550</v>
      </c>
      <c r="H27" s="18">
        <v>-75.038361110000011</v>
      </c>
      <c r="I27" s="19">
        <v>6.9589999999999996</v>
      </c>
      <c r="J27" s="42">
        <v>6.080459770114941</v>
      </c>
      <c r="K27" s="20">
        <v>7.9575925296793324</v>
      </c>
      <c r="L27" s="20">
        <v>13.49080459770115</v>
      </c>
      <c r="M27" s="20">
        <v>19.783590963139119</v>
      </c>
      <c r="N27" s="20">
        <v>21.103448275862061</v>
      </c>
      <c r="O27" s="20">
        <v>18.02259215219976</v>
      </c>
      <c r="P27" s="20">
        <v>18.454022988505741</v>
      </c>
      <c r="Q27" s="20">
        <v>18.1551724137931</v>
      </c>
      <c r="R27" s="20">
        <v>18.72413793103448</v>
      </c>
      <c r="S27" s="20">
        <v>20.571428571428569</v>
      </c>
      <c r="T27" s="20">
        <v>17.518518518518508</v>
      </c>
      <c r="U27" s="20">
        <v>9.8703703703703702</v>
      </c>
      <c r="V27" s="43">
        <v>189.73213908234709</v>
      </c>
      <c r="W27" s="23">
        <v>343</v>
      </c>
      <c r="X27" s="44">
        <v>0.95277777777777772</v>
      </c>
      <c r="Y27" s="4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</row>
    <row r="28" spans="1:41" s="25" customFormat="1" ht="16.5" customHeight="1" x14ac:dyDescent="0.25">
      <c r="A28" s="16">
        <v>27010960</v>
      </c>
      <c r="B28" s="17" t="s">
        <v>1211</v>
      </c>
      <c r="C28" s="17" t="s">
        <v>1239</v>
      </c>
      <c r="D28" s="17" t="s">
        <v>1237</v>
      </c>
      <c r="E28" s="17" t="s">
        <v>58</v>
      </c>
      <c r="F28" s="17">
        <v>1</v>
      </c>
      <c r="G28" s="17">
        <v>1100</v>
      </c>
      <c r="H28" s="18">
        <v>-74.902138890000003</v>
      </c>
      <c r="I28" s="19">
        <v>6.89861111</v>
      </c>
      <c r="J28" s="42">
        <v>5.4444444444444429</v>
      </c>
      <c r="K28" s="20">
        <v>7.1136121753937864</v>
      </c>
      <c r="L28" s="20">
        <v>11.46153846153846</v>
      </c>
      <c r="M28" s="20">
        <v>17.838620689655169</v>
      </c>
      <c r="N28" s="20">
        <v>19.888888888888889</v>
      </c>
      <c r="O28" s="20">
        <v>16.29926108374384</v>
      </c>
      <c r="P28" s="20">
        <v>16.44404761904762</v>
      </c>
      <c r="Q28" s="20">
        <v>16.37037037037037</v>
      </c>
      <c r="R28" s="20">
        <v>15.851851851851849</v>
      </c>
      <c r="S28" s="20">
        <v>16.77394636015325</v>
      </c>
      <c r="T28" s="20">
        <v>13.6551724137931</v>
      </c>
      <c r="U28" s="20">
        <v>8.2962962962962923</v>
      </c>
      <c r="V28" s="43">
        <v>165.43805065517711</v>
      </c>
      <c r="W28" s="23">
        <v>323</v>
      </c>
      <c r="X28" s="44">
        <v>0.89722222222222225</v>
      </c>
      <c r="Y28" s="4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</row>
    <row r="29" spans="1:41" s="25" customFormat="1" ht="16.5" customHeight="1" x14ac:dyDescent="0.25">
      <c r="A29" s="16">
        <v>26195020</v>
      </c>
      <c r="B29" s="17" t="s">
        <v>1211</v>
      </c>
      <c r="C29" s="17" t="s">
        <v>165</v>
      </c>
      <c r="D29" s="17" t="s">
        <v>166</v>
      </c>
      <c r="E29" s="17" t="s">
        <v>58</v>
      </c>
      <c r="F29" s="17">
        <v>1</v>
      </c>
      <c r="G29" s="17">
        <v>1180</v>
      </c>
      <c r="H29" s="18">
        <v>-75.880222220000007</v>
      </c>
      <c r="I29" s="19">
        <v>5.6909999999999998</v>
      </c>
      <c r="J29" s="42">
        <v>11.934865900383141</v>
      </c>
      <c r="K29" s="20">
        <v>13.513430688558399</v>
      </c>
      <c r="L29" s="20">
        <v>18.214737274220031</v>
      </c>
      <c r="M29" s="20">
        <v>21.940546967895369</v>
      </c>
      <c r="N29" s="20">
        <v>23.475451559934321</v>
      </c>
      <c r="O29" s="20">
        <v>19.692118226600989</v>
      </c>
      <c r="P29" s="20">
        <v>18.357142857142851</v>
      </c>
      <c r="Q29" s="20">
        <v>18.580952380952379</v>
      </c>
      <c r="R29" s="20">
        <v>21.214285714285719</v>
      </c>
      <c r="S29" s="20">
        <v>22.785714285714281</v>
      </c>
      <c r="T29" s="20">
        <v>21.43638525564803</v>
      </c>
      <c r="U29" s="20">
        <v>15.5081648830757</v>
      </c>
      <c r="V29" s="43">
        <v>226.65379599441121</v>
      </c>
      <c r="W29" s="23">
        <v>338</v>
      </c>
      <c r="X29" s="44">
        <v>0.93888888888888888</v>
      </c>
      <c r="Y29" s="4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</row>
    <row r="30" spans="1:41" s="25" customFormat="1" ht="16.5" customHeight="1" x14ac:dyDescent="0.25">
      <c r="A30" s="16">
        <v>26190100</v>
      </c>
      <c r="B30" s="17" t="s">
        <v>1211</v>
      </c>
      <c r="C30" s="17" t="s">
        <v>806</v>
      </c>
      <c r="D30" s="17" t="s">
        <v>166</v>
      </c>
      <c r="E30" s="17" t="s">
        <v>58</v>
      </c>
      <c r="F30" s="17">
        <v>1</v>
      </c>
      <c r="G30" s="17">
        <v>1250</v>
      </c>
      <c r="H30" s="18">
        <v>-75.900083330000001</v>
      </c>
      <c r="I30" s="19">
        <v>5.5639722200000001</v>
      </c>
      <c r="J30" s="42">
        <v>12.758620689655171</v>
      </c>
      <c r="K30" s="20">
        <v>13.348942113508111</v>
      </c>
      <c r="L30" s="20">
        <v>19.233333333333341</v>
      </c>
      <c r="M30" s="20">
        <v>21.896551724137939</v>
      </c>
      <c r="N30" s="20">
        <v>23.513793103448268</v>
      </c>
      <c r="O30" s="20">
        <v>20.448275862068972</v>
      </c>
      <c r="P30" s="20">
        <v>18.37931034482758</v>
      </c>
      <c r="Q30" s="20">
        <v>19.41379310344827</v>
      </c>
      <c r="R30" s="20">
        <v>20.892857142857139</v>
      </c>
      <c r="S30" s="20">
        <v>22.931034482758619</v>
      </c>
      <c r="T30" s="20">
        <v>22.068965517241381</v>
      </c>
      <c r="U30" s="20">
        <v>16.87777777777778</v>
      </c>
      <c r="V30" s="43">
        <v>231.76325519506261</v>
      </c>
      <c r="W30" s="23">
        <v>348</v>
      </c>
      <c r="X30" s="44">
        <v>0.96666666666666667</v>
      </c>
      <c r="Y30" s="4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</row>
    <row r="31" spans="1:41" s="25" customFormat="1" ht="16.5" customHeight="1" x14ac:dyDescent="0.25">
      <c r="A31" s="16">
        <v>27020210</v>
      </c>
      <c r="B31" s="17" t="s">
        <v>1211</v>
      </c>
      <c r="C31" s="17" t="s">
        <v>175</v>
      </c>
      <c r="D31" s="17" t="s">
        <v>175</v>
      </c>
      <c r="E31" s="17" t="s">
        <v>58</v>
      </c>
      <c r="F31" s="17">
        <v>1</v>
      </c>
      <c r="G31" s="17">
        <v>1650</v>
      </c>
      <c r="H31" s="18">
        <v>-75.332472220000014</v>
      </c>
      <c r="I31" s="19">
        <v>6.8830555599999999</v>
      </c>
      <c r="J31" s="42">
        <v>4.2666666666666657</v>
      </c>
      <c r="K31" s="20">
        <v>5.8390291461412147</v>
      </c>
      <c r="L31" s="20">
        <v>9.6433333333333344</v>
      </c>
      <c r="M31" s="20">
        <v>13.7</v>
      </c>
      <c r="N31" s="20">
        <v>19.633333333333329</v>
      </c>
      <c r="O31" s="20">
        <v>16.399999999999999</v>
      </c>
      <c r="P31" s="20">
        <v>15.45</v>
      </c>
      <c r="Q31" s="20">
        <v>15.56666666666667</v>
      </c>
      <c r="R31" s="20">
        <v>14.93333333333333</v>
      </c>
      <c r="S31" s="20">
        <v>15.366666666666671</v>
      </c>
      <c r="T31" s="20">
        <v>12.96666666666667</v>
      </c>
      <c r="U31" s="20">
        <v>6.574444444444441</v>
      </c>
      <c r="V31" s="43">
        <v>150.3401402572523</v>
      </c>
      <c r="W31" s="23">
        <v>360</v>
      </c>
      <c r="X31" s="44">
        <v>1</v>
      </c>
      <c r="Y31" s="4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</row>
    <row r="32" spans="1:41" s="25" customFormat="1" ht="16.5" customHeight="1" x14ac:dyDescent="0.25">
      <c r="A32" s="16">
        <v>27025030</v>
      </c>
      <c r="B32" s="17" t="s">
        <v>1236</v>
      </c>
      <c r="C32" s="17" t="s">
        <v>1240</v>
      </c>
      <c r="D32" s="17" t="s">
        <v>1240</v>
      </c>
      <c r="E32" s="17" t="s">
        <v>58</v>
      </c>
      <c r="F32" s="17">
        <v>1</v>
      </c>
      <c r="G32" s="17">
        <v>1601</v>
      </c>
      <c r="H32" s="18">
        <v>-75.15052777999999</v>
      </c>
      <c r="I32" s="19">
        <v>7.0719166700000002</v>
      </c>
      <c r="J32" s="42">
        <v>9.7650954079610415</v>
      </c>
      <c r="K32" s="20">
        <v>11.45891724704151</v>
      </c>
      <c r="L32" s="20">
        <v>17.330016159029231</v>
      </c>
      <c r="M32" s="20">
        <v>21.918719211822651</v>
      </c>
      <c r="N32" s="20">
        <v>24.734523809523811</v>
      </c>
      <c r="O32" s="20">
        <v>22.94887039239001</v>
      </c>
      <c r="P32" s="20">
        <v>23.167657550535079</v>
      </c>
      <c r="Q32" s="20">
        <v>23.07606439127375</v>
      </c>
      <c r="R32" s="20">
        <v>23.122085385878488</v>
      </c>
      <c r="S32" s="20">
        <v>23.971302681992331</v>
      </c>
      <c r="T32" s="20">
        <v>21.83709869203329</v>
      </c>
      <c r="U32" s="20">
        <v>15.09901477832512</v>
      </c>
      <c r="V32" s="43">
        <v>238.42936570780631</v>
      </c>
      <c r="W32" s="23">
        <v>346</v>
      </c>
      <c r="X32" s="44">
        <v>0.96111111111111114</v>
      </c>
      <c r="Y32" s="4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</row>
    <row r="33" spans="1:41" s="25" customFormat="1" ht="16.5" customHeight="1" x14ac:dyDescent="0.25">
      <c r="A33" s="16">
        <v>27020170</v>
      </c>
      <c r="B33" s="17" t="s">
        <v>1211</v>
      </c>
      <c r="C33" s="17" t="s">
        <v>1241</v>
      </c>
      <c r="D33" s="17" t="s">
        <v>1240</v>
      </c>
      <c r="E33" s="17" t="s">
        <v>58</v>
      </c>
      <c r="F33" s="17">
        <v>1</v>
      </c>
      <c r="G33" s="17">
        <v>950</v>
      </c>
      <c r="H33" s="18">
        <v>-75.079777780000001</v>
      </c>
      <c r="I33" s="19">
        <v>7.1471944399999998</v>
      </c>
      <c r="J33" s="42">
        <v>6.2413793103448256</v>
      </c>
      <c r="K33" s="20">
        <v>7.8542869882792594</v>
      </c>
      <c r="L33" s="20">
        <v>13.42988505747126</v>
      </c>
      <c r="M33" s="20">
        <v>17.827586206896552</v>
      </c>
      <c r="N33" s="20">
        <v>20.395238095238089</v>
      </c>
      <c r="O33" s="20">
        <v>17.91877801152474</v>
      </c>
      <c r="P33" s="20">
        <v>17.7</v>
      </c>
      <c r="Q33" s="20">
        <v>17.86904761904762</v>
      </c>
      <c r="R33" s="20">
        <v>18.90963139120095</v>
      </c>
      <c r="S33" s="20">
        <v>19.333333333333329</v>
      </c>
      <c r="T33" s="20">
        <v>16.08374384236453</v>
      </c>
      <c r="U33" s="20">
        <v>9.5357142857142811</v>
      </c>
      <c r="V33" s="43">
        <v>183.09862414141551</v>
      </c>
      <c r="W33" s="23">
        <v>346</v>
      </c>
      <c r="X33" s="44">
        <v>0.96111111111111114</v>
      </c>
      <c r="Y33" s="4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</row>
    <row r="34" spans="1:41" ht="16.5" customHeight="1" x14ac:dyDescent="0.25">
      <c r="A34" s="16">
        <v>26210090</v>
      </c>
      <c r="B34" s="17" t="s">
        <v>1211</v>
      </c>
      <c r="C34" s="17" t="s">
        <v>124</v>
      </c>
      <c r="D34" s="17" t="s">
        <v>125</v>
      </c>
      <c r="E34" s="17" t="s">
        <v>58</v>
      </c>
      <c r="F34" s="17">
        <v>1</v>
      </c>
      <c r="G34" s="17">
        <v>550</v>
      </c>
      <c r="H34" s="18">
        <v>-75.859250000000003</v>
      </c>
      <c r="I34" s="19">
        <v>6.3031388899999996</v>
      </c>
      <c r="J34" s="42">
        <v>4.3999999999999986</v>
      </c>
      <c r="K34" s="20">
        <v>6.1161945812807881</v>
      </c>
      <c r="L34" s="20">
        <v>9.2044444444444444</v>
      </c>
      <c r="M34" s="20">
        <v>13.333333333333339</v>
      </c>
      <c r="N34" s="20">
        <v>16.566666666666659</v>
      </c>
      <c r="O34" s="20">
        <v>14.16666666666667</v>
      </c>
      <c r="P34" s="20">
        <v>13.2</v>
      </c>
      <c r="Q34" s="20">
        <v>13.52222222222222</v>
      </c>
      <c r="R34" s="20">
        <v>14.933333333333341</v>
      </c>
      <c r="S34" s="20">
        <v>15.81428571428571</v>
      </c>
      <c r="T34" s="20">
        <v>13.7</v>
      </c>
      <c r="U34" s="20">
        <v>7.4999999999999956</v>
      </c>
      <c r="V34" s="43">
        <v>142.45714696223311</v>
      </c>
      <c r="W34" s="23">
        <v>360</v>
      </c>
      <c r="X34" s="44">
        <v>1</v>
      </c>
      <c r="Y34" s="4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41" ht="16.5" customHeight="1" x14ac:dyDescent="0.25">
      <c r="A35" s="16">
        <v>12010070</v>
      </c>
      <c r="B35" s="17" t="s">
        <v>1211</v>
      </c>
      <c r="C35" s="17" t="s">
        <v>1242</v>
      </c>
      <c r="D35" s="17" t="s">
        <v>104</v>
      </c>
      <c r="E35" s="17" t="s">
        <v>58</v>
      </c>
      <c r="F35" s="17">
        <v>1</v>
      </c>
      <c r="G35" s="17">
        <v>18</v>
      </c>
      <c r="H35" s="18">
        <v>-76.647777779999998</v>
      </c>
      <c r="I35" s="19">
        <v>7.8844444400000002</v>
      </c>
      <c r="J35" s="42">
        <v>5.5999999999999988</v>
      </c>
      <c r="K35" s="20">
        <v>4.3928981937602627</v>
      </c>
      <c r="L35" s="20">
        <v>6.2838697318007641</v>
      </c>
      <c r="M35" s="20">
        <v>11.46617405582923</v>
      </c>
      <c r="N35" s="20">
        <v>14.900874808900969</v>
      </c>
      <c r="O35" s="20">
        <v>14.83333333333333</v>
      </c>
      <c r="P35" s="20">
        <v>15.15837606837607</v>
      </c>
      <c r="Q35" s="20">
        <v>13.76444444444444</v>
      </c>
      <c r="R35" s="20">
        <v>13.770114942528741</v>
      </c>
      <c r="S35" s="20">
        <v>12.689655172413801</v>
      </c>
      <c r="T35" s="20">
        <v>12.677011494252881</v>
      </c>
      <c r="U35" s="20">
        <v>10.945555555555559</v>
      </c>
      <c r="V35" s="43">
        <v>136.48230780119599</v>
      </c>
      <c r="W35" s="23">
        <v>358</v>
      </c>
      <c r="X35" s="44">
        <v>0.99444444444444446</v>
      </c>
      <c r="Y35" s="4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41" ht="16.5" customHeight="1" x14ac:dyDescent="0.25">
      <c r="A36" s="16">
        <v>12010060</v>
      </c>
      <c r="B36" s="17" t="s">
        <v>1211</v>
      </c>
      <c r="C36" s="17" t="s">
        <v>1243</v>
      </c>
      <c r="D36" s="17" t="s">
        <v>104</v>
      </c>
      <c r="E36" s="17" t="s">
        <v>58</v>
      </c>
      <c r="F36" s="17">
        <v>1</v>
      </c>
      <c r="G36" s="17">
        <v>10</v>
      </c>
      <c r="H36" s="18">
        <v>-76.689166669999992</v>
      </c>
      <c r="I36" s="19">
        <v>7.8630555599999994</v>
      </c>
      <c r="J36" s="42">
        <v>4.4750099088386843</v>
      </c>
      <c r="K36" s="20">
        <v>3.017277161227816</v>
      </c>
      <c r="L36" s="20">
        <v>5.5971264367816076</v>
      </c>
      <c r="M36" s="20">
        <v>9.9149778956675529</v>
      </c>
      <c r="N36" s="20">
        <v>11.53557866569361</v>
      </c>
      <c r="O36" s="20">
        <v>12.61131306268048</v>
      </c>
      <c r="P36" s="20">
        <v>12.60345184550582</v>
      </c>
      <c r="Q36" s="20">
        <v>12.44057800159749</v>
      </c>
      <c r="R36" s="20">
        <v>12.108477537787881</v>
      </c>
      <c r="S36" s="20">
        <v>11.49352405278842</v>
      </c>
      <c r="T36" s="20">
        <v>11.14066485766843</v>
      </c>
      <c r="U36" s="20">
        <v>9.1200965222516945</v>
      </c>
      <c r="V36" s="43">
        <v>116.0580759484895</v>
      </c>
      <c r="W36" s="23">
        <v>354</v>
      </c>
      <c r="X36" s="44">
        <v>0.98333333333333328</v>
      </c>
      <c r="Y36" s="4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41" ht="16.5" customHeight="1" x14ac:dyDescent="0.25">
      <c r="A37" s="16">
        <v>12015020</v>
      </c>
      <c r="B37" s="17" t="s">
        <v>1244</v>
      </c>
      <c r="C37" s="17" t="s">
        <v>103</v>
      </c>
      <c r="D37" s="17" t="s">
        <v>104</v>
      </c>
      <c r="E37" s="17" t="s">
        <v>58</v>
      </c>
      <c r="F37" s="17">
        <v>1</v>
      </c>
      <c r="G37" s="17">
        <v>43</v>
      </c>
      <c r="H37" s="18">
        <v>-76.65133333</v>
      </c>
      <c r="I37" s="19">
        <v>7.8259166699999998</v>
      </c>
      <c r="J37" s="42">
        <v>9.0632183908045967</v>
      </c>
      <c r="K37" s="20">
        <v>7.5393465304384844</v>
      </c>
      <c r="L37" s="20">
        <v>10.97222222222222</v>
      </c>
      <c r="M37" s="20">
        <v>17.54510125889437</v>
      </c>
      <c r="N37" s="20">
        <v>22.11116584564861</v>
      </c>
      <c r="O37" s="20">
        <v>22.311533888228301</v>
      </c>
      <c r="P37" s="20">
        <v>22.469386973180072</v>
      </c>
      <c r="Q37" s="20">
        <v>22.516666666666659</v>
      </c>
      <c r="R37" s="20">
        <v>21.922988505747131</v>
      </c>
      <c r="S37" s="20">
        <v>20.53844680223991</v>
      </c>
      <c r="T37" s="20">
        <v>19.62988505747126</v>
      </c>
      <c r="U37" s="20">
        <v>16.66467432950191</v>
      </c>
      <c r="V37" s="43">
        <v>213.28463647104351</v>
      </c>
      <c r="W37" s="23">
        <v>356</v>
      </c>
      <c r="X37" s="44">
        <v>0.98888888888888893</v>
      </c>
      <c r="Y37" s="4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41" ht="16.5" customHeight="1" x14ac:dyDescent="0.25">
      <c r="A38" s="16">
        <v>12030020</v>
      </c>
      <c r="B38" s="17" t="s">
        <v>1211</v>
      </c>
      <c r="C38" s="17" t="s">
        <v>1245</v>
      </c>
      <c r="D38" s="17" t="s">
        <v>254</v>
      </c>
      <c r="E38" s="17" t="s">
        <v>58</v>
      </c>
      <c r="F38" s="17">
        <v>2</v>
      </c>
      <c r="G38" s="17">
        <v>50</v>
      </c>
      <c r="H38" s="18">
        <v>-76.38</v>
      </c>
      <c r="I38" s="19">
        <v>8.6199999999999992</v>
      </c>
      <c r="J38" s="42">
        <v>1.666666666666667</v>
      </c>
      <c r="K38" s="20">
        <v>1.104902751826057</v>
      </c>
      <c r="L38" s="20">
        <v>2.6896551724137931</v>
      </c>
      <c r="M38" s="20">
        <v>6.6071428571428577</v>
      </c>
      <c r="N38" s="20">
        <v>9.2413793103448256</v>
      </c>
      <c r="O38" s="20">
        <v>6.8620689655172402</v>
      </c>
      <c r="P38" s="20">
        <v>7.4482758620689626</v>
      </c>
      <c r="Q38" s="20">
        <v>8.2413793103448238</v>
      </c>
      <c r="R38" s="20">
        <v>7.4642857142857153</v>
      </c>
      <c r="S38" s="20">
        <v>7.4351961950059424</v>
      </c>
      <c r="T38" s="20">
        <v>6.8017241379310356</v>
      </c>
      <c r="U38" s="20">
        <v>4.0842911877394634</v>
      </c>
      <c r="V38" s="43">
        <v>69.64696813128738</v>
      </c>
      <c r="W38" s="23">
        <v>344</v>
      </c>
      <c r="X38" s="44">
        <v>0.9555555555555556</v>
      </c>
      <c r="Y38" s="4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41" ht="16.5" customHeight="1" x14ac:dyDescent="0.25">
      <c r="A39" s="16">
        <v>26200140</v>
      </c>
      <c r="B39" s="17" t="s">
        <v>1211</v>
      </c>
      <c r="C39" s="17" t="s">
        <v>69</v>
      </c>
      <c r="D39" s="17" t="s">
        <v>2138</v>
      </c>
      <c r="E39" s="17" t="s">
        <v>58</v>
      </c>
      <c r="F39" s="17">
        <v>1</v>
      </c>
      <c r="G39" s="17">
        <v>1800</v>
      </c>
      <c r="H39" s="18">
        <v>-75.77152778</v>
      </c>
      <c r="I39" s="19">
        <v>6.1579722200000004</v>
      </c>
      <c r="J39" s="42">
        <v>7.0666666666666664</v>
      </c>
      <c r="K39" s="20">
        <v>9.0618732266324429</v>
      </c>
      <c r="L39" s="20">
        <v>12.82758620689655</v>
      </c>
      <c r="M39" s="20">
        <v>16.726692209450832</v>
      </c>
      <c r="N39" s="20">
        <v>19.832512315270939</v>
      </c>
      <c r="O39" s="20">
        <v>15.931034482758619</v>
      </c>
      <c r="P39" s="20">
        <v>14.396551724137931</v>
      </c>
      <c r="Q39" s="20">
        <v>15.13793103448276</v>
      </c>
      <c r="R39" s="20">
        <v>18.048751486325799</v>
      </c>
      <c r="S39" s="20">
        <v>18.43333333333333</v>
      </c>
      <c r="T39" s="20">
        <v>17.100000000000001</v>
      </c>
      <c r="U39" s="20">
        <v>10.3</v>
      </c>
      <c r="V39" s="43">
        <v>174.86293268595591</v>
      </c>
      <c r="W39" s="23">
        <v>350</v>
      </c>
      <c r="X39" s="44">
        <v>0.97222222222222221</v>
      </c>
      <c r="Y39" s="4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41" ht="16.5" customHeight="1" x14ac:dyDescent="0.25">
      <c r="A40" s="16">
        <v>27010800</v>
      </c>
      <c r="B40" s="17" t="s">
        <v>1211</v>
      </c>
      <c r="C40" s="17" t="s">
        <v>137</v>
      </c>
      <c r="D40" s="17" t="s">
        <v>128</v>
      </c>
      <c r="E40" s="17" t="s">
        <v>58</v>
      </c>
      <c r="F40" s="17">
        <v>1</v>
      </c>
      <c r="G40" s="17">
        <v>2600</v>
      </c>
      <c r="H40" s="18">
        <v>-75.607222220000011</v>
      </c>
      <c r="I40" s="19">
        <v>6.3997222200000001</v>
      </c>
      <c r="J40" s="42">
        <v>7.0777777777777757</v>
      </c>
      <c r="K40" s="20">
        <v>7.5866789819375997</v>
      </c>
      <c r="L40" s="20">
        <v>12.83333333333333</v>
      </c>
      <c r="M40" s="20">
        <v>15.58620689655173</v>
      </c>
      <c r="N40" s="20">
        <v>17.350000000000001</v>
      </c>
      <c r="O40" s="20">
        <v>13.4</v>
      </c>
      <c r="P40" s="20">
        <v>13.03333333333333</v>
      </c>
      <c r="Q40" s="20">
        <v>13.5</v>
      </c>
      <c r="R40" s="20">
        <v>15.16666666666667</v>
      </c>
      <c r="S40" s="20">
        <v>18.718888888888891</v>
      </c>
      <c r="T40" s="20">
        <v>16.989655172413791</v>
      </c>
      <c r="U40" s="20">
        <v>10.83333333333333</v>
      </c>
      <c r="V40" s="43">
        <v>162.0758743842365</v>
      </c>
      <c r="W40" s="23">
        <v>360</v>
      </c>
      <c r="X40" s="44">
        <v>1</v>
      </c>
      <c r="Y40" s="4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41" ht="16.5" customHeight="1" x14ac:dyDescent="0.25">
      <c r="A41" s="16">
        <v>27010870</v>
      </c>
      <c r="B41" s="17" t="s">
        <v>1211</v>
      </c>
      <c r="C41" s="17" t="s">
        <v>143</v>
      </c>
      <c r="D41" s="17" t="s">
        <v>143</v>
      </c>
      <c r="E41" s="17" t="s">
        <v>58</v>
      </c>
      <c r="F41" s="17">
        <v>1</v>
      </c>
      <c r="G41" s="17">
        <v>2540</v>
      </c>
      <c r="H41" s="18">
        <v>-75.668333329999996</v>
      </c>
      <c r="I41" s="19">
        <v>6.6091666699999996</v>
      </c>
      <c r="J41" s="42">
        <v>9.5666666666666647</v>
      </c>
      <c r="K41" s="20">
        <v>10.46330657422611</v>
      </c>
      <c r="L41" s="20">
        <v>17.2</v>
      </c>
      <c r="M41" s="20">
        <v>19.356321839080461</v>
      </c>
      <c r="N41" s="20">
        <v>20.2</v>
      </c>
      <c r="O41" s="20">
        <v>16.219540229885059</v>
      </c>
      <c r="P41" s="20">
        <v>15.64666666666667</v>
      </c>
      <c r="Q41" s="20">
        <v>15.214444444444441</v>
      </c>
      <c r="R41" s="20">
        <v>17.466666666666669</v>
      </c>
      <c r="S41" s="20">
        <v>20.45666666666666</v>
      </c>
      <c r="T41" s="20">
        <v>20.486666666666672</v>
      </c>
      <c r="U41" s="20">
        <v>13.55555555555555</v>
      </c>
      <c r="V41" s="43">
        <v>195.83250197652501</v>
      </c>
      <c r="W41" s="23">
        <v>360</v>
      </c>
      <c r="X41" s="44">
        <v>1</v>
      </c>
      <c r="Y41" s="4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41" ht="16.5" customHeight="1" x14ac:dyDescent="0.25">
      <c r="A42" s="16">
        <v>26230220</v>
      </c>
      <c r="B42" s="17" t="s">
        <v>1211</v>
      </c>
      <c r="C42" s="17" t="s">
        <v>1246</v>
      </c>
      <c r="D42" s="17" t="s">
        <v>143</v>
      </c>
      <c r="E42" s="17" t="s">
        <v>58</v>
      </c>
      <c r="F42" s="17">
        <v>1</v>
      </c>
      <c r="G42" s="17">
        <v>2300</v>
      </c>
      <c r="H42" s="18">
        <v>-75.638583329999989</v>
      </c>
      <c r="I42" s="19">
        <v>6.7793888899999999</v>
      </c>
      <c r="J42" s="42">
        <v>11.34555555555556</v>
      </c>
      <c r="K42" s="20">
        <v>11.89607963875206</v>
      </c>
      <c r="L42" s="20">
        <v>18.887777777777771</v>
      </c>
      <c r="M42" s="20">
        <v>20.827586206896552</v>
      </c>
      <c r="N42" s="20">
        <v>23.399999999999991</v>
      </c>
      <c r="O42" s="20">
        <v>19.55747126436782</v>
      </c>
      <c r="P42" s="20">
        <v>18.74666666666667</v>
      </c>
      <c r="Q42" s="20">
        <v>17.93452380952381</v>
      </c>
      <c r="R42" s="20">
        <v>19.442200328407228</v>
      </c>
      <c r="S42" s="20">
        <v>23.75421455938697</v>
      </c>
      <c r="T42" s="20">
        <v>22.818390804597701</v>
      </c>
      <c r="U42" s="20">
        <v>15.48143236074271</v>
      </c>
      <c r="V42" s="43">
        <v>224.09189897267481</v>
      </c>
      <c r="W42" s="23">
        <v>358</v>
      </c>
      <c r="X42" s="44">
        <v>0.99444444444444446</v>
      </c>
      <c r="Y42" s="4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41" ht="16.5" customHeight="1" x14ac:dyDescent="0.25">
      <c r="A43" s="16">
        <v>26190090</v>
      </c>
      <c r="B43" s="17" t="s">
        <v>1211</v>
      </c>
      <c r="C43" s="17" t="s">
        <v>100</v>
      </c>
      <c r="D43" s="17" t="s">
        <v>102</v>
      </c>
      <c r="E43" s="17" t="s">
        <v>58</v>
      </c>
      <c r="F43" s="17">
        <v>1</v>
      </c>
      <c r="G43" s="17">
        <v>1600</v>
      </c>
      <c r="H43" s="18">
        <v>-75.975527779999993</v>
      </c>
      <c r="I43" s="19">
        <v>5.7549999999999999</v>
      </c>
      <c r="J43" s="42">
        <v>11.73333333333334</v>
      </c>
      <c r="K43" s="20">
        <v>12.809870841695551</v>
      </c>
      <c r="L43" s="20">
        <v>16.93333333333333</v>
      </c>
      <c r="M43" s="20">
        <v>20.1264367816092</v>
      </c>
      <c r="N43" s="20">
        <v>22.36333333333333</v>
      </c>
      <c r="O43" s="20">
        <v>17.604761904761901</v>
      </c>
      <c r="P43" s="20">
        <v>16.333333333333329</v>
      </c>
      <c r="Q43" s="20">
        <v>16.533333333333331</v>
      </c>
      <c r="R43" s="20">
        <v>18.694252873563229</v>
      </c>
      <c r="S43" s="20">
        <v>21.366666666666671</v>
      </c>
      <c r="T43" s="20">
        <v>19.5</v>
      </c>
      <c r="U43" s="20">
        <v>14.73333333333334</v>
      </c>
      <c r="V43" s="43">
        <v>208.73198906829651</v>
      </c>
      <c r="W43" s="23">
        <v>359</v>
      </c>
      <c r="X43" s="44">
        <v>0.99722222222222223</v>
      </c>
      <c r="Y43" s="4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41" ht="16.5" customHeight="1" x14ac:dyDescent="0.25">
      <c r="A44" s="16">
        <v>26210140</v>
      </c>
      <c r="B44" s="17" t="s">
        <v>1211</v>
      </c>
      <c r="C44" s="17" t="s">
        <v>121</v>
      </c>
      <c r="D44" s="17" t="s">
        <v>1247</v>
      </c>
      <c r="E44" s="17" t="s">
        <v>58</v>
      </c>
      <c r="F44" s="17">
        <v>1</v>
      </c>
      <c r="G44" s="17">
        <v>232</v>
      </c>
      <c r="H44" s="18">
        <v>-75.945499999999996</v>
      </c>
      <c r="I44" s="19">
        <v>6.2185277799999996</v>
      </c>
      <c r="J44" s="42">
        <v>5.7188888888888858</v>
      </c>
      <c r="K44" s="20">
        <v>7.3257491789819369</v>
      </c>
      <c r="L44" s="20">
        <v>10.905747126436779</v>
      </c>
      <c r="M44" s="20">
        <v>14.233333333333331</v>
      </c>
      <c r="N44" s="20">
        <v>15.96666666666667</v>
      </c>
      <c r="O44" s="20">
        <v>12.38620689655173</v>
      </c>
      <c r="P44" s="20">
        <v>11.85333333333333</v>
      </c>
      <c r="Q44" s="20">
        <v>11.675555555555549</v>
      </c>
      <c r="R44" s="20">
        <v>14.32223543400714</v>
      </c>
      <c r="S44" s="20">
        <v>15.47862068965517</v>
      </c>
      <c r="T44" s="20">
        <v>14.00344827586207</v>
      </c>
      <c r="U44" s="20">
        <v>8.2199999999999953</v>
      </c>
      <c r="V44" s="43">
        <v>142.0897853792726</v>
      </c>
      <c r="W44" s="23">
        <v>357</v>
      </c>
      <c r="X44" s="44">
        <v>0.9916666666666667</v>
      </c>
      <c r="Y44" s="4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41" ht="16.5" customHeight="1" x14ac:dyDescent="0.25">
      <c r="A45" s="16">
        <v>26230160</v>
      </c>
      <c r="B45" s="17" t="s">
        <v>1235</v>
      </c>
      <c r="C45" s="17" t="s">
        <v>1248</v>
      </c>
      <c r="D45" s="17" t="s">
        <v>1248</v>
      </c>
      <c r="E45" s="17" t="s">
        <v>58</v>
      </c>
      <c r="F45" s="17">
        <v>1</v>
      </c>
      <c r="G45" s="17">
        <v>1440</v>
      </c>
      <c r="H45" s="18">
        <v>-75.511666669999997</v>
      </c>
      <c r="I45" s="19">
        <v>7.1052777799999998</v>
      </c>
      <c r="J45" s="42">
        <v>11.16666666666667</v>
      </c>
      <c r="K45" s="20">
        <v>12.23997173803208</v>
      </c>
      <c r="L45" s="20">
        <v>17.45333333333334</v>
      </c>
      <c r="M45" s="20">
        <v>22.162889983579639</v>
      </c>
      <c r="N45" s="20">
        <v>26.688888888888879</v>
      </c>
      <c r="O45" s="20">
        <v>24.54666666666667</v>
      </c>
      <c r="P45" s="20">
        <v>25.547594721157932</v>
      </c>
      <c r="Q45" s="20">
        <v>24.165517241379309</v>
      </c>
      <c r="R45" s="20">
        <v>23.546602030549721</v>
      </c>
      <c r="S45" s="20">
        <v>24.482142857142851</v>
      </c>
      <c r="T45" s="20">
        <v>22.05952380952381</v>
      </c>
      <c r="U45" s="20">
        <v>15.39880952380952</v>
      </c>
      <c r="V45" s="43">
        <v>249.45860746073041</v>
      </c>
      <c r="W45" s="23">
        <v>358</v>
      </c>
      <c r="X45" s="44">
        <v>0.99444444444444446</v>
      </c>
      <c r="Y45" s="4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41" ht="16.5" customHeight="1" x14ac:dyDescent="0.25">
      <c r="A46" s="16">
        <v>26225040</v>
      </c>
      <c r="B46" s="17" t="s">
        <v>1236</v>
      </c>
      <c r="C46" s="17" t="s">
        <v>1250</v>
      </c>
      <c r="D46" s="17" t="s">
        <v>1251</v>
      </c>
      <c r="E46" s="17" t="s">
        <v>58</v>
      </c>
      <c r="F46" s="17">
        <v>1</v>
      </c>
      <c r="G46" s="17">
        <v>1650</v>
      </c>
      <c r="H46" s="18">
        <v>-75.91297222</v>
      </c>
      <c r="I46" s="19">
        <v>6.7294999999999998</v>
      </c>
      <c r="J46" s="42">
        <v>6.3684210526315779</v>
      </c>
      <c r="K46" s="20">
        <v>7.7791871921182283</v>
      </c>
      <c r="L46" s="20">
        <v>12.210526315789471</v>
      </c>
      <c r="M46" s="20">
        <v>17.10526315789474</v>
      </c>
      <c r="N46" s="20">
        <v>20.631578947368421</v>
      </c>
      <c r="O46" s="20">
        <v>16.762068965517241</v>
      </c>
      <c r="P46" s="20">
        <v>17.2</v>
      </c>
      <c r="Q46" s="20">
        <v>16.022222222222219</v>
      </c>
      <c r="R46" s="20">
        <v>19.411978221415609</v>
      </c>
      <c r="S46" s="20">
        <v>21.7</v>
      </c>
      <c r="T46" s="20">
        <v>18.181034482758619</v>
      </c>
      <c r="U46" s="20">
        <v>10.65</v>
      </c>
      <c r="V46" s="43">
        <v>184.02228055771619</v>
      </c>
      <c r="W46" s="23">
        <v>233</v>
      </c>
      <c r="X46" s="44">
        <v>0.97083333333333333</v>
      </c>
      <c r="Y46" s="45" t="s">
        <v>1214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41" ht="16.5" customHeight="1" x14ac:dyDescent="0.25">
      <c r="A47" s="16">
        <v>26250030</v>
      </c>
      <c r="B47" s="17" t="s">
        <v>1211</v>
      </c>
      <c r="C47" s="17" t="s">
        <v>106</v>
      </c>
      <c r="D47" s="17" t="s">
        <v>106</v>
      </c>
      <c r="E47" s="17" t="s">
        <v>58</v>
      </c>
      <c r="F47" s="17">
        <v>1</v>
      </c>
      <c r="G47" s="17">
        <v>95</v>
      </c>
      <c r="H47" s="18">
        <v>-75.34783333</v>
      </c>
      <c r="I47" s="19">
        <v>7.5790555599999996</v>
      </c>
      <c r="J47" s="42">
        <v>3.299999999999998</v>
      </c>
      <c r="K47" s="20">
        <v>3.2367292339052161</v>
      </c>
      <c r="L47" s="20">
        <v>6.5172413793103443</v>
      </c>
      <c r="M47" s="20">
        <v>12.724137931034489</v>
      </c>
      <c r="N47" s="20">
        <v>16.8448275862069</v>
      </c>
      <c r="O47" s="20">
        <v>17.166666666666661</v>
      </c>
      <c r="P47" s="20">
        <v>17.166666666666661</v>
      </c>
      <c r="Q47" s="20">
        <v>16.88333333333334</v>
      </c>
      <c r="R47" s="20">
        <v>15.426436781609199</v>
      </c>
      <c r="S47" s="20">
        <v>16.482758620689651</v>
      </c>
      <c r="T47" s="20">
        <v>13.758620689655171</v>
      </c>
      <c r="U47" s="20">
        <v>8.6071428571428559</v>
      </c>
      <c r="V47" s="43">
        <v>148.11456174622049</v>
      </c>
      <c r="W47" s="23">
        <v>352</v>
      </c>
      <c r="X47" s="44">
        <v>0.97777777777777775</v>
      </c>
      <c r="Y47" s="4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41" ht="16.5" customHeight="1" x14ac:dyDescent="0.25">
      <c r="A48" s="16">
        <v>26240100</v>
      </c>
      <c r="B48" s="17" t="s">
        <v>1211</v>
      </c>
      <c r="C48" s="17" t="s">
        <v>105</v>
      </c>
      <c r="D48" s="17" t="s">
        <v>106</v>
      </c>
      <c r="E48" s="17" t="s">
        <v>58</v>
      </c>
      <c r="F48" s="17">
        <v>1</v>
      </c>
      <c r="G48" s="17">
        <v>70</v>
      </c>
      <c r="H48" s="18">
        <v>-75.214916669999994</v>
      </c>
      <c r="I48" s="19">
        <v>7.8629166699999997</v>
      </c>
      <c r="J48" s="42">
        <v>2.5404761904761899</v>
      </c>
      <c r="K48" s="20">
        <v>3.251682353976074</v>
      </c>
      <c r="L48" s="20">
        <v>5.8214285714285703</v>
      </c>
      <c r="M48" s="20">
        <v>11.678571428571431</v>
      </c>
      <c r="N48" s="20">
        <v>15.931034482758619</v>
      </c>
      <c r="O48" s="20">
        <v>16.166666666666661</v>
      </c>
      <c r="P48" s="20">
        <v>16.354444444444439</v>
      </c>
      <c r="Q48" s="20">
        <v>17.555555555555561</v>
      </c>
      <c r="R48" s="20">
        <v>16</v>
      </c>
      <c r="S48" s="20">
        <v>16.241379310344829</v>
      </c>
      <c r="T48" s="20">
        <v>14.15814506539833</v>
      </c>
      <c r="U48" s="20">
        <v>6.7950617283950603</v>
      </c>
      <c r="V48" s="43">
        <v>142.49444579801579</v>
      </c>
      <c r="W48" s="23">
        <v>346</v>
      </c>
      <c r="X48" s="44">
        <v>0.96111111111111114</v>
      </c>
      <c r="Y48" s="4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</row>
    <row r="49" spans="1:39" ht="16.5" customHeight="1" x14ac:dyDescent="0.25">
      <c r="A49" s="16">
        <v>26240090</v>
      </c>
      <c r="B49" s="17" t="s">
        <v>1211</v>
      </c>
      <c r="C49" s="17" t="s">
        <v>1252</v>
      </c>
      <c r="D49" s="17" t="s">
        <v>106</v>
      </c>
      <c r="E49" s="17" t="s">
        <v>58</v>
      </c>
      <c r="F49" s="17">
        <v>1</v>
      </c>
      <c r="G49" s="17">
        <v>80</v>
      </c>
      <c r="H49" s="18">
        <v>-75.284444440000001</v>
      </c>
      <c r="I49" s="19">
        <v>7.6683055600000003</v>
      </c>
      <c r="J49" s="42">
        <v>2.4033333333333329</v>
      </c>
      <c r="K49" s="20">
        <v>3.1334770114942532</v>
      </c>
      <c r="L49" s="20">
        <v>5.799999999999998</v>
      </c>
      <c r="M49" s="20">
        <v>11.22660098522168</v>
      </c>
      <c r="N49" s="20">
        <v>15.26012683313516</v>
      </c>
      <c r="O49" s="20">
        <v>14.41149425287357</v>
      </c>
      <c r="P49" s="20">
        <v>14.866666666666671</v>
      </c>
      <c r="Q49" s="20">
        <v>16.06666666666667</v>
      </c>
      <c r="R49" s="20">
        <v>14.12183908045977</v>
      </c>
      <c r="S49" s="20">
        <v>14.97471264367816</v>
      </c>
      <c r="T49" s="20">
        <v>12.61724137931035</v>
      </c>
      <c r="U49" s="20">
        <v>5.9333333333333309</v>
      </c>
      <c r="V49" s="43">
        <v>130.81549218617289</v>
      </c>
      <c r="W49" s="23">
        <v>358</v>
      </c>
      <c r="X49" s="44">
        <v>0.99444444444444446</v>
      </c>
      <c r="Y49" s="4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</row>
    <row r="50" spans="1:39" ht="16.5" customHeight="1" x14ac:dyDescent="0.25">
      <c r="A50" s="16">
        <v>26210070</v>
      </c>
      <c r="B50" s="17" t="s">
        <v>1211</v>
      </c>
      <c r="C50" s="17" t="s">
        <v>1253</v>
      </c>
      <c r="D50" s="17" t="s">
        <v>1253</v>
      </c>
      <c r="E50" s="17" t="s">
        <v>58</v>
      </c>
      <c r="F50" s="17">
        <v>1</v>
      </c>
      <c r="G50" s="17">
        <v>550</v>
      </c>
      <c r="H50" s="18">
        <v>-75.981277779999999</v>
      </c>
      <c r="I50" s="19">
        <v>6.4059722199999998</v>
      </c>
      <c r="J50" s="42">
        <v>4.8333333333333321</v>
      </c>
      <c r="K50" s="20">
        <v>6.8955908289241634</v>
      </c>
      <c r="L50" s="20">
        <v>10.143333333333331</v>
      </c>
      <c r="M50" s="20">
        <v>14.189655172413801</v>
      </c>
      <c r="N50" s="20">
        <v>15.85333333333333</v>
      </c>
      <c r="O50" s="20">
        <v>13.1</v>
      </c>
      <c r="P50" s="20">
        <v>11.19924692826001</v>
      </c>
      <c r="Q50" s="20">
        <v>12.42988505747126</v>
      </c>
      <c r="R50" s="20">
        <v>14.362663495838291</v>
      </c>
      <c r="S50" s="20">
        <v>16.337931034482761</v>
      </c>
      <c r="T50" s="20">
        <v>14.314761338542549</v>
      </c>
      <c r="U50" s="20">
        <v>8.4896551724137908</v>
      </c>
      <c r="V50" s="43">
        <v>142.1493890283466</v>
      </c>
      <c r="W50" s="23">
        <v>354</v>
      </c>
      <c r="X50" s="44">
        <v>0.98333333333333328</v>
      </c>
      <c r="Y50" s="4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</row>
    <row r="51" spans="1:39" ht="16.5" customHeight="1" x14ac:dyDescent="0.25">
      <c r="A51" s="16">
        <v>27015260</v>
      </c>
      <c r="B51" s="17" t="s">
        <v>1244</v>
      </c>
      <c r="C51" s="17" t="s">
        <v>109</v>
      </c>
      <c r="D51" s="17" t="s">
        <v>1254</v>
      </c>
      <c r="E51" s="17" t="s">
        <v>58</v>
      </c>
      <c r="F51" s="17">
        <v>1</v>
      </c>
      <c r="G51" s="17">
        <v>1923</v>
      </c>
      <c r="H51" s="18">
        <v>-75.624666669999996</v>
      </c>
      <c r="I51" s="19">
        <v>6.0483611100000001</v>
      </c>
      <c r="J51" s="42">
        <v>14.157777777777779</v>
      </c>
      <c r="K51" s="20">
        <v>14.19806034482759</v>
      </c>
      <c r="L51" s="20">
        <v>19.948582375478921</v>
      </c>
      <c r="M51" s="20">
        <v>22.719540229885069</v>
      </c>
      <c r="N51" s="20">
        <v>24.26444444444444</v>
      </c>
      <c r="O51" s="20">
        <v>19.645977011494249</v>
      </c>
      <c r="P51" s="20">
        <v>17.650574712643682</v>
      </c>
      <c r="Q51" s="20">
        <v>18.688888888888879</v>
      </c>
      <c r="R51" s="20">
        <v>21.52528735632184</v>
      </c>
      <c r="S51" s="20">
        <v>24.771190476190469</v>
      </c>
      <c r="T51" s="20">
        <v>23.964299247550478</v>
      </c>
      <c r="U51" s="20">
        <v>18.761904761904759</v>
      </c>
      <c r="V51" s="43">
        <v>240.2965276274081</v>
      </c>
      <c r="W51" s="23">
        <v>353</v>
      </c>
      <c r="X51" s="44">
        <v>0.98055555555555551</v>
      </c>
      <c r="Y51" s="4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</row>
    <row r="52" spans="1:39" ht="16.5" customHeight="1" x14ac:dyDescent="0.25">
      <c r="A52" s="16">
        <v>11115020</v>
      </c>
      <c r="B52" s="17" t="s">
        <v>1236</v>
      </c>
      <c r="C52" s="17" t="s">
        <v>1255</v>
      </c>
      <c r="D52" s="17" t="s">
        <v>1256</v>
      </c>
      <c r="E52" s="17" t="s">
        <v>58</v>
      </c>
      <c r="F52" s="17">
        <v>1</v>
      </c>
      <c r="G52" s="17">
        <v>1294</v>
      </c>
      <c r="H52" s="18">
        <v>-76.029666669999997</v>
      </c>
      <c r="I52" s="19">
        <v>6.7580277799999999</v>
      </c>
      <c r="J52" s="42">
        <v>10.507777777777781</v>
      </c>
      <c r="K52" s="20">
        <v>9.7083162051978942</v>
      </c>
      <c r="L52" s="20">
        <v>14.80899722552517</v>
      </c>
      <c r="M52" s="20">
        <v>19.25733508135411</v>
      </c>
      <c r="N52" s="20">
        <v>22.291156462585029</v>
      </c>
      <c r="O52" s="20">
        <v>17.762755102040821</v>
      </c>
      <c r="P52" s="20">
        <v>16.611111111111111</v>
      </c>
      <c r="Q52" s="20">
        <v>16.485185185185191</v>
      </c>
      <c r="R52" s="20">
        <v>19.426564495530009</v>
      </c>
      <c r="S52" s="20">
        <v>23.312345679012349</v>
      </c>
      <c r="T52" s="20">
        <v>22.03448275862069</v>
      </c>
      <c r="U52" s="20">
        <v>15.22497908134056</v>
      </c>
      <c r="V52" s="43">
        <v>207.43100616528071</v>
      </c>
      <c r="W52" s="23">
        <v>339</v>
      </c>
      <c r="X52" s="44">
        <v>0.94166666666666665</v>
      </c>
      <c r="Y52" s="4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</row>
    <row r="53" spans="1:39" ht="16.5" customHeight="1" x14ac:dyDescent="0.25">
      <c r="A53" s="16">
        <v>26170180</v>
      </c>
      <c r="B53" s="17" t="s">
        <v>1211</v>
      </c>
      <c r="C53" s="17" t="s">
        <v>1257</v>
      </c>
      <c r="D53" s="17" t="s">
        <v>1257</v>
      </c>
      <c r="E53" s="17" t="s">
        <v>58</v>
      </c>
      <c r="F53" s="17">
        <v>1</v>
      </c>
      <c r="G53" s="17">
        <v>850</v>
      </c>
      <c r="H53" s="18">
        <v>-75.641305560000006</v>
      </c>
      <c r="I53" s="19">
        <v>5.5478333299999996</v>
      </c>
      <c r="J53" s="42">
        <v>9.6785714285714253</v>
      </c>
      <c r="K53" s="20">
        <v>11.05348346235046</v>
      </c>
      <c r="L53" s="20">
        <v>13.90714285714286</v>
      </c>
      <c r="M53" s="20">
        <v>16.964285714285719</v>
      </c>
      <c r="N53" s="20">
        <v>16.978571428571431</v>
      </c>
      <c r="O53" s="20">
        <v>12.142857142857141</v>
      </c>
      <c r="P53" s="20">
        <v>11.642857142857141</v>
      </c>
      <c r="Q53" s="20">
        <v>12.08571428571428</v>
      </c>
      <c r="R53" s="20">
        <v>15.28571428571429</v>
      </c>
      <c r="S53" s="20">
        <v>17.928571428571431</v>
      </c>
      <c r="T53" s="20">
        <v>19.07372175980975</v>
      </c>
      <c r="U53" s="20">
        <v>13.620689655172409</v>
      </c>
      <c r="V53" s="43">
        <v>170.36218059161831</v>
      </c>
      <c r="W53" s="23">
        <v>338</v>
      </c>
      <c r="X53" s="44">
        <v>0.93888888888888888</v>
      </c>
      <c r="Y53" s="4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</row>
    <row r="54" spans="1:39" ht="16.5" customHeight="1" x14ac:dyDescent="0.25">
      <c r="A54" s="16">
        <v>12015070</v>
      </c>
      <c r="B54" s="17" t="s">
        <v>1218</v>
      </c>
      <c r="C54" s="17" t="s">
        <v>57</v>
      </c>
      <c r="D54" s="17" t="s">
        <v>59</v>
      </c>
      <c r="E54" s="17" t="s">
        <v>58</v>
      </c>
      <c r="F54" s="17">
        <v>1</v>
      </c>
      <c r="G54" s="17">
        <v>41</v>
      </c>
      <c r="H54" s="18">
        <v>-76.717888889999998</v>
      </c>
      <c r="I54" s="19">
        <v>7.8163888899999998</v>
      </c>
      <c r="J54" s="42">
        <v>9.6206896551724146</v>
      </c>
      <c r="K54" s="20">
        <v>9.3735005017332611</v>
      </c>
      <c r="L54" s="20">
        <v>13.341111111111109</v>
      </c>
      <c r="M54" s="20">
        <v>19.13333333333334</v>
      </c>
      <c r="N54" s="20">
        <v>22.566666666666659</v>
      </c>
      <c r="O54" s="20">
        <v>22.650574712643682</v>
      </c>
      <c r="P54" s="20">
        <v>23.333333333333329</v>
      </c>
      <c r="Q54" s="20">
        <v>23.414444444444442</v>
      </c>
      <c r="R54" s="20">
        <v>21.755172413793101</v>
      </c>
      <c r="S54" s="20">
        <v>20.85777777777778</v>
      </c>
      <c r="T54" s="20">
        <v>19.38275862068965</v>
      </c>
      <c r="U54" s="20">
        <v>16.597777777777779</v>
      </c>
      <c r="V54" s="43">
        <v>222.02714034847651</v>
      </c>
      <c r="W54" s="23">
        <v>359</v>
      </c>
      <c r="X54" s="44">
        <v>0.99722222222222223</v>
      </c>
      <c r="Y54" s="4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</row>
    <row r="55" spans="1:39" ht="16.5" customHeight="1" x14ac:dyDescent="0.25">
      <c r="A55" s="16">
        <v>12010050</v>
      </c>
      <c r="B55" s="17" t="s">
        <v>1211</v>
      </c>
      <c r="C55" s="17" t="s">
        <v>1258</v>
      </c>
      <c r="D55" s="17" t="s">
        <v>59</v>
      </c>
      <c r="E55" s="17" t="s">
        <v>58</v>
      </c>
      <c r="F55" s="17">
        <v>1</v>
      </c>
      <c r="G55" s="17">
        <v>15</v>
      </c>
      <c r="H55" s="18">
        <v>-76.70305556000001</v>
      </c>
      <c r="I55" s="19">
        <v>7.8080555599999997</v>
      </c>
      <c r="J55" s="42">
        <v>5.2363686675180903</v>
      </c>
      <c r="K55" s="20">
        <v>3.94698669334164</v>
      </c>
      <c r="L55" s="20">
        <v>6.5781346048587412</v>
      </c>
      <c r="M55" s="20">
        <v>11.298734499745199</v>
      </c>
      <c r="N55" s="20">
        <v>14.02796819081302</v>
      </c>
      <c r="O55" s="20">
        <v>14.900830969796489</v>
      </c>
      <c r="P55" s="20">
        <v>13.956993796456571</v>
      </c>
      <c r="Q55" s="20">
        <v>14.78025318401405</v>
      </c>
      <c r="R55" s="20">
        <v>15.101146661331221</v>
      </c>
      <c r="S55" s="20">
        <v>14.1183393632669</v>
      </c>
      <c r="T55" s="20">
        <v>12.84845958282455</v>
      </c>
      <c r="U55" s="20">
        <v>10.90552182242212</v>
      </c>
      <c r="V55" s="43">
        <v>137.6997380363886</v>
      </c>
      <c r="W55" s="23">
        <v>355</v>
      </c>
      <c r="X55" s="44">
        <v>0.98611111111111116</v>
      </c>
      <c r="Y55" s="4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</row>
    <row r="56" spans="1:39" ht="16.5" customHeight="1" x14ac:dyDescent="0.25">
      <c r="A56" s="16">
        <v>12010090</v>
      </c>
      <c r="B56" s="17" t="s">
        <v>1211</v>
      </c>
      <c r="C56" s="17" t="s">
        <v>1259</v>
      </c>
      <c r="D56" s="17" t="s">
        <v>59</v>
      </c>
      <c r="E56" s="17" t="s">
        <v>58</v>
      </c>
      <c r="F56" s="17">
        <v>1</v>
      </c>
      <c r="G56" s="17">
        <v>21</v>
      </c>
      <c r="H56" s="18">
        <v>-76.711888889999997</v>
      </c>
      <c r="I56" s="19">
        <v>7.7476666700000001</v>
      </c>
      <c r="J56" s="42">
        <v>5.1999999999999984</v>
      </c>
      <c r="K56" s="20">
        <v>3.6869059022076272</v>
      </c>
      <c r="L56" s="20">
        <v>6.1333333333333311</v>
      </c>
      <c r="M56" s="20">
        <v>11.013793103448281</v>
      </c>
      <c r="N56" s="20">
        <v>14.347777777777781</v>
      </c>
      <c r="O56" s="20">
        <v>15.566666666666659</v>
      </c>
      <c r="P56" s="20">
        <v>15.832222222222221</v>
      </c>
      <c r="Q56" s="20">
        <v>15.2</v>
      </c>
      <c r="R56" s="20">
        <v>14.48390804597701</v>
      </c>
      <c r="S56" s="20">
        <v>12.614444444444439</v>
      </c>
      <c r="T56" s="20">
        <v>12.40753512132823</v>
      </c>
      <c r="U56" s="20">
        <v>11.03333333333333</v>
      </c>
      <c r="V56" s="43">
        <v>137.51991995073891</v>
      </c>
      <c r="W56" s="23">
        <v>360</v>
      </c>
      <c r="X56" s="44">
        <v>1</v>
      </c>
      <c r="Y56" s="4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</row>
    <row r="57" spans="1:39" ht="16.5" customHeight="1" x14ac:dyDescent="0.25">
      <c r="A57" s="16">
        <v>12015060</v>
      </c>
      <c r="B57" s="17" t="s">
        <v>1236</v>
      </c>
      <c r="C57" s="17" t="s">
        <v>2460</v>
      </c>
      <c r="D57" s="17" t="s">
        <v>59</v>
      </c>
      <c r="E57" s="17" t="s">
        <v>58</v>
      </c>
      <c r="F57" s="17">
        <v>1</v>
      </c>
      <c r="G57" s="17">
        <v>39</v>
      </c>
      <c r="H57" s="18">
        <v>-76.67</v>
      </c>
      <c r="I57" s="19">
        <v>7.77</v>
      </c>
      <c r="J57" s="42">
        <v>9.0499999999999989</v>
      </c>
      <c r="K57" s="20">
        <v>7.3957577132486376</v>
      </c>
      <c r="L57" s="20">
        <v>10.42219029374202</v>
      </c>
      <c r="M57" s="20">
        <v>16.540834845735031</v>
      </c>
      <c r="N57" s="20">
        <v>21.555555555555561</v>
      </c>
      <c r="O57" s="20">
        <v>22.555555555555561</v>
      </c>
      <c r="P57" s="20">
        <v>21.73180076628352</v>
      </c>
      <c r="Q57" s="20">
        <v>22.98390313390313</v>
      </c>
      <c r="R57" s="20">
        <v>21.51417004048583</v>
      </c>
      <c r="S57" s="20">
        <v>20.72839490968801</v>
      </c>
      <c r="T57" s="20">
        <v>19.96583072100313</v>
      </c>
      <c r="U57" s="20">
        <v>15.476930832829201</v>
      </c>
      <c r="V57" s="43">
        <v>209.9209243680296</v>
      </c>
      <c r="W57" s="23">
        <v>228</v>
      </c>
      <c r="X57" s="44">
        <v>0.95</v>
      </c>
      <c r="Y57" s="45" t="s">
        <v>1214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</row>
    <row r="58" spans="1:39" ht="16.5" customHeight="1" x14ac:dyDescent="0.25">
      <c r="A58" s="16">
        <v>23080650</v>
      </c>
      <c r="B58" s="17" t="s">
        <v>1211</v>
      </c>
      <c r="C58" s="17" t="s">
        <v>111</v>
      </c>
      <c r="D58" s="17" t="s">
        <v>1260</v>
      </c>
      <c r="E58" s="17" t="s">
        <v>58</v>
      </c>
      <c r="F58" s="17">
        <v>1</v>
      </c>
      <c r="G58" s="17">
        <v>1850</v>
      </c>
      <c r="H58" s="18">
        <v>-75.335611110000002</v>
      </c>
      <c r="I58" s="19">
        <v>6.0737777799999986</v>
      </c>
      <c r="J58" s="42">
        <v>11.06666666666667</v>
      </c>
      <c r="K58" s="20">
        <v>12.05147783251231</v>
      </c>
      <c r="L58" s="20">
        <v>16.233333333333331</v>
      </c>
      <c r="M58" s="20">
        <v>19.255172413793101</v>
      </c>
      <c r="N58" s="20">
        <v>20.533333333333331</v>
      </c>
      <c r="O58" s="20">
        <v>17.2</v>
      </c>
      <c r="P58" s="20">
        <v>16.100000000000001</v>
      </c>
      <c r="Q58" s="20">
        <v>16.133333333333329</v>
      </c>
      <c r="R58" s="20">
        <v>19.5</v>
      </c>
      <c r="S58" s="20">
        <v>19.86666666666666</v>
      </c>
      <c r="T58" s="20">
        <v>16.666666666666661</v>
      </c>
      <c r="U58" s="20">
        <v>13.4</v>
      </c>
      <c r="V58" s="43">
        <v>198.00665024630541</v>
      </c>
      <c r="W58" s="23">
        <v>360</v>
      </c>
      <c r="X58" s="44">
        <v>1</v>
      </c>
      <c r="Y58" s="4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</row>
    <row r="59" spans="1:39" ht="16.5" customHeight="1" x14ac:dyDescent="0.25">
      <c r="A59" s="16">
        <v>25020370</v>
      </c>
      <c r="B59" s="17" t="s">
        <v>1211</v>
      </c>
      <c r="C59" s="17" t="s">
        <v>1261</v>
      </c>
      <c r="D59" s="17" t="s">
        <v>108</v>
      </c>
      <c r="E59" s="17" t="s">
        <v>58</v>
      </c>
      <c r="F59" s="17">
        <v>1</v>
      </c>
      <c r="G59" s="17">
        <v>40</v>
      </c>
      <c r="H59" s="18">
        <v>-74.942222220000005</v>
      </c>
      <c r="I59" s="19">
        <v>8.0366666700000007</v>
      </c>
      <c r="J59" s="42">
        <v>2.0714285714285712</v>
      </c>
      <c r="K59" s="20">
        <v>1.9299141351943081</v>
      </c>
      <c r="L59" s="20">
        <v>4.2857142857142856</v>
      </c>
      <c r="M59" s="20">
        <v>9.0439952437574291</v>
      </c>
      <c r="N59" s="20">
        <v>12.67888888888888</v>
      </c>
      <c r="O59" s="20">
        <v>12.56480380499405</v>
      </c>
      <c r="P59" s="20">
        <v>14.12528735632184</v>
      </c>
      <c r="Q59" s="20">
        <v>15.035714285714279</v>
      </c>
      <c r="R59" s="20">
        <v>13.44827586206897</v>
      </c>
      <c r="S59" s="20">
        <v>13.37931034482758</v>
      </c>
      <c r="T59" s="20">
        <v>12.59655172413793</v>
      </c>
      <c r="U59" s="20">
        <v>6.299999999999998</v>
      </c>
      <c r="V59" s="43">
        <v>117.4598845030481</v>
      </c>
      <c r="W59" s="23">
        <v>347</v>
      </c>
      <c r="X59" s="44">
        <v>0.96388888888888891</v>
      </c>
      <c r="Y59" s="4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</row>
    <row r="60" spans="1:39" ht="16.5" customHeight="1" x14ac:dyDescent="0.25">
      <c r="A60" s="16">
        <v>26240160</v>
      </c>
      <c r="B60" s="17" t="s">
        <v>1211</v>
      </c>
      <c r="C60" s="17" t="s">
        <v>1262</v>
      </c>
      <c r="D60" s="17" t="s">
        <v>108</v>
      </c>
      <c r="E60" s="17" t="s">
        <v>58</v>
      </c>
      <c r="F60" s="17">
        <v>1</v>
      </c>
      <c r="G60" s="17">
        <v>49</v>
      </c>
      <c r="H60" s="18">
        <v>-75.2</v>
      </c>
      <c r="I60" s="19">
        <v>7.96</v>
      </c>
      <c r="J60" s="42">
        <v>1.7657550535077291</v>
      </c>
      <c r="K60" s="20">
        <v>2.3057796840496012</v>
      </c>
      <c r="L60" s="20">
        <v>5.5302545155993412</v>
      </c>
      <c r="M60" s="20">
        <v>9.275862068965516</v>
      </c>
      <c r="N60" s="20">
        <v>13.978888888888889</v>
      </c>
      <c r="O60" s="20">
        <v>15.1</v>
      </c>
      <c r="P60" s="20">
        <v>15.14444444444444</v>
      </c>
      <c r="Q60" s="20">
        <v>16.3</v>
      </c>
      <c r="R60" s="20">
        <v>14.46666666666667</v>
      </c>
      <c r="S60" s="20">
        <v>15.03333333333334</v>
      </c>
      <c r="T60" s="20">
        <v>12.371264367816091</v>
      </c>
      <c r="U60" s="20">
        <v>5.5666666666666647</v>
      </c>
      <c r="V60" s="43">
        <v>126.8389156899383</v>
      </c>
      <c r="W60" s="23">
        <v>355</v>
      </c>
      <c r="X60" s="44">
        <v>0.98611111111111116</v>
      </c>
      <c r="Y60" s="4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</row>
    <row r="61" spans="1:39" ht="16.5" customHeight="1" x14ac:dyDescent="0.25">
      <c r="A61" s="16">
        <v>27040030</v>
      </c>
      <c r="B61" s="17" t="s">
        <v>1211</v>
      </c>
      <c r="C61" s="17" t="s">
        <v>1263</v>
      </c>
      <c r="D61" s="17" t="s">
        <v>108</v>
      </c>
      <c r="E61" s="17" t="s">
        <v>58</v>
      </c>
      <c r="F61" s="17">
        <v>1</v>
      </c>
      <c r="G61" s="17">
        <v>100</v>
      </c>
      <c r="H61" s="18">
        <v>-74.853055560000001</v>
      </c>
      <c r="I61" s="19">
        <v>7.7511111100000001</v>
      </c>
      <c r="J61" s="42">
        <v>4.223809523809523</v>
      </c>
      <c r="K61" s="20">
        <v>3.5921336206896561</v>
      </c>
      <c r="L61" s="20">
        <v>6.5624999999999973</v>
      </c>
      <c r="M61" s="20">
        <v>11.8209549071618</v>
      </c>
      <c r="N61" s="20">
        <v>16.481481481481481</v>
      </c>
      <c r="O61" s="20">
        <v>15</v>
      </c>
      <c r="P61" s="20">
        <v>16.481481481481481</v>
      </c>
      <c r="Q61" s="20">
        <v>17.882275132275129</v>
      </c>
      <c r="R61" s="20">
        <v>16</v>
      </c>
      <c r="S61" s="20">
        <v>17.393827160493821</v>
      </c>
      <c r="T61" s="20">
        <v>16.821428571428569</v>
      </c>
      <c r="U61" s="20">
        <v>11.071428571428569</v>
      </c>
      <c r="V61" s="43">
        <v>153.33132045024999</v>
      </c>
      <c r="W61" s="23">
        <v>327</v>
      </c>
      <c r="X61" s="44">
        <v>0.90833333333333333</v>
      </c>
      <c r="Y61" s="4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</row>
    <row r="62" spans="1:39" ht="16.5" customHeight="1" x14ac:dyDescent="0.25">
      <c r="A62" s="16">
        <v>25020530</v>
      </c>
      <c r="B62" s="17" t="s">
        <v>1211</v>
      </c>
      <c r="C62" s="17" t="s">
        <v>1264</v>
      </c>
      <c r="D62" s="17" t="s">
        <v>108</v>
      </c>
      <c r="E62" s="17" t="s">
        <v>58</v>
      </c>
      <c r="F62" s="17">
        <v>1</v>
      </c>
      <c r="G62" s="17">
        <v>500</v>
      </c>
      <c r="H62" s="18">
        <v>-75.089749999999995</v>
      </c>
      <c r="I62" s="19">
        <v>8.0254999999999992</v>
      </c>
      <c r="J62" s="42">
        <v>2</v>
      </c>
      <c r="K62" s="20">
        <v>2.2660303776683079</v>
      </c>
      <c r="L62" s="20">
        <v>5.2666666666666666</v>
      </c>
      <c r="M62" s="20">
        <v>11.048275862068969</v>
      </c>
      <c r="N62" s="20">
        <v>14.677586206896549</v>
      </c>
      <c r="O62" s="20">
        <v>15.3</v>
      </c>
      <c r="P62" s="20">
        <v>15.93</v>
      </c>
      <c r="Q62" s="20">
        <v>17.333333333333329</v>
      </c>
      <c r="R62" s="20">
        <v>14.53333333333333</v>
      </c>
      <c r="S62" s="20">
        <v>15.133333333333329</v>
      </c>
      <c r="T62" s="20">
        <v>13.4</v>
      </c>
      <c r="U62" s="20">
        <v>6.4999999999999956</v>
      </c>
      <c r="V62" s="43">
        <v>133.38855911330049</v>
      </c>
      <c r="W62" s="23">
        <v>360</v>
      </c>
      <c r="X62" s="44">
        <v>1</v>
      </c>
      <c r="Y62" s="4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</row>
    <row r="63" spans="1:39" ht="16.5" customHeight="1" x14ac:dyDescent="0.25">
      <c r="A63" s="16">
        <v>26240060</v>
      </c>
      <c r="B63" s="17" t="s">
        <v>1211</v>
      </c>
      <c r="C63" s="17" t="s">
        <v>867</v>
      </c>
      <c r="D63" s="17" t="s">
        <v>108</v>
      </c>
      <c r="E63" s="17" t="s">
        <v>58</v>
      </c>
      <c r="F63" s="17">
        <v>1</v>
      </c>
      <c r="G63" s="17">
        <v>91</v>
      </c>
      <c r="H63" s="18">
        <v>-74.860352779999999</v>
      </c>
      <c r="I63" s="19">
        <v>7.7520499999999997</v>
      </c>
      <c r="J63" s="42">
        <v>2</v>
      </c>
      <c r="K63" s="20">
        <v>2.501447044334975</v>
      </c>
      <c r="L63" s="20">
        <v>5.4666666666666659</v>
      </c>
      <c r="M63" s="20">
        <v>9.5666666666666682</v>
      </c>
      <c r="N63" s="20">
        <v>14.00804597701149</v>
      </c>
      <c r="O63" s="20">
        <v>14.766666666666669</v>
      </c>
      <c r="P63" s="20">
        <v>14.933333333333341</v>
      </c>
      <c r="Q63" s="20">
        <v>16.284444444444439</v>
      </c>
      <c r="R63" s="20">
        <v>14.9</v>
      </c>
      <c r="S63" s="20">
        <v>14.63218390804597</v>
      </c>
      <c r="T63" s="20">
        <v>11.23333333333334</v>
      </c>
      <c r="U63" s="20">
        <v>5.7999999999999972</v>
      </c>
      <c r="V63" s="43">
        <v>126.09278804050351</v>
      </c>
      <c r="W63" s="23">
        <v>360</v>
      </c>
      <c r="X63" s="44">
        <v>1</v>
      </c>
      <c r="Y63" s="4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</row>
    <row r="64" spans="1:39" ht="16.5" customHeight="1" x14ac:dyDescent="0.25">
      <c r="A64" s="16">
        <v>12010030</v>
      </c>
      <c r="B64" s="17" t="s">
        <v>1211</v>
      </c>
      <c r="C64" s="17" t="s">
        <v>1265</v>
      </c>
      <c r="D64" s="17" t="s">
        <v>1266</v>
      </c>
      <c r="E64" s="17" t="s">
        <v>58</v>
      </c>
      <c r="F64" s="17">
        <v>1</v>
      </c>
      <c r="G64" s="17">
        <v>18</v>
      </c>
      <c r="H64" s="18">
        <v>-76.7</v>
      </c>
      <c r="I64" s="19">
        <v>7.57</v>
      </c>
      <c r="J64" s="42">
        <v>5.9160919540229866</v>
      </c>
      <c r="K64" s="20">
        <v>3.054121217452499</v>
      </c>
      <c r="L64" s="20">
        <v>6.1068965517241356</v>
      </c>
      <c r="M64" s="20">
        <v>10.645977011494249</v>
      </c>
      <c r="N64" s="20">
        <v>16.766666666666669</v>
      </c>
      <c r="O64" s="20">
        <v>18.150574712643682</v>
      </c>
      <c r="P64" s="20">
        <v>18.073563218390799</v>
      </c>
      <c r="Q64" s="20">
        <v>18</v>
      </c>
      <c r="R64" s="20">
        <v>17.785714285714281</v>
      </c>
      <c r="S64" s="20">
        <v>15.671264367816089</v>
      </c>
      <c r="T64" s="20">
        <v>15.288941736028541</v>
      </c>
      <c r="U64" s="20">
        <v>12.17241379310345</v>
      </c>
      <c r="V64" s="43">
        <v>157.6322255150574</v>
      </c>
      <c r="W64" s="23">
        <v>350</v>
      </c>
      <c r="X64" s="44">
        <v>0.97222222222222221</v>
      </c>
      <c r="Y64" s="4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</row>
    <row r="65" spans="1:39" ht="16.5" customHeight="1" x14ac:dyDescent="0.25">
      <c r="A65" s="16">
        <v>11025010</v>
      </c>
      <c r="B65" s="17" t="s">
        <v>1236</v>
      </c>
      <c r="C65" s="17" t="s">
        <v>1267</v>
      </c>
      <c r="D65" s="17" t="s">
        <v>1268</v>
      </c>
      <c r="E65" s="17" t="s">
        <v>58</v>
      </c>
      <c r="F65" s="17">
        <v>1</v>
      </c>
      <c r="G65" s="17">
        <v>2018</v>
      </c>
      <c r="H65" s="18">
        <v>-76.084333329999993</v>
      </c>
      <c r="I65" s="19">
        <v>5.8783055600000003</v>
      </c>
      <c r="J65" s="42">
        <v>15.833594976452121</v>
      </c>
      <c r="K65" s="20">
        <v>16.01219896004379</v>
      </c>
      <c r="L65" s="20">
        <v>20.075518518518511</v>
      </c>
      <c r="M65" s="20">
        <v>23.441566162731441</v>
      </c>
      <c r="N65" s="20">
        <v>24.452796934865901</v>
      </c>
      <c r="O65" s="20">
        <v>21.019667943805882</v>
      </c>
      <c r="P65" s="20">
        <v>19.343678160919531</v>
      </c>
      <c r="Q65" s="20">
        <v>19.060919540229889</v>
      </c>
      <c r="R65" s="20">
        <v>22.099031764905732</v>
      </c>
      <c r="S65" s="20">
        <v>24.750574712643669</v>
      </c>
      <c r="T65" s="20">
        <v>23.910480720231011</v>
      </c>
      <c r="U65" s="20">
        <v>19.220238095238091</v>
      </c>
      <c r="V65" s="43">
        <v>249.2202664905856</v>
      </c>
      <c r="W65" s="23">
        <v>351</v>
      </c>
      <c r="X65" s="44">
        <v>0.97499999999999998</v>
      </c>
      <c r="Y65" s="4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</row>
    <row r="66" spans="1:39" ht="16.5" customHeight="1" x14ac:dyDescent="0.25">
      <c r="A66" s="16">
        <v>23080750</v>
      </c>
      <c r="B66" s="17" t="s">
        <v>1211</v>
      </c>
      <c r="C66" s="17" t="s">
        <v>1269</v>
      </c>
      <c r="D66" s="17" t="s">
        <v>1270</v>
      </c>
      <c r="E66" s="17" t="s">
        <v>58</v>
      </c>
      <c r="F66" s="17">
        <v>1</v>
      </c>
      <c r="G66" s="17">
        <v>1280</v>
      </c>
      <c r="H66" s="18">
        <v>-75.182611109999996</v>
      </c>
      <c r="I66" s="19">
        <v>6.0533333300000001</v>
      </c>
      <c r="J66" s="42">
        <v>16.966666666666669</v>
      </c>
      <c r="K66" s="20">
        <v>15.9051211001642</v>
      </c>
      <c r="L66" s="20">
        <v>21.922222222222221</v>
      </c>
      <c r="M66" s="20">
        <v>23.06666666666667</v>
      </c>
      <c r="N66" s="20">
        <v>22.586206896551719</v>
      </c>
      <c r="O66" s="20">
        <v>17.103448275862061</v>
      </c>
      <c r="P66" s="20">
        <v>16.103448275862071</v>
      </c>
      <c r="Q66" s="20">
        <v>17.448275862068961</v>
      </c>
      <c r="R66" s="20">
        <v>22.533333333333331</v>
      </c>
      <c r="S66" s="20">
        <v>24.8</v>
      </c>
      <c r="T66" s="20">
        <v>24.366666666666671</v>
      </c>
      <c r="U66" s="20">
        <v>21.233333333333331</v>
      </c>
      <c r="V66" s="43">
        <v>244.03538929939791</v>
      </c>
      <c r="W66" s="23">
        <v>356</v>
      </c>
      <c r="X66" s="44">
        <v>0.98888888888888893</v>
      </c>
      <c r="Y66" s="4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</row>
    <row r="67" spans="1:39" ht="16.5" customHeight="1" x14ac:dyDescent="0.25">
      <c r="A67" s="16">
        <v>23080740</v>
      </c>
      <c r="B67" s="17" t="s">
        <v>1211</v>
      </c>
      <c r="C67" s="17" t="s">
        <v>136</v>
      </c>
      <c r="D67" s="17" t="s">
        <v>1271</v>
      </c>
      <c r="E67" s="17" t="s">
        <v>58</v>
      </c>
      <c r="F67" s="17">
        <v>1</v>
      </c>
      <c r="G67" s="17">
        <v>1280</v>
      </c>
      <c r="H67" s="18">
        <v>-75.259166669999999</v>
      </c>
      <c r="I67" s="19">
        <v>6.3969444400000004</v>
      </c>
      <c r="J67" s="42">
        <v>10.1</v>
      </c>
      <c r="K67" s="20">
        <v>11.907676518883409</v>
      </c>
      <c r="L67" s="20">
        <v>17.351111111111109</v>
      </c>
      <c r="M67" s="20">
        <v>20.86666666666666</v>
      </c>
      <c r="N67" s="20">
        <v>22.43333333333333</v>
      </c>
      <c r="O67" s="20">
        <v>18.3</v>
      </c>
      <c r="P67" s="20">
        <v>17.155555555555551</v>
      </c>
      <c r="Q67" s="20">
        <v>17.966666666666669</v>
      </c>
      <c r="R67" s="20">
        <v>20.666666666666661</v>
      </c>
      <c r="S67" s="20">
        <v>22.033333333333331</v>
      </c>
      <c r="T67" s="20">
        <v>19.166666666666671</v>
      </c>
      <c r="U67" s="20">
        <v>13.1</v>
      </c>
      <c r="V67" s="43">
        <v>211.04767651888341</v>
      </c>
      <c r="W67" s="23">
        <v>360</v>
      </c>
      <c r="X67" s="44">
        <v>1</v>
      </c>
      <c r="Y67" s="4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</row>
    <row r="68" spans="1:39" ht="16.5" customHeight="1" x14ac:dyDescent="0.25">
      <c r="A68" s="16">
        <v>26215010</v>
      </c>
      <c r="B68" s="17" t="s">
        <v>1236</v>
      </c>
      <c r="C68" s="17" t="s">
        <v>114</v>
      </c>
      <c r="D68" s="17" t="s">
        <v>2461</v>
      </c>
      <c r="E68" s="17" t="s">
        <v>58</v>
      </c>
      <c r="F68" s="17">
        <v>1</v>
      </c>
      <c r="G68" s="17">
        <v>2032</v>
      </c>
      <c r="H68" s="18">
        <v>-75.919527779999996</v>
      </c>
      <c r="I68" s="19">
        <v>6.0395555600000002</v>
      </c>
      <c r="J68" s="42">
        <v>11.593697978596911</v>
      </c>
      <c r="K68" s="20">
        <v>12.70425332968437</v>
      </c>
      <c r="L68" s="20">
        <v>17.533888888888889</v>
      </c>
      <c r="M68" s="20">
        <v>20.626954271781859</v>
      </c>
      <c r="N68" s="20">
        <v>22.22621878715815</v>
      </c>
      <c r="O68" s="20">
        <v>18.972413793103449</v>
      </c>
      <c r="P68" s="20">
        <v>17.271428571428569</v>
      </c>
      <c r="Q68" s="20">
        <v>18.41904761904761</v>
      </c>
      <c r="R68" s="20">
        <v>20.142857142857139</v>
      </c>
      <c r="S68" s="20">
        <v>21.591798941798942</v>
      </c>
      <c r="T68" s="20">
        <v>21.070481242895031</v>
      </c>
      <c r="U68" s="20">
        <v>15.7456607495069</v>
      </c>
      <c r="V68" s="43">
        <v>217.8987013167478</v>
      </c>
      <c r="W68" s="23">
        <v>347</v>
      </c>
      <c r="X68" s="44">
        <v>0.96388888888888891</v>
      </c>
      <c r="Y68" s="4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</row>
    <row r="69" spans="1:39" ht="16.5" customHeight="1" x14ac:dyDescent="0.25">
      <c r="A69" s="16">
        <v>26210080</v>
      </c>
      <c r="B69" s="17" t="s">
        <v>1211</v>
      </c>
      <c r="C69" s="17" t="s">
        <v>113</v>
      </c>
      <c r="D69" s="17" t="s">
        <v>2461</v>
      </c>
      <c r="E69" s="17" t="s">
        <v>58</v>
      </c>
      <c r="F69" s="17">
        <v>1</v>
      </c>
      <c r="G69" s="17">
        <v>620</v>
      </c>
      <c r="H69" s="18">
        <v>-75.873972220000013</v>
      </c>
      <c r="I69" s="19">
        <v>6.0992222199999997</v>
      </c>
      <c r="J69" s="42">
        <v>4.1666666666666652</v>
      </c>
      <c r="K69" s="20">
        <v>5.6627565681445002</v>
      </c>
      <c r="L69" s="20">
        <v>8.7666666666666622</v>
      </c>
      <c r="M69" s="20">
        <v>11.042528735632191</v>
      </c>
      <c r="N69" s="20">
        <v>13.27869731800766</v>
      </c>
      <c r="O69" s="20">
        <v>10.9</v>
      </c>
      <c r="P69" s="20">
        <v>10.86206896551724</v>
      </c>
      <c r="Q69" s="20">
        <v>9.9733333333333309</v>
      </c>
      <c r="R69" s="20">
        <v>11.766666666666669</v>
      </c>
      <c r="S69" s="20">
        <v>12.56666666666667</v>
      </c>
      <c r="T69" s="20">
        <v>11.673916887709989</v>
      </c>
      <c r="U69" s="20">
        <v>7.551724137931032</v>
      </c>
      <c r="V69" s="43">
        <v>118.2116926129426</v>
      </c>
      <c r="W69" s="23">
        <v>356</v>
      </c>
      <c r="X69" s="44">
        <v>0.98888888888888893</v>
      </c>
      <c r="Y69" s="4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</row>
    <row r="70" spans="1:39" ht="16.5" customHeight="1" x14ac:dyDescent="0.25">
      <c r="A70" s="16">
        <v>11110030</v>
      </c>
      <c r="B70" s="17" t="s">
        <v>1211</v>
      </c>
      <c r="C70" s="17" t="s">
        <v>1272</v>
      </c>
      <c r="D70" s="17" t="s">
        <v>1273</v>
      </c>
      <c r="E70" s="17" t="s">
        <v>58</v>
      </c>
      <c r="F70" s="17">
        <v>1</v>
      </c>
      <c r="G70" s="17">
        <v>1046</v>
      </c>
      <c r="H70" s="18">
        <v>-76.252319440000008</v>
      </c>
      <c r="I70" s="19">
        <v>6.8578900000000003</v>
      </c>
      <c r="J70" s="42">
        <v>4.4079182630906768</v>
      </c>
      <c r="K70" s="20">
        <v>3.059177000169865</v>
      </c>
      <c r="L70" s="20">
        <v>5.9633597883597869</v>
      </c>
      <c r="M70" s="20">
        <v>9.6475095785440583</v>
      </c>
      <c r="N70" s="20">
        <v>16.172413793103448</v>
      </c>
      <c r="O70" s="20">
        <v>13.413793103448279</v>
      </c>
      <c r="P70" s="20">
        <v>11.58111111111111</v>
      </c>
      <c r="Q70" s="20">
        <v>10.358765432098769</v>
      </c>
      <c r="R70" s="20">
        <v>12.56206896551724</v>
      </c>
      <c r="S70" s="20">
        <v>15.142507936507929</v>
      </c>
      <c r="T70" s="20">
        <v>13.56242568370986</v>
      </c>
      <c r="U70" s="20">
        <v>7.2142857142857144</v>
      </c>
      <c r="V70" s="43">
        <v>123.0853363699467</v>
      </c>
      <c r="W70" s="23">
        <v>348</v>
      </c>
      <c r="X70" s="44">
        <v>0.96666666666666667</v>
      </c>
      <c r="Y70" s="4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</row>
    <row r="71" spans="1:39" ht="16.5" customHeight="1" x14ac:dyDescent="0.25">
      <c r="A71" s="16">
        <v>27015150</v>
      </c>
      <c r="B71" s="17" t="s">
        <v>1236</v>
      </c>
      <c r="C71" s="17" t="s">
        <v>2462</v>
      </c>
      <c r="D71" s="17" t="s">
        <v>2463</v>
      </c>
      <c r="E71" s="17" t="s">
        <v>58</v>
      </c>
      <c r="F71" s="17">
        <v>1</v>
      </c>
      <c r="G71" s="17">
        <v>1345</v>
      </c>
      <c r="H71" s="18">
        <v>-75.39716666999999</v>
      </c>
      <c r="I71" s="19">
        <v>6.4474722199999999</v>
      </c>
      <c r="J71" s="42">
        <v>8.280701754385964</v>
      </c>
      <c r="K71" s="20">
        <v>9.5093128534938884</v>
      </c>
      <c r="L71" s="20">
        <v>14.55</v>
      </c>
      <c r="M71" s="20">
        <v>19.513793103448268</v>
      </c>
      <c r="N71" s="20">
        <v>20.94166666666667</v>
      </c>
      <c r="O71" s="20">
        <v>18.120689655172409</v>
      </c>
      <c r="P71" s="20">
        <v>19.271666666666668</v>
      </c>
      <c r="Q71" s="20">
        <v>17.418333333333329</v>
      </c>
      <c r="R71" s="20">
        <v>20.002028397565919</v>
      </c>
      <c r="S71" s="20">
        <v>20.793749999999989</v>
      </c>
      <c r="T71" s="20">
        <v>17.927203065134101</v>
      </c>
      <c r="U71" s="20">
        <v>11.007407407407401</v>
      </c>
      <c r="V71" s="43">
        <v>197.33655290327471</v>
      </c>
      <c r="W71" s="23">
        <v>228</v>
      </c>
      <c r="X71" s="44">
        <v>0.95</v>
      </c>
      <c r="Y71" s="45" t="s">
        <v>1214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</row>
    <row r="72" spans="1:39" ht="16.5" customHeight="1" x14ac:dyDescent="0.25">
      <c r="A72" s="16">
        <v>27010830</v>
      </c>
      <c r="B72" s="17" t="s">
        <v>1211</v>
      </c>
      <c r="C72" s="17" t="s">
        <v>141</v>
      </c>
      <c r="D72" s="17" t="s">
        <v>1274</v>
      </c>
      <c r="E72" s="17" t="s">
        <v>58</v>
      </c>
      <c r="F72" s="17">
        <v>1</v>
      </c>
      <c r="G72" s="17">
        <v>2320</v>
      </c>
      <c r="H72" s="18">
        <v>-75.515749999999997</v>
      </c>
      <c r="I72" s="19">
        <v>6.5632222200000001</v>
      </c>
      <c r="J72" s="42">
        <v>7.3244444444444419</v>
      </c>
      <c r="K72" s="20">
        <v>8.8727300370978526</v>
      </c>
      <c r="L72" s="20">
        <v>14.73333333333334</v>
      </c>
      <c r="M72" s="20">
        <v>18.062068965517241</v>
      </c>
      <c r="N72" s="20">
        <v>21.366666666666671</v>
      </c>
      <c r="O72" s="20">
        <v>18.786206896551722</v>
      </c>
      <c r="P72" s="20">
        <v>19.010000000000002</v>
      </c>
      <c r="Q72" s="20">
        <v>17.733333333333331</v>
      </c>
      <c r="R72" s="20">
        <v>18.859770114942521</v>
      </c>
      <c r="S72" s="20">
        <v>19.86666666666666</v>
      </c>
      <c r="T72" s="20">
        <v>17.489655172413791</v>
      </c>
      <c r="U72" s="20">
        <v>10.83333333333333</v>
      </c>
      <c r="V72" s="43">
        <v>192.93820896430091</v>
      </c>
      <c r="W72" s="23">
        <v>360</v>
      </c>
      <c r="X72" s="44">
        <v>1</v>
      </c>
      <c r="Y72" s="4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</row>
    <row r="73" spans="1:39" ht="16.5" customHeight="1" x14ac:dyDescent="0.25">
      <c r="A73" s="16">
        <v>26200150</v>
      </c>
      <c r="B73" s="17" t="s">
        <v>1211</v>
      </c>
      <c r="C73" s="17" t="s">
        <v>170</v>
      </c>
      <c r="D73" s="17" t="s">
        <v>170</v>
      </c>
      <c r="E73" s="17" t="s">
        <v>58</v>
      </c>
      <c r="F73" s="17">
        <v>1</v>
      </c>
      <c r="G73" s="17">
        <v>1650</v>
      </c>
      <c r="H73" s="18">
        <v>-75.685111110000008</v>
      </c>
      <c r="I73" s="19">
        <v>5.93675</v>
      </c>
      <c r="J73" s="42">
        <v>11.4</v>
      </c>
      <c r="K73" s="20">
        <v>12.254423234811171</v>
      </c>
      <c r="L73" s="20">
        <v>16.233333333333331</v>
      </c>
      <c r="M73" s="20">
        <v>19.766666666666669</v>
      </c>
      <c r="N73" s="20">
        <v>20.018888888888881</v>
      </c>
      <c r="O73" s="20">
        <v>15.23333333333334</v>
      </c>
      <c r="P73" s="20">
        <v>13.917777777777779</v>
      </c>
      <c r="Q73" s="20">
        <v>14.86666666666666</v>
      </c>
      <c r="R73" s="20">
        <v>18.10459770114943</v>
      </c>
      <c r="S73" s="20">
        <v>20.466666666666669</v>
      </c>
      <c r="T73" s="20">
        <v>20.894252873563222</v>
      </c>
      <c r="U73" s="20">
        <v>15.60333333333333</v>
      </c>
      <c r="V73" s="43">
        <v>198.75994047619051</v>
      </c>
      <c r="W73" s="23">
        <v>360</v>
      </c>
      <c r="X73" s="44">
        <v>1</v>
      </c>
      <c r="Y73" s="4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</row>
    <row r="74" spans="1:39" ht="16.5" customHeight="1" x14ac:dyDescent="0.25">
      <c r="A74" s="16">
        <v>11115040</v>
      </c>
      <c r="B74" s="17" t="s">
        <v>1236</v>
      </c>
      <c r="C74" s="17" t="s">
        <v>1275</v>
      </c>
      <c r="D74" s="17" t="s">
        <v>153</v>
      </c>
      <c r="E74" s="17" t="s">
        <v>58</v>
      </c>
      <c r="F74" s="17">
        <v>1</v>
      </c>
      <c r="G74" s="17">
        <v>1396</v>
      </c>
      <c r="H74" s="18">
        <v>-76.203333329999992</v>
      </c>
      <c r="I74" s="19">
        <v>6.7779722199999997</v>
      </c>
      <c r="J74" s="42">
        <v>11.77283950617284</v>
      </c>
      <c r="K74" s="20">
        <v>11.829204296661191</v>
      </c>
      <c r="L74" s="20">
        <v>16.19731800766283</v>
      </c>
      <c r="M74" s="20">
        <v>21.82380952380953</v>
      </c>
      <c r="N74" s="20">
        <v>25.308045977011481</v>
      </c>
      <c r="O74" s="20">
        <v>22.38384489074145</v>
      </c>
      <c r="P74" s="20">
        <v>21.772098765432101</v>
      </c>
      <c r="Q74" s="20">
        <v>21.944980842911871</v>
      </c>
      <c r="R74" s="20">
        <v>23.228708264915159</v>
      </c>
      <c r="S74" s="20">
        <v>24.979761904761901</v>
      </c>
      <c r="T74" s="20">
        <v>24.28850574712644</v>
      </c>
      <c r="U74" s="20">
        <v>18.587074829931979</v>
      </c>
      <c r="V74" s="43">
        <v>244.1161925571387</v>
      </c>
      <c r="W74" s="23">
        <v>355</v>
      </c>
      <c r="X74" s="44">
        <v>0.98611111111111116</v>
      </c>
      <c r="Y74" s="4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</row>
    <row r="75" spans="1:39" ht="16.5" customHeight="1" x14ac:dyDescent="0.25">
      <c r="A75" s="16">
        <v>11110010</v>
      </c>
      <c r="B75" s="17" t="s">
        <v>1211</v>
      </c>
      <c r="C75" s="17" t="s">
        <v>1276</v>
      </c>
      <c r="D75" s="17" t="s">
        <v>153</v>
      </c>
      <c r="E75" s="17" t="s">
        <v>58</v>
      </c>
      <c r="F75" s="17">
        <v>1</v>
      </c>
      <c r="G75" s="17">
        <v>1370</v>
      </c>
      <c r="H75" s="18">
        <v>-76.133611110000004</v>
      </c>
      <c r="I75" s="19">
        <v>6.76333333</v>
      </c>
      <c r="J75" s="42">
        <v>7.4999999999999956</v>
      </c>
      <c r="K75" s="20">
        <v>7.9538602004416514</v>
      </c>
      <c r="L75" s="20">
        <v>10.774712643678161</v>
      </c>
      <c r="M75" s="20">
        <v>17.716666666666669</v>
      </c>
      <c r="N75" s="20">
        <v>19.03555555555555</v>
      </c>
      <c r="O75" s="20">
        <v>14.305747126436779</v>
      </c>
      <c r="P75" s="20">
        <v>12.539080459770121</v>
      </c>
      <c r="Q75" s="20">
        <v>14.483333333333331</v>
      </c>
      <c r="R75" s="20">
        <v>16.681609195402299</v>
      </c>
      <c r="S75" s="20">
        <v>19.917777777777779</v>
      </c>
      <c r="T75" s="20">
        <v>19.2</v>
      </c>
      <c r="U75" s="20">
        <v>11.420238095238091</v>
      </c>
      <c r="V75" s="43">
        <v>171.52858105430039</v>
      </c>
      <c r="W75" s="23">
        <v>356</v>
      </c>
      <c r="X75" s="44">
        <v>0.98888888888888893</v>
      </c>
      <c r="Y75" s="4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</row>
    <row r="76" spans="1:39" ht="16.5" customHeight="1" x14ac:dyDescent="0.25">
      <c r="A76" s="16">
        <v>26220090</v>
      </c>
      <c r="B76" s="17" t="s">
        <v>1211</v>
      </c>
      <c r="C76" s="17" t="s">
        <v>149</v>
      </c>
      <c r="D76" s="17" t="s">
        <v>149</v>
      </c>
      <c r="E76" s="17" t="s">
        <v>58</v>
      </c>
      <c r="F76" s="17">
        <v>1</v>
      </c>
      <c r="G76" s="17">
        <v>10</v>
      </c>
      <c r="H76" s="18">
        <v>-75.957222220000006</v>
      </c>
      <c r="I76" s="19">
        <v>6.6880555599999996</v>
      </c>
      <c r="J76" s="42">
        <v>5.5066666666666659</v>
      </c>
      <c r="K76" s="20">
        <v>6.7598214285714304</v>
      </c>
      <c r="L76" s="20">
        <v>10.56111111111111</v>
      </c>
      <c r="M76" s="20">
        <v>14.93333333333333</v>
      </c>
      <c r="N76" s="20">
        <v>16.287777777777769</v>
      </c>
      <c r="O76" s="20">
        <v>13.4</v>
      </c>
      <c r="P76" s="20">
        <v>12.53333333333333</v>
      </c>
      <c r="Q76" s="20">
        <v>12.85</v>
      </c>
      <c r="R76" s="20">
        <v>14.6</v>
      </c>
      <c r="S76" s="20">
        <v>18.3</v>
      </c>
      <c r="T76" s="20">
        <v>14.93333333333333</v>
      </c>
      <c r="U76" s="20">
        <v>8.6249999999999982</v>
      </c>
      <c r="V76" s="43">
        <v>149.29037698412699</v>
      </c>
      <c r="W76" s="23">
        <v>360</v>
      </c>
      <c r="X76" s="44">
        <v>1</v>
      </c>
      <c r="Y76" s="4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</row>
    <row r="77" spans="1:39" ht="16.5" customHeight="1" x14ac:dyDescent="0.25">
      <c r="A77" s="16">
        <v>27010820</v>
      </c>
      <c r="B77" s="17" t="s">
        <v>1211</v>
      </c>
      <c r="C77" s="17" t="s">
        <v>131</v>
      </c>
      <c r="D77" s="17" t="s">
        <v>132</v>
      </c>
      <c r="E77" s="17" t="s">
        <v>58</v>
      </c>
      <c r="F77" s="17">
        <v>1</v>
      </c>
      <c r="G77" s="17">
        <v>1600</v>
      </c>
      <c r="H77" s="18">
        <v>-75.453611109999997</v>
      </c>
      <c r="I77" s="19">
        <v>6.3683333299999996</v>
      </c>
      <c r="J77" s="42">
        <v>5.648174603174601</v>
      </c>
      <c r="K77" s="20">
        <v>6.9523296387520546</v>
      </c>
      <c r="L77" s="20">
        <v>12.125555555555559</v>
      </c>
      <c r="M77" s="20">
        <v>16.169047619047621</v>
      </c>
      <c r="N77" s="20">
        <v>18.5</v>
      </c>
      <c r="O77" s="20">
        <v>14.052873563218389</v>
      </c>
      <c r="P77" s="20">
        <v>13.896551724137931</v>
      </c>
      <c r="Q77" s="20">
        <v>14.11333333333333</v>
      </c>
      <c r="R77" s="20">
        <v>16.233333333333331</v>
      </c>
      <c r="S77" s="20">
        <v>18.899999999999999</v>
      </c>
      <c r="T77" s="20">
        <v>14.766666666666669</v>
      </c>
      <c r="U77" s="20">
        <v>8.7666666666666657</v>
      </c>
      <c r="V77" s="43">
        <v>160.12453270388619</v>
      </c>
      <c r="W77" s="23">
        <v>359</v>
      </c>
      <c r="X77" s="44">
        <v>0.99722222222222223</v>
      </c>
      <c r="Y77" s="4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</row>
    <row r="78" spans="1:39" ht="16.5" customHeight="1" x14ac:dyDescent="0.25">
      <c r="A78" s="16">
        <v>27010900</v>
      </c>
      <c r="B78" s="17" t="s">
        <v>1211</v>
      </c>
      <c r="C78" s="17" t="s">
        <v>148</v>
      </c>
      <c r="D78" s="17" t="s">
        <v>148</v>
      </c>
      <c r="E78" s="17" t="s">
        <v>58</v>
      </c>
      <c r="F78" s="17">
        <v>1</v>
      </c>
      <c r="G78" s="17">
        <v>1850</v>
      </c>
      <c r="H78" s="18">
        <v>-75.219805560000012</v>
      </c>
      <c r="I78" s="19">
        <v>6.6778055600000004</v>
      </c>
      <c r="J78" s="42">
        <v>7.2666666666666639</v>
      </c>
      <c r="K78" s="20">
        <v>8.3991478136593081</v>
      </c>
      <c r="L78" s="20">
        <v>13.782222222222231</v>
      </c>
      <c r="M78" s="20">
        <v>18.49080459770115</v>
      </c>
      <c r="N78" s="20">
        <v>20.7</v>
      </c>
      <c r="O78" s="20">
        <v>16.06666666666667</v>
      </c>
      <c r="P78" s="20">
        <v>16.190000000000001</v>
      </c>
      <c r="Q78" s="20">
        <v>17.033333333333331</v>
      </c>
      <c r="R78" s="20">
        <v>18.966666666666669</v>
      </c>
      <c r="S78" s="20">
        <v>19.006666666666671</v>
      </c>
      <c r="T78" s="20">
        <v>16.19655172413793</v>
      </c>
      <c r="U78" s="20">
        <v>10.93333333333333</v>
      </c>
      <c r="V78" s="43">
        <v>183.03205969105389</v>
      </c>
      <c r="W78" s="23">
        <v>360</v>
      </c>
      <c r="X78" s="44">
        <v>1</v>
      </c>
      <c r="Y78" s="4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</row>
    <row r="79" spans="1:39" ht="16.5" customHeight="1" x14ac:dyDescent="0.25">
      <c r="A79" s="16">
        <v>23080820</v>
      </c>
      <c r="B79" s="17" t="s">
        <v>1211</v>
      </c>
      <c r="C79" s="17" t="s">
        <v>1277</v>
      </c>
      <c r="D79" s="17" t="s">
        <v>343</v>
      </c>
      <c r="E79" s="17" t="s">
        <v>58</v>
      </c>
      <c r="F79" s="17">
        <v>1</v>
      </c>
      <c r="G79" s="17">
        <v>2180</v>
      </c>
      <c r="H79" s="18">
        <v>-75.117750000000001</v>
      </c>
      <c r="I79" s="19">
        <v>6.14672222</v>
      </c>
      <c r="J79" s="42">
        <v>15.915460096569539</v>
      </c>
      <c r="K79" s="20">
        <v>16.268008751858218</v>
      </c>
      <c r="L79" s="20">
        <v>21.201976623926232</v>
      </c>
      <c r="M79" s="20">
        <v>24.013055113468901</v>
      </c>
      <c r="N79" s="20">
        <v>23.175791545619131</v>
      </c>
      <c r="O79" s="20">
        <v>18.969833820762201</v>
      </c>
      <c r="P79" s="20">
        <v>18.322960085891118</v>
      </c>
      <c r="Q79" s="20">
        <v>20.41946526408065</v>
      </c>
      <c r="R79" s="20">
        <v>23.513608481115121</v>
      </c>
      <c r="S79" s="20">
        <v>24.563712000250462</v>
      </c>
      <c r="T79" s="20">
        <v>23.603334272565039</v>
      </c>
      <c r="U79" s="20">
        <v>19.7274305123475</v>
      </c>
      <c r="V79" s="43">
        <v>249.69463656845409</v>
      </c>
      <c r="W79" s="23">
        <v>310</v>
      </c>
      <c r="X79" s="44">
        <v>0.86111111111111116</v>
      </c>
      <c r="Y79" s="4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</row>
    <row r="80" spans="1:39" ht="16.5" customHeight="1" x14ac:dyDescent="0.25">
      <c r="A80" s="16">
        <v>27010770</v>
      </c>
      <c r="B80" s="17" t="s">
        <v>1211</v>
      </c>
      <c r="C80" s="17" t="s">
        <v>1278</v>
      </c>
      <c r="D80" s="17" t="s">
        <v>1279</v>
      </c>
      <c r="E80" s="17" t="s">
        <v>58</v>
      </c>
      <c r="F80" s="17">
        <v>1</v>
      </c>
      <c r="G80" s="17">
        <v>255</v>
      </c>
      <c r="H80" s="18">
        <v>-75.705083329999994</v>
      </c>
      <c r="I80" s="19">
        <v>6.1783333300000001</v>
      </c>
      <c r="J80" s="42">
        <v>10.16666666666667</v>
      </c>
      <c r="K80" s="20">
        <v>11.151559934318559</v>
      </c>
      <c r="L80" s="20">
        <v>15.76666666666666</v>
      </c>
      <c r="M80" s="20">
        <v>19.533333333333331</v>
      </c>
      <c r="N80" s="20">
        <v>20.304444444444449</v>
      </c>
      <c r="O80" s="20">
        <v>15.03448275862069</v>
      </c>
      <c r="P80" s="20">
        <v>13.61379310344827</v>
      </c>
      <c r="Q80" s="20">
        <v>16.482758620689651</v>
      </c>
      <c r="R80" s="20">
        <v>18.448275862068961</v>
      </c>
      <c r="S80" s="20">
        <v>21.25369458128079</v>
      </c>
      <c r="T80" s="20">
        <v>20.27586206896552</v>
      </c>
      <c r="U80" s="20">
        <v>13.433333333333341</v>
      </c>
      <c r="V80" s="43">
        <v>195.4648713738369</v>
      </c>
      <c r="W80" s="23">
        <v>353</v>
      </c>
      <c r="X80" s="44">
        <v>0.98055555555555551</v>
      </c>
      <c r="Y80" s="4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</row>
    <row r="81" spans="1:39" ht="16.5" customHeight="1" x14ac:dyDescent="0.25">
      <c r="A81" s="16">
        <v>26220100</v>
      </c>
      <c r="B81" s="17" t="s">
        <v>1211</v>
      </c>
      <c r="C81" s="17" t="s">
        <v>1280</v>
      </c>
      <c r="D81" s="17" t="s">
        <v>183</v>
      </c>
      <c r="E81" s="17" t="s">
        <v>58</v>
      </c>
      <c r="F81" s="17">
        <v>1</v>
      </c>
      <c r="G81" s="17">
        <v>1950</v>
      </c>
      <c r="H81" s="18">
        <v>-75.73408332999999</v>
      </c>
      <c r="I81" s="19">
        <v>7.2496388899999999</v>
      </c>
      <c r="J81" s="42">
        <v>4.1919540229885053</v>
      </c>
      <c r="K81" s="20">
        <v>4.7964696223316903</v>
      </c>
      <c r="L81" s="20">
        <v>8.1788888888888867</v>
      </c>
      <c r="M81" s="20">
        <v>14.1</v>
      </c>
      <c r="N81" s="20">
        <v>20.166666666666671</v>
      </c>
      <c r="O81" s="20">
        <v>18.75632183908046</v>
      </c>
      <c r="P81" s="20">
        <v>19.06666666666667</v>
      </c>
      <c r="Q81" s="20">
        <v>17.72</v>
      </c>
      <c r="R81" s="20">
        <v>17.469230769230769</v>
      </c>
      <c r="S81" s="20">
        <v>19.522222222222219</v>
      </c>
      <c r="T81" s="20">
        <v>15.75897435897436</v>
      </c>
      <c r="U81" s="20">
        <v>8.730864197530865</v>
      </c>
      <c r="V81" s="43">
        <v>168.45825925458109</v>
      </c>
      <c r="W81" s="23">
        <v>360</v>
      </c>
      <c r="X81" s="44">
        <v>1</v>
      </c>
      <c r="Y81" s="4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</row>
    <row r="82" spans="1:39" ht="16.5" customHeight="1" x14ac:dyDescent="0.25">
      <c r="A82" s="16">
        <v>26220110</v>
      </c>
      <c r="B82" s="17" t="s">
        <v>1211</v>
      </c>
      <c r="C82" s="17" t="s">
        <v>182</v>
      </c>
      <c r="D82" s="17" t="s">
        <v>183</v>
      </c>
      <c r="E82" s="17" t="s">
        <v>58</v>
      </c>
      <c r="F82" s="17">
        <v>1</v>
      </c>
      <c r="G82" s="17">
        <v>2039</v>
      </c>
      <c r="H82" s="18">
        <v>-75.616861110000002</v>
      </c>
      <c r="I82" s="19">
        <v>7.3237500000000004</v>
      </c>
      <c r="J82" s="42">
        <v>6.3540229885057444</v>
      </c>
      <c r="K82" s="20">
        <v>6.9871202791461444</v>
      </c>
      <c r="L82" s="20">
        <v>10.02333333333333</v>
      </c>
      <c r="M82" s="20">
        <v>17.579072532699161</v>
      </c>
      <c r="N82" s="20">
        <v>21.41888888888888</v>
      </c>
      <c r="O82" s="20">
        <v>20.365845648604271</v>
      </c>
      <c r="P82" s="20">
        <v>20.419999999999991</v>
      </c>
      <c r="Q82" s="20">
        <v>19.896551724137922</v>
      </c>
      <c r="R82" s="20">
        <v>19.287356321839091</v>
      </c>
      <c r="S82" s="20">
        <v>22.304146141215099</v>
      </c>
      <c r="T82" s="20">
        <v>21.106075533661748</v>
      </c>
      <c r="U82" s="20">
        <v>12.8</v>
      </c>
      <c r="V82" s="43">
        <v>198.54241339203139</v>
      </c>
      <c r="W82" s="23">
        <v>358</v>
      </c>
      <c r="X82" s="44">
        <v>0.99444444444444446</v>
      </c>
      <c r="Y82" s="4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</row>
    <row r="83" spans="1:39" ht="16.5" customHeight="1" x14ac:dyDescent="0.25">
      <c r="A83" s="16">
        <v>26195030</v>
      </c>
      <c r="B83" s="17" t="s">
        <v>1236</v>
      </c>
      <c r="C83" s="17" t="s">
        <v>1281</v>
      </c>
      <c r="D83" s="17" t="s">
        <v>1282</v>
      </c>
      <c r="E83" s="17" t="s">
        <v>58</v>
      </c>
      <c r="F83" s="17">
        <v>1</v>
      </c>
      <c r="G83" s="17">
        <v>2161</v>
      </c>
      <c r="H83" s="18">
        <v>-75.800555560000006</v>
      </c>
      <c r="I83" s="19">
        <v>5.5877222199999999</v>
      </c>
      <c r="J83" s="42">
        <v>17.795238095238091</v>
      </c>
      <c r="K83" s="20">
        <v>17.40923645320197</v>
      </c>
      <c r="L83" s="20">
        <v>23.481666666666658</v>
      </c>
      <c r="M83" s="20">
        <v>25.65384615384616</v>
      </c>
      <c r="N83" s="20">
        <v>26.746666666666659</v>
      </c>
      <c r="O83" s="20">
        <v>21.900000000000009</v>
      </c>
      <c r="P83" s="20">
        <v>20.728333333333339</v>
      </c>
      <c r="Q83" s="20">
        <v>21.29999999999999</v>
      </c>
      <c r="R83" s="20">
        <v>24.781034482758631</v>
      </c>
      <c r="S83" s="20">
        <v>26.749999999999989</v>
      </c>
      <c r="T83" s="20">
        <v>25.400000000000009</v>
      </c>
      <c r="U83" s="20">
        <v>20.654385964912279</v>
      </c>
      <c r="V83" s="43">
        <v>272.60040781662377</v>
      </c>
      <c r="W83" s="23">
        <v>239</v>
      </c>
      <c r="X83" s="44">
        <v>0.99583333333333335</v>
      </c>
      <c r="Y83" s="45" t="s">
        <v>1214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</row>
    <row r="84" spans="1:39" ht="16.5" customHeight="1" x14ac:dyDescent="0.25">
      <c r="A84" s="16">
        <v>26170190</v>
      </c>
      <c r="B84" s="17" t="s">
        <v>1211</v>
      </c>
      <c r="C84" s="17" t="s">
        <v>1283</v>
      </c>
      <c r="D84" s="17" t="s">
        <v>1284</v>
      </c>
      <c r="E84" s="17" t="s">
        <v>58</v>
      </c>
      <c r="F84" s="17">
        <v>1</v>
      </c>
      <c r="G84" s="17">
        <v>1140</v>
      </c>
      <c r="H84" s="18">
        <v>-75.723611110000007</v>
      </c>
      <c r="I84" s="19">
        <v>5.8038611099999997</v>
      </c>
      <c r="J84" s="42">
        <v>7.2333333333333298</v>
      </c>
      <c r="K84" s="20">
        <v>8.5515394088669954</v>
      </c>
      <c r="L84" s="20">
        <v>12.689655172413801</v>
      </c>
      <c r="M84" s="20">
        <v>15.82068965517241</v>
      </c>
      <c r="N84" s="20">
        <v>17.43333333333333</v>
      </c>
      <c r="O84" s="20">
        <v>12.8</v>
      </c>
      <c r="P84" s="20">
        <v>11.53333333333333</v>
      </c>
      <c r="Q84" s="20">
        <v>13.46666666666667</v>
      </c>
      <c r="R84" s="20">
        <v>15.93333333333333</v>
      </c>
      <c r="S84" s="20">
        <v>18.56666666666667</v>
      </c>
      <c r="T84" s="20">
        <v>18</v>
      </c>
      <c r="U84" s="20">
        <v>12.517241379310351</v>
      </c>
      <c r="V84" s="43">
        <v>164.5457922824302</v>
      </c>
      <c r="W84" s="23">
        <v>357</v>
      </c>
      <c r="X84" s="44">
        <v>0.9916666666666667</v>
      </c>
      <c r="Y84" s="4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</row>
    <row r="85" spans="1:39" ht="16.5" customHeight="1" x14ac:dyDescent="0.25">
      <c r="A85" s="16">
        <v>26180220</v>
      </c>
      <c r="B85" s="17" t="s">
        <v>1211</v>
      </c>
      <c r="C85" s="17" t="s">
        <v>195</v>
      </c>
      <c r="D85" s="17" t="s">
        <v>195</v>
      </c>
      <c r="E85" s="17" t="s">
        <v>58</v>
      </c>
      <c r="F85" s="17">
        <v>1</v>
      </c>
      <c r="G85" s="17">
        <v>608</v>
      </c>
      <c r="H85" s="18">
        <v>-75.599997220000006</v>
      </c>
      <c r="I85" s="19">
        <v>5.73</v>
      </c>
      <c r="J85" s="42">
        <v>8.0869047619047585</v>
      </c>
      <c r="K85" s="20">
        <v>8.5369604738447098</v>
      </c>
      <c r="L85" s="20">
        <v>12.928571428571431</v>
      </c>
      <c r="M85" s="20">
        <v>15.68349753694581</v>
      </c>
      <c r="N85" s="20">
        <v>17.931034482758619</v>
      </c>
      <c r="O85" s="20">
        <v>13.156956004756241</v>
      </c>
      <c r="P85" s="20">
        <v>11.66706302021403</v>
      </c>
      <c r="Q85" s="20">
        <v>13.11428571428571</v>
      </c>
      <c r="R85" s="20">
        <v>16.074074074074069</v>
      </c>
      <c r="S85" s="20">
        <v>18.586206896551719</v>
      </c>
      <c r="T85" s="20">
        <v>18.035714285714281</v>
      </c>
      <c r="U85" s="20">
        <v>13.129761904761899</v>
      </c>
      <c r="V85" s="43">
        <v>166.93103058438331</v>
      </c>
      <c r="W85" s="23">
        <v>339</v>
      </c>
      <c r="X85" s="44">
        <v>0.94166666666666665</v>
      </c>
      <c r="Y85" s="4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</row>
    <row r="86" spans="1:39" ht="16.5" customHeight="1" x14ac:dyDescent="0.25">
      <c r="A86" s="16">
        <v>26180170</v>
      </c>
      <c r="B86" s="17" t="s">
        <v>1211</v>
      </c>
      <c r="C86" s="17" t="s">
        <v>192</v>
      </c>
      <c r="D86" s="17" t="s">
        <v>192</v>
      </c>
      <c r="E86" s="17" t="s">
        <v>58</v>
      </c>
      <c r="F86" s="17">
        <v>1</v>
      </c>
      <c r="G86" s="17">
        <v>2530</v>
      </c>
      <c r="H86" s="18">
        <v>-75.381388889999997</v>
      </c>
      <c r="I86" s="19">
        <v>5.9983333300000004</v>
      </c>
      <c r="J86" s="42">
        <v>10.909195402298851</v>
      </c>
      <c r="K86" s="20">
        <v>11.75683709869204</v>
      </c>
      <c r="L86" s="20">
        <v>15.35287356321839</v>
      </c>
      <c r="M86" s="20">
        <v>19.294887039239011</v>
      </c>
      <c r="N86" s="20">
        <v>21.445555555555551</v>
      </c>
      <c r="O86" s="20">
        <v>16.482758620689651</v>
      </c>
      <c r="P86" s="20">
        <v>15.6735632183908</v>
      </c>
      <c r="Q86" s="20">
        <v>15.50897435897436</v>
      </c>
      <c r="R86" s="20">
        <v>19.063448275862061</v>
      </c>
      <c r="S86" s="20">
        <v>20.62</v>
      </c>
      <c r="T86" s="20">
        <v>18.06666666666667</v>
      </c>
      <c r="U86" s="20">
        <v>13.133333333333329</v>
      </c>
      <c r="V86" s="43">
        <v>197.3080931329207</v>
      </c>
      <c r="W86" s="23">
        <v>354</v>
      </c>
      <c r="X86" s="44">
        <v>0.98333333333333328</v>
      </c>
      <c r="Y86" s="4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</row>
    <row r="87" spans="1:39" ht="16.5" customHeight="1" x14ac:dyDescent="0.25">
      <c r="A87" s="16">
        <v>26185020</v>
      </c>
      <c r="B87" s="17" t="s">
        <v>1236</v>
      </c>
      <c r="C87" s="17" t="s">
        <v>191</v>
      </c>
      <c r="D87" s="17" t="s">
        <v>192</v>
      </c>
      <c r="E87" s="17" t="s">
        <v>58</v>
      </c>
      <c r="F87" s="17">
        <v>1</v>
      </c>
      <c r="G87" s="17">
        <v>2408</v>
      </c>
      <c r="H87" s="18">
        <v>-75.318638890000003</v>
      </c>
      <c r="I87" s="19">
        <v>5.8863611100000002</v>
      </c>
      <c r="J87" s="42">
        <v>19.93333333333333</v>
      </c>
      <c r="K87" s="20">
        <v>19.71933497536946</v>
      </c>
      <c r="L87" s="20">
        <v>24.2</v>
      </c>
      <c r="M87" s="20">
        <v>24.614696223316908</v>
      </c>
      <c r="N87" s="20">
        <v>25.527777777777779</v>
      </c>
      <c r="O87" s="20">
        <v>21.86666666666666</v>
      </c>
      <c r="P87" s="20">
        <v>19.845555555555549</v>
      </c>
      <c r="Q87" s="20">
        <v>19.787777777777769</v>
      </c>
      <c r="R87" s="20">
        <v>23.991954022988502</v>
      </c>
      <c r="S87" s="20">
        <v>25.86666666666666</v>
      </c>
      <c r="T87" s="20">
        <v>24.833333333333329</v>
      </c>
      <c r="U87" s="20">
        <v>22.18666666666666</v>
      </c>
      <c r="V87" s="43">
        <v>272.37376299945259</v>
      </c>
      <c r="W87" s="23">
        <v>360</v>
      </c>
      <c r="X87" s="44">
        <v>1</v>
      </c>
      <c r="Y87" s="4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</row>
    <row r="88" spans="1:39" ht="16.5" customHeight="1" x14ac:dyDescent="0.25">
      <c r="A88" s="16">
        <v>26230140</v>
      </c>
      <c r="B88" s="17" t="s">
        <v>1211</v>
      </c>
      <c r="C88" s="17" t="s">
        <v>1286</v>
      </c>
      <c r="D88" s="17" t="s">
        <v>151</v>
      </c>
      <c r="E88" s="17" t="s">
        <v>58</v>
      </c>
      <c r="F88" s="17">
        <v>1</v>
      </c>
      <c r="G88" s="17">
        <v>1250</v>
      </c>
      <c r="H88" s="18">
        <v>-75.758055560000003</v>
      </c>
      <c r="I88" s="19">
        <v>6.7208888899999986</v>
      </c>
      <c r="J88" s="42">
        <v>7.6999999999999984</v>
      </c>
      <c r="K88" s="20">
        <v>9.3517241379310327</v>
      </c>
      <c r="L88" s="20">
        <v>14.03333333333333</v>
      </c>
      <c r="M88" s="20">
        <v>19.29964328180737</v>
      </c>
      <c r="N88" s="20">
        <v>19.68965517241379</v>
      </c>
      <c r="O88" s="20">
        <v>13.96551724137931</v>
      </c>
      <c r="P88" s="20">
        <v>13.2</v>
      </c>
      <c r="Q88" s="20">
        <v>14.2</v>
      </c>
      <c r="R88" s="20">
        <v>17.586206896551719</v>
      </c>
      <c r="S88" s="20">
        <v>19.24281609195403</v>
      </c>
      <c r="T88" s="20">
        <v>17.974358974358971</v>
      </c>
      <c r="U88" s="20">
        <v>10.5</v>
      </c>
      <c r="V88" s="43">
        <v>176.7432551297295</v>
      </c>
      <c r="W88" s="23">
        <v>356</v>
      </c>
      <c r="X88" s="44">
        <v>0.98888888888888893</v>
      </c>
      <c r="Y88" s="4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</row>
    <row r="89" spans="1:39" ht="16.5" customHeight="1" x14ac:dyDescent="0.25">
      <c r="A89" s="16">
        <v>23080640</v>
      </c>
      <c r="B89" s="17" t="s">
        <v>1211</v>
      </c>
      <c r="C89" s="17" t="s">
        <v>115</v>
      </c>
      <c r="D89" s="17" t="s">
        <v>115</v>
      </c>
      <c r="E89" s="17" t="s">
        <v>58</v>
      </c>
      <c r="F89" s="17">
        <v>1</v>
      </c>
      <c r="G89" s="17">
        <v>2088</v>
      </c>
      <c r="H89" s="18">
        <v>-75.31728056</v>
      </c>
      <c r="I89" s="19">
        <v>6.1647688900000004</v>
      </c>
      <c r="J89" s="42">
        <v>8.5333333333333314</v>
      </c>
      <c r="K89" s="20">
        <v>9.6299204068600641</v>
      </c>
      <c r="L89" s="20">
        <v>15.148275862068971</v>
      </c>
      <c r="M89" s="20">
        <v>18.27586206896552</v>
      </c>
      <c r="N89" s="20">
        <v>19.130421455938691</v>
      </c>
      <c r="O89" s="20">
        <v>15.19195402298851</v>
      </c>
      <c r="P89" s="20">
        <v>14.38</v>
      </c>
      <c r="Q89" s="20">
        <v>16.066666666666659</v>
      </c>
      <c r="R89" s="20">
        <v>18.100000000000001</v>
      </c>
      <c r="S89" s="20">
        <v>19.043333333333329</v>
      </c>
      <c r="T89" s="20">
        <v>16.766666666666669</v>
      </c>
      <c r="U89" s="20">
        <v>12.11777777777778</v>
      </c>
      <c r="V89" s="43">
        <v>182.38421159459949</v>
      </c>
      <c r="W89" s="23">
        <v>358</v>
      </c>
      <c r="X89" s="44">
        <v>0.99444444444444446</v>
      </c>
      <c r="Y89" s="4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</row>
    <row r="90" spans="1:39" ht="16.5" customHeight="1" x14ac:dyDescent="0.25">
      <c r="A90" s="16">
        <v>27011110</v>
      </c>
      <c r="B90" s="17" t="s">
        <v>1211</v>
      </c>
      <c r="C90" s="17" t="s">
        <v>1287</v>
      </c>
      <c r="D90" s="17" t="s">
        <v>61</v>
      </c>
      <c r="E90" s="17" t="s">
        <v>58</v>
      </c>
      <c r="F90" s="17">
        <v>1</v>
      </c>
      <c r="G90" s="17">
        <v>2450</v>
      </c>
      <c r="H90" s="18">
        <v>-75.67586111</v>
      </c>
      <c r="I90" s="19">
        <v>6.2573055599999998</v>
      </c>
      <c r="J90" s="42">
        <v>9.5999999999999979</v>
      </c>
      <c r="K90" s="20">
        <v>11.216502463054191</v>
      </c>
      <c r="L90" s="20">
        <v>16.67901234567902</v>
      </c>
      <c r="M90" s="20">
        <v>20.06666666666667</v>
      </c>
      <c r="N90" s="20">
        <v>20.13333333333334</v>
      </c>
      <c r="O90" s="20">
        <v>15.7</v>
      </c>
      <c r="P90" s="20">
        <v>14.687356321839079</v>
      </c>
      <c r="Q90" s="20">
        <v>15.85222222222222</v>
      </c>
      <c r="R90" s="20">
        <v>18.454761904761909</v>
      </c>
      <c r="S90" s="20">
        <v>22.5</v>
      </c>
      <c r="T90" s="20">
        <v>20.08620689655173</v>
      </c>
      <c r="U90" s="20">
        <v>13.46781609195402</v>
      </c>
      <c r="V90" s="43">
        <v>198.4438782460621</v>
      </c>
      <c r="W90" s="23">
        <v>359</v>
      </c>
      <c r="X90" s="44">
        <v>0.99722222222222223</v>
      </c>
      <c r="Y90" s="4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</row>
    <row r="91" spans="1:39" ht="16.5" customHeight="1" x14ac:dyDescent="0.25">
      <c r="A91" s="16">
        <v>26205080</v>
      </c>
      <c r="B91" s="17" t="s">
        <v>1288</v>
      </c>
      <c r="C91" s="17" t="s">
        <v>130</v>
      </c>
      <c r="D91" s="17" t="s">
        <v>61</v>
      </c>
      <c r="E91" s="17" t="s">
        <v>58</v>
      </c>
      <c r="F91" s="17">
        <v>1</v>
      </c>
      <c r="G91" s="17">
        <v>1737</v>
      </c>
      <c r="H91" s="18">
        <v>-75.700944440000001</v>
      </c>
      <c r="I91" s="19">
        <v>6.34105556</v>
      </c>
      <c r="J91" s="42">
        <v>9.3833333333333311</v>
      </c>
      <c r="K91" s="20">
        <v>10.70147213099799</v>
      </c>
      <c r="L91" s="20">
        <v>16.293333333333329</v>
      </c>
      <c r="M91" s="20">
        <v>20.350000000000001</v>
      </c>
      <c r="N91" s="20">
        <v>21.862068965517238</v>
      </c>
      <c r="O91" s="20">
        <v>17.35671819262782</v>
      </c>
      <c r="P91" s="20">
        <v>15.34942528735632</v>
      </c>
      <c r="Q91" s="20">
        <v>16.500634920634919</v>
      </c>
      <c r="R91" s="20">
        <v>19.350328407224961</v>
      </c>
      <c r="S91" s="20">
        <v>23.04111111111111</v>
      </c>
      <c r="T91" s="20">
        <v>20.831034482758621</v>
      </c>
      <c r="U91" s="20">
        <v>13.68</v>
      </c>
      <c r="V91" s="43">
        <v>204.6994601648957</v>
      </c>
      <c r="W91" s="23">
        <v>357</v>
      </c>
      <c r="X91" s="44">
        <v>0.9916666666666667</v>
      </c>
      <c r="Y91" s="4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</row>
    <row r="92" spans="1:39" ht="16.5" customHeight="1" x14ac:dyDescent="0.25">
      <c r="A92" s="16">
        <v>27011120</v>
      </c>
      <c r="B92" s="17" t="s">
        <v>1235</v>
      </c>
      <c r="C92" s="17" t="s">
        <v>126</v>
      </c>
      <c r="D92" s="17" t="s">
        <v>61</v>
      </c>
      <c r="E92" s="17" t="s">
        <v>58</v>
      </c>
      <c r="F92" s="17">
        <v>1</v>
      </c>
      <c r="G92" s="17">
        <v>2300</v>
      </c>
      <c r="H92" s="18">
        <v>-75.657527779999995</v>
      </c>
      <c r="I92" s="19">
        <v>6.3162777800000001</v>
      </c>
      <c r="J92" s="42">
        <v>9.0059453032104599</v>
      </c>
      <c r="K92" s="20">
        <v>9.7181855500821062</v>
      </c>
      <c r="L92" s="20">
        <v>15.34888888888889</v>
      </c>
      <c r="M92" s="20">
        <v>18.93333333333333</v>
      </c>
      <c r="N92" s="20">
        <v>19.133333333333329</v>
      </c>
      <c r="O92" s="20">
        <v>15.66666666666667</v>
      </c>
      <c r="P92" s="20">
        <v>14.46666666666667</v>
      </c>
      <c r="Q92" s="20">
        <v>15.69666666666666</v>
      </c>
      <c r="R92" s="20">
        <v>18.489655172413791</v>
      </c>
      <c r="S92" s="20">
        <v>20.68555555555556</v>
      </c>
      <c r="T92" s="20">
        <v>18.8</v>
      </c>
      <c r="U92" s="20">
        <v>11.963218390804601</v>
      </c>
      <c r="V92" s="43">
        <v>187.9081155276221</v>
      </c>
      <c r="W92" s="23">
        <v>359</v>
      </c>
      <c r="X92" s="44">
        <v>0.99722222222222223</v>
      </c>
      <c r="Y92" s="4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</row>
    <row r="93" spans="1:39" ht="16.5" customHeight="1" x14ac:dyDescent="0.25">
      <c r="A93" s="16">
        <v>27015330</v>
      </c>
      <c r="B93" s="17" t="s">
        <v>1218</v>
      </c>
      <c r="C93" s="17" t="s">
        <v>60</v>
      </c>
      <c r="D93" s="17" t="s">
        <v>61</v>
      </c>
      <c r="E93" s="17" t="s">
        <v>58</v>
      </c>
      <c r="F93" s="17">
        <v>1</v>
      </c>
      <c r="G93" s="17">
        <v>1490</v>
      </c>
      <c r="H93" s="18">
        <v>-75.59</v>
      </c>
      <c r="I93" s="19">
        <v>6.22</v>
      </c>
      <c r="J93" s="42">
        <v>11.96666666666667</v>
      </c>
      <c r="K93" s="20">
        <v>12.70244937055282</v>
      </c>
      <c r="L93" s="20">
        <v>18.233333333333331</v>
      </c>
      <c r="M93" s="20">
        <v>21.9</v>
      </c>
      <c r="N93" s="20">
        <v>22.29999999999999</v>
      </c>
      <c r="O93" s="20">
        <v>17.56666666666667</v>
      </c>
      <c r="P93" s="20">
        <v>17.111111111111111</v>
      </c>
      <c r="Q93" s="20">
        <v>17.633333333333329</v>
      </c>
      <c r="R93" s="20">
        <v>20.75476190476191</v>
      </c>
      <c r="S93" s="20">
        <v>23.266666666666669</v>
      </c>
      <c r="T93" s="20">
        <v>21.766666666666659</v>
      </c>
      <c r="U93" s="20">
        <v>15.48555555555556</v>
      </c>
      <c r="V93" s="43">
        <v>220.6872112753147</v>
      </c>
      <c r="W93" s="23">
        <v>360</v>
      </c>
      <c r="X93" s="44">
        <v>1</v>
      </c>
      <c r="Y93" s="4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</row>
    <row r="94" spans="1:39" ht="16.5" customHeight="1" x14ac:dyDescent="0.25">
      <c r="A94" s="16">
        <v>27010810</v>
      </c>
      <c r="B94" s="17" t="s">
        <v>1236</v>
      </c>
      <c r="C94" s="17" t="s">
        <v>369</v>
      </c>
      <c r="D94" s="17" t="s">
        <v>61</v>
      </c>
      <c r="E94" s="17" t="s">
        <v>58</v>
      </c>
      <c r="F94" s="17">
        <v>1</v>
      </c>
      <c r="G94" s="17">
        <v>2550</v>
      </c>
      <c r="H94" s="18">
        <v>-75.516750000000002</v>
      </c>
      <c r="I94" s="19">
        <v>6.1968888899999994</v>
      </c>
      <c r="J94" s="42">
        <v>8.9999999999999982</v>
      </c>
      <c r="K94" s="20">
        <v>9.8145596228979102</v>
      </c>
      <c r="L94" s="20">
        <v>14.372107279693489</v>
      </c>
      <c r="M94" s="20">
        <v>17.716091954022989</v>
      </c>
      <c r="N94" s="20">
        <v>18.237777777777779</v>
      </c>
      <c r="O94" s="20">
        <v>13.879310344827591</v>
      </c>
      <c r="P94" s="20">
        <v>12.733333333333331</v>
      </c>
      <c r="Q94" s="20">
        <v>14.35777777777778</v>
      </c>
      <c r="R94" s="20">
        <v>17.633333333333329</v>
      </c>
      <c r="S94" s="20">
        <v>20.328735632183911</v>
      </c>
      <c r="T94" s="20">
        <v>19.826397146254461</v>
      </c>
      <c r="U94" s="20">
        <v>12.068965517241381</v>
      </c>
      <c r="V94" s="43">
        <v>179.96838971934389</v>
      </c>
      <c r="W94" s="23">
        <v>355</v>
      </c>
      <c r="X94" s="44">
        <v>0.98611111111111116</v>
      </c>
      <c r="Y94" s="4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</row>
    <row r="95" spans="1:39" ht="16.5" customHeight="1" x14ac:dyDescent="0.25">
      <c r="A95" s="16">
        <v>26180200</v>
      </c>
      <c r="B95" s="17" t="s">
        <v>1211</v>
      </c>
      <c r="C95" s="17" t="s">
        <v>241</v>
      </c>
      <c r="D95" s="17" t="s">
        <v>241</v>
      </c>
      <c r="E95" s="17" t="s">
        <v>58</v>
      </c>
      <c r="F95" s="17">
        <v>1</v>
      </c>
      <c r="G95" s="17">
        <v>560</v>
      </c>
      <c r="H95" s="18">
        <v>-75.536833329999993</v>
      </c>
      <c r="I95" s="19">
        <v>5.95083333</v>
      </c>
      <c r="J95" s="42">
        <v>9.8275862068965498</v>
      </c>
      <c r="K95" s="20">
        <v>10.244044080176661</v>
      </c>
      <c r="L95" s="20">
        <v>15.28333333333334</v>
      </c>
      <c r="M95" s="20">
        <v>18.214814814814812</v>
      </c>
      <c r="N95" s="20">
        <v>19.2</v>
      </c>
      <c r="O95" s="20">
        <v>13.854022988505751</v>
      </c>
      <c r="P95" s="20">
        <v>11.35333333333333</v>
      </c>
      <c r="Q95" s="20">
        <v>12.733333333333331</v>
      </c>
      <c r="R95" s="20">
        <v>16.36666666666666</v>
      </c>
      <c r="S95" s="20">
        <v>22.43333333333333</v>
      </c>
      <c r="T95" s="20">
        <v>22.3</v>
      </c>
      <c r="U95" s="20">
        <v>14.275862068965511</v>
      </c>
      <c r="V95" s="43">
        <v>186.08633015935931</v>
      </c>
      <c r="W95" s="23">
        <v>357</v>
      </c>
      <c r="X95" s="44">
        <v>0.9916666666666667</v>
      </c>
      <c r="Y95" s="4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</row>
    <row r="96" spans="1:39" ht="16.5" customHeight="1" x14ac:dyDescent="0.25">
      <c r="A96" s="16">
        <v>27030040</v>
      </c>
      <c r="B96" s="17" t="s">
        <v>1211</v>
      </c>
      <c r="C96" s="17" t="s">
        <v>202</v>
      </c>
      <c r="D96" s="17" t="s">
        <v>174</v>
      </c>
      <c r="E96" s="17" t="s">
        <v>58</v>
      </c>
      <c r="F96" s="17">
        <v>1</v>
      </c>
      <c r="G96" s="17">
        <v>40</v>
      </c>
      <c r="H96" s="18">
        <v>-74.813999999999993</v>
      </c>
      <c r="I96" s="19">
        <v>7.9044166699999998</v>
      </c>
      <c r="J96" s="42">
        <v>2.9333333333333318</v>
      </c>
      <c r="K96" s="20">
        <v>2.792528735632184</v>
      </c>
      <c r="L96" s="20">
        <v>4.8366666666666651</v>
      </c>
      <c r="M96" s="20">
        <v>9.0866174055829241</v>
      </c>
      <c r="N96" s="20">
        <v>13.48</v>
      </c>
      <c r="O96" s="20">
        <v>13.032104637336509</v>
      </c>
      <c r="P96" s="20">
        <v>12.88699960364645</v>
      </c>
      <c r="Q96" s="20">
        <v>14.236666666666659</v>
      </c>
      <c r="R96" s="20">
        <v>13.068965517241381</v>
      </c>
      <c r="S96" s="20">
        <v>13.712337164750959</v>
      </c>
      <c r="T96" s="20">
        <v>13.03908045977011</v>
      </c>
      <c r="U96" s="20">
        <v>6.9587301587301562</v>
      </c>
      <c r="V96" s="43">
        <v>120.0640303493574</v>
      </c>
      <c r="W96" s="23">
        <v>357</v>
      </c>
      <c r="X96" s="44">
        <v>0.9916666666666667</v>
      </c>
      <c r="Y96" s="4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</row>
    <row r="97" spans="1:39" ht="16.5" customHeight="1" x14ac:dyDescent="0.25">
      <c r="A97" s="16">
        <v>25021480</v>
      </c>
      <c r="B97" s="17" t="s">
        <v>1211</v>
      </c>
      <c r="C97" s="17" t="s">
        <v>1289</v>
      </c>
      <c r="D97" s="17" t="s">
        <v>174</v>
      </c>
      <c r="E97" s="17" t="s">
        <v>58</v>
      </c>
      <c r="F97" s="17">
        <v>1</v>
      </c>
      <c r="G97" s="17">
        <v>31</v>
      </c>
      <c r="H97" s="18">
        <v>-74.790000000000006</v>
      </c>
      <c r="I97" s="19">
        <v>8.0299999999999994</v>
      </c>
      <c r="J97" s="42">
        <v>3.399999999999999</v>
      </c>
      <c r="K97" s="20">
        <v>2.1361453201970448</v>
      </c>
      <c r="L97" s="20">
        <v>4.8666666666666636</v>
      </c>
      <c r="M97" s="20">
        <v>9.2333333333333325</v>
      </c>
      <c r="N97" s="20">
        <v>13.485057471264369</v>
      </c>
      <c r="O97" s="20">
        <v>13.433333333333341</v>
      </c>
      <c r="P97" s="20">
        <v>13.64555555555555</v>
      </c>
      <c r="Q97" s="20">
        <v>14.648888888888891</v>
      </c>
      <c r="R97" s="20">
        <v>12.96666666666667</v>
      </c>
      <c r="S97" s="20">
        <v>13.54444444444445</v>
      </c>
      <c r="T97" s="20">
        <v>12.46666666666667</v>
      </c>
      <c r="U97" s="20">
        <v>8.1333333333333293</v>
      </c>
      <c r="V97" s="43">
        <v>121.9600916803503</v>
      </c>
      <c r="W97" s="23">
        <v>360</v>
      </c>
      <c r="X97" s="44">
        <v>1</v>
      </c>
      <c r="Y97" s="4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</row>
    <row r="98" spans="1:39" ht="16.5" customHeight="1" x14ac:dyDescent="0.25">
      <c r="A98" s="16">
        <v>26230010</v>
      </c>
      <c r="B98" s="17" t="s">
        <v>1211</v>
      </c>
      <c r="C98" s="17" t="s">
        <v>144</v>
      </c>
      <c r="D98" s="17" t="s">
        <v>144</v>
      </c>
      <c r="E98" s="17" t="s">
        <v>58</v>
      </c>
      <c r="F98" s="17">
        <v>1</v>
      </c>
      <c r="G98" s="17">
        <v>575</v>
      </c>
      <c r="H98" s="18">
        <v>-75.810888890000001</v>
      </c>
      <c r="I98" s="19">
        <v>6.6287222200000002</v>
      </c>
      <c r="J98" s="42">
        <v>2.4333333333333318</v>
      </c>
      <c r="K98" s="20">
        <v>2.989675697865354</v>
      </c>
      <c r="L98" s="20">
        <v>5.6999999999999966</v>
      </c>
      <c r="M98" s="20">
        <v>8.6666666666666661</v>
      </c>
      <c r="N98" s="20">
        <v>11.60888888888889</v>
      </c>
      <c r="O98" s="20">
        <v>9.6</v>
      </c>
      <c r="P98" s="20">
        <v>8.4999999999999982</v>
      </c>
      <c r="Q98" s="20">
        <v>8.6999999999999957</v>
      </c>
      <c r="R98" s="20">
        <v>9.7333333333333343</v>
      </c>
      <c r="S98" s="20">
        <v>10.671111111111109</v>
      </c>
      <c r="T98" s="20">
        <v>8.4666666666666668</v>
      </c>
      <c r="U98" s="20">
        <v>4.9711111111111101</v>
      </c>
      <c r="V98" s="43">
        <v>92.040786808976463</v>
      </c>
      <c r="W98" s="23">
        <v>360</v>
      </c>
      <c r="X98" s="44">
        <v>1</v>
      </c>
      <c r="Y98" s="4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</row>
    <row r="99" spans="1:39" ht="16.5" customHeight="1" x14ac:dyDescent="0.25">
      <c r="A99" s="16">
        <v>23085110</v>
      </c>
      <c r="B99" s="17" t="s">
        <v>1236</v>
      </c>
      <c r="C99" s="17" t="s">
        <v>714</v>
      </c>
      <c r="D99" s="17" t="s">
        <v>120</v>
      </c>
      <c r="E99" s="17" t="s">
        <v>58</v>
      </c>
      <c r="F99" s="17">
        <v>1</v>
      </c>
      <c r="G99" s="17">
        <v>2022</v>
      </c>
      <c r="H99" s="18">
        <v>-75.241388889999996</v>
      </c>
      <c r="I99" s="19">
        <v>6.2138888999999997</v>
      </c>
      <c r="J99" s="42">
        <v>16.46551724137931</v>
      </c>
      <c r="K99" s="20">
        <v>16.09380233990148</v>
      </c>
      <c r="L99" s="20">
        <v>22.7539408866995</v>
      </c>
      <c r="M99" s="20">
        <v>24.326991676575499</v>
      </c>
      <c r="N99" s="20">
        <v>24.044047619047621</v>
      </c>
      <c r="O99" s="20">
        <v>20.314176245210732</v>
      </c>
      <c r="P99" s="20">
        <v>19.25</v>
      </c>
      <c r="Q99" s="20">
        <v>20.36</v>
      </c>
      <c r="R99" s="20">
        <v>23.486206896551721</v>
      </c>
      <c r="S99" s="20">
        <v>24.845238095238091</v>
      </c>
      <c r="T99" s="20">
        <v>23.827586206896541</v>
      </c>
      <c r="U99" s="20">
        <v>19.37011494252873</v>
      </c>
      <c r="V99" s="43">
        <v>255.13762215002919</v>
      </c>
      <c r="W99" s="23">
        <v>343</v>
      </c>
      <c r="X99" s="44">
        <v>0.95277777777777772</v>
      </c>
      <c r="Y99" s="4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</row>
    <row r="100" spans="1:39" ht="16.5" customHeight="1" x14ac:dyDescent="0.25">
      <c r="A100" s="16">
        <v>26170150</v>
      </c>
      <c r="B100" s="17" t="s">
        <v>1211</v>
      </c>
      <c r="C100" s="17" t="s">
        <v>168</v>
      </c>
      <c r="D100" s="17" t="s">
        <v>168</v>
      </c>
      <c r="E100" s="17" t="s">
        <v>58</v>
      </c>
      <c r="F100" s="17">
        <v>1</v>
      </c>
      <c r="G100" s="17">
        <v>2100</v>
      </c>
      <c r="H100" s="18">
        <v>-75.838805560000011</v>
      </c>
      <c r="I100" s="19">
        <v>5.7910555600000002</v>
      </c>
      <c r="J100" s="42">
        <v>7.7999999999999972</v>
      </c>
      <c r="K100" s="20">
        <v>9.0231458675424197</v>
      </c>
      <c r="L100" s="20">
        <v>13.67333333333333</v>
      </c>
      <c r="M100" s="20">
        <v>16.28850574712644</v>
      </c>
      <c r="N100" s="20">
        <v>18.42777777777777</v>
      </c>
      <c r="O100" s="20">
        <v>14.933333333333341</v>
      </c>
      <c r="P100" s="20">
        <v>12.56666666666667</v>
      </c>
      <c r="Q100" s="20">
        <v>13.5</v>
      </c>
      <c r="R100" s="20">
        <v>16.3</v>
      </c>
      <c r="S100" s="20">
        <v>18.434482758620689</v>
      </c>
      <c r="T100" s="20">
        <v>17.349425287356329</v>
      </c>
      <c r="U100" s="20">
        <v>11.53333333333333</v>
      </c>
      <c r="V100" s="43">
        <v>169.8300041050903</v>
      </c>
      <c r="W100" s="23">
        <v>360</v>
      </c>
      <c r="X100" s="44">
        <v>1</v>
      </c>
      <c r="Y100" s="4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</row>
    <row r="101" spans="1:39" ht="16.5" customHeight="1" x14ac:dyDescent="0.25">
      <c r="A101" s="16">
        <v>23095010</v>
      </c>
      <c r="B101" s="17" t="s">
        <v>1227</v>
      </c>
      <c r="C101" s="17" t="s">
        <v>1290</v>
      </c>
      <c r="D101" s="17" t="s">
        <v>854</v>
      </c>
      <c r="E101" s="17" t="s">
        <v>58</v>
      </c>
      <c r="F101" s="17">
        <v>8</v>
      </c>
      <c r="G101" s="17">
        <v>150</v>
      </c>
      <c r="H101" s="18">
        <v>-74.412222220000004</v>
      </c>
      <c r="I101" s="19">
        <v>6.4649999999999999</v>
      </c>
      <c r="J101" s="42">
        <v>7.1583333333333323</v>
      </c>
      <c r="K101" s="20">
        <v>10.285852832512321</v>
      </c>
      <c r="L101" s="20">
        <v>13.5</v>
      </c>
      <c r="M101" s="20">
        <v>19.473684210526311</v>
      </c>
      <c r="N101" s="20">
        <v>21.210526315789469</v>
      </c>
      <c r="O101" s="20">
        <v>19.21052631578948</v>
      </c>
      <c r="P101" s="20">
        <v>18.473684210526311</v>
      </c>
      <c r="Q101" s="20">
        <v>19.649999999999999</v>
      </c>
      <c r="R101" s="20">
        <v>20.7</v>
      </c>
      <c r="S101" s="20">
        <v>21.18</v>
      </c>
      <c r="T101" s="20">
        <v>17.761111111111109</v>
      </c>
      <c r="U101" s="20">
        <v>12.23833333333333</v>
      </c>
      <c r="V101" s="43">
        <v>200.8420516629217</v>
      </c>
      <c r="W101" s="23">
        <v>236</v>
      </c>
      <c r="X101" s="44">
        <v>0.98333333333333328</v>
      </c>
      <c r="Y101" s="45" t="s">
        <v>1214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</row>
    <row r="102" spans="1:39" ht="16.5" customHeight="1" x14ac:dyDescent="0.25">
      <c r="A102" s="16">
        <v>23090110</v>
      </c>
      <c r="B102" s="17" t="s">
        <v>1211</v>
      </c>
      <c r="C102" s="17" t="s">
        <v>1023</v>
      </c>
      <c r="D102" s="17" t="s">
        <v>854</v>
      </c>
      <c r="E102" s="17" t="s">
        <v>58</v>
      </c>
      <c r="F102" s="17">
        <v>8</v>
      </c>
      <c r="G102" s="17">
        <v>130</v>
      </c>
      <c r="H102" s="18">
        <v>-74.395277780000001</v>
      </c>
      <c r="I102" s="19">
        <v>6.6030555599999996</v>
      </c>
      <c r="J102" s="42">
        <v>3.6666666666666661</v>
      </c>
      <c r="K102" s="20">
        <v>4.4580006794632236</v>
      </c>
      <c r="L102" s="20">
        <v>8.4720570749108166</v>
      </c>
      <c r="M102" s="20">
        <v>12.83333333333333</v>
      </c>
      <c r="N102" s="20">
        <v>14.30000000000001</v>
      </c>
      <c r="O102" s="20">
        <v>11.16666666666667</v>
      </c>
      <c r="P102" s="20">
        <v>11.17291187739464</v>
      </c>
      <c r="Q102" s="20">
        <v>12.7</v>
      </c>
      <c r="R102" s="20">
        <v>14.9</v>
      </c>
      <c r="S102" s="20">
        <v>14</v>
      </c>
      <c r="T102" s="20">
        <v>10.724137931034489</v>
      </c>
      <c r="U102" s="20">
        <v>6.1333333333333311</v>
      </c>
      <c r="V102" s="43">
        <v>124.5271075628032</v>
      </c>
      <c r="W102" s="23">
        <v>357</v>
      </c>
      <c r="X102" s="44">
        <v>0.9916666666666667</v>
      </c>
      <c r="Y102" s="4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</row>
    <row r="103" spans="1:39" ht="16.5" customHeight="1" x14ac:dyDescent="0.25">
      <c r="A103" s="16">
        <v>23090020</v>
      </c>
      <c r="B103" s="17" t="s">
        <v>1211</v>
      </c>
      <c r="C103" s="17" t="s">
        <v>1291</v>
      </c>
      <c r="D103" s="17" t="s">
        <v>854</v>
      </c>
      <c r="E103" s="17" t="s">
        <v>58</v>
      </c>
      <c r="F103" s="17">
        <v>1</v>
      </c>
      <c r="G103" s="17">
        <v>975</v>
      </c>
      <c r="H103" s="18">
        <v>-74.681805560000001</v>
      </c>
      <c r="I103" s="19">
        <v>6.3935555600000002</v>
      </c>
      <c r="J103" s="42">
        <v>5.6333333333333311</v>
      </c>
      <c r="K103" s="20">
        <v>6.4458658909461528</v>
      </c>
      <c r="L103" s="20">
        <v>10.31666666666667</v>
      </c>
      <c r="M103" s="20">
        <v>14.241379310344829</v>
      </c>
      <c r="N103" s="20">
        <v>14.33333333333333</v>
      </c>
      <c r="O103" s="20">
        <v>11.43333333333333</v>
      </c>
      <c r="P103" s="20">
        <v>10.51</v>
      </c>
      <c r="Q103" s="20">
        <v>11.586206896551721</v>
      </c>
      <c r="R103" s="20">
        <v>14.7</v>
      </c>
      <c r="S103" s="20">
        <v>15.03448275862069</v>
      </c>
      <c r="T103" s="20">
        <v>12.333333333333339</v>
      </c>
      <c r="U103" s="20">
        <v>7.6333333333333311</v>
      </c>
      <c r="V103" s="43">
        <v>134.20126818979671</v>
      </c>
      <c r="W103" s="23">
        <v>356</v>
      </c>
      <c r="X103" s="44">
        <v>0.98888888888888893</v>
      </c>
      <c r="Y103" s="4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</row>
    <row r="104" spans="1:39" ht="16.5" customHeight="1" x14ac:dyDescent="0.25">
      <c r="A104" s="16">
        <v>23175020</v>
      </c>
      <c r="B104" s="17" t="s">
        <v>1236</v>
      </c>
      <c r="C104" s="17" t="s">
        <v>1292</v>
      </c>
      <c r="D104" s="17" t="s">
        <v>1293</v>
      </c>
      <c r="E104" s="17" t="s">
        <v>58</v>
      </c>
      <c r="F104" s="17">
        <v>1</v>
      </c>
      <c r="G104" s="17">
        <v>643</v>
      </c>
      <c r="H104" s="18">
        <v>-74.716305560000009</v>
      </c>
      <c r="I104" s="19">
        <v>7.0117500000000001</v>
      </c>
      <c r="J104" s="42">
        <v>8.8296296296296273</v>
      </c>
      <c r="K104" s="20">
        <v>9.8089561920979556</v>
      </c>
      <c r="L104" s="20">
        <v>13.13205128205129</v>
      </c>
      <c r="M104" s="20">
        <v>18.777777777777779</v>
      </c>
      <c r="N104" s="20">
        <v>20.828571428571419</v>
      </c>
      <c r="O104" s="20">
        <v>17.453475643130819</v>
      </c>
      <c r="P104" s="20">
        <v>18.765476190476189</v>
      </c>
      <c r="Q104" s="20">
        <v>19.620689655172409</v>
      </c>
      <c r="R104" s="20">
        <v>20.178571428571431</v>
      </c>
      <c r="S104" s="20">
        <v>21.296296296296301</v>
      </c>
      <c r="T104" s="20">
        <v>18.65041617122473</v>
      </c>
      <c r="U104" s="20">
        <v>11.493103448275861</v>
      </c>
      <c r="V104" s="43">
        <v>198.8350151432758</v>
      </c>
      <c r="W104" s="23">
        <v>333</v>
      </c>
      <c r="X104" s="44">
        <v>0.92500000000000004</v>
      </c>
      <c r="Y104" s="4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</row>
    <row r="105" spans="1:39" ht="16.5" customHeight="1" x14ac:dyDescent="0.25">
      <c r="A105" s="16">
        <v>27030080</v>
      </c>
      <c r="B105" s="17" t="s">
        <v>1211</v>
      </c>
      <c r="C105" s="17" t="s">
        <v>1294</v>
      </c>
      <c r="D105" s="17" t="s">
        <v>1293</v>
      </c>
      <c r="E105" s="17" t="s">
        <v>58</v>
      </c>
      <c r="F105" s="17">
        <v>1</v>
      </c>
      <c r="G105" s="17">
        <v>650</v>
      </c>
      <c r="H105" s="18">
        <v>-74.71505556000001</v>
      </c>
      <c r="I105" s="19">
        <v>7.0680555599999986</v>
      </c>
      <c r="J105" s="42">
        <v>6.9615384615384608</v>
      </c>
      <c r="K105" s="20">
        <v>7.505036945812809</v>
      </c>
      <c r="L105" s="20">
        <v>11.12</v>
      </c>
      <c r="M105" s="20">
        <v>15.2</v>
      </c>
      <c r="N105" s="20">
        <v>16.231999999999999</v>
      </c>
      <c r="O105" s="20">
        <v>14</v>
      </c>
      <c r="P105" s="20">
        <v>12.6</v>
      </c>
      <c r="Q105" s="20">
        <v>13.72786206896552</v>
      </c>
      <c r="R105" s="20">
        <v>14.92</v>
      </c>
      <c r="S105" s="20">
        <v>16.1423076923077</v>
      </c>
      <c r="T105" s="20">
        <v>14.53109342764516</v>
      </c>
      <c r="U105" s="20">
        <v>9.1199999999999974</v>
      </c>
      <c r="V105" s="43">
        <v>152.0598385962696</v>
      </c>
      <c r="W105" s="23">
        <v>303</v>
      </c>
      <c r="X105" s="44">
        <v>0.84166666666666667</v>
      </c>
      <c r="Y105" s="4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</row>
    <row r="106" spans="1:39" ht="16.5" customHeight="1" x14ac:dyDescent="0.25">
      <c r="A106" s="16">
        <v>23085270</v>
      </c>
      <c r="B106" s="17" t="s">
        <v>1218</v>
      </c>
      <c r="C106" s="28" t="s">
        <v>62</v>
      </c>
      <c r="D106" s="17" t="s">
        <v>2206</v>
      </c>
      <c r="E106" s="17" t="s">
        <v>58</v>
      </c>
      <c r="F106" s="17">
        <v>1</v>
      </c>
      <c r="G106" s="17">
        <v>2157</v>
      </c>
      <c r="H106" s="18">
        <v>-75.430000000000007</v>
      </c>
      <c r="I106" s="19">
        <v>6.17</v>
      </c>
      <c r="J106" s="42">
        <v>14.92722222222222</v>
      </c>
      <c r="K106" s="20">
        <v>14.981563407856511</v>
      </c>
      <c r="L106" s="20">
        <v>19.963333333333331</v>
      </c>
      <c r="M106" s="20">
        <v>22.466666666666669</v>
      </c>
      <c r="N106" s="20">
        <v>24.164444444444431</v>
      </c>
      <c r="O106" s="20">
        <v>20.24523809523809</v>
      </c>
      <c r="P106" s="20">
        <v>19.666666666666671</v>
      </c>
      <c r="Q106" s="20">
        <v>20.167777777777768</v>
      </c>
      <c r="R106" s="20">
        <v>23.1</v>
      </c>
      <c r="S106" s="20">
        <v>24.733333333333331</v>
      </c>
      <c r="T106" s="20">
        <v>22.715142428785612</v>
      </c>
      <c r="U106" s="20">
        <v>17.25632183908046</v>
      </c>
      <c r="V106" s="43">
        <v>244.38771021540509</v>
      </c>
      <c r="W106" s="23">
        <v>359</v>
      </c>
      <c r="X106" s="44">
        <v>0.99722222222222223</v>
      </c>
      <c r="Y106" s="4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</row>
    <row r="107" spans="1:39" ht="16.5" customHeight="1" x14ac:dyDescent="0.25">
      <c r="A107" s="16">
        <v>23085260</v>
      </c>
      <c r="B107" s="17" t="s">
        <v>1244</v>
      </c>
      <c r="C107" s="17" t="s">
        <v>1295</v>
      </c>
      <c r="D107" s="17" t="s">
        <v>2206</v>
      </c>
      <c r="E107" s="17" t="s">
        <v>58</v>
      </c>
      <c r="F107" s="17">
        <v>1</v>
      </c>
      <c r="G107" s="17">
        <v>2125</v>
      </c>
      <c r="H107" s="18">
        <v>-75.414555560000011</v>
      </c>
      <c r="I107" s="19">
        <v>6.1319166699999998</v>
      </c>
      <c r="J107" s="42">
        <v>13.72</v>
      </c>
      <c r="K107" s="20">
        <v>15.02835235884805</v>
      </c>
      <c r="L107" s="20">
        <v>19.457528735632181</v>
      </c>
      <c r="M107" s="20">
        <v>20.75</v>
      </c>
      <c r="N107" s="20">
        <v>23.05263157894737</v>
      </c>
      <c r="O107" s="20">
        <v>20.65</v>
      </c>
      <c r="P107" s="20">
        <v>19.25</v>
      </c>
      <c r="Q107" s="20">
        <v>19.64</v>
      </c>
      <c r="R107" s="20">
        <v>22</v>
      </c>
      <c r="S107" s="20">
        <v>23.65</v>
      </c>
      <c r="T107" s="20">
        <v>20.54137931034483</v>
      </c>
      <c r="U107" s="20">
        <v>16.285964912280701</v>
      </c>
      <c r="V107" s="43">
        <v>234.02585689605311</v>
      </c>
      <c r="W107" s="23">
        <v>238</v>
      </c>
      <c r="X107" s="44">
        <v>0.9916666666666667</v>
      </c>
      <c r="Y107" s="45" t="s">
        <v>1214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</row>
    <row r="108" spans="1:39" ht="16.5" customHeight="1" x14ac:dyDescent="0.25">
      <c r="A108" s="16">
        <v>26230200</v>
      </c>
      <c r="B108" s="17" t="s">
        <v>1235</v>
      </c>
      <c r="C108" s="17" t="s">
        <v>118</v>
      </c>
      <c r="D108" s="17" t="s">
        <v>118</v>
      </c>
      <c r="E108" s="17" t="s">
        <v>58</v>
      </c>
      <c r="F108" s="17">
        <v>1</v>
      </c>
      <c r="G108" s="17">
        <v>10</v>
      </c>
      <c r="H108" s="18">
        <v>-75.814805560000011</v>
      </c>
      <c r="I108" s="19">
        <v>6.8460000000000001</v>
      </c>
      <c r="J108" s="42">
        <v>5.2413793103448274</v>
      </c>
      <c r="K108" s="20">
        <v>6.84415873959572</v>
      </c>
      <c r="L108" s="20">
        <v>11.206896551724141</v>
      </c>
      <c r="M108" s="20">
        <v>16.37931034482758</v>
      </c>
      <c r="N108" s="20">
        <v>20.448275862068961</v>
      </c>
      <c r="O108" s="20">
        <v>17.586206896551719</v>
      </c>
      <c r="P108" s="20">
        <v>16.429885057471271</v>
      </c>
      <c r="Q108" s="20">
        <v>16</v>
      </c>
      <c r="R108" s="20">
        <v>18.55977011494253</v>
      </c>
      <c r="S108" s="20">
        <v>18.547777777777782</v>
      </c>
      <c r="T108" s="20">
        <v>15.04712643678161</v>
      </c>
      <c r="U108" s="20">
        <v>9.4999999999999982</v>
      </c>
      <c r="V108" s="43">
        <v>171.79078709208611</v>
      </c>
      <c r="W108" s="23">
        <v>352</v>
      </c>
      <c r="X108" s="44">
        <v>0.97777777777777775</v>
      </c>
      <c r="Y108" s="4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</row>
    <row r="109" spans="1:39" ht="16.5" customHeight="1" x14ac:dyDescent="0.25">
      <c r="A109" s="16">
        <v>26210110</v>
      </c>
      <c r="B109" s="17" t="s">
        <v>1211</v>
      </c>
      <c r="C109" s="17" t="s">
        <v>1297</v>
      </c>
      <c r="D109" s="17" t="s">
        <v>1298</v>
      </c>
      <c r="E109" s="17" t="s">
        <v>58</v>
      </c>
      <c r="F109" s="17">
        <v>1</v>
      </c>
      <c r="G109" s="17">
        <v>2100</v>
      </c>
      <c r="H109" s="18">
        <v>-75.861166669999989</v>
      </c>
      <c r="I109" s="19">
        <v>5.9349166699999998</v>
      </c>
      <c r="J109" s="42">
        <v>7.0249999999999977</v>
      </c>
      <c r="K109" s="20">
        <v>7.9486734476677023</v>
      </c>
      <c r="L109" s="20">
        <v>11.614444444444439</v>
      </c>
      <c r="M109" s="20">
        <v>14.95747126436782</v>
      </c>
      <c r="N109" s="20">
        <v>17.421111111111109</v>
      </c>
      <c r="O109" s="20">
        <v>14.7</v>
      </c>
      <c r="P109" s="20">
        <v>12.983333333333331</v>
      </c>
      <c r="Q109" s="20">
        <v>13.022605363984679</v>
      </c>
      <c r="R109" s="20">
        <v>14.698850574712649</v>
      </c>
      <c r="S109" s="20">
        <v>16.556666666666661</v>
      </c>
      <c r="T109" s="20">
        <v>15.03448275862069</v>
      </c>
      <c r="U109" s="20">
        <v>10.215555555555561</v>
      </c>
      <c r="V109" s="43">
        <v>156.1781945204647</v>
      </c>
      <c r="W109" s="23">
        <v>358</v>
      </c>
      <c r="X109" s="44">
        <v>0.99444444444444446</v>
      </c>
      <c r="Y109" s="4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</row>
    <row r="110" spans="1:39" ht="16.5" customHeight="1" x14ac:dyDescent="0.25">
      <c r="A110" s="16">
        <v>26230130</v>
      </c>
      <c r="B110" s="17" t="s">
        <v>1211</v>
      </c>
      <c r="C110" s="17" t="s">
        <v>1299</v>
      </c>
      <c r="D110" s="17" t="s">
        <v>2215</v>
      </c>
      <c r="E110" s="17" t="s">
        <v>58</v>
      </c>
      <c r="F110" s="17">
        <v>1</v>
      </c>
      <c r="G110" s="17">
        <v>2805</v>
      </c>
      <c r="H110" s="18">
        <v>-75.620227779999993</v>
      </c>
      <c r="I110" s="19">
        <v>6.8906777799999999</v>
      </c>
      <c r="J110" s="42">
        <v>7.1952380952380954</v>
      </c>
      <c r="K110" s="20">
        <v>8.8073770837979009</v>
      </c>
      <c r="L110" s="20">
        <v>15.03703703703704</v>
      </c>
      <c r="M110" s="20">
        <v>20.592592592592599</v>
      </c>
      <c r="N110" s="20">
        <v>23.022249589490961</v>
      </c>
      <c r="O110" s="20">
        <v>18.68965517241379</v>
      </c>
      <c r="P110" s="20">
        <v>17.586206896551719</v>
      </c>
      <c r="Q110" s="20">
        <v>17.288122605363981</v>
      </c>
      <c r="R110" s="20">
        <v>19.448275862068972</v>
      </c>
      <c r="S110" s="20">
        <v>23.333333333333329</v>
      </c>
      <c r="T110" s="20">
        <v>20.258620689655171</v>
      </c>
      <c r="U110" s="20">
        <v>11.41379310344827</v>
      </c>
      <c r="V110" s="43">
        <v>202.6725020609918</v>
      </c>
      <c r="W110" s="23">
        <v>343</v>
      </c>
      <c r="X110" s="44">
        <v>0.95277777777777772</v>
      </c>
      <c r="Y110" s="4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</row>
    <row r="111" spans="1:39" ht="16.5" customHeight="1" x14ac:dyDescent="0.25">
      <c r="A111" s="16">
        <v>26230110</v>
      </c>
      <c r="B111" s="17" t="s">
        <v>1211</v>
      </c>
      <c r="C111" s="17" t="s">
        <v>28</v>
      </c>
      <c r="D111" s="17" t="s">
        <v>2215</v>
      </c>
      <c r="E111" s="17" t="s">
        <v>58</v>
      </c>
      <c r="F111" s="17">
        <v>1</v>
      </c>
      <c r="G111" s="17">
        <v>1600</v>
      </c>
      <c r="H111" s="18">
        <v>-75.669861109999999</v>
      </c>
      <c r="I111" s="19">
        <v>6.9098333299999997</v>
      </c>
      <c r="J111" s="42">
        <v>5.4077777777777758</v>
      </c>
      <c r="K111" s="20">
        <v>5.4335678556224547</v>
      </c>
      <c r="L111" s="20">
        <v>11.6</v>
      </c>
      <c r="M111" s="20">
        <v>17.22413793103448</v>
      </c>
      <c r="N111" s="20">
        <v>21.121111111111109</v>
      </c>
      <c r="O111" s="20">
        <v>16.40804597701149</v>
      </c>
      <c r="P111" s="20">
        <v>14.44222222222222</v>
      </c>
      <c r="Q111" s="20">
        <v>14.33333333333333</v>
      </c>
      <c r="R111" s="20">
        <v>16.514942528735631</v>
      </c>
      <c r="S111" s="20">
        <v>19.92777777777777</v>
      </c>
      <c r="T111" s="20">
        <v>17.154022988505751</v>
      </c>
      <c r="U111" s="20">
        <v>8.7666666666666657</v>
      </c>
      <c r="V111" s="43">
        <v>168.33360616979871</v>
      </c>
      <c r="W111" s="23">
        <v>360</v>
      </c>
      <c r="X111" s="44">
        <v>1</v>
      </c>
      <c r="Y111" s="4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</row>
    <row r="112" spans="1:39" ht="16.5" customHeight="1" x14ac:dyDescent="0.25">
      <c r="A112" s="16">
        <v>23080810</v>
      </c>
      <c r="B112" s="17" t="s">
        <v>1235</v>
      </c>
      <c r="C112" s="17" t="s">
        <v>1300</v>
      </c>
      <c r="D112" s="17" t="s">
        <v>1302</v>
      </c>
      <c r="E112" s="17" t="s">
        <v>58</v>
      </c>
      <c r="F112" s="17">
        <v>1</v>
      </c>
      <c r="G112" s="17">
        <v>1950</v>
      </c>
      <c r="H112" s="18">
        <v>-74.828111110000009</v>
      </c>
      <c r="I112" s="19">
        <v>6.2495000000000003</v>
      </c>
      <c r="J112" s="42">
        <v>8.4950617283950578</v>
      </c>
      <c r="K112" s="20">
        <v>9.8822268886924061</v>
      </c>
      <c r="L112" s="20">
        <v>15.011111111111109</v>
      </c>
      <c r="M112" s="20">
        <v>20.175066312997341</v>
      </c>
      <c r="N112" s="20">
        <v>20.36234567901235</v>
      </c>
      <c r="O112" s="20">
        <v>16.89144316730523</v>
      </c>
      <c r="P112" s="20">
        <v>15.39885057471265</v>
      </c>
      <c r="Q112" s="20">
        <v>16.092307692307688</v>
      </c>
      <c r="R112" s="20">
        <v>19.240053050397879</v>
      </c>
      <c r="S112" s="20">
        <v>20.508333333333329</v>
      </c>
      <c r="T112" s="20">
        <v>18.48</v>
      </c>
      <c r="U112" s="20">
        <v>12.798666666666669</v>
      </c>
      <c r="V112" s="43">
        <v>193.33546620493169</v>
      </c>
      <c r="W112" s="23">
        <v>315</v>
      </c>
      <c r="X112" s="44">
        <v>0.875</v>
      </c>
      <c r="Y112" s="4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</row>
    <row r="113" spans="1:39" ht="16.5" customHeight="1" x14ac:dyDescent="0.25">
      <c r="A113" s="16">
        <v>23085220</v>
      </c>
      <c r="B113" s="17" t="s">
        <v>1227</v>
      </c>
      <c r="C113" s="17" t="s">
        <v>1302</v>
      </c>
      <c r="D113" s="17" t="s">
        <v>1302</v>
      </c>
      <c r="E113" s="17" t="s">
        <v>58</v>
      </c>
      <c r="F113" s="17">
        <v>1</v>
      </c>
      <c r="G113" s="17">
        <v>1113</v>
      </c>
      <c r="H113" s="18">
        <v>-75.038916669999992</v>
      </c>
      <c r="I113" s="19">
        <v>6.1576666700000002</v>
      </c>
      <c r="J113" s="42">
        <v>16.629310344827591</v>
      </c>
      <c r="K113" s="20">
        <v>15.15935703208487</v>
      </c>
      <c r="L113" s="20">
        <v>21</v>
      </c>
      <c r="M113" s="20">
        <v>24.392006802721092</v>
      </c>
      <c r="N113" s="20">
        <v>24.71898250382198</v>
      </c>
      <c r="O113" s="20">
        <v>19.636015325670499</v>
      </c>
      <c r="P113" s="20">
        <v>19.021878715814509</v>
      </c>
      <c r="Q113" s="20">
        <v>20.356321839080451</v>
      </c>
      <c r="R113" s="20">
        <v>22.784780023781209</v>
      </c>
      <c r="S113" s="20">
        <v>25.464285714285712</v>
      </c>
      <c r="T113" s="20">
        <v>25.03448275862068</v>
      </c>
      <c r="U113" s="20">
        <v>21.304875148632579</v>
      </c>
      <c r="V113" s="43">
        <v>255.50229620934121</v>
      </c>
      <c r="W113" s="23">
        <v>343</v>
      </c>
      <c r="X113" s="44">
        <v>0.95277777777777772</v>
      </c>
      <c r="Y113" s="4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</row>
    <row r="114" spans="1:39" ht="16.5" customHeight="1" x14ac:dyDescent="0.25">
      <c r="A114" s="16">
        <v>23085140</v>
      </c>
      <c r="B114" s="17" t="s">
        <v>1236</v>
      </c>
      <c r="C114" s="17" t="s">
        <v>154</v>
      </c>
      <c r="D114" s="17" t="s">
        <v>1303</v>
      </c>
      <c r="E114" s="17" t="s">
        <v>58</v>
      </c>
      <c r="F114" s="17">
        <v>1</v>
      </c>
      <c r="G114" s="17">
        <v>1325</v>
      </c>
      <c r="H114" s="18">
        <v>-75.100694439999998</v>
      </c>
      <c r="I114" s="19">
        <v>5.96380556</v>
      </c>
      <c r="J114" s="42">
        <v>17.125470085470091</v>
      </c>
      <c r="K114" s="20">
        <v>15.9675294958341</v>
      </c>
      <c r="L114" s="20">
        <v>21.320238095238089</v>
      </c>
      <c r="M114" s="20">
        <v>22.181691297208531</v>
      </c>
      <c r="N114" s="20">
        <v>23.064367816091949</v>
      </c>
      <c r="O114" s="20">
        <v>18.107015457788339</v>
      </c>
      <c r="P114" s="20">
        <v>17.8358024691358</v>
      </c>
      <c r="Q114" s="20">
        <v>19.202380952380949</v>
      </c>
      <c r="R114" s="20">
        <v>23.139655172413789</v>
      </c>
      <c r="S114" s="20">
        <v>24.777777777777779</v>
      </c>
      <c r="T114" s="20">
        <v>25.092364532019701</v>
      </c>
      <c r="U114" s="20">
        <v>21.245648604269292</v>
      </c>
      <c r="V114" s="43">
        <v>249.05994175562839</v>
      </c>
      <c r="W114" s="23">
        <v>355</v>
      </c>
      <c r="X114" s="44">
        <v>0.98611111111111116</v>
      </c>
      <c r="Y114" s="4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</row>
    <row r="115" spans="1:39" ht="16.5" customHeight="1" x14ac:dyDescent="0.25">
      <c r="A115" s="16">
        <v>26230180</v>
      </c>
      <c r="B115" s="17" t="s">
        <v>1211</v>
      </c>
      <c r="C115" s="17" t="s">
        <v>1304</v>
      </c>
      <c r="D115" s="17" t="s">
        <v>1305</v>
      </c>
      <c r="E115" s="17" t="s">
        <v>58</v>
      </c>
      <c r="F115" s="17">
        <v>1</v>
      </c>
      <c r="G115" s="17">
        <v>1600</v>
      </c>
      <c r="H115" s="18">
        <v>-75.717749999999995</v>
      </c>
      <c r="I115" s="19">
        <v>6.4269999999999996</v>
      </c>
      <c r="J115" s="42">
        <v>3.7098765432098748</v>
      </c>
      <c r="K115" s="20">
        <v>4.1027184820288269</v>
      </c>
      <c r="L115" s="20">
        <v>7.4035714285714258</v>
      </c>
      <c r="M115" s="20">
        <v>10.82877526753864</v>
      </c>
      <c r="N115" s="20">
        <v>12.63563218390804</v>
      </c>
      <c r="O115" s="20">
        <v>9.8214285714285676</v>
      </c>
      <c r="P115" s="20">
        <v>8.2261904761904745</v>
      </c>
      <c r="Q115" s="20">
        <v>9.2142857142857135</v>
      </c>
      <c r="R115" s="20">
        <v>10.428571428571431</v>
      </c>
      <c r="S115" s="20">
        <v>12.77701149425287</v>
      </c>
      <c r="T115" s="20">
        <v>11.23371647509579</v>
      </c>
      <c r="U115" s="20">
        <v>5.7037037037037006</v>
      </c>
      <c r="V115" s="43">
        <v>106.0854817687854</v>
      </c>
      <c r="W115" s="23">
        <v>334</v>
      </c>
      <c r="X115" s="44">
        <v>0.92777777777777781</v>
      </c>
      <c r="Y115" s="4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</row>
    <row r="116" spans="1:39" ht="16.5" customHeight="1" x14ac:dyDescent="0.25">
      <c r="A116" s="16">
        <v>12030010</v>
      </c>
      <c r="B116" s="17" t="s">
        <v>1211</v>
      </c>
      <c r="C116" s="17" t="s">
        <v>1306</v>
      </c>
      <c r="D116" s="17" t="s">
        <v>1306</v>
      </c>
      <c r="E116" s="17" t="s">
        <v>58</v>
      </c>
      <c r="F116" s="17">
        <v>2</v>
      </c>
      <c r="G116" s="17">
        <v>4</v>
      </c>
      <c r="H116" s="18">
        <v>-76.533055560000008</v>
      </c>
      <c r="I116" s="19">
        <v>8.7552222200000003</v>
      </c>
      <c r="J116" s="42">
        <v>2.103448275862069</v>
      </c>
      <c r="K116" s="20">
        <v>1.2428656361474439</v>
      </c>
      <c r="L116" s="20">
        <v>3.0333333333333319</v>
      </c>
      <c r="M116" s="20">
        <v>6.8528735632183917</v>
      </c>
      <c r="N116" s="20">
        <v>11.46666666666667</v>
      </c>
      <c r="O116" s="20">
        <v>9.5379310344827601</v>
      </c>
      <c r="P116" s="20">
        <v>10.506666666666661</v>
      </c>
      <c r="Q116" s="20">
        <v>10.93333333333333</v>
      </c>
      <c r="R116" s="20">
        <v>10.4</v>
      </c>
      <c r="S116" s="20">
        <v>10.176666666666661</v>
      </c>
      <c r="T116" s="20">
        <v>9.6785714285714288</v>
      </c>
      <c r="U116" s="20">
        <v>5.849382716049381</v>
      </c>
      <c r="V116" s="43">
        <v>91.781739320998128</v>
      </c>
      <c r="W116" s="23">
        <v>353</v>
      </c>
      <c r="X116" s="44">
        <v>0.98055555555555551</v>
      </c>
      <c r="Y116" s="4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</row>
    <row r="117" spans="1:39" ht="16.5" customHeight="1" x14ac:dyDescent="0.25">
      <c r="A117" s="16">
        <v>23085210</v>
      </c>
      <c r="B117" s="17" t="s">
        <v>1227</v>
      </c>
      <c r="C117" s="17" t="s">
        <v>2464</v>
      </c>
      <c r="D117" s="17" t="s">
        <v>479</v>
      </c>
      <c r="E117" s="17" t="s">
        <v>58</v>
      </c>
      <c r="F117" s="17">
        <v>1</v>
      </c>
      <c r="G117" s="17">
        <v>1016</v>
      </c>
      <c r="H117" s="18">
        <v>-75.002777780000002</v>
      </c>
      <c r="I117" s="19">
        <v>6.3488888899999996</v>
      </c>
      <c r="J117" s="42">
        <v>11.825804597701151</v>
      </c>
      <c r="K117" s="20">
        <v>12.789039408866991</v>
      </c>
      <c r="L117" s="20">
        <v>18.263991060025539</v>
      </c>
      <c r="M117" s="20">
        <v>22.648581001575561</v>
      </c>
      <c r="N117" s="20">
        <v>23.70333333333333</v>
      </c>
      <c r="O117" s="20">
        <v>20.404433497536949</v>
      </c>
      <c r="P117" s="20">
        <v>19.076666666666661</v>
      </c>
      <c r="Q117" s="20">
        <v>19.71252873563218</v>
      </c>
      <c r="R117" s="20">
        <v>22.24593596059113</v>
      </c>
      <c r="S117" s="20">
        <v>24.634425287356319</v>
      </c>
      <c r="T117" s="20">
        <v>22.618874773139741</v>
      </c>
      <c r="U117" s="20">
        <v>17.887174833635811</v>
      </c>
      <c r="V117" s="43">
        <v>235.81078915606139</v>
      </c>
      <c r="W117" s="23">
        <v>237</v>
      </c>
      <c r="X117" s="44">
        <v>0.98750000000000004</v>
      </c>
      <c r="Y117" s="45" t="s">
        <v>1214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</row>
    <row r="118" spans="1:39" ht="16.5" customHeight="1" x14ac:dyDescent="0.25">
      <c r="A118" s="16">
        <v>23085080</v>
      </c>
      <c r="B118" s="17" t="s">
        <v>1227</v>
      </c>
      <c r="C118" s="17" t="s">
        <v>1307</v>
      </c>
      <c r="D118" s="17" t="s">
        <v>140</v>
      </c>
      <c r="E118" s="17" t="s">
        <v>58</v>
      </c>
      <c r="F118" s="17">
        <v>1</v>
      </c>
      <c r="G118" s="17">
        <v>859</v>
      </c>
      <c r="H118" s="18">
        <v>-74.836694440000002</v>
      </c>
      <c r="I118" s="19">
        <v>6.4835833300000001</v>
      </c>
      <c r="J118" s="42">
        <v>9.930008210180624</v>
      </c>
      <c r="K118" s="20">
        <v>10.577464367972031</v>
      </c>
      <c r="L118" s="20">
        <v>15.933431952662721</v>
      </c>
      <c r="M118" s="20">
        <v>21.777777777777779</v>
      </c>
      <c r="N118" s="20">
        <v>23.466666666666669</v>
      </c>
      <c r="O118" s="20">
        <v>19.182309732707608</v>
      </c>
      <c r="P118" s="20">
        <v>19.691358024691361</v>
      </c>
      <c r="Q118" s="20">
        <v>20.11794871794871</v>
      </c>
      <c r="R118" s="20">
        <v>21.333470169677071</v>
      </c>
      <c r="S118" s="20">
        <v>22.869135802469131</v>
      </c>
      <c r="T118" s="20">
        <v>18.980997291342121</v>
      </c>
      <c r="U118" s="20">
        <v>13.37102115608862</v>
      </c>
      <c r="V118" s="43">
        <v>217.23158987018439</v>
      </c>
      <c r="W118" s="23">
        <v>315</v>
      </c>
      <c r="X118" s="44">
        <v>0.875</v>
      </c>
      <c r="Y118" s="4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</row>
    <row r="119" spans="1:39" ht="16.5" customHeight="1" x14ac:dyDescent="0.25">
      <c r="A119" s="16">
        <v>23080760</v>
      </c>
      <c r="B119" s="17" t="s">
        <v>1211</v>
      </c>
      <c r="C119" s="17" t="s">
        <v>140</v>
      </c>
      <c r="D119" s="17" t="s">
        <v>140</v>
      </c>
      <c r="E119" s="17" t="s">
        <v>58</v>
      </c>
      <c r="F119" s="17">
        <v>1</v>
      </c>
      <c r="G119" s="17">
        <v>1435</v>
      </c>
      <c r="H119" s="18">
        <v>-75.016999999999996</v>
      </c>
      <c r="I119" s="19">
        <v>6.4874999999999998</v>
      </c>
      <c r="J119" s="42">
        <v>8.7666666666666622</v>
      </c>
      <c r="K119" s="20">
        <v>9.5929392446633805</v>
      </c>
      <c r="L119" s="20">
        <v>15.20996168582376</v>
      </c>
      <c r="M119" s="20">
        <v>20.481609195402299</v>
      </c>
      <c r="N119" s="20">
        <v>21.42777777777777</v>
      </c>
      <c r="O119" s="20">
        <v>16.545977011494251</v>
      </c>
      <c r="P119" s="20">
        <v>16.399999999999999</v>
      </c>
      <c r="Q119" s="20">
        <v>17.931034482758619</v>
      </c>
      <c r="R119" s="20">
        <v>20.137931034482762</v>
      </c>
      <c r="S119" s="20">
        <v>21.809195402298851</v>
      </c>
      <c r="T119" s="20">
        <v>19.251724137931031</v>
      </c>
      <c r="U119" s="20">
        <v>13.78</v>
      </c>
      <c r="V119" s="43">
        <v>201.33481663929939</v>
      </c>
      <c r="W119" s="23">
        <v>357</v>
      </c>
      <c r="X119" s="44">
        <v>0.9916666666666667</v>
      </c>
      <c r="Y119" s="4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</row>
    <row r="120" spans="1:39" ht="16.5" customHeight="1" x14ac:dyDescent="0.25">
      <c r="A120" s="16">
        <v>23085160</v>
      </c>
      <c r="B120" s="17" t="s">
        <v>1236</v>
      </c>
      <c r="C120" s="17" t="s">
        <v>1308</v>
      </c>
      <c r="D120" s="17" t="s">
        <v>801</v>
      </c>
      <c r="E120" s="17" t="s">
        <v>58</v>
      </c>
      <c r="F120" s="17">
        <v>1</v>
      </c>
      <c r="G120" s="17">
        <v>1965</v>
      </c>
      <c r="H120" s="18">
        <v>-75.253555560000009</v>
      </c>
      <c r="I120" s="19">
        <v>6.3119444400000004</v>
      </c>
      <c r="J120" s="42">
        <v>13.19068965517242</v>
      </c>
      <c r="K120" s="20">
        <v>13.35221826917229</v>
      </c>
      <c r="L120" s="20">
        <v>19.10777777777778</v>
      </c>
      <c r="M120" s="20">
        <v>22.39001189060642</v>
      </c>
      <c r="N120" s="20">
        <v>22.649425287356319</v>
      </c>
      <c r="O120" s="20">
        <v>18.427891965347371</v>
      </c>
      <c r="P120" s="20">
        <v>18.142145593869731</v>
      </c>
      <c r="Q120" s="20">
        <v>19.19043564637434</v>
      </c>
      <c r="R120" s="20">
        <v>21.45592892329346</v>
      </c>
      <c r="S120" s="20">
        <v>22.699318555008212</v>
      </c>
      <c r="T120" s="20">
        <v>21.210786914235189</v>
      </c>
      <c r="U120" s="20">
        <v>17.04444018731375</v>
      </c>
      <c r="V120" s="43">
        <v>228.86107066552731</v>
      </c>
      <c r="W120" s="23">
        <v>349</v>
      </c>
      <c r="X120" s="44">
        <v>0.96944444444444444</v>
      </c>
      <c r="Y120" s="4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</row>
    <row r="121" spans="1:39" ht="16.5" customHeight="1" x14ac:dyDescent="0.25">
      <c r="A121" s="16">
        <v>26210130</v>
      </c>
      <c r="B121" s="17" t="s">
        <v>1211</v>
      </c>
      <c r="C121" s="17" t="s">
        <v>1309</v>
      </c>
      <c r="D121" s="17" t="s">
        <v>1310</v>
      </c>
      <c r="E121" s="17" t="s">
        <v>58</v>
      </c>
      <c r="F121" s="17">
        <v>1</v>
      </c>
      <c r="G121" s="17">
        <v>1800</v>
      </c>
      <c r="H121" s="18">
        <v>-75.95583332999999</v>
      </c>
      <c r="I121" s="19">
        <v>6.5033333300000002</v>
      </c>
      <c r="J121" s="42">
        <v>4.6666666666666643</v>
      </c>
      <c r="K121" s="20">
        <v>5.5247536945812818</v>
      </c>
      <c r="L121" s="20">
        <v>8.8333333333333321</v>
      </c>
      <c r="M121" s="20">
        <v>12.53333333333333</v>
      </c>
      <c r="N121" s="20">
        <v>15.521111111111111</v>
      </c>
      <c r="O121" s="20">
        <v>11.261375661375659</v>
      </c>
      <c r="P121" s="20">
        <v>10.56666666666667</v>
      </c>
      <c r="Q121" s="20">
        <v>10.257777777777781</v>
      </c>
      <c r="R121" s="20">
        <v>12.37931034482758</v>
      </c>
      <c r="S121" s="20">
        <v>15.43333333333333</v>
      </c>
      <c r="T121" s="20">
        <v>14.215219976218791</v>
      </c>
      <c r="U121" s="20">
        <v>7.8999999999999959</v>
      </c>
      <c r="V121" s="43">
        <v>129.09288189922549</v>
      </c>
      <c r="W121" s="23">
        <v>358</v>
      </c>
      <c r="X121" s="44">
        <v>0.99444444444444446</v>
      </c>
      <c r="Y121" s="4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</row>
    <row r="122" spans="1:39" ht="16.5" customHeight="1" x14ac:dyDescent="0.25">
      <c r="A122" s="16">
        <v>26225030</v>
      </c>
      <c r="B122" s="17" t="s">
        <v>1244</v>
      </c>
      <c r="C122" s="17" t="s">
        <v>1311</v>
      </c>
      <c r="D122" s="17" t="s">
        <v>1310</v>
      </c>
      <c r="E122" s="17" t="s">
        <v>58</v>
      </c>
      <c r="F122" s="17">
        <v>1</v>
      </c>
      <c r="G122" s="17">
        <v>534</v>
      </c>
      <c r="H122" s="18">
        <v>-75.827333329999988</v>
      </c>
      <c r="I122" s="19">
        <v>6.53391667</v>
      </c>
      <c r="J122" s="42">
        <v>5.8692726388128671</v>
      </c>
      <c r="K122" s="20">
        <v>6.5694265076928646</v>
      </c>
      <c r="L122" s="20">
        <v>11.064530050245819</v>
      </c>
      <c r="M122" s="20">
        <v>15.56004756242568</v>
      </c>
      <c r="N122" s="20">
        <v>18.527172300549228</v>
      </c>
      <c r="O122" s="20">
        <v>16.00423929518757</v>
      </c>
      <c r="P122" s="20">
        <v>15.760259441707721</v>
      </c>
      <c r="Q122" s="20">
        <v>15.93811523725317</v>
      </c>
      <c r="R122" s="20">
        <v>17.101455971084619</v>
      </c>
      <c r="S122" s="20">
        <v>18.922217661010759</v>
      </c>
      <c r="T122" s="20">
        <v>15.604132457580739</v>
      </c>
      <c r="U122" s="20">
        <v>8.3722354340071323</v>
      </c>
      <c r="V122" s="43">
        <v>165.29310455755819</v>
      </c>
      <c r="W122" s="23">
        <v>330</v>
      </c>
      <c r="X122" s="44">
        <v>0.91666666666666663</v>
      </c>
      <c r="Y122" s="4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</row>
    <row r="123" spans="1:39" ht="16.5" customHeight="1" x14ac:dyDescent="0.25">
      <c r="A123" s="16">
        <v>27015110</v>
      </c>
      <c r="B123" s="17" t="s">
        <v>1236</v>
      </c>
      <c r="C123" s="17" t="s">
        <v>1312</v>
      </c>
      <c r="D123" s="17" t="s">
        <v>1313</v>
      </c>
      <c r="E123" s="17" t="s">
        <v>58</v>
      </c>
      <c r="F123" s="17">
        <v>1</v>
      </c>
      <c r="G123" s="17">
        <v>2652</v>
      </c>
      <c r="H123" s="18">
        <v>-75.555719170000003</v>
      </c>
      <c r="I123" s="19">
        <v>6.7800638900000001</v>
      </c>
      <c r="J123" s="42">
        <v>9.1615384615384592</v>
      </c>
      <c r="K123" s="20">
        <v>10.50459278907555</v>
      </c>
      <c r="L123" s="20">
        <v>16.42307692307692</v>
      </c>
      <c r="M123" s="20">
        <v>20.950928381962861</v>
      </c>
      <c r="N123" s="20">
        <v>22.76923076923077</v>
      </c>
      <c r="O123" s="20">
        <v>20.613111026904129</v>
      </c>
      <c r="P123" s="20">
        <v>19.946153846153841</v>
      </c>
      <c r="Q123" s="20">
        <v>20.447435897435891</v>
      </c>
      <c r="R123" s="20">
        <v>19.912356321839081</v>
      </c>
      <c r="S123" s="20">
        <v>22.735105363984669</v>
      </c>
      <c r="T123" s="20">
        <v>20.187586206896551</v>
      </c>
      <c r="U123" s="20">
        <v>13.745333333333329</v>
      </c>
      <c r="V123" s="43">
        <v>217.39644932143199</v>
      </c>
      <c r="W123" s="23">
        <v>306</v>
      </c>
      <c r="X123" s="44">
        <v>0.85</v>
      </c>
      <c r="Y123" s="4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</row>
    <row r="124" spans="1:39" ht="16.5" customHeight="1" x14ac:dyDescent="0.25">
      <c r="A124" s="16">
        <v>27010880</v>
      </c>
      <c r="B124" s="17" t="s">
        <v>1211</v>
      </c>
      <c r="C124" s="17" t="s">
        <v>1314</v>
      </c>
      <c r="D124" s="17" t="s">
        <v>1313</v>
      </c>
      <c r="E124" s="17" t="s">
        <v>58</v>
      </c>
      <c r="F124" s="17">
        <v>1</v>
      </c>
      <c r="G124" s="17">
        <v>2630</v>
      </c>
      <c r="H124" s="18">
        <v>-75.392222220000008</v>
      </c>
      <c r="I124" s="19">
        <v>6.7028611099999997</v>
      </c>
      <c r="J124" s="42">
        <v>7.2722222222222204</v>
      </c>
      <c r="K124" s="20">
        <v>9.5245176518883419</v>
      </c>
      <c r="L124" s="20">
        <v>15.133333333333329</v>
      </c>
      <c r="M124" s="20">
        <v>20.7</v>
      </c>
      <c r="N124" s="20">
        <v>22.3</v>
      </c>
      <c r="O124" s="20">
        <v>18.566666666666659</v>
      </c>
      <c r="P124" s="20">
        <v>18.43333333333333</v>
      </c>
      <c r="Q124" s="20">
        <v>18.199999999999989</v>
      </c>
      <c r="R124" s="20">
        <v>19.466666666666669</v>
      </c>
      <c r="S124" s="20">
        <v>20.677777777777781</v>
      </c>
      <c r="T124" s="20">
        <v>16.966666666666669</v>
      </c>
      <c r="U124" s="20">
        <v>10.58</v>
      </c>
      <c r="V124" s="43">
        <v>197.821184318555</v>
      </c>
      <c r="W124" s="23">
        <v>360</v>
      </c>
      <c r="X124" s="44">
        <v>1</v>
      </c>
      <c r="Y124" s="4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1:39" ht="16.5" customHeight="1" x14ac:dyDescent="0.25">
      <c r="A125" s="16">
        <v>27010840</v>
      </c>
      <c r="B125" s="17" t="s">
        <v>1211</v>
      </c>
      <c r="C125" s="17" t="s">
        <v>243</v>
      </c>
      <c r="D125" s="17" t="s">
        <v>1313</v>
      </c>
      <c r="E125" s="17" t="s">
        <v>58</v>
      </c>
      <c r="F125" s="17">
        <v>1</v>
      </c>
      <c r="G125" s="17">
        <v>1900</v>
      </c>
      <c r="H125" s="18">
        <v>-75.246527779999994</v>
      </c>
      <c r="I125" s="19">
        <v>6.6020000000000003</v>
      </c>
      <c r="J125" s="42">
        <v>6.4433333333333316</v>
      </c>
      <c r="K125" s="20">
        <v>8.3636699507389149</v>
      </c>
      <c r="L125" s="20">
        <v>13.402298850574709</v>
      </c>
      <c r="M125" s="20">
        <v>18.896551724137929</v>
      </c>
      <c r="N125" s="20">
        <v>22.333333333333339</v>
      </c>
      <c r="O125" s="20">
        <v>17.43333333333333</v>
      </c>
      <c r="P125" s="20">
        <v>16.010000000000009</v>
      </c>
      <c r="Q125" s="20">
        <v>16.833333333333329</v>
      </c>
      <c r="R125" s="20">
        <v>19.899999999999999</v>
      </c>
      <c r="S125" s="20">
        <v>20.555555555555561</v>
      </c>
      <c r="T125" s="20">
        <v>16.100000000000001</v>
      </c>
      <c r="U125" s="20">
        <v>8.966666666666665</v>
      </c>
      <c r="V125" s="43">
        <v>185.23807608100711</v>
      </c>
      <c r="W125" s="23">
        <v>358</v>
      </c>
      <c r="X125" s="44">
        <v>0.99444444444444446</v>
      </c>
      <c r="Y125" s="4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</row>
    <row r="126" spans="1:39" ht="16.5" customHeight="1" x14ac:dyDescent="0.25">
      <c r="A126" s="16">
        <v>27015190</v>
      </c>
      <c r="B126" s="17" t="s">
        <v>1236</v>
      </c>
      <c r="C126" s="17" t="s">
        <v>1315</v>
      </c>
      <c r="D126" s="17" t="s">
        <v>138</v>
      </c>
      <c r="E126" s="17" t="s">
        <v>58</v>
      </c>
      <c r="F126" s="17">
        <v>1</v>
      </c>
      <c r="G126" s="17">
        <v>1440</v>
      </c>
      <c r="H126" s="18">
        <v>-75.146749999999997</v>
      </c>
      <c r="I126" s="19">
        <v>6.54038889</v>
      </c>
      <c r="J126" s="42">
        <v>12.78888888888889</v>
      </c>
      <c r="K126" s="20">
        <v>12.998458625093591</v>
      </c>
      <c r="L126" s="20">
        <v>18.77</v>
      </c>
      <c r="M126" s="20">
        <v>23.069704433497531</v>
      </c>
      <c r="N126" s="20">
        <v>24.88999999999999</v>
      </c>
      <c r="O126" s="20">
        <v>20.068965517241381</v>
      </c>
      <c r="P126" s="20">
        <v>19.473333333333329</v>
      </c>
      <c r="Q126" s="20">
        <v>20.922567049808428</v>
      </c>
      <c r="R126" s="20">
        <v>22.08620689655173</v>
      </c>
      <c r="S126" s="20">
        <v>25.39777777777778</v>
      </c>
      <c r="T126" s="20">
        <v>23.048659003831421</v>
      </c>
      <c r="U126" s="20">
        <v>17.41234567901234</v>
      </c>
      <c r="V126" s="43">
        <v>240.92690720503651</v>
      </c>
      <c r="W126" s="23">
        <v>358</v>
      </c>
      <c r="X126" s="44">
        <v>0.99444444444444446</v>
      </c>
      <c r="Y126" s="4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</row>
    <row r="127" spans="1:39" ht="16.5" customHeight="1" x14ac:dyDescent="0.25">
      <c r="A127" s="16">
        <v>23080390</v>
      </c>
      <c r="B127" s="17" t="s">
        <v>1235</v>
      </c>
      <c r="C127" s="17" t="s">
        <v>138</v>
      </c>
      <c r="D127" s="17" t="s">
        <v>138</v>
      </c>
      <c r="E127" s="17" t="s">
        <v>58</v>
      </c>
      <c r="F127" s="17">
        <v>1</v>
      </c>
      <c r="G127" s="17">
        <v>2100</v>
      </c>
      <c r="H127" s="18">
        <v>-75.16380556</v>
      </c>
      <c r="I127" s="19">
        <v>6.4683055600000001</v>
      </c>
      <c r="J127" s="42">
        <v>11.21878715814506</v>
      </c>
      <c r="K127" s="20">
        <v>11.80461154768421</v>
      </c>
      <c r="L127" s="20">
        <v>18.250574712643679</v>
      </c>
      <c r="M127" s="20">
        <v>22.5</v>
      </c>
      <c r="N127" s="20">
        <v>23.85747126436781</v>
      </c>
      <c r="O127" s="20">
        <v>18.72413793103448</v>
      </c>
      <c r="P127" s="20">
        <v>17.551724137931028</v>
      </c>
      <c r="Q127" s="20">
        <v>19.827586206896552</v>
      </c>
      <c r="R127" s="20">
        <v>21.426108374384231</v>
      </c>
      <c r="S127" s="20">
        <v>23.566666666666659</v>
      </c>
      <c r="T127" s="20">
        <v>21.103448275862071</v>
      </c>
      <c r="U127" s="20">
        <v>15.01783590963139</v>
      </c>
      <c r="V127" s="43">
        <v>224.84895218524721</v>
      </c>
      <c r="W127" s="23">
        <v>346</v>
      </c>
      <c r="X127" s="44">
        <v>0.96111111111111114</v>
      </c>
      <c r="Y127" s="4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</row>
    <row r="128" spans="1:39" ht="16.5" customHeight="1" x14ac:dyDescent="0.25">
      <c r="A128" s="16">
        <v>23080920</v>
      </c>
      <c r="B128" s="17" t="s">
        <v>1211</v>
      </c>
      <c r="C128" s="17" t="s">
        <v>935</v>
      </c>
      <c r="D128" s="17" t="s">
        <v>935</v>
      </c>
      <c r="E128" s="17" t="s">
        <v>58</v>
      </c>
      <c r="F128" s="17">
        <v>1</v>
      </c>
      <c r="G128" s="17">
        <v>2138</v>
      </c>
      <c r="H128" s="18">
        <v>-75.274000000000001</v>
      </c>
      <c r="I128" s="19">
        <v>6.1338800000000004</v>
      </c>
      <c r="J128" s="42">
        <v>13.178571428571431</v>
      </c>
      <c r="K128" s="20">
        <v>13.98454889618683</v>
      </c>
      <c r="L128" s="20">
        <v>19.178571428571431</v>
      </c>
      <c r="M128" s="20">
        <v>21.632653061224499</v>
      </c>
      <c r="N128" s="20">
        <v>23.58743842364532</v>
      </c>
      <c r="O128" s="20">
        <v>19.071868402533429</v>
      </c>
      <c r="P128" s="20">
        <v>17.822988505747119</v>
      </c>
      <c r="Q128" s="20">
        <v>19.592857142857131</v>
      </c>
      <c r="R128" s="20">
        <v>22.663071173772721</v>
      </c>
      <c r="S128" s="20">
        <v>24.096551724137921</v>
      </c>
      <c r="T128" s="20">
        <v>20.919143876337699</v>
      </c>
      <c r="U128" s="20">
        <v>17.928571428571431</v>
      </c>
      <c r="V128" s="43">
        <v>233.656835492157</v>
      </c>
      <c r="W128" s="23">
        <v>339</v>
      </c>
      <c r="X128" s="44">
        <v>0.94166666666666665</v>
      </c>
      <c r="Y128" s="4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</row>
    <row r="129" spans="1:39" ht="16.5" customHeight="1" x14ac:dyDescent="0.25">
      <c r="A129" s="16">
        <v>27030140</v>
      </c>
      <c r="B129" s="17" t="s">
        <v>1211</v>
      </c>
      <c r="C129" s="17" t="s">
        <v>1317</v>
      </c>
      <c r="D129" s="17" t="s">
        <v>1318</v>
      </c>
      <c r="E129" s="17" t="s">
        <v>58</v>
      </c>
      <c r="F129" s="17">
        <v>1</v>
      </c>
      <c r="G129" s="17">
        <v>100</v>
      </c>
      <c r="H129" s="18">
        <v>-74.80794444</v>
      </c>
      <c r="I129" s="19">
        <v>7.2361111100000004</v>
      </c>
      <c r="J129" s="42">
        <v>5.0666666666666664</v>
      </c>
      <c r="K129" s="20">
        <v>4.126169950738916</v>
      </c>
      <c r="L129" s="20">
        <v>7.3563218390804561</v>
      </c>
      <c r="M129" s="20">
        <v>11.447126436781611</v>
      </c>
      <c r="N129" s="20">
        <v>15.266666666666669</v>
      </c>
      <c r="O129" s="20">
        <v>13.10463733650416</v>
      </c>
      <c r="P129" s="20">
        <v>13.53333333333333</v>
      </c>
      <c r="Q129" s="20">
        <v>14.30000000000001</v>
      </c>
      <c r="R129" s="20">
        <v>14.01149425287357</v>
      </c>
      <c r="S129" s="20">
        <v>15.47471264367816</v>
      </c>
      <c r="T129" s="20">
        <v>13.55952380952381</v>
      </c>
      <c r="U129" s="20">
        <v>9.759999999999998</v>
      </c>
      <c r="V129" s="43">
        <v>137.0066529358474</v>
      </c>
      <c r="W129" s="23">
        <v>358</v>
      </c>
      <c r="X129" s="44">
        <v>0.99444444444444446</v>
      </c>
      <c r="Y129" s="4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</row>
    <row r="130" spans="1:39" ht="16.5" customHeight="1" x14ac:dyDescent="0.25">
      <c r="A130" s="16">
        <v>27011100</v>
      </c>
      <c r="B130" s="17" t="s">
        <v>1211</v>
      </c>
      <c r="C130" s="17" t="s">
        <v>1319</v>
      </c>
      <c r="D130" s="17" t="s">
        <v>1318</v>
      </c>
      <c r="E130" s="17" t="s">
        <v>58</v>
      </c>
      <c r="F130" s="17">
        <v>1</v>
      </c>
      <c r="G130" s="17">
        <v>600</v>
      </c>
      <c r="H130" s="18">
        <v>-74.82183332999999</v>
      </c>
      <c r="I130" s="19">
        <v>7.1588055600000002</v>
      </c>
      <c r="J130" s="42">
        <v>6.9319047619047591</v>
      </c>
      <c r="K130" s="20">
        <v>6.5000562695605799</v>
      </c>
      <c r="L130" s="20">
        <v>8.8126984126984116</v>
      </c>
      <c r="M130" s="20">
        <v>13.804086845466159</v>
      </c>
      <c r="N130" s="20">
        <v>17.18516299898484</v>
      </c>
      <c r="O130" s="20">
        <v>15.282703886152159</v>
      </c>
      <c r="P130" s="20">
        <v>15.704617068755001</v>
      </c>
      <c r="Q130" s="20">
        <v>15.45883354618987</v>
      </c>
      <c r="R130" s="20">
        <v>16.752630298607311</v>
      </c>
      <c r="S130" s="20">
        <v>18.452898292969639</v>
      </c>
      <c r="T130" s="20">
        <v>16.658367923528449</v>
      </c>
      <c r="U130" s="20">
        <v>12.14176245210728</v>
      </c>
      <c r="V130" s="43">
        <v>163.68572275692441</v>
      </c>
      <c r="W130" s="23">
        <v>353</v>
      </c>
      <c r="X130" s="44">
        <v>0.98055555555555551</v>
      </c>
      <c r="Y130" s="4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</row>
    <row r="131" spans="1:39" ht="16.5" customHeight="1" x14ac:dyDescent="0.25">
      <c r="A131" s="16">
        <v>23070010</v>
      </c>
      <c r="B131" s="17" t="s">
        <v>1211</v>
      </c>
      <c r="C131" s="17" t="s">
        <v>1320</v>
      </c>
      <c r="D131" s="17" t="s">
        <v>190</v>
      </c>
      <c r="E131" s="17" t="s">
        <v>58</v>
      </c>
      <c r="F131" s="17">
        <v>10</v>
      </c>
      <c r="G131" s="17">
        <v>3347</v>
      </c>
      <c r="H131" s="18">
        <v>-74.762027779999997</v>
      </c>
      <c r="I131" s="19">
        <v>5.8614166699999997</v>
      </c>
      <c r="J131" s="42">
        <v>4.7571428571428571</v>
      </c>
      <c r="K131" s="20">
        <v>6.2681137110016412</v>
      </c>
      <c r="L131" s="20">
        <v>10.03448275862069</v>
      </c>
      <c r="M131" s="20">
        <v>13.301724137931039</v>
      </c>
      <c r="N131" s="20">
        <v>12.71428571428571</v>
      </c>
      <c r="O131" s="20">
        <v>9.7037037037037024</v>
      </c>
      <c r="P131" s="20">
        <v>9.0827160493827162</v>
      </c>
      <c r="Q131" s="20">
        <v>9.9310344827586192</v>
      </c>
      <c r="R131" s="20">
        <v>12.2</v>
      </c>
      <c r="S131" s="20">
        <v>14.433333333333341</v>
      </c>
      <c r="T131" s="20">
        <v>12.413793103448279</v>
      </c>
      <c r="U131" s="20">
        <v>7.3766666666666616</v>
      </c>
      <c r="V131" s="43">
        <v>122.21699651827529</v>
      </c>
      <c r="W131" s="23">
        <v>343</v>
      </c>
      <c r="X131" s="44">
        <v>0.95277777777777772</v>
      </c>
      <c r="Y131" s="4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</row>
    <row r="132" spans="1:39" ht="16.5" customHeight="1" x14ac:dyDescent="0.25">
      <c r="A132" s="16">
        <v>23070020</v>
      </c>
      <c r="B132" s="17" t="s">
        <v>1235</v>
      </c>
      <c r="C132" s="17" t="s">
        <v>1321</v>
      </c>
      <c r="D132" s="17" t="s">
        <v>190</v>
      </c>
      <c r="E132" s="17" t="s">
        <v>58</v>
      </c>
      <c r="F132" s="17">
        <v>1</v>
      </c>
      <c r="G132" s="17">
        <v>449</v>
      </c>
      <c r="H132" s="18">
        <v>-74.848361109999999</v>
      </c>
      <c r="I132" s="19">
        <v>5.8555277800000001</v>
      </c>
      <c r="J132" s="42">
        <v>12.06892720306513</v>
      </c>
      <c r="K132" s="20">
        <v>12.471178255289431</v>
      </c>
      <c r="L132" s="20">
        <v>17.382222222222222</v>
      </c>
      <c r="M132" s="20">
        <v>20.929885057471271</v>
      </c>
      <c r="N132" s="20">
        <v>21.535077288941729</v>
      </c>
      <c r="O132" s="20">
        <v>17.847126436781611</v>
      </c>
      <c r="P132" s="20">
        <v>14.991302681992339</v>
      </c>
      <c r="Q132" s="20">
        <v>17.14222222222222</v>
      </c>
      <c r="R132" s="20">
        <v>18.871392081736911</v>
      </c>
      <c r="S132" s="20">
        <v>23.24536398467432</v>
      </c>
      <c r="T132" s="20">
        <v>21.02709359605911</v>
      </c>
      <c r="U132" s="20">
        <v>17.28657385024804</v>
      </c>
      <c r="V132" s="43">
        <v>214.7983648807043</v>
      </c>
      <c r="W132" s="23">
        <v>355</v>
      </c>
      <c r="X132" s="44">
        <v>0.98611111111111116</v>
      </c>
      <c r="Y132" s="4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</row>
    <row r="133" spans="1:39" ht="16.5" customHeight="1" x14ac:dyDescent="0.25">
      <c r="A133" s="16">
        <v>23050100</v>
      </c>
      <c r="B133" s="17" t="s">
        <v>1211</v>
      </c>
      <c r="C133" s="17" t="s">
        <v>639</v>
      </c>
      <c r="D133" s="17" t="s">
        <v>190</v>
      </c>
      <c r="E133" s="17" t="s">
        <v>58</v>
      </c>
      <c r="F133" s="17">
        <v>10</v>
      </c>
      <c r="G133" s="17">
        <v>1751</v>
      </c>
      <c r="H133" s="18">
        <v>-74.726083329999994</v>
      </c>
      <c r="I133" s="19">
        <v>5.7307499999999996</v>
      </c>
      <c r="J133" s="42">
        <v>8.0107142857142826</v>
      </c>
      <c r="K133" s="20">
        <v>8.7622712878254756</v>
      </c>
      <c r="L133" s="20">
        <v>14.58620689655173</v>
      </c>
      <c r="M133" s="20">
        <v>17.37931034482758</v>
      </c>
      <c r="N133" s="20">
        <v>18.068965517241381</v>
      </c>
      <c r="O133" s="20">
        <v>13.44827586206897</v>
      </c>
      <c r="P133" s="20">
        <v>11.620689655172409</v>
      </c>
      <c r="Q133" s="20">
        <v>12.55172413793103</v>
      </c>
      <c r="R133" s="20">
        <v>15.413793103448279</v>
      </c>
      <c r="S133" s="20">
        <v>19.379310344827591</v>
      </c>
      <c r="T133" s="20">
        <v>16.620689655172409</v>
      </c>
      <c r="U133" s="20">
        <v>12.358974358974359</v>
      </c>
      <c r="V133" s="43">
        <v>168.20092544975549</v>
      </c>
      <c r="W133" s="23">
        <v>343</v>
      </c>
      <c r="X133" s="44">
        <v>0.95277777777777772</v>
      </c>
      <c r="Y133" s="4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</row>
    <row r="134" spans="1:39" ht="16.5" customHeight="1" x14ac:dyDescent="0.25">
      <c r="A134" s="16">
        <v>26180180</v>
      </c>
      <c r="B134" s="17" t="s">
        <v>1235</v>
      </c>
      <c r="C134" s="17" t="s">
        <v>189</v>
      </c>
      <c r="D134" s="17" t="s">
        <v>190</v>
      </c>
      <c r="E134" s="17" t="s">
        <v>58</v>
      </c>
      <c r="F134" s="17">
        <v>1</v>
      </c>
      <c r="G134" s="17">
        <v>2180</v>
      </c>
      <c r="H134" s="18">
        <v>-75.294499999999999</v>
      </c>
      <c r="I134" s="19">
        <v>5.7152500000000002</v>
      </c>
      <c r="J134" s="42">
        <v>16.511111111111109</v>
      </c>
      <c r="K134" s="20">
        <v>16.457132594417079</v>
      </c>
      <c r="L134" s="20">
        <v>21.36666666666666</v>
      </c>
      <c r="M134" s="20">
        <v>21.93103448275863</v>
      </c>
      <c r="N134" s="20">
        <v>22.862222222222218</v>
      </c>
      <c r="O134" s="20">
        <v>18.06666666666667</v>
      </c>
      <c r="P134" s="20">
        <v>16.277777777777779</v>
      </c>
      <c r="Q134" s="20">
        <v>16.351111111111109</v>
      </c>
      <c r="R134" s="20">
        <v>21.5</v>
      </c>
      <c r="S134" s="20">
        <v>23.266666666666669</v>
      </c>
      <c r="T134" s="20">
        <v>22.4551724137931</v>
      </c>
      <c r="U134" s="20">
        <v>18.182222222222219</v>
      </c>
      <c r="V134" s="43">
        <v>235.22778393541321</v>
      </c>
      <c r="W134" s="23">
        <v>359</v>
      </c>
      <c r="X134" s="44">
        <v>0.99722222222222223</v>
      </c>
      <c r="Y134" s="4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</row>
    <row r="135" spans="1:39" ht="16.5" customHeight="1" x14ac:dyDescent="0.25">
      <c r="A135" s="16">
        <v>26175030</v>
      </c>
      <c r="B135" s="17" t="s">
        <v>1227</v>
      </c>
      <c r="C135" s="17" t="s">
        <v>1322</v>
      </c>
      <c r="D135" s="17" t="s">
        <v>162</v>
      </c>
      <c r="E135" s="17" t="s">
        <v>58</v>
      </c>
      <c r="F135" s="17">
        <v>1</v>
      </c>
      <c r="G135" s="17">
        <v>1153</v>
      </c>
      <c r="H135" s="18">
        <v>-75.690916669999993</v>
      </c>
      <c r="I135" s="19">
        <v>5.7173333299999998</v>
      </c>
      <c r="J135" s="42">
        <v>11.366666666666671</v>
      </c>
      <c r="K135" s="20">
        <v>13.132264109347441</v>
      </c>
      <c r="L135" s="20">
        <v>16.666666666666661</v>
      </c>
      <c r="M135" s="20">
        <v>19.366666666666671</v>
      </c>
      <c r="N135" s="20">
        <v>21.733333333333331</v>
      </c>
      <c r="O135" s="20">
        <v>17.085057471264371</v>
      </c>
      <c r="P135" s="20">
        <v>14.71555555555555</v>
      </c>
      <c r="Q135" s="20">
        <v>16</v>
      </c>
      <c r="R135" s="20">
        <v>19.399999999999999</v>
      </c>
      <c r="S135" s="20">
        <v>22.333333333333339</v>
      </c>
      <c r="T135" s="20">
        <v>21.926436781609191</v>
      </c>
      <c r="U135" s="20">
        <v>15.829885057471261</v>
      </c>
      <c r="V135" s="43">
        <v>209.55586564191449</v>
      </c>
      <c r="W135" s="23">
        <v>359</v>
      </c>
      <c r="X135" s="44">
        <v>0.99722222222222223</v>
      </c>
      <c r="Y135" s="4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</row>
    <row r="136" spans="1:39" ht="16.5" customHeight="1" x14ac:dyDescent="0.25">
      <c r="A136" s="16">
        <v>26250110</v>
      </c>
      <c r="B136" s="17" t="s">
        <v>1211</v>
      </c>
      <c r="C136" s="17" t="s">
        <v>1323</v>
      </c>
      <c r="D136" s="17" t="s">
        <v>185</v>
      </c>
      <c r="E136" s="17" t="s">
        <v>58</v>
      </c>
      <c r="F136" s="17">
        <v>1</v>
      </c>
      <c r="G136" s="17">
        <v>190</v>
      </c>
      <c r="H136" s="18">
        <v>-75.264388890000006</v>
      </c>
      <c r="I136" s="19">
        <v>7.4741111099999999</v>
      </c>
      <c r="J136" s="42">
        <v>5.0344827586206886</v>
      </c>
      <c r="K136" s="20">
        <v>3.9937255817903869</v>
      </c>
      <c r="L136" s="20">
        <v>7.5862068965517224</v>
      </c>
      <c r="M136" s="20">
        <v>12.86206896551724</v>
      </c>
      <c r="N136" s="20">
        <v>16.522222222222219</v>
      </c>
      <c r="O136" s="20">
        <v>15.6632183908046</v>
      </c>
      <c r="P136" s="20">
        <v>15.35555555555556</v>
      </c>
      <c r="Q136" s="20">
        <v>15.8</v>
      </c>
      <c r="R136" s="20">
        <v>15.61379310344828</v>
      </c>
      <c r="S136" s="20">
        <v>17.522988505747129</v>
      </c>
      <c r="T136" s="20">
        <v>15.866666666666671</v>
      </c>
      <c r="U136" s="20">
        <v>9.3333333333333304</v>
      </c>
      <c r="V136" s="43">
        <v>151.15426198025779</v>
      </c>
      <c r="W136" s="23">
        <v>356</v>
      </c>
      <c r="X136" s="44">
        <v>0.98888888888888893</v>
      </c>
      <c r="Y136" s="4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</row>
    <row r="137" spans="1:39" ht="16.5" customHeight="1" x14ac:dyDescent="0.25">
      <c r="A137" s="16">
        <v>26240170</v>
      </c>
      <c r="B137" s="17" t="s">
        <v>1211</v>
      </c>
      <c r="C137" s="17" t="s">
        <v>184</v>
      </c>
      <c r="D137" s="17" t="s">
        <v>185</v>
      </c>
      <c r="E137" s="17" t="s">
        <v>58</v>
      </c>
      <c r="F137" s="17">
        <v>1</v>
      </c>
      <c r="G137" s="17">
        <v>175</v>
      </c>
      <c r="H137" s="18">
        <v>-75.448555560000003</v>
      </c>
      <c r="I137" s="19">
        <v>7.5625555599999998</v>
      </c>
      <c r="J137" s="42">
        <v>5.2962962962962958</v>
      </c>
      <c r="K137" s="20">
        <v>4.2599206349206344</v>
      </c>
      <c r="L137" s="20">
        <v>8.1111111111111089</v>
      </c>
      <c r="M137" s="20">
        <v>14.456192821956369</v>
      </c>
      <c r="N137" s="20">
        <v>18.736904761904761</v>
      </c>
      <c r="O137" s="20">
        <v>16.98891625615763</v>
      </c>
      <c r="P137" s="20">
        <v>17.405952380952382</v>
      </c>
      <c r="Q137" s="20">
        <v>17.660714285714281</v>
      </c>
      <c r="R137" s="20">
        <v>17.245210727969351</v>
      </c>
      <c r="S137" s="20">
        <v>17.713300492610831</v>
      </c>
      <c r="T137" s="20">
        <v>15.264550264550261</v>
      </c>
      <c r="U137" s="20">
        <v>9.6296296296296262</v>
      </c>
      <c r="V137" s="43">
        <v>162.7686996637735</v>
      </c>
      <c r="W137" s="23">
        <v>330</v>
      </c>
      <c r="X137" s="44">
        <v>0.91666666666666663</v>
      </c>
      <c r="Y137" s="4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</row>
    <row r="138" spans="1:39" ht="16.5" customHeight="1" x14ac:dyDescent="0.25">
      <c r="A138" s="16">
        <v>26200120</v>
      </c>
      <c r="B138" s="17" t="s">
        <v>1211</v>
      </c>
      <c r="C138" s="17" t="s">
        <v>1324</v>
      </c>
      <c r="D138" s="17" t="s">
        <v>1325</v>
      </c>
      <c r="E138" s="17" t="s">
        <v>58</v>
      </c>
      <c r="F138" s="17">
        <v>1</v>
      </c>
      <c r="G138" s="17">
        <v>515</v>
      </c>
      <c r="H138" s="18">
        <v>-75.794583329999995</v>
      </c>
      <c r="I138" s="19">
        <v>6.0729444399999997</v>
      </c>
      <c r="J138" s="42">
        <v>6.1059523809523792</v>
      </c>
      <c r="K138" s="20">
        <v>7.9748738064830018</v>
      </c>
      <c r="L138" s="20">
        <v>11.26666666666666</v>
      </c>
      <c r="M138" s="20">
        <v>14.705112960760999</v>
      </c>
      <c r="N138" s="20">
        <v>17.75333333333333</v>
      </c>
      <c r="O138" s="20">
        <v>13.66666666666667</v>
      </c>
      <c r="P138" s="20">
        <v>12.233333333333331</v>
      </c>
      <c r="Q138" s="20">
        <v>13.60666666666666</v>
      </c>
      <c r="R138" s="20">
        <v>15.33293697978597</v>
      </c>
      <c r="S138" s="20">
        <v>15.620689655172409</v>
      </c>
      <c r="T138" s="20">
        <v>15.938423645320199</v>
      </c>
      <c r="U138" s="20">
        <v>9.482758620689653</v>
      </c>
      <c r="V138" s="43">
        <v>153.6874147158313</v>
      </c>
      <c r="W138" s="23">
        <v>355</v>
      </c>
      <c r="X138" s="44">
        <v>0.98611111111111116</v>
      </c>
      <c r="Y138" s="4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</row>
    <row r="139" spans="1:39" ht="16.5" customHeight="1" x14ac:dyDescent="0.25">
      <c r="A139" s="16">
        <v>26235030</v>
      </c>
      <c r="B139" s="17" t="s">
        <v>1236</v>
      </c>
      <c r="C139" s="17" t="s">
        <v>1326</v>
      </c>
      <c r="D139" s="17" t="s">
        <v>1327</v>
      </c>
      <c r="E139" s="17" t="s">
        <v>58</v>
      </c>
      <c r="F139" s="17">
        <v>1</v>
      </c>
      <c r="G139" s="17">
        <v>569</v>
      </c>
      <c r="H139" s="18">
        <v>-75.66594443999999</v>
      </c>
      <c r="I139" s="19">
        <v>7.03583333</v>
      </c>
      <c r="J139" s="42">
        <v>4.3076923076923066</v>
      </c>
      <c r="K139" s="20">
        <v>5.6400980485032219</v>
      </c>
      <c r="L139" s="20">
        <v>9.6923076923076934</v>
      </c>
      <c r="M139" s="20">
        <v>16.78758620689656</v>
      </c>
      <c r="N139" s="20">
        <v>22.31999999999999</v>
      </c>
      <c r="O139" s="20">
        <v>21.110344827586211</v>
      </c>
      <c r="P139" s="20">
        <v>21.159999999999989</v>
      </c>
      <c r="Q139" s="20">
        <v>20.36527777777777</v>
      </c>
      <c r="R139" s="20">
        <v>20.375</v>
      </c>
      <c r="S139" s="20">
        <v>20.69444444444445</v>
      </c>
      <c r="T139" s="20">
        <v>16.375</v>
      </c>
      <c r="U139" s="20">
        <v>8.519999999999996</v>
      </c>
      <c r="V139" s="43">
        <v>187.34775130520819</v>
      </c>
      <c r="W139" s="23">
        <v>299</v>
      </c>
      <c r="X139" s="44">
        <v>0.8305555555555556</v>
      </c>
      <c r="Y139" s="4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</row>
    <row r="140" spans="1:39" ht="16.5" customHeight="1" x14ac:dyDescent="0.25">
      <c r="A140" s="16">
        <v>12010010</v>
      </c>
      <c r="B140" s="17" t="s">
        <v>1211</v>
      </c>
      <c r="C140" s="17" t="s">
        <v>1328</v>
      </c>
      <c r="D140" s="17" t="s">
        <v>181</v>
      </c>
      <c r="E140" s="17" t="s">
        <v>58</v>
      </c>
      <c r="F140" s="17">
        <v>1</v>
      </c>
      <c r="G140" s="17">
        <v>20</v>
      </c>
      <c r="H140" s="18">
        <v>-76.855277779999994</v>
      </c>
      <c r="I140" s="19">
        <v>7.76638889</v>
      </c>
      <c r="J140" s="42">
        <v>10.427586206896549</v>
      </c>
      <c r="K140" s="20">
        <v>8.3513858480812537</v>
      </c>
      <c r="L140" s="20">
        <v>10.70888888888889</v>
      </c>
      <c r="M140" s="20">
        <v>17.22758620689655</v>
      </c>
      <c r="N140" s="20">
        <v>19.938888888888879</v>
      </c>
      <c r="O140" s="20">
        <v>21.03448275862068</v>
      </c>
      <c r="P140" s="20">
        <v>20.39885057471264</v>
      </c>
      <c r="Q140" s="20">
        <v>20.431048638242451</v>
      </c>
      <c r="R140" s="20">
        <v>18.620689655172409</v>
      </c>
      <c r="S140" s="20">
        <v>16.94777777777777</v>
      </c>
      <c r="T140" s="20">
        <v>17.74341770001698</v>
      </c>
      <c r="U140" s="20">
        <v>16.517857142857139</v>
      </c>
      <c r="V140" s="43">
        <v>198.34846028705221</v>
      </c>
      <c r="W140" s="23">
        <v>352</v>
      </c>
      <c r="X140" s="44">
        <v>0.97777777777777775</v>
      </c>
      <c r="Y140" s="4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</row>
    <row r="141" spans="1:39" ht="16.5" customHeight="1" x14ac:dyDescent="0.25">
      <c r="A141" s="16">
        <v>12010100</v>
      </c>
      <c r="B141" s="17" t="s">
        <v>1211</v>
      </c>
      <c r="C141" s="17" t="s">
        <v>1329</v>
      </c>
      <c r="D141" s="17" t="s">
        <v>181</v>
      </c>
      <c r="E141" s="17" t="s">
        <v>58</v>
      </c>
      <c r="F141" s="17">
        <v>1</v>
      </c>
      <c r="G141" s="17">
        <v>10</v>
      </c>
      <c r="H141" s="18">
        <v>-76.617388890000001</v>
      </c>
      <c r="I141" s="19">
        <v>7.9455277799999999</v>
      </c>
      <c r="J141" s="42">
        <v>3.8666666666666658</v>
      </c>
      <c r="K141" s="20">
        <v>2.7960077996715929</v>
      </c>
      <c r="L141" s="20">
        <v>4.203333333333334</v>
      </c>
      <c r="M141" s="20">
        <v>9.1666666666666661</v>
      </c>
      <c r="N141" s="20">
        <v>11.682222222222221</v>
      </c>
      <c r="O141" s="20">
        <v>10.53151010701546</v>
      </c>
      <c r="P141" s="20">
        <v>10.108888888888879</v>
      </c>
      <c r="Q141" s="20">
        <v>10.388888888888889</v>
      </c>
      <c r="R141" s="20">
        <v>9.9800492610837441</v>
      </c>
      <c r="S141" s="20">
        <v>9.3888888888888875</v>
      </c>
      <c r="T141" s="20">
        <v>8.8466111771700362</v>
      </c>
      <c r="U141" s="20">
        <v>7.276666666666662</v>
      </c>
      <c r="V141" s="43">
        <v>98.236400567163031</v>
      </c>
      <c r="W141" s="23">
        <v>358</v>
      </c>
      <c r="X141" s="44">
        <v>0.99444444444444446</v>
      </c>
      <c r="Y141" s="4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</row>
    <row r="142" spans="1:39" ht="16.5" customHeight="1" x14ac:dyDescent="0.25">
      <c r="A142" s="16">
        <v>12010110</v>
      </c>
      <c r="B142" s="17" t="s">
        <v>1211</v>
      </c>
      <c r="C142" s="17" t="s">
        <v>1330</v>
      </c>
      <c r="D142" s="17" t="s">
        <v>181</v>
      </c>
      <c r="E142" s="17" t="s">
        <v>58</v>
      </c>
      <c r="F142" s="17">
        <v>1</v>
      </c>
      <c r="G142" s="17">
        <v>5</v>
      </c>
      <c r="H142" s="18">
        <v>-76.63852777999999</v>
      </c>
      <c r="I142" s="19">
        <v>7.98741667</v>
      </c>
      <c r="J142" s="42">
        <v>4.0699999999999994</v>
      </c>
      <c r="K142" s="20">
        <v>3.132317323481117</v>
      </c>
      <c r="L142" s="20">
        <v>4.4839080459770111</v>
      </c>
      <c r="M142" s="20">
        <v>8.5413793103448263</v>
      </c>
      <c r="N142" s="20">
        <v>11.664603174603171</v>
      </c>
      <c r="O142" s="20">
        <v>11.03831417624521</v>
      </c>
      <c r="P142" s="20">
        <v>11.09310344827586</v>
      </c>
      <c r="Q142" s="20">
        <v>11.742989417989421</v>
      </c>
      <c r="R142" s="20">
        <v>10.32071506763625</v>
      </c>
      <c r="S142" s="20">
        <v>9.9133333333333304</v>
      </c>
      <c r="T142" s="20">
        <v>9.5688013136289012</v>
      </c>
      <c r="U142" s="20">
        <v>7.3517241379310319</v>
      </c>
      <c r="V142" s="43">
        <v>102.9211887494461</v>
      </c>
      <c r="W142" s="23">
        <v>352</v>
      </c>
      <c r="X142" s="44">
        <v>0.97777777777777775</v>
      </c>
      <c r="Y142" s="4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</row>
    <row r="143" spans="1:39" ht="16.5" customHeight="1" x14ac:dyDescent="0.25">
      <c r="A143" s="16">
        <v>12020010</v>
      </c>
      <c r="B143" s="17" t="s">
        <v>1211</v>
      </c>
      <c r="C143" s="17" t="s">
        <v>180</v>
      </c>
      <c r="D143" s="17" t="s">
        <v>181</v>
      </c>
      <c r="E143" s="17" t="s">
        <v>58</v>
      </c>
      <c r="F143" s="17">
        <v>1</v>
      </c>
      <c r="G143" s="17">
        <v>10</v>
      </c>
      <c r="H143" s="18">
        <v>-76.52</v>
      </c>
      <c r="I143" s="19">
        <v>8.1999972200000002</v>
      </c>
      <c r="J143" s="42">
        <v>3.8666666666666658</v>
      </c>
      <c r="K143" s="20">
        <v>2.6290127257799671</v>
      </c>
      <c r="L143" s="20">
        <v>3.949603174603173</v>
      </c>
      <c r="M143" s="20">
        <v>8.6666666666666661</v>
      </c>
      <c r="N143" s="20">
        <v>11.24555555555555</v>
      </c>
      <c r="O143" s="20">
        <v>10.199999999999999</v>
      </c>
      <c r="P143" s="20">
        <v>10.50888888888889</v>
      </c>
      <c r="Q143" s="20">
        <v>10.69333333333333</v>
      </c>
      <c r="R143" s="20">
        <v>9.7091954022988496</v>
      </c>
      <c r="S143" s="20">
        <v>9.5833333333333304</v>
      </c>
      <c r="T143" s="20">
        <v>9.0402298850574745</v>
      </c>
      <c r="U143" s="20">
        <v>6.4448275862068947</v>
      </c>
      <c r="V143" s="43">
        <v>96.537313218390793</v>
      </c>
      <c r="W143" s="23">
        <v>360</v>
      </c>
      <c r="X143" s="44">
        <v>1</v>
      </c>
      <c r="Y143" s="4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</row>
    <row r="144" spans="1:39" ht="16.5" customHeight="1" x14ac:dyDescent="0.25">
      <c r="A144" s="16">
        <v>12010120</v>
      </c>
      <c r="B144" s="17" t="s">
        <v>1211</v>
      </c>
      <c r="C144" s="17" t="s">
        <v>1331</v>
      </c>
      <c r="D144" s="17" t="s">
        <v>181</v>
      </c>
      <c r="E144" s="17" t="s">
        <v>58</v>
      </c>
      <c r="F144" s="17">
        <v>1</v>
      </c>
      <c r="G144" s="17">
        <v>130</v>
      </c>
      <c r="H144" s="18">
        <v>-76.649083329999996</v>
      </c>
      <c r="I144" s="19">
        <v>7.9238333299999999</v>
      </c>
      <c r="J144" s="42">
        <v>5.6999999999999984</v>
      </c>
      <c r="K144" s="20">
        <v>4.3546284893267648</v>
      </c>
      <c r="L144" s="20">
        <v>6.3666666666666636</v>
      </c>
      <c r="M144" s="20">
        <v>12.619540229885059</v>
      </c>
      <c r="N144" s="20">
        <v>15.43333333333333</v>
      </c>
      <c r="O144" s="20">
        <v>16.34482758620689</v>
      </c>
      <c r="P144" s="20">
        <v>16.070114942528729</v>
      </c>
      <c r="Q144" s="20">
        <v>15.29</v>
      </c>
      <c r="R144" s="20">
        <v>14.44285714285714</v>
      </c>
      <c r="S144" s="20">
        <v>13.81</v>
      </c>
      <c r="T144" s="20">
        <v>13.266666666666669</v>
      </c>
      <c r="U144" s="20">
        <v>10.99444444444444</v>
      </c>
      <c r="V144" s="43">
        <v>144.69307950191569</v>
      </c>
      <c r="W144" s="23">
        <v>359</v>
      </c>
      <c r="X144" s="44">
        <v>0.99722222222222223</v>
      </c>
      <c r="Y144" s="4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</row>
    <row r="145" spans="1:39" ht="16.5" customHeight="1" x14ac:dyDescent="0.25">
      <c r="A145" s="16">
        <v>11070020</v>
      </c>
      <c r="B145" s="17" t="s">
        <v>1211</v>
      </c>
      <c r="C145" s="17" t="s">
        <v>1063</v>
      </c>
      <c r="D145" s="17" t="s">
        <v>129</v>
      </c>
      <c r="E145" s="17" t="s">
        <v>58</v>
      </c>
      <c r="F145" s="17">
        <v>1</v>
      </c>
      <c r="G145" s="17">
        <v>250</v>
      </c>
      <c r="H145" s="18">
        <v>-76.228611110000003</v>
      </c>
      <c r="I145" s="19">
        <v>6.3322222200000002</v>
      </c>
      <c r="J145" s="42">
        <v>11.433333333333341</v>
      </c>
      <c r="K145" s="20">
        <v>11.31443167305236</v>
      </c>
      <c r="L145" s="20">
        <v>14.233333333333331</v>
      </c>
      <c r="M145" s="20">
        <v>18.556321839080461</v>
      </c>
      <c r="N145" s="20">
        <v>22.366666666666649</v>
      </c>
      <c r="O145" s="20">
        <v>18.27816091954023</v>
      </c>
      <c r="P145" s="20">
        <v>16</v>
      </c>
      <c r="Q145" s="20">
        <v>16.899999999999999</v>
      </c>
      <c r="R145" s="20">
        <v>18.93333333333333</v>
      </c>
      <c r="S145" s="20">
        <v>21.9</v>
      </c>
      <c r="T145" s="20">
        <v>22.157471264367821</v>
      </c>
      <c r="U145" s="20">
        <v>15.871111111111111</v>
      </c>
      <c r="V145" s="43">
        <v>207.94416347381861</v>
      </c>
      <c r="W145" s="23">
        <v>360</v>
      </c>
      <c r="X145" s="44">
        <v>1</v>
      </c>
      <c r="Y145" s="4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</row>
    <row r="146" spans="1:39" ht="16.5" customHeight="1" x14ac:dyDescent="0.25">
      <c r="A146" s="16">
        <v>11070030</v>
      </c>
      <c r="B146" s="17" t="s">
        <v>1211</v>
      </c>
      <c r="C146" s="17" t="s">
        <v>1332</v>
      </c>
      <c r="D146" s="17" t="s">
        <v>129</v>
      </c>
      <c r="E146" s="17" t="s">
        <v>58</v>
      </c>
      <c r="F146" s="17">
        <v>1</v>
      </c>
      <c r="G146" s="17">
        <v>2150</v>
      </c>
      <c r="H146" s="18">
        <v>-76.15861111000001</v>
      </c>
      <c r="I146" s="19">
        <v>6.5394444399999996</v>
      </c>
      <c r="J146" s="42">
        <v>12.9491118077325</v>
      </c>
      <c r="K146" s="20">
        <v>12.47340603202672</v>
      </c>
      <c r="L146" s="20">
        <v>18.96972991336844</v>
      </c>
      <c r="M146" s="20">
        <v>22.449697373535461</v>
      </c>
      <c r="N146" s="20">
        <v>22.42366230677764</v>
      </c>
      <c r="O146" s="20">
        <v>17.372100313479621</v>
      </c>
      <c r="P146" s="20">
        <v>13.73497536945813</v>
      </c>
      <c r="Q146" s="20">
        <v>16.80731623931624</v>
      </c>
      <c r="R146" s="20">
        <v>19.560939357907259</v>
      </c>
      <c r="S146" s="20">
        <v>23.862528735632178</v>
      </c>
      <c r="T146" s="20">
        <v>24.254872563718141</v>
      </c>
      <c r="U146" s="20">
        <v>17.25333333333333</v>
      </c>
      <c r="V146" s="43">
        <v>222.11167334628561</v>
      </c>
      <c r="W146" s="23">
        <v>352</v>
      </c>
      <c r="X146" s="44">
        <v>0.97777777777777775</v>
      </c>
      <c r="Y146" s="4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</row>
    <row r="147" spans="1:39" ht="16.5" customHeight="1" x14ac:dyDescent="0.25">
      <c r="A147" s="16">
        <v>11075010</v>
      </c>
      <c r="B147" s="17" t="s">
        <v>1236</v>
      </c>
      <c r="C147" s="17" t="s">
        <v>2465</v>
      </c>
      <c r="D147" s="17" t="s">
        <v>129</v>
      </c>
      <c r="E147" s="17" t="s">
        <v>58</v>
      </c>
      <c r="F147" s="17">
        <v>1</v>
      </c>
      <c r="G147" s="17">
        <v>1850</v>
      </c>
      <c r="H147" s="18">
        <v>-76.158055560000008</v>
      </c>
      <c r="I147" s="19">
        <v>6.3563888899999998</v>
      </c>
      <c r="J147" s="42">
        <v>15.83800848274532</v>
      </c>
      <c r="K147" s="20">
        <v>15.163302670021739</v>
      </c>
      <c r="L147" s="20">
        <v>19.483526657723768</v>
      </c>
      <c r="M147" s="20">
        <v>22.755792302071789</v>
      </c>
      <c r="N147" s="20">
        <v>25.102616108171659</v>
      </c>
      <c r="O147" s="20">
        <v>21.921327075039692</v>
      </c>
      <c r="P147" s="20">
        <v>22.029885057471269</v>
      </c>
      <c r="Q147" s="20">
        <v>20.407508806646739</v>
      </c>
      <c r="R147" s="20">
        <v>23.821066357577521</v>
      </c>
      <c r="S147" s="20">
        <v>24.082676038755888</v>
      </c>
      <c r="T147" s="20">
        <v>23.4635960591133</v>
      </c>
      <c r="U147" s="20">
        <v>19.744954844006571</v>
      </c>
      <c r="V147" s="43">
        <v>253.81426045934529</v>
      </c>
      <c r="W147" s="23">
        <v>224</v>
      </c>
      <c r="X147" s="44">
        <v>0.93333333333333335</v>
      </c>
      <c r="Y147" s="45" t="s">
        <v>1214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</row>
    <row r="148" spans="1:39" ht="16.5" customHeight="1" x14ac:dyDescent="0.25">
      <c r="A148" s="16">
        <v>11075020</v>
      </c>
      <c r="B148" s="17" t="s">
        <v>1236</v>
      </c>
      <c r="C148" s="17" t="s">
        <v>129</v>
      </c>
      <c r="D148" s="17" t="s">
        <v>129</v>
      </c>
      <c r="E148" s="17" t="s">
        <v>58</v>
      </c>
      <c r="F148" s="17">
        <v>1</v>
      </c>
      <c r="G148" s="17">
        <v>1833</v>
      </c>
      <c r="H148" s="18">
        <v>-76.143305560000002</v>
      </c>
      <c r="I148" s="19">
        <v>6.2983055600000002</v>
      </c>
      <c r="J148" s="42">
        <v>10.72</v>
      </c>
      <c r="K148" s="20">
        <v>11.32970585449034</v>
      </c>
      <c r="L148" s="20">
        <v>15.819230769230771</v>
      </c>
      <c r="M148" s="20">
        <v>20.53846153846154</v>
      </c>
      <c r="N148" s="20">
        <v>22.814677276746242</v>
      </c>
      <c r="O148" s="20">
        <v>19.342273307790549</v>
      </c>
      <c r="P148" s="20">
        <v>18.03846153846154</v>
      </c>
      <c r="Q148" s="20">
        <v>18.130268199233718</v>
      </c>
      <c r="R148" s="20">
        <v>20.38359788359789</v>
      </c>
      <c r="S148" s="20">
        <v>21.966188441188439</v>
      </c>
      <c r="T148" s="20">
        <v>20.599999999999991</v>
      </c>
      <c r="U148" s="20">
        <v>14.82179487179487</v>
      </c>
      <c r="V148" s="43">
        <v>214.5046596809959</v>
      </c>
      <c r="W148" s="23">
        <v>314</v>
      </c>
      <c r="X148" s="44">
        <v>0.87222222222222223</v>
      </c>
      <c r="Y148" s="4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</row>
    <row r="149" spans="1:39" ht="16.5" customHeight="1" x14ac:dyDescent="0.25">
      <c r="A149" s="16">
        <v>27020260</v>
      </c>
      <c r="B149" s="17" t="s">
        <v>1211</v>
      </c>
      <c r="C149" s="17" t="s">
        <v>1333</v>
      </c>
      <c r="D149" s="17" t="s">
        <v>197</v>
      </c>
      <c r="E149" s="17" t="s">
        <v>58</v>
      </c>
      <c r="F149" s="17">
        <v>1</v>
      </c>
      <c r="G149" s="17">
        <v>10</v>
      </c>
      <c r="H149" s="18">
        <v>-75.302194439999994</v>
      </c>
      <c r="I149" s="19">
        <v>7.2467777800000004</v>
      </c>
      <c r="J149" s="42">
        <v>7.6666666666666634</v>
      </c>
      <c r="K149" s="20">
        <v>6.9001436781609202</v>
      </c>
      <c r="L149" s="20">
        <v>12.133333333333329</v>
      </c>
      <c r="M149" s="20">
        <v>18.81331747919144</v>
      </c>
      <c r="N149" s="20">
        <v>22.427269124058661</v>
      </c>
      <c r="O149" s="20">
        <v>21.41379310344827</v>
      </c>
      <c r="P149" s="20">
        <v>20.848275862068959</v>
      </c>
      <c r="Q149" s="20">
        <v>21.620689655172409</v>
      </c>
      <c r="R149" s="20">
        <v>19.72413793103448</v>
      </c>
      <c r="S149" s="20">
        <v>22.551724137931028</v>
      </c>
      <c r="T149" s="20">
        <v>20.55714285714286</v>
      </c>
      <c r="U149" s="20">
        <v>12.133333333333329</v>
      </c>
      <c r="V149" s="43">
        <v>206.78982716154229</v>
      </c>
      <c r="W149" s="23">
        <v>353</v>
      </c>
      <c r="X149" s="44">
        <v>0.98055555555555551</v>
      </c>
      <c r="Y149" s="4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</row>
    <row r="150" spans="1:39" ht="16.5" customHeight="1" x14ac:dyDescent="0.25">
      <c r="A150" s="16">
        <v>26250060</v>
      </c>
      <c r="B150" s="17" t="s">
        <v>1211</v>
      </c>
      <c r="C150" s="17" t="s">
        <v>1334</v>
      </c>
      <c r="D150" s="17" t="s">
        <v>197</v>
      </c>
      <c r="E150" s="17" t="s">
        <v>58</v>
      </c>
      <c r="F150" s="17">
        <v>1</v>
      </c>
      <c r="G150" s="17">
        <v>125</v>
      </c>
      <c r="H150" s="18">
        <v>-75.327611110000007</v>
      </c>
      <c r="I150" s="19">
        <v>7.3699166700000003</v>
      </c>
      <c r="J150" s="42">
        <v>8.2178571428571416</v>
      </c>
      <c r="K150" s="20">
        <v>7.6775488212526399</v>
      </c>
      <c r="L150" s="20">
        <v>12.901282051282051</v>
      </c>
      <c r="M150" s="20">
        <v>17.98076923076923</v>
      </c>
      <c r="N150" s="20">
        <v>23.27999999999999</v>
      </c>
      <c r="O150" s="20">
        <v>21.23499361430396</v>
      </c>
      <c r="P150" s="20">
        <v>21.55555555555555</v>
      </c>
      <c r="Q150" s="20">
        <v>22.148148148148149</v>
      </c>
      <c r="R150" s="20">
        <v>21.666666666666671</v>
      </c>
      <c r="S150" s="20">
        <v>23.339743589743591</v>
      </c>
      <c r="T150" s="20">
        <v>21.656593406593409</v>
      </c>
      <c r="U150" s="20">
        <v>15.571428571428569</v>
      </c>
      <c r="V150" s="43">
        <v>217.230586798601</v>
      </c>
      <c r="W150" s="23">
        <v>323</v>
      </c>
      <c r="X150" s="44">
        <v>0.89722222222222225</v>
      </c>
      <c r="Y150" s="4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</row>
    <row r="151" spans="1:39" ht="16.5" customHeight="1" x14ac:dyDescent="0.25">
      <c r="A151" s="16">
        <v>26240150</v>
      </c>
      <c r="B151" s="17" t="s">
        <v>1211</v>
      </c>
      <c r="C151" s="17" t="s">
        <v>196</v>
      </c>
      <c r="D151" s="17" t="s">
        <v>197</v>
      </c>
      <c r="E151" s="17" t="s">
        <v>58</v>
      </c>
      <c r="F151" s="17">
        <v>1</v>
      </c>
      <c r="G151" s="17">
        <v>150</v>
      </c>
      <c r="H151" s="18">
        <v>-75.400000000000006</v>
      </c>
      <c r="I151" s="19">
        <v>7.29</v>
      </c>
      <c r="J151" s="42">
        <v>7.9998722860791798</v>
      </c>
      <c r="K151" s="20">
        <v>7.5534345922276973</v>
      </c>
      <c r="L151" s="20">
        <v>10.444444444444439</v>
      </c>
      <c r="M151" s="20">
        <v>16.407446002273591</v>
      </c>
      <c r="N151" s="20">
        <v>19.198938992042439</v>
      </c>
      <c r="O151" s="20">
        <v>20.548571428571432</v>
      </c>
      <c r="P151" s="20">
        <v>20.357142857142851</v>
      </c>
      <c r="Q151" s="20">
        <v>19.742857142857151</v>
      </c>
      <c r="R151" s="20">
        <v>19.111111111111111</v>
      </c>
      <c r="S151" s="20">
        <v>20.55654761904762</v>
      </c>
      <c r="T151" s="20">
        <v>17.3125</v>
      </c>
      <c r="U151" s="20">
        <v>13.03968253968254</v>
      </c>
      <c r="V151" s="43">
        <v>192.27254901548011</v>
      </c>
      <c r="W151" s="23">
        <v>316</v>
      </c>
      <c r="X151" s="44">
        <v>0.87777777777777777</v>
      </c>
      <c r="Y151" s="4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</row>
    <row r="152" spans="1:39" ht="16.5" customHeight="1" x14ac:dyDescent="0.25">
      <c r="A152" s="16">
        <v>26255020</v>
      </c>
      <c r="B152" s="17" t="s">
        <v>1236</v>
      </c>
      <c r="C152" s="17" t="s">
        <v>704</v>
      </c>
      <c r="D152" s="17" t="s">
        <v>197</v>
      </c>
      <c r="E152" s="17" t="s">
        <v>58</v>
      </c>
      <c r="F152" s="17">
        <v>1</v>
      </c>
      <c r="G152" s="17">
        <v>1131</v>
      </c>
      <c r="H152" s="18">
        <v>-75.442274999999995</v>
      </c>
      <c r="I152" s="19">
        <v>7.1572222200000004</v>
      </c>
      <c r="J152" s="42">
        <v>14.34333333333333</v>
      </c>
      <c r="K152" s="20">
        <v>13.44658251231527</v>
      </c>
      <c r="L152" s="20">
        <v>17</v>
      </c>
      <c r="M152" s="20">
        <v>22.027586206896551</v>
      </c>
      <c r="N152" s="20">
        <v>25.56111111111111</v>
      </c>
      <c r="O152" s="20">
        <v>24.36666666666666</v>
      </c>
      <c r="P152" s="20">
        <v>25.628888888888881</v>
      </c>
      <c r="Q152" s="20">
        <v>24.165432098765429</v>
      </c>
      <c r="R152" s="20">
        <v>24.066666666666659</v>
      </c>
      <c r="S152" s="20">
        <v>25.566666666666659</v>
      </c>
      <c r="T152" s="20">
        <v>23.06666666666667</v>
      </c>
      <c r="U152" s="20">
        <v>17.044444444444451</v>
      </c>
      <c r="V152" s="43">
        <v>256.28404526242161</v>
      </c>
      <c r="W152" s="23">
        <v>360</v>
      </c>
      <c r="X152" s="44">
        <v>1</v>
      </c>
      <c r="Y152" s="4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</row>
    <row r="153" spans="1:39" ht="16.5" customHeight="1" x14ac:dyDescent="0.25">
      <c r="A153" s="16">
        <v>23100030</v>
      </c>
      <c r="B153" s="17" t="s">
        <v>1211</v>
      </c>
      <c r="C153" s="17" t="s">
        <v>1335</v>
      </c>
      <c r="D153" s="17" t="s">
        <v>1336</v>
      </c>
      <c r="E153" s="17" t="s">
        <v>58</v>
      </c>
      <c r="F153" s="17">
        <v>1</v>
      </c>
      <c r="G153" s="17">
        <v>1450</v>
      </c>
      <c r="H153" s="18">
        <v>-74.785666669999998</v>
      </c>
      <c r="I153" s="19">
        <v>6.8404722199999997</v>
      </c>
      <c r="J153" s="42">
        <v>3.8666666666666658</v>
      </c>
      <c r="K153" s="20">
        <v>4.5888854679802948</v>
      </c>
      <c r="L153" s="20">
        <v>9.3333333333333321</v>
      </c>
      <c r="M153" s="20">
        <v>14.233333333333331</v>
      </c>
      <c r="N153" s="20">
        <v>17.12</v>
      </c>
      <c r="O153" s="20">
        <v>13.5</v>
      </c>
      <c r="P153" s="20">
        <v>14.96666666666666</v>
      </c>
      <c r="Q153" s="20">
        <v>14.72</v>
      </c>
      <c r="R153" s="20">
        <v>16.166666666666661</v>
      </c>
      <c r="S153" s="20">
        <v>16.475555555555559</v>
      </c>
      <c r="T153" s="20">
        <v>13.93333333333333</v>
      </c>
      <c r="U153" s="20">
        <v>6.6333333333333302</v>
      </c>
      <c r="V153" s="43">
        <v>145.53777435686919</v>
      </c>
      <c r="W153" s="23">
        <v>360</v>
      </c>
      <c r="X153" s="44">
        <v>1</v>
      </c>
      <c r="Y153" s="4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</row>
    <row r="154" spans="1:39" ht="16.5" customHeight="1" x14ac:dyDescent="0.25">
      <c r="A154" s="16">
        <v>23105030</v>
      </c>
      <c r="B154" s="17" t="s">
        <v>1236</v>
      </c>
      <c r="C154" s="17" t="s">
        <v>1336</v>
      </c>
      <c r="D154" s="17" t="s">
        <v>1336</v>
      </c>
      <c r="E154" s="17" t="s">
        <v>58</v>
      </c>
      <c r="F154" s="17">
        <v>1</v>
      </c>
      <c r="G154" s="17">
        <v>990</v>
      </c>
      <c r="H154" s="18">
        <v>-74.796527779999991</v>
      </c>
      <c r="I154" s="19">
        <v>6.7741111099999998</v>
      </c>
      <c r="J154" s="42">
        <v>6.607142857142855</v>
      </c>
      <c r="K154" s="20">
        <v>7.6827331408187511</v>
      </c>
      <c r="L154" s="20">
        <v>13.892857142857141</v>
      </c>
      <c r="M154" s="20">
        <v>20.379578068108788</v>
      </c>
      <c r="N154" s="20">
        <v>22.386247947454841</v>
      </c>
      <c r="O154" s="20">
        <v>19.048075168764822</v>
      </c>
      <c r="P154" s="20">
        <v>18.971674876847288</v>
      </c>
      <c r="Q154" s="20">
        <v>19.541379310344819</v>
      </c>
      <c r="R154" s="20">
        <v>20.823757692961021</v>
      </c>
      <c r="S154" s="20">
        <v>21.279100529100528</v>
      </c>
      <c r="T154" s="20">
        <v>18.142857142857139</v>
      </c>
      <c r="U154" s="20">
        <v>11.241379310344829</v>
      </c>
      <c r="V154" s="43">
        <v>199.9967831876028</v>
      </c>
      <c r="W154" s="23">
        <v>339</v>
      </c>
      <c r="X154" s="44">
        <v>0.94166666666666665</v>
      </c>
      <c r="Y154" s="4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</row>
    <row r="155" spans="1:39" ht="16.5" customHeight="1" x14ac:dyDescent="0.25">
      <c r="A155" s="16">
        <v>26200130</v>
      </c>
      <c r="B155" s="17" t="s">
        <v>1211</v>
      </c>
      <c r="C155" s="17" t="s">
        <v>155</v>
      </c>
      <c r="D155" s="17" t="s">
        <v>1337</v>
      </c>
      <c r="E155" s="17" t="s">
        <v>58</v>
      </c>
      <c r="F155" s="17">
        <v>1</v>
      </c>
      <c r="G155" s="17">
        <v>1700</v>
      </c>
      <c r="H155" s="18">
        <v>-75.84</v>
      </c>
      <c r="I155" s="19">
        <v>5.97</v>
      </c>
      <c r="J155" s="42">
        <v>6.6711111111111094</v>
      </c>
      <c r="K155" s="20">
        <v>7.9771072796934854</v>
      </c>
      <c r="L155" s="20">
        <v>10.971902937420181</v>
      </c>
      <c r="M155" s="20">
        <v>13.3991452991453</v>
      </c>
      <c r="N155" s="20">
        <v>17.20888888888889</v>
      </c>
      <c r="O155" s="20">
        <v>14.133333333333329</v>
      </c>
      <c r="P155" s="20">
        <v>12.9</v>
      </c>
      <c r="Q155" s="20">
        <v>13.7</v>
      </c>
      <c r="R155" s="20">
        <v>15.46551724137931</v>
      </c>
      <c r="S155" s="20">
        <v>14.99404761904762</v>
      </c>
      <c r="T155" s="20">
        <v>14.58390804597701</v>
      </c>
      <c r="U155" s="20">
        <v>9.654022988505746</v>
      </c>
      <c r="V155" s="43">
        <v>151.65898474450199</v>
      </c>
      <c r="W155" s="23">
        <v>359</v>
      </c>
      <c r="X155" s="44">
        <v>0.99722222222222223</v>
      </c>
      <c r="Y155" s="4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</row>
    <row r="156" spans="1:39" ht="16.5" customHeight="1" x14ac:dyDescent="0.25">
      <c r="A156" s="16">
        <v>11060010</v>
      </c>
      <c r="B156" s="17" t="s">
        <v>1211</v>
      </c>
      <c r="C156" s="17" t="s">
        <v>1338</v>
      </c>
      <c r="D156" s="17" t="s">
        <v>1339</v>
      </c>
      <c r="E156" s="17" t="s">
        <v>58</v>
      </c>
      <c r="F156" s="17">
        <v>1</v>
      </c>
      <c r="G156" s="17">
        <v>18</v>
      </c>
      <c r="H156" s="18">
        <v>-76.779277780000001</v>
      </c>
      <c r="I156" s="19">
        <v>6.42</v>
      </c>
      <c r="J156" s="42">
        <v>8.4688888888888876</v>
      </c>
      <c r="K156" s="20">
        <v>7.6516215106732366</v>
      </c>
      <c r="L156" s="20">
        <v>8.4482758620689644</v>
      </c>
      <c r="M156" s="20">
        <v>11.53333333333334</v>
      </c>
      <c r="N156" s="20">
        <v>12.350574712643679</v>
      </c>
      <c r="O156" s="20">
        <v>12.808561236623071</v>
      </c>
      <c r="P156" s="20">
        <v>12.332142857142861</v>
      </c>
      <c r="Q156" s="20">
        <v>12.54676971858898</v>
      </c>
      <c r="R156" s="20">
        <v>12.29052715021799</v>
      </c>
      <c r="S156" s="20">
        <v>12.58</v>
      </c>
      <c r="T156" s="20">
        <v>13.07931034482759</v>
      </c>
      <c r="U156" s="20">
        <v>11.366666666666671</v>
      </c>
      <c r="V156" s="43">
        <v>135.45667228167531</v>
      </c>
      <c r="W156" s="23">
        <v>353</v>
      </c>
      <c r="X156" s="44">
        <v>0.98055555555555551</v>
      </c>
      <c r="Y156" s="4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</row>
    <row r="157" spans="1:39" ht="16.5" customHeight="1" x14ac:dyDescent="0.25">
      <c r="A157" s="16">
        <v>27020200</v>
      </c>
      <c r="B157" s="17" t="s">
        <v>1235</v>
      </c>
      <c r="C157" s="17" t="s">
        <v>1340</v>
      </c>
      <c r="D157" s="17" t="s">
        <v>117</v>
      </c>
      <c r="E157" s="17" t="s">
        <v>58</v>
      </c>
      <c r="F157" s="17">
        <v>1</v>
      </c>
      <c r="G157" s="17">
        <v>2400</v>
      </c>
      <c r="H157" s="18">
        <v>-75.355583330000002</v>
      </c>
      <c r="I157" s="19">
        <v>7.0707222200000004</v>
      </c>
      <c r="J157" s="42">
        <v>9.9333333333333336</v>
      </c>
      <c r="K157" s="20">
        <v>11.606758955178501</v>
      </c>
      <c r="L157" s="20">
        <v>15.970512820512811</v>
      </c>
      <c r="M157" s="20">
        <v>21.558974358974361</v>
      </c>
      <c r="N157" s="20">
        <v>24.926436781609191</v>
      </c>
      <c r="O157" s="20">
        <v>23.097701149425291</v>
      </c>
      <c r="P157" s="20">
        <v>22.592222222222219</v>
      </c>
      <c r="Q157" s="20">
        <v>22.52333333333333</v>
      </c>
      <c r="R157" s="20">
        <v>22.30689655172414</v>
      </c>
      <c r="S157" s="20">
        <v>23.519540229885049</v>
      </c>
      <c r="T157" s="20">
        <v>21.571794871794879</v>
      </c>
      <c r="U157" s="20">
        <v>14.9</v>
      </c>
      <c r="V157" s="43">
        <v>234.5075046079931</v>
      </c>
      <c r="W157" s="23">
        <v>360</v>
      </c>
      <c r="X157" s="44">
        <v>1</v>
      </c>
      <c r="Y157" s="4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</row>
    <row r="158" spans="1:39" ht="16.5" customHeight="1" x14ac:dyDescent="0.25">
      <c r="A158" s="16">
        <v>27020220</v>
      </c>
      <c r="B158" s="17" t="s">
        <v>1211</v>
      </c>
      <c r="C158" s="17" t="s">
        <v>1341</v>
      </c>
      <c r="D158" s="17" t="s">
        <v>117</v>
      </c>
      <c r="E158" s="17" t="s">
        <v>58</v>
      </c>
      <c r="F158" s="17">
        <v>1</v>
      </c>
      <c r="G158" s="17">
        <v>2750</v>
      </c>
      <c r="H158" s="18">
        <v>-75.483861110000007</v>
      </c>
      <c r="I158" s="19">
        <v>6.8136111100000001</v>
      </c>
      <c r="J158" s="42">
        <v>7.0370370370370354</v>
      </c>
      <c r="K158" s="20">
        <v>8.7865695128626182</v>
      </c>
      <c r="L158" s="20">
        <v>15.02098765432099</v>
      </c>
      <c r="M158" s="20">
        <v>19.555555555555561</v>
      </c>
      <c r="N158" s="20">
        <v>22.518518518518519</v>
      </c>
      <c r="O158" s="20">
        <v>18.821428571428569</v>
      </c>
      <c r="P158" s="20">
        <v>18.892857142857149</v>
      </c>
      <c r="Q158" s="20">
        <v>18.464285714285712</v>
      </c>
      <c r="R158" s="20">
        <v>18.68965517241379</v>
      </c>
      <c r="S158" s="20">
        <v>20.925925925925931</v>
      </c>
      <c r="T158" s="20">
        <v>16.65384615384615</v>
      </c>
      <c r="U158" s="20">
        <v>10.79506172839506</v>
      </c>
      <c r="V158" s="43">
        <v>196.16172868744709</v>
      </c>
      <c r="W158" s="23">
        <v>326</v>
      </c>
      <c r="X158" s="44">
        <v>0.90555555555555556</v>
      </c>
      <c r="Y158" s="4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</row>
    <row r="159" spans="1:39" ht="16.5" customHeight="1" x14ac:dyDescent="0.25">
      <c r="A159" s="16">
        <v>27020190</v>
      </c>
      <c r="B159" s="17" t="s">
        <v>1211</v>
      </c>
      <c r="C159" s="17" t="s">
        <v>117</v>
      </c>
      <c r="D159" s="17" t="s">
        <v>117</v>
      </c>
      <c r="E159" s="17" t="s">
        <v>58</v>
      </c>
      <c r="F159" s="17">
        <v>1</v>
      </c>
      <c r="G159" s="17">
        <v>2400</v>
      </c>
      <c r="H159" s="18">
        <v>-75.415555560000001</v>
      </c>
      <c r="I159" s="19">
        <v>6.9559722199999996</v>
      </c>
      <c r="J159" s="42">
        <v>8.0166666666666639</v>
      </c>
      <c r="K159" s="20">
        <v>8.4145029419813913</v>
      </c>
      <c r="L159" s="20">
        <v>14.08809523809524</v>
      </c>
      <c r="M159" s="20">
        <v>20.071428571428569</v>
      </c>
      <c r="N159" s="20">
        <v>24.155952380952382</v>
      </c>
      <c r="O159" s="20">
        <v>21.602853745541029</v>
      </c>
      <c r="P159" s="20">
        <v>21.41379310344827</v>
      </c>
      <c r="Q159" s="20">
        <v>20.228735632183898</v>
      </c>
      <c r="R159" s="20">
        <v>20.59482758620689</v>
      </c>
      <c r="S159" s="20">
        <v>21.916666666666661</v>
      </c>
      <c r="T159" s="20">
        <v>19.18549346016647</v>
      </c>
      <c r="U159" s="20">
        <v>11.89880952380952</v>
      </c>
      <c r="V159" s="43">
        <v>211.587825517147</v>
      </c>
      <c r="W159" s="23">
        <v>340</v>
      </c>
      <c r="X159" s="44">
        <v>0.94444444444444442</v>
      </c>
      <c r="Y159" s="4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</row>
    <row r="160" spans="1:39" ht="16.5" customHeight="1" x14ac:dyDescent="0.25">
      <c r="A160" s="16">
        <v>23100040</v>
      </c>
      <c r="B160" s="17" t="s">
        <v>1211</v>
      </c>
      <c r="C160" s="17" t="s">
        <v>1342</v>
      </c>
      <c r="D160" s="17" t="s">
        <v>1342</v>
      </c>
      <c r="E160" s="17" t="s">
        <v>58</v>
      </c>
      <c r="F160" s="17">
        <v>1</v>
      </c>
      <c r="G160" s="17">
        <v>965</v>
      </c>
      <c r="H160" s="18">
        <v>-75.01091667</v>
      </c>
      <c r="I160" s="19">
        <v>6.5942777799999996</v>
      </c>
      <c r="J160" s="42">
        <v>5.4999999999999973</v>
      </c>
      <c r="K160" s="20">
        <v>6.8351183145672074</v>
      </c>
      <c r="L160" s="20">
        <v>11.82261904761905</v>
      </c>
      <c r="M160" s="20">
        <v>15.97413793103448</v>
      </c>
      <c r="N160" s="20">
        <v>18.119211822660091</v>
      </c>
      <c r="O160" s="20">
        <v>12.596059113300489</v>
      </c>
      <c r="P160" s="20">
        <v>12.772619047619051</v>
      </c>
      <c r="Q160" s="20">
        <v>14.1141498216409</v>
      </c>
      <c r="R160" s="20">
        <v>15.87646981107148</v>
      </c>
      <c r="S160" s="20">
        <v>16.113754789272029</v>
      </c>
      <c r="T160" s="20">
        <v>14.38354314906039</v>
      </c>
      <c r="U160" s="20">
        <v>8.3963705339448467</v>
      </c>
      <c r="V160" s="43">
        <v>152.50405338178999</v>
      </c>
      <c r="W160" s="23">
        <v>345</v>
      </c>
      <c r="X160" s="44">
        <v>0.95833333333333337</v>
      </c>
      <c r="Y160" s="4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</row>
    <row r="161" spans="1:39" ht="16.5" customHeight="1" x14ac:dyDescent="0.25">
      <c r="A161" s="16">
        <v>23160010</v>
      </c>
      <c r="B161" s="17" t="s">
        <v>1211</v>
      </c>
      <c r="C161" s="17" t="s">
        <v>835</v>
      </c>
      <c r="D161" s="17" t="s">
        <v>1343</v>
      </c>
      <c r="E161" s="17" t="s">
        <v>58</v>
      </c>
      <c r="F161" s="17">
        <v>8</v>
      </c>
      <c r="G161" s="17">
        <v>85</v>
      </c>
      <c r="H161" s="18">
        <v>-73.944166670000001</v>
      </c>
      <c r="I161" s="19">
        <v>7.0894444400000003</v>
      </c>
      <c r="J161" s="42">
        <v>2.4666666666666659</v>
      </c>
      <c r="K161" s="20">
        <v>3.8002976190476199</v>
      </c>
      <c r="L161" s="20">
        <v>8.1333333333333293</v>
      </c>
      <c r="M161" s="20">
        <v>10.3</v>
      </c>
      <c r="N161" s="20">
        <v>12.2</v>
      </c>
      <c r="O161" s="20">
        <v>9.6000000000000014</v>
      </c>
      <c r="P161" s="20">
        <v>8.5088888888888849</v>
      </c>
      <c r="Q161" s="20">
        <v>10.55172413793103</v>
      </c>
      <c r="R161" s="20">
        <v>11.8</v>
      </c>
      <c r="S161" s="20">
        <v>12.666666666666661</v>
      </c>
      <c r="T161" s="20">
        <v>10.46666666666667</v>
      </c>
      <c r="U161" s="20">
        <v>5.466666666666665</v>
      </c>
      <c r="V161" s="43">
        <v>105.9609106458675</v>
      </c>
      <c r="W161" s="23">
        <v>359</v>
      </c>
      <c r="X161" s="44">
        <v>0.99722222222222223</v>
      </c>
      <c r="Y161" s="4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</row>
    <row r="162" spans="1:39" ht="16.5" customHeight="1" x14ac:dyDescent="0.25">
      <c r="A162" s="16">
        <v>27040020</v>
      </c>
      <c r="B162" s="17" t="s">
        <v>1211</v>
      </c>
      <c r="C162" s="17" t="s">
        <v>1344</v>
      </c>
      <c r="D162" s="17" t="s">
        <v>1345</v>
      </c>
      <c r="E162" s="17" t="s">
        <v>58</v>
      </c>
      <c r="F162" s="17">
        <v>1</v>
      </c>
      <c r="G162" s="17">
        <v>125</v>
      </c>
      <c r="H162" s="18">
        <v>-74.952749999999995</v>
      </c>
      <c r="I162" s="19">
        <v>7.5309999999999997</v>
      </c>
      <c r="J162" s="42">
        <v>4.4814814814814801</v>
      </c>
      <c r="K162" s="20">
        <v>4.3372331691297186</v>
      </c>
      <c r="L162" s="20">
        <v>7.2889920424403174</v>
      </c>
      <c r="M162" s="20">
        <v>13.515915119363401</v>
      </c>
      <c r="N162" s="20">
        <v>18.032544378698219</v>
      </c>
      <c r="O162" s="20">
        <v>15.944297082228109</v>
      </c>
      <c r="P162" s="20">
        <v>15.65384615384616</v>
      </c>
      <c r="Q162" s="20">
        <v>17.37037037037037</v>
      </c>
      <c r="R162" s="20">
        <v>16.135278514588862</v>
      </c>
      <c r="S162" s="20">
        <v>18.32</v>
      </c>
      <c r="T162" s="20">
        <v>15.29177718832891</v>
      </c>
      <c r="U162" s="20">
        <v>8.7461538461538417</v>
      </c>
      <c r="V162" s="43">
        <v>155.1178893466294</v>
      </c>
      <c r="W162" s="23">
        <v>314</v>
      </c>
      <c r="X162" s="44">
        <v>0.87222222222222223</v>
      </c>
      <c r="Y162" s="4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</row>
    <row r="163" spans="1:39" ht="16.5" customHeight="1" x14ac:dyDescent="0.25">
      <c r="A163" s="16">
        <v>27030090</v>
      </c>
      <c r="B163" s="17" t="s">
        <v>1211</v>
      </c>
      <c r="C163" s="17" t="s">
        <v>1346</v>
      </c>
      <c r="D163" s="17" t="s">
        <v>1345</v>
      </c>
      <c r="E163" s="17" t="s">
        <v>58</v>
      </c>
      <c r="F163" s="17">
        <v>1</v>
      </c>
      <c r="G163" s="17">
        <v>220</v>
      </c>
      <c r="H163" s="18">
        <v>-74.839333329999988</v>
      </c>
      <c r="I163" s="19">
        <v>7.3193055600000001</v>
      </c>
      <c r="J163" s="42">
        <v>6.6782051282051258</v>
      </c>
      <c r="K163" s="20">
        <v>5.755531609195403</v>
      </c>
      <c r="L163" s="20">
        <v>9.1000000000000014</v>
      </c>
      <c r="M163" s="20">
        <v>14.397208538587851</v>
      </c>
      <c r="N163" s="20">
        <v>18</v>
      </c>
      <c r="O163" s="20">
        <v>16.333333333333329</v>
      </c>
      <c r="P163" s="20">
        <v>16.5</v>
      </c>
      <c r="Q163" s="20">
        <v>17.272222222222219</v>
      </c>
      <c r="R163" s="20">
        <v>17.399999999999999</v>
      </c>
      <c r="S163" s="20">
        <v>18.788888888888891</v>
      </c>
      <c r="T163" s="20">
        <v>17.437931034482759</v>
      </c>
      <c r="U163" s="20">
        <v>12.56555555555555</v>
      </c>
      <c r="V163" s="43">
        <v>170.22887631047109</v>
      </c>
      <c r="W163" s="23">
        <v>359</v>
      </c>
      <c r="X163" s="44">
        <v>0.99722222222222223</v>
      </c>
      <c r="Y163" s="4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</row>
    <row r="164" spans="1:39" ht="16.5" customHeight="1" x14ac:dyDescent="0.25">
      <c r="A164" s="16">
        <v>27030210</v>
      </c>
      <c r="B164" s="17" t="s">
        <v>1211</v>
      </c>
      <c r="C164" s="17" t="s">
        <v>1345</v>
      </c>
      <c r="D164" s="17" t="s">
        <v>1345</v>
      </c>
      <c r="E164" s="17" t="s">
        <v>58</v>
      </c>
      <c r="F164" s="17">
        <v>1</v>
      </c>
      <c r="G164" s="17">
        <v>50</v>
      </c>
      <c r="H164" s="18">
        <v>-74.872388889999996</v>
      </c>
      <c r="I164" s="19">
        <v>7.4862222200000001</v>
      </c>
      <c r="J164" s="42">
        <v>4.966666666666665</v>
      </c>
      <c r="K164" s="20">
        <v>4.6717387338076994</v>
      </c>
      <c r="L164" s="20">
        <v>8.181111111111111</v>
      </c>
      <c r="M164" s="20">
        <v>13.014942528735631</v>
      </c>
      <c r="N164" s="20">
        <v>16.383174603174599</v>
      </c>
      <c r="O164" s="20">
        <v>14.7951833607006</v>
      </c>
      <c r="P164" s="20">
        <v>15.673563218390809</v>
      </c>
      <c r="Q164" s="20">
        <v>15.87471264367816</v>
      </c>
      <c r="R164" s="20">
        <v>15.08045977011494</v>
      </c>
      <c r="S164" s="20">
        <v>17</v>
      </c>
      <c r="T164" s="20">
        <v>16.35057471264367</v>
      </c>
      <c r="U164" s="20">
        <v>10.61934865900383</v>
      </c>
      <c r="V164" s="43">
        <v>152.61147600802769</v>
      </c>
      <c r="W164" s="23">
        <v>359</v>
      </c>
      <c r="X164" s="44">
        <v>0.99722222222222223</v>
      </c>
      <c r="Y164" s="4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</row>
    <row r="165" spans="1:39" ht="16.5" customHeight="1" x14ac:dyDescent="0.25">
      <c r="A165" s="16">
        <v>37055010</v>
      </c>
      <c r="B165" s="17" t="s">
        <v>1218</v>
      </c>
      <c r="C165" s="17" t="s">
        <v>89</v>
      </c>
      <c r="D165" s="17" t="s">
        <v>90</v>
      </c>
      <c r="E165" s="17" t="s">
        <v>90</v>
      </c>
      <c r="F165" s="17">
        <v>8</v>
      </c>
      <c r="G165" s="17">
        <v>128</v>
      </c>
      <c r="H165" s="18">
        <v>-70.738055560000006</v>
      </c>
      <c r="I165" s="19">
        <v>7.0694444399999998</v>
      </c>
      <c r="J165" s="42">
        <v>1.7571428571428569</v>
      </c>
      <c r="K165" s="20">
        <v>2.427889690358902</v>
      </c>
      <c r="L165" s="20">
        <v>5.7523809523809506</v>
      </c>
      <c r="M165" s="20">
        <v>13.5</v>
      </c>
      <c r="N165" s="20">
        <v>19.478571428571431</v>
      </c>
      <c r="O165" s="20">
        <v>22.908730158730162</v>
      </c>
      <c r="P165" s="20">
        <v>22.142857142857139</v>
      </c>
      <c r="Q165" s="20">
        <v>19.841975308641981</v>
      </c>
      <c r="R165" s="20">
        <v>16.351213282247759</v>
      </c>
      <c r="S165" s="20">
        <v>13.797619047619049</v>
      </c>
      <c r="T165" s="20">
        <v>10.321428571428569</v>
      </c>
      <c r="U165" s="20">
        <v>5.7160493827160481</v>
      </c>
      <c r="V165" s="43">
        <v>153.99585782269489</v>
      </c>
      <c r="W165" s="23">
        <v>333</v>
      </c>
      <c r="X165" s="44">
        <v>0.92500000000000004</v>
      </c>
      <c r="Y165" s="4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</row>
    <row r="166" spans="1:39" ht="16.5" customHeight="1" x14ac:dyDescent="0.25">
      <c r="A166" s="16">
        <v>37050040</v>
      </c>
      <c r="B166" s="17" t="s">
        <v>1211</v>
      </c>
      <c r="C166" s="17" t="s">
        <v>810</v>
      </c>
      <c r="D166" s="17" t="s">
        <v>90</v>
      </c>
      <c r="E166" s="17" t="s">
        <v>90</v>
      </c>
      <c r="F166" s="17">
        <v>8</v>
      </c>
      <c r="G166" s="17">
        <v>150</v>
      </c>
      <c r="H166" s="18">
        <v>-70.85166667</v>
      </c>
      <c r="I166" s="19">
        <v>6.9741666699999998</v>
      </c>
      <c r="J166" s="42">
        <v>1.035714285714286</v>
      </c>
      <c r="K166" s="20">
        <v>0.78403193173821228</v>
      </c>
      <c r="L166" s="20">
        <v>2.8928571428571419</v>
      </c>
      <c r="M166" s="20">
        <v>7.8275862068965498</v>
      </c>
      <c r="N166" s="20">
        <v>11.9</v>
      </c>
      <c r="O166" s="20">
        <v>14.821428571428569</v>
      </c>
      <c r="P166" s="20">
        <v>14.82758620689655</v>
      </c>
      <c r="Q166" s="20">
        <v>11.233333333333331</v>
      </c>
      <c r="R166" s="20">
        <v>8.5999999999999979</v>
      </c>
      <c r="S166" s="20">
        <v>7.9099999999999966</v>
      </c>
      <c r="T166" s="20">
        <v>5.4285714285714297</v>
      </c>
      <c r="U166" s="20">
        <v>2.103448275862069</v>
      </c>
      <c r="V166" s="43">
        <v>89.36455738329812</v>
      </c>
      <c r="W166" s="23">
        <v>347</v>
      </c>
      <c r="X166" s="44">
        <v>0.96388888888888891</v>
      </c>
      <c r="Y166" s="4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</row>
    <row r="167" spans="1:39" ht="16.5" customHeight="1" x14ac:dyDescent="0.25">
      <c r="A167" s="16">
        <v>37050050</v>
      </c>
      <c r="B167" s="17" t="s">
        <v>1211</v>
      </c>
      <c r="C167" s="17" t="s">
        <v>341</v>
      </c>
      <c r="D167" s="17" t="s">
        <v>90</v>
      </c>
      <c r="E167" s="17" t="s">
        <v>90</v>
      </c>
      <c r="F167" s="17">
        <v>8</v>
      </c>
      <c r="G167" s="17">
        <v>100</v>
      </c>
      <c r="H167" s="18">
        <v>-70.26555556000001</v>
      </c>
      <c r="I167" s="19">
        <v>6.9402777799999997</v>
      </c>
      <c r="J167" s="42">
        <v>0.92592592592592593</v>
      </c>
      <c r="K167" s="20">
        <v>1.3014276591862799</v>
      </c>
      <c r="L167" s="20">
        <v>2.7511904761904749</v>
      </c>
      <c r="M167" s="20">
        <v>7.5172413793103443</v>
      </c>
      <c r="N167" s="20">
        <v>11.566666666666659</v>
      </c>
      <c r="O167" s="20">
        <v>14.8</v>
      </c>
      <c r="P167" s="20">
        <v>14.9</v>
      </c>
      <c r="Q167" s="20">
        <v>12.27586206896552</v>
      </c>
      <c r="R167" s="20">
        <v>10.53333333333333</v>
      </c>
      <c r="S167" s="20">
        <v>7.5333333333333297</v>
      </c>
      <c r="T167" s="20">
        <v>4.3666666666666671</v>
      </c>
      <c r="U167" s="20">
        <v>1.535714285714286</v>
      </c>
      <c r="V167" s="43">
        <v>90.007361795292823</v>
      </c>
      <c r="W167" s="23">
        <v>348</v>
      </c>
      <c r="X167" s="44">
        <v>0.96666666666666667</v>
      </c>
      <c r="Y167" s="4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</row>
    <row r="168" spans="1:39" ht="16.5" customHeight="1" x14ac:dyDescent="0.25">
      <c r="A168" s="16">
        <v>37050010</v>
      </c>
      <c r="B168" s="17" t="s">
        <v>1211</v>
      </c>
      <c r="C168" s="17" t="s">
        <v>827</v>
      </c>
      <c r="D168" s="17" t="s">
        <v>827</v>
      </c>
      <c r="E168" s="17" t="s">
        <v>90</v>
      </c>
      <c r="F168" s="17">
        <v>8</v>
      </c>
      <c r="G168" s="17">
        <v>100</v>
      </c>
      <c r="H168" s="18">
        <v>-71.419722220000011</v>
      </c>
      <c r="I168" s="19">
        <v>7.0372222200000003</v>
      </c>
      <c r="J168" s="42">
        <v>1.866666666666666</v>
      </c>
      <c r="K168" s="20">
        <v>1.835786124794746</v>
      </c>
      <c r="L168" s="20">
        <v>4.1034482758620676</v>
      </c>
      <c r="M168" s="20">
        <v>9.8000000000000025</v>
      </c>
      <c r="N168" s="20">
        <v>13.8</v>
      </c>
      <c r="O168" s="20">
        <v>16.172413793103441</v>
      </c>
      <c r="P168" s="20">
        <v>15.6551724137931</v>
      </c>
      <c r="Q168" s="20">
        <v>11.448275862068961</v>
      </c>
      <c r="R168" s="20">
        <v>9.7666666666666675</v>
      </c>
      <c r="S168" s="20">
        <v>10.08</v>
      </c>
      <c r="T168" s="20">
        <v>9.0666666666666682</v>
      </c>
      <c r="U168" s="20">
        <v>4.1666666666666643</v>
      </c>
      <c r="V168" s="43">
        <v>107.76176313628901</v>
      </c>
      <c r="W168" s="23">
        <v>356</v>
      </c>
      <c r="X168" s="44">
        <v>0.98888888888888893</v>
      </c>
      <c r="Y168" s="4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</row>
    <row r="169" spans="1:39" ht="16.5" customHeight="1" x14ac:dyDescent="0.25">
      <c r="A169" s="16">
        <v>36037010</v>
      </c>
      <c r="B169" s="17" t="s">
        <v>1212</v>
      </c>
      <c r="C169" s="17" t="s">
        <v>1347</v>
      </c>
      <c r="D169" s="17" t="s">
        <v>1348</v>
      </c>
      <c r="E169" s="17" t="s">
        <v>90</v>
      </c>
      <c r="F169" s="17">
        <v>3</v>
      </c>
      <c r="G169" s="17">
        <v>72</v>
      </c>
      <c r="H169" s="18">
        <v>-69.638750000000002</v>
      </c>
      <c r="I169" s="19">
        <v>6.0417777799999994</v>
      </c>
      <c r="J169" s="42">
        <v>1.3793103448275861</v>
      </c>
      <c r="K169" s="20">
        <v>1.262460364645263</v>
      </c>
      <c r="L169" s="20">
        <v>3.962962962962961</v>
      </c>
      <c r="M169" s="20">
        <v>9.7241379310344804</v>
      </c>
      <c r="N169" s="20">
        <v>15.11111111111112</v>
      </c>
      <c r="O169" s="20">
        <v>17.843304843304839</v>
      </c>
      <c r="P169" s="20">
        <v>17.753846153846151</v>
      </c>
      <c r="Q169" s="20">
        <v>14.31111111111111</v>
      </c>
      <c r="R169" s="20">
        <v>13.41836734693878</v>
      </c>
      <c r="S169" s="20">
        <v>10.92592592592592</v>
      </c>
      <c r="T169" s="20">
        <v>7.6666666666666679</v>
      </c>
      <c r="U169" s="20">
        <v>2.5925925925925921</v>
      </c>
      <c r="V169" s="43">
        <v>115.9517973549675</v>
      </c>
      <c r="W169" s="23">
        <v>330</v>
      </c>
      <c r="X169" s="44">
        <v>0.91666666666666663</v>
      </c>
      <c r="Y169" s="4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</row>
    <row r="170" spans="1:39" ht="16.5" customHeight="1" x14ac:dyDescent="0.25">
      <c r="A170" s="16">
        <v>36030030</v>
      </c>
      <c r="B170" s="17" t="s">
        <v>1211</v>
      </c>
      <c r="C170" s="17" t="s">
        <v>335</v>
      </c>
      <c r="D170" s="17" t="s">
        <v>522</v>
      </c>
      <c r="E170" s="17" t="s">
        <v>90</v>
      </c>
      <c r="F170" s="17">
        <v>6</v>
      </c>
      <c r="G170" s="17">
        <v>300</v>
      </c>
      <c r="H170" s="18">
        <v>-71.707638889999998</v>
      </c>
      <c r="I170" s="19">
        <v>6.5706388899999997</v>
      </c>
      <c r="J170" s="42">
        <v>2.68</v>
      </c>
      <c r="K170" s="20">
        <v>2.5838741000378929</v>
      </c>
      <c r="L170" s="20">
        <v>6.2346153846153838</v>
      </c>
      <c r="M170" s="20">
        <v>11.777645659928661</v>
      </c>
      <c r="N170" s="20">
        <v>13.201190476190471</v>
      </c>
      <c r="O170" s="20">
        <v>15.867177522349939</v>
      </c>
      <c r="P170" s="20">
        <v>15.31604938271605</v>
      </c>
      <c r="Q170" s="20">
        <v>13.392857142857141</v>
      </c>
      <c r="R170" s="20">
        <v>12.33333333333333</v>
      </c>
      <c r="S170" s="20">
        <v>11.56211153682418</v>
      </c>
      <c r="T170" s="20">
        <v>7.8571428571428594</v>
      </c>
      <c r="U170" s="20">
        <v>3.9999999999999978</v>
      </c>
      <c r="V170" s="43">
        <v>116.8059973959959</v>
      </c>
      <c r="W170" s="23">
        <v>324</v>
      </c>
      <c r="X170" s="44">
        <v>0.9</v>
      </c>
      <c r="Y170" s="4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</row>
    <row r="171" spans="1:39" ht="16.5" customHeight="1" x14ac:dyDescent="0.25">
      <c r="A171" s="16">
        <v>36020030</v>
      </c>
      <c r="B171" s="17" t="s">
        <v>1211</v>
      </c>
      <c r="C171" s="17" t="s">
        <v>1349</v>
      </c>
      <c r="D171" s="17" t="s">
        <v>522</v>
      </c>
      <c r="E171" s="17" t="s">
        <v>90</v>
      </c>
      <c r="F171" s="17">
        <v>6</v>
      </c>
      <c r="G171" s="17">
        <v>860</v>
      </c>
      <c r="H171" s="18">
        <v>-71.975499999999997</v>
      </c>
      <c r="I171" s="19">
        <v>6.2348888899999997</v>
      </c>
      <c r="J171" s="42">
        <v>2.3461538461538458</v>
      </c>
      <c r="K171" s="20">
        <v>3.0035919540229892</v>
      </c>
      <c r="L171" s="20">
        <v>7.2618135376756028</v>
      </c>
      <c r="M171" s="20">
        <v>14.618719211822659</v>
      </c>
      <c r="N171" s="20">
        <v>17.58111658456486</v>
      </c>
      <c r="O171" s="20">
        <v>17.714285714285712</v>
      </c>
      <c r="P171" s="20">
        <v>18.339285714285719</v>
      </c>
      <c r="Q171" s="20">
        <v>16.722222222222221</v>
      </c>
      <c r="R171" s="20">
        <v>16.054131054131052</v>
      </c>
      <c r="S171" s="20">
        <v>16.967980295566498</v>
      </c>
      <c r="T171" s="20">
        <v>11.642857142857141</v>
      </c>
      <c r="U171" s="20">
        <v>4.6493827160493808</v>
      </c>
      <c r="V171" s="43">
        <v>146.9015399936377</v>
      </c>
      <c r="W171" s="23">
        <v>330</v>
      </c>
      <c r="X171" s="44">
        <v>0.91666666666666663</v>
      </c>
      <c r="Y171" s="4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</row>
    <row r="172" spans="1:39" ht="16.5" customHeight="1" x14ac:dyDescent="0.25">
      <c r="A172" s="16">
        <v>36025010</v>
      </c>
      <c r="B172" s="17" t="s">
        <v>1236</v>
      </c>
      <c r="C172" s="17" t="s">
        <v>522</v>
      </c>
      <c r="D172" s="17" t="s">
        <v>522</v>
      </c>
      <c r="E172" s="17" t="s">
        <v>90</v>
      </c>
      <c r="F172" s="17">
        <v>6</v>
      </c>
      <c r="G172" s="17">
        <v>350</v>
      </c>
      <c r="H172" s="18">
        <v>-71.745027780000001</v>
      </c>
      <c r="I172" s="19">
        <v>6.45619444</v>
      </c>
      <c r="J172" s="42">
        <v>2.337037037037037</v>
      </c>
      <c r="K172" s="20">
        <v>3.0525946815734621</v>
      </c>
      <c r="L172" s="20">
        <v>5.1264367816091942</v>
      </c>
      <c r="M172" s="20">
        <v>12.241441092640491</v>
      </c>
      <c r="N172" s="20">
        <v>14.53304597701149</v>
      </c>
      <c r="O172" s="20">
        <v>16.492413793103449</v>
      </c>
      <c r="P172" s="20">
        <v>14.467857142857151</v>
      </c>
      <c r="Q172" s="20">
        <v>12.412345679012351</v>
      </c>
      <c r="R172" s="20">
        <v>11.182539682539691</v>
      </c>
      <c r="S172" s="20">
        <v>11.6805829228243</v>
      </c>
      <c r="T172" s="20">
        <v>7.7888738453902304</v>
      </c>
      <c r="U172" s="20">
        <v>3.593267651888342</v>
      </c>
      <c r="V172" s="43">
        <v>114.90843628748721</v>
      </c>
      <c r="W172" s="23">
        <v>318</v>
      </c>
      <c r="X172" s="44">
        <v>0.8833333333333333</v>
      </c>
      <c r="Y172" s="4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</row>
    <row r="173" spans="1:39" ht="16.5" customHeight="1" x14ac:dyDescent="0.25">
      <c r="A173" s="16">
        <v>17025020</v>
      </c>
      <c r="B173" s="17" t="s">
        <v>1218</v>
      </c>
      <c r="C173" s="17" t="s">
        <v>29</v>
      </c>
      <c r="D173" s="17" t="s">
        <v>1350</v>
      </c>
      <c r="E173" s="17" t="s">
        <v>27</v>
      </c>
      <c r="F173" s="17">
        <v>11</v>
      </c>
      <c r="G173" s="17">
        <v>7</v>
      </c>
      <c r="H173" s="18">
        <v>-81.357722219999999</v>
      </c>
      <c r="I173" s="19">
        <v>13.359500000000001</v>
      </c>
      <c r="J173" s="42">
        <v>20.18095238095238</v>
      </c>
      <c r="K173" s="20">
        <v>14.810044276331221</v>
      </c>
      <c r="L173" s="20">
        <v>10.571428571428569</v>
      </c>
      <c r="M173" s="20">
        <v>8.2499999999999982</v>
      </c>
      <c r="N173" s="20">
        <v>14.607142857142851</v>
      </c>
      <c r="O173" s="20">
        <v>19.630541871921181</v>
      </c>
      <c r="P173" s="20">
        <v>22.139743589743581</v>
      </c>
      <c r="Q173" s="20">
        <v>21</v>
      </c>
      <c r="R173" s="20">
        <v>20.366422849181468</v>
      </c>
      <c r="S173" s="20">
        <v>23.163950617283952</v>
      </c>
      <c r="T173" s="20">
        <v>23.028097062579821</v>
      </c>
      <c r="U173" s="20">
        <v>21.555555555555561</v>
      </c>
      <c r="V173" s="43">
        <v>219.30387963212061</v>
      </c>
      <c r="W173" s="23">
        <v>329</v>
      </c>
      <c r="X173" s="44">
        <v>0.91388888888888886</v>
      </c>
      <c r="Y173" s="4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</row>
    <row r="174" spans="1:39" ht="16.5" customHeight="1" x14ac:dyDescent="0.25">
      <c r="A174" s="16">
        <v>17020040</v>
      </c>
      <c r="B174" s="17" t="s">
        <v>1211</v>
      </c>
      <c r="C174" s="17" t="s">
        <v>495</v>
      </c>
      <c r="D174" s="17" t="s">
        <v>1350</v>
      </c>
      <c r="E174" s="17" t="s">
        <v>27</v>
      </c>
      <c r="F174" s="17">
        <v>11</v>
      </c>
      <c r="G174" s="17">
        <v>95</v>
      </c>
      <c r="H174" s="18">
        <v>-81.388111109999997</v>
      </c>
      <c r="I174" s="19">
        <v>13.34377778</v>
      </c>
      <c r="J174" s="42">
        <v>16.619540229885061</v>
      </c>
      <c r="K174" s="20">
        <v>10.447132301196341</v>
      </c>
      <c r="L174" s="20">
        <v>6.4942528735632168</v>
      </c>
      <c r="M174" s="20">
        <v>4.3076923076923066</v>
      </c>
      <c r="N174" s="20">
        <v>10.96551724137931</v>
      </c>
      <c r="O174" s="20">
        <v>14.48275862068966</v>
      </c>
      <c r="P174" s="20">
        <v>17.751248513674199</v>
      </c>
      <c r="Q174" s="20">
        <v>16.823809523809519</v>
      </c>
      <c r="R174" s="20">
        <v>17.86272156961812</v>
      </c>
      <c r="S174" s="20">
        <v>22.697126436781609</v>
      </c>
      <c r="T174" s="20">
        <v>21.179038559537961</v>
      </c>
      <c r="U174" s="20">
        <v>18.556321839080461</v>
      </c>
      <c r="V174" s="43">
        <v>178.1871600169078</v>
      </c>
      <c r="W174" s="23">
        <v>340</v>
      </c>
      <c r="X174" s="44">
        <v>0.94444444444444442</v>
      </c>
      <c r="Y174" s="4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</row>
    <row r="175" spans="1:39" ht="16.5" customHeight="1" x14ac:dyDescent="0.25">
      <c r="A175" s="16">
        <v>17020030</v>
      </c>
      <c r="B175" s="17" t="s">
        <v>1211</v>
      </c>
      <c r="C175" s="17" t="s">
        <v>1351</v>
      </c>
      <c r="D175" s="17" t="s">
        <v>1350</v>
      </c>
      <c r="E175" s="17" t="s">
        <v>27</v>
      </c>
      <c r="F175" s="17">
        <v>11</v>
      </c>
      <c r="G175" s="17">
        <v>12</v>
      </c>
      <c r="H175" s="18">
        <v>-81.391444440000001</v>
      </c>
      <c r="I175" s="19">
        <v>13.356444440000001</v>
      </c>
      <c r="J175" s="42">
        <v>9.6066666666666638</v>
      </c>
      <c r="K175" s="20">
        <v>6.0235794971972174</v>
      </c>
      <c r="L175" s="20">
        <v>2.9344444444444431</v>
      </c>
      <c r="M175" s="20">
        <v>1.8114816218264489</v>
      </c>
      <c r="N175" s="20">
        <v>8.5357142857142829</v>
      </c>
      <c r="O175" s="20">
        <v>11.825123152709359</v>
      </c>
      <c r="P175" s="20">
        <v>13.79310344827587</v>
      </c>
      <c r="Q175" s="20">
        <v>12.754761904761899</v>
      </c>
      <c r="R175" s="20">
        <v>12.992200328407231</v>
      </c>
      <c r="S175" s="20">
        <v>18.020238095238099</v>
      </c>
      <c r="T175" s="20">
        <v>16.827586206896552</v>
      </c>
      <c r="U175" s="20">
        <v>11.39770114942529</v>
      </c>
      <c r="V175" s="43">
        <v>126.5226008015633</v>
      </c>
      <c r="W175" s="23">
        <v>346</v>
      </c>
      <c r="X175" s="44">
        <v>0.96111111111111114</v>
      </c>
      <c r="Y175" s="4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</row>
    <row r="176" spans="1:39" ht="16.5" customHeight="1" x14ac:dyDescent="0.25">
      <c r="A176" s="16">
        <v>17015010</v>
      </c>
      <c r="B176" s="17" t="s">
        <v>1218</v>
      </c>
      <c r="C176" s="17" t="s">
        <v>25</v>
      </c>
      <c r="D176" s="17" t="s">
        <v>1352</v>
      </c>
      <c r="E176" s="17" t="s">
        <v>27</v>
      </c>
      <c r="F176" s="17">
        <v>11</v>
      </c>
      <c r="G176" s="17">
        <v>1</v>
      </c>
      <c r="H176" s="18">
        <v>-81.703888888888898</v>
      </c>
      <c r="I176" s="19">
        <v>12.586944444444439</v>
      </c>
      <c r="J176" s="42">
        <v>19.92857142857142</v>
      </c>
      <c r="K176" s="20">
        <v>14.04050844475721</v>
      </c>
      <c r="L176" s="20">
        <v>9.690476190476188</v>
      </c>
      <c r="M176" s="20">
        <v>9.2857142857142847</v>
      </c>
      <c r="N176" s="20">
        <v>14.928571428571431</v>
      </c>
      <c r="O176" s="20">
        <v>19.785714285714288</v>
      </c>
      <c r="P176" s="20">
        <v>23.392592592592589</v>
      </c>
      <c r="Q176" s="20">
        <v>21.749999999999989</v>
      </c>
      <c r="R176" s="20">
        <v>20.612366230677761</v>
      </c>
      <c r="S176" s="20">
        <v>22.97044334975369</v>
      </c>
      <c r="T176" s="20">
        <v>23.50738916256158</v>
      </c>
      <c r="U176" s="20">
        <v>22.049071618037129</v>
      </c>
      <c r="V176" s="43">
        <v>221.94141901742751</v>
      </c>
      <c r="W176" s="23">
        <v>339</v>
      </c>
      <c r="X176" s="44">
        <v>0.94166666666666665</v>
      </c>
      <c r="Y176" s="4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</row>
    <row r="177" spans="1:39" ht="16.5" customHeight="1" x14ac:dyDescent="0.25">
      <c r="A177" s="16">
        <v>17010010</v>
      </c>
      <c r="B177" s="17" t="s">
        <v>1235</v>
      </c>
      <c r="C177" s="17" t="s">
        <v>1353</v>
      </c>
      <c r="D177" s="17" t="s">
        <v>1352</v>
      </c>
      <c r="E177" s="17" t="s">
        <v>27</v>
      </c>
      <c r="F177" s="17">
        <v>11</v>
      </c>
      <c r="G177" s="17">
        <v>80</v>
      </c>
      <c r="H177" s="18">
        <v>-81.720250000000007</v>
      </c>
      <c r="I177" s="19">
        <v>12.53975</v>
      </c>
      <c r="J177" s="42">
        <v>14.947704081632651</v>
      </c>
      <c r="K177" s="20">
        <v>10.17501979239972</v>
      </c>
      <c r="L177" s="20">
        <v>6.4781609195402288</v>
      </c>
      <c r="M177" s="20">
        <v>5.7305236270753506</v>
      </c>
      <c r="N177" s="20">
        <v>12.272444444444449</v>
      </c>
      <c r="O177" s="20">
        <v>16.416338259441709</v>
      </c>
      <c r="P177" s="20">
        <v>19.210970017636679</v>
      </c>
      <c r="Q177" s="20">
        <v>17.035632183908049</v>
      </c>
      <c r="R177" s="20">
        <v>17.898162182644938</v>
      </c>
      <c r="S177" s="20">
        <v>21.194345238095242</v>
      </c>
      <c r="T177" s="20">
        <v>21.578555549811298</v>
      </c>
      <c r="U177" s="20">
        <v>18.909811165845639</v>
      </c>
      <c r="V177" s="43">
        <v>181.84766746247601</v>
      </c>
      <c r="W177" s="23">
        <v>342</v>
      </c>
      <c r="X177" s="44">
        <v>0.95</v>
      </c>
      <c r="Y177" s="4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</row>
    <row r="178" spans="1:39" ht="16.5" customHeight="1" x14ac:dyDescent="0.25">
      <c r="A178" s="16">
        <v>17010020</v>
      </c>
      <c r="B178" s="17" t="s">
        <v>1211</v>
      </c>
      <c r="C178" s="17" t="s">
        <v>1354</v>
      </c>
      <c r="D178" s="17" t="s">
        <v>1352</v>
      </c>
      <c r="E178" s="17" t="s">
        <v>27</v>
      </c>
      <c r="F178" s="17">
        <v>11</v>
      </c>
      <c r="G178" s="17">
        <v>2</v>
      </c>
      <c r="H178" s="18">
        <v>-81.730444439999999</v>
      </c>
      <c r="I178" s="19">
        <v>12.481</v>
      </c>
      <c r="J178" s="42">
        <v>11.147619047619051</v>
      </c>
      <c r="K178" s="20">
        <v>6.1790662385643911</v>
      </c>
      <c r="L178" s="20">
        <v>3.6071428571428559</v>
      </c>
      <c r="M178" s="20">
        <v>3.0689655172413799</v>
      </c>
      <c r="N178" s="20">
        <v>8.6523809523809501</v>
      </c>
      <c r="O178" s="20">
        <v>12.60302197802198</v>
      </c>
      <c r="P178" s="20">
        <v>14.93690476190476</v>
      </c>
      <c r="Q178" s="20">
        <v>12.71358024691358</v>
      </c>
      <c r="R178" s="20">
        <v>12.98997791744522</v>
      </c>
      <c r="S178" s="20">
        <v>16.696387520525452</v>
      </c>
      <c r="T178" s="20">
        <v>15.59500351864884</v>
      </c>
      <c r="U178" s="20">
        <v>13.865694076038899</v>
      </c>
      <c r="V178" s="43">
        <v>132.05574463244739</v>
      </c>
      <c r="W178" s="23">
        <v>335</v>
      </c>
      <c r="X178" s="44">
        <v>0.93055555555555558</v>
      </c>
      <c r="Y178" s="4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</row>
    <row r="179" spans="1:39" ht="16.5" customHeight="1" x14ac:dyDescent="0.25">
      <c r="A179" s="16">
        <v>29040020</v>
      </c>
      <c r="B179" s="17" t="s">
        <v>1211</v>
      </c>
      <c r="C179" s="17" t="s">
        <v>241</v>
      </c>
      <c r="D179" s="17" t="s">
        <v>242</v>
      </c>
      <c r="E179" s="17" t="s">
        <v>38</v>
      </c>
      <c r="F179" s="17">
        <v>2</v>
      </c>
      <c r="G179" s="17">
        <v>100</v>
      </c>
      <c r="H179" s="18">
        <v>-74.907833329999988</v>
      </c>
      <c r="I179" s="19">
        <v>10.708500000000001</v>
      </c>
      <c r="J179" s="42">
        <v>0.44827586206896552</v>
      </c>
      <c r="K179" s="20">
        <v>0.76059537965007629</v>
      </c>
      <c r="L179" s="20">
        <v>1.4839080459770111</v>
      </c>
      <c r="M179" s="20">
        <v>4.6428571428571441</v>
      </c>
      <c r="N179" s="20">
        <v>8.5862068965517224</v>
      </c>
      <c r="O179" s="20">
        <v>7.3999999999999986</v>
      </c>
      <c r="P179" s="20">
        <v>6.8666666666666618</v>
      </c>
      <c r="Q179" s="20">
        <v>9.6551724137931032</v>
      </c>
      <c r="R179" s="20">
        <v>10.3</v>
      </c>
      <c r="S179" s="20">
        <v>10.172222222222221</v>
      </c>
      <c r="T179" s="20">
        <v>7.8822829964328189</v>
      </c>
      <c r="U179" s="20">
        <v>2.4666666666666659</v>
      </c>
      <c r="V179" s="43">
        <v>70.664854292886389</v>
      </c>
      <c r="W179" s="23">
        <v>350</v>
      </c>
      <c r="X179" s="44">
        <v>0.97222222222222221</v>
      </c>
      <c r="Y179" s="4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</row>
    <row r="180" spans="1:39" ht="16.5" customHeight="1" x14ac:dyDescent="0.25">
      <c r="A180" s="16">
        <v>29040450</v>
      </c>
      <c r="B180" s="17" t="s">
        <v>1211</v>
      </c>
      <c r="C180" s="17" t="s">
        <v>1355</v>
      </c>
      <c r="D180" s="17" t="s">
        <v>210</v>
      </c>
      <c r="E180" s="17" t="s">
        <v>38</v>
      </c>
      <c r="F180" s="17">
        <v>2</v>
      </c>
      <c r="G180" s="17">
        <v>12</v>
      </c>
      <c r="H180" s="18">
        <v>-74.796722220000007</v>
      </c>
      <c r="I180" s="19">
        <v>10.997611109999999</v>
      </c>
      <c r="J180" s="42">
        <v>0.2</v>
      </c>
      <c r="K180" s="20">
        <v>0</v>
      </c>
      <c r="L180" s="20">
        <v>0.7</v>
      </c>
      <c r="M180" s="20">
        <v>2.8</v>
      </c>
      <c r="N180" s="20">
        <v>9</v>
      </c>
      <c r="O180" s="20">
        <v>6.7</v>
      </c>
      <c r="P180" s="20">
        <v>5.4999999999999991</v>
      </c>
      <c r="Q180" s="20">
        <v>7.8999999999999986</v>
      </c>
      <c r="R180" s="20">
        <v>13</v>
      </c>
      <c r="S180" s="20">
        <v>14.4</v>
      </c>
      <c r="T180" s="20">
        <v>9.1</v>
      </c>
      <c r="U180" s="20">
        <v>1.9</v>
      </c>
      <c r="V180" s="43">
        <v>71.2</v>
      </c>
      <c r="W180" s="23">
        <v>120</v>
      </c>
      <c r="X180" s="44">
        <v>1</v>
      </c>
      <c r="Y180" s="45" t="s">
        <v>1356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</row>
    <row r="181" spans="1:39" ht="16.5" customHeight="1" x14ac:dyDescent="0.25">
      <c r="A181" s="16">
        <v>29040250</v>
      </c>
      <c r="B181" s="17" t="s">
        <v>1211</v>
      </c>
      <c r="C181" s="17" t="s">
        <v>1357</v>
      </c>
      <c r="D181" s="17" t="s">
        <v>1358</v>
      </c>
      <c r="E181" s="17" t="s">
        <v>38</v>
      </c>
      <c r="F181" s="17">
        <v>2</v>
      </c>
      <c r="G181" s="17">
        <v>4</v>
      </c>
      <c r="H181" s="18">
        <v>-74.888416669999998</v>
      </c>
      <c r="I181" s="19">
        <v>10.376638890000001</v>
      </c>
      <c r="J181" s="42">
        <v>0.86777777777777754</v>
      </c>
      <c r="K181" s="20">
        <v>0.57056650246305407</v>
      </c>
      <c r="L181" s="20">
        <v>2.635555555555555</v>
      </c>
      <c r="M181" s="20">
        <v>6.5068965517241386</v>
      </c>
      <c r="N181" s="20">
        <v>10.08045977011494</v>
      </c>
      <c r="O181" s="20">
        <v>9.3666666666666689</v>
      </c>
      <c r="P181" s="20">
        <v>8.7666666666666622</v>
      </c>
      <c r="Q181" s="20">
        <v>9.96428571428571</v>
      </c>
      <c r="R181" s="20">
        <v>11.27586206896552</v>
      </c>
      <c r="S181" s="20">
        <v>11.23550903119868</v>
      </c>
      <c r="T181" s="20">
        <v>7.6945812807881788</v>
      </c>
      <c r="U181" s="20">
        <v>2.333333333333333</v>
      </c>
      <c r="V181" s="43">
        <v>81.298160919540223</v>
      </c>
      <c r="W181" s="23">
        <v>349</v>
      </c>
      <c r="X181" s="44">
        <v>0.96944444444444444</v>
      </c>
      <c r="Y181" s="4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</row>
    <row r="182" spans="1:39" ht="16.5" customHeight="1" x14ac:dyDescent="0.25">
      <c r="A182" s="16">
        <v>29040260</v>
      </c>
      <c r="B182" s="17" t="s">
        <v>1211</v>
      </c>
      <c r="C182" s="17" t="s">
        <v>908</v>
      </c>
      <c r="D182" s="17" t="s">
        <v>908</v>
      </c>
      <c r="E182" s="17" t="s">
        <v>38</v>
      </c>
      <c r="F182" s="17">
        <v>2</v>
      </c>
      <c r="G182" s="17">
        <v>4</v>
      </c>
      <c r="H182" s="18">
        <v>-74.886888889999994</v>
      </c>
      <c r="I182" s="19">
        <v>10.455111110000001</v>
      </c>
      <c r="J182" s="42">
        <v>0.53333333333333321</v>
      </c>
      <c r="K182" s="20">
        <v>0.48706896551724133</v>
      </c>
      <c r="L182" s="20">
        <v>1.2758620689655169</v>
      </c>
      <c r="M182" s="20">
        <v>4.3448275862068968</v>
      </c>
      <c r="N182" s="20">
        <v>6.413793103448274</v>
      </c>
      <c r="O182" s="20">
        <v>4.6356321839080454</v>
      </c>
      <c r="P182" s="20">
        <v>5.0666666666666647</v>
      </c>
      <c r="Q182" s="20">
        <v>6.4666666666666632</v>
      </c>
      <c r="R182" s="20">
        <v>7.2666666666666666</v>
      </c>
      <c r="S182" s="20">
        <v>7.5862068965517224</v>
      </c>
      <c r="T182" s="20">
        <v>4.3103448275862073</v>
      </c>
      <c r="U182" s="20">
        <v>1.785714285714286</v>
      </c>
      <c r="V182" s="43">
        <v>50.172783251231508</v>
      </c>
      <c r="W182" s="23">
        <v>352</v>
      </c>
      <c r="X182" s="44">
        <v>0.97777777777777775</v>
      </c>
      <c r="Y182" s="4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</row>
    <row r="183" spans="1:39" ht="16.5" customHeight="1" x14ac:dyDescent="0.25">
      <c r="A183" s="16">
        <v>29040200</v>
      </c>
      <c r="B183" s="17" t="s">
        <v>1211</v>
      </c>
      <c r="C183" s="17" t="s">
        <v>1359</v>
      </c>
      <c r="D183" s="17" t="s">
        <v>908</v>
      </c>
      <c r="E183" s="17" t="s">
        <v>38</v>
      </c>
      <c r="F183" s="17">
        <v>2</v>
      </c>
      <c r="G183" s="17">
        <v>45</v>
      </c>
      <c r="H183" s="18">
        <v>-74.89</v>
      </c>
      <c r="I183" s="19">
        <v>10.52</v>
      </c>
      <c r="J183" s="42">
        <v>0.66666666666666652</v>
      </c>
      <c r="K183" s="20">
        <v>0.49982553366174048</v>
      </c>
      <c r="L183" s="20">
        <v>1.399999999999999</v>
      </c>
      <c r="M183" s="20">
        <v>4.5333333333333341</v>
      </c>
      <c r="N183" s="20">
        <v>6.2777777777777759</v>
      </c>
      <c r="O183" s="20">
        <v>5.3000000000000007</v>
      </c>
      <c r="P183" s="20">
        <v>4.8666666666666636</v>
      </c>
      <c r="Q183" s="20">
        <v>5.8999999999999968</v>
      </c>
      <c r="R183" s="20">
        <v>7.4000000000000021</v>
      </c>
      <c r="S183" s="20">
        <v>7.2948870392389988</v>
      </c>
      <c r="T183" s="20">
        <v>4.9655172413793096</v>
      </c>
      <c r="U183" s="20">
        <v>1.75</v>
      </c>
      <c r="V183" s="43">
        <v>50.854674258724494</v>
      </c>
      <c r="W183" s="23">
        <v>356</v>
      </c>
      <c r="X183" s="44">
        <v>0.98888888888888893</v>
      </c>
      <c r="Y183" s="4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</row>
    <row r="184" spans="1:39" ht="16.5" customHeight="1" x14ac:dyDescent="0.25">
      <c r="A184" s="16">
        <v>29045110</v>
      </c>
      <c r="B184" s="17" t="s">
        <v>1236</v>
      </c>
      <c r="C184" s="17" t="s">
        <v>1360</v>
      </c>
      <c r="D184" s="17" t="s">
        <v>1360</v>
      </c>
      <c r="E184" s="17" t="s">
        <v>38</v>
      </c>
      <c r="F184" s="17">
        <v>2</v>
      </c>
      <c r="G184" s="17">
        <v>20</v>
      </c>
      <c r="H184" s="18">
        <v>-75.046111109999998</v>
      </c>
      <c r="I184" s="19">
        <v>10.833888890000001</v>
      </c>
      <c r="J184" s="42">
        <v>0.33333333333333331</v>
      </c>
      <c r="K184" s="20">
        <v>0.2989417989417989</v>
      </c>
      <c r="L184" s="20">
        <v>0.76923076923076905</v>
      </c>
      <c r="M184" s="20">
        <v>4.5737931034482768</v>
      </c>
      <c r="N184" s="20">
        <v>10.19230769230769</v>
      </c>
      <c r="O184" s="20">
        <v>9.5185185185185155</v>
      </c>
      <c r="P184" s="20">
        <v>8.5908045977011476</v>
      </c>
      <c r="Q184" s="20">
        <v>11.068965517241381</v>
      </c>
      <c r="R184" s="20">
        <v>13.015457788347209</v>
      </c>
      <c r="S184" s="20">
        <v>12.9013079667063</v>
      </c>
      <c r="T184" s="20">
        <v>10.05102040816327</v>
      </c>
      <c r="U184" s="20">
        <v>2.4864197530864192</v>
      </c>
      <c r="V184" s="43">
        <v>83.800101247026106</v>
      </c>
      <c r="W184" s="23">
        <v>329</v>
      </c>
      <c r="X184" s="44">
        <v>0.91388888888888886</v>
      </c>
      <c r="Y184" s="4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</row>
    <row r="185" spans="1:39" ht="16.5" customHeight="1" x14ac:dyDescent="0.25">
      <c r="A185" s="16">
        <v>29030140</v>
      </c>
      <c r="B185" s="17" t="s">
        <v>1211</v>
      </c>
      <c r="C185" s="17" t="s">
        <v>1119</v>
      </c>
      <c r="D185" s="17" t="s">
        <v>1361</v>
      </c>
      <c r="E185" s="17" t="s">
        <v>38</v>
      </c>
      <c r="F185" s="17">
        <v>2</v>
      </c>
      <c r="G185" s="17">
        <v>20</v>
      </c>
      <c r="H185" s="18">
        <v>-75.108333329999994</v>
      </c>
      <c r="I185" s="19">
        <v>10.439444440000001</v>
      </c>
      <c r="J185" s="42">
        <v>0.89770114942528723</v>
      </c>
      <c r="K185" s="20">
        <v>0.55065186003057587</v>
      </c>
      <c r="L185" s="20">
        <v>1.693103448275862</v>
      </c>
      <c r="M185" s="20">
        <v>5.1502463054187189</v>
      </c>
      <c r="N185" s="20">
        <v>9.3571428571428541</v>
      </c>
      <c r="O185" s="20">
        <v>7.862068965517242</v>
      </c>
      <c r="P185" s="20">
        <v>7.1724137931034457</v>
      </c>
      <c r="Q185" s="20">
        <v>9.2857142857142829</v>
      </c>
      <c r="R185" s="20">
        <v>10.36576354679803</v>
      </c>
      <c r="S185" s="20">
        <v>11.990476190476191</v>
      </c>
      <c r="T185" s="20">
        <v>8.7142857142857135</v>
      </c>
      <c r="U185" s="20">
        <v>3.3928571428571419</v>
      </c>
      <c r="V185" s="43">
        <v>76.432425259045331</v>
      </c>
      <c r="W185" s="23">
        <v>341</v>
      </c>
      <c r="X185" s="44">
        <v>0.94722222222222219</v>
      </c>
      <c r="Y185" s="4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</row>
    <row r="186" spans="1:39" ht="16.5" customHeight="1" x14ac:dyDescent="0.25">
      <c r="A186" s="16">
        <v>29035080</v>
      </c>
      <c r="B186" s="17" t="s">
        <v>1227</v>
      </c>
      <c r="C186" s="17" t="s">
        <v>1362</v>
      </c>
      <c r="D186" s="17" t="s">
        <v>267</v>
      </c>
      <c r="E186" s="17" t="s">
        <v>38</v>
      </c>
      <c r="F186" s="17">
        <v>2</v>
      </c>
      <c r="G186" s="17">
        <v>10</v>
      </c>
      <c r="H186" s="18">
        <v>-74.954638889999998</v>
      </c>
      <c r="I186" s="19">
        <v>10.453583330000001</v>
      </c>
      <c r="J186" s="42">
        <v>1.234444444444444</v>
      </c>
      <c r="K186" s="20">
        <v>0.66699241318494196</v>
      </c>
      <c r="L186" s="20">
        <v>3.3488888888888879</v>
      </c>
      <c r="M186" s="20">
        <v>7.4328180737217604</v>
      </c>
      <c r="N186" s="20">
        <v>11.29555555555555</v>
      </c>
      <c r="O186" s="20">
        <v>9.8658730158730172</v>
      </c>
      <c r="P186" s="20">
        <v>9.3413333333333313</v>
      </c>
      <c r="Q186" s="20">
        <v>11.99167657550535</v>
      </c>
      <c r="R186" s="20">
        <v>12.84185493460166</v>
      </c>
      <c r="S186" s="20">
        <v>12.69766151407055</v>
      </c>
      <c r="T186" s="20">
        <v>8.6052318668252088</v>
      </c>
      <c r="U186" s="20">
        <v>4.0344827586206886</v>
      </c>
      <c r="V186" s="43">
        <v>93.356813374625375</v>
      </c>
      <c r="W186" s="23">
        <v>354</v>
      </c>
      <c r="X186" s="44">
        <v>0.98333333333333328</v>
      </c>
      <c r="Y186" s="4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</row>
    <row r="187" spans="1:39" ht="16.5" customHeight="1" x14ac:dyDescent="0.25">
      <c r="A187" s="16">
        <v>14010090</v>
      </c>
      <c r="B187" s="17" t="s">
        <v>1211</v>
      </c>
      <c r="C187" s="17" t="s">
        <v>1363</v>
      </c>
      <c r="D187" s="17" t="s">
        <v>236</v>
      </c>
      <c r="E187" s="17" t="s">
        <v>38</v>
      </c>
      <c r="F187" s="17">
        <v>2</v>
      </c>
      <c r="G187" s="17">
        <v>40</v>
      </c>
      <c r="H187" s="18">
        <v>-75.162277779999997</v>
      </c>
      <c r="I187" s="19">
        <v>10.71022222</v>
      </c>
      <c r="J187" s="42">
        <v>0.37931034482758619</v>
      </c>
      <c r="K187" s="20">
        <v>0.27592576864277207</v>
      </c>
      <c r="L187" s="20">
        <v>0.78809523809523807</v>
      </c>
      <c r="M187" s="20">
        <v>3.3928571428571441</v>
      </c>
      <c r="N187" s="20">
        <v>6.5172413793103434</v>
      </c>
      <c r="O187" s="20">
        <v>7.0333333333333341</v>
      </c>
      <c r="P187" s="20">
        <v>5.3088888888888874</v>
      </c>
      <c r="Q187" s="20">
        <v>7.0799999999999983</v>
      </c>
      <c r="R187" s="20">
        <v>7.2666666666666666</v>
      </c>
      <c r="S187" s="20">
        <v>9.3571428571428559</v>
      </c>
      <c r="T187" s="20">
        <v>6.0370370370370363</v>
      </c>
      <c r="U187" s="20">
        <v>2.1538461538461529</v>
      </c>
      <c r="V187" s="43">
        <v>55.59034481064802</v>
      </c>
      <c r="W187" s="23">
        <v>344</v>
      </c>
      <c r="X187" s="44">
        <v>0.9555555555555556</v>
      </c>
      <c r="Y187" s="4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</row>
    <row r="188" spans="1:39" ht="16.5" customHeight="1" x14ac:dyDescent="0.25">
      <c r="A188" s="16">
        <v>14010020</v>
      </c>
      <c r="B188" s="17" t="s">
        <v>1211</v>
      </c>
      <c r="C188" s="17" t="s">
        <v>235</v>
      </c>
      <c r="D188" s="17" t="s">
        <v>236</v>
      </c>
      <c r="E188" s="17" t="s">
        <v>38</v>
      </c>
      <c r="F188" s="17">
        <v>2</v>
      </c>
      <c r="G188" s="17">
        <v>80</v>
      </c>
      <c r="H188" s="18">
        <v>-75.140111110000007</v>
      </c>
      <c r="I188" s="19">
        <v>10.721888890000001</v>
      </c>
      <c r="J188" s="42">
        <v>0.31034482758620691</v>
      </c>
      <c r="K188" s="20">
        <v>0.17275352471547481</v>
      </c>
      <c r="L188" s="20">
        <v>0.72413793103448254</v>
      </c>
      <c r="M188" s="20">
        <v>3.310344827586206</v>
      </c>
      <c r="N188" s="20">
        <v>7.9391200951248493</v>
      </c>
      <c r="O188" s="20">
        <v>6.9103448275862069</v>
      </c>
      <c r="P188" s="20">
        <v>6.4111111111111088</v>
      </c>
      <c r="Q188" s="20">
        <v>8.6333333333333293</v>
      </c>
      <c r="R188" s="20">
        <v>9.4747126436781617</v>
      </c>
      <c r="S188" s="20">
        <v>11.24367816091954</v>
      </c>
      <c r="T188" s="20">
        <v>8.2142857142857135</v>
      </c>
      <c r="U188" s="20">
        <v>2.1851851851851838</v>
      </c>
      <c r="V188" s="43">
        <v>65.529352182146468</v>
      </c>
      <c r="W188" s="23">
        <v>349</v>
      </c>
      <c r="X188" s="44">
        <v>0.96944444444444444</v>
      </c>
      <c r="Y188" s="4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</row>
    <row r="189" spans="1:39" ht="16.5" customHeight="1" x14ac:dyDescent="0.25">
      <c r="A189" s="16">
        <v>14010010</v>
      </c>
      <c r="B189" s="17" t="s">
        <v>1235</v>
      </c>
      <c r="C189" s="17" t="s">
        <v>259</v>
      </c>
      <c r="D189" s="17" t="s">
        <v>236</v>
      </c>
      <c r="E189" s="17" t="s">
        <v>38</v>
      </c>
      <c r="F189" s="17">
        <v>2</v>
      </c>
      <c r="G189" s="17">
        <v>320</v>
      </c>
      <c r="H189" s="18">
        <v>-75.107972220000008</v>
      </c>
      <c r="I189" s="19">
        <v>10.746111109999999</v>
      </c>
      <c r="J189" s="42">
        <v>0.53333333333333333</v>
      </c>
      <c r="K189" s="20">
        <v>0.34670672668591812</v>
      </c>
      <c r="L189" s="20">
        <v>1.172413793103448</v>
      </c>
      <c r="M189" s="20">
        <v>4.6944114149821647</v>
      </c>
      <c r="N189" s="20">
        <v>9.9655172413793096</v>
      </c>
      <c r="O189" s="20">
        <v>10.29425287356322</v>
      </c>
      <c r="P189" s="20">
        <v>9.0333333333333314</v>
      </c>
      <c r="Q189" s="20">
        <v>11.19880952380953</v>
      </c>
      <c r="R189" s="20">
        <v>12.33333333333333</v>
      </c>
      <c r="S189" s="20">
        <v>13.3</v>
      </c>
      <c r="T189" s="20">
        <v>9.241379310344831</v>
      </c>
      <c r="U189" s="20">
        <v>2.9310344827586201</v>
      </c>
      <c r="V189" s="43">
        <v>85.044525366627028</v>
      </c>
      <c r="W189" s="23">
        <v>354</v>
      </c>
      <c r="X189" s="44">
        <v>0.98333333333333328</v>
      </c>
      <c r="Y189" s="4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</row>
    <row r="190" spans="1:39" ht="16.5" customHeight="1" x14ac:dyDescent="0.25">
      <c r="A190" s="16">
        <v>29040080</v>
      </c>
      <c r="B190" s="17" t="s">
        <v>1211</v>
      </c>
      <c r="C190" s="17" t="s">
        <v>1364</v>
      </c>
      <c r="D190" s="17" t="s">
        <v>1364</v>
      </c>
      <c r="E190" s="17" t="s">
        <v>38</v>
      </c>
      <c r="F190" s="17">
        <v>2</v>
      </c>
      <c r="G190" s="17">
        <v>80</v>
      </c>
      <c r="H190" s="18">
        <v>-74.857916669999994</v>
      </c>
      <c r="I190" s="19">
        <v>10.779</v>
      </c>
      <c r="J190" s="42">
        <v>0.57692307692307676</v>
      </c>
      <c r="K190" s="20">
        <v>0.2407512315270936</v>
      </c>
      <c r="L190" s="20">
        <v>0.99999999999999978</v>
      </c>
      <c r="M190" s="20">
        <v>3.7692307692307701</v>
      </c>
      <c r="N190" s="20">
        <v>8.1923076923076881</v>
      </c>
      <c r="O190" s="20">
        <v>6.481481481481481</v>
      </c>
      <c r="P190" s="20">
        <v>6.0384615384615357</v>
      </c>
      <c r="Q190" s="20">
        <v>8.4074074074074048</v>
      </c>
      <c r="R190" s="20">
        <v>9.3231162196679414</v>
      </c>
      <c r="S190" s="20">
        <v>9.4230769230769216</v>
      </c>
      <c r="T190" s="20">
        <v>6.5</v>
      </c>
      <c r="U190" s="20">
        <v>2.115384615384615</v>
      </c>
      <c r="V190" s="43">
        <v>62.068140955468522</v>
      </c>
      <c r="W190" s="23">
        <v>314</v>
      </c>
      <c r="X190" s="44">
        <v>0.87222222222222223</v>
      </c>
      <c r="Y190" s="4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</row>
    <row r="191" spans="1:39" ht="16.5" customHeight="1" x14ac:dyDescent="0.25">
      <c r="A191" s="16">
        <v>29040070</v>
      </c>
      <c r="B191" s="17" t="s">
        <v>1211</v>
      </c>
      <c r="C191" s="17" t="s">
        <v>234</v>
      </c>
      <c r="D191" s="17" t="s">
        <v>234</v>
      </c>
      <c r="E191" s="17" t="s">
        <v>38</v>
      </c>
      <c r="F191" s="17">
        <v>2</v>
      </c>
      <c r="G191" s="17">
        <v>8</v>
      </c>
      <c r="H191" s="18">
        <v>-74.77072222000001</v>
      </c>
      <c r="I191" s="19">
        <v>10.64177778</v>
      </c>
      <c r="J191" s="42">
        <v>0.3</v>
      </c>
      <c r="K191" s="20">
        <v>0.31677793621986</v>
      </c>
      <c r="L191" s="20">
        <v>1</v>
      </c>
      <c r="M191" s="20">
        <v>4.1318458417849904</v>
      </c>
      <c r="N191" s="20">
        <v>5.5294117647058796</v>
      </c>
      <c r="O191" s="20">
        <v>5.2222222222222232</v>
      </c>
      <c r="P191" s="20">
        <v>4.2222222222222214</v>
      </c>
      <c r="Q191" s="20">
        <v>6.1759259259259238</v>
      </c>
      <c r="R191" s="20">
        <v>8.0172413793103452</v>
      </c>
      <c r="S191" s="20">
        <v>6.7647058823529411</v>
      </c>
      <c r="T191" s="20">
        <v>5.1176470588235308</v>
      </c>
      <c r="U191" s="20">
        <v>1.4375</v>
      </c>
      <c r="V191" s="43">
        <v>48.235500233567912</v>
      </c>
      <c r="W191" s="23">
        <v>212</v>
      </c>
      <c r="X191" s="44">
        <v>0.8833333333333333</v>
      </c>
      <c r="Y191" s="45" t="s">
        <v>1214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</row>
    <row r="192" spans="1:39" ht="16.5" customHeight="1" x14ac:dyDescent="0.25">
      <c r="A192" s="16">
        <v>29040300</v>
      </c>
      <c r="B192" s="17" t="s">
        <v>1211</v>
      </c>
      <c r="C192" s="17" t="s">
        <v>233</v>
      </c>
      <c r="D192" s="17" t="s">
        <v>234</v>
      </c>
      <c r="E192" s="17" t="s">
        <v>38</v>
      </c>
      <c r="F192" s="17">
        <v>2</v>
      </c>
      <c r="G192" s="17">
        <v>5</v>
      </c>
      <c r="H192" s="18">
        <v>-74.822277779999993</v>
      </c>
      <c r="I192" s="19">
        <v>10.50788889</v>
      </c>
      <c r="J192" s="42">
        <v>0.46888888888888891</v>
      </c>
      <c r="K192" s="20">
        <v>0.30401006507328338</v>
      </c>
      <c r="L192" s="20">
        <v>1.1000000000000001</v>
      </c>
      <c r="M192" s="20">
        <v>4.3000000000000007</v>
      </c>
      <c r="N192" s="20">
        <v>6.1999999999999966</v>
      </c>
      <c r="O192" s="20">
        <v>6.2666666666666684</v>
      </c>
      <c r="P192" s="20">
        <v>5.3999999999999986</v>
      </c>
      <c r="Q192" s="20">
        <v>6.1724137931034448</v>
      </c>
      <c r="R192" s="20">
        <v>7.655172413793105</v>
      </c>
      <c r="S192" s="20">
        <v>7.4285714285714262</v>
      </c>
      <c r="T192" s="20">
        <v>5.6785714285714288</v>
      </c>
      <c r="U192" s="20">
        <v>1.2857142857142849</v>
      </c>
      <c r="V192" s="43">
        <v>52.260008970382529</v>
      </c>
      <c r="W192" s="23">
        <v>352</v>
      </c>
      <c r="X192" s="44">
        <v>0.97777777777777775</v>
      </c>
      <c r="Y192" s="4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</row>
    <row r="193" spans="1:39" ht="16.5" customHeight="1" x14ac:dyDescent="0.25">
      <c r="A193" s="16">
        <v>29040230</v>
      </c>
      <c r="B193" s="17" t="s">
        <v>1211</v>
      </c>
      <c r="C193" s="17" t="s">
        <v>208</v>
      </c>
      <c r="D193" s="17" t="s">
        <v>2466</v>
      </c>
      <c r="E193" s="17" t="s">
        <v>38</v>
      </c>
      <c r="F193" s="17">
        <v>2</v>
      </c>
      <c r="G193" s="17">
        <v>5</v>
      </c>
      <c r="H193" s="18">
        <v>-74.969666669999995</v>
      </c>
      <c r="I193" s="19">
        <v>10.98833333</v>
      </c>
      <c r="J193" s="42">
        <v>6.6666666666666666E-2</v>
      </c>
      <c r="K193" s="20">
        <v>0.104371921182266</v>
      </c>
      <c r="L193" s="20">
        <v>0.13793103448275859</v>
      </c>
      <c r="M193" s="20">
        <v>0.90249702734839476</v>
      </c>
      <c r="N193" s="20">
        <v>4.1379310344827571</v>
      </c>
      <c r="O193" s="20">
        <v>3.3000000000000012</v>
      </c>
      <c r="P193" s="20">
        <v>2.6344444444444441</v>
      </c>
      <c r="Q193" s="20">
        <v>4.5333333333333323</v>
      </c>
      <c r="R193" s="20">
        <v>5.9333333333333353</v>
      </c>
      <c r="S193" s="20">
        <v>6.3942528735632171</v>
      </c>
      <c r="T193" s="20">
        <v>4.3448275862068968</v>
      </c>
      <c r="U193" s="20">
        <v>0.70370370370370361</v>
      </c>
      <c r="V193" s="43">
        <v>33.193292958747783</v>
      </c>
      <c r="W193" s="23">
        <v>351</v>
      </c>
      <c r="X193" s="44">
        <v>0.97499999999999998</v>
      </c>
      <c r="Y193" s="4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</row>
    <row r="194" spans="1:39" ht="16.5" customHeight="1" x14ac:dyDescent="0.25">
      <c r="A194" s="16">
        <v>29030410</v>
      </c>
      <c r="B194" s="17" t="s">
        <v>1211</v>
      </c>
      <c r="C194" s="17" t="s">
        <v>1365</v>
      </c>
      <c r="D194" s="17" t="s">
        <v>1366</v>
      </c>
      <c r="E194" s="17" t="s">
        <v>38</v>
      </c>
      <c r="F194" s="17">
        <v>2</v>
      </c>
      <c r="G194" s="17">
        <v>10</v>
      </c>
      <c r="H194" s="18">
        <v>-75.127222220000007</v>
      </c>
      <c r="I194" s="19">
        <v>10.40833333</v>
      </c>
      <c r="J194" s="42">
        <v>0.4</v>
      </c>
      <c r="K194" s="20">
        <v>0.33167077175697862</v>
      </c>
      <c r="L194" s="20">
        <v>1.2068965517241379</v>
      </c>
      <c r="M194" s="20">
        <v>3.4642857142857149</v>
      </c>
      <c r="N194" s="20">
        <v>6.8275862068965489</v>
      </c>
      <c r="O194" s="20">
        <v>6.2666666666666648</v>
      </c>
      <c r="P194" s="20">
        <v>6.0733333333333306</v>
      </c>
      <c r="Q194" s="20">
        <v>7.93333333333333</v>
      </c>
      <c r="R194" s="20">
        <v>7.5333333333333332</v>
      </c>
      <c r="S194" s="20">
        <v>8.9111111111111079</v>
      </c>
      <c r="T194" s="20">
        <v>5.9999999999999991</v>
      </c>
      <c r="U194" s="20">
        <v>1.667901234567901</v>
      </c>
      <c r="V194" s="43">
        <v>56.616118257009042</v>
      </c>
      <c r="W194" s="23">
        <v>348</v>
      </c>
      <c r="X194" s="44">
        <v>0.96666666666666667</v>
      </c>
      <c r="Y194" s="4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</row>
    <row r="195" spans="1:39" ht="16.5" customHeight="1" x14ac:dyDescent="0.25">
      <c r="A195" s="16">
        <v>29030270</v>
      </c>
      <c r="B195" s="17" t="s">
        <v>1211</v>
      </c>
      <c r="C195" s="17" t="s">
        <v>1367</v>
      </c>
      <c r="D195" s="17" t="s">
        <v>1366</v>
      </c>
      <c r="E195" s="17" t="s">
        <v>38</v>
      </c>
      <c r="F195" s="17">
        <v>2</v>
      </c>
      <c r="G195" s="17">
        <v>15</v>
      </c>
      <c r="H195" s="18">
        <v>-75.131583329999998</v>
      </c>
      <c r="I195" s="19">
        <v>10.433833330000001</v>
      </c>
      <c r="J195" s="42">
        <v>0.59999999999999987</v>
      </c>
      <c r="K195" s="20">
        <v>0.41646573743779453</v>
      </c>
      <c r="L195" s="20">
        <v>1.3793103448275861</v>
      </c>
      <c r="M195" s="20">
        <v>4.1034482758620694</v>
      </c>
      <c r="N195" s="20">
        <v>7.6551724137931014</v>
      </c>
      <c r="O195" s="20">
        <v>6.4370370370370376</v>
      </c>
      <c r="P195" s="20">
        <v>6.4033333333333307</v>
      </c>
      <c r="Q195" s="20">
        <v>7.7999999999999972</v>
      </c>
      <c r="R195" s="20">
        <v>7.9781609195402314</v>
      </c>
      <c r="S195" s="20">
        <v>9.3452380952380949</v>
      </c>
      <c r="T195" s="20">
        <v>5.6785714285714279</v>
      </c>
      <c r="U195" s="20">
        <v>2.2222222222222219</v>
      </c>
      <c r="V195" s="43">
        <v>60.018959807862892</v>
      </c>
      <c r="W195" s="23">
        <v>349</v>
      </c>
      <c r="X195" s="44">
        <v>0.96944444444444444</v>
      </c>
      <c r="Y195" s="4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</row>
    <row r="196" spans="1:39" ht="16.5" customHeight="1" x14ac:dyDescent="0.25">
      <c r="A196" s="16">
        <v>29035200</v>
      </c>
      <c r="B196" s="17" t="s">
        <v>1227</v>
      </c>
      <c r="C196" s="17" t="s">
        <v>2467</v>
      </c>
      <c r="D196" s="17" t="s">
        <v>1366</v>
      </c>
      <c r="E196" s="17" t="s">
        <v>38</v>
      </c>
      <c r="F196" s="17">
        <v>2</v>
      </c>
      <c r="G196" s="17">
        <v>10</v>
      </c>
      <c r="H196" s="18">
        <v>-75.126944440000003</v>
      </c>
      <c r="I196" s="19">
        <v>10.49</v>
      </c>
      <c r="J196" s="42">
        <v>0.94999999999999984</v>
      </c>
      <c r="K196" s="20">
        <v>0.55278461959496439</v>
      </c>
      <c r="L196" s="20">
        <v>2.3175438596491218</v>
      </c>
      <c r="M196" s="20">
        <v>5.8947368421052637</v>
      </c>
      <c r="N196" s="20">
        <v>11.35044745484401</v>
      </c>
      <c r="O196" s="20">
        <v>11.063520871143369</v>
      </c>
      <c r="P196" s="20">
        <v>9.7263157894736807</v>
      </c>
      <c r="Q196" s="20">
        <v>12.38947368421052</v>
      </c>
      <c r="R196" s="20">
        <v>12.666666666666661</v>
      </c>
      <c r="S196" s="20">
        <v>14.213725490196079</v>
      </c>
      <c r="T196" s="20">
        <v>10.666666666666661</v>
      </c>
      <c r="U196" s="20">
        <v>3.059259259259258</v>
      </c>
      <c r="V196" s="43">
        <v>94.851141203809604</v>
      </c>
      <c r="W196" s="23">
        <v>224</v>
      </c>
      <c r="X196" s="44">
        <v>0.93333333333333335</v>
      </c>
      <c r="Y196" s="45" t="s">
        <v>1214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</row>
    <row r="197" spans="1:39" ht="16.5" customHeight="1" x14ac:dyDescent="0.25">
      <c r="A197" s="16">
        <v>29040290</v>
      </c>
      <c r="B197" s="17" t="s">
        <v>1211</v>
      </c>
      <c r="C197" s="17" t="s">
        <v>1368</v>
      </c>
      <c r="D197" s="17" t="s">
        <v>1296</v>
      </c>
      <c r="E197" s="17" t="s">
        <v>38</v>
      </c>
      <c r="F197" s="17">
        <v>2</v>
      </c>
      <c r="G197" s="17">
        <v>100</v>
      </c>
      <c r="H197" s="18">
        <v>-74.971777779999996</v>
      </c>
      <c r="I197" s="19">
        <v>10.55777778</v>
      </c>
      <c r="J197" s="42">
        <v>0.74999999999999989</v>
      </c>
      <c r="K197" s="20">
        <v>0.53552735749472191</v>
      </c>
      <c r="L197" s="20">
        <v>1.25</v>
      </c>
      <c r="M197" s="20">
        <v>4.166666666666667</v>
      </c>
      <c r="N197" s="20">
        <v>6.5333333333333297</v>
      </c>
      <c r="O197" s="20">
        <v>5.3333333333333357</v>
      </c>
      <c r="P197" s="20">
        <v>6.2872030651340989</v>
      </c>
      <c r="Q197" s="20">
        <v>7.0333333333333314</v>
      </c>
      <c r="R197" s="20">
        <v>7.840229885057469</v>
      </c>
      <c r="S197" s="20">
        <v>7.4206896551724117</v>
      </c>
      <c r="T197" s="20">
        <v>5.1093935790725311</v>
      </c>
      <c r="U197" s="20">
        <v>2.137931034482758</v>
      </c>
      <c r="V197" s="43">
        <v>54.397641243080649</v>
      </c>
      <c r="W197" s="23">
        <v>351</v>
      </c>
      <c r="X197" s="44">
        <v>0.97499999999999998</v>
      </c>
      <c r="Y197" s="4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</row>
    <row r="198" spans="1:39" ht="16.5" customHeight="1" x14ac:dyDescent="0.25">
      <c r="A198" s="16">
        <v>29045000</v>
      </c>
      <c r="B198" s="17" t="s">
        <v>1227</v>
      </c>
      <c r="C198" s="17" t="s">
        <v>1369</v>
      </c>
      <c r="D198" s="17" t="s">
        <v>1296</v>
      </c>
      <c r="E198" s="17" t="s">
        <v>38</v>
      </c>
      <c r="F198" s="17">
        <v>2</v>
      </c>
      <c r="G198" s="17">
        <v>100</v>
      </c>
      <c r="H198" s="18">
        <v>-74.918888890000005</v>
      </c>
      <c r="I198" s="19">
        <v>10.636722219999999</v>
      </c>
      <c r="J198" s="42">
        <v>1.153846153846154</v>
      </c>
      <c r="K198" s="20">
        <v>0.74180385387281933</v>
      </c>
      <c r="L198" s="20">
        <v>2.347435897435898</v>
      </c>
      <c r="M198" s="20">
        <v>6.7600000000000007</v>
      </c>
      <c r="N198" s="20">
        <v>8.8076923076923048</v>
      </c>
      <c r="O198" s="20">
        <v>8.3065134099616849</v>
      </c>
      <c r="P198" s="20">
        <v>8.1153846153846132</v>
      </c>
      <c r="Q198" s="20">
        <v>9.0115384615384571</v>
      </c>
      <c r="R198" s="20">
        <v>9.8076923076923084</v>
      </c>
      <c r="S198" s="20">
        <v>9.9346153846153804</v>
      </c>
      <c r="T198" s="20">
        <v>7.6538461538461551</v>
      </c>
      <c r="U198" s="20">
        <v>2.7916666666666661</v>
      </c>
      <c r="V198" s="43">
        <v>75.432035212552449</v>
      </c>
      <c r="W198" s="23">
        <v>310</v>
      </c>
      <c r="X198" s="44">
        <v>0.86111111111111116</v>
      </c>
      <c r="Y198" s="4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</row>
    <row r="199" spans="1:39" ht="16.5" customHeight="1" x14ac:dyDescent="0.25">
      <c r="A199" s="16">
        <v>29040270</v>
      </c>
      <c r="B199" s="17" t="s">
        <v>1211</v>
      </c>
      <c r="C199" s="17" t="s">
        <v>1370</v>
      </c>
      <c r="D199" s="17" t="s">
        <v>685</v>
      </c>
      <c r="E199" s="17" t="s">
        <v>38</v>
      </c>
      <c r="F199" s="17">
        <v>2</v>
      </c>
      <c r="G199" s="17">
        <v>4</v>
      </c>
      <c r="H199" s="18">
        <v>-74.962777779999996</v>
      </c>
      <c r="I199" s="19">
        <v>10.386944440000001</v>
      </c>
      <c r="J199" s="42">
        <v>0.51851851851851849</v>
      </c>
      <c r="K199" s="20">
        <v>0.26157407407407401</v>
      </c>
      <c r="L199" s="20">
        <v>1.1888888888888891</v>
      </c>
      <c r="M199" s="20">
        <v>3.8148148148148149</v>
      </c>
      <c r="N199" s="20">
        <v>5.0740740740740717</v>
      </c>
      <c r="O199" s="20">
        <v>3.592592592592593</v>
      </c>
      <c r="P199" s="20">
        <v>4.0384615384615374</v>
      </c>
      <c r="Q199" s="20">
        <v>5.2307692307692291</v>
      </c>
      <c r="R199" s="20">
        <v>5.1851851851851869</v>
      </c>
      <c r="S199" s="20">
        <v>5.4111111111111114</v>
      </c>
      <c r="T199" s="20">
        <v>4.6923076923076934</v>
      </c>
      <c r="U199" s="20">
        <v>1.28</v>
      </c>
      <c r="V199" s="43">
        <v>40.288297720797708</v>
      </c>
      <c r="W199" s="23">
        <v>319</v>
      </c>
      <c r="X199" s="44">
        <v>0.88611111111111107</v>
      </c>
      <c r="Y199" s="4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</row>
    <row r="200" spans="1:39" ht="16.5" customHeight="1" x14ac:dyDescent="0.25">
      <c r="A200" s="16">
        <v>29045190</v>
      </c>
      <c r="B200" s="17" t="s">
        <v>1218</v>
      </c>
      <c r="C200" s="17" t="s">
        <v>37</v>
      </c>
      <c r="D200" s="17" t="s">
        <v>39</v>
      </c>
      <c r="E200" s="17" t="s">
        <v>38</v>
      </c>
      <c r="F200" s="17">
        <v>2</v>
      </c>
      <c r="G200" s="17">
        <v>14</v>
      </c>
      <c r="H200" s="18">
        <v>-74.779722220000011</v>
      </c>
      <c r="I200" s="19">
        <v>10.91777778</v>
      </c>
      <c r="J200" s="42">
        <v>0.31034482758620691</v>
      </c>
      <c r="K200" s="20">
        <v>0.35660406403940881</v>
      </c>
      <c r="L200" s="20">
        <v>0.67857142857142838</v>
      </c>
      <c r="M200" s="20">
        <v>3.5541022592152198</v>
      </c>
      <c r="N200" s="20">
        <v>9.6523809523809483</v>
      </c>
      <c r="O200" s="20">
        <v>9.5909631391200953</v>
      </c>
      <c r="P200" s="20">
        <v>7.9999999999999982</v>
      </c>
      <c r="Q200" s="20">
        <v>10.71149425287356</v>
      </c>
      <c r="R200" s="20">
        <v>13.602853745541021</v>
      </c>
      <c r="S200" s="20">
        <v>15.263095238095239</v>
      </c>
      <c r="T200" s="20">
        <v>9.7364532019704413</v>
      </c>
      <c r="U200" s="20">
        <v>2.0726190476190478</v>
      </c>
      <c r="V200" s="43">
        <v>83.529482157012609</v>
      </c>
      <c r="W200" s="23">
        <v>342</v>
      </c>
      <c r="X200" s="44">
        <v>0.95</v>
      </c>
      <c r="Y200" s="4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</row>
    <row r="201" spans="1:39" ht="16.5" customHeight="1" x14ac:dyDescent="0.25">
      <c r="A201" s="16">
        <v>29040310</v>
      </c>
      <c r="B201" s="17" t="s">
        <v>1211</v>
      </c>
      <c r="C201" s="17" t="s">
        <v>237</v>
      </c>
      <c r="D201" s="17" t="s">
        <v>238</v>
      </c>
      <c r="E201" s="17" t="s">
        <v>38</v>
      </c>
      <c r="F201" s="17">
        <v>2</v>
      </c>
      <c r="G201" s="17">
        <v>8</v>
      </c>
      <c r="H201" s="18">
        <v>-74.920222219999999</v>
      </c>
      <c r="I201" s="19">
        <v>10.27788889</v>
      </c>
      <c r="J201" s="42">
        <v>0.76666666666666639</v>
      </c>
      <c r="K201" s="20">
        <v>0.73176313628899803</v>
      </c>
      <c r="L201" s="20">
        <v>2.8388888888888881</v>
      </c>
      <c r="M201" s="20">
        <v>6.8275862068965516</v>
      </c>
      <c r="N201" s="20">
        <v>8.5632183908045949</v>
      </c>
      <c r="O201" s="20">
        <v>9.1428571428571406</v>
      </c>
      <c r="P201" s="20">
        <v>8.9083333333333314</v>
      </c>
      <c r="Q201" s="20">
        <v>9.6022988505747087</v>
      </c>
      <c r="R201" s="20">
        <v>9.4875148632580277</v>
      </c>
      <c r="S201" s="20">
        <v>10.444444444444439</v>
      </c>
      <c r="T201" s="20">
        <v>6.71647509578544</v>
      </c>
      <c r="U201" s="20">
        <v>1.8928571428571419</v>
      </c>
      <c r="V201" s="43">
        <v>75.922904162655925</v>
      </c>
      <c r="W201" s="23">
        <v>344</v>
      </c>
      <c r="X201" s="44">
        <v>0.9555555555555556</v>
      </c>
      <c r="Y201" s="4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</row>
    <row r="202" spans="1:39" ht="16.5" customHeight="1" x14ac:dyDescent="0.25">
      <c r="A202" s="16">
        <v>14010100</v>
      </c>
      <c r="B202" s="17" t="s">
        <v>1211</v>
      </c>
      <c r="C202" s="17" t="s">
        <v>1371</v>
      </c>
      <c r="D202" s="17" t="s">
        <v>1372</v>
      </c>
      <c r="E202" s="17" t="s">
        <v>38</v>
      </c>
      <c r="F202" s="17">
        <v>2</v>
      </c>
      <c r="G202" s="17">
        <v>200</v>
      </c>
      <c r="H202" s="18">
        <v>-74.995000000000005</v>
      </c>
      <c r="I202" s="19">
        <v>10.955111110000001</v>
      </c>
      <c r="J202" s="42">
        <v>7.1428571428571425E-2</v>
      </c>
      <c r="K202" s="20">
        <v>7.4735449735449738E-2</v>
      </c>
      <c r="L202" s="20">
        <v>0.51851851851851838</v>
      </c>
      <c r="M202" s="20">
        <v>2.5555555555555549</v>
      </c>
      <c r="N202" s="20">
        <v>6.629629629629628</v>
      </c>
      <c r="O202" s="20">
        <v>6.5086206896551726</v>
      </c>
      <c r="P202" s="20">
        <v>4.6511904761904752</v>
      </c>
      <c r="Q202" s="20">
        <v>8.5428571428571392</v>
      </c>
      <c r="R202" s="20">
        <v>10.678571428571431</v>
      </c>
      <c r="S202" s="20">
        <v>11.111111111111111</v>
      </c>
      <c r="T202" s="20">
        <v>7.9365517241379333</v>
      </c>
      <c r="U202" s="20">
        <v>1.576923076923076</v>
      </c>
      <c r="V202" s="43">
        <v>60.855693374314058</v>
      </c>
      <c r="W202" s="23">
        <v>326</v>
      </c>
      <c r="X202" s="44">
        <v>0.90555555555555556</v>
      </c>
      <c r="Y202" s="4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</row>
    <row r="203" spans="1:39" ht="16.5" customHeight="1" x14ac:dyDescent="0.25">
      <c r="A203" s="16">
        <v>29040240</v>
      </c>
      <c r="B203" s="17" t="s">
        <v>1235</v>
      </c>
      <c r="C203" s="17" t="s">
        <v>251</v>
      </c>
      <c r="D203" s="17" t="s">
        <v>251</v>
      </c>
      <c r="E203" s="17" t="s">
        <v>38</v>
      </c>
      <c r="F203" s="17">
        <v>2</v>
      </c>
      <c r="G203" s="17">
        <v>100</v>
      </c>
      <c r="H203" s="18">
        <v>-74.980555560000013</v>
      </c>
      <c r="I203" s="19">
        <v>10.74472222</v>
      </c>
      <c r="J203" s="42">
        <v>0.7666666666666665</v>
      </c>
      <c r="K203" s="20">
        <v>0.53586176488475334</v>
      </c>
      <c r="L203" s="20">
        <v>1.9033333333333331</v>
      </c>
      <c r="M203" s="20">
        <v>5.9797859690844239</v>
      </c>
      <c r="N203" s="20">
        <v>10.725287356321839</v>
      </c>
      <c r="O203" s="20">
        <v>9.8356321839080483</v>
      </c>
      <c r="P203" s="20">
        <v>8.5899999999999963</v>
      </c>
      <c r="Q203" s="20">
        <v>11.13793103448276</v>
      </c>
      <c r="R203" s="20">
        <v>12.8513674197384</v>
      </c>
      <c r="S203" s="20">
        <v>12.764285714285711</v>
      </c>
      <c r="T203" s="20">
        <v>9.7407847800237803</v>
      </c>
      <c r="U203" s="20">
        <v>2.75595238095238</v>
      </c>
      <c r="V203" s="43">
        <v>87.586888603682098</v>
      </c>
      <c r="W203" s="23">
        <v>351</v>
      </c>
      <c r="X203" s="44">
        <v>0.97499999999999998</v>
      </c>
      <c r="Y203" s="4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</row>
    <row r="204" spans="1:39" ht="16.5" customHeight="1" x14ac:dyDescent="0.25">
      <c r="A204" s="16">
        <v>25020800</v>
      </c>
      <c r="B204" s="17" t="s">
        <v>1211</v>
      </c>
      <c r="C204" s="17" t="s">
        <v>295</v>
      </c>
      <c r="D204" s="17" t="s">
        <v>1373</v>
      </c>
      <c r="E204" s="17" t="s">
        <v>35</v>
      </c>
      <c r="F204" s="17">
        <v>1</v>
      </c>
      <c r="G204" s="17">
        <v>21</v>
      </c>
      <c r="H204" s="18">
        <v>-74.530393889999999</v>
      </c>
      <c r="I204" s="19">
        <v>8.5719288899999988</v>
      </c>
      <c r="J204" s="42">
        <v>1.8421052631578949</v>
      </c>
      <c r="K204" s="20">
        <v>1.9427826030593729</v>
      </c>
      <c r="L204" s="20">
        <v>3.210526315789473</v>
      </c>
      <c r="M204" s="20">
        <v>6.3157894736842106</v>
      </c>
      <c r="N204" s="20">
        <v>11.95</v>
      </c>
      <c r="O204" s="20">
        <v>9.7000000000000011</v>
      </c>
      <c r="P204" s="20">
        <v>10.263157894736841</v>
      </c>
      <c r="Q204" s="20">
        <v>10.822807017543861</v>
      </c>
      <c r="R204" s="20">
        <v>10.927819548872179</v>
      </c>
      <c r="S204" s="20">
        <v>13.16666666666667</v>
      </c>
      <c r="T204" s="20">
        <v>11.16666666666667</v>
      </c>
      <c r="U204" s="20">
        <v>4.9596491228070168</v>
      </c>
      <c r="V204" s="43">
        <v>96.267970572984197</v>
      </c>
      <c r="W204" s="23">
        <v>228</v>
      </c>
      <c r="X204" s="44">
        <v>0.95</v>
      </c>
      <c r="Y204" s="45" t="s">
        <v>1214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</row>
    <row r="205" spans="1:39" ht="16.5" customHeight="1" x14ac:dyDescent="0.25">
      <c r="A205" s="16">
        <v>25020030</v>
      </c>
      <c r="B205" s="17" t="s">
        <v>1211</v>
      </c>
      <c r="C205" s="17" t="s">
        <v>1374</v>
      </c>
      <c r="D205" s="17" t="s">
        <v>1373</v>
      </c>
      <c r="E205" s="17" t="s">
        <v>35</v>
      </c>
      <c r="F205" s="17">
        <v>1</v>
      </c>
      <c r="G205" s="17">
        <v>30</v>
      </c>
      <c r="H205" s="18">
        <v>-74.512222220000012</v>
      </c>
      <c r="I205" s="19">
        <v>8.7272222199999998</v>
      </c>
      <c r="J205" s="42">
        <v>2.0333333333333332</v>
      </c>
      <c r="K205" s="20">
        <v>2.136145320197044</v>
      </c>
      <c r="L205" s="20">
        <v>3.7</v>
      </c>
      <c r="M205" s="20">
        <v>5.799999999999998</v>
      </c>
      <c r="N205" s="20">
        <v>9.8758620689655157</v>
      </c>
      <c r="O205" s="20">
        <v>9.2448275862068972</v>
      </c>
      <c r="P205" s="20">
        <v>8.6666666666666661</v>
      </c>
      <c r="Q205" s="20">
        <v>11.252222222222221</v>
      </c>
      <c r="R205" s="20">
        <v>10.724137931034489</v>
      </c>
      <c r="S205" s="20">
        <v>14.548474038842651</v>
      </c>
      <c r="T205" s="20">
        <v>14.546967895362661</v>
      </c>
      <c r="U205" s="20">
        <v>8.9544444444444444</v>
      </c>
      <c r="V205" s="43">
        <v>101.4830815072759</v>
      </c>
      <c r="W205" s="23">
        <v>357</v>
      </c>
      <c r="X205" s="44">
        <v>0.9916666666666667</v>
      </c>
      <c r="Y205" s="4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</row>
    <row r="206" spans="1:39" ht="16.5" customHeight="1" x14ac:dyDescent="0.25">
      <c r="A206" s="16">
        <v>25020350</v>
      </c>
      <c r="B206" s="17" t="s">
        <v>1211</v>
      </c>
      <c r="C206" s="17" t="s">
        <v>1375</v>
      </c>
      <c r="D206" s="17" t="s">
        <v>1373</v>
      </c>
      <c r="E206" s="17" t="s">
        <v>35</v>
      </c>
      <c r="F206" s="17">
        <v>1</v>
      </c>
      <c r="G206" s="17">
        <v>30</v>
      </c>
      <c r="H206" s="18">
        <v>-74.541666669999998</v>
      </c>
      <c r="I206" s="19">
        <v>8.4927777799999991</v>
      </c>
      <c r="J206" s="42">
        <v>1.7586206896551719</v>
      </c>
      <c r="K206" s="20">
        <v>1.8930907083404109</v>
      </c>
      <c r="L206" s="20">
        <v>4.0689655172413781</v>
      </c>
      <c r="M206" s="20">
        <v>8.0344827586206922</v>
      </c>
      <c r="N206" s="20">
        <v>12.981111111111121</v>
      </c>
      <c r="O206" s="20">
        <v>13.312820512820521</v>
      </c>
      <c r="P206" s="20">
        <v>11.964444444444441</v>
      </c>
      <c r="Q206" s="20">
        <v>14.4</v>
      </c>
      <c r="R206" s="20">
        <v>13.63740053050398</v>
      </c>
      <c r="S206" s="20">
        <v>15.52555555555556</v>
      </c>
      <c r="T206" s="20">
        <v>13.279310344827589</v>
      </c>
      <c r="U206" s="20">
        <v>6.1034482758620667</v>
      </c>
      <c r="V206" s="43">
        <v>116.9592504489829</v>
      </c>
      <c r="W206" s="23">
        <v>355</v>
      </c>
      <c r="X206" s="44">
        <v>0.98611111111111116</v>
      </c>
      <c r="Y206" s="4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</row>
    <row r="207" spans="1:39" ht="16.5" customHeight="1" x14ac:dyDescent="0.25">
      <c r="A207" s="16">
        <v>25020970</v>
      </c>
      <c r="B207" s="17" t="s">
        <v>1211</v>
      </c>
      <c r="C207" s="17" t="s">
        <v>833</v>
      </c>
      <c r="D207" s="17" t="s">
        <v>833</v>
      </c>
      <c r="E207" s="17" t="s">
        <v>35</v>
      </c>
      <c r="F207" s="17">
        <v>8</v>
      </c>
      <c r="G207" s="17">
        <v>74</v>
      </c>
      <c r="H207" s="18">
        <v>-73.941111110000008</v>
      </c>
      <c r="I207" s="19">
        <v>8.4594444400000004</v>
      </c>
      <c r="J207" s="42">
        <v>1.285714285714286</v>
      </c>
      <c r="K207" s="20">
        <v>0.92940710767065426</v>
      </c>
      <c r="L207" s="20">
        <v>4.6119047619047606</v>
      </c>
      <c r="M207" s="20">
        <v>7.9285714285714288</v>
      </c>
      <c r="N207" s="20">
        <v>11.53571428571429</v>
      </c>
      <c r="O207" s="20">
        <v>7.8928571428571432</v>
      </c>
      <c r="P207" s="20">
        <v>6.8928571428571406</v>
      </c>
      <c r="Q207" s="20">
        <v>10.90357142857143</v>
      </c>
      <c r="R207" s="20">
        <v>11.03703703703704</v>
      </c>
      <c r="S207" s="20">
        <v>13.407407407407399</v>
      </c>
      <c r="T207" s="20">
        <v>8.5363984674329494</v>
      </c>
      <c r="U207" s="20">
        <v>2.1851851851851851</v>
      </c>
      <c r="V207" s="43">
        <v>87.146625680923705</v>
      </c>
      <c r="W207" s="23">
        <v>332</v>
      </c>
      <c r="X207" s="44">
        <v>0.92222222222222228</v>
      </c>
      <c r="Y207" s="4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</row>
    <row r="208" spans="1:39" ht="16.5" customHeight="1" x14ac:dyDescent="0.25">
      <c r="A208" s="16">
        <v>29030040</v>
      </c>
      <c r="B208" s="17" t="s">
        <v>1235</v>
      </c>
      <c r="C208" s="17" t="s">
        <v>253</v>
      </c>
      <c r="D208" s="17" t="s">
        <v>253</v>
      </c>
      <c r="E208" s="17" t="s">
        <v>35</v>
      </c>
      <c r="F208" s="17">
        <v>2</v>
      </c>
      <c r="G208" s="17">
        <v>60</v>
      </c>
      <c r="H208" s="18">
        <v>-75.354444439999995</v>
      </c>
      <c r="I208" s="19">
        <v>10.250277779999999</v>
      </c>
      <c r="J208" s="42">
        <v>1.6999999999999991</v>
      </c>
      <c r="K208" s="20">
        <v>1.225790229885058</v>
      </c>
      <c r="L208" s="20">
        <v>3.6666666666666652</v>
      </c>
      <c r="M208" s="20">
        <v>8.2666666666666675</v>
      </c>
      <c r="N208" s="20">
        <v>11.678571428571431</v>
      </c>
      <c r="O208" s="20">
        <v>11.453201970443351</v>
      </c>
      <c r="P208" s="20">
        <v>11.068965517241381</v>
      </c>
      <c r="Q208" s="20">
        <v>12.75</v>
      </c>
      <c r="R208" s="20">
        <v>13.48275862068966</v>
      </c>
      <c r="S208" s="20">
        <v>14.41995073891626</v>
      </c>
      <c r="T208" s="20">
        <v>10.81481481481481</v>
      </c>
      <c r="U208" s="20">
        <v>4.9999999999999991</v>
      </c>
      <c r="V208" s="43">
        <v>105.52738665389531</v>
      </c>
      <c r="W208" s="23">
        <v>344</v>
      </c>
      <c r="X208" s="44">
        <v>0.9555555555555556</v>
      </c>
      <c r="Y208" s="4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</row>
    <row r="209" spans="1:39" ht="16.5" customHeight="1" x14ac:dyDescent="0.25">
      <c r="A209" s="16">
        <v>29030320</v>
      </c>
      <c r="B209" s="17" t="s">
        <v>1211</v>
      </c>
      <c r="C209" s="17" t="s">
        <v>1376</v>
      </c>
      <c r="D209" s="17" t="s">
        <v>253</v>
      </c>
      <c r="E209" s="17" t="s">
        <v>35</v>
      </c>
      <c r="F209" s="17">
        <v>2</v>
      </c>
      <c r="G209" s="17">
        <v>5</v>
      </c>
      <c r="H209" s="18">
        <v>-75.402500000000003</v>
      </c>
      <c r="I209" s="19">
        <v>10.10083333</v>
      </c>
      <c r="J209" s="42">
        <v>0.56999999999999984</v>
      </c>
      <c r="K209" s="20">
        <v>0.48346993375233549</v>
      </c>
      <c r="L209" s="20">
        <v>1.551724137931034</v>
      </c>
      <c r="M209" s="20">
        <v>3.902497027348395</v>
      </c>
      <c r="N209" s="20">
        <v>6.9999999999999973</v>
      </c>
      <c r="O209" s="20">
        <v>6.2549261083743852</v>
      </c>
      <c r="P209" s="20">
        <v>6.7586206896551699</v>
      </c>
      <c r="Q209" s="20">
        <v>7.3103448275862046</v>
      </c>
      <c r="R209" s="20">
        <v>7.3103448275862064</v>
      </c>
      <c r="S209" s="20">
        <v>8.96428571428571</v>
      </c>
      <c r="T209" s="20">
        <v>7.4589774078478017</v>
      </c>
      <c r="U209" s="20">
        <v>2.7499999999999991</v>
      </c>
      <c r="V209" s="43">
        <v>60.315190674367237</v>
      </c>
      <c r="W209" s="23">
        <v>346</v>
      </c>
      <c r="X209" s="44">
        <v>0.96111111111111114</v>
      </c>
      <c r="Y209" s="4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</row>
    <row r="210" spans="1:39" ht="16.5" customHeight="1" x14ac:dyDescent="0.25">
      <c r="A210" s="16">
        <v>25020880</v>
      </c>
      <c r="B210" s="17" t="s">
        <v>1211</v>
      </c>
      <c r="C210" s="17" t="s">
        <v>1377</v>
      </c>
      <c r="D210" s="17" t="s">
        <v>1377</v>
      </c>
      <c r="E210" s="17" t="s">
        <v>35</v>
      </c>
      <c r="F210" s="17">
        <v>2</v>
      </c>
      <c r="G210" s="17">
        <v>25</v>
      </c>
      <c r="H210" s="18">
        <v>-74.110555560000009</v>
      </c>
      <c r="I210" s="19">
        <v>8.9466666700000008</v>
      </c>
      <c r="J210" s="42">
        <v>1.566666666666666</v>
      </c>
      <c r="K210" s="20">
        <v>1.9366789819376029</v>
      </c>
      <c r="L210" s="20">
        <v>4.8122222222222204</v>
      </c>
      <c r="M210" s="20">
        <v>8.68965517241379</v>
      </c>
      <c r="N210" s="20">
        <v>12.13793103448276</v>
      </c>
      <c r="O210" s="20">
        <v>9.5517241379310338</v>
      </c>
      <c r="P210" s="20">
        <v>8.7241379310344822</v>
      </c>
      <c r="Q210" s="20">
        <v>11.678571428571431</v>
      </c>
      <c r="R210" s="20">
        <v>13.357142857142859</v>
      </c>
      <c r="S210" s="20">
        <v>13.81309523809524</v>
      </c>
      <c r="T210" s="20">
        <v>11.821428571428569</v>
      </c>
      <c r="U210" s="20">
        <v>4.928571428571427</v>
      </c>
      <c r="V210" s="43">
        <v>103.0178256704981</v>
      </c>
      <c r="W210" s="23">
        <v>346</v>
      </c>
      <c r="X210" s="44">
        <v>0.96111111111111114</v>
      </c>
      <c r="Y210" s="4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</row>
    <row r="211" spans="1:39" ht="16.5" customHeight="1" x14ac:dyDescent="0.25">
      <c r="A211" s="16">
        <v>25027630</v>
      </c>
      <c r="B211" s="17" t="s">
        <v>1212</v>
      </c>
      <c r="C211" s="17" t="s">
        <v>1378</v>
      </c>
      <c r="D211" s="17" t="s">
        <v>1377</v>
      </c>
      <c r="E211" s="17" t="s">
        <v>35</v>
      </c>
      <c r="F211" s="17">
        <v>2</v>
      </c>
      <c r="G211" s="17">
        <v>23</v>
      </c>
      <c r="H211" s="18">
        <v>-74.25444444</v>
      </c>
      <c r="I211" s="19">
        <v>8.8097222199999994</v>
      </c>
      <c r="J211" s="42">
        <v>1.4</v>
      </c>
      <c r="K211" s="20">
        <v>1.2930521346469619</v>
      </c>
      <c r="L211" s="20">
        <v>3.2892857142857128</v>
      </c>
      <c r="M211" s="20">
        <v>6.25</v>
      </c>
      <c r="N211" s="20">
        <v>10.071428571428569</v>
      </c>
      <c r="O211" s="20">
        <v>7.6785714285714297</v>
      </c>
      <c r="P211" s="20">
        <v>8.629629629629628</v>
      </c>
      <c r="Q211" s="20">
        <v>9.9428571428571431</v>
      </c>
      <c r="R211" s="20">
        <v>11.83128078817734</v>
      </c>
      <c r="S211" s="20">
        <v>12.56785714285714</v>
      </c>
      <c r="T211" s="20">
        <v>11.933412604042809</v>
      </c>
      <c r="U211" s="20">
        <v>4.8214285714285712</v>
      </c>
      <c r="V211" s="43">
        <v>89.708803727925314</v>
      </c>
      <c r="W211" s="23">
        <v>340</v>
      </c>
      <c r="X211" s="44">
        <v>0.94444444444444442</v>
      </c>
      <c r="Y211" s="4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</row>
    <row r="212" spans="1:39" ht="16.5" customHeight="1" x14ac:dyDescent="0.25">
      <c r="A212" s="16">
        <v>14015080</v>
      </c>
      <c r="B212" s="17" t="s">
        <v>1218</v>
      </c>
      <c r="C212" s="17" t="s">
        <v>34</v>
      </c>
      <c r="D212" s="17" t="s">
        <v>1379</v>
      </c>
      <c r="E212" s="17" t="s">
        <v>35</v>
      </c>
      <c r="F212" s="17">
        <v>2</v>
      </c>
      <c r="G212" s="17">
        <v>2</v>
      </c>
      <c r="H212" s="18">
        <v>-75.516027780000002</v>
      </c>
      <c r="I212" s="19">
        <v>10.44725</v>
      </c>
      <c r="J212" s="42">
        <v>0.26666666666666672</v>
      </c>
      <c r="K212" s="20">
        <v>0.200626026272578</v>
      </c>
      <c r="L212" s="20">
        <v>1.137777777777778</v>
      </c>
      <c r="M212" s="20">
        <v>3.605747126436782</v>
      </c>
      <c r="N212" s="20">
        <v>10.55846743295019</v>
      </c>
      <c r="O212" s="20">
        <v>12.51264367816092</v>
      </c>
      <c r="P212" s="20">
        <v>11.90666666666667</v>
      </c>
      <c r="Q212" s="20">
        <v>13.27586206896552</v>
      </c>
      <c r="R212" s="20">
        <v>15.149425287356321</v>
      </c>
      <c r="S212" s="20">
        <v>16.43333333333333</v>
      </c>
      <c r="T212" s="20">
        <v>12.561236623067771</v>
      </c>
      <c r="U212" s="20">
        <v>3.5631417624521058</v>
      </c>
      <c r="V212" s="43">
        <v>101.1715944501066</v>
      </c>
      <c r="W212" s="23">
        <v>359</v>
      </c>
      <c r="X212" s="44">
        <v>0.99722222222222223</v>
      </c>
      <c r="Y212" s="4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</row>
    <row r="213" spans="1:39" ht="16.5" customHeight="1" x14ac:dyDescent="0.25">
      <c r="A213" s="16">
        <v>14010030</v>
      </c>
      <c r="B213" s="17" t="s">
        <v>1211</v>
      </c>
      <c r="C213" s="17" t="s">
        <v>1380</v>
      </c>
      <c r="D213" s="17" t="s">
        <v>1379</v>
      </c>
      <c r="E213" s="17" t="s">
        <v>35</v>
      </c>
      <c r="F213" s="17">
        <v>2</v>
      </c>
      <c r="G213" s="17">
        <v>35</v>
      </c>
      <c r="H213" s="18">
        <v>-75.401388890000007</v>
      </c>
      <c r="I213" s="19">
        <v>10.52416667</v>
      </c>
      <c r="J213" s="42">
        <v>0.64404761904761909</v>
      </c>
      <c r="K213" s="20">
        <v>0.14566191197964601</v>
      </c>
      <c r="L213" s="20">
        <v>1.037037037037037</v>
      </c>
      <c r="M213" s="20">
        <v>3.8518518518518539</v>
      </c>
      <c r="N213" s="20">
        <v>8.5916666666666632</v>
      </c>
      <c r="O213" s="20">
        <v>9.4137931034482722</v>
      </c>
      <c r="P213" s="20">
        <v>8.8275862068965516</v>
      </c>
      <c r="Q213" s="20">
        <v>11.607142857142859</v>
      </c>
      <c r="R213" s="20">
        <v>12.678571428571431</v>
      </c>
      <c r="S213" s="20">
        <v>14.928571428571431</v>
      </c>
      <c r="T213" s="20">
        <v>11.51724137931034</v>
      </c>
      <c r="U213" s="20">
        <v>3.8571428571428559</v>
      </c>
      <c r="V213" s="43">
        <v>87.100314347666568</v>
      </c>
      <c r="W213" s="23">
        <v>337</v>
      </c>
      <c r="X213" s="44">
        <v>0.93611111111111112</v>
      </c>
      <c r="Y213" s="4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</row>
    <row r="214" spans="1:39" ht="16.5" customHeight="1" x14ac:dyDescent="0.25">
      <c r="A214" s="16">
        <v>14015030</v>
      </c>
      <c r="B214" s="17" t="s">
        <v>1227</v>
      </c>
      <c r="C214" s="17" t="s">
        <v>2468</v>
      </c>
      <c r="D214" s="17" t="s">
        <v>1379</v>
      </c>
      <c r="E214" s="17" t="s">
        <v>35</v>
      </c>
      <c r="F214" s="17">
        <v>2</v>
      </c>
      <c r="G214" s="17">
        <v>1</v>
      </c>
      <c r="H214" s="18">
        <v>-75.516111109999997</v>
      </c>
      <c r="I214" s="19">
        <v>10.44722222</v>
      </c>
      <c r="J214" s="42">
        <v>0.22222222222222221</v>
      </c>
      <c r="K214" s="20">
        <v>0.1702307466196355</v>
      </c>
      <c r="L214" s="20">
        <v>0.61111111111111116</v>
      </c>
      <c r="M214" s="20">
        <v>2.632183908045977</v>
      </c>
      <c r="N214" s="20">
        <v>9.8592592592592574</v>
      </c>
      <c r="O214" s="20">
        <v>10.350272232304899</v>
      </c>
      <c r="P214" s="20">
        <v>9.7399999999999967</v>
      </c>
      <c r="Q214" s="20">
        <v>11.26505747126436</v>
      </c>
      <c r="R214" s="20">
        <v>11.986206896551719</v>
      </c>
      <c r="S214" s="20">
        <v>13.54666666666666</v>
      </c>
      <c r="T214" s="20">
        <v>11.078544061302679</v>
      </c>
      <c r="U214" s="20">
        <v>2.9444444444444451</v>
      </c>
      <c r="V214" s="43">
        <v>84.406199019792965</v>
      </c>
      <c r="W214" s="23">
        <v>225</v>
      </c>
      <c r="X214" s="44">
        <v>0.9375</v>
      </c>
      <c r="Y214" s="45" t="s">
        <v>1214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</row>
    <row r="215" spans="1:39" ht="16.5" customHeight="1" x14ac:dyDescent="0.25">
      <c r="A215" s="16">
        <v>29030370</v>
      </c>
      <c r="B215" s="17" t="s">
        <v>1211</v>
      </c>
      <c r="C215" s="17" t="s">
        <v>458</v>
      </c>
      <c r="D215" s="17" t="s">
        <v>1379</v>
      </c>
      <c r="E215" s="17" t="s">
        <v>35</v>
      </c>
      <c r="F215" s="17">
        <v>2</v>
      </c>
      <c r="G215" s="17">
        <v>1</v>
      </c>
      <c r="H215" s="18">
        <v>-75.551111110000008</v>
      </c>
      <c r="I215" s="19">
        <v>10.23416667</v>
      </c>
      <c r="J215" s="42">
        <v>0.16666666666666671</v>
      </c>
      <c r="K215" s="20">
        <v>3.3590963139120092E-2</v>
      </c>
      <c r="L215" s="20">
        <v>0.41379310344827591</v>
      </c>
      <c r="M215" s="20">
        <v>1.785714285714286</v>
      </c>
      <c r="N215" s="20">
        <v>5.5540229885057446</v>
      </c>
      <c r="O215" s="20">
        <v>5.7561576354679804</v>
      </c>
      <c r="P215" s="20">
        <v>5.6942528735632161</v>
      </c>
      <c r="Q215" s="20">
        <v>5.4896551724137916</v>
      </c>
      <c r="R215" s="20">
        <v>6.31034482758621</v>
      </c>
      <c r="S215" s="20">
        <v>8.0103448275862039</v>
      </c>
      <c r="T215" s="20">
        <v>6.1034482758620694</v>
      </c>
      <c r="U215" s="20">
        <v>1.464285714285714</v>
      </c>
      <c r="V215" s="43">
        <v>46.782277334239282</v>
      </c>
      <c r="W215" s="23">
        <v>346</v>
      </c>
      <c r="X215" s="44">
        <v>0.96111111111111114</v>
      </c>
      <c r="Y215" s="4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</row>
    <row r="216" spans="1:39" ht="16.5" customHeight="1" x14ac:dyDescent="0.25">
      <c r="A216" s="16">
        <v>25021300</v>
      </c>
      <c r="B216" s="17" t="s">
        <v>1211</v>
      </c>
      <c r="C216" s="17" t="s">
        <v>1381</v>
      </c>
      <c r="D216" s="17" t="s">
        <v>1382</v>
      </c>
      <c r="E216" s="17" t="s">
        <v>35</v>
      </c>
      <c r="F216" s="17">
        <v>2</v>
      </c>
      <c r="G216" s="17">
        <v>20</v>
      </c>
      <c r="H216" s="18">
        <v>-74.646388889999997</v>
      </c>
      <c r="I216" s="19">
        <v>9.2738888900000003</v>
      </c>
      <c r="J216" s="42">
        <v>1.4333333333333329</v>
      </c>
      <c r="K216" s="20">
        <v>1.725135892644811</v>
      </c>
      <c r="L216" s="20">
        <v>3.413793103448274</v>
      </c>
      <c r="M216" s="20">
        <v>6.3103448275862082</v>
      </c>
      <c r="N216" s="20">
        <v>10.448275862068961</v>
      </c>
      <c r="O216" s="20">
        <v>8.7499999999999982</v>
      </c>
      <c r="P216" s="20">
        <v>8.8928571428571388</v>
      </c>
      <c r="Q216" s="20">
        <v>10.94047619047619</v>
      </c>
      <c r="R216" s="20">
        <v>10.82758620689656</v>
      </c>
      <c r="S216" s="20">
        <v>9.9655172413793096</v>
      </c>
      <c r="T216" s="20">
        <v>7.6551724137931023</v>
      </c>
      <c r="U216" s="20">
        <v>3.1033333333333331</v>
      </c>
      <c r="V216" s="43">
        <v>83.465825547817218</v>
      </c>
      <c r="W216" s="23">
        <v>347</v>
      </c>
      <c r="X216" s="44">
        <v>0.96388888888888891</v>
      </c>
      <c r="Y216" s="4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</row>
    <row r="217" spans="1:39" ht="16.5" customHeight="1" x14ac:dyDescent="0.25">
      <c r="A217" s="16">
        <v>25021340</v>
      </c>
      <c r="B217" s="17" t="s">
        <v>1211</v>
      </c>
      <c r="C217" s="17" t="s">
        <v>943</v>
      </c>
      <c r="D217" s="17" t="s">
        <v>1382</v>
      </c>
      <c r="E217" s="17" t="s">
        <v>35</v>
      </c>
      <c r="F217" s="17">
        <v>2</v>
      </c>
      <c r="G217" s="17">
        <v>18</v>
      </c>
      <c r="H217" s="18">
        <v>-74.736111109999996</v>
      </c>
      <c r="I217" s="19">
        <v>9.249166670000001</v>
      </c>
      <c r="J217" s="42">
        <v>0.7857142857142857</v>
      </c>
      <c r="K217" s="20">
        <v>0.88265143222039744</v>
      </c>
      <c r="L217" s="20">
        <v>2.0370370370370359</v>
      </c>
      <c r="M217" s="20">
        <v>3.724137931034484</v>
      </c>
      <c r="N217" s="20">
        <v>7.2833333333333314</v>
      </c>
      <c r="O217" s="20">
        <v>7.2000000000000011</v>
      </c>
      <c r="P217" s="20">
        <v>7.0436781609195371</v>
      </c>
      <c r="Q217" s="20">
        <v>8.0666666666666629</v>
      </c>
      <c r="R217" s="20">
        <v>7.3448275862068986</v>
      </c>
      <c r="S217" s="20">
        <v>7.1999999999999984</v>
      </c>
      <c r="T217" s="20">
        <v>5.4002463054187206</v>
      </c>
      <c r="U217" s="20">
        <v>2.4149425287356321</v>
      </c>
      <c r="V217" s="43">
        <v>59.38323526728697</v>
      </c>
      <c r="W217" s="23">
        <v>346</v>
      </c>
      <c r="X217" s="44">
        <v>0.96111111111111114</v>
      </c>
      <c r="Y217" s="4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</row>
    <row r="218" spans="1:39" ht="16.5" customHeight="1" x14ac:dyDescent="0.25">
      <c r="A218" s="16">
        <v>25020960</v>
      </c>
      <c r="B218" s="17" t="s">
        <v>1211</v>
      </c>
      <c r="C218" s="17" t="s">
        <v>47</v>
      </c>
      <c r="D218" s="17" t="s">
        <v>47</v>
      </c>
      <c r="E218" s="17" t="s">
        <v>35</v>
      </c>
      <c r="F218" s="17">
        <v>2</v>
      </c>
      <c r="G218" s="17">
        <v>20</v>
      </c>
      <c r="H218" s="18">
        <v>-74.825277779999993</v>
      </c>
      <c r="I218" s="19">
        <v>9.5880555600000008</v>
      </c>
      <c r="J218" s="42">
        <v>1.25</v>
      </c>
      <c r="K218" s="20">
        <v>1.9585841999635101</v>
      </c>
      <c r="L218" s="20">
        <v>3.5908045977011489</v>
      </c>
      <c r="M218" s="20">
        <v>6.142857142857145</v>
      </c>
      <c r="N218" s="20">
        <v>8.9726190476190446</v>
      </c>
      <c r="O218" s="20">
        <v>7.581280788177339</v>
      </c>
      <c r="P218" s="20">
        <v>7.5241379310344794</v>
      </c>
      <c r="Q218" s="20">
        <v>8.8620689655172367</v>
      </c>
      <c r="R218" s="20">
        <v>8.9904875148632577</v>
      </c>
      <c r="S218" s="20">
        <v>9.6333333333333329</v>
      </c>
      <c r="T218" s="20">
        <v>6.518518518518519</v>
      </c>
      <c r="U218" s="20">
        <v>2.2692307692307692</v>
      </c>
      <c r="V218" s="43">
        <v>73.293922808815793</v>
      </c>
      <c r="W218" s="23">
        <v>338</v>
      </c>
      <c r="X218" s="44">
        <v>0.93888888888888888</v>
      </c>
      <c r="Y218" s="4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</row>
    <row r="219" spans="1:39" ht="16.5" customHeight="1" x14ac:dyDescent="0.25">
      <c r="A219" s="16">
        <v>29030480</v>
      </c>
      <c r="B219" s="17" t="s">
        <v>1211</v>
      </c>
      <c r="C219" s="17" t="s">
        <v>1383</v>
      </c>
      <c r="D219" s="17" t="s">
        <v>1384</v>
      </c>
      <c r="E219" s="17" t="s">
        <v>35</v>
      </c>
      <c r="F219" s="17">
        <v>2</v>
      </c>
      <c r="G219" s="17">
        <v>60</v>
      </c>
      <c r="H219" s="18">
        <v>-75.310555560000012</v>
      </c>
      <c r="I219" s="19">
        <v>9.8552777799999998</v>
      </c>
      <c r="J219" s="42">
        <v>3.0357142857142851</v>
      </c>
      <c r="K219" s="20">
        <v>2.9747838311569841</v>
      </c>
      <c r="L219" s="20">
        <v>5.2782051282051263</v>
      </c>
      <c r="M219" s="20">
        <v>9.4074074074074048</v>
      </c>
      <c r="N219" s="20">
        <v>10.77777777777778</v>
      </c>
      <c r="O219" s="20">
        <v>9.0357142857142829</v>
      </c>
      <c r="P219" s="20">
        <v>8.4773809523809511</v>
      </c>
      <c r="Q219" s="20">
        <v>10.444444444444439</v>
      </c>
      <c r="R219" s="20">
        <v>12.53846153846154</v>
      </c>
      <c r="S219" s="20">
        <v>13.03846153846154</v>
      </c>
      <c r="T219" s="20">
        <v>13.03846153846154</v>
      </c>
      <c r="U219" s="20">
        <v>7.3717421124828499</v>
      </c>
      <c r="V219" s="43">
        <v>105.4185548406687</v>
      </c>
      <c r="W219" s="23">
        <v>324</v>
      </c>
      <c r="X219" s="44">
        <v>0.9</v>
      </c>
      <c r="Y219" s="4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</row>
    <row r="220" spans="1:39" ht="16.5" customHeight="1" x14ac:dyDescent="0.25">
      <c r="A220" s="16">
        <v>29015020</v>
      </c>
      <c r="B220" s="17" t="s">
        <v>1244</v>
      </c>
      <c r="C220" s="17" t="s">
        <v>1385</v>
      </c>
      <c r="D220" s="17" t="s">
        <v>1384</v>
      </c>
      <c r="E220" s="17" t="s">
        <v>35</v>
      </c>
      <c r="F220" s="17">
        <v>2</v>
      </c>
      <c r="G220" s="17">
        <v>152</v>
      </c>
      <c r="H220" s="18">
        <v>-75.11</v>
      </c>
      <c r="I220" s="19">
        <v>9.7200000000000006</v>
      </c>
      <c r="J220" s="42">
        <v>2.5943321442726912</v>
      </c>
      <c r="K220" s="20">
        <v>3.483979589423396</v>
      </c>
      <c r="L220" s="20">
        <v>6.1964334705075439</v>
      </c>
      <c r="M220" s="20">
        <v>10.07204433497537</v>
      </c>
      <c r="N220" s="20">
        <v>13.782716049382721</v>
      </c>
      <c r="O220" s="20">
        <v>10.653940886699511</v>
      </c>
      <c r="P220" s="20">
        <v>10.60574712643678</v>
      </c>
      <c r="Q220" s="20">
        <v>12.69885057471264</v>
      </c>
      <c r="R220" s="20">
        <v>12.705112960760999</v>
      </c>
      <c r="S220" s="20">
        <v>14.37380952380952</v>
      </c>
      <c r="T220" s="20">
        <v>10.37292464878672</v>
      </c>
      <c r="U220" s="20">
        <v>4.8999999999999986</v>
      </c>
      <c r="V220" s="43">
        <v>112.4398913097679</v>
      </c>
      <c r="W220" s="23">
        <v>335</v>
      </c>
      <c r="X220" s="44">
        <v>0.93055555555555558</v>
      </c>
      <c r="Y220" s="4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</row>
    <row r="221" spans="1:39" ht="16.5" customHeight="1" x14ac:dyDescent="0.25">
      <c r="A221" s="16">
        <v>29015000</v>
      </c>
      <c r="B221" s="17" t="s">
        <v>1236</v>
      </c>
      <c r="C221" s="17" t="s">
        <v>1386</v>
      </c>
      <c r="D221" s="17" t="s">
        <v>202</v>
      </c>
      <c r="E221" s="17" t="s">
        <v>35</v>
      </c>
      <c r="F221" s="17">
        <v>2</v>
      </c>
      <c r="G221" s="17">
        <v>75</v>
      </c>
      <c r="H221" s="18">
        <v>-74.852222220000002</v>
      </c>
      <c r="I221" s="19">
        <v>10.064444440000001</v>
      </c>
      <c r="J221" s="42">
        <v>2.0506172839506172</v>
      </c>
      <c r="K221" s="20">
        <v>2.527022221546487</v>
      </c>
      <c r="L221" s="20">
        <v>5.8079251835494379</v>
      </c>
      <c r="M221" s="20">
        <v>10.318525686136519</v>
      </c>
      <c r="N221" s="20">
        <v>12.77942386831276</v>
      </c>
      <c r="O221" s="20">
        <v>11.734097662053321</v>
      </c>
      <c r="P221" s="20">
        <v>11.450574712643681</v>
      </c>
      <c r="Q221" s="20">
        <v>13.28177339901478</v>
      </c>
      <c r="R221" s="20">
        <v>12.925925925925929</v>
      </c>
      <c r="S221" s="20">
        <v>13.704640272456359</v>
      </c>
      <c r="T221" s="20">
        <v>11.241226053639849</v>
      </c>
      <c r="U221" s="20">
        <v>4.6934523809523796</v>
      </c>
      <c r="V221" s="43">
        <v>112.5152046501821</v>
      </c>
      <c r="W221" s="23">
        <v>326</v>
      </c>
      <c r="X221" s="44">
        <v>0.90555555555555556</v>
      </c>
      <c r="Y221" s="4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</row>
    <row r="222" spans="1:39" ht="16.5" customHeight="1" x14ac:dyDescent="0.25">
      <c r="A222" s="16">
        <v>25021310</v>
      </c>
      <c r="B222" s="17" t="s">
        <v>1211</v>
      </c>
      <c r="C222" s="17" t="s">
        <v>1387</v>
      </c>
      <c r="D222" s="17" t="s">
        <v>1388</v>
      </c>
      <c r="E222" s="17" t="s">
        <v>35</v>
      </c>
      <c r="F222" s="17">
        <v>2</v>
      </c>
      <c r="G222" s="17">
        <v>20</v>
      </c>
      <c r="H222" s="18">
        <v>-74.405833329999993</v>
      </c>
      <c r="I222" s="19">
        <v>9.00416667</v>
      </c>
      <c r="J222" s="42">
        <v>1.175862068965517</v>
      </c>
      <c r="K222" s="20">
        <v>1.268058858501784</v>
      </c>
      <c r="L222" s="20">
        <v>2.137931034482758</v>
      </c>
      <c r="M222" s="20">
        <v>5.0666666666666673</v>
      </c>
      <c r="N222" s="20">
        <v>9.1788888888888849</v>
      </c>
      <c r="O222" s="20">
        <v>7.4</v>
      </c>
      <c r="P222" s="20">
        <v>7.7804597701149412</v>
      </c>
      <c r="Q222" s="20">
        <v>9.3655172413793064</v>
      </c>
      <c r="R222" s="20">
        <v>10.66587395957194</v>
      </c>
      <c r="S222" s="20">
        <v>10.69047619047619</v>
      </c>
      <c r="T222" s="20">
        <v>9.393358876117496</v>
      </c>
      <c r="U222" s="20">
        <v>4.6923076923076907</v>
      </c>
      <c r="V222" s="43">
        <v>78.81540124747319</v>
      </c>
      <c r="W222" s="23">
        <v>345</v>
      </c>
      <c r="X222" s="44">
        <v>0.95833333333333337</v>
      </c>
      <c r="Y222" s="4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</row>
    <row r="223" spans="1:39" ht="16.5" customHeight="1" x14ac:dyDescent="0.25">
      <c r="A223" s="16">
        <v>25027530</v>
      </c>
      <c r="B223" s="17" t="s">
        <v>1212</v>
      </c>
      <c r="C223" s="17" t="s">
        <v>1389</v>
      </c>
      <c r="D223" s="17" t="s">
        <v>212</v>
      </c>
      <c r="E223" s="17" t="s">
        <v>35</v>
      </c>
      <c r="F223" s="17">
        <v>2</v>
      </c>
      <c r="G223" s="17">
        <v>19</v>
      </c>
      <c r="H223" s="18">
        <v>-74.636666669999997</v>
      </c>
      <c r="I223" s="19">
        <v>9.0225000000000009</v>
      </c>
      <c r="J223" s="42">
        <v>2.2103448275862059</v>
      </c>
      <c r="K223" s="20">
        <v>1.6507559028367591</v>
      </c>
      <c r="L223" s="20">
        <v>3.5357142857142851</v>
      </c>
      <c r="M223" s="20">
        <v>7.2413793103448283</v>
      </c>
      <c r="N223" s="20">
        <v>12.604597701149419</v>
      </c>
      <c r="O223" s="20">
        <v>11.03448275862069</v>
      </c>
      <c r="P223" s="20">
        <v>11.31034482758621</v>
      </c>
      <c r="Q223" s="20">
        <v>13.148148148148151</v>
      </c>
      <c r="R223" s="20">
        <v>13.94581280788177</v>
      </c>
      <c r="S223" s="20">
        <v>14.47471264367816</v>
      </c>
      <c r="T223" s="20">
        <v>12.32142857142858</v>
      </c>
      <c r="U223" s="20">
        <v>5.8761904761904749</v>
      </c>
      <c r="V223" s="43">
        <v>109.3539122611655</v>
      </c>
      <c r="W223" s="23">
        <v>343</v>
      </c>
      <c r="X223" s="44">
        <v>0.95277777777777772</v>
      </c>
      <c r="Y223" s="4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</row>
    <row r="224" spans="1:39" ht="16.5" customHeight="1" x14ac:dyDescent="0.25">
      <c r="A224" s="16">
        <v>25021260</v>
      </c>
      <c r="B224" s="17" t="s">
        <v>1211</v>
      </c>
      <c r="C224" s="17" t="s">
        <v>1390</v>
      </c>
      <c r="D224" s="17" t="s">
        <v>212</v>
      </c>
      <c r="E224" s="17" t="s">
        <v>35</v>
      </c>
      <c r="F224" s="17">
        <v>2</v>
      </c>
      <c r="G224" s="17">
        <v>70</v>
      </c>
      <c r="H224" s="18">
        <v>-74.85083333</v>
      </c>
      <c r="I224" s="19">
        <v>9.1738888900000006</v>
      </c>
      <c r="J224" s="42">
        <v>0.79999999999999993</v>
      </c>
      <c r="K224" s="20">
        <v>0.5854425004246645</v>
      </c>
      <c r="L224" s="20">
        <v>1.8275862068965509</v>
      </c>
      <c r="M224" s="20">
        <v>4.3793103448275863</v>
      </c>
      <c r="N224" s="20">
        <v>7.71428571428571</v>
      </c>
      <c r="O224" s="20">
        <v>7.545566502463056</v>
      </c>
      <c r="P224" s="20">
        <v>7.213793103448273</v>
      </c>
      <c r="Q224" s="20">
        <v>8.096428571428568</v>
      </c>
      <c r="R224" s="20">
        <v>8.5083364910951111</v>
      </c>
      <c r="S224" s="20">
        <v>7.2814814814814799</v>
      </c>
      <c r="T224" s="20">
        <v>6.2928994082840237</v>
      </c>
      <c r="U224" s="20">
        <v>1.8580246913580241</v>
      </c>
      <c r="V224" s="43">
        <v>62.103155015993053</v>
      </c>
      <c r="W224" s="23">
        <v>338</v>
      </c>
      <c r="X224" s="44">
        <v>0.93888888888888888</v>
      </c>
      <c r="Y224" s="4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</row>
    <row r="225" spans="1:39" ht="16.5" customHeight="1" x14ac:dyDescent="0.25">
      <c r="A225" s="16">
        <v>25020950</v>
      </c>
      <c r="B225" s="17" t="s">
        <v>1211</v>
      </c>
      <c r="C225" s="17" t="s">
        <v>211</v>
      </c>
      <c r="D225" s="17" t="s">
        <v>212</v>
      </c>
      <c r="E225" s="17" t="s">
        <v>35</v>
      </c>
      <c r="F225" s="17">
        <v>2</v>
      </c>
      <c r="G225" s="17">
        <v>10</v>
      </c>
      <c r="H225" s="18">
        <v>-74.77</v>
      </c>
      <c r="I225" s="19">
        <v>9.0399999999999991</v>
      </c>
      <c r="J225" s="42">
        <v>1.1000000000000001</v>
      </c>
      <c r="K225" s="20">
        <v>1.298850574712644</v>
      </c>
      <c r="L225" s="20">
        <v>2.3586206896551718</v>
      </c>
      <c r="M225" s="20">
        <v>5.6923076923076916</v>
      </c>
      <c r="N225" s="20">
        <v>10.925925925925929</v>
      </c>
      <c r="O225" s="20">
        <v>11.086206896551721</v>
      </c>
      <c r="P225" s="20">
        <v>11.014814814814819</v>
      </c>
      <c r="Q225" s="20">
        <v>11.57692307692308</v>
      </c>
      <c r="R225" s="20">
        <v>12.068965517241381</v>
      </c>
      <c r="S225" s="20">
        <v>11.352873563218379</v>
      </c>
      <c r="T225" s="20">
        <v>9.4</v>
      </c>
      <c r="U225" s="20">
        <v>3.7142857142857131</v>
      </c>
      <c r="V225" s="43">
        <v>91.589774465636523</v>
      </c>
      <c r="W225" s="23">
        <v>339</v>
      </c>
      <c r="X225" s="44">
        <v>0.94166666666666665</v>
      </c>
      <c r="Y225" s="4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</row>
    <row r="226" spans="1:39" ht="16.5" customHeight="1" x14ac:dyDescent="0.25">
      <c r="A226" s="16">
        <v>29030430</v>
      </c>
      <c r="B226" s="17" t="s">
        <v>1211</v>
      </c>
      <c r="C226" s="17" t="s">
        <v>1391</v>
      </c>
      <c r="D226" s="17" t="s">
        <v>1392</v>
      </c>
      <c r="E226" s="17" t="s">
        <v>35</v>
      </c>
      <c r="F226" s="17">
        <v>2</v>
      </c>
      <c r="G226" s="17">
        <v>8</v>
      </c>
      <c r="H226" s="18">
        <v>-75.235277780000004</v>
      </c>
      <c r="I226" s="19">
        <v>10.150833329999999</v>
      </c>
      <c r="J226" s="42">
        <v>0.99999999999999978</v>
      </c>
      <c r="K226" s="20">
        <v>0.82801724137931021</v>
      </c>
      <c r="L226" s="20">
        <v>2.314942528735632</v>
      </c>
      <c r="M226" s="20">
        <v>6.6896551724137936</v>
      </c>
      <c r="N226" s="20">
        <v>10.4367816091954</v>
      </c>
      <c r="O226" s="20">
        <v>10.07847800237812</v>
      </c>
      <c r="P226" s="20">
        <v>11.01724137931034</v>
      </c>
      <c r="Q226" s="20">
        <v>12.258620689655171</v>
      </c>
      <c r="R226" s="20">
        <v>12.035714285714279</v>
      </c>
      <c r="S226" s="20">
        <v>13.75</v>
      </c>
      <c r="T226" s="20">
        <v>10.714285714285721</v>
      </c>
      <c r="U226" s="20">
        <v>3.692307692307693</v>
      </c>
      <c r="V226" s="43">
        <v>94.816044315375464</v>
      </c>
      <c r="W226" s="23">
        <v>343</v>
      </c>
      <c r="X226" s="44">
        <v>0.95277777777777772</v>
      </c>
      <c r="Y226" s="4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</row>
    <row r="227" spans="1:39" ht="16.5" customHeight="1" x14ac:dyDescent="0.25">
      <c r="A227" s="16">
        <v>29030170</v>
      </c>
      <c r="B227" s="17" t="s">
        <v>1211</v>
      </c>
      <c r="C227" s="17" t="s">
        <v>1393</v>
      </c>
      <c r="D227" s="17" t="s">
        <v>1392</v>
      </c>
      <c r="E227" s="17" t="s">
        <v>35</v>
      </c>
      <c r="F227" s="17">
        <v>2</v>
      </c>
      <c r="G227" s="17">
        <v>10</v>
      </c>
      <c r="H227" s="18">
        <v>-75.201944439999991</v>
      </c>
      <c r="I227" s="19">
        <v>10.20027778</v>
      </c>
      <c r="J227" s="42">
        <v>0.43333333333333329</v>
      </c>
      <c r="K227" s="20">
        <v>0.56957862008149363</v>
      </c>
      <c r="L227" s="20">
        <v>1.668888888888888</v>
      </c>
      <c r="M227" s="20">
        <v>4.8333333333333339</v>
      </c>
      <c r="N227" s="20">
        <v>6.0688888888888846</v>
      </c>
      <c r="O227" s="20">
        <v>5.2666666666666666</v>
      </c>
      <c r="P227" s="20">
        <v>6.1999999999999966</v>
      </c>
      <c r="Q227" s="20">
        <v>6.9355555555555526</v>
      </c>
      <c r="R227" s="20">
        <v>6.700000000000002</v>
      </c>
      <c r="S227" s="20">
        <v>7.0999999999999979</v>
      </c>
      <c r="T227" s="20">
        <v>5.4137931034482776</v>
      </c>
      <c r="U227" s="20">
        <v>2.0045977011494251</v>
      </c>
      <c r="V227" s="43">
        <v>53.194636091345863</v>
      </c>
      <c r="W227" s="23">
        <v>358</v>
      </c>
      <c r="X227" s="44">
        <v>0.99444444444444446</v>
      </c>
      <c r="Y227" s="4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</row>
    <row r="228" spans="1:39" ht="16.5" customHeight="1" x14ac:dyDescent="0.25">
      <c r="A228" s="16">
        <v>29030280</v>
      </c>
      <c r="B228" s="17" t="s">
        <v>1211</v>
      </c>
      <c r="C228" s="17" t="s">
        <v>1394</v>
      </c>
      <c r="D228" s="17" t="s">
        <v>1392</v>
      </c>
      <c r="E228" s="17" t="s">
        <v>35</v>
      </c>
      <c r="F228" s="17">
        <v>2</v>
      </c>
      <c r="G228" s="17">
        <v>50</v>
      </c>
      <c r="H228" s="18">
        <v>-75.200277779999993</v>
      </c>
      <c r="I228" s="19">
        <v>10.08583333</v>
      </c>
      <c r="J228" s="42">
        <v>1.482758620689655</v>
      </c>
      <c r="K228" s="20">
        <v>1.443211737727196</v>
      </c>
      <c r="L228" s="20">
        <v>3.51547619047619</v>
      </c>
      <c r="M228" s="20">
        <v>8.2857142857142865</v>
      </c>
      <c r="N228" s="20">
        <v>10.620689655172409</v>
      </c>
      <c r="O228" s="20">
        <v>9.3448275862068932</v>
      </c>
      <c r="P228" s="20">
        <v>9.6206896551724146</v>
      </c>
      <c r="Q228" s="20">
        <v>11.54137931034483</v>
      </c>
      <c r="R228" s="20">
        <v>11.75862068965518</v>
      </c>
      <c r="S228" s="20">
        <v>12.03448275862069</v>
      </c>
      <c r="T228" s="20">
        <v>10.96428571428571</v>
      </c>
      <c r="U228" s="20">
        <v>3.449382716049382</v>
      </c>
      <c r="V228" s="43">
        <v>94.06151892011485</v>
      </c>
      <c r="W228" s="23">
        <v>343</v>
      </c>
      <c r="X228" s="44">
        <v>0.95277777777777772</v>
      </c>
      <c r="Y228" s="4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</row>
    <row r="229" spans="1:39" ht="16.5" customHeight="1" x14ac:dyDescent="0.25">
      <c r="A229" s="16">
        <v>25020890</v>
      </c>
      <c r="B229" s="17" t="s">
        <v>1211</v>
      </c>
      <c r="C229" s="17" t="s">
        <v>1395</v>
      </c>
      <c r="D229" s="17" t="s">
        <v>1396</v>
      </c>
      <c r="E229" s="17" t="s">
        <v>35</v>
      </c>
      <c r="F229" s="17">
        <v>2</v>
      </c>
      <c r="G229" s="17">
        <v>20</v>
      </c>
      <c r="H229" s="18">
        <v>-74.221944440000001</v>
      </c>
      <c r="I229" s="19">
        <v>9.1193888900000015</v>
      </c>
      <c r="J229" s="42">
        <v>0.99999999999999978</v>
      </c>
      <c r="K229" s="20">
        <v>1.6607591376269539</v>
      </c>
      <c r="L229" s="20">
        <v>3.2999999999999989</v>
      </c>
      <c r="M229" s="20">
        <v>7.6896551724137936</v>
      </c>
      <c r="N229" s="20">
        <v>10.517241379310351</v>
      </c>
      <c r="O229" s="20">
        <v>8.2068965517241388</v>
      </c>
      <c r="P229" s="20">
        <v>7.7586206896551699</v>
      </c>
      <c r="Q229" s="20">
        <v>9.6428571428571423</v>
      </c>
      <c r="R229" s="20">
        <v>10.21428571428571</v>
      </c>
      <c r="S229" s="20">
        <v>10.428571428571431</v>
      </c>
      <c r="T229" s="20">
        <v>8.3571428571428594</v>
      </c>
      <c r="U229" s="20">
        <v>3.1551724137931032</v>
      </c>
      <c r="V229" s="43">
        <v>81.931202487380645</v>
      </c>
      <c r="W229" s="23">
        <v>346</v>
      </c>
      <c r="X229" s="44">
        <v>0.96111111111111114</v>
      </c>
      <c r="Y229" s="4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</row>
    <row r="230" spans="1:39" ht="16.5" customHeight="1" x14ac:dyDescent="0.25">
      <c r="A230" s="16">
        <v>29030310</v>
      </c>
      <c r="B230" s="17" t="s">
        <v>1211</v>
      </c>
      <c r="C230" s="17" t="s">
        <v>1397</v>
      </c>
      <c r="D230" s="17" t="s">
        <v>244</v>
      </c>
      <c r="E230" s="17" t="s">
        <v>35</v>
      </c>
      <c r="F230" s="17">
        <v>2</v>
      </c>
      <c r="G230" s="17">
        <v>10</v>
      </c>
      <c r="H230" s="18">
        <v>-75.417500000000004</v>
      </c>
      <c r="I230" s="19">
        <v>9.9338888900000004</v>
      </c>
      <c r="J230" s="42">
        <v>1.166666666666667</v>
      </c>
      <c r="K230" s="20">
        <v>0.69813218390804588</v>
      </c>
      <c r="L230" s="20">
        <v>2.5517241379310338</v>
      </c>
      <c r="M230" s="20">
        <v>5.74367816091954</v>
      </c>
      <c r="N230" s="20">
        <v>9.5099999999999962</v>
      </c>
      <c r="O230" s="20">
        <v>8.5333333333333332</v>
      </c>
      <c r="P230" s="20">
        <v>10.044444444444441</v>
      </c>
      <c r="Q230" s="20">
        <v>10.978888888888889</v>
      </c>
      <c r="R230" s="20">
        <v>11.03333333333334</v>
      </c>
      <c r="S230" s="20">
        <v>11.6</v>
      </c>
      <c r="T230" s="20">
        <v>9.5358974358974322</v>
      </c>
      <c r="U230" s="20">
        <v>4.2999999999999989</v>
      </c>
      <c r="V230" s="43">
        <v>85.696098585322702</v>
      </c>
      <c r="W230" s="23">
        <v>359</v>
      </c>
      <c r="X230" s="44">
        <v>0.99722222222222223</v>
      </c>
      <c r="Y230" s="4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</row>
    <row r="231" spans="1:39" ht="16.5" customHeight="1" x14ac:dyDescent="0.25">
      <c r="A231" s="16">
        <v>29030160</v>
      </c>
      <c r="B231" s="17" t="s">
        <v>1211</v>
      </c>
      <c r="C231" s="17" t="s">
        <v>1398</v>
      </c>
      <c r="D231" s="17" t="s">
        <v>244</v>
      </c>
      <c r="E231" s="17" t="s">
        <v>35</v>
      </c>
      <c r="F231" s="17">
        <v>2</v>
      </c>
      <c r="G231" s="17">
        <v>12</v>
      </c>
      <c r="H231" s="18">
        <v>-75.400277779999996</v>
      </c>
      <c r="I231" s="19">
        <v>9.9691666700000017</v>
      </c>
      <c r="J231" s="42">
        <v>0.6333333333333333</v>
      </c>
      <c r="K231" s="20">
        <v>0.73176313628899814</v>
      </c>
      <c r="L231" s="20">
        <v>1.5344444444444441</v>
      </c>
      <c r="M231" s="20">
        <v>4.4666666666666686</v>
      </c>
      <c r="N231" s="20">
        <v>7.9999999999999956</v>
      </c>
      <c r="O231" s="20">
        <v>7.1333333333333329</v>
      </c>
      <c r="P231" s="20">
        <v>8.1999999999999975</v>
      </c>
      <c r="Q231" s="20">
        <v>9.3666666666666618</v>
      </c>
      <c r="R231" s="20">
        <v>8.0666666666666664</v>
      </c>
      <c r="S231" s="20">
        <v>9.009999999999998</v>
      </c>
      <c r="T231" s="20">
        <v>6.2999999999999989</v>
      </c>
      <c r="U231" s="20">
        <v>2.9999999999999991</v>
      </c>
      <c r="V231" s="43">
        <v>66.442874247400084</v>
      </c>
      <c r="W231" s="23">
        <v>360</v>
      </c>
      <c r="X231" s="44">
        <v>1</v>
      </c>
      <c r="Y231" s="4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</row>
    <row r="232" spans="1:39" ht="16.5" customHeight="1" x14ac:dyDescent="0.25">
      <c r="A232" s="16">
        <v>29030450</v>
      </c>
      <c r="B232" s="17" t="s">
        <v>1211</v>
      </c>
      <c r="C232" s="17" t="s">
        <v>1399</v>
      </c>
      <c r="D232" s="17" t="s">
        <v>244</v>
      </c>
      <c r="E232" s="17" t="s">
        <v>35</v>
      </c>
      <c r="F232" s="17">
        <v>2</v>
      </c>
      <c r="G232" s="17">
        <v>60</v>
      </c>
      <c r="H232" s="18">
        <v>-75.262388889999997</v>
      </c>
      <c r="I232" s="19">
        <v>9.9329722199999999</v>
      </c>
      <c r="J232" s="42">
        <v>2.8666666666666658</v>
      </c>
      <c r="K232" s="20">
        <v>3.17314633939188</v>
      </c>
      <c r="L232" s="20">
        <v>6.261904761904761</v>
      </c>
      <c r="M232" s="20">
        <v>10.678571428571431</v>
      </c>
      <c r="N232" s="20">
        <v>12.107142857142859</v>
      </c>
      <c r="O232" s="20">
        <v>9.2164090368608793</v>
      </c>
      <c r="P232" s="20">
        <v>10.176666666666669</v>
      </c>
      <c r="Q232" s="20">
        <v>11.2</v>
      </c>
      <c r="R232" s="20">
        <v>12.896551724137931</v>
      </c>
      <c r="S232" s="20">
        <v>14.68965517241379</v>
      </c>
      <c r="T232" s="20">
        <v>12.97445721583653</v>
      </c>
      <c r="U232" s="20">
        <v>6.7692307692307683</v>
      </c>
      <c r="V232" s="43">
        <v>113.0104026388242</v>
      </c>
      <c r="W232" s="23">
        <v>343</v>
      </c>
      <c r="X232" s="44">
        <v>0.95277777777777772</v>
      </c>
      <c r="Y232" s="4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</row>
    <row r="233" spans="1:39" ht="16.5" customHeight="1" x14ac:dyDescent="0.25">
      <c r="A233" s="16">
        <v>29030780</v>
      </c>
      <c r="B233" s="17" t="s">
        <v>1211</v>
      </c>
      <c r="C233" s="17" t="s">
        <v>1400</v>
      </c>
      <c r="D233" s="17" t="s">
        <v>244</v>
      </c>
      <c r="E233" s="17" t="s">
        <v>35</v>
      </c>
      <c r="F233" s="17">
        <v>2</v>
      </c>
      <c r="G233" s="17">
        <v>60</v>
      </c>
      <c r="H233" s="18">
        <v>-75.227500000000006</v>
      </c>
      <c r="I233" s="19">
        <v>9.98361111</v>
      </c>
      <c r="J233" s="42">
        <v>2.5172413793103439</v>
      </c>
      <c r="K233" s="20">
        <v>2.9908353858784889</v>
      </c>
      <c r="L233" s="20">
        <v>5.0666666666666664</v>
      </c>
      <c r="M233" s="20">
        <v>9.7999999999999972</v>
      </c>
      <c r="N233" s="20">
        <v>11.228888888888889</v>
      </c>
      <c r="O233" s="20">
        <v>10.4</v>
      </c>
      <c r="P233" s="20">
        <v>10.83333333333333</v>
      </c>
      <c r="Q233" s="20">
        <v>11.666666666666661</v>
      </c>
      <c r="R233" s="20">
        <v>12.514942528735631</v>
      </c>
      <c r="S233" s="20">
        <v>13.78333333333333</v>
      </c>
      <c r="T233" s="20">
        <v>12.53388822829964</v>
      </c>
      <c r="U233" s="20">
        <v>6.7952380952380933</v>
      </c>
      <c r="V233" s="43">
        <v>110.1310345063511</v>
      </c>
      <c r="W233" s="23">
        <v>356</v>
      </c>
      <c r="X233" s="44">
        <v>0.98888888888888893</v>
      </c>
      <c r="Y233" s="4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</row>
    <row r="234" spans="1:39" ht="16.5" customHeight="1" x14ac:dyDescent="0.25">
      <c r="A234" s="16">
        <v>29035040</v>
      </c>
      <c r="B234" s="17" t="s">
        <v>1227</v>
      </c>
      <c r="C234" s="17" t="s">
        <v>265</v>
      </c>
      <c r="D234" s="17" t="s">
        <v>244</v>
      </c>
      <c r="E234" s="17" t="s">
        <v>35</v>
      </c>
      <c r="F234" s="17">
        <v>2</v>
      </c>
      <c r="G234" s="17">
        <v>13</v>
      </c>
      <c r="H234" s="18">
        <v>-75.351388889999996</v>
      </c>
      <c r="I234" s="19">
        <v>9.9441666700000013</v>
      </c>
      <c r="J234" s="42">
        <v>1.932373113854595</v>
      </c>
      <c r="K234" s="20">
        <v>2.1242362163698369</v>
      </c>
      <c r="L234" s="20">
        <v>4.0564567206192823</v>
      </c>
      <c r="M234" s="20">
        <v>9.4765814371725732</v>
      </c>
      <c r="N234" s="20">
        <v>12.27358523803232</v>
      </c>
      <c r="O234" s="20">
        <v>12.00501407459536</v>
      </c>
      <c r="P234" s="20">
        <v>12.40476190476191</v>
      </c>
      <c r="Q234" s="20">
        <v>14.770370370370371</v>
      </c>
      <c r="R234" s="20">
        <v>13.107827038861521</v>
      </c>
      <c r="S234" s="20">
        <v>14.1567464678179</v>
      </c>
      <c r="T234" s="20">
        <v>12.797157784743989</v>
      </c>
      <c r="U234" s="20">
        <v>6.5310678006540046</v>
      </c>
      <c r="V234" s="43">
        <v>115.6361781678536</v>
      </c>
      <c r="W234" s="23">
        <v>328</v>
      </c>
      <c r="X234" s="44">
        <v>0.91111111111111109</v>
      </c>
      <c r="Y234" s="4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</row>
    <row r="235" spans="1:39" ht="16.5" customHeight="1" x14ac:dyDescent="0.25">
      <c r="A235" s="16">
        <v>29030530</v>
      </c>
      <c r="B235" s="17" t="s">
        <v>1211</v>
      </c>
      <c r="C235" s="17" t="s">
        <v>1401</v>
      </c>
      <c r="D235" s="17" t="s">
        <v>244</v>
      </c>
      <c r="E235" s="17" t="s">
        <v>35</v>
      </c>
      <c r="F235" s="17">
        <v>2</v>
      </c>
      <c r="G235" s="17">
        <v>60</v>
      </c>
      <c r="H235" s="18">
        <v>-75.235833329999991</v>
      </c>
      <c r="I235" s="19">
        <v>9.919166670000001</v>
      </c>
      <c r="J235" s="42">
        <v>1.413793103448276</v>
      </c>
      <c r="K235" s="20">
        <v>1.173284355359266</v>
      </c>
      <c r="L235" s="20">
        <v>3.172413793103448</v>
      </c>
      <c r="M235" s="20">
        <v>6.1111111111111134</v>
      </c>
      <c r="N235" s="20">
        <v>9.1481481481481453</v>
      </c>
      <c r="O235" s="20">
        <v>7.6976127320954904</v>
      </c>
      <c r="P235" s="20">
        <v>8.4074074074074048</v>
      </c>
      <c r="Q235" s="20">
        <v>9.6296296296296262</v>
      </c>
      <c r="R235" s="20">
        <v>11.18518518518518</v>
      </c>
      <c r="S235" s="20">
        <v>11.51851851851851</v>
      </c>
      <c r="T235" s="20">
        <v>9.2175066312997327</v>
      </c>
      <c r="U235" s="20">
        <v>4.5198902606310014</v>
      </c>
      <c r="V235" s="43">
        <v>83.194500875937194</v>
      </c>
      <c r="W235" s="23">
        <v>328</v>
      </c>
      <c r="X235" s="44">
        <v>0.91111111111111109</v>
      </c>
      <c r="Y235" s="4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</row>
    <row r="236" spans="1:39" ht="16.5" customHeight="1" x14ac:dyDescent="0.25">
      <c r="A236" s="16">
        <v>29030080</v>
      </c>
      <c r="B236" s="17" t="s">
        <v>1211</v>
      </c>
      <c r="C236" s="17" t="s">
        <v>1402</v>
      </c>
      <c r="D236" s="17" t="s">
        <v>244</v>
      </c>
      <c r="E236" s="17" t="s">
        <v>35</v>
      </c>
      <c r="F236" s="17">
        <v>2</v>
      </c>
      <c r="G236" s="17">
        <v>5</v>
      </c>
      <c r="H236" s="18">
        <v>-75.319999999999993</v>
      </c>
      <c r="I236" s="19">
        <v>10</v>
      </c>
      <c r="J236" s="42">
        <v>1.517241379310345</v>
      </c>
      <c r="K236" s="20">
        <v>1.4935124912033779</v>
      </c>
      <c r="L236" s="20">
        <v>3.4827586206896539</v>
      </c>
      <c r="M236" s="20">
        <v>8.3333333333333304</v>
      </c>
      <c r="N236" s="20">
        <v>11.633333333333329</v>
      </c>
      <c r="O236" s="20">
        <v>11.37931034482758</v>
      </c>
      <c r="P236" s="20">
        <v>11.896551724137931</v>
      </c>
      <c r="Q236" s="20">
        <v>12.48</v>
      </c>
      <c r="R236" s="20">
        <v>12.73076923076923</v>
      </c>
      <c r="S236" s="20">
        <v>12.01358024691358</v>
      </c>
      <c r="T236" s="20">
        <v>10.53571428571429</v>
      </c>
      <c r="U236" s="20">
        <v>5.0740740740740726</v>
      </c>
      <c r="V236" s="43">
        <v>102.5701790643067</v>
      </c>
      <c r="W236" s="23">
        <v>342</v>
      </c>
      <c r="X236" s="44">
        <v>0.95</v>
      </c>
      <c r="Y236" s="4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</row>
    <row r="237" spans="1:39" ht="16.5" customHeight="1" x14ac:dyDescent="0.25">
      <c r="A237" s="16">
        <v>29035110</v>
      </c>
      <c r="B237" s="17" t="s">
        <v>1236</v>
      </c>
      <c r="C237" s="17" t="s">
        <v>243</v>
      </c>
      <c r="D237" s="17" t="s">
        <v>244</v>
      </c>
      <c r="E237" s="17" t="s">
        <v>35</v>
      </c>
      <c r="F237" s="17">
        <v>2</v>
      </c>
      <c r="G237" s="17">
        <v>20</v>
      </c>
      <c r="H237" s="18">
        <v>-75.258611110000004</v>
      </c>
      <c r="I237" s="19">
        <v>10.04316667</v>
      </c>
      <c r="J237" s="42">
        <v>2.0714285714285721</v>
      </c>
      <c r="K237" s="20">
        <v>2.1119879852176648</v>
      </c>
      <c r="L237" s="20">
        <v>4.9726190476190482</v>
      </c>
      <c r="M237" s="20">
        <v>11.851851851851849</v>
      </c>
      <c r="N237" s="20">
        <v>15.567816091954031</v>
      </c>
      <c r="O237" s="20">
        <v>15.187871581450651</v>
      </c>
      <c r="P237" s="20">
        <v>14.80238095238095</v>
      </c>
      <c r="Q237" s="20">
        <v>16.66538952745849</v>
      </c>
      <c r="R237" s="20">
        <v>16.83141762452107</v>
      </c>
      <c r="S237" s="20">
        <v>17.357142857142861</v>
      </c>
      <c r="T237" s="20">
        <v>15.57598978288633</v>
      </c>
      <c r="U237" s="20">
        <v>7.5691358024691331</v>
      </c>
      <c r="V237" s="43">
        <v>140.56503167638061</v>
      </c>
      <c r="W237" s="23">
        <v>333</v>
      </c>
      <c r="X237" s="44">
        <v>0.92500000000000004</v>
      </c>
      <c r="Y237" s="4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</row>
    <row r="238" spans="1:39" ht="16.5" customHeight="1" x14ac:dyDescent="0.25">
      <c r="A238" s="16">
        <v>25021270</v>
      </c>
      <c r="B238" s="17" t="s">
        <v>1211</v>
      </c>
      <c r="C238" s="17" t="s">
        <v>908</v>
      </c>
      <c r="D238" s="17" t="s">
        <v>1403</v>
      </c>
      <c r="E238" s="17" t="s">
        <v>35</v>
      </c>
      <c r="F238" s="17">
        <v>2</v>
      </c>
      <c r="G238" s="17">
        <v>20</v>
      </c>
      <c r="H238" s="18">
        <v>-74.525555560000001</v>
      </c>
      <c r="I238" s="19">
        <v>9.0730555600000002</v>
      </c>
      <c r="J238" s="42">
        <v>1.517241379310345</v>
      </c>
      <c r="K238" s="20">
        <v>1.5127930185153731</v>
      </c>
      <c r="L238" s="20">
        <v>2.8965517241379302</v>
      </c>
      <c r="M238" s="20">
        <v>5.9758620689655197</v>
      </c>
      <c r="N238" s="20">
        <v>10.34333333333333</v>
      </c>
      <c r="O238" s="20">
        <v>9.6666666666666625</v>
      </c>
      <c r="P238" s="20">
        <v>9.9388888888888882</v>
      </c>
      <c r="Q238" s="20">
        <v>11.296551724137929</v>
      </c>
      <c r="R238" s="20">
        <v>11.82758620689656</v>
      </c>
      <c r="S238" s="20">
        <v>10.999999999999989</v>
      </c>
      <c r="T238" s="20">
        <v>9.9642857142857135</v>
      </c>
      <c r="U238" s="20">
        <v>4.5714285714285712</v>
      </c>
      <c r="V238" s="43">
        <v>90.511189296566812</v>
      </c>
      <c r="W238" s="23">
        <v>349</v>
      </c>
      <c r="X238" s="44">
        <v>0.96944444444444444</v>
      </c>
      <c r="Y238" s="4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</row>
    <row r="239" spans="1:39" ht="16.5" customHeight="1" x14ac:dyDescent="0.25">
      <c r="A239" s="16">
        <v>25021330</v>
      </c>
      <c r="B239" s="17" t="s">
        <v>1211</v>
      </c>
      <c r="C239" s="17" t="s">
        <v>1404</v>
      </c>
      <c r="D239" s="17" t="s">
        <v>1403</v>
      </c>
      <c r="E239" s="17" t="s">
        <v>35</v>
      </c>
      <c r="F239" s="17">
        <v>2</v>
      </c>
      <c r="G239" s="17">
        <v>20</v>
      </c>
      <c r="H239" s="18">
        <v>-74.613472220000006</v>
      </c>
      <c r="I239" s="19">
        <v>9.1154444399999992</v>
      </c>
      <c r="J239" s="42">
        <v>1.660919540229884</v>
      </c>
      <c r="K239" s="20">
        <v>1.343638525564804</v>
      </c>
      <c r="L239" s="20">
        <v>2.872448979591836</v>
      </c>
      <c r="M239" s="20">
        <v>6.0725326991676569</v>
      </c>
      <c r="N239" s="20">
        <v>10.1</v>
      </c>
      <c r="O239" s="20">
        <v>10.133333333333329</v>
      </c>
      <c r="P239" s="20">
        <v>9.0666666666666647</v>
      </c>
      <c r="Q239" s="20">
        <v>11.068965517241381</v>
      </c>
      <c r="R239" s="20">
        <v>11.04756242568371</v>
      </c>
      <c r="S239" s="20">
        <v>10.53571428571429</v>
      </c>
      <c r="T239" s="20">
        <v>9.2857142857142883</v>
      </c>
      <c r="U239" s="20">
        <v>5.0357142857142847</v>
      </c>
      <c r="V239" s="43">
        <v>88.223210544622134</v>
      </c>
      <c r="W239" s="23">
        <v>347</v>
      </c>
      <c r="X239" s="44">
        <v>0.96388888888888891</v>
      </c>
      <c r="Y239" s="4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</row>
    <row r="240" spans="1:39" ht="16.5" customHeight="1" x14ac:dyDescent="0.25">
      <c r="A240" s="16">
        <v>25021350</v>
      </c>
      <c r="B240" s="17" t="s">
        <v>1211</v>
      </c>
      <c r="C240" s="17" t="s">
        <v>1403</v>
      </c>
      <c r="D240" s="17" t="s">
        <v>1403</v>
      </c>
      <c r="E240" s="17" t="s">
        <v>35</v>
      </c>
      <c r="F240" s="17">
        <v>2</v>
      </c>
      <c r="G240" s="17">
        <v>20</v>
      </c>
      <c r="H240" s="18">
        <v>-74.435555560000012</v>
      </c>
      <c r="I240" s="19">
        <v>9.2627777800000004</v>
      </c>
      <c r="J240" s="42">
        <v>1.068965517241379</v>
      </c>
      <c r="K240" s="20">
        <v>1.4720039918464409</v>
      </c>
      <c r="L240" s="20">
        <v>3.896551724137931</v>
      </c>
      <c r="M240" s="20">
        <v>7.2068965517241397</v>
      </c>
      <c r="N240" s="20">
        <v>10.341111111111109</v>
      </c>
      <c r="O240" s="20">
        <v>8.8735632183908066</v>
      </c>
      <c r="P240" s="20">
        <v>8.726666666666663</v>
      </c>
      <c r="Q240" s="20">
        <v>9.8666666666666654</v>
      </c>
      <c r="R240" s="20">
        <v>10.068965517241381</v>
      </c>
      <c r="S240" s="20">
        <v>10.6</v>
      </c>
      <c r="T240" s="20">
        <v>8.3333333333333339</v>
      </c>
      <c r="U240" s="20">
        <v>3.8714285714285701</v>
      </c>
      <c r="V240" s="43">
        <v>84.326152869788416</v>
      </c>
      <c r="W240" s="23">
        <v>348</v>
      </c>
      <c r="X240" s="44">
        <v>0.96666666666666667</v>
      </c>
      <c r="Y240" s="4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</row>
    <row r="241" spans="1:39" ht="16.5" customHeight="1" x14ac:dyDescent="0.25">
      <c r="A241" s="16">
        <v>25021180</v>
      </c>
      <c r="B241" s="17" t="s">
        <v>1211</v>
      </c>
      <c r="C241" s="17" t="s">
        <v>1405</v>
      </c>
      <c r="D241" s="17" t="s">
        <v>1403</v>
      </c>
      <c r="E241" s="17" t="s">
        <v>35</v>
      </c>
      <c r="F241" s="17">
        <v>2</v>
      </c>
      <c r="G241" s="17">
        <v>20</v>
      </c>
      <c r="H241" s="18">
        <v>-74.688888890000001</v>
      </c>
      <c r="I241" s="19">
        <v>9.0783333300000013</v>
      </c>
      <c r="J241" s="42">
        <v>1.482758620689655</v>
      </c>
      <c r="K241" s="20">
        <v>0.92855019534567684</v>
      </c>
      <c r="L241" s="20">
        <v>2.5</v>
      </c>
      <c r="M241" s="20">
        <v>5.7333333333333343</v>
      </c>
      <c r="N241" s="20">
        <v>11.266666666666669</v>
      </c>
      <c r="O241" s="20">
        <v>10.84597701149425</v>
      </c>
      <c r="P241" s="20">
        <v>11.16666666666667</v>
      </c>
      <c r="Q241" s="20">
        <v>12.896551724137931</v>
      </c>
      <c r="R241" s="20">
        <v>12.96666666666667</v>
      </c>
      <c r="S241" s="20">
        <v>12.58620689655173</v>
      </c>
      <c r="T241" s="20">
        <v>10.44827586206897</v>
      </c>
      <c r="U241" s="20">
        <v>4.6333333333333329</v>
      </c>
      <c r="V241" s="43">
        <v>97.454986976954899</v>
      </c>
      <c r="W241" s="23">
        <v>355</v>
      </c>
      <c r="X241" s="44">
        <v>0.98611111111111116</v>
      </c>
      <c r="Y241" s="4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</row>
    <row r="242" spans="1:39" ht="16.5" customHeight="1" x14ac:dyDescent="0.25">
      <c r="A242" s="16">
        <v>25021280</v>
      </c>
      <c r="B242" s="17" t="s">
        <v>1211</v>
      </c>
      <c r="C242" s="17" t="s">
        <v>1406</v>
      </c>
      <c r="D242" s="17" t="s">
        <v>204</v>
      </c>
      <c r="E242" s="17" t="s">
        <v>35</v>
      </c>
      <c r="F242" s="17">
        <v>2</v>
      </c>
      <c r="G242" s="17">
        <v>20</v>
      </c>
      <c r="H242" s="18">
        <v>-74.510000000000005</v>
      </c>
      <c r="I242" s="19">
        <v>8.9700000000000006</v>
      </c>
      <c r="J242" s="42">
        <v>1.586206896551724</v>
      </c>
      <c r="K242" s="20">
        <v>1.791118141668083</v>
      </c>
      <c r="L242" s="20">
        <v>3.4827586206896539</v>
      </c>
      <c r="M242" s="20">
        <v>6.6390804597701161</v>
      </c>
      <c r="N242" s="20">
        <v>10.675555555555549</v>
      </c>
      <c r="O242" s="20">
        <v>10.266666666666669</v>
      </c>
      <c r="P242" s="20">
        <v>10.379310344827591</v>
      </c>
      <c r="Q242" s="20">
        <v>11.494252873563219</v>
      </c>
      <c r="R242" s="20">
        <v>12.103448275862069</v>
      </c>
      <c r="S242" s="20">
        <v>13.01724137931034</v>
      </c>
      <c r="T242" s="20">
        <v>10.857142857142859</v>
      </c>
      <c r="U242" s="20">
        <v>5.1071428571428559</v>
      </c>
      <c r="V242" s="43">
        <v>97.39992492875075</v>
      </c>
      <c r="W242" s="23">
        <v>349</v>
      </c>
      <c r="X242" s="44">
        <v>0.96944444444444444</v>
      </c>
      <c r="Y242" s="4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</row>
    <row r="243" spans="1:39" ht="16.5" customHeight="1" x14ac:dyDescent="0.25">
      <c r="A243" s="16">
        <v>25025210</v>
      </c>
      <c r="B243" s="17" t="s">
        <v>1236</v>
      </c>
      <c r="C243" s="17" t="s">
        <v>204</v>
      </c>
      <c r="D243" s="17" t="s">
        <v>204</v>
      </c>
      <c r="E243" s="17" t="s">
        <v>35</v>
      </c>
      <c r="F243" s="17">
        <v>2</v>
      </c>
      <c r="G243" s="17">
        <v>10</v>
      </c>
      <c r="H243" s="18">
        <v>-74.457777780000001</v>
      </c>
      <c r="I243" s="19">
        <v>8.9113888900000013</v>
      </c>
      <c r="J243" s="42">
        <v>2.103448275862069</v>
      </c>
      <c r="K243" s="20">
        <v>1.8994445545426519</v>
      </c>
      <c r="L243" s="20">
        <v>3.6809523809523812</v>
      </c>
      <c r="M243" s="20">
        <v>7.7764565992865649</v>
      </c>
      <c r="N243" s="20">
        <v>12.872260536398469</v>
      </c>
      <c r="O243" s="20">
        <v>10.86444708680143</v>
      </c>
      <c r="P243" s="20">
        <v>10.787654320987651</v>
      </c>
      <c r="Q243" s="20">
        <v>12.22051282051282</v>
      </c>
      <c r="R243" s="20">
        <v>13.66690471332381</v>
      </c>
      <c r="S243" s="20">
        <v>14.82634482758621</v>
      </c>
      <c r="T243" s="20">
        <v>12.21379310344828</v>
      </c>
      <c r="U243" s="20">
        <v>5.7320512820512812</v>
      </c>
      <c r="V243" s="43">
        <v>108.6442705017536</v>
      </c>
      <c r="W243" s="23">
        <v>329</v>
      </c>
      <c r="X243" s="44">
        <v>0.91388888888888886</v>
      </c>
      <c r="Y243" s="4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</row>
    <row r="244" spans="1:39" ht="16.5" customHeight="1" x14ac:dyDescent="0.25">
      <c r="A244" s="16">
        <v>25027410</v>
      </c>
      <c r="B244" s="17" t="s">
        <v>1212</v>
      </c>
      <c r="C244" s="17" t="s">
        <v>1407</v>
      </c>
      <c r="D244" s="17" t="s">
        <v>1407</v>
      </c>
      <c r="E244" s="17" t="s">
        <v>35</v>
      </c>
      <c r="F244" s="17">
        <v>8</v>
      </c>
      <c r="G244" s="17">
        <v>35</v>
      </c>
      <c r="H244" s="18">
        <v>-73.820805560000011</v>
      </c>
      <c r="I244" s="19">
        <v>8.6663333300000005</v>
      </c>
      <c r="J244" s="42">
        <v>1.314942528735632</v>
      </c>
      <c r="K244" s="20">
        <v>1.8215385292047861</v>
      </c>
      <c r="L244" s="20">
        <v>3.9655172413793092</v>
      </c>
      <c r="M244" s="20">
        <v>7.0166666666666666</v>
      </c>
      <c r="N244" s="20">
        <v>9.5666666666666647</v>
      </c>
      <c r="O244" s="20">
        <v>8.033333333333335</v>
      </c>
      <c r="P244" s="20">
        <v>8.233333333333329</v>
      </c>
      <c r="Q244" s="20">
        <v>10.43333333333333</v>
      </c>
      <c r="R244" s="20">
        <v>11.068965517241381</v>
      </c>
      <c r="S244" s="20">
        <v>11.964285714285721</v>
      </c>
      <c r="T244" s="20">
        <v>8.0689655172413808</v>
      </c>
      <c r="U244" s="20">
        <v>2.4482758620689649</v>
      </c>
      <c r="V244" s="43">
        <v>83.935824243490515</v>
      </c>
      <c r="W244" s="23">
        <v>351</v>
      </c>
      <c r="X244" s="44">
        <v>0.97499999999999998</v>
      </c>
      <c r="Y244" s="4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</row>
    <row r="245" spans="1:39" ht="16.5" customHeight="1" x14ac:dyDescent="0.25">
      <c r="A245" s="16">
        <v>29030050</v>
      </c>
      <c r="B245" s="46" t="s">
        <v>1211</v>
      </c>
      <c r="C245" s="46" t="s">
        <v>245</v>
      </c>
      <c r="D245" s="46" t="s">
        <v>245</v>
      </c>
      <c r="E245" s="17" t="s">
        <v>35</v>
      </c>
      <c r="F245" s="46">
        <v>2</v>
      </c>
      <c r="G245" s="46">
        <v>20</v>
      </c>
      <c r="H245" s="47">
        <v>-75.161833329999993</v>
      </c>
      <c r="I245" s="48">
        <v>10.404111110000001</v>
      </c>
      <c r="J245" s="42">
        <v>0.93333333333333313</v>
      </c>
      <c r="K245" s="20">
        <v>0.8661669780873108</v>
      </c>
      <c r="L245" s="20">
        <v>2.4999999999999991</v>
      </c>
      <c r="M245" s="20">
        <v>6.586206896551726</v>
      </c>
      <c r="N245" s="20">
        <v>9.8275862068965498</v>
      </c>
      <c r="O245" s="20">
        <v>9.4333333333333336</v>
      </c>
      <c r="P245" s="20">
        <v>8.8333333333333304</v>
      </c>
      <c r="Q245" s="20">
        <v>10.58620689655173</v>
      </c>
      <c r="R245" s="20">
        <v>10.3448275862069</v>
      </c>
      <c r="S245" s="20">
        <v>11.206896551724141</v>
      </c>
      <c r="T245" s="20">
        <v>8.7586206896551726</v>
      </c>
      <c r="U245" s="20">
        <v>3.2190476190476178</v>
      </c>
      <c r="V245" s="43">
        <v>83.095559424721131</v>
      </c>
      <c r="W245" s="23">
        <v>348</v>
      </c>
      <c r="X245" s="44">
        <v>0.96666666666666667</v>
      </c>
      <c r="Y245" s="4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</row>
    <row r="246" spans="1:39" ht="16.5" customHeight="1" x14ac:dyDescent="0.25">
      <c r="A246" s="16">
        <v>25021290</v>
      </c>
      <c r="B246" s="17" t="s">
        <v>1211</v>
      </c>
      <c r="C246" s="17" t="s">
        <v>1408</v>
      </c>
      <c r="D246" s="17" t="s">
        <v>1409</v>
      </c>
      <c r="E246" s="17" t="s">
        <v>35</v>
      </c>
      <c r="F246" s="17">
        <v>2</v>
      </c>
      <c r="G246" s="17">
        <v>25</v>
      </c>
      <c r="H246" s="18">
        <v>-74.40888889</v>
      </c>
      <c r="I246" s="19">
        <v>9.1013888900000008</v>
      </c>
      <c r="J246" s="42">
        <v>2</v>
      </c>
      <c r="K246" s="20">
        <v>1.928395496129486</v>
      </c>
      <c r="L246" s="20">
        <v>4.652380952380951</v>
      </c>
      <c r="M246" s="20">
        <v>7.6206896551724146</v>
      </c>
      <c r="N246" s="20">
        <v>12.366666666666671</v>
      </c>
      <c r="O246" s="20">
        <v>11.03333333333333</v>
      </c>
      <c r="P246" s="20">
        <v>9.9</v>
      </c>
      <c r="Q246" s="20">
        <v>12.3448275862069</v>
      </c>
      <c r="R246" s="20">
        <v>12.758620689655171</v>
      </c>
      <c r="S246" s="20">
        <v>12.97857142857143</v>
      </c>
      <c r="T246" s="20">
        <v>10.62962962962963</v>
      </c>
      <c r="U246" s="20">
        <v>5.0740740740740744</v>
      </c>
      <c r="V246" s="43">
        <v>103.2871895118201</v>
      </c>
      <c r="W246" s="23">
        <v>344</v>
      </c>
      <c r="X246" s="44">
        <v>0.9555555555555556</v>
      </c>
      <c r="Y246" s="4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</row>
    <row r="247" spans="1:39" ht="16.5" customHeight="1" x14ac:dyDescent="0.25">
      <c r="A247" s="16">
        <v>25021090</v>
      </c>
      <c r="B247" s="17" t="s">
        <v>1211</v>
      </c>
      <c r="C247" s="17" t="s">
        <v>636</v>
      </c>
      <c r="D247" s="17" t="s">
        <v>1409</v>
      </c>
      <c r="E247" s="17" t="s">
        <v>35</v>
      </c>
      <c r="F247" s="17">
        <v>2</v>
      </c>
      <c r="G247" s="17">
        <v>40</v>
      </c>
      <c r="H247" s="18">
        <v>-74.313888890000001</v>
      </c>
      <c r="I247" s="19">
        <v>9.0933333300000001</v>
      </c>
      <c r="J247" s="42">
        <v>1.103448275862069</v>
      </c>
      <c r="K247" s="20">
        <v>1.240644011601205</v>
      </c>
      <c r="L247" s="20">
        <v>2.8275862068965512</v>
      </c>
      <c r="M247" s="20">
        <v>5.1785714285714288</v>
      </c>
      <c r="N247" s="20">
        <v>7.7142857142857109</v>
      </c>
      <c r="O247" s="20">
        <v>6.1486325802615944</v>
      </c>
      <c r="P247" s="20">
        <v>6.4827586206896521</v>
      </c>
      <c r="Q247" s="20">
        <v>8.6071428571428559</v>
      </c>
      <c r="R247" s="20">
        <v>9.3694581280788185</v>
      </c>
      <c r="S247" s="20">
        <v>8.7931034482758612</v>
      </c>
      <c r="T247" s="20">
        <v>7.3571428571428577</v>
      </c>
      <c r="U247" s="20">
        <v>3.1851851851851838</v>
      </c>
      <c r="V247" s="43">
        <v>68.007959313993794</v>
      </c>
      <c r="W247" s="23">
        <v>341</v>
      </c>
      <c r="X247" s="44">
        <v>0.94722222222222219</v>
      </c>
      <c r="Y247" s="4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</row>
    <row r="248" spans="1:39" ht="16.5" customHeight="1" x14ac:dyDescent="0.25">
      <c r="A248" s="16">
        <v>29030500</v>
      </c>
      <c r="B248" s="17" t="s">
        <v>1211</v>
      </c>
      <c r="C248" s="17" t="s">
        <v>1410</v>
      </c>
      <c r="D248" s="17" t="s">
        <v>1411</v>
      </c>
      <c r="E248" s="17" t="s">
        <v>35</v>
      </c>
      <c r="F248" s="17">
        <v>2</v>
      </c>
      <c r="G248" s="17">
        <v>60</v>
      </c>
      <c r="H248" s="18">
        <v>-75.215833329999995</v>
      </c>
      <c r="I248" s="19">
        <v>9.8738888899999999</v>
      </c>
      <c r="J248" s="42">
        <v>3.1034482758620681</v>
      </c>
      <c r="K248" s="20">
        <v>2.9272125021233228</v>
      </c>
      <c r="L248" s="20">
        <v>5.8666666666666636</v>
      </c>
      <c r="M248" s="20">
        <v>9.4482758620689644</v>
      </c>
      <c r="N248" s="20">
        <v>10.61222222222222</v>
      </c>
      <c r="O248" s="20">
        <v>7.6999999999999993</v>
      </c>
      <c r="P248" s="20">
        <v>7.099999999999997</v>
      </c>
      <c r="Q248" s="20">
        <v>9.9666666666666668</v>
      </c>
      <c r="R248" s="20">
        <v>10.896551724137939</v>
      </c>
      <c r="S248" s="20">
        <v>12.29080459770115</v>
      </c>
      <c r="T248" s="20">
        <v>10.37037037037037</v>
      </c>
      <c r="U248" s="20">
        <v>6.3599999999999994</v>
      </c>
      <c r="V248" s="43">
        <v>96.642218887819368</v>
      </c>
      <c r="W248" s="23">
        <v>347</v>
      </c>
      <c r="X248" s="44">
        <v>0.96388888888888891</v>
      </c>
      <c r="Y248" s="4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</row>
    <row r="249" spans="1:39" ht="16.5" customHeight="1" x14ac:dyDescent="0.25">
      <c r="A249" s="16">
        <v>29030150</v>
      </c>
      <c r="B249" s="17" t="s">
        <v>1235</v>
      </c>
      <c r="C249" s="17" t="s">
        <v>1412</v>
      </c>
      <c r="D249" s="17" t="s">
        <v>1411</v>
      </c>
      <c r="E249" s="17" t="s">
        <v>35</v>
      </c>
      <c r="F249" s="17">
        <v>2</v>
      </c>
      <c r="G249" s="17">
        <v>70</v>
      </c>
      <c r="H249" s="18">
        <v>-75.25</v>
      </c>
      <c r="I249" s="19">
        <v>9.8699999999999992</v>
      </c>
      <c r="J249" s="42">
        <v>3.6896551724137918</v>
      </c>
      <c r="K249" s="20">
        <v>3.0118754398311052</v>
      </c>
      <c r="L249" s="20">
        <v>6.1249999999999982</v>
      </c>
      <c r="M249" s="20">
        <v>11.76354679802956</v>
      </c>
      <c r="N249" s="20">
        <v>13.26543209876543</v>
      </c>
      <c r="O249" s="20">
        <v>10.892857142857141</v>
      </c>
      <c r="P249" s="20">
        <v>9.8214285714285694</v>
      </c>
      <c r="Q249" s="20">
        <v>12.888888888888889</v>
      </c>
      <c r="R249" s="20">
        <v>13.37037037037037</v>
      </c>
      <c r="S249" s="20">
        <v>15.111111111111111</v>
      </c>
      <c r="T249" s="20">
        <v>14.22222222222222</v>
      </c>
      <c r="U249" s="20">
        <v>7.6538461538461524</v>
      </c>
      <c r="V249" s="43">
        <v>121.8162339697643</v>
      </c>
      <c r="W249" s="23">
        <v>330</v>
      </c>
      <c r="X249" s="44">
        <v>0.91666666666666663</v>
      </c>
      <c r="Y249" s="4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</row>
    <row r="250" spans="1:39" ht="16.5" customHeight="1" x14ac:dyDescent="0.25">
      <c r="A250" s="16">
        <v>25020810</v>
      </c>
      <c r="B250" s="17" t="s">
        <v>1211</v>
      </c>
      <c r="C250" s="17" t="s">
        <v>1287</v>
      </c>
      <c r="D250" s="17" t="s">
        <v>1413</v>
      </c>
      <c r="E250" s="17" t="s">
        <v>35</v>
      </c>
      <c r="F250" s="17">
        <v>1</v>
      </c>
      <c r="G250" s="17">
        <v>40</v>
      </c>
      <c r="H250" s="18">
        <v>-74.605722220000004</v>
      </c>
      <c r="I250" s="19">
        <v>8.2913333300000005</v>
      </c>
      <c r="J250" s="42">
        <v>3.7999999999999989</v>
      </c>
      <c r="K250" s="20">
        <v>3.1636288998357971</v>
      </c>
      <c r="L250" s="20">
        <v>6.551724137931032</v>
      </c>
      <c r="M250" s="20">
        <v>11.957471264367809</v>
      </c>
      <c r="N250" s="20">
        <v>17.41333333333333</v>
      </c>
      <c r="O250" s="20">
        <v>16.798029556650238</v>
      </c>
      <c r="P250" s="20">
        <v>16.855555555555551</v>
      </c>
      <c r="Q250" s="20">
        <v>17.899999999999999</v>
      </c>
      <c r="R250" s="20">
        <v>16.633333333333329</v>
      </c>
      <c r="S250" s="20">
        <v>17.833333333333329</v>
      </c>
      <c r="T250" s="20">
        <v>16.755172413793101</v>
      </c>
      <c r="U250" s="20">
        <v>10.53333333333333</v>
      </c>
      <c r="V250" s="43">
        <v>156.19491516146689</v>
      </c>
      <c r="W250" s="23">
        <v>359</v>
      </c>
      <c r="X250" s="44">
        <v>0.99722222222222223</v>
      </c>
      <c r="Y250" s="4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</row>
    <row r="251" spans="1:39" ht="16.5" customHeight="1" x14ac:dyDescent="0.25">
      <c r="A251" s="16">
        <v>25020330</v>
      </c>
      <c r="B251" s="17" t="s">
        <v>1211</v>
      </c>
      <c r="C251" s="17" t="s">
        <v>1414</v>
      </c>
      <c r="D251" s="17" t="s">
        <v>1413</v>
      </c>
      <c r="E251" s="17" t="s">
        <v>35</v>
      </c>
      <c r="F251" s="17">
        <v>1</v>
      </c>
      <c r="G251" s="17">
        <v>25</v>
      </c>
      <c r="H251" s="18">
        <v>-74.569166670000001</v>
      </c>
      <c r="I251" s="19">
        <v>8.3663888900000014</v>
      </c>
      <c r="J251" s="42">
        <v>2.138888888888888</v>
      </c>
      <c r="K251" s="20">
        <v>1.933199917898194</v>
      </c>
      <c r="L251" s="20">
        <v>4.2333333333333334</v>
      </c>
      <c r="M251" s="20">
        <v>9.5333333333333314</v>
      </c>
      <c r="N251" s="20">
        <v>13.78222222222222</v>
      </c>
      <c r="O251" s="20">
        <v>12.133333333333329</v>
      </c>
      <c r="P251" s="20">
        <v>13.94597701149425</v>
      </c>
      <c r="Q251" s="20">
        <v>15.310344827586199</v>
      </c>
      <c r="R251" s="20">
        <v>14.01554272125021</v>
      </c>
      <c r="S251" s="20">
        <v>15.068965517241381</v>
      </c>
      <c r="T251" s="20">
        <v>13.82758620689655</v>
      </c>
      <c r="U251" s="20">
        <v>7.8528735632183881</v>
      </c>
      <c r="V251" s="43">
        <v>123.7756008766963</v>
      </c>
      <c r="W251" s="23">
        <v>354</v>
      </c>
      <c r="X251" s="44">
        <v>0.98333333333333328</v>
      </c>
      <c r="Y251" s="4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</row>
    <row r="252" spans="1:39" ht="16.5" customHeight="1" x14ac:dyDescent="0.25">
      <c r="A252" s="16">
        <v>25020410</v>
      </c>
      <c r="B252" s="17" t="s">
        <v>1211</v>
      </c>
      <c r="C252" s="17" t="s">
        <v>1415</v>
      </c>
      <c r="D252" s="17" t="s">
        <v>1413</v>
      </c>
      <c r="E252" s="17" t="s">
        <v>35</v>
      </c>
      <c r="F252" s="17">
        <v>1</v>
      </c>
      <c r="G252" s="17">
        <v>28</v>
      </c>
      <c r="H252" s="18">
        <v>-74.728750000000005</v>
      </c>
      <c r="I252" s="19">
        <v>8.2194444400000002</v>
      </c>
      <c r="J252" s="42">
        <v>3.1122222222222211</v>
      </c>
      <c r="K252" s="20">
        <v>2.2567528735632192</v>
      </c>
      <c r="L252" s="20">
        <v>4.8033333333333319</v>
      </c>
      <c r="M252" s="20">
        <v>9.9206896551724153</v>
      </c>
      <c r="N252" s="20">
        <v>15.76</v>
      </c>
      <c r="O252" s="20">
        <v>15.76666666666666</v>
      </c>
      <c r="P252" s="20">
        <v>15.09961685823755</v>
      </c>
      <c r="Q252" s="20">
        <v>17.847777777777779</v>
      </c>
      <c r="R252" s="20">
        <v>14.383908045977011</v>
      </c>
      <c r="S252" s="20">
        <v>16.138095238095239</v>
      </c>
      <c r="T252" s="20">
        <v>16.3448275862069</v>
      </c>
      <c r="U252" s="20">
        <v>8.6055555555555543</v>
      </c>
      <c r="V252" s="43">
        <v>140.03944581280791</v>
      </c>
      <c r="W252" s="23">
        <v>359</v>
      </c>
      <c r="X252" s="44">
        <v>0.99722222222222223</v>
      </c>
      <c r="Y252" s="4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</row>
    <row r="253" spans="1:39" ht="16.5" customHeight="1" x14ac:dyDescent="0.25">
      <c r="A253" s="16">
        <v>25027910</v>
      </c>
      <c r="B253" s="17" t="s">
        <v>1212</v>
      </c>
      <c r="C253" s="17" t="s">
        <v>1416</v>
      </c>
      <c r="D253" s="17" t="s">
        <v>1413</v>
      </c>
      <c r="E253" s="17" t="s">
        <v>35</v>
      </c>
      <c r="F253" s="17">
        <v>1</v>
      </c>
      <c r="G253" s="17">
        <v>40</v>
      </c>
      <c r="H253" s="18">
        <v>-74.560833329999994</v>
      </c>
      <c r="I253" s="19">
        <v>8.3444444400000002</v>
      </c>
      <c r="J253" s="42">
        <v>2.9333333333333318</v>
      </c>
      <c r="K253" s="20">
        <v>2.6303442194246802</v>
      </c>
      <c r="L253" s="20">
        <v>5.1999999999999984</v>
      </c>
      <c r="M253" s="20">
        <v>9.9735632183908045</v>
      </c>
      <c r="N253" s="20">
        <v>15.25977011494253</v>
      </c>
      <c r="O253" s="20">
        <v>14.518390804597701</v>
      </c>
      <c r="P253" s="20">
        <v>15.61888888888889</v>
      </c>
      <c r="Q253" s="20">
        <v>17.066666666666659</v>
      </c>
      <c r="R253" s="20">
        <v>15.06666666666667</v>
      </c>
      <c r="S253" s="20">
        <v>17.013333333333339</v>
      </c>
      <c r="T253" s="20">
        <v>15.866666666666671</v>
      </c>
      <c r="U253" s="20">
        <v>9.484444444444442</v>
      </c>
      <c r="V253" s="43">
        <v>140.63206835735571</v>
      </c>
      <c r="W253" s="23">
        <v>359</v>
      </c>
      <c r="X253" s="44">
        <v>0.99722222222222223</v>
      </c>
      <c r="Y253" s="4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</row>
    <row r="254" spans="1:39" ht="16.5" customHeight="1" x14ac:dyDescent="0.25">
      <c r="A254" s="16">
        <v>25020420</v>
      </c>
      <c r="B254" s="17" t="s">
        <v>1211</v>
      </c>
      <c r="C254" s="17" t="s">
        <v>186</v>
      </c>
      <c r="D254" s="17" t="s">
        <v>1413</v>
      </c>
      <c r="E254" s="17" t="s">
        <v>35</v>
      </c>
      <c r="F254" s="17">
        <v>1</v>
      </c>
      <c r="G254" s="17">
        <v>39</v>
      </c>
      <c r="H254" s="18">
        <v>-74.563661109999998</v>
      </c>
      <c r="I254" s="19">
        <v>8.3845719399999989</v>
      </c>
      <c r="J254" s="42">
        <v>3.4137931034482749</v>
      </c>
      <c r="K254" s="20">
        <v>2.9967937829115008</v>
      </c>
      <c r="L254" s="20">
        <v>6.0689655172413781</v>
      </c>
      <c r="M254" s="20">
        <v>11.941736028537459</v>
      </c>
      <c r="N254" s="20">
        <v>17.712643678160919</v>
      </c>
      <c r="O254" s="20">
        <v>17.7</v>
      </c>
      <c r="P254" s="20">
        <v>17.251111111111111</v>
      </c>
      <c r="Q254" s="20">
        <v>19.324444444444449</v>
      </c>
      <c r="R254" s="20">
        <v>17.5</v>
      </c>
      <c r="S254" s="20">
        <v>19.107142857142861</v>
      </c>
      <c r="T254" s="20">
        <v>17.821428571428569</v>
      </c>
      <c r="U254" s="20">
        <v>11.071428571428569</v>
      </c>
      <c r="V254" s="43">
        <v>161.9094876658551</v>
      </c>
      <c r="W254" s="23">
        <v>349</v>
      </c>
      <c r="X254" s="44">
        <v>0.96944444444444444</v>
      </c>
      <c r="Y254" s="4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</row>
    <row r="255" spans="1:39" ht="16.5" customHeight="1" x14ac:dyDescent="0.25">
      <c r="A255" s="16">
        <v>29030570</v>
      </c>
      <c r="B255" s="17" t="s">
        <v>1235</v>
      </c>
      <c r="C255" s="17" t="s">
        <v>1417</v>
      </c>
      <c r="D255" s="17" t="s">
        <v>1418</v>
      </c>
      <c r="E255" s="17" t="s">
        <v>35</v>
      </c>
      <c r="F255" s="17">
        <v>2</v>
      </c>
      <c r="G255" s="17">
        <v>100</v>
      </c>
      <c r="H255" s="18">
        <v>-75.186111109999999</v>
      </c>
      <c r="I255" s="19">
        <v>9.9583333300000003</v>
      </c>
      <c r="J255" s="42">
        <v>1.8355555555555549</v>
      </c>
      <c r="K255" s="20">
        <v>2.6350688742930122</v>
      </c>
      <c r="L255" s="20">
        <v>4.7586206896551708</v>
      </c>
      <c r="M255" s="20">
        <v>9.1851851851851851</v>
      </c>
      <c r="N255" s="20">
        <v>9.7142857142857117</v>
      </c>
      <c r="O255" s="20">
        <v>8.3571428571428577</v>
      </c>
      <c r="P255" s="20">
        <v>8.7034482758620655</v>
      </c>
      <c r="Q255" s="20">
        <v>10.71428571428571</v>
      </c>
      <c r="R255" s="20">
        <v>11.407635467980301</v>
      </c>
      <c r="S255" s="20">
        <v>11.68928571428571</v>
      </c>
      <c r="T255" s="20">
        <v>10.37037037037037</v>
      </c>
      <c r="U255" s="20">
        <v>5.0384615384615374</v>
      </c>
      <c r="V255" s="43">
        <v>94.409345957363186</v>
      </c>
      <c r="W255" s="23">
        <v>338</v>
      </c>
      <c r="X255" s="44">
        <v>0.93888888888888888</v>
      </c>
      <c r="Y255" s="4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</row>
    <row r="256" spans="1:39" ht="16.5" customHeight="1" x14ac:dyDescent="0.25">
      <c r="A256" s="16">
        <v>29030200</v>
      </c>
      <c r="B256" s="17" t="s">
        <v>1211</v>
      </c>
      <c r="C256" s="17" t="s">
        <v>752</v>
      </c>
      <c r="D256" s="17" t="s">
        <v>1418</v>
      </c>
      <c r="E256" s="17" t="s">
        <v>35</v>
      </c>
      <c r="F256" s="17">
        <v>2</v>
      </c>
      <c r="G256" s="17">
        <v>70</v>
      </c>
      <c r="H256" s="18">
        <v>-75.135277779999996</v>
      </c>
      <c r="I256" s="19">
        <v>10.09972222</v>
      </c>
      <c r="J256" s="42">
        <v>1.899999999999999</v>
      </c>
      <c r="K256" s="20">
        <v>1.9297208538587849</v>
      </c>
      <c r="L256" s="20">
        <v>4.1666666666666643</v>
      </c>
      <c r="M256" s="20">
        <v>7.6666666666666661</v>
      </c>
      <c r="N256" s="20">
        <v>9.8999999999999986</v>
      </c>
      <c r="O256" s="20">
        <v>8.8333333333333321</v>
      </c>
      <c r="P256" s="20">
        <v>8.2033333333333314</v>
      </c>
      <c r="Q256" s="20">
        <v>10.5</v>
      </c>
      <c r="R256" s="20">
        <v>9.8000000000000007</v>
      </c>
      <c r="S256" s="20">
        <v>10.41379310344827</v>
      </c>
      <c r="T256" s="20">
        <v>9.5000000000000018</v>
      </c>
      <c r="U256" s="20">
        <v>4.333333333333333</v>
      </c>
      <c r="V256" s="43">
        <v>87.14684729064038</v>
      </c>
      <c r="W256" s="23">
        <v>354</v>
      </c>
      <c r="X256" s="44">
        <v>0.98333333333333328</v>
      </c>
      <c r="Y256" s="4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</row>
    <row r="257" spans="1:39" ht="16.5" customHeight="1" x14ac:dyDescent="0.25">
      <c r="A257" s="16">
        <v>25021540</v>
      </c>
      <c r="B257" s="17" t="s">
        <v>1211</v>
      </c>
      <c r="C257" s="17" t="s">
        <v>1419</v>
      </c>
      <c r="D257" s="17" t="s">
        <v>1420</v>
      </c>
      <c r="E257" s="17" t="s">
        <v>35</v>
      </c>
      <c r="F257" s="17">
        <v>2</v>
      </c>
      <c r="G257" s="17">
        <v>30</v>
      </c>
      <c r="H257" s="18">
        <v>-74.049997219999995</v>
      </c>
      <c r="I257" s="19">
        <v>8.9499972200000002</v>
      </c>
      <c r="J257" s="42">
        <v>1.2333333333333329</v>
      </c>
      <c r="K257" s="20">
        <v>1.6687910509031201</v>
      </c>
      <c r="L257" s="20">
        <v>4.0333333333333314</v>
      </c>
      <c r="M257" s="20">
        <v>7.2829964328180736</v>
      </c>
      <c r="N257" s="20">
        <v>9.7241379310344787</v>
      </c>
      <c r="O257" s="20">
        <v>8.0832342449464925</v>
      </c>
      <c r="P257" s="20">
        <v>7.4609195402298818</v>
      </c>
      <c r="Q257" s="20">
        <v>9.7499999999999964</v>
      </c>
      <c r="R257" s="20">
        <v>11.5</v>
      </c>
      <c r="S257" s="20">
        <v>11.821428571428569</v>
      </c>
      <c r="T257" s="20">
        <v>10.008620689655171</v>
      </c>
      <c r="U257" s="20">
        <v>3.6071428571428559</v>
      </c>
      <c r="V257" s="43">
        <v>86.173937984825315</v>
      </c>
      <c r="W257" s="23">
        <v>346</v>
      </c>
      <c r="X257" s="44">
        <v>0.96111111111111114</v>
      </c>
      <c r="Y257" s="4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</row>
    <row r="258" spans="1:39" ht="16.5" customHeight="1" x14ac:dyDescent="0.25">
      <c r="A258" s="16">
        <v>25020870</v>
      </c>
      <c r="B258" s="17" t="s">
        <v>1211</v>
      </c>
      <c r="C258" s="17" t="s">
        <v>1421</v>
      </c>
      <c r="D258" s="17" t="s">
        <v>1420</v>
      </c>
      <c r="E258" s="17" t="s">
        <v>35</v>
      </c>
      <c r="F258" s="17">
        <v>2</v>
      </c>
      <c r="G258" s="17">
        <v>40</v>
      </c>
      <c r="H258" s="18">
        <v>-73.965833329999995</v>
      </c>
      <c r="I258" s="19">
        <v>8.8227777799999991</v>
      </c>
      <c r="J258" s="42">
        <v>0.93333333333333313</v>
      </c>
      <c r="K258" s="20">
        <v>1.001970443349754</v>
      </c>
      <c r="L258" s="20">
        <v>3.133333333333332</v>
      </c>
      <c r="M258" s="20">
        <v>5.5671819262782414</v>
      </c>
      <c r="N258" s="20">
        <v>8.2965517241379274</v>
      </c>
      <c r="O258" s="20">
        <v>6.3531510107015459</v>
      </c>
      <c r="P258" s="20">
        <v>5.9310344827586192</v>
      </c>
      <c r="Q258" s="20">
        <v>8.1034482758620658</v>
      </c>
      <c r="R258" s="20">
        <v>9.0439952437574291</v>
      </c>
      <c r="S258" s="20">
        <v>10.83908045977012</v>
      </c>
      <c r="T258" s="20">
        <v>8.345977011494254</v>
      </c>
      <c r="U258" s="20">
        <v>2.5344444444444441</v>
      </c>
      <c r="V258" s="43">
        <v>70.083501689221066</v>
      </c>
      <c r="W258" s="23">
        <v>353</v>
      </c>
      <c r="X258" s="44">
        <v>0.98055555555555551</v>
      </c>
      <c r="Y258" s="4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</row>
    <row r="259" spans="1:39" ht="16.5" customHeight="1" x14ac:dyDescent="0.25">
      <c r="A259" s="16">
        <v>23205020</v>
      </c>
      <c r="B259" s="17" t="s">
        <v>1236</v>
      </c>
      <c r="C259" s="17" t="s">
        <v>831</v>
      </c>
      <c r="D259" s="17" t="s">
        <v>1422</v>
      </c>
      <c r="E259" s="17" t="s">
        <v>35</v>
      </c>
      <c r="F259" s="17">
        <v>8</v>
      </c>
      <c r="G259" s="17">
        <v>165</v>
      </c>
      <c r="H259" s="18">
        <v>-73.925555560000006</v>
      </c>
      <c r="I259" s="19">
        <v>7.4749999999999996</v>
      </c>
      <c r="J259" s="42">
        <v>2.3214285714285712</v>
      </c>
      <c r="K259" s="20">
        <v>3.585251955556759</v>
      </c>
      <c r="L259" s="20">
        <v>8.3071428571428552</v>
      </c>
      <c r="M259" s="20">
        <v>14.046798029556649</v>
      </c>
      <c r="N259" s="20">
        <v>16.285714285714288</v>
      </c>
      <c r="O259" s="20">
        <v>13.91926655719759</v>
      </c>
      <c r="P259" s="20">
        <v>13.534567901234571</v>
      </c>
      <c r="Q259" s="20">
        <v>15.45749559082892</v>
      </c>
      <c r="R259" s="20">
        <v>16.46862989227521</v>
      </c>
      <c r="S259" s="20">
        <v>16.81288998357963</v>
      </c>
      <c r="T259" s="20">
        <v>13.18518518518519</v>
      </c>
      <c r="U259" s="20">
        <v>6.3249657064471858</v>
      </c>
      <c r="V259" s="43">
        <v>140.24933651614739</v>
      </c>
      <c r="W259" s="23">
        <v>332</v>
      </c>
      <c r="X259" s="44">
        <v>0.92222222222222228</v>
      </c>
      <c r="Y259" s="4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</row>
    <row r="260" spans="1:39" ht="16.5" customHeight="1" x14ac:dyDescent="0.25">
      <c r="A260" s="16">
        <v>23200060</v>
      </c>
      <c r="B260" s="17" t="s">
        <v>1211</v>
      </c>
      <c r="C260" s="17" t="s">
        <v>138</v>
      </c>
      <c r="D260" s="17" t="s">
        <v>1422</v>
      </c>
      <c r="E260" s="17" t="s">
        <v>35</v>
      </c>
      <c r="F260" s="17">
        <v>8</v>
      </c>
      <c r="G260" s="17">
        <v>80</v>
      </c>
      <c r="H260" s="18">
        <v>-73.94194444</v>
      </c>
      <c r="I260" s="19">
        <v>7.6705555599999986</v>
      </c>
      <c r="J260" s="42">
        <v>1.833333333333333</v>
      </c>
      <c r="K260" s="20">
        <v>2.172615508748089</v>
      </c>
      <c r="L260" s="20">
        <v>5.535555555555554</v>
      </c>
      <c r="M260" s="20">
        <v>9.4666666666666686</v>
      </c>
      <c r="N260" s="20">
        <v>12.586206896551721</v>
      </c>
      <c r="O260" s="20">
        <v>10.571428571428569</v>
      </c>
      <c r="P260" s="20">
        <v>10.035714285714279</v>
      </c>
      <c r="Q260" s="20">
        <v>11.068965517241381</v>
      </c>
      <c r="R260" s="20">
        <v>11.206896551724141</v>
      </c>
      <c r="S260" s="20">
        <v>11.434482758620691</v>
      </c>
      <c r="T260" s="20">
        <v>9.5862068965517224</v>
      </c>
      <c r="U260" s="20">
        <v>4.5172413793103434</v>
      </c>
      <c r="V260" s="43">
        <v>100.01531392144651</v>
      </c>
      <c r="W260" s="23">
        <v>349</v>
      </c>
      <c r="X260" s="44">
        <v>0.96944444444444444</v>
      </c>
      <c r="Y260" s="4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</row>
    <row r="261" spans="1:39" ht="16.5" customHeight="1" x14ac:dyDescent="0.25">
      <c r="A261" s="16">
        <v>23205050</v>
      </c>
      <c r="B261" s="17" t="s">
        <v>1236</v>
      </c>
      <c r="C261" s="17" t="s">
        <v>1423</v>
      </c>
      <c r="D261" s="17" t="s">
        <v>1424</v>
      </c>
      <c r="E261" s="17" t="s">
        <v>35</v>
      </c>
      <c r="F261" s="17">
        <v>8</v>
      </c>
      <c r="G261" s="17">
        <v>750</v>
      </c>
      <c r="H261" s="18">
        <v>-74.240972220000003</v>
      </c>
      <c r="I261" s="19">
        <v>7.8854166699999997</v>
      </c>
      <c r="J261" s="42">
        <v>5.7663768776987157</v>
      </c>
      <c r="K261" s="20">
        <v>6.2198330245744042</v>
      </c>
      <c r="L261" s="20">
        <v>11.01478632478632</v>
      </c>
      <c r="M261" s="20">
        <v>15.61890166028097</v>
      </c>
      <c r="N261" s="20">
        <v>18.994380587484031</v>
      </c>
      <c r="O261" s="20">
        <v>15.141955547425219</v>
      </c>
      <c r="P261" s="20">
        <v>14.889655172413789</v>
      </c>
      <c r="Q261" s="20">
        <v>16.328571428571429</v>
      </c>
      <c r="R261" s="20">
        <v>16.467980295566498</v>
      </c>
      <c r="S261" s="20">
        <v>17.91041780696953</v>
      </c>
      <c r="T261" s="20">
        <v>15.843596059113301</v>
      </c>
      <c r="U261" s="20">
        <v>8.9013957307060743</v>
      </c>
      <c r="V261" s="43">
        <v>163.0978505155903</v>
      </c>
      <c r="W261" s="23">
        <v>347</v>
      </c>
      <c r="X261" s="44">
        <v>0.96388888888888891</v>
      </c>
      <c r="Y261" s="4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</row>
    <row r="262" spans="1:39" ht="16.5" customHeight="1" x14ac:dyDescent="0.25">
      <c r="A262" s="16">
        <v>23205030</v>
      </c>
      <c r="B262" s="17" t="s">
        <v>1236</v>
      </c>
      <c r="C262" s="17" t="s">
        <v>1425</v>
      </c>
      <c r="D262" s="17" t="s">
        <v>1424</v>
      </c>
      <c r="E262" s="17" t="s">
        <v>35</v>
      </c>
      <c r="F262" s="17">
        <v>8</v>
      </c>
      <c r="G262" s="17">
        <v>650</v>
      </c>
      <c r="H262" s="18">
        <v>-74.059166669999996</v>
      </c>
      <c r="I262" s="19">
        <v>7.9652777800000001</v>
      </c>
      <c r="J262" s="42">
        <v>1.8928571428571419</v>
      </c>
      <c r="K262" s="20">
        <v>1.9760715588917559</v>
      </c>
      <c r="L262" s="20">
        <v>6.4690476190476183</v>
      </c>
      <c r="M262" s="20">
        <v>11.02183908045977</v>
      </c>
      <c r="N262" s="20">
        <v>15.92</v>
      </c>
      <c r="O262" s="20">
        <v>13.07609988109394</v>
      </c>
      <c r="P262" s="20">
        <v>12.09766151407055</v>
      </c>
      <c r="Q262" s="20">
        <v>14.099343185550079</v>
      </c>
      <c r="R262" s="20">
        <v>13.59206726685918</v>
      </c>
      <c r="S262" s="20">
        <v>14.284291187739459</v>
      </c>
      <c r="T262" s="20">
        <v>11.5660767499848</v>
      </c>
      <c r="U262" s="20">
        <v>4.2321839080459753</v>
      </c>
      <c r="V262" s="43">
        <v>120.2275390946003</v>
      </c>
      <c r="W262" s="23">
        <v>345</v>
      </c>
      <c r="X262" s="44">
        <v>0.95833333333333337</v>
      </c>
      <c r="Y262" s="4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</row>
    <row r="263" spans="1:39" ht="16.5" customHeight="1" x14ac:dyDescent="0.25">
      <c r="A263" s="16">
        <v>25021320</v>
      </c>
      <c r="B263" s="17" t="s">
        <v>1211</v>
      </c>
      <c r="C263" s="17" t="s">
        <v>1426</v>
      </c>
      <c r="D263" s="17" t="s">
        <v>2469</v>
      </c>
      <c r="E263" s="17" t="s">
        <v>35</v>
      </c>
      <c r="F263" s="17">
        <v>2</v>
      </c>
      <c r="G263" s="17">
        <v>23</v>
      </c>
      <c r="H263" s="18">
        <v>-74.209999999999994</v>
      </c>
      <c r="I263" s="19">
        <v>8.64</v>
      </c>
      <c r="J263" s="42">
        <v>1.9333333333333329</v>
      </c>
      <c r="K263" s="20">
        <v>2.1315065681444989</v>
      </c>
      <c r="L263" s="20">
        <v>3.448275862068964</v>
      </c>
      <c r="M263" s="20">
        <v>7.0689655172413781</v>
      </c>
      <c r="N263" s="20">
        <v>8.6666666666666643</v>
      </c>
      <c r="O263" s="20">
        <v>8.1666666666666643</v>
      </c>
      <c r="P263" s="20">
        <v>7.7586206896551682</v>
      </c>
      <c r="Q263" s="20">
        <v>8.9655172413793078</v>
      </c>
      <c r="R263" s="20">
        <v>10</v>
      </c>
      <c r="S263" s="20">
        <v>11.821428571428569</v>
      </c>
      <c r="T263" s="20">
        <v>11.71428571428571</v>
      </c>
      <c r="U263" s="20">
        <v>5.7777777777777759</v>
      </c>
      <c r="V263" s="43">
        <v>87.453044608648028</v>
      </c>
      <c r="W263" s="23">
        <v>348</v>
      </c>
      <c r="X263" s="44">
        <v>0.96666666666666667</v>
      </c>
      <c r="Y263" s="4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</row>
    <row r="264" spans="1:39" ht="16.5" customHeight="1" x14ac:dyDescent="0.25">
      <c r="A264" s="16">
        <v>14010050</v>
      </c>
      <c r="B264" s="17" t="s">
        <v>1211</v>
      </c>
      <c r="C264" s="17" t="s">
        <v>246</v>
      </c>
      <c r="D264" s="17" t="s">
        <v>247</v>
      </c>
      <c r="E264" s="17" t="s">
        <v>35</v>
      </c>
      <c r="F264" s="17">
        <v>2</v>
      </c>
      <c r="G264" s="17">
        <v>75</v>
      </c>
      <c r="H264" s="18">
        <v>-75.34</v>
      </c>
      <c r="I264" s="19">
        <v>10.41</v>
      </c>
      <c r="J264" s="42">
        <v>0.6333333333333333</v>
      </c>
      <c r="K264" s="20">
        <v>0.63434934318554992</v>
      </c>
      <c r="L264" s="20">
        <v>1.724137931034482</v>
      </c>
      <c r="M264" s="20">
        <v>5.2962962962962967</v>
      </c>
      <c r="N264" s="20">
        <v>7.0689655172413772</v>
      </c>
      <c r="O264" s="20">
        <v>6.7666666666666666</v>
      </c>
      <c r="P264" s="20">
        <v>6.8999999999999977</v>
      </c>
      <c r="Q264" s="20">
        <v>7.6551724137930997</v>
      </c>
      <c r="R264" s="20">
        <v>8.3571428571428577</v>
      </c>
      <c r="S264" s="20">
        <v>8.9068965517241363</v>
      </c>
      <c r="T264" s="20">
        <v>7.571428571428573</v>
      </c>
      <c r="U264" s="20">
        <v>2.5517241379310338</v>
      </c>
      <c r="V264" s="43">
        <v>64.066113619777411</v>
      </c>
      <c r="W264" s="23">
        <v>348</v>
      </c>
      <c r="X264" s="44">
        <v>0.96666666666666667</v>
      </c>
      <c r="Y264" s="4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</row>
    <row r="265" spans="1:39" ht="16.5" customHeight="1" x14ac:dyDescent="0.25">
      <c r="A265" s="16">
        <v>29010120</v>
      </c>
      <c r="B265" s="17" t="s">
        <v>1211</v>
      </c>
      <c r="C265" s="17" t="s">
        <v>1428</v>
      </c>
      <c r="D265" s="17" t="s">
        <v>1429</v>
      </c>
      <c r="E265" s="17" t="s">
        <v>35</v>
      </c>
      <c r="F265" s="17">
        <v>2</v>
      </c>
      <c r="G265" s="17">
        <v>80</v>
      </c>
      <c r="H265" s="18">
        <v>-74.95222222000001</v>
      </c>
      <c r="I265" s="19">
        <v>9.7411111100000003</v>
      </c>
      <c r="J265" s="42">
        <v>1.7037037037037031</v>
      </c>
      <c r="K265" s="20">
        <v>1.659642401021711</v>
      </c>
      <c r="L265" s="20">
        <v>3.7307692307692299</v>
      </c>
      <c r="M265" s="20">
        <v>5.5411140583554399</v>
      </c>
      <c r="N265" s="20">
        <v>6.5714285714285694</v>
      </c>
      <c r="O265" s="20">
        <v>5.75</v>
      </c>
      <c r="P265" s="20">
        <v>5.8964285714285696</v>
      </c>
      <c r="Q265" s="20">
        <v>6.3846153846153824</v>
      </c>
      <c r="R265" s="20">
        <v>6.4708222811671101</v>
      </c>
      <c r="S265" s="20">
        <v>7.346153846153844</v>
      </c>
      <c r="T265" s="20">
        <v>5.8800000000000017</v>
      </c>
      <c r="U265" s="20">
        <v>1.653846153846154</v>
      </c>
      <c r="V265" s="43">
        <v>58.588524202489722</v>
      </c>
      <c r="W265" s="23">
        <v>319</v>
      </c>
      <c r="X265" s="44">
        <v>0.88611111111111107</v>
      </c>
      <c r="Y265" s="4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</row>
    <row r="266" spans="1:39" ht="16.5" customHeight="1" x14ac:dyDescent="0.25">
      <c r="A266" s="16">
        <v>29010130</v>
      </c>
      <c r="B266" s="17" t="s">
        <v>1211</v>
      </c>
      <c r="C266" s="17" t="s">
        <v>1430</v>
      </c>
      <c r="D266" s="17" t="s">
        <v>1429</v>
      </c>
      <c r="E266" s="17" t="s">
        <v>35</v>
      </c>
      <c r="F266" s="17">
        <v>2</v>
      </c>
      <c r="G266" s="17">
        <v>20</v>
      </c>
      <c r="H266" s="18">
        <v>-74.852222220000002</v>
      </c>
      <c r="I266" s="19">
        <v>9.814444439999999</v>
      </c>
      <c r="J266" s="42">
        <v>0.96428571428571419</v>
      </c>
      <c r="K266" s="20">
        <v>1.0970648604269291</v>
      </c>
      <c r="L266" s="20">
        <v>2.6999999999999988</v>
      </c>
      <c r="M266" s="20">
        <v>3.8928571428571428</v>
      </c>
      <c r="N266" s="20">
        <v>5.8214285714285694</v>
      </c>
      <c r="O266" s="20">
        <v>4.8275862068965516</v>
      </c>
      <c r="P266" s="20">
        <v>4.8620689655172384</v>
      </c>
      <c r="Q266" s="20">
        <v>5.7857142857142847</v>
      </c>
      <c r="R266" s="20">
        <v>5.4137931034482776</v>
      </c>
      <c r="S266" s="20">
        <v>6.4919540229885042</v>
      </c>
      <c r="T266" s="20">
        <v>4.8214285714285703</v>
      </c>
      <c r="U266" s="20">
        <v>1.7586206896551719</v>
      </c>
      <c r="V266" s="43">
        <v>48.436802134646953</v>
      </c>
      <c r="W266" s="23">
        <v>345</v>
      </c>
      <c r="X266" s="44">
        <v>0.95833333333333337</v>
      </c>
      <c r="Y266" s="4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</row>
    <row r="267" spans="1:39" ht="16.5" customHeight="1" x14ac:dyDescent="0.25">
      <c r="A267" s="16">
        <v>25025020</v>
      </c>
      <c r="B267" s="17" t="s">
        <v>1227</v>
      </c>
      <c r="C267" s="17" t="s">
        <v>1431</v>
      </c>
      <c r="D267" s="17" t="s">
        <v>1429</v>
      </c>
      <c r="E267" s="17" t="s">
        <v>35</v>
      </c>
      <c r="F267" s="17">
        <v>2</v>
      </c>
      <c r="G267" s="17">
        <v>25</v>
      </c>
      <c r="H267" s="18">
        <v>-74.838055560000001</v>
      </c>
      <c r="I267" s="19">
        <v>9.731666670000001</v>
      </c>
      <c r="J267" s="42">
        <v>1.285714285714286</v>
      </c>
      <c r="K267" s="20">
        <v>1.924667927515834</v>
      </c>
      <c r="L267" s="20">
        <v>4.5925925925925917</v>
      </c>
      <c r="M267" s="20">
        <v>6.9396551724137954</v>
      </c>
      <c r="N267" s="20">
        <v>10.321428571428569</v>
      </c>
      <c r="O267" s="20">
        <v>9.0837438423645338</v>
      </c>
      <c r="P267" s="20">
        <v>8.8619047619047588</v>
      </c>
      <c r="Q267" s="20">
        <v>10.049382716049379</v>
      </c>
      <c r="R267" s="20">
        <v>9.4901477832512313</v>
      </c>
      <c r="S267" s="20">
        <v>10.03846153846154</v>
      </c>
      <c r="T267" s="20">
        <v>7.010217113665389</v>
      </c>
      <c r="U267" s="20">
        <v>2.5384615384615379</v>
      </c>
      <c r="V267" s="43">
        <v>82.136377843823439</v>
      </c>
      <c r="W267" s="23">
        <v>329</v>
      </c>
      <c r="X267" s="44">
        <v>0.91388888888888886</v>
      </c>
      <c r="Y267" s="4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</row>
    <row r="268" spans="1:39" ht="16.5" customHeight="1" x14ac:dyDescent="0.25">
      <c r="A268" s="16">
        <v>29010050</v>
      </c>
      <c r="B268" s="17" t="s">
        <v>1211</v>
      </c>
      <c r="C268" s="17" t="s">
        <v>1429</v>
      </c>
      <c r="D268" s="17" t="s">
        <v>1429</v>
      </c>
      <c r="E268" s="17" t="s">
        <v>35</v>
      </c>
      <c r="F268" s="17">
        <v>2</v>
      </c>
      <c r="G268" s="17">
        <v>15</v>
      </c>
      <c r="H268" s="18">
        <v>-74.815555560000007</v>
      </c>
      <c r="I268" s="19">
        <v>9.6994444400000006</v>
      </c>
      <c r="J268" s="42">
        <v>1.1481481481481479</v>
      </c>
      <c r="K268" s="20">
        <v>1.4571925918908679</v>
      </c>
      <c r="L268" s="20">
        <v>3.2307692307692299</v>
      </c>
      <c r="M268" s="20">
        <v>4.9599999999999982</v>
      </c>
      <c r="N268" s="20">
        <v>7.2962962962962941</v>
      </c>
      <c r="O268" s="20">
        <v>5.9706257982120077</v>
      </c>
      <c r="P268" s="20">
        <v>6.5071428571428562</v>
      </c>
      <c r="Q268" s="20">
        <v>7.18965517241379</v>
      </c>
      <c r="R268" s="20">
        <v>7.0357142857142856</v>
      </c>
      <c r="S268" s="20">
        <v>7.4827586206896521</v>
      </c>
      <c r="T268" s="20">
        <v>5.1785714285714297</v>
      </c>
      <c r="U268" s="20">
        <v>2.3214285714285712</v>
      </c>
      <c r="V268" s="43">
        <v>59.778303001277131</v>
      </c>
      <c r="W268" s="23">
        <v>328</v>
      </c>
      <c r="X268" s="44">
        <v>0.91111111111111109</v>
      </c>
      <c r="Y268" s="4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</row>
    <row r="269" spans="1:39" ht="16.5" customHeight="1" x14ac:dyDescent="0.25">
      <c r="A269" s="16">
        <v>35070260</v>
      </c>
      <c r="B269" s="17" t="s">
        <v>1235</v>
      </c>
      <c r="C269" s="17" t="s">
        <v>508</v>
      </c>
      <c r="D269" s="17" t="s">
        <v>508</v>
      </c>
      <c r="E269" s="17" t="s">
        <v>504</v>
      </c>
      <c r="F269" s="17">
        <v>6</v>
      </c>
      <c r="G269" s="17">
        <v>1954</v>
      </c>
      <c r="H269" s="18">
        <v>-73.379861110000007</v>
      </c>
      <c r="I269" s="19">
        <v>4.9708333299999996</v>
      </c>
      <c r="J269" s="42">
        <v>5.5925925925925908</v>
      </c>
      <c r="K269" s="20">
        <v>6.5749248214611526</v>
      </c>
      <c r="L269" s="20">
        <v>13.020238095238099</v>
      </c>
      <c r="M269" s="20">
        <v>19.152709359605911</v>
      </c>
      <c r="N269" s="20">
        <v>22.7169859514687</v>
      </c>
      <c r="O269" s="20">
        <v>24.331747919143869</v>
      </c>
      <c r="P269" s="20">
        <v>24.605747126436771</v>
      </c>
      <c r="Q269" s="20">
        <v>21.72</v>
      </c>
      <c r="R269" s="20">
        <v>16.89030612244898</v>
      </c>
      <c r="S269" s="20">
        <v>15.4371921182266</v>
      </c>
      <c r="T269" s="20">
        <v>13.39540816326531</v>
      </c>
      <c r="U269" s="20">
        <v>7.224691358024689</v>
      </c>
      <c r="V269" s="43">
        <v>190.6625436279127</v>
      </c>
      <c r="W269" s="23">
        <v>335</v>
      </c>
      <c r="X269" s="44">
        <v>0.93055555555555558</v>
      </c>
      <c r="Y269" s="4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</row>
    <row r="270" spans="1:39" ht="16.5" customHeight="1" x14ac:dyDescent="0.25">
      <c r="A270" s="16">
        <v>35070500</v>
      </c>
      <c r="B270" s="17" t="s">
        <v>1235</v>
      </c>
      <c r="C270" s="17" t="s">
        <v>2470</v>
      </c>
      <c r="D270" s="17" t="s">
        <v>508</v>
      </c>
      <c r="E270" s="17" t="s">
        <v>504</v>
      </c>
      <c r="F270" s="17">
        <v>6</v>
      </c>
      <c r="G270" s="17">
        <v>1430</v>
      </c>
      <c r="H270" s="18">
        <v>-73.381527779999999</v>
      </c>
      <c r="I270" s="19">
        <v>4.9957777800000001</v>
      </c>
      <c r="J270" s="42">
        <v>4.1241379310344817</v>
      </c>
      <c r="K270" s="20">
        <v>5.4449929301222424</v>
      </c>
      <c r="L270" s="20">
        <v>10.9</v>
      </c>
      <c r="M270" s="20">
        <v>16.075478927203061</v>
      </c>
      <c r="N270" s="20">
        <v>21.44</v>
      </c>
      <c r="O270" s="20">
        <v>22.842105263157901</v>
      </c>
      <c r="P270" s="20">
        <v>22.576666666666672</v>
      </c>
      <c r="Q270" s="20">
        <v>20.8</v>
      </c>
      <c r="R270" s="20">
        <v>15.16666666666667</v>
      </c>
      <c r="S270" s="20">
        <v>13.52941176470588</v>
      </c>
      <c r="T270" s="20">
        <v>13.05</v>
      </c>
      <c r="U270" s="20">
        <v>6.3068965517241358</v>
      </c>
      <c r="V270" s="43">
        <v>172.25635670128099</v>
      </c>
      <c r="W270" s="23">
        <v>234</v>
      </c>
      <c r="X270" s="44">
        <v>0.97499999999999998</v>
      </c>
      <c r="Y270" s="45" t="s">
        <v>1214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</row>
    <row r="271" spans="1:39" ht="16.5" customHeight="1" x14ac:dyDescent="0.25">
      <c r="A271" s="16">
        <v>35070470</v>
      </c>
      <c r="B271" s="17" t="s">
        <v>1211</v>
      </c>
      <c r="C271" s="17" t="s">
        <v>1432</v>
      </c>
      <c r="D271" s="17" t="s">
        <v>508</v>
      </c>
      <c r="E271" s="17" t="s">
        <v>504</v>
      </c>
      <c r="F271" s="17">
        <v>6</v>
      </c>
      <c r="G271" s="17">
        <v>2150</v>
      </c>
      <c r="H271" s="18">
        <v>-73.410166669999995</v>
      </c>
      <c r="I271" s="19">
        <v>4.9504166700000001</v>
      </c>
      <c r="J271" s="42">
        <v>4.1666666666666652</v>
      </c>
      <c r="K271" s="20">
        <v>5.844619578674382</v>
      </c>
      <c r="L271" s="20">
        <v>11.421839080459771</v>
      </c>
      <c r="M271" s="20">
        <v>16.816884661117719</v>
      </c>
      <c r="N271" s="20">
        <v>21.17216276919012</v>
      </c>
      <c r="O271" s="20">
        <v>23.26516052318668</v>
      </c>
      <c r="P271" s="20">
        <v>24.61724137931034</v>
      </c>
      <c r="Q271" s="20">
        <v>22.170238095238091</v>
      </c>
      <c r="R271" s="20">
        <v>16.74074074074074</v>
      </c>
      <c r="S271" s="20">
        <v>15.31547619047619</v>
      </c>
      <c r="T271" s="20">
        <v>12.485411140583549</v>
      </c>
      <c r="U271" s="20">
        <v>6.1071428571428559</v>
      </c>
      <c r="V271" s="43">
        <v>180.12358368278711</v>
      </c>
      <c r="W271" s="23">
        <v>343</v>
      </c>
      <c r="X271" s="44">
        <v>0.95277777777777772</v>
      </c>
      <c r="Y271" s="4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</row>
    <row r="272" spans="1:39" ht="16.5" customHeight="1" x14ac:dyDescent="0.25">
      <c r="A272" s="16">
        <v>35090060</v>
      </c>
      <c r="B272" s="17" t="s">
        <v>1211</v>
      </c>
      <c r="C272" s="17" t="s">
        <v>1433</v>
      </c>
      <c r="D272" s="17" t="s">
        <v>1434</v>
      </c>
      <c r="E272" s="17" t="s">
        <v>504</v>
      </c>
      <c r="F272" s="17">
        <v>6</v>
      </c>
      <c r="G272" s="17">
        <v>1725</v>
      </c>
      <c r="H272" s="18">
        <v>-72.983333329999994</v>
      </c>
      <c r="I272" s="19">
        <v>5.2833333299999996</v>
      </c>
      <c r="J272" s="42">
        <v>10.17241379310344</v>
      </c>
      <c r="K272" s="20">
        <v>10.59315016137251</v>
      </c>
      <c r="L272" s="20">
        <v>17.685057471264361</v>
      </c>
      <c r="M272" s="20">
        <v>23</v>
      </c>
      <c r="N272" s="20">
        <v>26.314942528735632</v>
      </c>
      <c r="O272" s="20">
        <v>26.354022988505751</v>
      </c>
      <c r="P272" s="20">
        <v>28.662222222222219</v>
      </c>
      <c r="Q272" s="20">
        <v>26.777380952380948</v>
      </c>
      <c r="R272" s="20">
        <v>22.928571428571431</v>
      </c>
      <c r="S272" s="20">
        <v>23.103703703703701</v>
      </c>
      <c r="T272" s="20">
        <v>19.75</v>
      </c>
      <c r="U272" s="20">
        <v>13.4919540229885</v>
      </c>
      <c r="V272" s="43">
        <v>248.83341927284849</v>
      </c>
      <c r="W272" s="23">
        <v>346</v>
      </c>
      <c r="X272" s="44">
        <v>0.96111111111111114</v>
      </c>
      <c r="Y272" s="4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</row>
    <row r="273" spans="1:39" ht="16.5" customHeight="1" x14ac:dyDescent="0.25">
      <c r="A273" s="16">
        <v>35090070</v>
      </c>
      <c r="B273" s="17" t="s">
        <v>1211</v>
      </c>
      <c r="C273" s="17" t="s">
        <v>1435</v>
      </c>
      <c r="D273" s="17" t="s">
        <v>1434</v>
      </c>
      <c r="E273" s="17" t="s">
        <v>504</v>
      </c>
      <c r="F273" s="17">
        <v>6</v>
      </c>
      <c r="G273" s="17">
        <v>2575</v>
      </c>
      <c r="H273" s="18">
        <v>-72.916666669999998</v>
      </c>
      <c r="I273" s="19">
        <v>5.3666666699999999</v>
      </c>
      <c r="J273" s="42">
        <v>8.7692307692307665</v>
      </c>
      <c r="K273" s="20">
        <v>11.2595486602621</v>
      </c>
      <c r="L273" s="20">
        <v>17.931034482758619</v>
      </c>
      <c r="M273" s="20">
        <v>24.517241379310342</v>
      </c>
      <c r="N273" s="20">
        <v>29</v>
      </c>
      <c r="O273" s="20">
        <v>28.570197044334972</v>
      </c>
      <c r="P273" s="20">
        <v>29.79080459770115</v>
      </c>
      <c r="Q273" s="20">
        <v>29.758620689655171</v>
      </c>
      <c r="R273" s="20">
        <v>27.41379310344827</v>
      </c>
      <c r="S273" s="20">
        <v>26.62962962962963</v>
      </c>
      <c r="T273" s="20">
        <v>20.30769230769231</v>
      </c>
      <c r="U273" s="20">
        <v>12.074074074074071</v>
      </c>
      <c r="V273" s="43">
        <v>266.02186673809729</v>
      </c>
      <c r="W273" s="23">
        <v>336</v>
      </c>
      <c r="X273" s="44">
        <v>0.93333333333333335</v>
      </c>
      <c r="Y273" s="4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</row>
    <row r="274" spans="1:39" ht="16.5" customHeight="1" x14ac:dyDescent="0.25">
      <c r="A274" s="16">
        <v>35160010</v>
      </c>
      <c r="B274" s="17" t="s">
        <v>1211</v>
      </c>
      <c r="C274" s="17" t="s">
        <v>1436</v>
      </c>
      <c r="D274" s="17" t="s">
        <v>1434</v>
      </c>
      <c r="E274" s="17" t="s">
        <v>504</v>
      </c>
      <c r="F274" s="17">
        <v>6</v>
      </c>
      <c r="G274" s="17">
        <v>347</v>
      </c>
      <c r="H274" s="18">
        <v>-72.948611110000002</v>
      </c>
      <c r="I274" s="19">
        <v>5.4775833299999999</v>
      </c>
      <c r="J274" s="42">
        <v>3.8620689655172402</v>
      </c>
      <c r="K274" s="20">
        <v>5.7889140570021098</v>
      </c>
      <c r="L274" s="20">
        <v>9.1034482758620676</v>
      </c>
      <c r="M274" s="20">
        <v>15.62962962962964</v>
      </c>
      <c r="N274" s="20">
        <v>18.19230769230769</v>
      </c>
      <c r="O274" s="20">
        <v>18.172413793103441</v>
      </c>
      <c r="P274" s="20">
        <v>19.517241379310349</v>
      </c>
      <c r="Q274" s="20">
        <v>18.111111111111111</v>
      </c>
      <c r="R274" s="20">
        <v>15.6</v>
      </c>
      <c r="S274" s="20">
        <v>14.42962962962963</v>
      </c>
      <c r="T274" s="20">
        <v>11.88426476416964</v>
      </c>
      <c r="U274" s="20">
        <v>5.5999999999999979</v>
      </c>
      <c r="V274" s="43">
        <v>155.89102929764289</v>
      </c>
      <c r="W274" s="23">
        <v>335</v>
      </c>
      <c r="X274" s="44">
        <v>0.93055555555555558</v>
      </c>
      <c r="Y274" s="4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</row>
    <row r="275" spans="1:39" ht="16.5" customHeight="1" x14ac:dyDescent="0.25">
      <c r="A275" s="16">
        <v>35195060</v>
      </c>
      <c r="B275" s="17" t="s">
        <v>1236</v>
      </c>
      <c r="C275" s="17" t="s">
        <v>1437</v>
      </c>
      <c r="D275" s="17" t="s">
        <v>1434</v>
      </c>
      <c r="E275" s="17" t="s">
        <v>504</v>
      </c>
      <c r="F275" s="17">
        <v>6</v>
      </c>
      <c r="G275" s="17">
        <v>2950</v>
      </c>
      <c r="H275" s="18">
        <v>-72.79097222</v>
      </c>
      <c r="I275" s="19">
        <v>5.52361111</v>
      </c>
      <c r="J275" s="42">
        <v>3.1333333333333329</v>
      </c>
      <c r="K275" s="20">
        <v>4.0017808060255584</v>
      </c>
      <c r="L275" s="20">
        <v>8.2962962962962923</v>
      </c>
      <c r="M275" s="20">
        <v>13.652029896381849</v>
      </c>
      <c r="N275" s="20">
        <v>16.920332936979779</v>
      </c>
      <c r="O275" s="20">
        <v>19.642857142857139</v>
      </c>
      <c r="P275" s="20">
        <v>21.073193760262718</v>
      </c>
      <c r="Q275" s="20">
        <v>19.984523809523811</v>
      </c>
      <c r="R275" s="20">
        <v>15.53416262690935</v>
      </c>
      <c r="S275" s="20">
        <v>15.137931034482749</v>
      </c>
      <c r="T275" s="20">
        <v>11.67407407407407</v>
      </c>
      <c r="U275" s="20">
        <v>4.7333333333333334</v>
      </c>
      <c r="V275" s="43">
        <v>153.78384905045999</v>
      </c>
      <c r="W275" s="23">
        <v>347</v>
      </c>
      <c r="X275" s="44">
        <v>0.96388888888888891</v>
      </c>
      <c r="Y275" s="4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</row>
    <row r="276" spans="1:39" ht="16.5" customHeight="1" x14ac:dyDescent="0.25">
      <c r="A276" s="16">
        <v>24010630</v>
      </c>
      <c r="B276" s="17" t="s">
        <v>1211</v>
      </c>
      <c r="C276" s="17" t="s">
        <v>514</v>
      </c>
      <c r="D276" s="17" t="s">
        <v>514</v>
      </c>
      <c r="E276" s="17" t="s">
        <v>504</v>
      </c>
      <c r="F276" s="17">
        <v>6</v>
      </c>
      <c r="G276" s="17">
        <v>2600</v>
      </c>
      <c r="H276" s="18">
        <v>-73.444138890000005</v>
      </c>
      <c r="I276" s="19">
        <v>5.7605833300000002</v>
      </c>
      <c r="J276" s="42">
        <v>15.103448275862069</v>
      </c>
      <c r="K276" s="20">
        <v>16.00005111702496</v>
      </c>
      <c r="L276" s="20">
        <v>22.214285714285712</v>
      </c>
      <c r="M276" s="20">
        <v>22.620689655172409</v>
      </c>
      <c r="N276" s="20">
        <v>20.620689655172409</v>
      </c>
      <c r="O276" s="20">
        <v>15.32461355529132</v>
      </c>
      <c r="P276" s="20">
        <v>15.46666666666667</v>
      </c>
      <c r="Q276" s="20">
        <v>13.76666666666666</v>
      </c>
      <c r="R276" s="20">
        <v>13.91149425287356</v>
      </c>
      <c r="S276" s="20">
        <v>20.93333333333333</v>
      </c>
      <c r="T276" s="20">
        <v>23.133333333333329</v>
      </c>
      <c r="U276" s="20">
        <v>18.482758620689651</v>
      </c>
      <c r="V276" s="43">
        <v>217.57803084637209</v>
      </c>
      <c r="W276" s="23">
        <v>352</v>
      </c>
      <c r="X276" s="44">
        <v>0.97777777777777775</v>
      </c>
      <c r="Y276" s="4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</row>
    <row r="277" spans="1:39" ht="16.5" customHeight="1" x14ac:dyDescent="0.25">
      <c r="A277" s="16">
        <v>35080030</v>
      </c>
      <c r="B277" s="17" t="s">
        <v>1211</v>
      </c>
      <c r="C277" s="17" t="s">
        <v>1438</v>
      </c>
      <c r="D277" s="17" t="s">
        <v>1439</v>
      </c>
      <c r="E277" s="17" t="s">
        <v>504</v>
      </c>
      <c r="F277" s="17">
        <v>6</v>
      </c>
      <c r="G277" s="17">
        <v>1370</v>
      </c>
      <c r="H277" s="18">
        <v>-73.086722219999999</v>
      </c>
      <c r="I277" s="19">
        <v>5.1837222199999999</v>
      </c>
      <c r="J277" s="42">
        <v>4.7699999999999987</v>
      </c>
      <c r="K277" s="20">
        <v>5.3690548409657612</v>
      </c>
      <c r="L277" s="20">
        <v>10.441975308641981</v>
      </c>
      <c r="M277" s="20">
        <v>16.666666666666671</v>
      </c>
      <c r="N277" s="20">
        <v>22.398765432098759</v>
      </c>
      <c r="O277" s="20">
        <v>23.296551724137931</v>
      </c>
      <c r="P277" s="20">
        <v>23.263095238095239</v>
      </c>
      <c r="Q277" s="20">
        <v>22.137931034482762</v>
      </c>
      <c r="R277" s="20">
        <v>17.485221674876851</v>
      </c>
      <c r="S277" s="20">
        <v>16.74022988505747</v>
      </c>
      <c r="T277" s="20">
        <v>14.842364532019699</v>
      </c>
      <c r="U277" s="20">
        <v>9.4527546571541805</v>
      </c>
      <c r="V277" s="43">
        <v>186.86461099419719</v>
      </c>
      <c r="W277" s="23">
        <v>352</v>
      </c>
      <c r="X277" s="44">
        <v>0.97777777777777775</v>
      </c>
      <c r="Y277" s="4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</row>
    <row r="278" spans="1:39" ht="16.5" customHeight="1" x14ac:dyDescent="0.25">
      <c r="A278" s="16">
        <v>24035330</v>
      </c>
      <c r="B278" s="17" t="s">
        <v>1244</v>
      </c>
      <c r="C278" s="17" t="s">
        <v>519</v>
      </c>
      <c r="D278" s="17" t="s">
        <v>519</v>
      </c>
      <c r="E278" s="17" t="s">
        <v>504</v>
      </c>
      <c r="F278" s="17">
        <v>6</v>
      </c>
      <c r="G278" s="17">
        <v>2150</v>
      </c>
      <c r="H278" s="18">
        <v>-72.582277779999998</v>
      </c>
      <c r="I278" s="19">
        <v>6.3289722199999998</v>
      </c>
      <c r="J278" s="42">
        <v>7.5399999999999974</v>
      </c>
      <c r="K278" s="20">
        <v>9.6403056471427444</v>
      </c>
      <c r="L278" s="20">
        <v>14.83888888888889</v>
      </c>
      <c r="M278" s="20">
        <v>19.966666666666669</v>
      </c>
      <c r="N278" s="20">
        <v>20.717241379310341</v>
      </c>
      <c r="O278" s="20">
        <v>17.517241379310349</v>
      </c>
      <c r="P278" s="20">
        <v>16.531111111111109</v>
      </c>
      <c r="Q278" s="20">
        <v>16.589615537059061</v>
      </c>
      <c r="R278" s="20">
        <v>16.800140745953549</v>
      </c>
      <c r="S278" s="20">
        <v>21.50283950617283</v>
      </c>
      <c r="T278" s="20">
        <v>19.408547008547011</v>
      </c>
      <c r="U278" s="20">
        <v>11.00888888888889</v>
      </c>
      <c r="V278" s="43">
        <v>192.06148675905141</v>
      </c>
      <c r="W278" s="23">
        <v>354</v>
      </c>
      <c r="X278" s="44">
        <v>0.98333333333333328</v>
      </c>
      <c r="Y278" s="4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</row>
    <row r="279" spans="1:39" ht="16.5" customHeight="1" x14ac:dyDescent="0.25">
      <c r="A279" s="16">
        <v>35085050</v>
      </c>
      <c r="B279" s="17" t="s">
        <v>1236</v>
      </c>
      <c r="C279" s="17" t="s">
        <v>570</v>
      </c>
      <c r="D279" s="17" t="s">
        <v>570</v>
      </c>
      <c r="E279" s="17" t="s">
        <v>504</v>
      </c>
      <c r="F279" s="17">
        <v>6</v>
      </c>
      <c r="G279" s="17">
        <v>1300</v>
      </c>
      <c r="H279" s="18">
        <v>-73.103666669999996</v>
      </c>
      <c r="I279" s="19">
        <v>5.0345000000000004</v>
      </c>
      <c r="J279" s="42">
        <v>10.448275862068961</v>
      </c>
      <c r="K279" s="20">
        <v>10.77910013589265</v>
      </c>
      <c r="L279" s="20">
        <v>18.97209671026555</v>
      </c>
      <c r="M279" s="20">
        <v>25.586206896551719</v>
      </c>
      <c r="N279" s="20">
        <v>29.172413793103441</v>
      </c>
      <c r="O279" s="20">
        <v>28.864367816091939</v>
      </c>
      <c r="P279" s="20">
        <v>29.66333333333333</v>
      </c>
      <c r="Q279" s="20">
        <v>28.726666666666659</v>
      </c>
      <c r="R279" s="20">
        <v>25.816475095785449</v>
      </c>
      <c r="S279" s="20">
        <v>26.339463601532561</v>
      </c>
      <c r="T279" s="20">
        <v>23.95000000000001</v>
      </c>
      <c r="U279" s="20">
        <v>16.10225921521997</v>
      </c>
      <c r="V279" s="43">
        <v>274.42065912651231</v>
      </c>
      <c r="W279" s="23">
        <v>354</v>
      </c>
      <c r="X279" s="44">
        <v>0.98333333333333328</v>
      </c>
      <c r="Y279" s="4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</row>
    <row r="280" spans="1:39" ht="16.5" customHeight="1" x14ac:dyDescent="0.25">
      <c r="A280" s="16">
        <v>35080060</v>
      </c>
      <c r="B280" s="17" t="s">
        <v>1211</v>
      </c>
      <c r="C280" s="17" t="s">
        <v>1440</v>
      </c>
      <c r="D280" s="17" t="s">
        <v>570</v>
      </c>
      <c r="E280" s="17" t="s">
        <v>504</v>
      </c>
      <c r="F280" s="17">
        <v>6</v>
      </c>
      <c r="G280" s="17">
        <v>1600</v>
      </c>
      <c r="H280" s="18">
        <v>-73.203444439999998</v>
      </c>
      <c r="I280" s="19">
        <v>5.0136111100000003</v>
      </c>
      <c r="J280" s="42">
        <v>6.2413793103448256</v>
      </c>
      <c r="K280" s="20">
        <v>6.9473309835230177</v>
      </c>
      <c r="L280" s="20">
        <v>13.266666666666669</v>
      </c>
      <c r="M280" s="20">
        <v>20.9</v>
      </c>
      <c r="N280" s="20">
        <v>24.632222222222229</v>
      </c>
      <c r="O280" s="20">
        <v>25.533333333333331</v>
      </c>
      <c r="P280" s="20">
        <v>26.433333333333319</v>
      </c>
      <c r="Q280" s="20">
        <v>24.535714285714281</v>
      </c>
      <c r="R280" s="20">
        <v>19.25925925925926</v>
      </c>
      <c r="S280" s="20">
        <v>18.96551724137931</v>
      </c>
      <c r="T280" s="20">
        <v>16.6551724137931</v>
      </c>
      <c r="U280" s="20">
        <v>9.6551724137930997</v>
      </c>
      <c r="V280" s="43">
        <v>213.02510146336249</v>
      </c>
      <c r="W280" s="23">
        <v>350</v>
      </c>
      <c r="X280" s="44">
        <v>0.97222222222222221</v>
      </c>
      <c r="Y280" s="4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</row>
    <row r="281" spans="1:39" ht="16.5" customHeight="1" x14ac:dyDescent="0.25">
      <c r="A281" s="16">
        <v>35090050</v>
      </c>
      <c r="B281" s="17" t="s">
        <v>1211</v>
      </c>
      <c r="C281" s="17" t="s">
        <v>573</v>
      </c>
      <c r="D281" s="17" t="s">
        <v>570</v>
      </c>
      <c r="E281" s="17" t="s">
        <v>504</v>
      </c>
      <c r="F281" s="17">
        <v>6</v>
      </c>
      <c r="G281" s="17">
        <v>1200</v>
      </c>
      <c r="H281" s="18">
        <v>-73.049722220000007</v>
      </c>
      <c r="I281" s="19">
        <v>5.0034999999999998</v>
      </c>
      <c r="J281" s="42">
        <v>4.7055555555555539</v>
      </c>
      <c r="K281" s="20">
        <v>6.8465580941056574</v>
      </c>
      <c r="L281" s="20">
        <v>11.70459770114943</v>
      </c>
      <c r="M281" s="20">
        <v>20.27229488703923</v>
      </c>
      <c r="N281" s="20">
        <v>25.165147783251228</v>
      </c>
      <c r="O281" s="20">
        <v>25.178571428571431</v>
      </c>
      <c r="P281" s="20">
        <v>25.665147783251221</v>
      </c>
      <c r="Q281" s="20">
        <v>24.161330049261071</v>
      </c>
      <c r="R281" s="20">
        <v>20.58620689655173</v>
      </c>
      <c r="S281" s="20">
        <v>21.013026819923368</v>
      </c>
      <c r="T281" s="20">
        <v>17.631773399014779</v>
      </c>
      <c r="U281" s="20">
        <v>9.6896551724137936</v>
      </c>
      <c r="V281" s="43">
        <v>212.61986557008851</v>
      </c>
      <c r="W281" s="23">
        <v>345</v>
      </c>
      <c r="X281" s="44">
        <v>0.95833333333333337</v>
      </c>
      <c r="Y281" s="4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</row>
    <row r="282" spans="1:39" ht="16.5" customHeight="1" x14ac:dyDescent="0.25">
      <c r="A282" s="16">
        <v>24030590</v>
      </c>
      <c r="B282" s="17" t="s">
        <v>1211</v>
      </c>
      <c r="C282" s="17" t="s">
        <v>530</v>
      </c>
      <c r="D282" s="17" t="s">
        <v>530</v>
      </c>
      <c r="E282" s="17" t="s">
        <v>504</v>
      </c>
      <c r="F282" s="17">
        <v>6</v>
      </c>
      <c r="G282" s="17">
        <v>2643</v>
      </c>
      <c r="H282" s="18">
        <v>-72.938500000000005</v>
      </c>
      <c r="I282" s="19">
        <v>5.96225</v>
      </c>
      <c r="J282" s="42">
        <v>6.947368421052631</v>
      </c>
      <c r="K282" s="20">
        <v>7.9487457868809974</v>
      </c>
      <c r="L282" s="20">
        <v>14.368421052631581</v>
      </c>
      <c r="M282" s="20">
        <v>17.15789473684211</v>
      </c>
      <c r="N282" s="20">
        <v>17</v>
      </c>
      <c r="O282" s="20">
        <v>12.40350877192982</v>
      </c>
      <c r="P282" s="20">
        <v>12.55555555555555</v>
      </c>
      <c r="Q282" s="20">
        <v>12.72222222222222</v>
      </c>
      <c r="R282" s="20">
        <v>13.27777777777778</v>
      </c>
      <c r="S282" s="20">
        <v>16.666666666666661</v>
      </c>
      <c r="T282" s="20">
        <v>15.77777777777777</v>
      </c>
      <c r="U282" s="20">
        <v>9.6666666666666643</v>
      </c>
      <c r="V282" s="43">
        <v>156.4926054360038</v>
      </c>
      <c r="W282" s="23">
        <v>220</v>
      </c>
      <c r="X282" s="44">
        <v>0.91666666666666663</v>
      </c>
      <c r="Y282" s="45" t="s">
        <v>1214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</row>
    <row r="283" spans="1:39" ht="16.5" customHeight="1" x14ac:dyDescent="0.25">
      <c r="A283" s="16">
        <v>35070070</v>
      </c>
      <c r="B283" s="17" t="s">
        <v>1211</v>
      </c>
      <c r="C283" s="17" t="s">
        <v>581</v>
      </c>
      <c r="D283" s="17" t="s">
        <v>581</v>
      </c>
      <c r="E283" s="17" t="s">
        <v>504</v>
      </c>
      <c r="F283" s="17">
        <v>6</v>
      </c>
      <c r="G283" s="17">
        <v>1900</v>
      </c>
      <c r="H283" s="18">
        <v>-73.364249999999998</v>
      </c>
      <c r="I283" s="19">
        <v>5.1648611099999986</v>
      </c>
      <c r="J283" s="42">
        <v>7.5172413793103434</v>
      </c>
      <c r="K283" s="20">
        <v>9.3517241379310327</v>
      </c>
      <c r="L283" s="20">
        <v>15.206896551724141</v>
      </c>
      <c r="M283" s="20">
        <v>21.4</v>
      </c>
      <c r="N283" s="20">
        <v>25.39777777777778</v>
      </c>
      <c r="O283" s="20">
        <v>26.599999999999991</v>
      </c>
      <c r="P283" s="20">
        <v>27.5</v>
      </c>
      <c r="Q283" s="20">
        <v>25.76444444444444</v>
      </c>
      <c r="R283" s="20">
        <v>20.862068965517249</v>
      </c>
      <c r="S283" s="20">
        <v>20.862068965517238</v>
      </c>
      <c r="T283" s="20">
        <v>19.3</v>
      </c>
      <c r="U283" s="20">
        <v>11.66666666666667</v>
      </c>
      <c r="V283" s="43">
        <v>231.42888888888891</v>
      </c>
      <c r="W283" s="23">
        <v>356</v>
      </c>
      <c r="X283" s="44">
        <v>0.98888888888888893</v>
      </c>
      <c r="Y283" s="4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</row>
    <row r="284" spans="1:39" ht="16.5" customHeight="1" x14ac:dyDescent="0.25">
      <c r="A284" s="16">
        <v>35070060</v>
      </c>
      <c r="B284" s="17" t="s">
        <v>1211</v>
      </c>
      <c r="C284" s="17" t="s">
        <v>1441</v>
      </c>
      <c r="D284" s="17" t="s">
        <v>581</v>
      </c>
      <c r="E284" s="17" t="s">
        <v>504</v>
      </c>
      <c r="F284" s="17">
        <v>6</v>
      </c>
      <c r="G284" s="17">
        <v>2150</v>
      </c>
      <c r="H284" s="18">
        <v>-73.347916669999989</v>
      </c>
      <c r="I284" s="19">
        <v>5.2195555599999999</v>
      </c>
      <c r="J284" s="42">
        <v>5.7931034482758603</v>
      </c>
      <c r="K284" s="20">
        <v>7.2786989795918364</v>
      </c>
      <c r="L284" s="20">
        <v>12.285714285714279</v>
      </c>
      <c r="M284" s="20">
        <v>19.035714285714281</v>
      </c>
      <c r="N284" s="20">
        <v>24.334482758620691</v>
      </c>
      <c r="O284" s="20">
        <v>26.10221674876848</v>
      </c>
      <c r="P284" s="20">
        <v>26.8074074074074</v>
      </c>
      <c r="Q284" s="20">
        <v>24.008641975308631</v>
      </c>
      <c r="R284" s="20">
        <v>19.93333333333333</v>
      </c>
      <c r="S284" s="20">
        <v>20.25</v>
      </c>
      <c r="T284" s="20">
        <v>18.067733990147779</v>
      </c>
      <c r="U284" s="20">
        <v>10.586206896551721</v>
      </c>
      <c r="V284" s="43">
        <v>214.48325410943431</v>
      </c>
      <c r="W284" s="23">
        <v>342</v>
      </c>
      <c r="X284" s="44">
        <v>0.95</v>
      </c>
      <c r="Y284" s="4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</row>
    <row r="285" spans="1:39" ht="16.5" customHeight="1" x14ac:dyDescent="0.25">
      <c r="A285" s="16">
        <v>24010830</v>
      </c>
      <c r="B285" s="17" t="s">
        <v>1235</v>
      </c>
      <c r="C285" s="17" t="s">
        <v>558</v>
      </c>
      <c r="D285" s="17" t="s">
        <v>559</v>
      </c>
      <c r="E285" s="17" t="s">
        <v>504</v>
      </c>
      <c r="F285" s="17">
        <v>6</v>
      </c>
      <c r="G285" s="17">
        <v>2985</v>
      </c>
      <c r="H285" s="18">
        <v>-73.450444439999998</v>
      </c>
      <c r="I285" s="19">
        <v>5.64</v>
      </c>
      <c r="J285" s="42">
        <v>6.7999999999999972</v>
      </c>
      <c r="K285" s="20">
        <v>8.1630439244663364</v>
      </c>
      <c r="L285" s="20">
        <v>13.46030225627927</v>
      </c>
      <c r="M285" s="20">
        <v>13.944444444444439</v>
      </c>
      <c r="N285" s="20">
        <v>14.98298850574713</v>
      </c>
      <c r="O285" s="20">
        <v>12.2</v>
      </c>
      <c r="P285" s="20">
        <v>12.742222222222219</v>
      </c>
      <c r="Q285" s="20">
        <v>11.4</v>
      </c>
      <c r="R285" s="20">
        <v>9.0328407224958926</v>
      </c>
      <c r="S285" s="20">
        <v>14.79540229885057</v>
      </c>
      <c r="T285" s="20">
        <v>15.35747126436782</v>
      </c>
      <c r="U285" s="20">
        <v>10.31034482758621</v>
      </c>
      <c r="V285" s="43">
        <v>143.18906046645989</v>
      </c>
      <c r="W285" s="23">
        <v>358</v>
      </c>
      <c r="X285" s="44">
        <v>0.99444444444444446</v>
      </c>
      <c r="Y285" s="4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</row>
    <row r="286" spans="1:39" ht="16.5" customHeight="1" x14ac:dyDescent="0.25">
      <c r="A286" s="16">
        <v>24035310</v>
      </c>
      <c r="B286" s="17" t="s">
        <v>1236</v>
      </c>
      <c r="C286" s="17" t="s">
        <v>526</v>
      </c>
      <c r="D286" s="17" t="s">
        <v>526</v>
      </c>
      <c r="E286" s="17" t="s">
        <v>504</v>
      </c>
      <c r="F286" s="17">
        <v>6</v>
      </c>
      <c r="G286" s="17">
        <v>2350</v>
      </c>
      <c r="H286" s="18">
        <v>-72.504722220000005</v>
      </c>
      <c r="I286" s="19">
        <v>6.54952778</v>
      </c>
      <c r="J286" s="42">
        <v>8.8666666666666654</v>
      </c>
      <c r="K286" s="20">
        <v>10.53228653530377</v>
      </c>
      <c r="L286" s="20">
        <v>16.67701149425287</v>
      </c>
      <c r="M286" s="20">
        <v>22.145065398335319</v>
      </c>
      <c r="N286" s="20">
        <v>24.70574712643678</v>
      </c>
      <c r="O286" s="20">
        <v>23.04227771171885</v>
      </c>
      <c r="P286" s="20">
        <v>22.218390804597711</v>
      </c>
      <c r="Q286" s="20">
        <v>23.359138780363509</v>
      </c>
      <c r="R286" s="20">
        <v>21.88977832512316</v>
      </c>
      <c r="S286" s="20">
        <v>24.425000000000001</v>
      </c>
      <c r="T286" s="20">
        <v>20.53519689859213</v>
      </c>
      <c r="U286" s="20">
        <v>12.677721088435369</v>
      </c>
      <c r="V286" s="43">
        <v>231.07428082982611</v>
      </c>
      <c r="W286" s="23">
        <v>344</v>
      </c>
      <c r="X286" s="44">
        <v>0.9555555555555556</v>
      </c>
      <c r="Y286" s="4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</row>
    <row r="287" spans="1:39" ht="16.5" customHeight="1" x14ac:dyDescent="0.25">
      <c r="A287" s="16">
        <v>24035250</v>
      </c>
      <c r="B287" s="17" t="s">
        <v>1236</v>
      </c>
      <c r="C287" s="17" t="s">
        <v>1442</v>
      </c>
      <c r="D287" s="17" t="s">
        <v>516</v>
      </c>
      <c r="E287" s="17" t="s">
        <v>504</v>
      </c>
      <c r="F287" s="17">
        <v>6</v>
      </c>
      <c r="G287" s="17">
        <v>2888</v>
      </c>
      <c r="H287" s="18">
        <v>-72.466333329999998</v>
      </c>
      <c r="I287" s="19">
        <v>6.1883333299999999</v>
      </c>
      <c r="J287" s="42">
        <v>5.0942528735632164</v>
      </c>
      <c r="K287" s="20">
        <v>7.0210188518378187</v>
      </c>
      <c r="L287" s="20">
        <v>11.30689655172414</v>
      </c>
      <c r="M287" s="20">
        <v>17.03448275862069</v>
      </c>
      <c r="N287" s="20">
        <v>20.541379310344819</v>
      </c>
      <c r="O287" s="20">
        <v>22.95993431855501</v>
      </c>
      <c r="P287" s="20">
        <v>25.752145593869731</v>
      </c>
      <c r="Q287" s="20">
        <v>24.35008210180623</v>
      </c>
      <c r="R287" s="20">
        <v>20.103448275862071</v>
      </c>
      <c r="S287" s="20">
        <v>19.844047619047611</v>
      </c>
      <c r="T287" s="20">
        <v>16.375752599890529</v>
      </c>
      <c r="U287" s="20">
        <v>8.2919540229885023</v>
      </c>
      <c r="V287" s="43">
        <v>198.67539487811041</v>
      </c>
      <c r="W287" s="23">
        <v>346</v>
      </c>
      <c r="X287" s="44">
        <v>0.96111111111111114</v>
      </c>
      <c r="Y287" s="4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</row>
    <row r="288" spans="1:39" ht="16.5" customHeight="1" x14ac:dyDescent="0.25">
      <c r="A288" s="16">
        <v>24030500</v>
      </c>
      <c r="B288" s="17" t="s">
        <v>1211</v>
      </c>
      <c r="C288" s="17" t="s">
        <v>1443</v>
      </c>
      <c r="D288" s="17" t="s">
        <v>1444</v>
      </c>
      <c r="E288" s="17" t="s">
        <v>504</v>
      </c>
      <c r="F288" s="17">
        <v>6</v>
      </c>
      <c r="G288" s="17">
        <v>2900</v>
      </c>
      <c r="H288" s="18">
        <v>-73.281666669999993</v>
      </c>
      <c r="I288" s="19">
        <v>5.5588333299999997</v>
      </c>
      <c r="J288" s="42">
        <v>2.8571428571428559</v>
      </c>
      <c r="K288" s="20">
        <v>3.9673755277973251</v>
      </c>
      <c r="L288" s="20">
        <v>7.6428571428571406</v>
      </c>
      <c r="M288" s="20">
        <v>11.289910600255419</v>
      </c>
      <c r="N288" s="20">
        <v>12.96666666666667</v>
      </c>
      <c r="O288" s="20">
        <v>11.161330049261091</v>
      </c>
      <c r="P288" s="20">
        <v>10.86206896551724</v>
      </c>
      <c r="Q288" s="20">
        <v>8.6691358024691318</v>
      </c>
      <c r="R288" s="20">
        <v>7.4201787994891424</v>
      </c>
      <c r="S288" s="20">
        <v>10.24916985951468</v>
      </c>
      <c r="T288" s="20">
        <v>11.44827586206897</v>
      </c>
      <c r="U288" s="20">
        <v>5.8275862068965498</v>
      </c>
      <c r="V288" s="43">
        <v>104.3616983399362</v>
      </c>
      <c r="W288" s="23">
        <v>335</v>
      </c>
      <c r="X288" s="44">
        <v>0.93055555555555558</v>
      </c>
      <c r="Y288" s="4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</row>
    <row r="289" spans="1:39" ht="16.5" customHeight="1" x14ac:dyDescent="0.25">
      <c r="A289" s="16">
        <v>35070190</v>
      </c>
      <c r="B289" s="17" t="s">
        <v>1235</v>
      </c>
      <c r="C289" s="17" t="s">
        <v>1445</v>
      </c>
      <c r="D289" s="17" t="s">
        <v>1445</v>
      </c>
      <c r="E289" s="17" t="s">
        <v>504</v>
      </c>
      <c r="F289" s="17">
        <v>6</v>
      </c>
      <c r="G289" s="17">
        <v>1850</v>
      </c>
      <c r="H289" s="18">
        <v>-73.366736109999991</v>
      </c>
      <c r="I289" s="19">
        <v>4.8863611100000002</v>
      </c>
      <c r="J289" s="42">
        <v>8.9999999999999964</v>
      </c>
      <c r="K289" s="20">
        <v>11.12441464452959</v>
      </c>
      <c r="L289" s="20">
        <v>18.551724137931028</v>
      </c>
      <c r="M289" s="20">
        <v>24.7</v>
      </c>
      <c r="N289" s="20">
        <v>27.466666666666651</v>
      </c>
      <c r="O289" s="20">
        <v>27.93333333333333</v>
      </c>
      <c r="P289" s="20">
        <v>28.466666666666651</v>
      </c>
      <c r="Q289" s="20">
        <v>26.93333333333333</v>
      </c>
      <c r="R289" s="20">
        <v>23.275862068965509</v>
      </c>
      <c r="S289" s="20">
        <v>22.34482758620689</v>
      </c>
      <c r="T289" s="20">
        <v>19.172413793103441</v>
      </c>
      <c r="U289" s="20">
        <v>14.06666666666667</v>
      </c>
      <c r="V289" s="43">
        <v>253.03590889740309</v>
      </c>
      <c r="W289" s="23">
        <v>356</v>
      </c>
      <c r="X289" s="44">
        <v>0.98888888888888893</v>
      </c>
      <c r="Y289" s="4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</row>
    <row r="290" spans="1:39" ht="16.5" customHeight="1" x14ac:dyDescent="0.25">
      <c r="A290" s="16">
        <v>24030310</v>
      </c>
      <c r="B290" s="17" t="s">
        <v>1211</v>
      </c>
      <c r="C290" s="17" t="s">
        <v>555</v>
      </c>
      <c r="D290" s="17" t="s">
        <v>555</v>
      </c>
      <c r="E290" s="17" t="s">
        <v>504</v>
      </c>
      <c r="F290" s="17">
        <v>6</v>
      </c>
      <c r="G290" s="17">
        <v>2820</v>
      </c>
      <c r="H290" s="18">
        <v>-73.323999999999998</v>
      </c>
      <c r="I290" s="19">
        <v>5.6289166699999997</v>
      </c>
      <c r="J290" s="42">
        <v>6.208994708994708</v>
      </c>
      <c r="K290" s="20">
        <v>6.5611913870650884</v>
      </c>
      <c r="L290" s="20">
        <v>11.666666666666661</v>
      </c>
      <c r="M290" s="20">
        <v>15.68965517241379</v>
      </c>
      <c r="N290" s="20">
        <v>15.98390804597701</v>
      </c>
      <c r="O290" s="20">
        <v>13.461355529131991</v>
      </c>
      <c r="P290" s="20">
        <v>13.724137931034489</v>
      </c>
      <c r="Q290" s="20">
        <v>12.678160919540231</v>
      </c>
      <c r="R290" s="20">
        <v>9.7610837438423648</v>
      </c>
      <c r="S290" s="20">
        <v>14.96428571428571</v>
      </c>
      <c r="T290" s="20">
        <v>15.218944099378881</v>
      </c>
      <c r="U290" s="20">
        <v>9.3555555555555561</v>
      </c>
      <c r="V290" s="43">
        <v>145.27393947388649</v>
      </c>
      <c r="W290" s="23">
        <v>339</v>
      </c>
      <c r="X290" s="44">
        <v>0.94166666666666665</v>
      </c>
      <c r="Y290" s="4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</row>
    <row r="291" spans="1:39" ht="16.5" customHeight="1" x14ac:dyDescent="0.25">
      <c r="A291" s="16">
        <v>23120210</v>
      </c>
      <c r="B291" s="17" t="s">
        <v>1211</v>
      </c>
      <c r="C291" s="17" t="s">
        <v>1446</v>
      </c>
      <c r="D291" s="17" t="s">
        <v>1446</v>
      </c>
      <c r="E291" s="17" t="s">
        <v>504</v>
      </c>
      <c r="F291" s="17">
        <v>6</v>
      </c>
      <c r="G291" s="17">
        <v>190</v>
      </c>
      <c r="H291" s="18">
        <v>-74.045916669999997</v>
      </c>
      <c r="I291" s="19">
        <v>5.4746666700000004</v>
      </c>
      <c r="J291" s="42">
        <v>13.5679012345679</v>
      </c>
      <c r="K291" s="20">
        <v>13.370403006624761</v>
      </c>
      <c r="L291" s="20">
        <v>19.44628352490421</v>
      </c>
      <c r="M291" s="20">
        <v>19.909770114942521</v>
      </c>
      <c r="N291" s="20">
        <v>17.56666666666667</v>
      </c>
      <c r="O291" s="20">
        <v>11.33333333333333</v>
      </c>
      <c r="P291" s="20">
        <v>9.1999999999999975</v>
      </c>
      <c r="Q291" s="20">
        <v>10.4</v>
      </c>
      <c r="R291" s="20">
        <v>14.50714285714286</v>
      </c>
      <c r="S291" s="20">
        <v>20</v>
      </c>
      <c r="T291" s="20">
        <v>20.527586206896551</v>
      </c>
      <c r="U291" s="20">
        <v>15.83333333333333</v>
      </c>
      <c r="V291" s="43">
        <v>185.66242027841221</v>
      </c>
      <c r="W291" s="23">
        <v>359</v>
      </c>
      <c r="X291" s="44">
        <v>0.99722222222222223</v>
      </c>
      <c r="Y291" s="4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</row>
    <row r="292" spans="1:39" ht="16.5" customHeight="1" x14ac:dyDescent="0.25">
      <c r="A292" s="16">
        <v>24030700</v>
      </c>
      <c r="B292" s="17" t="s">
        <v>1211</v>
      </c>
      <c r="C292" s="17" t="s">
        <v>594</v>
      </c>
      <c r="D292" s="17" t="s">
        <v>594</v>
      </c>
      <c r="E292" s="17" t="s">
        <v>504</v>
      </c>
      <c r="F292" s="17">
        <v>6</v>
      </c>
      <c r="G292" s="17">
        <v>2400</v>
      </c>
      <c r="H292" s="18">
        <v>-72.732944439999997</v>
      </c>
      <c r="I292" s="19">
        <v>6.5147500000000003</v>
      </c>
      <c r="J292" s="42">
        <v>4.2333333333333334</v>
      </c>
      <c r="K292" s="20">
        <v>6.5094487854594876</v>
      </c>
      <c r="L292" s="20">
        <v>10.24444444444444</v>
      </c>
      <c r="M292" s="20">
        <v>13.241379310344829</v>
      </c>
      <c r="N292" s="20">
        <v>15.068965517241381</v>
      </c>
      <c r="O292" s="20">
        <v>12.233333333333331</v>
      </c>
      <c r="P292" s="20">
        <v>11.8</v>
      </c>
      <c r="Q292" s="20">
        <v>12.88555555555555</v>
      </c>
      <c r="R292" s="20">
        <v>13.71149425287356</v>
      </c>
      <c r="S292" s="20">
        <v>16.23086419753087</v>
      </c>
      <c r="T292" s="20">
        <v>11.25</v>
      </c>
      <c r="U292" s="20">
        <v>5.6666666666666661</v>
      </c>
      <c r="V292" s="43">
        <v>133.07548539678339</v>
      </c>
      <c r="W292" s="23">
        <v>355</v>
      </c>
      <c r="X292" s="44">
        <v>0.98611111111111116</v>
      </c>
      <c r="Y292" s="4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</row>
    <row r="293" spans="1:39" ht="16.5" customHeight="1" x14ac:dyDescent="0.25">
      <c r="A293" s="16">
        <v>35095030</v>
      </c>
      <c r="B293" s="17" t="s">
        <v>1236</v>
      </c>
      <c r="C293" s="17" t="s">
        <v>2471</v>
      </c>
      <c r="D293" s="17" t="s">
        <v>2472</v>
      </c>
      <c r="E293" s="17" t="s">
        <v>504</v>
      </c>
      <c r="F293" s="17">
        <v>6</v>
      </c>
      <c r="G293" s="17">
        <v>3000</v>
      </c>
      <c r="H293" s="18">
        <v>-72.947694439999992</v>
      </c>
      <c r="I293" s="19">
        <v>5.5749138900000004</v>
      </c>
      <c r="J293" s="42">
        <v>4.7647058823529402</v>
      </c>
      <c r="K293" s="20">
        <v>5.4153640383356407</v>
      </c>
      <c r="L293" s="20">
        <v>10.9625</v>
      </c>
      <c r="M293" s="20">
        <v>14.54956896551724</v>
      </c>
      <c r="N293" s="20">
        <v>17.13637592968222</v>
      </c>
      <c r="O293" s="20">
        <v>16.3184584178499</v>
      </c>
      <c r="P293" s="20">
        <v>19.33836206896552</v>
      </c>
      <c r="Q293" s="20">
        <v>17</v>
      </c>
      <c r="R293" s="20">
        <v>14.01508620689655</v>
      </c>
      <c r="S293" s="20">
        <v>14.89411764705882</v>
      </c>
      <c r="T293" s="20">
        <v>11.70222701149425</v>
      </c>
      <c r="U293" s="20">
        <v>5.780174291938998</v>
      </c>
      <c r="V293" s="43">
        <v>151.8769404600921</v>
      </c>
      <c r="W293" s="23">
        <v>198</v>
      </c>
      <c r="X293" s="44">
        <v>0.82499999999999996</v>
      </c>
      <c r="Y293" s="45" t="s">
        <v>1214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</row>
    <row r="294" spans="1:39" ht="16.5" customHeight="1" x14ac:dyDescent="0.25">
      <c r="A294" s="16">
        <v>24030350</v>
      </c>
      <c r="B294" s="17" t="s">
        <v>1235</v>
      </c>
      <c r="C294" s="17" t="s">
        <v>579</v>
      </c>
      <c r="D294" s="17" t="s">
        <v>579</v>
      </c>
      <c r="E294" s="17" t="s">
        <v>504</v>
      </c>
      <c r="F294" s="17">
        <v>6</v>
      </c>
      <c r="G294" s="17">
        <v>2540</v>
      </c>
      <c r="H294" s="18">
        <v>-73.044611110000005</v>
      </c>
      <c r="I294" s="19">
        <v>5.8300833299999999</v>
      </c>
      <c r="J294" s="42">
        <v>7.2758620689655142</v>
      </c>
      <c r="K294" s="20">
        <v>9.357482588754884</v>
      </c>
      <c r="L294" s="20">
        <v>15.2919540229885</v>
      </c>
      <c r="M294" s="20">
        <v>17.821428571428569</v>
      </c>
      <c r="N294" s="20">
        <v>19.197701149425288</v>
      </c>
      <c r="O294" s="20">
        <v>16.295390570021109</v>
      </c>
      <c r="P294" s="20">
        <v>17.551724137931039</v>
      </c>
      <c r="Q294" s="20">
        <v>16.324074074074069</v>
      </c>
      <c r="R294" s="20">
        <v>15.19557823129252</v>
      </c>
      <c r="S294" s="20">
        <v>18.518518518518519</v>
      </c>
      <c r="T294" s="20">
        <v>17.587912087912091</v>
      </c>
      <c r="U294" s="20">
        <v>11.478205128205129</v>
      </c>
      <c r="V294" s="43">
        <v>181.89583114951719</v>
      </c>
      <c r="W294" s="23">
        <v>336</v>
      </c>
      <c r="X294" s="44">
        <v>0.93333333333333335</v>
      </c>
      <c r="Y294" s="4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</row>
    <row r="295" spans="1:39" ht="16.5" customHeight="1" x14ac:dyDescent="0.25">
      <c r="A295" s="16">
        <v>24030840</v>
      </c>
      <c r="B295" s="17" t="s">
        <v>1211</v>
      </c>
      <c r="C295" s="17" t="s">
        <v>1447</v>
      </c>
      <c r="D295" s="17" t="s">
        <v>579</v>
      </c>
      <c r="E295" s="17" t="s">
        <v>504</v>
      </c>
      <c r="F295" s="17">
        <v>6</v>
      </c>
      <c r="G295" s="17">
        <v>3650</v>
      </c>
      <c r="H295" s="18">
        <v>-73.082388890000004</v>
      </c>
      <c r="I295" s="19">
        <v>5.8916388900000003</v>
      </c>
      <c r="J295" s="42">
        <v>11.26666666666666</v>
      </c>
      <c r="K295" s="20">
        <v>12.3066091954023</v>
      </c>
      <c r="L295" s="20">
        <v>19.033333333333331</v>
      </c>
      <c r="M295" s="20">
        <v>20.3448275862069</v>
      </c>
      <c r="N295" s="20">
        <v>19.133333333333329</v>
      </c>
      <c r="O295" s="20">
        <v>16.133333333333329</v>
      </c>
      <c r="P295" s="20">
        <v>18.517241379310349</v>
      </c>
      <c r="Q295" s="20">
        <v>17.999999999999989</v>
      </c>
      <c r="R295" s="20">
        <v>16.444444444444439</v>
      </c>
      <c r="S295" s="20">
        <v>20.103448275862071</v>
      </c>
      <c r="T295" s="20">
        <v>21.27816091954023</v>
      </c>
      <c r="U295" s="20">
        <v>13.794170771756979</v>
      </c>
      <c r="V295" s="43">
        <v>206.35556923918989</v>
      </c>
      <c r="W295" s="23">
        <v>357</v>
      </c>
      <c r="X295" s="44">
        <v>0.9916666666666667</v>
      </c>
      <c r="Y295" s="4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</row>
    <row r="296" spans="1:39" ht="16.5" customHeight="1" x14ac:dyDescent="0.25">
      <c r="A296" s="16">
        <v>24035120</v>
      </c>
      <c r="B296" s="17" t="s">
        <v>1244</v>
      </c>
      <c r="C296" s="17" t="s">
        <v>578</v>
      </c>
      <c r="D296" s="17" t="s">
        <v>579</v>
      </c>
      <c r="E296" s="17" t="s">
        <v>504</v>
      </c>
      <c r="F296" s="17">
        <v>6</v>
      </c>
      <c r="G296" s="17">
        <v>2485</v>
      </c>
      <c r="H296" s="18">
        <v>-73.074472220000004</v>
      </c>
      <c r="I296" s="19">
        <v>5.8024444400000004</v>
      </c>
      <c r="J296" s="42">
        <v>7.1333333333333311</v>
      </c>
      <c r="K296" s="20">
        <v>8.8541957640501039</v>
      </c>
      <c r="L296" s="20">
        <v>14.3</v>
      </c>
      <c r="M296" s="20">
        <v>16.679310344827591</v>
      </c>
      <c r="N296" s="20">
        <v>18.600000000000001</v>
      </c>
      <c r="O296" s="20">
        <v>14.99080459770115</v>
      </c>
      <c r="P296" s="20">
        <v>15.5</v>
      </c>
      <c r="Q296" s="20">
        <v>15.28885057471264</v>
      </c>
      <c r="R296" s="20">
        <v>14.83333333333333</v>
      </c>
      <c r="S296" s="20">
        <v>18.977011494252871</v>
      </c>
      <c r="T296" s="20">
        <v>16.95287356321839</v>
      </c>
      <c r="U296" s="20">
        <v>9.5862068965517206</v>
      </c>
      <c r="V296" s="43">
        <v>171.69591990198111</v>
      </c>
      <c r="W296" s="23">
        <v>358</v>
      </c>
      <c r="X296" s="44">
        <v>0.99444444444444446</v>
      </c>
      <c r="Y296" s="4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</row>
    <row r="297" spans="1:39" ht="16.5" customHeight="1" x14ac:dyDescent="0.25">
      <c r="A297" s="16">
        <v>24030260</v>
      </c>
      <c r="B297" s="17" t="s">
        <v>1211</v>
      </c>
      <c r="C297" s="17" t="s">
        <v>521</v>
      </c>
      <c r="D297" s="17" t="s">
        <v>521</v>
      </c>
      <c r="E297" s="17" t="s">
        <v>504</v>
      </c>
      <c r="F297" s="17">
        <v>6</v>
      </c>
      <c r="G297" s="17">
        <v>2749</v>
      </c>
      <c r="H297" s="18">
        <v>-72.445444440000003</v>
      </c>
      <c r="I297" s="19">
        <v>6.4082222199999999</v>
      </c>
      <c r="J297" s="42">
        <v>5.2758620689655151</v>
      </c>
      <c r="K297" s="20">
        <v>7.2508493290300668</v>
      </c>
      <c r="L297" s="20">
        <v>12.24753694581281</v>
      </c>
      <c r="M297" s="20">
        <v>16.285714285714281</v>
      </c>
      <c r="N297" s="20">
        <v>18.868226600985221</v>
      </c>
      <c r="O297" s="20">
        <v>15.733333333333331</v>
      </c>
      <c r="P297" s="20">
        <v>15.86</v>
      </c>
      <c r="Q297" s="20">
        <v>15.6218787158145</v>
      </c>
      <c r="R297" s="20">
        <v>14.62068965517242</v>
      </c>
      <c r="S297" s="20">
        <v>17.25</v>
      </c>
      <c r="T297" s="20">
        <v>16.142857142857139</v>
      </c>
      <c r="U297" s="20">
        <v>7.8229885057471256</v>
      </c>
      <c r="V297" s="43">
        <v>162.97993658343239</v>
      </c>
      <c r="W297" s="23">
        <v>347</v>
      </c>
      <c r="X297" s="44">
        <v>0.96388888888888891</v>
      </c>
      <c r="Y297" s="4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</row>
    <row r="298" spans="1:39" ht="16.5" customHeight="1" x14ac:dyDescent="0.25">
      <c r="A298" s="16">
        <v>24030660</v>
      </c>
      <c r="B298" s="17" t="s">
        <v>1211</v>
      </c>
      <c r="C298" s="17" t="s">
        <v>1448</v>
      </c>
      <c r="D298" s="17" t="s">
        <v>521</v>
      </c>
      <c r="E298" s="17" t="s">
        <v>504</v>
      </c>
      <c r="F298" s="17">
        <v>6</v>
      </c>
      <c r="G298" s="17">
        <v>3409</v>
      </c>
      <c r="H298" s="18">
        <v>-72.418999999999997</v>
      </c>
      <c r="I298" s="19">
        <v>6.3751111099999997</v>
      </c>
      <c r="J298" s="42">
        <v>6.2333333333333316</v>
      </c>
      <c r="K298" s="20">
        <v>7.1390394088669957</v>
      </c>
      <c r="L298" s="20">
        <v>12.413793103448279</v>
      </c>
      <c r="M298" s="20">
        <v>17.310344827586199</v>
      </c>
      <c r="N298" s="20">
        <v>18.50238095238095</v>
      </c>
      <c r="O298" s="20">
        <v>16.711058263971459</v>
      </c>
      <c r="P298" s="20">
        <v>16.535714285714281</v>
      </c>
      <c r="Q298" s="20">
        <v>16.149671592775039</v>
      </c>
      <c r="R298" s="20">
        <v>15.3</v>
      </c>
      <c r="S298" s="20">
        <v>18.5</v>
      </c>
      <c r="T298" s="20">
        <v>17.586206896551719</v>
      </c>
      <c r="U298" s="20">
        <v>9.1034482758620658</v>
      </c>
      <c r="V298" s="43">
        <v>171.48499094049029</v>
      </c>
      <c r="W298" s="23">
        <v>350</v>
      </c>
      <c r="X298" s="44">
        <v>0.97222222222222221</v>
      </c>
      <c r="Y298" s="4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</row>
    <row r="299" spans="1:39" ht="16.5" customHeight="1" x14ac:dyDescent="0.25">
      <c r="A299" s="16">
        <v>24030540</v>
      </c>
      <c r="B299" s="17" t="s">
        <v>1211</v>
      </c>
      <c r="C299" s="17" t="s">
        <v>1449</v>
      </c>
      <c r="D299" s="17" t="s">
        <v>1449</v>
      </c>
      <c r="E299" s="17" t="s">
        <v>504</v>
      </c>
      <c r="F299" s="17">
        <v>6</v>
      </c>
      <c r="G299" s="17">
        <v>2486</v>
      </c>
      <c r="H299" s="18">
        <v>-72.978277779999999</v>
      </c>
      <c r="I299" s="19">
        <v>5.6645277800000002</v>
      </c>
      <c r="J299" s="42">
        <v>3.7241379310344809</v>
      </c>
      <c r="K299" s="20">
        <v>4.2386596880131364</v>
      </c>
      <c r="L299" s="20">
        <v>9.1666666666666661</v>
      </c>
      <c r="M299" s="20">
        <v>11.766666666666669</v>
      </c>
      <c r="N299" s="20">
        <v>12.03333333333333</v>
      </c>
      <c r="O299" s="20">
        <v>8.8068965517241367</v>
      </c>
      <c r="P299" s="20">
        <v>9.5666666666666647</v>
      </c>
      <c r="Q299" s="20">
        <v>8.2466666666666644</v>
      </c>
      <c r="R299" s="20">
        <v>7.2911877394636031</v>
      </c>
      <c r="S299" s="20">
        <v>10.77505747126437</v>
      </c>
      <c r="T299" s="20">
        <v>10.821428571428569</v>
      </c>
      <c r="U299" s="20">
        <v>4.5873563218390787</v>
      </c>
      <c r="V299" s="43">
        <v>101.02472427476739</v>
      </c>
      <c r="W299" s="23">
        <v>356</v>
      </c>
      <c r="X299" s="44">
        <v>0.98888888888888893</v>
      </c>
      <c r="Y299" s="4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</row>
    <row r="300" spans="1:39" ht="16.5" customHeight="1" x14ac:dyDescent="0.25">
      <c r="A300" s="16">
        <v>24010810</v>
      </c>
      <c r="B300" s="17" t="s">
        <v>1211</v>
      </c>
      <c r="C300" s="17" t="s">
        <v>513</v>
      </c>
      <c r="D300" s="17" t="s">
        <v>513</v>
      </c>
      <c r="E300" s="17" t="s">
        <v>504</v>
      </c>
      <c r="F300" s="17">
        <v>6</v>
      </c>
      <c r="G300" s="17">
        <v>2375</v>
      </c>
      <c r="H300" s="18">
        <v>-73.548916669999997</v>
      </c>
      <c r="I300" s="19">
        <v>5.7508055599999999</v>
      </c>
      <c r="J300" s="42">
        <v>8.6355555555555554</v>
      </c>
      <c r="K300" s="20">
        <v>10.274036011550869</v>
      </c>
      <c r="L300" s="20">
        <v>16.166666666666671</v>
      </c>
      <c r="M300" s="20">
        <v>18.3</v>
      </c>
      <c r="N300" s="20">
        <v>16.600000000000001</v>
      </c>
      <c r="O300" s="20">
        <v>11.274712643678161</v>
      </c>
      <c r="P300" s="20">
        <v>10.15111111111111</v>
      </c>
      <c r="Q300" s="20">
        <v>9.2666666666666639</v>
      </c>
      <c r="R300" s="20">
        <v>12.2</v>
      </c>
      <c r="S300" s="20">
        <v>16.93333333333333</v>
      </c>
      <c r="T300" s="20">
        <v>17.206896551724139</v>
      </c>
      <c r="U300" s="20">
        <v>11.56666666666667</v>
      </c>
      <c r="V300" s="43">
        <v>158.5756452069532</v>
      </c>
      <c r="W300" s="23">
        <v>358</v>
      </c>
      <c r="X300" s="44">
        <v>0.99444444444444446</v>
      </c>
      <c r="Y300" s="4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</row>
    <row r="301" spans="1:39" ht="16.5" customHeight="1" x14ac:dyDescent="0.25">
      <c r="A301" s="16">
        <v>24030640</v>
      </c>
      <c r="B301" s="17" t="s">
        <v>1211</v>
      </c>
      <c r="C301" s="17" t="s">
        <v>1450</v>
      </c>
      <c r="D301" s="17" t="s">
        <v>1451</v>
      </c>
      <c r="E301" s="17" t="s">
        <v>504</v>
      </c>
      <c r="F301" s="17">
        <v>6</v>
      </c>
      <c r="G301" s="17">
        <v>3200</v>
      </c>
      <c r="H301" s="18">
        <v>-72.769805560000009</v>
      </c>
      <c r="I301" s="19">
        <v>5.7823611100000001</v>
      </c>
      <c r="J301" s="42">
        <v>6.2333333333333316</v>
      </c>
      <c r="K301" s="20">
        <v>7.6052339901477826</v>
      </c>
      <c r="L301" s="20">
        <v>13.932183908045969</v>
      </c>
      <c r="M301" s="20">
        <v>18.533333333333331</v>
      </c>
      <c r="N301" s="20">
        <v>21.222222222222221</v>
      </c>
      <c r="O301" s="20">
        <v>23.92413793103448</v>
      </c>
      <c r="P301" s="20">
        <v>26.5</v>
      </c>
      <c r="Q301" s="20">
        <v>25.2</v>
      </c>
      <c r="R301" s="20">
        <v>20.166666666666661</v>
      </c>
      <c r="S301" s="20">
        <v>19.7</v>
      </c>
      <c r="T301" s="20">
        <v>15.633333333333329</v>
      </c>
      <c r="U301" s="20">
        <v>8.8620689655172402</v>
      </c>
      <c r="V301" s="43">
        <v>207.5125136836343</v>
      </c>
      <c r="W301" s="23">
        <v>359</v>
      </c>
      <c r="X301" s="44">
        <v>0.99722222222222223</v>
      </c>
      <c r="Y301" s="4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</row>
    <row r="302" spans="1:39" ht="16.5" customHeight="1" x14ac:dyDescent="0.25">
      <c r="A302" s="16">
        <v>35070080</v>
      </c>
      <c r="B302" s="17" t="s">
        <v>1235</v>
      </c>
      <c r="C302" s="17" t="s">
        <v>571</v>
      </c>
      <c r="D302" s="17" t="s">
        <v>571</v>
      </c>
      <c r="E302" s="17" t="s">
        <v>504</v>
      </c>
      <c r="F302" s="17">
        <v>6</v>
      </c>
      <c r="G302" s="17">
        <v>1700</v>
      </c>
      <c r="H302" s="18">
        <v>-73.368527779999994</v>
      </c>
      <c r="I302" s="19">
        <v>5.0788611100000001</v>
      </c>
      <c r="J302" s="42">
        <v>5.466666666666665</v>
      </c>
      <c r="K302" s="20">
        <v>6.3214593596059103</v>
      </c>
      <c r="L302" s="20">
        <v>13.38777777777778</v>
      </c>
      <c r="M302" s="20">
        <v>19.666666666666661</v>
      </c>
      <c r="N302" s="20">
        <v>23.827586206896552</v>
      </c>
      <c r="O302" s="20">
        <v>25.41379310344827</v>
      </c>
      <c r="P302" s="20">
        <v>26.965517241379299</v>
      </c>
      <c r="Q302" s="20">
        <v>25.06896551724137</v>
      </c>
      <c r="R302" s="20">
        <v>19.241379310344829</v>
      </c>
      <c r="S302" s="20">
        <v>18.896551724137929</v>
      </c>
      <c r="T302" s="20">
        <v>16.5</v>
      </c>
      <c r="U302" s="20">
        <v>9.3931034482758609</v>
      </c>
      <c r="V302" s="43">
        <v>210.14946702244109</v>
      </c>
      <c r="W302" s="23">
        <v>353</v>
      </c>
      <c r="X302" s="44">
        <v>0.98055555555555551</v>
      </c>
      <c r="Y302" s="4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</row>
    <row r="303" spans="1:39" ht="16.5" customHeight="1" x14ac:dyDescent="0.25">
      <c r="A303" s="16">
        <v>35080100</v>
      </c>
      <c r="B303" s="17" t="s">
        <v>1211</v>
      </c>
      <c r="C303" s="17" t="s">
        <v>1452</v>
      </c>
      <c r="D303" s="17" t="s">
        <v>571</v>
      </c>
      <c r="E303" s="17" t="s">
        <v>504</v>
      </c>
      <c r="F303" s="17">
        <v>6</v>
      </c>
      <c r="G303" s="17">
        <v>1790</v>
      </c>
      <c r="H303" s="18">
        <v>-73.251416669999998</v>
      </c>
      <c r="I303" s="19">
        <v>5.10138889</v>
      </c>
      <c r="J303" s="42">
        <v>6.2413793103448256</v>
      </c>
      <c r="K303" s="20">
        <v>8.2814609560299193</v>
      </c>
      <c r="L303" s="20">
        <v>14.035714285714279</v>
      </c>
      <c r="M303" s="20">
        <v>21.771832474567319</v>
      </c>
      <c r="N303" s="20">
        <v>25.291954022988499</v>
      </c>
      <c r="O303" s="20">
        <v>25.375743162901319</v>
      </c>
      <c r="P303" s="20">
        <v>27.142857142857139</v>
      </c>
      <c r="Q303" s="20">
        <v>24.862068965517238</v>
      </c>
      <c r="R303" s="20">
        <v>19.57142857142858</v>
      </c>
      <c r="S303" s="20">
        <v>19.428571428571431</v>
      </c>
      <c r="T303" s="20">
        <v>17.263971462544589</v>
      </c>
      <c r="U303" s="20">
        <v>9.3234567901234566</v>
      </c>
      <c r="V303" s="43">
        <v>218.59043857358861</v>
      </c>
      <c r="W303" s="23">
        <v>340</v>
      </c>
      <c r="X303" s="44">
        <v>0.94444444444444442</v>
      </c>
      <c r="Y303" s="4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</row>
    <row r="304" spans="1:39" ht="16.5" customHeight="1" x14ac:dyDescent="0.25">
      <c r="A304" s="16">
        <v>35070110</v>
      </c>
      <c r="B304" s="17" t="s">
        <v>1235</v>
      </c>
      <c r="C304" s="17" t="s">
        <v>1453</v>
      </c>
      <c r="D304" s="17" t="s">
        <v>1454</v>
      </c>
      <c r="E304" s="17" t="s">
        <v>504</v>
      </c>
      <c r="F304" s="17">
        <v>6</v>
      </c>
      <c r="G304" s="17">
        <v>1580</v>
      </c>
      <c r="H304" s="18">
        <v>-73.49930556000001</v>
      </c>
      <c r="I304" s="19">
        <v>4.9760833299999998</v>
      </c>
      <c r="J304" s="42">
        <v>6.0999999999999979</v>
      </c>
      <c r="K304" s="20">
        <v>7.1900656814449926</v>
      </c>
      <c r="L304" s="20">
        <v>13.666666666666661</v>
      </c>
      <c r="M304" s="20">
        <v>20.233333333333331</v>
      </c>
      <c r="N304" s="20">
        <v>24.366666666666649</v>
      </c>
      <c r="O304" s="20">
        <v>25.29999999999999</v>
      </c>
      <c r="P304" s="20">
        <v>25.43333333333333</v>
      </c>
      <c r="Q304" s="20">
        <v>23.633333333333329</v>
      </c>
      <c r="R304" s="20">
        <v>18.714285714285712</v>
      </c>
      <c r="S304" s="20">
        <v>17.324137931034489</v>
      </c>
      <c r="T304" s="20">
        <v>15.266666666666669</v>
      </c>
      <c r="U304" s="20">
        <v>8.0744444444444401</v>
      </c>
      <c r="V304" s="43">
        <v>205.30293377120961</v>
      </c>
      <c r="W304" s="23">
        <v>357</v>
      </c>
      <c r="X304" s="44">
        <v>0.9916666666666667</v>
      </c>
      <c r="Y304" s="4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</row>
    <row r="305" spans="1:39" ht="16.5" customHeight="1" x14ac:dyDescent="0.25">
      <c r="A305" s="16">
        <v>24035070</v>
      </c>
      <c r="B305" s="17" t="s">
        <v>1236</v>
      </c>
      <c r="C305" s="17" t="s">
        <v>1455</v>
      </c>
      <c r="D305" s="17" t="s">
        <v>1455</v>
      </c>
      <c r="E305" s="17" t="s">
        <v>504</v>
      </c>
      <c r="F305" s="17">
        <v>6</v>
      </c>
      <c r="G305" s="17">
        <v>2963</v>
      </c>
      <c r="H305" s="18">
        <v>-72.409194439999993</v>
      </c>
      <c r="I305" s="19">
        <v>6.4634722199999999</v>
      </c>
      <c r="J305" s="42">
        <v>7.6995497172048886</v>
      </c>
      <c r="K305" s="20">
        <v>9.1265159280742836</v>
      </c>
      <c r="L305" s="20">
        <v>14.998629531388159</v>
      </c>
      <c r="M305" s="20">
        <v>19.800140745953559</v>
      </c>
      <c r="N305" s="20">
        <v>23.26961145495628</v>
      </c>
      <c r="O305" s="20">
        <v>21.309168410954129</v>
      </c>
      <c r="P305" s="20">
        <v>21.043681201727178</v>
      </c>
      <c r="Q305" s="20">
        <v>19.900366300366301</v>
      </c>
      <c r="R305" s="20">
        <v>19.686855290303559</v>
      </c>
      <c r="S305" s="20">
        <v>22.49985106799922</v>
      </c>
      <c r="T305" s="20">
        <v>19.314308013541719</v>
      </c>
      <c r="U305" s="20">
        <v>11.60302197802198</v>
      </c>
      <c r="V305" s="43">
        <v>210.2516996404913</v>
      </c>
      <c r="W305" s="23">
        <v>320</v>
      </c>
      <c r="X305" s="44">
        <v>0.88888888888888884</v>
      </c>
      <c r="Y305" s="4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</row>
    <row r="306" spans="1:39" ht="16.5" customHeight="1" x14ac:dyDescent="0.25">
      <c r="A306" s="16">
        <v>24035240</v>
      </c>
      <c r="B306" s="17" t="s">
        <v>1236</v>
      </c>
      <c r="C306" s="17" t="s">
        <v>1456</v>
      </c>
      <c r="D306" s="17" t="s">
        <v>1455</v>
      </c>
      <c r="E306" s="17" t="s">
        <v>504</v>
      </c>
      <c r="F306" s="17">
        <v>6</v>
      </c>
      <c r="G306" s="17">
        <v>3716</v>
      </c>
      <c r="H306" s="18">
        <v>-72.375194440000001</v>
      </c>
      <c r="I306" s="19">
        <v>6.41008333</v>
      </c>
      <c r="J306" s="42">
        <v>5.0009236453201957</v>
      </c>
      <c r="K306" s="20">
        <v>7.8086365863217733</v>
      </c>
      <c r="L306" s="20">
        <v>11.658015209076209</v>
      </c>
      <c r="M306" s="20">
        <v>18.520508800263151</v>
      </c>
      <c r="N306" s="20">
        <v>23.05019047619048</v>
      </c>
      <c r="O306" s="20">
        <v>19.99173638033054</v>
      </c>
      <c r="P306" s="20">
        <v>19.523967645806721</v>
      </c>
      <c r="Q306" s="20">
        <v>18.960906909182771</v>
      </c>
      <c r="R306" s="20">
        <v>18.947281167108748</v>
      </c>
      <c r="S306" s="20">
        <v>21.265138309965899</v>
      </c>
      <c r="T306" s="20">
        <v>19.285714285714288</v>
      </c>
      <c r="U306" s="20">
        <v>11.11135089642819</v>
      </c>
      <c r="V306" s="43">
        <v>195.12437031170899</v>
      </c>
      <c r="W306" s="23">
        <v>320</v>
      </c>
      <c r="X306" s="44">
        <v>0.88888888888888884</v>
      </c>
      <c r="Y306" s="4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</row>
    <row r="307" spans="1:39" ht="16.5" customHeight="1" x14ac:dyDescent="0.25">
      <c r="A307" s="16">
        <v>24030230</v>
      </c>
      <c r="B307" s="17" t="s">
        <v>1211</v>
      </c>
      <c r="C307" s="17" t="s">
        <v>553</v>
      </c>
      <c r="D307" s="17" t="s">
        <v>553</v>
      </c>
      <c r="E307" s="17" t="s">
        <v>504</v>
      </c>
      <c r="F307" s="17">
        <v>6</v>
      </c>
      <c r="G307" s="17">
        <v>2470</v>
      </c>
      <c r="H307" s="18">
        <v>-72.976277780000004</v>
      </c>
      <c r="I307" s="19">
        <v>5.6154999999999999</v>
      </c>
      <c r="J307" s="42">
        <v>3.566666666666666</v>
      </c>
      <c r="K307" s="20">
        <v>4.100656814449918</v>
      </c>
      <c r="L307" s="20">
        <v>9.5172413793103434</v>
      </c>
      <c r="M307" s="20">
        <v>11.931034482758619</v>
      </c>
      <c r="N307" s="20">
        <v>12.66995073891626</v>
      </c>
      <c r="O307" s="20">
        <v>10.8815592203898</v>
      </c>
      <c r="P307" s="20">
        <v>10.571428571428569</v>
      </c>
      <c r="Q307" s="20">
        <v>9.0689655172413772</v>
      </c>
      <c r="R307" s="20">
        <v>8.2666666666666675</v>
      </c>
      <c r="S307" s="20">
        <v>12</v>
      </c>
      <c r="T307" s="20">
        <v>11.758620689655171</v>
      </c>
      <c r="U307" s="20">
        <v>4.8999999999999986</v>
      </c>
      <c r="V307" s="43">
        <v>109.23279074748341</v>
      </c>
      <c r="W307" s="23">
        <v>352</v>
      </c>
      <c r="X307" s="44">
        <v>0.97777777777777775</v>
      </c>
      <c r="Y307" s="4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</row>
    <row r="308" spans="1:39" ht="16.5" customHeight="1" x14ac:dyDescent="0.25">
      <c r="A308" s="16">
        <v>24030580</v>
      </c>
      <c r="B308" s="17" t="s">
        <v>1211</v>
      </c>
      <c r="C308" s="17" t="s">
        <v>172</v>
      </c>
      <c r="D308" s="17" t="s">
        <v>1284</v>
      </c>
      <c r="E308" s="17" t="s">
        <v>504</v>
      </c>
      <c r="F308" s="17">
        <v>6</v>
      </c>
      <c r="G308" s="17">
        <v>2962</v>
      </c>
      <c r="H308" s="18">
        <v>-72.593333329999993</v>
      </c>
      <c r="I308" s="19">
        <v>6.1414722199999998</v>
      </c>
      <c r="J308" s="42">
        <v>4.3538461538461544</v>
      </c>
      <c r="K308" s="20">
        <v>4.2640163584590924</v>
      </c>
      <c r="L308" s="20">
        <v>8.6071428571428523</v>
      </c>
      <c r="M308" s="20">
        <v>12.241379310344829</v>
      </c>
      <c r="N308" s="20">
        <v>11.688423645320199</v>
      </c>
      <c r="O308" s="20">
        <v>9.7384066587395957</v>
      </c>
      <c r="P308" s="20">
        <v>10.413793103448279</v>
      </c>
      <c r="Q308" s="20">
        <v>10.77777777777778</v>
      </c>
      <c r="R308" s="20">
        <v>10.321428571428569</v>
      </c>
      <c r="S308" s="20">
        <v>12.009523809523809</v>
      </c>
      <c r="T308" s="20">
        <v>12.58994708994709</v>
      </c>
      <c r="U308" s="20">
        <v>5</v>
      </c>
      <c r="V308" s="43">
        <v>112.0056853359782</v>
      </c>
      <c r="W308" s="23">
        <v>335</v>
      </c>
      <c r="X308" s="44">
        <v>0.93055555555555558</v>
      </c>
      <c r="Y308" s="4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</row>
    <row r="309" spans="1:39" ht="16.5" customHeight="1" x14ac:dyDescent="0.25">
      <c r="A309" s="16">
        <v>24035010</v>
      </c>
      <c r="B309" s="17" t="s">
        <v>1236</v>
      </c>
      <c r="C309" s="17" t="s">
        <v>1457</v>
      </c>
      <c r="D309" s="17" t="s">
        <v>1458</v>
      </c>
      <c r="E309" s="17" t="s">
        <v>504</v>
      </c>
      <c r="F309" s="17">
        <v>6</v>
      </c>
      <c r="G309" s="17">
        <v>2950</v>
      </c>
      <c r="H309" s="18">
        <v>-72.548888890000001</v>
      </c>
      <c r="I309" s="19">
        <v>6.24811111</v>
      </c>
      <c r="J309" s="42">
        <v>7.2155006858710546</v>
      </c>
      <c r="K309" s="20">
        <v>9.5554293358246998</v>
      </c>
      <c r="L309" s="20">
        <v>14.414814814814809</v>
      </c>
      <c r="M309" s="20">
        <v>17.94650205761317</v>
      </c>
      <c r="N309" s="20">
        <v>17</v>
      </c>
      <c r="O309" s="20">
        <v>16.000715759336451</v>
      </c>
      <c r="P309" s="20">
        <v>18.14486407589856</v>
      </c>
      <c r="Q309" s="20">
        <v>17.533333333333331</v>
      </c>
      <c r="R309" s="20">
        <v>15.148148148148151</v>
      </c>
      <c r="S309" s="20">
        <v>17.89910600255428</v>
      </c>
      <c r="T309" s="20">
        <v>17.01546722533643</v>
      </c>
      <c r="U309" s="20">
        <v>9.4702380952380913</v>
      </c>
      <c r="V309" s="43">
        <v>177.34411953396901</v>
      </c>
      <c r="W309" s="23">
        <v>342</v>
      </c>
      <c r="X309" s="44">
        <v>0.95</v>
      </c>
      <c r="Y309" s="4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</row>
    <row r="310" spans="1:39" ht="16.5" customHeight="1" x14ac:dyDescent="0.25">
      <c r="A310" s="16">
        <v>35080110</v>
      </c>
      <c r="B310" s="17" t="s">
        <v>1211</v>
      </c>
      <c r="C310" s="17" t="s">
        <v>1459</v>
      </c>
      <c r="D310" s="17" t="s">
        <v>510</v>
      </c>
      <c r="E310" s="17" t="s">
        <v>504</v>
      </c>
      <c r="F310" s="17">
        <v>6</v>
      </c>
      <c r="G310" s="17">
        <v>2250</v>
      </c>
      <c r="H310" s="18">
        <v>-73.258611110000004</v>
      </c>
      <c r="I310" s="19">
        <v>5.0051388899999996</v>
      </c>
      <c r="J310" s="42">
        <v>6.210344827586205</v>
      </c>
      <c r="K310" s="20">
        <v>7.206461270596229</v>
      </c>
      <c r="L310" s="20">
        <v>14.03448275862069</v>
      </c>
      <c r="M310" s="20">
        <v>20.372413793103441</v>
      </c>
      <c r="N310" s="20">
        <v>24.950574712643679</v>
      </c>
      <c r="O310" s="20">
        <v>25.645659928656361</v>
      </c>
      <c r="P310" s="20">
        <v>26.16968253968253</v>
      </c>
      <c r="Q310" s="20">
        <v>24.752892416225752</v>
      </c>
      <c r="R310" s="20">
        <v>18.611001642036118</v>
      </c>
      <c r="S310" s="20">
        <v>17.441379310344828</v>
      </c>
      <c r="T310" s="20">
        <v>16.18461538461538</v>
      </c>
      <c r="U310" s="20">
        <v>9.5044444444444434</v>
      </c>
      <c r="V310" s="43">
        <v>211.08395302855561</v>
      </c>
      <c r="W310" s="23">
        <v>355</v>
      </c>
      <c r="X310" s="44">
        <v>0.98611111111111116</v>
      </c>
      <c r="Y310" s="4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</row>
    <row r="311" spans="1:39" ht="16.5" customHeight="1" x14ac:dyDescent="0.25">
      <c r="A311" s="16">
        <v>35075040</v>
      </c>
      <c r="B311" s="17" t="s">
        <v>1227</v>
      </c>
      <c r="C311" s="17" t="s">
        <v>1460</v>
      </c>
      <c r="D311" s="17" t="s">
        <v>510</v>
      </c>
      <c r="E311" s="17" t="s">
        <v>504</v>
      </c>
      <c r="F311" s="17">
        <v>6</v>
      </c>
      <c r="G311" s="17">
        <v>1700</v>
      </c>
      <c r="H311" s="18">
        <v>-73.316749999999999</v>
      </c>
      <c r="I311" s="19">
        <v>4.9743611100000003</v>
      </c>
      <c r="J311" s="42">
        <v>9.142172017439556</v>
      </c>
      <c r="K311" s="20">
        <v>9.9824287473610127</v>
      </c>
      <c r="L311" s="20">
        <v>17.178571428571431</v>
      </c>
      <c r="M311" s="20">
        <v>24.55402298850575</v>
      </c>
      <c r="N311" s="20">
        <v>27.660957854406121</v>
      </c>
      <c r="O311" s="20">
        <v>28.415079365079361</v>
      </c>
      <c r="P311" s="20">
        <v>29.326172839506171</v>
      </c>
      <c r="Q311" s="20">
        <v>27.51847290640394</v>
      </c>
      <c r="R311" s="20">
        <v>24.15338882282996</v>
      </c>
      <c r="S311" s="20">
        <v>22.73103448275862</v>
      </c>
      <c r="T311" s="20">
        <v>19.486590038314169</v>
      </c>
      <c r="U311" s="20">
        <v>13.65952380952381</v>
      </c>
      <c r="V311" s="43">
        <v>253.80841530069989</v>
      </c>
      <c r="W311" s="23">
        <v>348</v>
      </c>
      <c r="X311" s="44">
        <v>0.96666666666666667</v>
      </c>
      <c r="Y311" s="4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</row>
    <row r="312" spans="1:39" ht="16.5" customHeight="1" x14ac:dyDescent="0.25">
      <c r="A312" s="16">
        <v>35070520</v>
      </c>
      <c r="B312" s="17" t="s">
        <v>1235</v>
      </c>
      <c r="C312" s="17" t="s">
        <v>1461</v>
      </c>
      <c r="D312" s="17" t="s">
        <v>510</v>
      </c>
      <c r="E312" s="17" t="s">
        <v>504</v>
      </c>
      <c r="F312" s="17">
        <v>6</v>
      </c>
      <c r="G312" s="17">
        <v>1780</v>
      </c>
      <c r="H312" s="18">
        <v>-73.350361110000009</v>
      </c>
      <c r="I312" s="19">
        <v>4.9314166699999999</v>
      </c>
      <c r="J312" s="42">
        <v>7.3793103448275854</v>
      </c>
      <c r="K312" s="20">
        <v>7.7142446633825941</v>
      </c>
      <c r="L312" s="20">
        <v>15.152222222222219</v>
      </c>
      <c r="M312" s="20">
        <v>21.75366931918656</v>
      </c>
      <c r="N312" s="20">
        <v>25.468226600985211</v>
      </c>
      <c r="O312" s="20">
        <v>26.77766830870279</v>
      </c>
      <c r="P312" s="20">
        <v>27.02</v>
      </c>
      <c r="Q312" s="20">
        <v>24.534523809523812</v>
      </c>
      <c r="R312" s="20">
        <v>19.6066411238825</v>
      </c>
      <c r="S312" s="20">
        <v>18.313300492610839</v>
      </c>
      <c r="T312" s="20">
        <v>15.062782401902499</v>
      </c>
      <c r="U312" s="20">
        <v>10.697662835249041</v>
      </c>
      <c r="V312" s="43">
        <v>219.48025212247569</v>
      </c>
      <c r="W312" s="23">
        <v>350</v>
      </c>
      <c r="X312" s="44">
        <v>0.97222222222222221</v>
      </c>
      <c r="Y312" s="4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</row>
    <row r="313" spans="1:39" ht="16.5" customHeight="1" x14ac:dyDescent="0.25">
      <c r="A313" s="16">
        <v>35070130</v>
      </c>
      <c r="B313" s="17" t="s">
        <v>1211</v>
      </c>
      <c r="C313" s="17" t="s">
        <v>1462</v>
      </c>
      <c r="D313" s="17" t="s">
        <v>510</v>
      </c>
      <c r="E313" s="17" t="s">
        <v>504</v>
      </c>
      <c r="F313" s="17">
        <v>6</v>
      </c>
      <c r="G313" s="17">
        <v>1200</v>
      </c>
      <c r="H313" s="18">
        <v>-73.307972220000011</v>
      </c>
      <c r="I313" s="19">
        <v>4.9502499999999996</v>
      </c>
      <c r="J313" s="42">
        <v>4.6896551724137918</v>
      </c>
      <c r="K313" s="20">
        <v>5.313278279390051</v>
      </c>
      <c r="L313" s="20">
        <v>11.266666666666669</v>
      </c>
      <c r="M313" s="20">
        <v>18.056321839080461</v>
      </c>
      <c r="N313" s="20">
        <v>22.678160919540229</v>
      </c>
      <c r="O313" s="20">
        <v>23.516052318668251</v>
      </c>
      <c r="P313" s="20">
        <v>24.035714285714288</v>
      </c>
      <c r="Q313" s="20">
        <v>21.464285714285712</v>
      </c>
      <c r="R313" s="20">
        <v>17.392857142857149</v>
      </c>
      <c r="S313" s="20">
        <v>15.08333333333333</v>
      </c>
      <c r="T313" s="20">
        <v>12.283524904214559</v>
      </c>
      <c r="U313" s="20">
        <v>7.9310344827586174</v>
      </c>
      <c r="V313" s="43">
        <v>183.71088505892311</v>
      </c>
      <c r="W313" s="23">
        <v>348</v>
      </c>
      <c r="X313" s="44">
        <v>0.96666666666666667</v>
      </c>
      <c r="Y313" s="4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</row>
    <row r="314" spans="1:39" ht="16.5" customHeight="1" x14ac:dyDescent="0.25">
      <c r="A314" s="16">
        <v>35085040</v>
      </c>
      <c r="B314" s="17" t="s">
        <v>1236</v>
      </c>
      <c r="C314" s="17" t="s">
        <v>1463</v>
      </c>
      <c r="D314" s="17" t="s">
        <v>2473</v>
      </c>
      <c r="E314" s="17" t="s">
        <v>504</v>
      </c>
      <c r="F314" s="17">
        <v>6</v>
      </c>
      <c r="G314" s="17">
        <v>1640</v>
      </c>
      <c r="H314" s="18">
        <v>-73.144777779999998</v>
      </c>
      <c r="I314" s="19">
        <v>5.1925555599999997</v>
      </c>
      <c r="J314" s="42">
        <v>6.6599343185550062</v>
      </c>
      <c r="K314" s="20">
        <v>8.8231549085151322</v>
      </c>
      <c r="L314" s="20">
        <v>14.49506172839506</v>
      </c>
      <c r="M314" s="20">
        <v>21.81481481481482</v>
      </c>
      <c r="N314" s="20">
        <v>25.461111111111101</v>
      </c>
      <c r="O314" s="20">
        <v>26.792307692307691</v>
      </c>
      <c r="P314" s="20">
        <v>27.466666666666661</v>
      </c>
      <c r="Q314" s="20">
        <v>25.543678160919541</v>
      </c>
      <c r="R314" s="20">
        <v>21.166666666666661</v>
      </c>
      <c r="S314" s="20">
        <v>20.69</v>
      </c>
      <c r="T314" s="20">
        <v>18.272167487684719</v>
      </c>
      <c r="U314" s="20">
        <v>11.56257982120051</v>
      </c>
      <c r="V314" s="43">
        <v>228.74814337683691</v>
      </c>
      <c r="W314" s="23">
        <v>343</v>
      </c>
      <c r="X314" s="44">
        <v>0.95277777777777772</v>
      </c>
      <c r="Y314" s="4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</row>
    <row r="315" spans="1:39" ht="16.5" customHeight="1" x14ac:dyDescent="0.25">
      <c r="A315" s="16">
        <v>24030560</v>
      </c>
      <c r="B315" s="17" t="s">
        <v>1211</v>
      </c>
      <c r="C315" s="17" t="s">
        <v>1464</v>
      </c>
      <c r="D315" s="17" t="s">
        <v>1465</v>
      </c>
      <c r="E315" s="17" t="s">
        <v>504</v>
      </c>
      <c r="F315" s="17">
        <v>6</v>
      </c>
      <c r="G315" s="17">
        <v>2900</v>
      </c>
      <c r="H315" s="18">
        <v>-72.794499999999999</v>
      </c>
      <c r="I315" s="19">
        <v>5.75838889</v>
      </c>
      <c r="J315" s="42">
        <v>4.8888888888888884</v>
      </c>
      <c r="K315" s="20">
        <v>5.1931721295945419</v>
      </c>
      <c r="L315" s="20">
        <v>10.111111111111111</v>
      </c>
      <c r="M315" s="20">
        <v>11.642857142857141</v>
      </c>
      <c r="N315" s="20">
        <v>14.739417989417991</v>
      </c>
      <c r="O315" s="20">
        <v>16.23076923076923</v>
      </c>
      <c r="P315" s="20">
        <v>18.59185185185185</v>
      </c>
      <c r="Q315" s="20">
        <v>16.76923076923077</v>
      </c>
      <c r="R315" s="20">
        <v>12.373626373626371</v>
      </c>
      <c r="S315" s="20">
        <v>13.208333333333339</v>
      </c>
      <c r="T315" s="20">
        <v>12.6411238825032</v>
      </c>
      <c r="U315" s="20">
        <v>5.5791245791245778</v>
      </c>
      <c r="V315" s="43">
        <v>141.969507282309</v>
      </c>
      <c r="W315" s="23">
        <v>316</v>
      </c>
      <c r="X315" s="44">
        <v>0.87777777777777777</v>
      </c>
      <c r="Y315" s="4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</row>
    <row r="316" spans="1:39" ht="16.5" customHeight="1" x14ac:dyDescent="0.25">
      <c r="A316" s="16">
        <v>24030190</v>
      </c>
      <c r="B316" s="17" t="s">
        <v>1211</v>
      </c>
      <c r="C316" s="17" t="s">
        <v>1466</v>
      </c>
      <c r="D316" s="17" t="s">
        <v>1466</v>
      </c>
      <c r="E316" s="17" t="s">
        <v>504</v>
      </c>
      <c r="F316" s="17">
        <v>6</v>
      </c>
      <c r="G316" s="17">
        <v>2970</v>
      </c>
      <c r="H316" s="18">
        <v>-72.847861110000011</v>
      </c>
      <c r="I316" s="19">
        <v>5.7245555599999998</v>
      </c>
      <c r="J316" s="42">
        <v>4.3666666666666654</v>
      </c>
      <c r="K316" s="20">
        <v>4.9321531198686381</v>
      </c>
      <c r="L316" s="20">
        <v>9.6666666666666643</v>
      </c>
      <c r="M316" s="20">
        <v>12.53333333333333</v>
      </c>
      <c r="N316" s="20">
        <v>12.84444444444445</v>
      </c>
      <c r="O316" s="20">
        <v>11.237931034482759</v>
      </c>
      <c r="P316" s="20">
        <v>12.07555555555555</v>
      </c>
      <c r="Q316" s="20">
        <v>10.29770114942529</v>
      </c>
      <c r="R316" s="20">
        <v>8.051724137931032</v>
      </c>
      <c r="S316" s="20">
        <v>12.31034482758621</v>
      </c>
      <c r="T316" s="20">
        <v>11.517241379310351</v>
      </c>
      <c r="U316" s="20">
        <v>4.4797619047619017</v>
      </c>
      <c r="V316" s="43">
        <v>114.3135242200328</v>
      </c>
      <c r="W316" s="23">
        <v>354</v>
      </c>
      <c r="X316" s="44">
        <v>0.98333333333333328</v>
      </c>
      <c r="Y316" s="4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</row>
    <row r="317" spans="1:39" ht="16.5" customHeight="1" x14ac:dyDescent="0.25">
      <c r="A317" s="16">
        <v>24010750</v>
      </c>
      <c r="B317" s="17" t="s">
        <v>1211</v>
      </c>
      <c r="C317" s="17" t="s">
        <v>797</v>
      </c>
      <c r="D317" s="17" t="s">
        <v>798</v>
      </c>
      <c r="E317" s="17" t="s">
        <v>504</v>
      </c>
      <c r="F317" s="17">
        <v>8</v>
      </c>
      <c r="G317" s="17">
        <v>1730</v>
      </c>
      <c r="H317" s="18">
        <v>-73.609166669999993</v>
      </c>
      <c r="I317" s="19">
        <v>5.9258333299999997</v>
      </c>
      <c r="J317" s="42">
        <v>8.0357142857142829</v>
      </c>
      <c r="K317" s="20">
        <v>9.3754333150884879</v>
      </c>
      <c r="L317" s="20">
        <v>16.107142857142861</v>
      </c>
      <c r="M317" s="20">
        <v>20.709359605911331</v>
      </c>
      <c r="N317" s="20">
        <v>21.857142857142851</v>
      </c>
      <c r="O317" s="20">
        <v>19.305154820548911</v>
      </c>
      <c r="P317" s="20">
        <v>18.84333333333333</v>
      </c>
      <c r="Q317" s="20">
        <v>18.474358974358971</v>
      </c>
      <c r="R317" s="20">
        <v>19.53846153846154</v>
      </c>
      <c r="S317" s="20">
        <v>21.73076923076923</v>
      </c>
      <c r="T317" s="20">
        <v>18.285714285714281</v>
      </c>
      <c r="U317" s="20">
        <v>11.02050264550264</v>
      </c>
      <c r="V317" s="43">
        <v>203.28308774968869</v>
      </c>
      <c r="W317" s="23">
        <v>326</v>
      </c>
      <c r="X317" s="44">
        <v>0.90555555555555556</v>
      </c>
      <c r="Y317" s="4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</row>
    <row r="318" spans="1:39" ht="16.5" customHeight="1" x14ac:dyDescent="0.25">
      <c r="A318" s="16">
        <v>24010710</v>
      </c>
      <c r="B318" s="17" t="s">
        <v>1211</v>
      </c>
      <c r="C318" s="17" t="s">
        <v>798</v>
      </c>
      <c r="D318" s="17" t="s">
        <v>798</v>
      </c>
      <c r="E318" s="17" t="s">
        <v>504</v>
      </c>
      <c r="F318" s="17">
        <v>6</v>
      </c>
      <c r="G318" s="17">
        <v>1764</v>
      </c>
      <c r="H318" s="18">
        <v>-73.57641667</v>
      </c>
      <c r="I318" s="19">
        <v>5.8521666699999999</v>
      </c>
      <c r="J318" s="42">
        <v>11.666666666666661</v>
      </c>
      <c r="K318" s="20">
        <v>13.02369627993885</v>
      </c>
      <c r="L318" s="20">
        <v>20.957777777777771</v>
      </c>
      <c r="M318" s="20">
        <v>24.633333333333329</v>
      </c>
      <c r="N318" s="20">
        <v>25.533333333333321</v>
      </c>
      <c r="O318" s="20">
        <v>21.366666666666671</v>
      </c>
      <c r="P318" s="20">
        <v>20.6</v>
      </c>
      <c r="Q318" s="20">
        <v>19.133333333333329</v>
      </c>
      <c r="R318" s="20">
        <v>20.166666666666671</v>
      </c>
      <c r="S318" s="20">
        <v>23.499999999999989</v>
      </c>
      <c r="T318" s="20">
        <v>21.166666666666661</v>
      </c>
      <c r="U318" s="20">
        <v>15.7</v>
      </c>
      <c r="V318" s="43">
        <v>237.44814072438331</v>
      </c>
      <c r="W318" s="23">
        <v>359</v>
      </c>
      <c r="X318" s="44">
        <v>0.99722222222222223</v>
      </c>
      <c r="Y318" s="4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</row>
    <row r="319" spans="1:39" ht="16.5" customHeight="1" x14ac:dyDescent="0.25">
      <c r="A319" s="16">
        <v>24010840</v>
      </c>
      <c r="B319" s="17" t="s">
        <v>1211</v>
      </c>
      <c r="C319" s="17" t="s">
        <v>1467</v>
      </c>
      <c r="D319" s="17" t="s">
        <v>1468</v>
      </c>
      <c r="E319" s="17" t="s">
        <v>504</v>
      </c>
      <c r="F319" s="17">
        <v>6</v>
      </c>
      <c r="G319" s="17">
        <v>3195</v>
      </c>
      <c r="H319" s="18">
        <v>-73.386470559999992</v>
      </c>
      <c r="I319" s="19">
        <v>5.6343811099999996</v>
      </c>
      <c r="J319" s="42">
        <v>4.2068965517241361</v>
      </c>
      <c r="K319" s="20">
        <v>4.7327267708510261</v>
      </c>
      <c r="L319" s="20">
        <v>8.2160919540229873</v>
      </c>
      <c r="M319" s="20">
        <v>9.9899583175445255</v>
      </c>
      <c r="N319" s="20">
        <v>10.538752052545149</v>
      </c>
      <c r="O319" s="20">
        <v>9.353151010701545</v>
      </c>
      <c r="P319" s="20">
        <v>8.9735632183908027</v>
      </c>
      <c r="Q319" s="20">
        <v>7.9999999999999956</v>
      </c>
      <c r="R319" s="20">
        <v>6.1785714285714279</v>
      </c>
      <c r="S319" s="20">
        <v>11.642857142857141</v>
      </c>
      <c r="T319" s="20">
        <v>11.482758620689649</v>
      </c>
      <c r="U319" s="20">
        <v>5.6275862068965514</v>
      </c>
      <c r="V319" s="43">
        <v>98.942913274794947</v>
      </c>
      <c r="W319" s="23">
        <v>344</v>
      </c>
      <c r="X319" s="44">
        <v>0.9555555555555556</v>
      </c>
      <c r="Y319" s="4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</row>
    <row r="320" spans="1:39" ht="16.5" customHeight="1" x14ac:dyDescent="0.25">
      <c r="A320" s="16">
        <v>23120050</v>
      </c>
      <c r="B320" s="17" t="s">
        <v>1211</v>
      </c>
      <c r="C320" s="17" t="s">
        <v>565</v>
      </c>
      <c r="D320" s="17" t="s">
        <v>565</v>
      </c>
      <c r="E320" s="17" t="s">
        <v>504</v>
      </c>
      <c r="F320" s="17">
        <v>6</v>
      </c>
      <c r="G320" s="17">
        <v>850</v>
      </c>
      <c r="H320" s="18">
        <v>-74.101222220000011</v>
      </c>
      <c r="I320" s="19">
        <v>5.5348055599999997</v>
      </c>
      <c r="J320" s="42">
        <v>10.389655172413789</v>
      </c>
      <c r="K320" s="20">
        <v>11.423548984265389</v>
      </c>
      <c r="L320" s="20">
        <v>16.897701149425291</v>
      </c>
      <c r="M320" s="20">
        <v>19.100000000000001</v>
      </c>
      <c r="N320" s="20">
        <v>18.749382716049389</v>
      </c>
      <c r="O320" s="20">
        <v>12.892857142857149</v>
      </c>
      <c r="P320" s="20">
        <v>10.379310344827591</v>
      </c>
      <c r="Q320" s="20">
        <v>10.442806183115341</v>
      </c>
      <c r="R320" s="20">
        <v>15.233333333333331</v>
      </c>
      <c r="S320" s="20">
        <v>19.764559386973179</v>
      </c>
      <c r="T320" s="20">
        <v>17.43333333333333</v>
      </c>
      <c r="U320" s="20">
        <v>12.24888888888889</v>
      </c>
      <c r="V320" s="43">
        <v>174.95537663548271</v>
      </c>
      <c r="W320" s="23">
        <v>353</v>
      </c>
      <c r="X320" s="44">
        <v>0.98055555555555551</v>
      </c>
      <c r="Y320" s="4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</row>
    <row r="321" spans="1:39" ht="16.5" customHeight="1" x14ac:dyDescent="0.25">
      <c r="A321" s="16">
        <v>24035150</v>
      </c>
      <c r="B321" s="17" t="s">
        <v>1227</v>
      </c>
      <c r="C321" s="17" t="s">
        <v>2474</v>
      </c>
      <c r="D321" s="17" t="s">
        <v>1469</v>
      </c>
      <c r="E321" s="17" t="s">
        <v>504</v>
      </c>
      <c r="F321" s="17">
        <v>6</v>
      </c>
      <c r="G321" s="17">
        <v>2530</v>
      </c>
      <c r="H321" s="18">
        <v>-72.894305560000006</v>
      </c>
      <c r="I321" s="19">
        <v>5.7815833300000001</v>
      </c>
      <c r="J321" s="42">
        <v>6.7168784029038102</v>
      </c>
      <c r="K321" s="20">
        <v>7.1675747624023511</v>
      </c>
      <c r="L321" s="20">
        <v>12.775</v>
      </c>
      <c r="M321" s="20">
        <v>16.35390199637024</v>
      </c>
      <c r="N321" s="20">
        <v>17.63</v>
      </c>
      <c r="O321" s="20">
        <v>13.42105263157895</v>
      </c>
      <c r="P321" s="20">
        <v>14.47885057471265</v>
      </c>
      <c r="Q321" s="20">
        <v>13.7</v>
      </c>
      <c r="R321" s="20">
        <v>13.872413793103449</v>
      </c>
      <c r="S321" s="20">
        <v>16.24160401002506</v>
      </c>
      <c r="T321" s="20">
        <v>13.93509127789047</v>
      </c>
      <c r="U321" s="20">
        <v>8.5592592592592585</v>
      </c>
      <c r="V321" s="43">
        <v>154.85162670824619</v>
      </c>
      <c r="W321" s="23">
        <v>229</v>
      </c>
      <c r="X321" s="44">
        <v>0.95416666666666672</v>
      </c>
      <c r="Y321" s="45" t="s">
        <v>1214</v>
      </c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</row>
    <row r="322" spans="1:39" ht="16.5" customHeight="1" x14ac:dyDescent="0.25">
      <c r="A322" s="16">
        <v>24030790</v>
      </c>
      <c r="B322" s="17" t="s">
        <v>1211</v>
      </c>
      <c r="C322" s="17" t="s">
        <v>1469</v>
      </c>
      <c r="D322" s="17" t="s">
        <v>1469</v>
      </c>
      <c r="E322" s="17" t="s">
        <v>504</v>
      </c>
      <c r="F322" s="17">
        <v>6</v>
      </c>
      <c r="G322" s="17">
        <v>2500</v>
      </c>
      <c r="H322" s="18">
        <v>-72.940250000000006</v>
      </c>
      <c r="I322" s="19">
        <v>5.7734166699999996</v>
      </c>
      <c r="J322" s="42">
        <v>5.3666666666666654</v>
      </c>
      <c r="K322" s="20">
        <v>6.667046387520525</v>
      </c>
      <c r="L322" s="20">
        <v>12.266666666666669</v>
      </c>
      <c r="M322" s="20">
        <v>14.633333333333329</v>
      </c>
      <c r="N322" s="20">
        <v>14.7</v>
      </c>
      <c r="O322" s="20">
        <v>11.34827586206897</v>
      </c>
      <c r="P322" s="20">
        <v>11.82758620689655</v>
      </c>
      <c r="Q322" s="20">
        <v>11.266666666666669</v>
      </c>
      <c r="R322" s="20">
        <v>10.766666666666669</v>
      </c>
      <c r="S322" s="20">
        <v>15.53333333333333</v>
      </c>
      <c r="T322" s="20">
        <v>14.46666666666667</v>
      </c>
      <c r="U322" s="20">
        <v>7.6999999999999966</v>
      </c>
      <c r="V322" s="43">
        <v>136.542908456486</v>
      </c>
      <c r="W322" s="23">
        <v>359</v>
      </c>
      <c r="X322" s="44">
        <v>0.99722222222222223</v>
      </c>
      <c r="Y322" s="4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</row>
    <row r="323" spans="1:39" ht="16.5" customHeight="1" x14ac:dyDescent="0.25">
      <c r="A323" s="16">
        <v>35075010</v>
      </c>
      <c r="B323" s="17" t="s">
        <v>1244</v>
      </c>
      <c r="C323" s="17" t="s">
        <v>535</v>
      </c>
      <c r="D323" s="17" t="s">
        <v>535</v>
      </c>
      <c r="E323" s="17" t="s">
        <v>504</v>
      </c>
      <c r="F323" s="17">
        <v>6</v>
      </c>
      <c r="G323" s="17">
        <v>2438</v>
      </c>
      <c r="H323" s="18">
        <v>-73.453777779999996</v>
      </c>
      <c r="I323" s="19">
        <v>5.3526944399999996</v>
      </c>
      <c r="J323" s="42">
        <v>5.5195019157088119</v>
      </c>
      <c r="K323" s="20">
        <v>7.399153135072674</v>
      </c>
      <c r="L323" s="20">
        <v>12.536781609195399</v>
      </c>
      <c r="M323" s="20">
        <v>18.114942528735629</v>
      </c>
      <c r="N323" s="20">
        <v>22.977969348658991</v>
      </c>
      <c r="O323" s="20">
        <v>23.793103448275868</v>
      </c>
      <c r="P323" s="20">
        <v>25.49</v>
      </c>
      <c r="Q323" s="20">
        <v>22.82222222222223</v>
      </c>
      <c r="R323" s="20">
        <v>18.421839080459769</v>
      </c>
      <c r="S323" s="20">
        <v>18.397701149425291</v>
      </c>
      <c r="T323" s="20">
        <v>15.46611177170036</v>
      </c>
      <c r="U323" s="20">
        <v>9.5544444444444441</v>
      </c>
      <c r="V323" s="43">
        <v>200.4937706538995</v>
      </c>
      <c r="W323" s="23">
        <v>356</v>
      </c>
      <c r="X323" s="44">
        <v>0.98888888888888893</v>
      </c>
      <c r="Y323" s="4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</row>
    <row r="324" spans="1:39" ht="16.5" customHeight="1" x14ac:dyDescent="0.25">
      <c r="A324" s="16">
        <v>24030450</v>
      </c>
      <c r="B324" s="17" t="s">
        <v>1211</v>
      </c>
      <c r="C324" s="17" t="s">
        <v>723</v>
      </c>
      <c r="D324" s="17" t="s">
        <v>1470</v>
      </c>
      <c r="E324" s="17" t="s">
        <v>504</v>
      </c>
      <c r="F324" s="17">
        <v>6</v>
      </c>
      <c r="G324" s="17">
        <v>2645</v>
      </c>
      <c r="H324" s="18">
        <v>-73.323361110000008</v>
      </c>
      <c r="I324" s="19">
        <v>5.60633333</v>
      </c>
      <c r="J324" s="42">
        <v>4.8928571428571423</v>
      </c>
      <c r="K324" s="20">
        <v>5.6921353311439526</v>
      </c>
      <c r="L324" s="20">
        <v>10.469135802469131</v>
      </c>
      <c r="M324" s="20">
        <v>14.148148148148151</v>
      </c>
      <c r="N324" s="20">
        <v>14.848000000000001</v>
      </c>
      <c r="O324" s="20">
        <v>13</v>
      </c>
      <c r="P324" s="20">
        <v>12.51724137931034</v>
      </c>
      <c r="Q324" s="20">
        <v>10.896551724137931</v>
      </c>
      <c r="R324" s="20">
        <v>9</v>
      </c>
      <c r="S324" s="20">
        <v>13.607142857142859</v>
      </c>
      <c r="T324" s="20">
        <v>14.21428571428571</v>
      </c>
      <c r="U324" s="20">
        <v>6.9642857142857117</v>
      </c>
      <c r="V324" s="43">
        <v>130.24978381378091</v>
      </c>
      <c r="W324" s="23">
        <v>333</v>
      </c>
      <c r="X324" s="44">
        <v>0.92500000000000004</v>
      </c>
      <c r="Y324" s="4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</row>
    <row r="325" spans="1:39" ht="16.5" customHeight="1" x14ac:dyDescent="0.25">
      <c r="A325" s="16">
        <v>23125080</v>
      </c>
      <c r="B325" s="17" t="s">
        <v>1236</v>
      </c>
      <c r="C325" s="17" t="s">
        <v>1471</v>
      </c>
      <c r="D325" s="17" t="s">
        <v>1471</v>
      </c>
      <c r="E325" s="17" t="s">
        <v>504</v>
      </c>
      <c r="F325" s="17">
        <v>6</v>
      </c>
      <c r="G325" s="17">
        <v>1100</v>
      </c>
      <c r="H325" s="18">
        <v>-74.184611110000006</v>
      </c>
      <c r="I325" s="19">
        <v>5.6617222199999997</v>
      </c>
      <c r="J325" s="42">
        <v>15.053333333333329</v>
      </c>
      <c r="K325" s="20">
        <v>14.97817355058735</v>
      </c>
      <c r="L325" s="20">
        <v>20.77586206896552</v>
      </c>
      <c r="M325" s="20">
        <v>21.381609195402302</v>
      </c>
      <c r="N325" s="20">
        <v>22.608045977011489</v>
      </c>
      <c r="O325" s="20">
        <v>17.338669950738922</v>
      </c>
      <c r="P325" s="20">
        <v>16.107142857142861</v>
      </c>
      <c r="Q325" s="20">
        <v>15.46547619047619</v>
      </c>
      <c r="R325" s="20">
        <v>17.360153256704979</v>
      </c>
      <c r="S325" s="20">
        <v>22.090804597701151</v>
      </c>
      <c r="T325" s="20">
        <v>22.517241379310349</v>
      </c>
      <c r="U325" s="20">
        <v>17.493333333333329</v>
      </c>
      <c r="V325" s="43">
        <v>223.16984569070769</v>
      </c>
      <c r="W325" s="23">
        <v>351</v>
      </c>
      <c r="X325" s="44">
        <v>0.97499999999999998</v>
      </c>
      <c r="Y325" s="4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</row>
    <row r="326" spans="1:39" ht="16.5" customHeight="1" x14ac:dyDescent="0.25">
      <c r="A326" s="16">
        <v>35070210</v>
      </c>
      <c r="B326" s="17" t="s">
        <v>1211</v>
      </c>
      <c r="C326" s="17" t="s">
        <v>580</v>
      </c>
      <c r="D326" s="17" t="s">
        <v>580</v>
      </c>
      <c r="E326" s="17" t="s">
        <v>504</v>
      </c>
      <c r="F326" s="17">
        <v>6</v>
      </c>
      <c r="G326" s="17">
        <v>2160</v>
      </c>
      <c r="H326" s="18">
        <v>-73.395638890000001</v>
      </c>
      <c r="I326" s="19">
        <v>5.1392499999999997</v>
      </c>
      <c r="J326" s="42">
        <v>4.633333333333332</v>
      </c>
      <c r="K326" s="20">
        <v>6.3082886171710078</v>
      </c>
      <c r="L326" s="20">
        <v>12.068965517241381</v>
      </c>
      <c r="M326" s="20">
        <v>17.466666666666669</v>
      </c>
      <c r="N326" s="20">
        <v>21.83819628647214</v>
      </c>
      <c r="O326" s="20">
        <v>22.172413793103441</v>
      </c>
      <c r="P326" s="20">
        <v>23.448275862068961</v>
      </c>
      <c r="Q326" s="20">
        <v>21.68965517241379</v>
      </c>
      <c r="R326" s="20">
        <v>16.918719211822651</v>
      </c>
      <c r="S326" s="20">
        <v>16.931034482758619</v>
      </c>
      <c r="T326" s="20">
        <v>14.7</v>
      </c>
      <c r="U326" s="20">
        <v>8.3793103448275836</v>
      </c>
      <c r="V326" s="43">
        <v>186.55485928787959</v>
      </c>
      <c r="W326" s="23">
        <v>350</v>
      </c>
      <c r="X326" s="44">
        <v>0.97222222222222221</v>
      </c>
      <c r="Y326" s="4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</row>
    <row r="327" spans="1:39" ht="16.5" customHeight="1" x14ac:dyDescent="0.25">
      <c r="A327" s="16">
        <v>35080050</v>
      </c>
      <c r="B327" s="17" t="s">
        <v>1288</v>
      </c>
      <c r="C327" s="17" t="s">
        <v>1472</v>
      </c>
      <c r="D327" s="17" t="s">
        <v>1473</v>
      </c>
      <c r="E327" s="17" t="s">
        <v>504</v>
      </c>
      <c r="F327" s="17">
        <v>6</v>
      </c>
      <c r="G327" s="17">
        <v>1350</v>
      </c>
      <c r="H327" s="18">
        <v>-73.053222220000009</v>
      </c>
      <c r="I327" s="19">
        <v>5.0963611100000001</v>
      </c>
      <c r="J327" s="42">
        <v>7.357142857142855</v>
      </c>
      <c r="K327" s="20">
        <v>8.9130141625615753</v>
      </c>
      <c r="L327" s="20">
        <v>13.482758620689649</v>
      </c>
      <c r="M327" s="20">
        <v>22.659003831417621</v>
      </c>
      <c r="N327" s="20">
        <v>27.13954022988505</v>
      </c>
      <c r="O327" s="20">
        <v>27.497751673613731</v>
      </c>
      <c r="P327" s="20">
        <v>28.783333333333331</v>
      </c>
      <c r="Q327" s="20">
        <v>27.08065407772304</v>
      </c>
      <c r="R327" s="20">
        <v>23.41909814323607</v>
      </c>
      <c r="S327" s="20">
        <v>24.92254641909814</v>
      </c>
      <c r="T327" s="20">
        <v>22.784937888198751</v>
      </c>
      <c r="U327" s="20">
        <v>14.236156251376221</v>
      </c>
      <c r="V327" s="43">
        <v>248.2759374882761</v>
      </c>
      <c r="W327" s="23">
        <v>344</v>
      </c>
      <c r="X327" s="44">
        <v>0.9555555555555556</v>
      </c>
      <c r="Y327" s="4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</row>
    <row r="328" spans="1:39" ht="16.5" customHeight="1" x14ac:dyDescent="0.25">
      <c r="A328" s="16">
        <v>24030510</v>
      </c>
      <c r="B328" s="17" t="s">
        <v>1211</v>
      </c>
      <c r="C328" s="17" t="s">
        <v>1474</v>
      </c>
      <c r="D328" s="17" t="s">
        <v>505</v>
      </c>
      <c r="E328" s="17" t="s">
        <v>504</v>
      </c>
      <c r="F328" s="17">
        <v>6</v>
      </c>
      <c r="G328" s="17">
        <v>2900</v>
      </c>
      <c r="H328" s="18">
        <v>-73.071750000000009</v>
      </c>
      <c r="I328" s="19">
        <v>5.69930556</v>
      </c>
      <c r="J328" s="42">
        <v>4.5333333333333314</v>
      </c>
      <c r="K328" s="20">
        <v>5.7729269293924466</v>
      </c>
      <c r="L328" s="20">
        <v>11.011494252873559</v>
      </c>
      <c r="M328" s="20">
        <v>13.64137931034483</v>
      </c>
      <c r="N328" s="20">
        <v>13.6551724137931</v>
      </c>
      <c r="O328" s="20">
        <v>9.9000000000000021</v>
      </c>
      <c r="P328" s="20">
        <v>10.53333333333333</v>
      </c>
      <c r="Q328" s="20">
        <v>8.9444444444444411</v>
      </c>
      <c r="R328" s="20">
        <v>8.7419738406658745</v>
      </c>
      <c r="S328" s="20">
        <v>12.66666666666667</v>
      </c>
      <c r="T328" s="20">
        <v>13.577011494252879</v>
      </c>
      <c r="U328" s="20">
        <v>6.8055555555555527</v>
      </c>
      <c r="V328" s="43">
        <v>119.783291574656</v>
      </c>
      <c r="W328" s="23">
        <v>357</v>
      </c>
      <c r="X328" s="44">
        <v>0.9916666666666667</v>
      </c>
      <c r="Y328" s="4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</row>
    <row r="329" spans="1:39" ht="16.5" customHeight="1" x14ac:dyDescent="0.25">
      <c r="A329" s="16">
        <v>24025030</v>
      </c>
      <c r="B329" s="17" t="s">
        <v>1227</v>
      </c>
      <c r="C329" s="17" t="s">
        <v>1475</v>
      </c>
      <c r="D329" s="17" t="s">
        <v>505</v>
      </c>
      <c r="E329" s="17" t="s">
        <v>504</v>
      </c>
      <c r="F329" s="17">
        <v>6</v>
      </c>
      <c r="G329" s="17">
        <v>2700</v>
      </c>
      <c r="H329" s="18">
        <v>-73.163891389999989</v>
      </c>
      <c r="I329" s="19">
        <v>5.9663888900000002</v>
      </c>
      <c r="J329" s="42">
        <v>16.691865605658709</v>
      </c>
      <c r="K329" s="20">
        <v>17.085936762735219</v>
      </c>
      <c r="L329" s="20">
        <v>23.377832512315258</v>
      </c>
      <c r="M329" s="20">
        <v>23.400000000000009</v>
      </c>
      <c r="N329" s="20">
        <v>21.72666666666667</v>
      </c>
      <c r="O329" s="20">
        <v>16.166666666666661</v>
      </c>
      <c r="P329" s="20">
        <v>15.785555555555559</v>
      </c>
      <c r="Q329" s="20">
        <v>15.58735632183908</v>
      </c>
      <c r="R329" s="20">
        <v>16.13333333333334</v>
      </c>
      <c r="S329" s="20">
        <v>22.1</v>
      </c>
      <c r="T329" s="20">
        <v>23.4</v>
      </c>
      <c r="U329" s="20">
        <v>17.38620689655172</v>
      </c>
      <c r="V329" s="43">
        <v>228.8414203213222</v>
      </c>
      <c r="W329" s="23">
        <v>357</v>
      </c>
      <c r="X329" s="44">
        <v>0.9916666666666667</v>
      </c>
      <c r="Y329" s="4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</row>
    <row r="330" spans="1:39" ht="16.5" customHeight="1" x14ac:dyDescent="0.25">
      <c r="A330" s="16">
        <v>24010870</v>
      </c>
      <c r="B330" s="17" t="s">
        <v>1211</v>
      </c>
      <c r="C330" s="17" t="s">
        <v>371</v>
      </c>
      <c r="D330" s="17" t="s">
        <v>505</v>
      </c>
      <c r="E330" s="17" t="s">
        <v>504</v>
      </c>
      <c r="F330" s="17">
        <v>6</v>
      </c>
      <c r="G330" s="17">
        <v>2200</v>
      </c>
      <c r="H330" s="18">
        <v>-73.196194439999999</v>
      </c>
      <c r="I330" s="19">
        <v>5.8995277799999997</v>
      </c>
      <c r="J330" s="42">
        <v>13.72413793103448</v>
      </c>
      <c r="K330" s="20">
        <v>14.715968421212679</v>
      </c>
      <c r="L330" s="20">
        <v>21.066666666666659</v>
      </c>
      <c r="M330" s="20">
        <v>20.86666666666666</v>
      </c>
      <c r="N330" s="20">
        <v>18.766666666666659</v>
      </c>
      <c r="O330" s="20">
        <v>13.14367816091954</v>
      </c>
      <c r="P330" s="20">
        <v>11.86666666666666</v>
      </c>
      <c r="Q330" s="20">
        <v>11.9</v>
      </c>
      <c r="R330" s="20">
        <v>12.97621878715815</v>
      </c>
      <c r="S330" s="20">
        <v>19.178571428571431</v>
      </c>
      <c r="T330" s="20">
        <v>22</v>
      </c>
      <c r="U330" s="20">
        <v>15.86206896551724</v>
      </c>
      <c r="V330" s="43">
        <v>196.06731036108019</v>
      </c>
      <c r="W330" s="23">
        <v>353</v>
      </c>
      <c r="X330" s="44">
        <v>0.98055555555555551</v>
      </c>
      <c r="Y330" s="4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</row>
    <row r="331" spans="1:39" ht="16.5" customHeight="1" x14ac:dyDescent="0.25">
      <c r="A331" s="16">
        <v>24035430</v>
      </c>
      <c r="B331" s="17" t="s">
        <v>1244</v>
      </c>
      <c r="C331" s="17" t="s">
        <v>1476</v>
      </c>
      <c r="D331" s="17" t="s">
        <v>505</v>
      </c>
      <c r="E331" s="17" t="s">
        <v>504</v>
      </c>
      <c r="F331" s="17">
        <v>6</v>
      </c>
      <c r="G331" s="17">
        <v>2470</v>
      </c>
      <c r="H331" s="18">
        <v>-73.11636111</v>
      </c>
      <c r="I331" s="19">
        <v>5.7459166699999997</v>
      </c>
      <c r="J331" s="42">
        <v>7.3172413793103424</v>
      </c>
      <c r="K331" s="20">
        <v>8.9458333333333329</v>
      </c>
      <c r="L331" s="20">
        <v>15.182222222222221</v>
      </c>
      <c r="M331" s="20">
        <v>18.341379310344831</v>
      </c>
      <c r="N331" s="20">
        <v>19.517241379310349</v>
      </c>
      <c r="O331" s="20">
        <v>16.68965517241379</v>
      </c>
      <c r="P331" s="20">
        <v>17.166666666666671</v>
      </c>
      <c r="Q331" s="20">
        <v>16.37931034482758</v>
      </c>
      <c r="R331" s="20">
        <v>15.266666666666669</v>
      </c>
      <c r="S331" s="20">
        <v>18.492222222222221</v>
      </c>
      <c r="T331" s="20">
        <v>17.896551724137929</v>
      </c>
      <c r="U331" s="20">
        <v>10.55172413793103</v>
      </c>
      <c r="V331" s="43">
        <v>181.74671455938699</v>
      </c>
      <c r="W331" s="23">
        <v>354</v>
      </c>
      <c r="X331" s="44">
        <v>0.98333333333333328</v>
      </c>
      <c r="Y331" s="4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</row>
    <row r="332" spans="1:39" ht="16.5" customHeight="1" x14ac:dyDescent="0.25">
      <c r="A332" s="16">
        <v>35195050</v>
      </c>
      <c r="B332" s="17" t="s">
        <v>1236</v>
      </c>
      <c r="C332" s="17" t="s">
        <v>588</v>
      </c>
      <c r="D332" s="17" t="s">
        <v>589</v>
      </c>
      <c r="E332" s="17" t="s">
        <v>504</v>
      </c>
      <c r="F332" s="17">
        <v>6</v>
      </c>
      <c r="G332" s="17">
        <v>1550</v>
      </c>
      <c r="H332" s="18">
        <v>-72.717222220000011</v>
      </c>
      <c r="I332" s="19">
        <v>5.4072777799999994</v>
      </c>
      <c r="J332" s="42">
        <v>9.5357142857142811</v>
      </c>
      <c r="K332" s="20">
        <v>10.31666739971851</v>
      </c>
      <c r="L332" s="20">
        <v>15.83697978596909</v>
      </c>
      <c r="M332" s="20">
        <v>22.81840722495895</v>
      </c>
      <c r="N332" s="20">
        <v>26.37931034482758</v>
      </c>
      <c r="O332" s="20">
        <v>26.759770114942519</v>
      </c>
      <c r="P332" s="20">
        <v>27.648316912972081</v>
      </c>
      <c r="Q332" s="20">
        <v>27.653191023535861</v>
      </c>
      <c r="R332" s="20">
        <v>25.304980842911881</v>
      </c>
      <c r="S332" s="20">
        <v>26.35427841634738</v>
      </c>
      <c r="T332" s="20">
        <v>22.466666666666669</v>
      </c>
      <c r="U332" s="20">
        <v>13.766666666666669</v>
      </c>
      <c r="V332" s="43">
        <v>254.84094968523149</v>
      </c>
      <c r="W332" s="23">
        <v>351</v>
      </c>
      <c r="X332" s="44">
        <v>0.97499999999999998</v>
      </c>
      <c r="Y332" s="4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</row>
    <row r="333" spans="1:39" ht="16.5" customHeight="1" x14ac:dyDescent="0.25">
      <c r="A333" s="16">
        <v>35190050</v>
      </c>
      <c r="B333" s="17" t="s">
        <v>1211</v>
      </c>
      <c r="C333" s="17" t="s">
        <v>589</v>
      </c>
      <c r="D333" s="17" t="s">
        <v>589</v>
      </c>
      <c r="E333" s="17" t="s">
        <v>504</v>
      </c>
      <c r="F333" s="17">
        <v>6</v>
      </c>
      <c r="G333" s="17">
        <v>842</v>
      </c>
      <c r="H333" s="18">
        <v>-72.701944439999991</v>
      </c>
      <c r="I333" s="19">
        <v>5.3029444400000001</v>
      </c>
      <c r="J333" s="42">
        <v>4.7931034482758612</v>
      </c>
      <c r="K333" s="20">
        <v>5.0334601513018988</v>
      </c>
      <c r="L333" s="20">
        <v>10.92133333333333</v>
      </c>
      <c r="M333" s="20">
        <v>20.866666666666671</v>
      </c>
      <c r="N333" s="20">
        <v>23.211851851851851</v>
      </c>
      <c r="O333" s="20">
        <v>24.659770114942528</v>
      </c>
      <c r="P333" s="20">
        <v>26.06547619047619</v>
      </c>
      <c r="Q333" s="20">
        <v>24.696666666666658</v>
      </c>
      <c r="R333" s="20">
        <v>21.05707491082045</v>
      </c>
      <c r="S333" s="20">
        <v>20.79382716049383</v>
      </c>
      <c r="T333" s="20">
        <v>16.233333333333331</v>
      </c>
      <c r="U333" s="20">
        <v>8.0086419753086382</v>
      </c>
      <c r="V333" s="43">
        <v>206.3412058034713</v>
      </c>
      <c r="W333" s="23">
        <v>348</v>
      </c>
      <c r="X333" s="44">
        <v>0.96666666666666667</v>
      </c>
      <c r="Y333" s="4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</row>
    <row r="334" spans="1:39" ht="16.5" customHeight="1" x14ac:dyDescent="0.25">
      <c r="A334" s="16">
        <v>23125090</v>
      </c>
      <c r="B334" s="17" t="s">
        <v>1288</v>
      </c>
      <c r="C334" s="17" t="s">
        <v>560</v>
      </c>
      <c r="D334" s="17" t="s">
        <v>560</v>
      </c>
      <c r="E334" s="17" t="s">
        <v>504</v>
      </c>
      <c r="F334" s="17">
        <v>6</v>
      </c>
      <c r="G334" s="17">
        <v>1225</v>
      </c>
      <c r="H334" s="18">
        <v>-73.981027779999991</v>
      </c>
      <c r="I334" s="19">
        <v>5.6494722199999998</v>
      </c>
      <c r="J334" s="42">
        <v>13.703703703703701</v>
      </c>
      <c r="K334" s="20">
        <v>14.47677203065134</v>
      </c>
      <c r="L334" s="20">
        <v>20.554012345679009</v>
      </c>
      <c r="M334" s="20">
        <v>22.462962962962958</v>
      </c>
      <c r="N334" s="20">
        <v>20.464285714285719</v>
      </c>
      <c r="O334" s="20">
        <v>14.33333333333333</v>
      </c>
      <c r="P334" s="20">
        <v>13.013095238095239</v>
      </c>
      <c r="Q334" s="20">
        <v>12.5</v>
      </c>
      <c r="R334" s="20">
        <v>16.29374201787995</v>
      </c>
      <c r="S334" s="20">
        <v>22.777777777777779</v>
      </c>
      <c r="T334" s="20">
        <v>22.357142857142861</v>
      </c>
      <c r="U334" s="20">
        <v>17.06666666666667</v>
      </c>
      <c r="V334" s="43">
        <v>210.0034946481785</v>
      </c>
      <c r="W334" s="23">
        <v>329</v>
      </c>
      <c r="X334" s="44">
        <v>0.91388888888888886</v>
      </c>
      <c r="Y334" s="4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</row>
    <row r="335" spans="1:39" ht="16.5" customHeight="1" x14ac:dyDescent="0.25">
      <c r="A335" s="16">
        <v>23120120</v>
      </c>
      <c r="B335" s="17" t="s">
        <v>1211</v>
      </c>
      <c r="C335" s="17" t="s">
        <v>182</v>
      </c>
      <c r="D335" s="17" t="s">
        <v>560</v>
      </c>
      <c r="E335" s="17" t="s">
        <v>504</v>
      </c>
      <c r="F335" s="17">
        <v>6</v>
      </c>
      <c r="G335" s="17">
        <v>2800</v>
      </c>
      <c r="H335" s="18">
        <v>-73.916666669999998</v>
      </c>
      <c r="I335" s="19">
        <v>5.6</v>
      </c>
      <c r="J335" s="42">
        <v>6.8333333333333304</v>
      </c>
      <c r="K335" s="20">
        <v>8.7769054460864808</v>
      </c>
      <c r="L335" s="20">
        <v>12.444444444444439</v>
      </c>
      <c r="M335" s="20">
        <v>13.944444444444439</v>
      </c>
      <c r="N335" s="20">
        <v>13.292592592592589</v>
      </c>
      <c r="O335" s="20">
        <v>7.7058823529411757</v>
      </c>
      <c r="P335" s="20">
        <v>6.2352941176470562</v>
      </c>
      <c r="Q335" s="20">
        <v>5.352941176470587</v>
      </c>
      <c r="R335" s="20">
        <v>7.882352941176471</v>
      </c>
      <c r="S335" s="20">
        <v>13.941176470588241</v>
      </c>
      <c r="T335" s="20">
        <v>14.76470588235294</v>
      </c>
      <c r="U335" s="20">
        <v>10.23529411764706</v>
      </c>
      <c r="V335" s="43">
        <v>121.40936731972479</v>
      </c>
      <c r="W335" s="23">
        <v>209</v>
      </c>
      <c r="X335" s="44">
        <v>0.87083333333333335</v>
      </c>
      <c r="Y335" s="45" t="s">
        <v>1214</v>
      </c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</row>
    <row r="336" spans="1:39" ht="16.5" customHeight="1" x14ac:dyDescent="0.25">
      <c r="A336" s="16">
        <v>24030120</v>
      </c>
      <c r="B336" s="17" t="s">
        <v>1235</v>
      </c>
      <c r="C336" s="17" t="s">
        <v>1477</v>
      </c>
      <c r="D336" s="17" t="s">
        <v>1477</v>
      </c>
      <c r="E336" s="17" t="s">
        <v>504</v>
      </c>
      <c r="F336" s="17">
        <v>6</v>
      </c>
      <c r="G336" s="17">
        <v>2678</v>
      </c>
      <c r="H336" s="18">
        <v>-73.076847780000008</v>
      </c>
      <c r="I336" s="19">
        <v>5.5230330599999986</v>
      </c>
      <c r="J336" s="42">
        <v>3.839999999999999</v>
      </c>
      <c r="K336" s="20">
        <v>5.3179978888106989</v>
      </c>
      <c r="L336" s="20">
        <v>9.3011068539804178</v>
      </c>
      <c r="M336" s="20">
        <v>13.426832298136651</v>
      </c>
      <c r="N336" s="20">
        <v>16.592592592592592</v>
      </c>
      <c r="O336" s="20">
        <v>14.28</v>
      </c>
      <c r="P336" s="20">
        <v>14.903940886699511</v>
      </c>
      <c r="Q336" s="20">
        <v>13.826210826210829</v>
      </c>
      <c r="R336" s="20">
        <v>11.92</v>
      </c>
      <c r="S336" s="20">
        <v>14.2</v>
      </c>
      <c r="T336" s="20">
        <v>12.8</v>
      </c>
      <c r="U336" s="20">
        <v>5.4230769230769198</v>
      </c>
      <c r="V336" s="43">
        <v>135.83175826950759</v>
      </c>
      <c r="W336" s="23">
        <v>313</v>
      </c>
      <c r="X336" s="44">
        <v>0.86944444444444446</v>
      </c>
      <c r="Y336" s="4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</row>
    <row r="337" spans="1:39" ht="16.5" customHeight="1" x14ac:dyDescent="0.25">
      <c r="A337" s="16">
        <v>23110040</v>
      </c>
      <c r="B337" s="17" t="s">
        <v>1211</v>
      </c>
      <c r="C337" s="17" t="s">
        <v>1478</v>
      </c>
      <c r="D337" s="17" t="s">
        <v>1479</v>
      </c>
      <c r="E337" s="17" t="s">
        <v>504</v>
      </c>
      <c r="F337" s="17">
        <v>10</v>
      </c>
      <c r="G337" s="17">
        <v>179</v>
      </c>
      <c r="H337" s="18">
        <v>-74.568341669999995</v>
      </c>
      <c r="I337" s="19">
        <v>5.8808888899999996</v>
      </c>
      <c r="J337" s="42">
        <v>6.2068965517241361</v>
      </c>
      <c r="K337" s="20">
        <v>6.7073955325292998</v>
      </c>
      <c r="L337" s="20">
        <v>10.9448275862069</v>
      </c>
      <c r="M337" s="20">
        <v>14.586206896551721</v>
      </c>
      <c r="N337" s="20">
        <v>14.642857142857141</v>
      </c>
      <c r="O337" s="20">
        <v>10.206896551724141</v>
      </c>
      <c r="P337" s="20">
        <v>9.482758620689653</v>
      </c>
      <c r="Q337" s="20">
        <v>9.2499999999999964</v>
      </c>
      <c r="R337" s="20">
        <v>12.17241379310345</v>
      </c>
      <c r="S337" s="20">
        <v>14.642857142857141</v>
      </c>
      <c r="T337" s="20">
        <v>13.6665247623102</v>
      </c>
      <c r="U337" s="20">
        <v>7.3333333333333313</v>
      </c>
      <c r="V337" s="43">
        <v>129.84296791388709</v>
      </c>
      <c r="W337" s="23">
        <v>344</v>
      </c>
      <c r="X337" s="44">
        <v>0.9555555555555556</v>
      </c>
      <c r="Y337" s="4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</row>
    <row r="338" spans="1:39" ht="16.5" customHeight="1" x14ac:dyDescent="0.25">
      <c r="A338" s="16">
        <v>23115010</v>
      </c>
      <c r="B338" s="17" t="s">
        <v>1236</v>
      </c>
      <c r="C338" s="17" t="s">
        <v>1479</v>
      </c>
      <c r="D338" s="17" t="s">
        <v>1479</v>
      </c>
      <c r="E338" s="17" t="s">
        <v>504</v>
      </c>
      <c r="F338" s="17">
        <v>10</v>
      </c>
      <c r="G338" s="17">
        <v>350</v>
      </c>
      <c r="H338" s="18">
        <v>-74.566666669999989</v>
      </c>
      <c r="I338" s="19">
        <v>5.9783333299999999</v>
      </c>
      <c r="J338" s="42">
        <v>7.4399610136452239</v>
      </c>
      <c r="K338" s="20">
        <v>9.5900721077672095</v>
      </c>
      <c r="L338" s="20">
        <v>14.899334543254691</v>
      </c>
      <c r="M338" s="20">
        <v>19.072595281306711</v>
      </c>
      <c r="N338" s="20">
        <v>20.398214285714289</v>
      </c>
      <c r="O338" s="20">
        <v>16.79999999999999</v>
      </c>
      <c r="P338" s="20">
        <v>16.216666666666661</v>
      </c>
      <c r="Q338" s="20">
        <v>15.210526315789471</v>
      </c>
      <c r="R338" s="20">
        <v>17.989655172413791</v>
      </c>
      <c r="S338" s="20">
        <v>19.37368421052631</v>
      </c>
      <c r="T338" s="20">
        <v>16.52873563218391</v>
      </c>
      <c r="U338" s="20">
        <v>10.675015124016941</v>
      </c>
      <c r="V338" s="43">
        <v>184.19446035328519</v>
      </c>
      <c r="W338" s="23">
        <v>231</v>
      </c>
      <c r="X338" s="44">
        <v>0.96250000000000002</v>
      </c>
      <c r="Y338" s="45" t="s">
        <v>1214</v>
      </c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</row>
    <row r="339" spans="1:39" ht="16.5" customHeight="1" x14ac:dyDescent="0.25">
      <c r="A339" s="16">
        <v>23110030</v>
      </c>
      <c r="B339" s="17" t="s">
        <v>1211</v>
      </c>
      <c r="C339" s="17" t="s">
        <v>1480</v>
      </c>
      <c r="D339" s="17" t="s">
        <v>1479</v>
      </c>
      <c r="E339" s="17" t="s">
        <v>504</v>
      </c>
      <c r="F339" s="17">
        <v>10</v>
      </c>
      <c r="G339" s="17">
        <v>150</v>
      </c>
      <c r="H339" s="18">
        <v>-74.421777779999999</v>
      </c>
      <c r="I339" s="19">
        <v>5.9375277799999999</v>
      </c>
      <c r="J339" s="42">
        <v>5.4137931034482749</v>
      </c>
      <c r="K339" s="20">
        <v>7.0313083913708176</v>
      </c>
      <c r="L339" s="20">
        <v>12.017241379310351</v>
      </c>
      <c r="M339" s="20">
        <v>14.26040428061831</v>
      </c>
      <c r="N339" s="20">
        <v>15.6551724137931</v>
      </c>
      <c r="O339" s="20">
        <v>12.068965517241381</v>
      </c>
      <c r="P339" s="20">
        <v>10.72413793103448</v>
      </c>
      <c r="Q339" s="20">
        <v>10.59259259259259</v>
      </c>
      <c r="R339" s="20">
        <v>13.357142857142859</v>
      </c>
      <c r="S339" s="20">
        <v>14.66666666666667</v>
      </c>
      <c r="T339" s="20">
        <v>12.6551724137931</v>
      </c>
      <c r="U339" s="20">
        <v>7.9310344827586157</v>
      </c>
      <c r="V339" s="43">
        <v>136.3736320297705</v>
      </c>
      <c r="W339" s="23">
        <v>345</v>
      </c>
      <c r="X339" s="44">
        <v>0.95833333333333337</v>
      </c>
      <c r="Y339" s="4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</row>
    <row r="340" spans="1:39" ht="16.5" customHeight="1" x14ac:dyDescent="0.25">
      <c r="A340" s="16">
        <v>23125140</v>
      </c>
      <c r="B340" s="17" t="s">
        <v>1236</v>
      </c>
      <c r="C340" s="17" t="s">
        <v>1481</v>
      </c>
      <c r="D340" s="17" t="s">
        <v>550</v>
      </c>
      <c r="E340" s="17" t="s">
        <v>504</v>
      </c>
      <c r="F340" s="17">
        <v>6</v>
      </c>
      <c r="G340" s="17">
        <v>1250</v>
      </c>
      <c r="H340" s="18">
        <v>-74.182416669999995</v>
      </c>
      <c r="I340" s="19">
        <v>5.5208333300000003</v>
      </c>
      <c r="J340" s="42">
        <v>14.46195767195767</v>
      </c>
      <c r="K340" s="20">
        <v>15.57347015213394</v>
      </c>
      <c r="L340" s="20">
        <v>20.518518518518519</v>
      </c>
      <c r="M340" s="20">
        <v>23.58673469387756</v>
      </c>
      <c r="N340" s="20">
        <v>24.323809523809519</v>
      </c>
      <c r="O340" s="20">
        <v>19.739010989010989</v>
      </c>
      <c r="P340" s="20">
        <v>18.35249042145594</v>
      </c>
      <c r="Q340" s="20">
        <v>16.822222222222219</v>
      </c>
      <c r="R340" s="20">
        <v>20.413884569651511</v>
      </c>
      <c r="S340" s="20">
        <v>23.461897212313382</v>
      </c>
      <c r="T340" s="20">
        <v>21.68252080856124</v>
      </c>
      <c r="U340" s="20">
        <v>17.08040722495895</v>
      </c>
      <c r="V340" s="43">
        <v>236.01692400847139</v>
      </c>
      <c r="W340" s="23">
        <v>330</v>
      </c>
      <c r="X340" s="44">
        <v>0.91666666666666663</v>
      </c>
      <c r="Y340" s="4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</row>
    <row r="341" spans="1:39" ht="16.5" customHeight="1" x14ac:dyDescent="0.25">
      <c r="A341" s="16">
        <v>35070010</v>
      </c>
      <c r="B341" s="17" t="s">
        <v>1235</v>
      </c>
      <c r="C341" s="17" t="s">
        <v>540</v>
      </c>
      <c r="D341" s="17" t="s">
        <v>540</v>
      </c>
      <c r="E341" s="17" t="s">
        <v>504</v>
      </c>
      <c r="F341" s="17">
        <v>6</v>
      </c>
      <c r="G341" s="17">
        <v>2360</v>
      </c>
      <c r="H341" s="18">
        <v>-73.332972220000002</v>
      </c>
      <c r="I341" s="19">
        <v>5.3995277799999997</v>
      </c>
      <c r="J341" s="42">
        <v>6.3793103448275854</v>
      </c>
      <c r="K341" s="20">
        <v>9.2699061491421801</v>
      </c>
      <c r="L341" s="20">
        <v>15.233333333333331</v>
      </c>
      <c r="M341" s="20">
        <v>20.366666666666671</v>
      </c>
      <c r="N341" s="20">
        <v>24.562222222222221</v>
      </c>
      <c r="O341" s="20">
        <v>25.491954022988491</v>
      </c>
      <c r="P341" s="20">
        <v>26.86666666666666</v>
      </c>
      <c r="Q341" s="20">
        <v>24.258620689655171</v>
      </c>
      <c r="R341" s="20">
        <v>19.667487684729071</v>
      </c>
      <c r="S341" s="20">
        <v>19.535714285714281</v>
      </c>
      <c r="T341" s="20">
        <v>18.505747126436781</v>
      </c>
      <c r="U341" s="20">
        <v>9.8571428571428577</v>
      </c>
      <c r="V341" s="43">
        <v>219.9947720495253</v>
      </c>
      <c r="W341" s="23">
        <v>348</v>
      </c>
      <c r="X341" s="44">
        <v>0.96666666666666667</v>
      </c>
      <c r="Y341" s="4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</row>
    <row r="342" spans="1:39" ht="16.5" customHeight="1" x14ac:dyDescent="0.25">
      <c r="A342" s="16">
        <v>35075030</v>
      </c>
      <c r="B342" s="17" t="s">
        <v>1236</v>
      </c>
      <c r="C342" s="17" t="s">
        <v>541</v>
      </c>
      <c r="D342" s="17" t="s">
        <v>540</v>
      </c>
      <c r="E342" s="17" t="s">
        <v>504</v>
      </c>
      <c r="F342" s="17">
        <v>6</v>
      </c>
      <c r="G342" s="17">
        <v>2200</v>
      </c>
      <c r="H342" s="18">
        <v>-73.349416669999997</v>
      </c>
      <c r="I342" s="19">
        <v>5.4222222200000001</v>
      </c>
      <c r="J342" s="42">
        <v>6.6388888888888857</v>
      </c>
      <c r="K342" s="20">
        <v>8.3884099616858254</v>
      </c>
      <c r="L342" s="20">
        <v>15.1</v>
      </c>
      <c r="M342" s="20">
        <v>19.85374554102259</v>
      </c>
      <c r="N342" s="20">
        <v>24.060919540229879</v>
      </c>
      <c r="O342" s="20">
        <v>24.83990147783252</v>
      </c>
      <c r="P342" s="20">
        <v>26.06913580246912</v>
      </c>
      <c r="Q342" s="20">
        <v>24.131034482758611</v>
      </c>
      <c r="R342" s="20">
        <v>19.3</v>
      </c>
      <c r="S342" s="20">
        <v>19.75977011494253</v>
      </c>
      <c r="T342" s="20">
        <v>17.81331747919144</v>
      </c>
      <c r="U342" s="20">
        <v>11.043678160919541</v>
      </c>
      <c r="V342" s="43">
        <v>216.99880144994091</v>
      </c>
      <c r="W342" s="23">
        <v>347</v>
      </c>
      <c r="X342" s="44">
        <v>0.96388888888888891</v>
      </c>
      <c r="Y342" s="4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</row>
    <row r="343" spans="1:39" ht="16.5" customHeight="1" x14ac:dyDescent="0.25">
      <c r="A343" s="16">
        <v>24010180</v>
      </c>
      <c r="B343" s="17" t="s">
        <v>1211</v>
      </c>
      <c r="C343" s="17" t="s">
        <v>567</v>
      </c>
      <c r="D343" s="17" t="s">
        <v>567</v>
      </c>
      <c r="E343" s="17" t="s">
        <v>504</v>
      </c>
      <c r="F343" s="17">
        <v>6</v>
      </c>
      <c r="G343" s="17">
        <v>2290</v>
      </c>
      <c r="H343" s="18">
        <v>-73.63136111</v>
      </c>
      <c r="I343" s="19">
        <v>5.5387777800000002</v>
      </c>
      <c r="J343" s="42">
        <v>5.6999999999999984</v>
      </c>
      <c r="K343" s="20">
        <v>6.451864277220996</v>
      </c>
      <c r="L343" s="20">
        <v>12.04111111111111</v>
      </c>
      <c r="M343" s="20">
        <v>12.3</v>
      </c>
      <c r="N343" s="20">
        <v>10.766666666666669</v>
      </c>
      <c r="O343" s="20">
        <v>6.008045977011494</v>
      </c>
      <c r="P343" s="20">
        <v>5.466666666666665</v>
      </c>
      <c r="Q343" s="20">
        <v>4.8965517241379306</v>
      </c>
      <c r="R343" s="20">
        <v>6.3333333333333357</v>
      </c>
      <c r="S343" s="20">
        <v>12.6</v>
      </c>
      <c r="T343" s="20">
        <v>13.9</v>
      </c>
      <c r="U343" s="20">
        <v>7.8999999999999977</v>
      </c>
      <c r="V343" s="43">
        <v>104.36423975614819</v>
      </c>
      <c r="W343" s="23">
        <v>358</v>
      </c>
      <c r="X343" s="44">
        <v>0.99444444444444446</v>
      </c>
      <c r="Y343" s="4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</row>
    <row r="344" spans="1:39" ht="16.5" customHeight="1" x14ac:dyDescent="0.25">
      <c r="A344" s="16">
        <v>35085020</v>
      </c>
      <c r="B344" s="17" t="s">
        <v>1236</v>
      </c>
      <c r="C344" s="17" t="s">
        <v>537</v>
      </c>
      <c r="D344" s="17" t="s">
        <v>537</v>
      </c>
      <c r="E344" s="17" t="s">
        <v>504</v>
      </c>
      <c r="F344" s="17">
        <v>6</v>
      </c>
      <c r="G344" s="17">
        <v>2120</v>
      </c>
      <c r="H344" s="18">
        <v>-73.203611109999997</v>
      </c>
      <c r="I344" s="19">
        <v>5.3584166700000004</v>
      </c>
      <c r="J344" s="42">
        <v>11.243766578249341</v>
      </c>
      <c r="K344" s="20">
        <v>12.735603562306149</v>
      </c>
      <c r="L344" s="20">
        <v>17.496633825944169</v>
      </c>
      <c r="M344" s="20">
        <v>23.284317611309291</v>
      </c>
      <c r="N344" s="20">
        <v>26.964285714285701</v>
      </c>
      <c r="O344" s="20">
        <v>27.245769688100239</v>
      </c>
      <c r="P344" s="20">
        <v>28.079151803408639</v>
      </c>
      <c r="Q344" s="20">
        <v>26.271346469622319</v>
      </c>
      <c r="R344" s="20">
        <v>22.23152709359606</v>
      </c>
      <c r="S344" s="20">
        <v>21.551010701545781</v>
      </c>
      <c r="T344" s="20">
        <v>20.973617251203461</v>
      </c>
      <c r="U344" s="20">
        <v>14.78583743842365</v>
      </c>
      <c r="V344" s="43">
        <v>252.8628677379948</v>
      </c>
      <c r="W344" s="23">
        <v>344</v>
      </c>
      <c r="X344" s="44">
        <v>0.9555555555555556</v>
      </c>
      <c r="Y344" s="4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</row>
    <row r="345" spans="1:39" ht="16.5" customHeight="1" x14ac:dyDescent="0.25">
      <c r="A345" s="16">
        <v>24015360</v>
      </c>
      <c r="B345" s="17" t="s">
        <v>1236</v>
      </c>
      <c r="C345" s="17" t="s">
        <v>1482</v>
      </c>
      <c r="D345" s="17" t="s">
        <v>599</v>
      </c>
      <c r="E345" s="17" t="s">
        <v>504</v>
      </c>
      <c r="F345" s="17">
        <v>6</v>
      </c>
      <c r="G345" s="17">
        <v>2550</v>
      </c>
      <c r="H345" s="18">
        <v>-73.759</v>
      </c>
      <c r="I345" s="19">
        <v>5.6962222200000001</v>
      </c>
      <c r="J345" s="42">
        <v>7.1379310344827553</v>
      </c>
      <c r="K345" s="20">
        <v>10.95680870617014</v>
      </c>
      <c r="L345" s="20">
        <v>15.379310344827591</v>
      </c>
      <c r="M345" s="20">
        <v>18.3919540229885</v>
      </c>
      <c r="N345" s="20">
        <v>14.752222222222221</v>
      </c>
      <c r="O345" s="20">
        <v>9.2048987411056391</v>
      </c>
      <c r="P345" s="20">
        <v>8.5999999999999979</v>
      </c>
      <c r="Q345" s="20">
        <v>8.8077777777777762</v>
      </c>
      <c r="R345" s="20">
        <v>11.162196679438059</v>
      </c>
      <c r="S345" s="20">
        <v>17.683950617283951</v>
      </c>
      <c r="T345" s="20">
        <v>17.03448275862069</v>
      </c>
      <c r="U345" s="20">
        <v>9.9664750957854427</v>
      </c>
      <c r="V345" s="43">
        <v>149.07800800070279</v>
      </c>
      <c r="W345" s="23">
        <v>348</v>
      </c>
      <c r="X345" s="44">
        <v>0.96666666666666667</v>
      </c>
      <c r="Y345" s="4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</row>
    <row r="346" spans="1:39" ht="16.5" customHeight="1" x14ac:dyDescent="0.25">
      <c r="A346" s="16">
        <v>35070310</v>
      </c>
      <c r="B346" s="17" t="s">
        <v>1235</v>
      </c>
      <c r="C346" s="17" t="s">
        <v>1483</v>
      </c>
      <c r="D346" s="17" t="s">
        <v>548</v>
      </c>
      <c r="E346" s="17" t="s">
        <v>504</v>
      </c>
      <c r="F346" s="17">
        <v>6</v>
      </c>
      <c r="G346" s="17">
        <v>3250</v>
      </c>
      <c r="H346" s="18">
        <v>-73.375777779999993</v>
      </c>
      <c r="I346" s="19">
        <v>5.4228222199999996</v>
      </c>
      <c r="J346" s="42">
        <v>9.2666666666666639</v>
      </c>
      <c r="K346" s="20">
        <v>10.696962233169129</v>
      </c>
      <c r="L346" s="20">
        <v>16.241379310344829</v>
      </c>
      <c r="M346" s="20">
        <v>21.06064209274674</v>
      </c>
      <c r="N346" s="20">
        <v>24.793103448275851</v>
      </c>
      <c r="O346" s="20">
        <v>26.433333333333341</v>
      </c>
      <c r="P346" s="20">
        <v>27.374554102259211</v>
      </c>
      <c r="Q346" s="20">
        <v>25.592592592592592</v>
      </c>
      <c r="R346" s="20">
        <v>20.862068965517238</v>
      </c>
      <c r="S346" s="20">
        <v>21.000000000000011</v>
      </c>
      <c r="T346" s="20">
        <v>19.821428571428569</v>
      </c>
      <c r="U346" s="20">
        <v>13.18850574712644</v>
      </c>
      <c r="V346" s="43">
        <v>236.33123706346061</v>
      </c>
      <c r="W346" s="23">
        <v>347</v>
      </c>
      <c r="X346" s="44">
        <v>0.96388888888888891</v>
      </c>
      <c r="Y346" s="4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</row>
    <row r="347" spans="1:39" ht="16.5" customHeight="1" x14ac:dyDescent="0.25">
      <c r="A347" s="16">
        <v>24015220</v>
      </c>
      <c r="B347" s="17" t="s">
        <v>1227</v>
      </c>
      <c r="C347" s="17" t="s">
        <v>547</v>
      </c>
      <c r="D347" s="17" t="s">
        <v>548</v>
      </c>
      <c r="E347" s="17" t="s">
        <v>504</v>
      </c>
      <c r="F347" s="17">
        <v>6</v>
      </c>
      <c r="G347" s="17">
        <v>2600</v>
      </c>
      <c r="H347" s="18">
        <v>-73.495777779999997</v>
      </c>
      <c r="I347" s="19">
        <v>5.5093888899999994</v>
      </c>
      <c r="J347" s="42">
        <v>5.9655172413793078</v>
      </c>
      <c r="K347" s="20">
        <v>7.2849115939479256</v>
      </c>
      <c r="L347" s="20">
        <v>12.758620689655171</v>
      </c>
      <c r="M347" s="20">
        <v>13.98735632183908</v>
      </c>
      <c r="N347" s="20">
        <v>15.717777777777769</v>
      </c>
      <c r="O347" s="20">
        <v>14.866666666666671</v>
      </c>
      <c r="P347" s="20">
        <v>15.41379310344827</v>
      </c>
      <c r="Q347" s="20">
        <v>13.5</v>
      </c>
      <c r="R347" s="20">
        <v>11.233333333333331</v>
      </c>
      <c r="S347" s="20">
        <v>14.6</v>
      </c>
      <c r="T347" s="20">
        <v>14.4</v>
      </c>
      <c r="U347" s="20">
        <v>8.1022222222222187</v>
      </c>
      <c r="V347" s="43">
        <v>147.83019895026979</v>
      </c>
      <c r="W347" s="23">
        <v>355</v>
      </c>
      <c r="X347" s="44">
        <v>0.98611111111111116</v>
      </c>
      <c r="Y347" s="4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</row>
    <row r="348" spans="1:39" ht="16.5" customHeight="1" x14ac:dyDescent="0.25">
      <c r="A348" s="16">
        <v>35080070</v>
      </c>
      <c r="B348" s="17" t="s">
        <v>1211</v>
      </c>
      <c r="C348" s="17" t="s">
        <v>1484</v>
      </c>
      <c r="D348" s="17" t="s">
        <v>1484</v>
      </c>
      <c r="E348" s="17" t="s">
        <v>504</v>
      </c>
      <c r="F348" s="17">
        <v>6</v>
      </c>
      <c r="G348" s="17">
        <v>400</v>
      </c>
      <c r="H348" s="18">
        <v>-73.169861109999999</v>
      </c>
      <c r="I348" s="19">
        <v>4.8197777799999999</v>
      </c>
      <c r="J348" s="42">
        <v>4.7333333333333334</v>
      </c>
      <c r="K348" s="20">
        <v>5.4957614942528732</v>
      </c>
      <c r="L348" s="20">
        <v>12.5</v>
      </c>
      <c r="M348" s="20">
        <v>20.466666666666661</v>
      </c>
      <c r="N348" s="20">
        <v>24.766666666666659</v>
      </c>
      <c r="O348" s="20">
        <v>25.366666666666671</v>
      </c>
      <c r="P348" s="20">
        <v>26.333333333333329</v>
      </c>
      <c r="Q348" s="20">
        <v>24.12777777777778</v>
      </c>
      <c r="R348" s="20">
        <v>20.379310344827591</v>
      </c>
      <c r="S348" s="20">
        <v>19.068965517241381</v>
      </c>
      <c r="T348" s="20">
        <v>17.100000000000001</v>
      </c>
      <c r="U348" s="20">
        <v>9.678571428571427</v>
      </c>
      <c r="V348" s="43">
        <v>210.01705322933771</v>
      </c>
      <c r="W348" s="23">
        <v>356</v>
      </c>
      <c r="X348" s="44">
        <v>0.98888888888888893</v>
      </c>
      <c r="Y348" s="4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</row>
    <row r="349" spans="1:39" ht="16.5" customHeight="1" x14ac:dyDescent="0.25">
      <c r="A349" s="16">
        <v>23120250</v>
      </c>
      <c r="B349" s="17" t="s">
        <v>1211</v>
      </c>
      <c r="C349" s="17" t="s">
        <v>561</v>
      </c>
      <c r="D349" s="17" t="s">
        <v>1485</v>
      </c>
      <c r="E349" s="17" t="s">
        <v>504</v>
      </c>
      <c r="F349" s="17">
        <v>6</v>
      </c>
      <c r="G349" s="17">
        <v>681</v>
      </c>
      <c r="H349" s="18">
        <v>-74.068722220000012</v>
      </c>
      <c r="I349" s="19">
        <v>5.6496388900000003</v>
      </c>
      <c r="J349" s="42">
        <v>8.4666666666666632</v>
      </c>
      <c r="K349" s="20">
        <v>9.2508312807881783</v>
      </c>
      <c r="L349" s="20">
        <v>15.465555555555561</v>
      </c>
      <c r="M349" s="20">
        <v>17.86666666666666</v>
      </c>
      <c r="N349" s="20">
        <v>17.551724137931039</v>
      </c>
      <c r="O349" s="20">
        <v>12.758620689655171</v>
      </c>
      <c r="P349" s="20">
        <v>12</v>
      </c>
      <c r="Q349" s="20">
        <v>11.357142857142859</v>
      </c>
      <c r="R349" s="20">
        <v>15.194871794871791</v>
      </c>
      <c r="S349" s="20">
        <v>18.473333333333329</v>
      </c>
      <c r="T349" s="20">
        <v>16.783590963139119</v>
      </c>
      <c r="U349" s="20">
        <v>10.103448275862069</v>
      </c>
      <c r="V349" s="43">
        <v>165.27245222161241</v>
      </c>
      <c r="W349" s="23">
        <v>354</v>
      </c>
      <c r="X349" s="44">
        <v>0.98333333333333328</v>
      </c>
      <c r="Y349" s="4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</row>
    <row r="350" spans="1:39" ht="16.5" customHeight="1" x14ac:dyDescent="0.25">
      <c r="A350" s="16">
        <v>35070170</v>
      </c>
      <c r="B350" s="17" t="s">
        <v>1211</v>
      </c>
      <c r="C350" s="17" t="s">
        <v>454</v>
      </c>
      <c r="D350" s="17" t="s">
        <v>1486</v>
      </c>
      <c r="E350" s="17" t="s">
        <v>504</v>
      </c>
      <c r="F350" s="17">
        <v>6</v>
      </c>
      <c r="G350" s="17">
        <v>400</v>
      </c>
      <c r="H350" s="18">
        <v>-73.2</v>
      </c>
      <c r="I350" s="19">
        <v>4.7333333299999998</v>
      </c>
      <c r="J350" s="42">
        <v>4.0370370370370354</v>
      </c>
      <c r="K350" s="20">
        <v>4.8101281700419616</v>
      </c>
      <c r="L350" s="20">
        <v>8.2499999999999964</v>
      </c>
      <c r="M350" s="20">
        <v>16.827586206896552</v>
      </c>
      <c r="N350" s="20">
        <v>21.773563218390802</v>
      </c>
      <c r="O350" s="20">
        <v>23.428571428571431</v>
      </c>
      <c r="P350" s="20">
        <v>23.283333333333331</v>
      </c>
      <c r="Q350" s="20">
        <v>19.94074074074074</v>
      </c>
      <c r="R350" s="20">
        <v>16.92592592592592</v>
      </c>
      <c r="S350" s="20">
        <v>16.074074074074069</v>
      </c>
      <c r="T350" s="20">
        <v>14.489010989010991</v>
      </c>
      <c r="U350" s="20">
        <v>10.00985221674877</v>
      </c>
      <c r="V350" s="43">
        <v>179.84982334077159</v>
      </c>
      <c r="W350" s="23">
        <v>333</v>
      </c>
      <c r="X350" s="44">
        <v>0.92500000000000004</v>
      </c>
      <c r="Y350" s="4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</row>
    <row r="351" spans="1:39" ht="16.5" customHeight="1" x14ac:dyDescent="0.25">
      <c r="A351" s="16">
        <v>35080080</v>
      </c>
      <c r="B351" s="17" t="s">
        <v>1211</v>
      </c>
      <c r="C351" s="17" t="s">
        <v>1487</v>
      </c>
      <c r="D351" s="17" t="s">
        <v>1486</v>
      </c>
      <c r="E351" s="17" t="s">
        <v>504</v>
      </c>
      <c r="F351" s="17">
        <v>6</v>
      </c>
      <c r="G351" s="17">
        <v>450</v>
      </c>
      <c r="H351" s="18">
        <v>-73.23408332999999</v>
      </c>
      <c r="I351" s="19">
        <v>4.8603888900000003</v>
      </c>
      <c r="J351" s="42">
        <v>6.0399999999999983</v>
      </c>
      <c r="K351" s="20">
        <v>6.4351087848932682</v>
      </c>
      <c r="L351" s="20">
        <v>11.51444444444444</v>
      </c>
      <c r="M351" s="20">
        <v>20.56666666666667</v>
      </c>
      <c r="N351" s="20">
        <v>24.982222222222219</v>
      </c>
      <c r="O351" s="20">
        <v>25.5</v>
      </c>
      <c r="P351" s="20">
        <v>25.551724137931028</v>
      </c>
      <c r="Q351" s="20">
        <v>23</v>
      </c>
      <c r="R351" s="20">
        <v>19.517241379310349</v>
      </c>
      <c r="S351" s="20">
        <v>18.571428571428569</v>
      </c>
      <c r="T351" s="20">
        <v>17.100000000000001</v>
      </c>
      <c r="U351" s="20">
        <v>11.366666666666671</v>
      </c>
      <c r="V351" s="43">
        <v>210.1455028735632</v>
      </c>
      <c r="W351" s="23">
        <v>355</v>
      </c>
      <c r="X351" s="44">
        <v>0.98611111111111116</v>
      </c>
      <c r="Y351" s="4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</row>
    <row r="352" spans="1:39" ht="16.5" customHeight="1" x14ac:dyDescent="0.25">
      <c r="A352" s="16">
        <v>35070180</v>
      </c>
      <c r="B352" s="17" t="s">
        <v>1235</v>
      </c>
      <c r="C352" s="17" t="s">
        <v>552</v>
      </c>
      <c r="D352" s="17" t="s">
        <v>1486</v>
      </c>
      <c r="E352" s="17" t="s">
        <v>504</v>
      </c>
      <c r="F352" s="17">
        <v>6</v>
      </c>
      <c r="G352" s="17">
        <v>850</v>
      </c>
      <c r="H352" s="18">
        <v>-73.256749999999997</v>
      </c>
      <c r="I352" s="19">
        <v>4.8607777799999994</v>
      </c>
      <c r="J352" s="42">
        <v>9.1034482758620658</v>
      </c>
      <c r="K352" s="20">
        <v>9.3286903346356382</v>
      </c>
      <c r="L352" s="20">
        <v>16.333333333333329</v>
      </c>
      <c r="M352" s="20">
        <v>23.733333333333331</v>
      </c>
      <c r="N352" s="20">
        <v>27.599999999999991</v>
      </c>
      <c r="O352" s="20">
        <v>27.828571428571429</v>
      </c>
      <c r="P352" s="20">
        <v>28.39555555555555</v>
      </c>
      <c r="Q352" s="20">
        <v>26.67857142857142</v>
      </c>
      <c r="R352" s="20">
        <v>23.233333333333331</v>
      </c>
      <c r="S352" s="20">
        <v>23.28777777777778</v>
      </c>
      <c r="T352" s="20">
        <v>21.137931034482762</v>
      </c>
      <c r="U352" s="20">
        <v>17.174876847290641</v>
      </c>
      <c r="V352" s="43">
        <v>253.83542268274729</v>
      </c>
      <c r="W352" s="23">
        <v>353</v>
      </c>
      <c r="X352" s="44">
        <v>0.98055555555555551</v>
      </c>
      <c r="Y352" s="4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</row>
    <row r="353" spans="1:39" ht="16.5" customHeight="1" x14ac:dyDescent="0.25">
      <c r="A353" s="16">
        <v>24030400</v>
      </c>
      <c r="B353" s="17" t="s">
        <v>1211</v>
      </c>
      <c r="C353" s="17" t="s">
        <v>1488</v>
      </c>
      <c r="D353" s="17" t="s">
        <v>1488</v>
      </c>
      <c r="E353" s="17" t="s">
        <v>504</v>
      </c>
      <c r="F353" s="17">
        <v>6</v>
      </c>
      <c r="G353" s="17">
        <v>2690</v>
      </c>
      <c r="H353" s="18">
        <v>-72.985777779999992</v>
      </c>
      <c r="I353" s="19">
        <v>5.8687222200000004</v>
      </c>
      <c r="J353" s="42">
        <v>7.4666666666666632</v>
      </c>
      <c r="K353" s="20">
        <v>8.6767857142857157</v>
      </c>
      <c r="L353" s="20">
        <v>15.166666666666661</v>
      </c>
      <c r="M353" s="20">
        <v>17.219540229885059</v>
      </c>
      <c r="N353" s="20">
        <v>17.100000000000001</v>
      </c>
      <c r="O353" s="20">
        <v>13.644827586206899</v>
      </c>
      <c r="P353" s="20">
        <v>14.3</v>
      </c>
      <c r="Q353" s="20">
        <v>13.83333333333333</v>
      </c>
      <c r="R353" s="20">
        <v>13.29964328180737</v>
      </c>
      <c r="S353" s="20">
        <v>17.37931034482758</v>
      </c>
      <c r="T353" s="20">
        <v>17.206896551724139</v>
      </c>
      <c r="U353" s="20">
        <v>10</v>
      </c>
      <c r="V353" s="43">
        <v>165.29367037540339</v>
      </c>
      <c r="W353" s="23">
        <v>357</v>
      </c>
      <c r="X353" s="44">
        <v>0.9916666666666667</v>
      </c>
      <c r="Y353" s="4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</row>
    <row r="354" spans="1:39" ht="16.5" customHeight="1" x14ac:dyDescent="0.25">
      <c r="A354" s="16">
        <v>24015090</v>
      </c>
      <c r="B354" s="17" t="s">
        <v>1236</v>
      </c>
      <c r="C354" s="17" t="s">
        <v>1489</v>
      </c>
      <c r="D354" s="17" t="s">
        <v>545</v>
      </c>
      <c r="E354" s="17" t="s">
        <v>504</v>
      </c>
      <c r="F354" s="17">
        <v>6</v>
      </c>
      <c r="G354" s="17">
        <v>2300</v>
      </c>
      <c r="H354" s="18">
        <v>-73.602277779999994</v>
      </c>
      <c r="I354" s="19">
        <v>5.7106666700000002</v>
      </c>
      <c r="J354" s="42">
        <v>8.8527093596059103</v>
      </c>
      <c r="K354" s="20">
        <v>11.71291045458703</v>
      </c>
      <c r="L354" s="20">
        <v>17.24508562045509</v>
      </c>
      <c r="M354" s="20">
        <v>19.299813147613381</v>
      </c>
      <c r="N354" s="20">
        <v>17.769319186560558</v>
      </c>
      <c r="O354" s="20">
        <v>13.037356321839081</v>
      </c>
      <c r="P354" s="20">
        <v>12.1755938697318</v>
      </c>
      <c r="Q354" s="20">
        <v>10.84555555555556</v>
      </c>
      <c r="R354" s="20">
        <v>13.11379310344828</v>
      </c>
      <c r="S354" s="20">
        <v>18.74022988505747</v>
      </c>
      <c r="T354" s="20">
        <v>18.31322751322751</v>
      </c>
      <c r="U354" s="20">
        <v>12.85999377158711</v>
      </c>
      <c r="V354" s="43">
        <v>173.9655877892688</v>
      </c>
      <c r="W354" s="23">
        <v>351</v>
      </c>
      <c r="X354" s="44">
        <v>0.97499999999999998</v>
      </c>
      <c r="Y354" s="4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</row>
    <row r="355" spans="1:39" ht="16.5" customHeight="1" x14ac:dyDescent="0.25">
      <c r="A355" s="16">
        <v>24010460</v>
      </c>
      <c r="B355" s="17" t="s">
        <v>1211</v>
      </c>
      <c r="C355" s="17" t="s">
        <v>2475</v>
      </c>
      <c r="D355" s="17" t="s">
        <v>545</v>
      </c>
      <c r="E355" s="17" t="s">
        <v>504</v>
      </c>
      <c r="F355" s="17">
        <v>6</v>
      </c>
      <c r="G355" s="17">
        <v>2370</v>
      </c>
      <c r="H355" s="18">
        <v>-73.599999999999994</v>
      </c>
      <c r="I355" s="19">
        <v>5.7166666700000004</v>
      </c>
      <c r="J355" s="42">
        <v>4.6259259259259258</v>
      </c>
      <c r="K355" s="20">
        <v>7.3376753532404884</v>
      </c>
      <c r="L355" s="20">
        <v>12.196078431372539</v>
      </c>
      <c r="M355" s="20">
        <v>13.544061302681991</v>
      </c>
      <c r="N355" s="20">
        <v>12.888888888888889</v>
      </c>
      <c r="O355" s="20">
        <v>7.235294117647058</v>
      </c>
      <c r="P355" s="20">
        <v>6.1979166666666652</v>
      </c>
      <c r="Q355" s="20">
        <v>5.3647058823529434</v>
      </c>
      <c r="R355" s="20">
        <v>8.7058823529411757</v>
      </c>
      <c r="S355" s="20">
        <v>13.52941176470588</v>
      </c>
      <c r="T355" s="20">
        <v>14</v>
      </c>
      <c r="U355" s="20">
        <v>7.3176470588235292</v>
      </c>
      <c r="V355" s="43">
        <v>112.9434877452471</v>
      </c>
      <c r="W355" s="23">
        <v>207</v>
      </c>
      <c r="X355" s="44">
        <v>0.86250000000000004</v>
      </c>
      <c r="Y355" s="45" t="s">
        <v>1214</v>
      </c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</row>
    <row r="356" spans="1:39" ht="16.5" customHeight="1" x14ac:dyDescent="0.25">
      <c r="A356" s="16">
        <v>24010110</v>
      </c>
      <c r="B356" s="17" t="s">
        <v>1211</v>
      </c>
      <c r="C356" s="17" t="s">
        <v>1490</v>
      </c>
      <c r="D356" s="17" t="s">
        <v>1491</v>
      </c>
      <c r="E356" s="17" t="s">
        <v>504</v>
      </c>
      <c r="F356" s="17">
        <v>8</v>
      </c>
      <c r="G356" s="17">
        <v>1520</v>
      </c>
      <c r="H356" s="18">
        <v>-73.469166669999993</v>
      </c>
      <c r="I356" s="19">
        <v>6.0769444400000001</v>
      </c>
      <c r="J356" s="42">
        <v>8.966666666666665</v>
      </c>
      <c r="K356" s="20">
        <v>10.995002052545161</v>
      </c>
      <c r="L356" s="20">
        <v>17.166666666666671</v>
      </c>
      <c r="M356" s="20">
        <v>20.8</v>
      </c>
      <c r="N356" s="20">
        <v>22.766666666666659</v>
      </c>
      <c r="O356" s="20">
        <v>19.100000000000001</v>
      </c>
      <c r="P356" s="20">
        <v>19.06666666666667</v>
      </c>
      <c r="Q356" s="20">
        <v>18.137931034482751</v>
      </c>
      <c r="R356" s="20">
        <v>18.866666666666671</v>
      </c>
      <c r="S356" s="20">
        <v>21.310344827586199</v>
      </c>
      <c r="T356" s="20">
        <v>18.03448275862068</v>
      </c>
      <c r="U356" s="20">
        <v>12.44827586206897</v>
      </c>
      <c r="V356" s="43">
        <v>207.6593698686371</v>
      </c>
      <c r="W356" s="23">
        <v>356</v>
      </c>
      <c r="X356" s="44">
        <v>0.98888888888888893</v>
      </c>
      <c r="Y356" s="4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</row>
    <row r="357" spans="1:39" ht="16.5" customHeight="1" x14ac:dyDescent="0.25">
      <c r="A357" s="16">
        <v>24030670</v>
      </c>
      <c r="B357" s="17" t="s">
        <v>1211</v>
      </c>
      <c r="C357" s="17" t="s">
        <v>1492</v>
      </c>
      <c r="D357" s="17" t="s">
        <v>1493</v>
      </c>
      <c r="E357" s="17" t="s">
        <v>504</v>
      </c>
      <c r="F357" s="17">
        <v>6</v>
      </c>
      <c r="G357" s="17">
        <v>3240</v>
      </c>
      <c r="H357" s="18">
        <v>-72.771000000000001</v>
      </c>
      <c r="I357" s="19">
        <v>6.1396388899999996</v>
      </c>
      <c r="J357" s="42">
        <v>5.4551724137931012</v>
      </c>
      <c r="K357" s="20">
        <v>7.7079263631730939</v>
      </c>
      <c r="L357" s="20">
        <v>14.03448275862069</v>
      </c>
      <c r="M357" s="20">
        <v>17.206896551724139</v>
      </c>
      <c r="N357" s="20">
        <v>14.45649212430822</v>
      </c>
      <c r="O357" s="20">
        <v>11.242798353909469</v>
      </c>
      <c r="P357" s="20">
        <v>10.865476190476191</v>
      </c>
      <c r="Q357" s="20">
        <v>10.31369377039875</v>
      </c>
      <c r="R357" s="20">
        <v>11.343550446998719</v>
      </c>
      <c r="S357" s="20">
        <v>15.071428571428569</v>
      </c>
      <c r="T357" s="20">
        <v>15.92592592592592</v>
      </c>
      <c r="U357" s="20">
        <v>7.4074074074074039</v>
      </c>
      <c r="V357" s="43">
        <v>141.0312508781642</v>
      </c>
      <c r="W357" s="23">
        <v>333</v>
      </c>
      <c r="X357" s="44">
        <v>0.92500000000000004</v>
      </c>
      <c r="Y357" s="4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</row>
    <row r="358" spans="1:39" ht="16.5" customHeight="1" x14ac:dyDescent="0.25">
      <c r="A358" s="16">
        <v>24035320</v>
      </c>
      <c r="B358" s="17" t="s">
        <v>1236</v>
      </c>
      <c r="C358" s="17" t="s">
        <v>1493</v>
      </c>
      <c r="D358" s="17" t="s">
        <v>1493</v>
      </c>
      <c r="E358" s="17" t="s">
        <v>504</v>
      </c>
      <c r="F358" s="17">
        <v>6</v>
      </c>
      <c r="G358" s="17">
        <v>2594</v>
      </c>
      <c r="H358" s="18">
        <v>-72.70483333</v>
      </c>
      <c r="I358" s="19">
        <v>6.1168611099999994</v>
      </c>
      <c r="J358" s="42">
        <v>6.2666666666666648</v>
      </c>
      <c r="K358" s="20">
        <v>6.5847885170715141</v>
      </c>
      <c r="L358" s="20">
        <v>13.03448275862069</v>
      </c>
      <c r="M358" s="20">
        <v>16.137931034482762</v>
      </c>
      <c r="N358" s="20">
        <v>14.766666666666669</v>
      </c>
      <c r="O358" s="20">
        <v>10.610344827586211</v>
      </c>
      <c r="P358" s="20">
        <v>10.51724137931034</v>
      </c>
      <c r="Q358" s="20">
        <v>10.53333333333333</v>
      </c>
      <c r="R358" s="20">
        <v>10.233333333333331</v>
      </c>
      <c r="S358" s="20">
        <v>15.53333333333333</v>
      </c>
      <c r="T358" s="20">
        <v>15.366666666666671</v>
      </c>
      <c r="U358" s="20">
        <v>7.5511111111111093</v>
      </c>
      <c r="V358" s="43">
        <v>137.13589962818261</v>
      </c>
      <c r="W358" s="23">
        <v>356</v>
      </c>
      <c r="X358" s="44">
        <v>0.98888888888888893</v>
      </c>
      <c r="Y358" s="4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</row>
    <row r="359" spans="1:39" ht="16.5" customHeight="1" x14ac:dyDescent="0.25">
      <c r="A359" s="16">
        <v>24037550</v>
      </c>
      <c r="B359" s="17" t="s">
        <v>1212</v>
      </c>
      <c r="C359" s="17" t="s">
        <v>1494</v>
      </c>
      <c r="D359" s="17" t="s">
        <v>1494</v>
      </c>
      <c r="E359" s="17" t="s">
        <v>504</v>
      </c>
      <c r="F359" s="17">
        <v>6</v>
      </c>
      <c r="G359" s="17">
        <v>2720</v>
      </c>
      <c r="H359" s="18">
        <v>-73.251053060000004</v>
      </c>
      <c r="I359" s="19">
        <v>5.5060963900000006</v>
      </c>
      <c r="J359" s="42">
        <v>4.2666666666666666</v>
      </c>
      <c r="K359" s="20">
        <v>4.9078426230006684</v>
      </c>
      <c r="L359" s="20">
        <v>10.354761904761901</v>
      </c>
      <c r="M359" s="20">
        <v>13.766666666666669</v>
      </c>
      <c r="N359" s="20">
        <v>15.909323116219671</v>
      </c>
      <c r="O359" s="20">
        <v>16.100000000000001</v>
      </c>
      <c r="P359" s="20">
        <v>15.25</v>
      </c>
      <c r="Q359" s="20">
        <v>12.693121693121689</v>
      </c>
      <c r="R359" s="20">
        <v>11.11652794292509</v>
      </c>
      <c r="S359" s="20">
        <v>13.82758620689655</v>
      </c>
      <c r="T359" s="20">
        <v>15.55885850178359</v>
      </c>
      <c r="U359" s="20">
        <v>6.5333333333333314</v>
      </c>
      <c r="V359" s="43">
        <v>140.28468865537579</v>
      </c>
      <c r="W359" s="23">
        <v>352</v>
      </c>
      <c r="X359" s="44">
        <v>0.97777777777777775</v>
      </c>
      <c r="Y359" s="4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</row>
    <row r="360" spans="1:39" ht="16.5" customHeight="1" x14ac:dyDescent="0.25">
      <c r="A360" s="16">
        <v>24030690</v>
      </c>
      <c r="B360" s="17" t="s">
        <v>1211</v>
      </c>
      <c r="C360" s="17" t="s">
        <v>1495</v>
      </c>
      <c r="D360" s="17" t="s">
        <v>1496</v>
      </c>
      <c r="E360" s="17" t="s">
        <v>504</v>
      </c>
      <c r="F360" s="17">
        <v>6</v>
      </c>
      <c r="G360" s="17">
        <v>352</v>
      </c>
      <c r="H360" s="18">
        <v>-72.644055560000012</v>
      </c>
      <c r="I360" s="19">
        <v>5.98858333</v>
      </c>
      <c r="J360" s="42">
        <v>7.186904761904759</v>
      </c>
      <c r="K360" s="20">
        <v>8.5017743354544777</v>
      </c>
      <c r="L360" s="20">
        <v>13.21428571428571</v>
      </c>
      <c r="M360" s="20">
        <v>16.346059113300491</v>
      </c>
      <c r="N360" s="20">
        <v>17.527586206896551</v>
      </c>
      <c r="O360" s="20">
        <v>16.03448275862069</v>
      </c>
      <c r="P360" s="20">
        <v>17.609195402298852</v>
      </c>
      <c r="Q360" s="20">
        <v>17.535714285714281</v>
      </c>
      <c r="R360" s="20">
        <v>15.684898929845421</v>
      </c>
      <c r="S360" s="20">
        <v>16.5</v>
      </c>
      <c r="T360" s="20">
        <v>16.789655172413791</v>
      </c>
      <c r="U360" s="20">
        <v>9.0666666666666629</v>
      </c>
      <c r="V360" s="43">
        <v>171.9972233474017</v>
      </c>
      <c r="W360" s="23">
        <v>349</v>
      </c>
      <c r="X360" s="44">
        <v>0.96944444444444444</v>
      </c>
      <c r="Y360" s="4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</row>
    <row r="361" spans="1:39" ht="16.5" customHeight="1" x14ac:dyDescent="0.25">
      <c r="A361" s="16">
        <v>24030570</v>
      </c>
      <c r="B361" s="17" t="s">
        <v>1211</v>
      </c>
      <c r="C361" s="17" t="s">
        <v>1497</v>
      </c>
      <c r="D361" s="17" t="s">
        <v>1155</v>
      </c>
      <c r="E361" s="17" t="s">
        <v>504</v>
      </c>
      <c r="F361" s="17">
        <v>6</v>
      </c>
      <c r="G361" s="17">
        <v>2328</v>
      </c>
      <c r="H361" s="18">
        <v>-72.635333329999995</v>
      </c>
      <c r="I361" s="19">
        <v>6.0620833300000001</v>
      </c>
      <c r="J361" s="42">
        <v>4.2333333333333334</v>
      </c>
      <c r="K361" s="20">
        <v>4.9743950889908088</v>
      </c>
      <c r="L361" s="20">
        <v>8.966666666666665</v>
      </c>
      <c r="M361" s="20">
        <v>11.85747126436782</v>
      </c>
      <c r="N361" s="20">
        <v>11.666666666666661</v>
      </c>
      <c r="O361" s="20">
        <v>7.7500000000000009</v>
      </c>
      <c r="P361" s="20">
        <v>6.9655172413793069</v>
      </c>
      <c r="Q361" s="20">
        <v>8.2666666666666622</v>
      </c>
      <c r="R361" s="20">
        <v>7.7666666666666666</v>
      </c>
      <c r="S361" s="20">
        <v>11.93333333333333</v>
      </c>
      <c r="T361" s="20">
        <v>12.4</v>
      </c>
      <c r="U361" s="20">
        <v>5.6099999999999977</v>
      </c>
      <c r="V361" s="43">
        <v>102.3907169280713</v>
      </c>
      <c r="W361" s="23">
        <v>356</v>
      </c>
      <c r="X361" s="44">
        <v>0.98888888888888893</v>
      </c>
      <c r="Y361" s="4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</row>
    <row r="362" spans="1:39" ht="16.5" customHeight="1" x14ac:dyDescent="0.25">
      <c r="A362" s="16">
        <v>35235010</v>
      </c>
      <c r="B362" s="17" t="s">
        <v>1236</v>
      </c>
      <c r="C362" s="17" t="s">
        <v>1498</v>
      </c>
      <c r="D362" s="17" t="s">
        <v>1155</v>
      </c>
      <c r="E362" s="17" t="s">
        <v>504</v>
      </c>
      <c r="F362" s="17">
        <v>6</v>
      </c>
      <c r="G362" s="17">
        <v>3590</v>
      </c>
      <c r="H362" s="18">
        <v>-72.529277780000001</v>
      </c>
      <c r="I362" s="19">
        <v>6.0116666699999994</v>
      </c>
      <c r="J362" s="42">
        <v>11.082142857142861</v>
      </c>
      <c r="K362" s="20">
        <v>13.37380049261084</v>
      </c>
      <c r="L362" s="20">
        <v>19.895977011494249</v>
      </c>
      <c r="M362" s="20">
        <v>24.81481481481482</v>
      </c>
      <c r="N362" s="20">
        <v>28.201787994891429</v>
      </c>
      <c r="O362" s="20">
        <v>28.546967895362659</v>
      </c>
      <c r="P362" s="20">
        <v>29.756590038314179</v>
      </c>
      <c r="Q362" s="20">
        <v>29.653984126984131</v>
      </c>
      <c r="R362" s="20">
        <v>27.881773399014779</v>
      </c>
      <c r="S362" s="20">
        <v>27.645484400656809</v>
      </c>
      <c r="T362" s="20">
        <v>23.032019704433491</v>
      </c>
      <c r="U362" s="20">
        <v>15.595279146141211</v>
      </c>
      <c r="V362" s="43">
        <v>279.48062188186151</v>
      </c>
      <c r="W362" s="23">
        <v>347</v>
      </c>
      <c r="X362" s="44">
        <v>0.96388888888888891</v>
      </c>
      <c r="Y362" s="4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</row>
    <row r="363" spans="1:39" ht="16.5" customHeight="1" x14ac:dyDescent="0.25">
      <c r="A363" s="16">
        <v>24035340</v>
      </c>
      <c r="B363" s="17" t="s">
        <v>1227</v>
      </c>
      <c r="C363" s="17" t="s">
        <v>1499</v>
      </c>
      <c r="D363" s="17" t="s">
        <v>569</v>
      </c>
      <c r="E363" s="17" t="s">
        <v>504</v>
      </c>
      <c r="F363" s="17">
        <v>6</v>
      </c>
      <c r="G363" s="17">
        <v>2500</v>
      </c>
      <c r="H363" s="18">
        <v>-72.967916669999994</v>
      </c>
      <c r="I363" s="19">
        <v>5.6769444399999998</v>
      </c>
      <c r="J363" s="42">
        <v>5.3582101806239724</v>
      </c>
      <c r="K363" s="20">
        <v>5.972526565124662</v>
      </c>
      <c r="L363" s="20">
        <v>12.8</v>
      </c>
      <c r="M363" s="20">
        <v>15.88054187192118</v>
      </c>
      <c r="N363" s="20">
        <v>16.941975308641979</v>
      </c>
      <c r="O363" s="20">
        <v>14.55911330049261</v>
      </c>
      <c r="P363" s="20">
        <v>15.906172839506169</v>
      </c>
      <c r="Q363" s="20">
        <v>14.6</v>
      </c>
      <c r="R363" s="20">
        <v>12.96551724137931</v>
      </c>
      <c r="S363" s="20">
        <v>16.031034482758621</v>
      </c>
      <c r="T363" s="20">
        <v>15.413793103448279</v>
      </c>
      <c r="U363" s="20">
        <v>6.7080459770114933</v>
      </c>
      <c r="V363" s="43">
        <v>153.13693087090829</v>
      </c>
      <c r="W363" s="23">
        <v>339</v>
      </c>
      <c r="X363" s="44">
        <v>0.94166666666666665</v>
      </c>
      <c r="Y363" s="4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</row>
    <row r="364" spans="1:39" ht="16.5" customHeight="1" x14ac:dyDescent="0.25">
      <c r="A364" s="16">
        <v>35190010</v>
      </c>
      <c r="B364" s="17" t="s">
        <v>1235</v>
      </c>
      <c r="C364" s="17" t="s">
        <v>1500</v>
      </c>
      <c r="D364" s="17" t="s">
        <v>569</v>
      </c>
      <c r="E364" s="17" t="s">
        <v>504</v>
      </c>
      <c r="F364" s="17">
        <v>6</v>
      </c>
      <c r="G364" s="17">
        <v>3400</v>
      </c>
      <c r="H364" s="18">
        <v>-72.867666669999991</v>
      </c>
      <c r="I364" s="19">
        <v>5.6141388900000004</v>
      </c>
      <c r="J364" s="42">
        <v>7.1034482758620667</v>
      </c>
      <c r="K364" s="20">
        <v>8.4409291659588899</v>
      </c>
      <c r="L364" s="20">
        <v>16.2</v>
      </c>
      <c r="M364" s="20">
        <v>21.241379310344829</v>
      </c>
      <c r="N364" s="20">
        <v>25.310344827586199</v>
      </c>
      <c r="O364" s="20">
        <v>26.31034482758621</v>
      </c>
      <c r="P364" s="20">
        <v>28.37931034482758</v>
      </c>
      <c r="Q364" s="20">
        <v>27.72413793103448</v>
      </c>
      <c r="R364" s="20">
        <v>22.928571428571431</v>
      </c>
      <c r="S364" s="20">
        <v>22.142857142857139</v>
      </c>
      <c r="T364" s="20">
        <v>19.172413793103441</v>
      </c>
      <c r="U364" s="20">
        <v>11.068965517241381</v>
      </c>
      <c r="V364" s="43">
        <v>236.0227025649736</v>
      </c>
      <c r="W364" s="23">
        <v>347</v>
      </c>
      <c r="X364" s="44">
        <v>0.96388888888888891</v>
      </c>
      <c r="Y364" s="4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</row>
    <row r="365" spans="1:39" ht="16.5" customHeight="1" x14ac:dyDescent="0.25">
      <c r="A365" s="16">
        <v>24030940</v>
      </c>
      <c r="B365" s="17" t="s">
        <v>1235</v>
      </c>
      <c r="C365" s="17" t="s">
        <v>2476</v>
      </c>
      <c r="D365" s="17" t="s">
        <v>569</v>
      </c>
      <c r="E365" s="17" t="s">
        <v>504</v>
      </c>
      <c r="F365" s="17">
        <v>6</v>
      </c>
      <c r="G365" s="17">
        <v>2500</v>
      </c>
      <c r="H365" s="18">
        <v>-72.907888889999995</v>
      </c>
      <c r="I365" s="19">
        <v>5.7560555600000001</v>
      </c>
      <c r="J365" s="42">
        <v>6.4186507936507944</v>
      </c>
      <c r="K365" s="20">
        <v>6.2362222906403941</v>
      </c>
      <c r="L365" s="20">
        <v>11.882352941176469</v>
      </c>
      <c r="M365" s="20">
        <v>15.017241379310351</v>
      </c>
      <c r="N365" s="20">
        <v>16.42286751361161</v>
      </c>
      <c r="O365" s="20">
        <v>12.59109311740891</v>
      </c>
      <c r="P365" s="20">
        <v>14.72222222222222</v>
      </c>
      <c r="Q365" s="20">
        <v>13.368421052631581</v>
      </c>
      <c r="R365" s="20">
        <v>12.48582995951417</v>
      </c>
      <c r="S365" s="20">
        <v>14.396832579185521</v>
      </c>
      <c r="T365" s="20">
        <v>11.469896004378761</v>
      </c>
      <c r="U365" s="20">
        <v>7.8371647509578528</v>
      </c>
      <c r="V365" s="43">
        <v>142.84879460468861</v>
      </c>
      <c r="W365" s="23">
        <v>216</v>
      </c>
      <c r="X365" s="44">
        <v>0.9</v>
      </c>
      <c r="Y365" s="45" t="s">
        <v>1214</v>
      </c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</row>
    <row r="366" spans="1:39" ht="16.5" customHeight="1" x14ac:dyDescent="0.25">
      <c r="A366" s="16">
        <v>35070100</v>
      </c>
      <c r="B366" s="17" t="s">
        <v>1211</v>
      </c>
      <c r="C366" s="17" t="s">
        <v>511</v>
      </c>
      <c r="D366" s="17" t="s">
        <v>511</v>
      </c>
      <c r="E366" s="17" t="s">
        <v>504</v>
      </c>
      <c r="F366" s="17">
        <v>6</v>
      </c>
      <c r="G366" s="17">
        <v>1600</v>
      </c>
      <c r="H366" s="18">
        <v>-73.433055560000014</v>
      </c>
      <c r="I366" s="19">
        <v>4.9834722199999986</v>
      </c>
      <c r="J366" s="42">
        <v>2.669999999999999</v>
      </c>
      <c r="K366" s="20">
        <v>3.4198799614970832</v>
      </c>
      <c r="L366" s="20">
        <v>7.2277777777777752</v>
      </c>
      <c r="M366" s="20">
        <v>11.54166666666667</v>
      </c>
      <c r="N366" s="20">
        <v>15.701724137931031</v>
      </c>
      <c r="O366" s="20">
        <v>16.841379310344831</v>
      </c>
      <c r="P366" s="20">
        <v>18</v>
      </c>
      <c r="Q366" s="20">
        <v>14.399961685823749</v>
      </c>
      <c r="R366" s="20">
        <v>10.928571428571431</v>
      </c>
      <c r="S366" s="20">
        <v>9.6476190476190435</v>
      </c>
      <c r="T366" s="20">
        <v>7.7407847800237812</v>
      </c>
      <c r="U366" s="20">
        <v>3.2592592592592591</v>
      </c>
      <c r="V366" s="43">
        <v>121.37862405551461</v>
      </c>
      <c r="W366" s="23">
        <v>351</v>
      </c>
      <c r="X366" s="44">
        <v>0.97499999999999998</v>
      </c>
      <c r="Y366" s="4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</row>
    <row r="367" spans="1:39" ht="16.5" customHeight="1" x14ac:dyDescent="0.25">
      <c r="A367" s="16">
        <v>24030420</v>
      </c>
      <c r="B367" s="17" t="s">
        <v>1211</v>
      </c>
      <c r="C367" s="17" t="s">
        <v>1501</v>
      </c>
      <c r="D367" s="17" t="s">
        <v>1502</v>
      </c>
      <c r="E367" s="17" t="s">
        <v>504</v>
      </c>
      <c r="F367" s="17">
        <v>6</v>
      </c>
      <c r="G367" s="17">
        <v>2873</v>
      </c>
      <c r="H367" s="18">
        <v>-73.310722220000002</v>
      </c>
      <c r="I367" s="19">
        <v>5.5189166700000003</v>
      </c>
      <c r="J367" s="42">
        <v>2.7037037037037028</v>
      </c>
      <c r="K367" s="20">
        <v>3.5275684507519478</v>
      </c>
      <c r="L367" s="20">
        <v>6.3214285714285712</v>
      </c>
      <c r="M367" s="20">
        <v>10.21428571428571</v>
      </c>
      <c r="N367" s="20">
        <v>11.821428571428569</v>
      </c>
      <c r="O367" s="20">
        <v>11.186418285110321</v>
      </c>
      <c r="P367" s="20">
        <v>12.13793103448276</v>
      </c>
      <c r="Q367" s="20">
        <v>8.8902893380895733</v>
      </c>
      <c r="R367" s="20">
        <v>5.8494988958722614</v>
      </c>
      <c r="S367" s="20">
        <v>8.8499999999999979</v>
      </c>
      <c r="T367" s="20">
        <v>10.148148148148151</v>
      </c>
      <c r="U367" s="20">
        <v>4.8910256410256387</v>
      </c>
      <c r="V367" s="43">
        <v>96.541726354327196</v>
      </c>
      <c r="W367" s="23">
        <v>336</v>
      </c>
      <c r="X367" s="44">
        <v>0.93333333333333335</v>
      </c>
      <c r="Y367" s="4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</row>
    <row r="368" spans="1:39" ht="16.5" customHeight="1" x14ac:dyDescent="0.25">
      <c r="A368" s="16">
        <v>24030380</v>
      </c>
      <c r="B368" s="17" t="s">
        <v>1211</v>
      </c>
      <c r="C368" s="17" t="s">
        <v>1503</v>
      </c>
      <c r="D368" s="17" t="s">
        <v>1503</v>
      </c>
      <c r="E368" s="17" t="s">
        <v>504</v>
      </c>
      <c r="F368" s="17">
        <v>6</v>
      </c>
      <c r="G368" s="17">
        <v>2860</v>
      </c>
      <c r="H368" s="18">
        <v>-73.23492306</v>
      </c>
      <c r="I368" s="19">
        <v>5.7496611099999999</v>
      </c>
      <c r="J368" s="42">
        <v>6.5333333333333297</v>
      </c>
      <c r="K368" s="20">
        <v>8.750445897740784</v>
      </c>
      <c r="L368" s="20">
        <v>15.216349206349211</v>
      </c>
      <c r="M368" s="20">
        <v>17.68965517241379</v>
      </c>
      <c r="N368" s="20">
        <v>18.033333333333331</v>
      </c>
      <c r="O368" s="20">
        <v>14.695600475624261</v>
      </c>
      <c r="P368" s="20">
        <v>15.018668252080859</v>
      </c>
      <c r="Q368" s="20">
        <v>14.12988505747127</v>
      </c>
      <c r="R368" s="20">
        <v>13.177011494252881</v>
      </c>
      <c r="S368" s="20">
        <v>17.666666666666661</v>
      </c>
      <c r="T368" s="20">
        <v>16.571428571428569</v>
      </c>
      <c r="U368" s="20">
        <v>10.37336504161712</v>
      </c>
      <c r="V368" s="43">
        <v>167.85574250231201</v>
      </c>
      <c r="W368" s="23">
        <v>353</v>
      </c>
      <c r="X368" s="44">
        <v>0.98055555555555551</v>
      </c>
      <c r="Y368" s="4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</row>
    <row r="369" spans="1:39" ht="16.5" customHeight="1" x14ac:dyDescent="0.25">
      <c r="A369" s="16">
        <v>35075020</v>
      </c>
      <c r="B369" s="17" t="s">
        <v>1227</v>
      </c>
      <c r="C369" s="17" t="s">
        <v>575</v>
      </c>
      <c r="D369" s="17" t="s">
        <v>575</v>
      </c>
      <c r="E369" s="17" t="s">
        <v>504</v>
      </c>
      <c r="F369" s="17">
        <v>6</v>
      </c>
      <c r="G369" s="17">
        <v>1930</v>
      </c>
      <c r="H369" s="18">
        <v>-73.449166669999997</v>
      </c>
      <c r="I369" s="19">
        <v>5.0222777799999996</v>
      </c>
      <c r="J369" s="42">
        <v>6.0422222222222208</v>
      </c>
      <c r="K369" s="20">
        <v>7.284911593947923</v>
      </c>
      <c r="L369" s="20">
        <v>13.85747126436781</v>
      </c>
      <c r="M369" s="20">
        <v>20.204518430439961</v>
      </c>
      <c r="N369" s="20">
        <v>23.8</v>
      </c>
      <c r="O369" s="20">
        <v>25.114942528735629</v>
      </c>
      <c r="P369" s="20">
        <v>25.713333333333331</v>
      </c>
      <c r="Q369" s="20">
        <v>23.416666666666661</v>
      </c>
      <c r="R369" s="20">
        <v>18.725287356321839</v>
      </c>
      <c r="S369" s="20">
        <v>17.66888888888889</v>
      </c>
      <c r="T369" s="20">
        <v>15.242528735632179</v>
      </c>
      <c r="U369" s="20">
        <v>8.5627777777777752</v>
      </c>
      <c r="V369" s="43">
        <v>205.6335487983342</v>
      </c>
      <c r="W369" s="23">
        <v>356</v>
      </c>
      <c r="X369" s="44">
        <v>0.98888888888888893</v>
      </c>
      <c r="Y369" s="4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</row>
    <row r="370" spans="1:39" ht="16.5" customHeight="1" x14ac:dyDescent="0.25">
      <c r="A370" s="16">
        <v>24030160</v>
      </c>
      <c r="B370" s="17" t="s">
        <v>1211</v>
      </c>
      <c r="C370" s="17" t="s">
        <v>1504</v>
      </c>
      <c r="D370" s="17" t="s">
        <v>1504</v>
      </c>
      <c r="E370" s="17" t="s">
        <v>504</v>
      </c>
      <c r="F370" s="17">
        <v>6</v>
      </c>
      <c r="G370" s="17">
        <v>2486</v>
      </c>
      <c r="H370" s="18">
        <v>-72.784791389999995</v>
      </c>
      <c r="I370" s="19">
        <v>5.8603572200000009</v>
      </c>
      <c r="J370" s="42">
        <v>4.5172413793103434</v>
      </c>
      <c r="K370" s="20">
        <v>5.1191942294159043</v>
      </c>
      <c r="L370" s="20">
        <v>9.8928571428571406</v>
      </c>
      <c r="M370" s="20">
        <v>12.689655172413801</v>
      </c>
      <c r="N370" s="20">
        <v>11.97666666666667</v>
      </c>
      <c r="O370" s="20">
        <v>8.7000000000000028</v>
      </c>
      <c r="P370" s="20">
        <v>8.9999999999999964</v>
      </c>
      <c r="Q370" s="20">
        <v>8.5044444444444434</v>
      </c>
      <c r="R370" s="20">
        <v>8.5969084423305588</v>
      </c>
      <c r="S370" s="20">
        <v>11.097502972651609</v>
      </c>
      <c r="T370" s="20">
        <v>11.821428571428569</v>
      </c>
      <c r="U370" s="20">
        <v>5.413793103448274</v>
      </c>
      <c r="V370" s="43">
        <v>107.32969212496729</v>
      </c>
      <c r="W370" s="23">
        <v>349</v>
      </c>
      <c r="X370" s="44">
        <v>0.96944444444444444</v>
      </c>
      <c r="Y370" s="4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</row>
    <row r="371" spans="1:39" ht="16.5" customHeight="1" x14ac:dyDescent="0.25">
      <c r="A371" s="16">
        <v>35070550</v>
      </c>
      <c r="B371" s="17" t="s">
        <v>1235</v>
      </c>
      <c r="C371" s="17" t="s">
        <v>1505</v>
      </c>
      <c r="D371" s="17" t="s">
        <v>1506</v>
      </c>
      <c r="E371" s="17" t="s">
        <v>504</v>
      </c>
      <c r="F371" s="17">
        <v>6</v>
      </c>
      <c r="G371" s="17">
        <v>1830</v>
      </c>
      <c r="H371" s="18">
        <v>-73.426916669999997</v>
      </c>
      <c r="I371" s="19">
        <v>5.0566111100000004</v>
      </c>
      <c r="J371" s="42">
        <v>4.8482758620689648</v>
      </c>
      <c r="K371" s="20">
        <v>5.7611167733046464</v>
      </c>
      <c r="L371" s="20">
        <v>10.3448275862069</v>
      </c>
      <c r="M371" s="20">
        <v>16.017241379310349</v>
      </c>
      <c r="N371" s="20">
        <v>20.586206896551719</v>
      </c>
      <c r="O371" s="20">
        <v>22.96551724137931</v>
      </c>
      <c r="P371" s="20">
        <v>22.999999999999989</v>
      </c>
      <c r="Q371" s="20">
        <v>20.64447086801427</v>
      </c>
      <c r="R371" s="20">
        <v>15.499999999999989</v>
      </c>
      <c r="S371" s="20">
        <v>14.46428571428571</v>
      </c>
      <c r="T371" s="20">
        <v>12.689655172413801</v>
      </c>
      <c r="U371" s="20">
        <v>8.054320987654318</v>
      </c>
      <c r="V371" s="43">
        <v>174.87591848119001</v>
      </c>
      <c r="W371" s="23">
        <v>344</v>
      </c>
      <c r="X371" s="44">
        <v>0.9555555555555556</v>
      </c>
      <c r="Y371" s="4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</row>
    <row r="372" spans="1:39" ht="16.5" customHeight="1" x14ac:dyDescent="0.25">
      <c r="A372" s="16">
        <v>35070040</v>
      </c>
      <c r="B372" s="17" t="s">
        <v>1211</v>
      </c>
      <c r="C372" s="17" t="s">
        <v>533</v>
      </c>
      <c r="D372" s="17" t="s">
        <v>533</v>
      </c>
      <c r="E372" s="17" t="s">
        <v>504</v>
      </c>
      <c r="F372" s="17">
        <v>6</v>
      </c>
      <c r="G372" s="17">
        <v>2115</v>
      </c>
      <c r="H372" s="18">
        <v>-73.395944439999994</v>
      </c>
      <c r="I372" s="19">
        <v>5.3152777799999997</v>
      </c>
      <c r="J372" s="42">
        <v>4.5023809523809506</v>
      </c>
      <c r="K372" s="20">
        <v>6.2056194125159632</v>
      </c>
      <c r="L372" s="20">
        <v>12.03333333333333</v>
      </c>
      <c r="M372" s="20">
        <v>17.896551724137929</v>
      </c>
      <c r="N372" s="20">
        <v>22.454444444444441</v>
      </c>
      <c r="O372" s="20">
        <v>23.785714285714281</v>
      </c>
      <c r="P372" s="20">
        <v>25.551724137931028</v>
      </c>
      <c r="Q372" s="20">
        <v>24.211904761904758</v>
      </c>
      <c r="R372" s="20">
        <v>19.111111111111111</v>
      </c>
      <c r="S372" s="20">
        <v>19.25</v>
      </c>
      <c r="T372" s="20">
        <v>16.448275862068961</v>
      </c>
      <c r="U372" s="20">
        <v>9.1034482758620694</v>
      </c>
      <c r="V372" s="43">
        <v>200.55450830140481</v>
      </c>
      <c r="W372" s="23">
        <v>342</v>
      </c>
      <c r="X372" s="44">
        <v>0.95</v>
      </c>
      <c r="Y372" s="4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</row>
    <row r="373" spans="1:39" ht="16.5" customHeight="1" x14ac:dyDescent="0.25">
      <c r="A373" s="16">
        <v>24030410</v>
      </c>
      <c r="B373" s="17" t="s">
        <v>1211</v>
      </c>
      <c r="C373" s="17" t="s">
        <v>1507</v>
      </c>
      <c r="D373" s="17" t="s">
        <v>1507</v>
      </c>
      <c r="E373" s="17" t="s">
        <v>504</v>
      </c>
      <c r="F373" s="17">
        <v>6</v>
      </c>
      <c r="G373" s="17">
        <v>2500</v>
      </c>
      <c r="H373" s="18">
        <v>-73.00491667</v>
      </c>
      <c r="I373" s="19">
        <v>5.7438333300000002</v>
      </c>
      <c r="J373" s="42">
        <v>4.2571428571428562</v>
      </c>
      <c r="K373" s="20">
        <v>4.111508180858551</v>
      </c>
      <c r="L373" s="20">
        <v>8.4999999999999982</v>
      </c>
      <c r="M373" s="20">
        <v>11.256410256410261</v>
      </c>
      <c r="N373" s="20">
        <v>11.566666666666659</v>
      </c>
      <c r="O373" s="20">
        <v>8.9339373680506693</v>
      </c>
      <c r="P373" s="20">
        <v>8.4629629629629601</v>
      </c>
      <c r="Q373" s="20">
        <v>6.1976190476190451</v>
      </c>
      <c r="R373" s="20">
        <v>7.1105826397146261</v>
      </c>
      <c r="S373" s="20">
        <v>11.295657726692211</v>
      </c>
      <c r="T373" s="20">
        <v>11.07781426746944</v>
      </c>
      <c r="U373" s="20">
        <v>5.1538461538461524</v>
      </c>
      <c r="V373" s="43">
        <v>97.924148127433426</v>
      </c>
      <c r="W373" s="23">
        <v>336</v>
      </c>
      <c r="X373" s="44">
        <v>0.93333333333333335</v>
      </c>
      <c r="Y373" s="4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</row>
    <row r="374" spans="1:39" ht="16.5" customHeight="1" x14ac:dyDescent="0.25">
      <c r="A374" s="16">
        <v>24030800</v>
      </c>
      <c r="B374" s="17" t="s">
        <v>1211</v>
      </c>
      <c r="C374" s="17" t="s">
        <v>563</v>
      </c>
      <c r="D374" s="17" t="s">
        <v>564</v>
      </c>
      <c r="E374" s="17" t="s">
        <v>504</v>
      </c>
      <c r="F374" s="17">
        <v>6</v>
      </c>
      <c r="G374" s="17">
        <v>3200</v>
      </c>
      <c r="H374" s="18">
        <v>-73.163499999999999</v>
      </c>
      <c r="I374" s="19">
        <v>5.5338055600000002</v>
      </c>
      <c r="J374" s="42">
        <v>3.1797619047619041</v>
      </c>
      <c r="K374" s="20">
        <v>5.3745096697682921</v>
      </c>
      <c r="L374" s="20">
        <v>9.3517241379310327</v>
      </c>
      <c r="M374" s="20">
        <v>12.290130796670629</v>
      </c>
      <c r="N374" s="20">
        <v>14.17241379310345</v>
      </c>
      <c r="O374" s="20">
        <v>11.607142857142859</v>
      </c>
      <c r="P374" s="20">
        <v>13.96428571428571</v>
      </c>
      <c r="Q374" s="20">
        <v>11.906896551724129</v>
      </c>
      <c r="R374" s="20">
        <v>9.8888888888888911</v>
      </c>
      <c r="S374" s="20">
        <v>11.716177096636869</v>
      </c>
      <c r="T374" s="20">
        <v>12.518518518518521</v>
      </c>
      <c r="U374" s="20">
        <v>6.2068965517241361</v>
      </c>
      <c r="V374" s="43">
        <v>122.17734648115641</v>
      </c>
      <c r="W374" s="23">
        <v>338</v>
      </c>
      <c r="X374" s="44">
        <v>0.93888888888888888</v>
      </c>
      <c r="Y374" s="4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</row>
    <row r="375" spans="1:39" ht="16.5" customHeight="1" x14ac:dyDescent="0.25">
      <c r="A375" s="16">
        <v>24030770</v>
      </c>
      <c r="B375" s="17" t="s">
        <v>1211</v>
      </c>
      <c r="C375" s="17" t="s">
        <v>1508</v>
      </c>
      <c r="D375" s="17" t="s">
        <v>564</v>
      </c>
      <c r="E375" s="17" t="s">
        <v>504</v>
      </c>
      <c r="F375" s="17">
        <v>6</v>
      </c>
      <c r="G375" s="17">
        <v>2836</v>
      </c>
      <c r="H375" s="18">
        <v>-73.126305560000006</v>
      </c>
      <c r="I375" s="19">
        <v>5.62347222</v>
      </c>
      <c r="J375" s="42">
        <v>3.736842105263158</v>
      </c>
      <c r="K375" s="20">
        <v>3.7521705665024641</v>
      </c>
      <c r="L375" s="20">
        <v>9.529411764705884</v>
      </c>
      <c r="M375" s="20">
        <v>10.7</v>
      </c>
      <c r="N375" s="20">
        <v>10.95</v>
      </c>
      <c r="O375" s="20">
        <v>7.3333333333333321</v>
      </c>
      <c r="P375" s="20">
        <v>7.8221415607985456</v>
      </c>
      <c r="Q375" s="20">
        <v>7.4210526315789469</v>
      </c>
      <c r="R375" s="20">
        <v>7.2177858439201454</v>
      </c>
      <c r="S375" s="20">
        <v>10.075925925925921</v>
      </c>
      <c r="T375" s="20">
        <v>11.10526315789474</v>
      </c>
      <c r="U375" s="20">
        <v>5.5263157894736832</v>
      </c>
      <c r="V375" s="43">
        <v>95.170242679396821</v>
      </c>
      <c r="W375" s="23">
        <v>227</v>
      </c>
      <c r="X375" s="44">
        <v>0.9458333333333333</v>
      </c>
      <c r="Y375" s="45" t="s">
        <v>1214</v>
      </c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</row>
    <row r="376" spans="1:39" ht="16.5" customHeight="1" x14ac:dyDescent="0.25">
      <c r="A376" s="16">
        <v>24035040</v>
      </c>
      <c r="B376" s="17" t="s">
        <v>1236</v>
      </c>
      <c r="C376" s="17" t="s">
        <v>1509</v>
      </c>
      <c r="D376" s="17" t="s">
        <v>564</v>
      </c>
      <c r="E376" s="17" t="s">
        <v>504</v>
      </c>
      <c r="F376" s="17">
        <v>6</v>
      </c>
      <c r="G376" s="17">
        <v>2700</v>
      </c>
      <c r="H376" s="18">
        <v>-73.208777779999991</v>
      </c>
      <c r="I376" s="19">
        <v>5.5791944400000002</v>
      </c>
      <c r="J376" s="42">
        <v>6.3285714285714274</v>
      </c>
      <c r="K376" s="20">
        <v>7.5869366903849658</v>
      </c>
      <c r="L376" s="20">
        <v>12.897828863346099</v>
      </c>
      <c r="M376" s="20">
        <v>16.236453201970441</v>
      </c>
      <c r="N376" s="20">
        <v>19.48735632183908</v>
      </c>
      <c r="O376" s="20">
        <v>17.272030651340991</v>
      </c>
      <c r="P376" s="20">
        <v>16.753086419753082</v>
      </c>
      <c r="Q376" s="20">
        <v>15.72413793103448</v>
      </c>
      <c r="R376" s="20">
        <v>13.964285714285721</v>
      </c>
      <c r="S376" s="20">
        <v>16.229761904761901</v>
      </c>
      <c r="T376" s="20">
        <v>15.58333333333333</v>
      </c>
      <c r="U376" s="20">
        <v>9.7777777777777768</v>
      </c>
      <c r="V376" s="43">
        <v>167.8415602383993</v>
      </c>
      <c r="W376" s="23">
        <v>333</v>
      </c>
      <c r="X376" s="44">
        <v>0.92500000000000004</v>
      </c>
      <c r="Y376" s="4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</row>
    <row r="377" spans="1:39" ht="16.5" customHeight="1" x14ac:dyDescent="0.25">
      <c r="A377" s="16">
        <v>24035300</v>
      </c>
      <c r="B377" s="17" t="s">
        <v>1288</v>
      </c>
      <c r="C377" s="17" t="s">
        <v>1412</v>
      </c>
      <c r="D377" s="17" t="s">
        <v>564</v>
      </c>
      <c r="E377" s="17" t="s">
        <v>504</v>
      </c>
      <c r="F377" s="17">
        <v>6</v>
      </c>
      <c r="G377" s="17">
        <v>2700</v>
      </c>
      <c r="H377" s="18">
        <v>-73.187722220000012</v>
      </c>
      <c r="I377" s="19">
        <v>5.5969166699999997</v>
      </c>
      <c r="J377" s="42">
        <v>5.2754385964912274</v>
      </c>
      <c r="K377" s="20">
        <v>5.246428571428571</v>
      </c>
      <c r="L377" s="20">
        <v>11.5</v>
      </c>
      <c r="M377" s="20">
        <v>14.7</v>
      </c>
      <c r="N377" s="20">
        <v>17.684210526315791</v>
      </c>
      <c r="O377" s="20">
        <v>14.5</v>
      </c>
      <c r="P377" s="20">
        <v>14.45</v>
      </c>
      <c r="Q377" s="20">
        <v>13.2</v>
      </c>
      <c r="R377" s="20">
        <v>12.789473684210529</v>
      </c>
      <c r="S377" s="20">
        <v>15.631578947368419</v>
      </c>
      <c r="T377" s="20">
        <v>14.517857142857141</v>
      </c>
      <c r="U377" s="20">
        <v>8.4499999999999975</v>
      </c>
      <c r="V377" s="43">
        <v>147.94498746867171</v>
      </c>
      <c r="W377" s="23">
        <v>236</v>
      </c>
      <c r="X377" s="44">
        <v>0.98333333333333328</v>
      </c>
      <c r="Y377" s="45" t="s">
        <v>1214</v>
      </c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</row>
    <row r="378" spans="1:39" ht="16.5" customHeight="1" x14ac:dyDescent="0.25">
      <c r="A378" s="16">
        <v>24035130</v>
      </c>
      <c r="B378" s="17" t="s">
        <v>1227</v>
      </c>
      <c r="C378" s="17" t="s">
        <v>596</v>
      </c>
      <c r="D378" s="17" t="s">
        <v>597</v>
      </c>
      <c r="E378" s="17" t="s">
        <v>504</v>
      </c>
      <c r="F378" s="17">
        <v>6</v>
      </c>
      <c r="G378" s="17">
        <v>2690</v>
      </c>
      <c r="H378" s="18">
        <v>-73.360813059999998</v>
      </c>
      <c r="I378" s="19">
        <v>5.5430774999999999</v>
      </c>
      <c r="J378" s="42">
        <v>5.3333333333333313</v>
      </c>
      <c r="K378" s="20">
        <v>7.4370792282430189</v>
      </c>
      <c r="L378" s="20">
        <v>13.206896551724141</v>
      </c>
      <c r="M378" s="20">
        <v>16.517241379310342</v>
      </c>
      <c r="N378" s="20">
        <v>18.62068965517242</v>
      </c>
      <c r="O378" s="20">
        <v>18.071428571428569</v>
      </c>
      <c r="P378" s="20">
        <v>18.845422116527939</v>
      </c>
      <c r="Q378" s="20">
        <v>17.288275862068961</v>
      </c>
      <c r="R378" s="20">
        <v>14.24</v>
      </c>
      <c r="S378" s="20">
        <v>16.862068965517238</v>
      </c>
      <c r="T378" s="20">
        <v>15.86206896551724</v>
      </c>
      <c r="U378" s="20">
        <v>8.7149425287356301</v>
      </c>
      <c r="V378" s="43">
        <v>170.99944715757891</v>
      </c>
      <c r="W378" s="23">
        <v>350</v>
      </c>
      <c r="X378" s="44">
        <v>0.97222222222222221</v>
      </c>
      <c r="Y378" s="4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</row>
    <row r="379" spans="1:39" ht="16.5" customHeight="1" x14ac:dyDescent="0.25">
      <c r="A379" s="16">
        <v>35070030</v>
      </c>
      <c r="B379" s="17" t="s">
        <v>1211</v>
      </c>
      <c r="C379" s="17" t="s">
        <v>1510</v>
      </c>
      <c r="D379" s="17" t="s">
        <v>1510</v>
      </c>
      <c r="E379" s="17" t="s">
        <v>504</v>
      </c>
      <c r="F379" s="17">
        <v>6</v>
      </c>
      <c r="G379" s="17">
        <v>2400</v>
      </c>
      <c r="H379" s="18">
        <v>-73.496361110000009</v>
      </c>
      <c r="I379" s="19">
        <v>5.3177500000000002</v>
      </c>
      <c r="J379" s="42">
        <v>6.3103448275862046</v>
      </c>
      <c r="K379" s="20">
        <v>6.4523974671120934</v>
      </c>
      <c r="L379" s="20">
        <v>11.86206896551724</v>
      </c>
      <c r="M379" s="20">
        <v>16.58620689655173</v>
      </c>
      <c r="N379" s="20">
        <v>24.333333333333329</v>
      </c>
      <c r="O379" s="20">
        <v>26.37432950191571</v>
      </c>
      <c r="P379" s="20">
        <v>28.566666666666659</v>
      </c>
      <c r="Q379" s="20">
        <v>27.29999999999999</v>
      </c>
      <c r="R379" s="20">
        <v>22.033333333333339</v>
      </c>
      <c r="S379" s="20">
        <v>20.70919540229885</v>
      </c>
      <c r="T379" s="20">
        <v>18.466666666666669</v>
      </c>
      <c r="U379" s="20">
        <v>10.56666666666667</v>
      </c>
      <c r="V379" s="43">
        <v>219.5612097276485</v>
      </c>
      <c r="W379" s="23">
        <v>356</v>
      </c>
      <c r="X379" s="44">
        <v>0.98888888888888893</v>
      </c>
      <c r="Y379" s="4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</row>
    <row r="380" spans="1:39" ht="16.5" customHeight="1" x14ac:dyDescent="0.25">
      <c r="A380" s="16">
        <v>24030820</v>
      </c>
      <c r="B380" s="17" t="s">
        <v>1235</v>
      </c>
      <c r="C380" s="17" t="s">
        <v>1511</v>
      </c>
      <c r="D380" s="17" t="s">
        <v>1512</v>
      </c>
      <c r="E380" s="17" t="s">
        <v>504</v>
      </c>
      <c r="F380" s="17">
        <v>6</v>
      </c>
      <c r="G380" s="17">
        <v>2780</v>
      </c>
      <c r="H380" s="18">
        <v>-73.21011111</v>
      </c>
      <c r="I380" s="19">
        <v>5.6637222200000004</v>
      </c>
      <c r="J380" s="42">
        <v>8.0357142857142829</v>
      </c>
      <c r="K380" s="20">
        <v>8.9180999396516629</v>
      </c>
      <c r="L380" s="20">
        <v>14.19230769230769</v>
      </c>
      <c r="M380" s="20">
        <v>17.37037037037037</v>
      </c>
      <c r="N380" s="20">
        <v>19.392857142857139</v>
      </c>
      <c r="O380" s="20">
        <v>15</v>
      </c>
      <c r="P380" s="20">
        <v>16.458791208791201</v>
      </c>
      <c r="Q380" s="20">
        <v>14.148148148148151</v>
      </c>
      <c r="R380" s="20">
        <v>15.18681318681319</v>
      </c>
      <c r="S380" s="20">
        <v>18</v>
      </c>
      <c r="T380" s="20">
        <v>15.76923076923077</v>
      </c>
      <c r="U380" s="20">
        <v>10.23999999999999</v>
      </c>
      <c r="V380" s="43">
        <v>172.7123327438845</v>
      </c>
      <c r="W380" s="23">
        <v>319</v>
      </c>
      <c r="X380" s="44">
        <v>0.88611111111111107</v>
      </c>
      <c r="Y380" s="4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</row>
    <row r="381" spans="1:39" ht="16.5" customHeight="1" x14ac:dyDescent="0.25">
      <c r="A381" s="16">
        <v>24030530</v>
      </c>
      <c r="B381" s="17" t="s">
        <v>1211</v>
      </c>
      <c r="C381" s="17" t="s">
        <v>1015</v>
      </c>
      <c r="D381" s="17" t="s">
        <v>1512</v>
      </c>
      <c r="E381" s="17" t="s">
        <v>504</v>
      </c>
      <c r="F381" s="17">
        <v>6</v>
      </c>
      <c r="G381" s="17">
        <v>2580</v>
      </c>
      <c r="H381" s="18">
        <v>-73.234222220000007</v>
      </c>
      <c r="I381" s="19">
        <v>5.6987222199999996</v>
      </c>
      <c r="J381" s="42">
        <v>4.5172413793103434</v>
      </c>
      <c r="K381" s="20">
        <v>5.5908514680809578</v>
      </c>
      <c r="L381" s="20">
        <v>10.706666666666671</v>
      </c>
      <c r="M381" s="20">
        <v>13.83333333333333</v>
      </c>
      <c r="N381" s="20">
        <v>14.5448275862069</v>
      </c>
      <c r="O381" s="20">
        <v>10.87277051129608</v>
      </c>
      <c r="P381" s="20">
        <v>10.58620689655173</v>
      </c>
      <c r="Q381" s="20">
        <v>10.42988505747126</v>
      </c>
      <c r="R381" s="20">
        <v>10.17241379310345</v>
      </c>
      <c r="S381" s="20">
        <v>13.95222222222222</v>
      </c>
      <c r="T381" s="20">
        <v>13.96551724137931</v>
      </c>
      <c r="U381" s="20">
        <v>8.1666666666666643</v>
      </c>
      <c r="V381" s="43">
        <v>127.33860282228891</v>
      </c>
      <c r="W381" s="23">
        <v>352</v>
      </c>
      <c r="X381" s="44">
        <v>0.97777777777777775</v>
      </c>
      <c r="Y381" s="4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</row>
    <row r="382" spans="1:39" ht="16.5" customHeight="1" x14ac:dyDescent="0.25">
      <c r="A382" s="16">
        <v>24030860</v>
      </c>
      <c r="B382" s="17" t="s">
        <v>1211</v>
      </c>
      <c r="C382" s="17" t="s">
        <v>1513</v>
      </c>
      <c r="D382" s="17" t="s">
        <v>1514</v>
      </c>
      <c r="E382" s="17" t="s">
        <v>504</v>
      </c>
      <c r="F382" s="17">
        <v>6</v>
      </c>
      <c r="G382" s="17">
        <v>2800</v>
      </c>
      <c r="H382" s="18">
        <v>-72.866666670000001</v>
      </c>
      <c r="I382" s="19">
        <v>6.1007222199999998</v>
      </c>
      <c r="J382" s="42">
        <v>8.3333333333333286</v>
      </c>
      <c r="K382" s="20">
        <v>9.8001634958382873</v>
      </c>
      <c r="L382" s="20">
        <v>15.896551724137931</v>
      </c>
      <c r="M382" s="20">
        <v>18.866666666666671</v>
      </c>
      <c r="N382" s="20">
        <v>17.233333333333331</v>
      </c>
      <c r="O382" s="20">
        <v>12.793103448275859</v>
      </c>
      <c r="P382" s="20">
        <v>13.3448275862069</v>
      </c>
      <c r="Q382" s="20">
        <v>13.413793103448279</v>
      </c>
      <c r="R382" s="20">
        <v>13.5</v>
      </c>
      <c r="S382" s="20">
        <v>18.100000000000001</v>
      </c>
      <c r="T382" s="20">
        <v>17.2</v>
      </c>
      <c r="U382" s="20">
        <v>10.103448275862069</v>
      </c>
      <c r="V382" s="43">
        <v>168.5852209671026</v>
      </c>
      <c r="W382" s="23">
        <v>354</v>
      </c>
      <c r="X382" s="44">
        <v>0.98333333333333328</v>
      </c>
      <c r="Y382" s="4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</row>
    <row r="383" spans="1:39" ht="16.5" customHeight="1" x14ac:dyDescent="0.25">
      <c r="A383" s="16">
        <v>24030650</v>
      </c>
      <c r="B383" s="17" t="s">
        <v>1211</v>
      </c>
      <c r="C383" s="17" t="s">
        <v>1514</v>
      </c>
      <c r="D383" s="17" t="s">
        <v>1514</v>
      </c>
      <c r="E383" s="17" t="s">
        <v>504</v>
      </c>
      <c r="F383" s="17">
        <v>6</v>
      </c>
      <c r="G383" s="17">
        <v>2833</v>
      </c>
      <c r="H383" s="18">
        <v>-72.855611109999998</v>
      </c>
      <c r="I383" s="19">
        <v>6.0336111099999998</v>
      </c>
      <c r="J383" s="42">
        <v>5.7499999999999991</v>
      </c>
      <c r="K383" s="20">
        <v>6.78417487684729</v>
      </c>
      <c r="L383" s="20">
        <v>11.57692307692307</v>
      </c>
      <c r="M383" s="20">
        <v>14.60509031198686</v>
      </c>
      <c r="N383" s="20">
        <v>11.642857142857141</v>
      </c>
      <c r="O383" s="20">
        <v>8.7142857142857135</v>
      </c>
      <c r="P383" s="20">
        <v>8.6716049382716029</v>
      </c>
      <c r="Q383" s="20">
        <v>9.4642857142857117</v>
      </c>
      <c r="R383" s="20">
        <v>9.7692307692307683</v>
      </c>
      <c r="S383" s="20">
        <v>13.53846153846154</v>
      </c>
      <c r="T383" s="20">
        <v>12.21984259532152</v>
      </c>
      <c r="U383" s="20">
        <v>5.8888888888888866</v>
      </c>
      <c r="V383" s="43">
        <v>118.6256455673601</v>
      </c>
      <c r="W383" s="23">
        <v>326</v>
      </c>
      <c r="X383" s="44">
        <v>0.90555555555555556</v>
      </c>
      <c r="Y383" s="4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</row>
    <row r="384" spans="1:39" ht="16.5" customHeight="1" x14ac:dyDescent="0.25">
      <c r="A384" s="16">
        <v>35070050</v>
      </c>
      <c r="B384" s="17" t="s">
        <v>1211</v>
      </c>
      <c r="C384" s="17" t="s">
        <v>1515</v>
      </c>
      <c r="D384" s="17" t="s">
        <v>1515</v>
      </c>
      <c r="E384" s="17" t="s">
        <v>504</v>
      </c>
      <c r="F384" s="17">
        <v>6</v>
      </c>
      <c r="G384" s="17">
        <v>2300</v>
      </c>
      <c r="H384" s="18">
        <v>-73.444555560000012</v>
      </c>
      <c r="I384" s="19">
        <v>5.2191111100000001</v>
      </c>
      <c r="J384" s="42">
        <v>5.1333333333333311</v>
      </c>
      <c r="K384" s="20">
        <v>7.794950358815302</v>
      </c>
      <c r="L384" s="20">
        <v>12.566666666666659</v>
      </c>
      <c r="M384" s="20">
        <v>18.633333333333329</v>
      </c>
      <c r="N384" s="20">
        <v>23.088888888888889</v>
      </c>
      <c r="O384" s="20">
        <v>24.2</v>
      </c>
      <c r="P384" s="20">
        <v>26.103448275862061</v>
      </c>
      <c r="Q384" s="20">
        <v>23.766666666666659</v>
      </c>
      <c r="R384" s="20">
        <v>19.733333333333331</v>
      </c>
      <c r="S384" s="20">
        <v>18.640229885057469</v>
      </c>
      <c r="T384" s="20">
        <v>16.137931034482762</v>
      </c>
      <c r="U384" s="20">
        <v>8.670114942528734</v>
      </c>
      <c r="V384" s="43">
        <v>204.46889671896849</v>
      </c>
      <c r="W384" s="23">
        <v>356</v>
      </c>
      <c r="X384" s="44">
        <v>0.98888888888888893</v>
      </c>
      <c r="Y384" s="4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</row>
    <row r="385" spans="1:39" ht="16.5" customHeight="1" x14ac:dyDescent="0.25">
      <c r="A385" s="16">
        <v>35070020</v>
      </c>
      <c r="B385" s="17" t="s">
        <v>1211</v>
      </c>
      <c r="C385" s="17" t="s">
        <v>538</v>
      </c>
      <c r="D385" s="17" t="s">
        <v>538</v>
      </c>
      <c r="E385" s="17" t="s">
        <v>504</v>
      </c>
      <c r="F385" s="17">
        <v>6</v>
      </c>
      <c r="G385" s="17">
        <v>2630</v>
      </c>
      <c r="H385" s="18">
        <v>-73.602888890000003</v>
      </c>
      <c r="I385" s="19">
        <v>5.3830555599999999</v>
      </c>
      <c r="J385" s="42">
        <v>5.4994054696789521</v>
      </c>
      <c r="K385" s="20">
        <v>7.2212880510294308</v>
      </c>
      <c r="L385" s="20">
        <v>11.60919540229885</v>
      </c>
      <c r="M385" s="20">
        <v>15.72413793103448</v>
      </c>
      <c r="N385" s="20">
        <v>21.275862068965509</v>
      </c>
      <c r="O385" s="20">
        <v>22.05588585017836</v>
      </c>
      <c r="P385" s="20">
        <v>24.206896551724139</v>
      </c>
      <c r="Q385" s="20">
        <v>21.56666666666667</v>
      </c>
      <c r="R385" s="20">
        <v>15.505747126436781</v>
      </c>
      <c r="S385" s="20">
        <v>16.370986920332939</v>
      </c>
      <c r="T385" s="20">
        <v>14.13448275862069</v>
      </c>
      <c r="U385" s="20">
        <v>8.7333333333333307</v>
      </c>
      <c r="V385" s="43">
        <v>183.90388813030009</v>
      </c>
      <c r="W385" s="23">
        <v>353</v>
      </c>
      <c r="X385" s="44">
        <v>0.98055555555555551</v>
      </c>
      <c r="Y385" s="4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</row>
    <row r="386" spans="1:39" ht="16.5" customHeight="1" x14ac:dyDescent="0.25">
      <c r="A386" s="16">
        <v>24010410</v>
      </c>
      <c r="B386" s="17" t="s">
        <v>1211</v>
      </c>
      <c r="C386" s="17" t="s">
        <v>1516</v>
      </c>
      <c r="D386" s="17" t="s">
        <v>1517</v>
      </c>
      <c r="E386" s="17" t="s">
        <v>504</v>
      </c>
      <c r="F386" s="17">
        <v>6</v>
      </c>
      <c r="G386" s="17">
        <v>2120</v>
      </c>
      <c r="H386" s="18">
        <v>-73.545277779999992</v>
      </c>
      <c r="I386" s="19">
        <v>5.6020833300000001</v>
      </c>
      <c r="J386" s="42">
        <v>4.4214285714285699</v>
      </c>
      <c r="K386" s="20">
        <v>5.5398296387520523</v>
      </c>
      <c r="L386" s="20">
        <v>9.1333333333333311</v>
      </c>
      <c r="M386" s="20">
        <v>10.482758620689649</v>
      </c>
      <c r="N386" s="20">
        <v>8.1999999999999975</v>
      </c>
      <c r="O386" s="20">
        <v>4.3000000000000007</v>
      </c>
      <c r="P386" s="20">
        <v>3.275862068965516</v>
      </c>
      <c r="Q386" s="20">
        <v>2.8666666666666658</v>
      </c>
      <c r="R386" s="20">
        <v>4.5612366230677761</v>
      </c>
      <c r="S386" s="20">
        <v>10.15555555555556</v>
      </c>
      <c r="T386" s="20">
        <v>11.620689655172409</v>
      </c>
      <c r="U386" s="20">
        <v>6.5999999999999979</v>
      </c>
      <c r="V386" s="43">
        <v>81.157360733631535</v>
      </c>
      <c r="W386" s="23">
        <v>357</v>
      </c>
      <c r="X386" s="44">
        <v>0.9916666666666667</v>
      </c>
      <c r="Y386" s="4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</row>
    <row r="387" spans="1:39" ht="16.5" customHeight="1" x14ac:dyDescent="0.25">
      <c r="A387" s="16">
        <v>24015300</v>
      </c>
      <c r="B387" s="17" t="s">
        <v>1227</v>
      </c>
      <c r="C387" s="17" t="s">
        <v>1518</v>
      </c>
      <c r="D387" s="17" t="s">
        <v>1517</v>
      </c>
      <c r="E387" s="17" t="s">
        <v>504</v>
      </c>
      <c r="F387" s="17">
        <v>6</v>
      </c>
      <c r="G387" s="17">
        <v>2215</v>
      </c>
      <c r="H387" s="18">
        <v>-73.54394443999999</v>
      </c>
      <c r="I387" s="19">
        <v>5.6558333300000001</v>
      </c>
      <c r="J387" s="42">
        <v>8.6632183908045981</v>
      </c>
      <c r="K387" s="20">
        <v>10.348416001358929</v>
      </c>
      <c r="L387" s="20">
        <v>16.31034482758621</v>
      </c>
      <c r="M387" s="20">
        <v>16.54712643678161</v>
      </c>
      <c r="N387" s="20">
        <v>14.81444444444444</v>
      </c>
      <c r="O387" s="20">
        <v>11.210463733650419</v>
      </c>
      <c r="P387" s="20">
        <v>9.4606896551724127</v>
      </c>
      <c r="Q387" s="20">
        <v>8.6317733990147758</v>
      </c>
      <c r="R387" s="20">
        <v>9.5555555555555571</v>
      </c>
      <c r="S387" s="20">
        <v>15.93333333333333</v>
      </c>
      <c r="T387" s="20">
        <v>17.912643678160919</v>
      </c>
      <c r="U387" s="20">
        <v>12.1062962962963</v>
      </c>
      <c r="V387" s="43">
        <v>151.49430575215951</v>
      </c>
      <c r="W387" s="23">
        <v>355</v>
      </c>
      <c r="X387" s="44">
        <v>0.98611111111111116</v>
      </c>
      <c r="Y387" s="4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</row>
    <row r="388" spans="1:39" ht="16.5" customHeight="1" x14ac:dyDescent="0.25">
      <c r="A388" s="16">
        <v>35080010</v>
      </c>
      <c r="B388" s="17" t="s">
        <v>1211</v>
      </c>
      <c r="C388" s="17" t="s">
        <v>531</v>
      </c>
      <c r="D388" s="17" t="s">
        <v>1519</v>
      </c>
      <c r="E388" s="17" t="s">
        <v>504</v>
      </c>
      <c r="F388" s="17">
        <v>6</v>
      </c>
      <c r="G388" s="17">
        <v>1720</v>
      </c>
      <c r="H388" s="18">
        <v>-73.169277780000002</v>
      </c>
      <c r="I388" s="19">
        <v>5.2829722200000004</v>
      </c>
      <c r="J388" s="42">
        <v>6.3766666666666634</v>
      </c>
      <c r="K388" s="20">
        <v>6.6837574473573298</v>
      </c>
      <c r="L388" s="20">
        <v>12.13793103448276</v>
      </c>
      <c r="M388" s="20">
        <v>18.466995073891621</v>
      </c>
      <c r="N388" s="20">
        <v>23.133333333333329</v>
      </c>
      <c r="O388" s="20">
        <v>24.772959183673471</v>
      </c>
      <c r="P388" s="20">
        <v>25.57412698412698</v>
      </c>
      <c r="Q388" s="20">
        <v>22.35747126436781</v>
      </c>
      <c r="R388" s="20">
        <v>15.764532019704429</v>
      </c>
      <c r="S388" s="20">
        <v>16.777777777777779</v>
      </c>
      <c r="T388" s="20">
        <v>15.862068965517251</v>
      </c>
      <c r="U388" s="20">
        <v>9.8275862068965516</v>
      </c>
      <c r="V388" s="43">
        <v>197.73520595779601</v>
      </c>
      <c r="W388" s="23">
        <v>350</v>
      </c>
      <c r="X388" s="44">
        <v>0.97222222222222221</v>
      </c>
      <c r="Y388" s="4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</row>
    <row r="389" spans="1:39" ht="16.5" customHeight="1" x14ac:dyDescent="0.25">
      <c r="A389" s="16">
        <v>26180190</v>
      </c>
      <c r="B389" s="17" t="s">
        <v>1211</v>
      </c>
      <c r="C389" s="17" t="s">
        <v>1520</v>
      </c>
      <c r="D389" s="17" t="s">
        <v>1520</v>
      </c>
      <c r="E389" s="17" t="s">
        <v>110</v>
      </c>
      <c r="F389" s="17">
        <v>1</v>
      </c>
      <c r="G389" s="17">
        <v>2400</v>
      </c>
      <c r="H389" s="18">
        <v>-75.451194439999995</v>
      </c>
      <c r="I389" s="19">
        <v>5.6000277799999996</v>
      </c>
      <c r="J389" s="42">
        <v>6.6701149425287332</v>
      </c>
      <c r="K389" s="20">
        <v>8.1997940377102072</v>
      </c>
      <c r="L389" s="20">
        <v>13.771264367816091</v>
      </c>
      <c r="M389" s="20">
        <v>16.53218390804598</v>
      </c>
      <c r="N389" s="20">
        <v>17.233333333333331</v>
      </c>
      <c r="O389" s="20">
        <v>13.35172413793104</v>
      </c>
      <c r="P389" s="20">
        <v>11.14666666666667</v>
      </c>
      <c r="Q389" s="20">
        <v>10.8</v>
      </c>
      <c r="R389" s="20">
        <v>14.896551724137939</v>
      </c>
      <c r="S389" s="20">
        <v>17.862068965517231</v>
      </c>
      <c r="T389" s="20">
        <v>15.27586206896552</v>
      </c>
      <c r="U389" s="20">
        <v>10.350574712643679</v>
      </c>
      <c r="V389" s="43">
        <v>156.09013886529641</v>
      </c>
      <c r="W389" s="23">
        <v>353</v>
      </c>
      <c r="X389" s="44">
        <v>0.98055555555555551</v>
      </c>
      <c r="Y389" s="4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</row>
    <row r="390" spans="1:39" ht="16.5" customHeight="1" x14ac:dyDescent="0.25">
      <c r="A390" s="16">
        <v>26160160</v>
      </c>
      <c r="B390" s="17" t="s">
        <v>1211</v>
      </c>
      <c r="C390" s="17" t="s">
        <v>1521</v>
      </c>
      <c r="D390" s="17" t="s">
        <v>1520</v>
      </c>
      <c r="E390" s="17" t="s">
        <v>110</v>
      </c>
      <c r="F390" s="17">
        <v>1</v>
      </c>
      <c r="G390" s="17">
        <v>1480</v>
      </c>
      <c r="H390" s="18">
        <v>-75.577500000000001</v>
      </c>
      <c r="I390" s="19">
        <v>5.5875000000000004</v>
      </c>
      <c r="J390" s="42">
        <v>8.7666666666666657</v>
      </c>
      <c r="K390" s="20">
        <v>9.6111076902025161</v>
      </c>
      <c r="L390" s="20">
        <v>13.066666666666659</v>
      </c>
      <c r="M390" s="20">
        <v>15.33333333333333</v>
      </c>
      <c r="N390" s="20">
        <v>18.133333333333329</v>
      </c>
      <c r="O390" s="20">
        <v>14.28148148148148</v>
      </c>
      <c r="P390" s="20">
        <v>12.884444444444441</v>
      </c>
      <c r="Q390" s="20">
        <v>12.97666666666667</v>
      </c>
      <c r="R390" s="20">
        <v>14.53333333333333</v>
      </c>
      <c r="S390" s="20">
        <v>17.714444444444439</v>
      </c>
      <c r="T390" s="20">
        <v>17.2</v>
      </c>
      <c r="U390" s="20">
        <v>12.977777777777771</v>
      </c>
      <c r="V390" s="43">
        <v>167.47925583835061</v>
      </c>
      <c r="W390" s="23">
        <v>360</v>
      </c>
      <c r="X390" s="44">
        <v>1</v>
      </c>
      <c r="Y390" s="4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</row>
    <row r="391" spans="1:39" ht="16.5" customHeight="1" x14ac:dyDescent="0.25">
      <c r="A391" s="16">
        <v>26185010</v>
      </c>
      <c r="B391" s="17" t="s">
        <v>1236</v>
      </c>
      <c r="C391" s="17" t="s">
        <v>1522</v>
      </c>
      <c r="D391" s="17" t="s">
        <v>1520</v>
      </c>
      <c r="E391" s="17" t="s">
        <v>110</v>
      </c>
      <c r="F391" s="17">
        <v>1</v>
      </c>
      <c r="G391" s="17">
        <v>2180</v>
      </c>
      <c r="H391" s="18">
        <v>-75.344777780000001</v>
      </c>
      <c r="I391" s="19">
        <v>5.5787499999999994</v>
      </c>
      <c r="J391" s="42">
        <v>13.973501326259949</v>
      </c>
      <c r="K391" s="20">
        <v>14.97899425287356</v>
      </c>
      <c r="L391" s="20">
        <v>18.58354022988506</v>
      </c>
      <c r="M391" s="20">
        <v>20.837241379310338</v>
      </c>
      <c r="N391" s="20">
        <v>22.123221857325301</v>
      </c>
      <c r="O391" s="20">
        <v>18.413648944758389</v>
      </c>
      <c r="P391" s="20">
        <v>15.74612668940255</v>
      </c>
      <c r="Q391" s="20">
        <v>14.874796499796499</v>
      </c>
      <c r="R391" s="20">
        <v>19.407069799790111</v>
      </c>
      <c r="S391" s="20">
        <v>22.097500456121139</v>
      </c>
      <c r="T391" s="20">
        <v>20.35733990147784</v>
      </c>
      <c r="U391" s="20">
        <v>16.185496807151981</v>
      </c>
      <c r="V391" s="43">
        <v>217.5784781441528</v>
      </c>
      <c r="W391" s="23">
        <v>308</v>
      </c>
      <c r="X391" s="44">
        <v>0.85555555555555551</v>
      </c>
      <c r="Y391" s="4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</row>
    <row r="392" spans="1:39" ht="16.5" customHeight="1" x14ac:dyDescent="0.25">
      <c r="A392" s="16">
        <v>23040030</v>
      </c>
      <c r="B392" s="17" t="s">
        <v>1211</v>
      </c>
      <c r="C392" s="17" t="s">
        <v>1523</v>
      </c>
      <c r="D392" s="17" t="s">
        <v>1524</v>
      </c>
      <c r="E392" s="17" t="s">
        <v>110</v>
      </c>
      <c r="F392" s="17">
        <v>10</v>
      </c>
      <c r="G392" s="17">
        <v>192</v>
      </c>
      <c r="H392" s="18">
        <v>-74.676166670000001</v>
      </c>
      <c r="I392" s="19">
        <v>5.4791944399999997</v>
      </c>
      <c r="J392" s="42">
        <v>4.6821428571428569</v>
      </c>
      <c r="K392" s="20">
        <v>4.9241181386347641</v>
      </c>
      <c r="L392" s="20">
        <v>8.8214285714285676</v>
      </c>
      <c r="M392" s="20">
        <v>11.571428571428569</v>
      </c>
      <c r="N392" s="20">
        <v>10.96428571428571</v>
      </c>
      <c r="O392" s="20">
        <v>6.5849753694581272</v>
      </c>
      <c r="P392" s="20">
        <v>5.4642857142857126</v>
      </c>
      <c r="Q392" s="20">
        <v>6.1851851851851842</v>
      </c>
      <c r="R392" s="20">
        <v>8.527458492975736</v>
      </c>
      <c r="S392" s="20">
        <v>13.04</v>
      </c>
      <c r="T392" s="20">
        <v>11.77777777777778</v>
      </c>
      <c r="U392" s="20">
        <v>7.6538461538461524</v>
      </c>
      <c r="V392" s="43">
        <v>100.1969325464492</v>
      </c>
      <c r="W392" s="23">
        <v>328</v>
      </c>
      <c r="X392" s="44">
        <v>0.91111111111111109</v>
      </c>
      <c r="Y392" s="4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</row>
    <row r="393" spans="1:39" ht="16.5" customHeight="1" x14ac:dyDescent="0.25">
      <c r="A393" s="16">
        <v>26155110</v>
      </c>
      <c r="B393" s="17" t="s">
        <v>1227</v>
      </c>
      <c r="C393" s="17" t="s">
        <v>866</v>
      </c>
      <c r="D393" s="17" t="s">
        <v>867</v>
      </c>
      <c r="E393" s="17" t="s">
        <v>110</v>
      </c>
      <c r="F393" s="17">
        <v>9</v>
      </c>
      <c r="G393" s="17">
        <v>2104</v>
      </c>
      <c r="H393" s="18">
        <v>-75.469916669999989</v>
      </c>
      <c r="I393" s="19">
        <v>5.0297777799999999</v>
      </c>
      <c r="J393" s="42">
        <v>13.67586206896552</v>
      </c>
      <c r="K393" s="20">
        <v>14.604782037005579</v>
      </c>
      <c r="L393" s="20">
        <v>21.2</v>
      </c>
      <c r="M393" s="20">
        <v>22.956321839080459</v>
      </c>
      <c r="N393" s="20">
        <v>23.189999999999991</v>
      </c>
      <c r="O393" s="20">
        <v>18.66421789105447</v>
      </c>
      <c r="P393" s="20">
        <v>16.76264367816092</v>
      </c>
      <c r="Q393" s="20">
        <v>16.766666666666669</v>
      </c>
      <c r="R393" s="20">
        <v>20.103448275862071</v>
      </c>
      <c r="S393" s="20">
        <v>23.802098950524741</v>
      </c>
      <c r="T393" s="20">
        <v>22.632712379442459</v>
      </c>
      <c r="U393" s="20">
        <v>16.913095238095242</v>
      </c>
      <c r="V393" s="43">
        <v>231.27184902485811</v>
      </c>
      <c r="W393" s="23">
        <v>353</v>
      </c>
      <c r="X393" s="44">
        <v>0.98055555555555551</v>
      </c>
      <c r="Y393" s="4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</row>
    <row r="394" spans="1:39" ht="16.5" customHeight="1" x14ac:dyDescent="0.25">
      <c r="A394" s="16">
        <v>26150160</v>
      </c>
      <c r="B394" s="17" t="s">
        <v>1227</v>
      </c>
      <c r="C394" s="17" t="s">
        <v>1525</v>
      </c>
      <c r="D394" s="17" t="s">
        <v>867</v>
      </c>
      <c r="E394" s="17" t="s">
        <v>110</v>
      </c>
      <c r="F394" s="17">
        <v>9</v>
      </c>
      <c r="G394" s="17">
        <v>3341</v>
      </c>
      <c r="H394" s="18">
        <v>-75.356555560000004</v>
      </c>
      <c r="I394" s="19">
        <v>5.0178333300000002</v>
      </c>
      <c r="J394" s="42">
        <v>10.25172413793103</v>
      </c>
      <c r="K394" s="20">
        <v>11.098214285714279</v>
      </c>
      <c r="L394" s="20">
        <v>17.184444444444441</v>
      </c>
      <c r="M394" s="20">
        <v>20.366666666666671</v>
      </c>
      <c r="N394" s="20">
        <v>21.966666666666669</v>
      </c>
      <c r="O394" s="20">
        <v>16.852873563218392</v>
      </c>
      <c r="P394" s="20">
        <v>15.206896551724141</v>
      </c>
      <c r="Q394" s="20">
        <v>14.148148148148151</v>
      </c>
      <c r="R394" s="20">
        <v>16.037037037037042</v>
      </c>
      <c r="S394" s="20">
        <v>20.074074074074069</v>
      </c>
      <c r="T394" s="20">
        <v>19.66256157635468</v>
      </c>
      <c r="U394" s="20">
        <v>13.12380952380952</v>
      </c>
      <c r="V394" s="43">
        <v>195.9731166757891</v>
      </c>
      <c r="W394" s="23">
        <v>345</v>
      </c>
      <c r="X394" s="44">
        <v>0.95833333333333337</v>
      </c>
      <c r="Y394" s="4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</row>
    <row r="395" spans="1:39" ht="16.5" customHeight="1" x14ac:dyDescent="0.25">
      <c r="A395" s="16">
        <v>23020080</v>
      </c>
      <c r="B395" s="17" t="s">
        <v>1211</v>
      </c>
      <c r="C395" s="17" t="s">
        <v>840</v>
      </c>
      <c r="D395" s="17" t="s">
        <v>840</v>
      </c>
      <c r="E395" s="17" t="s">
        <v>110</v>
      </c>
      <c r="F395" s="17">
        <v>10</v>
      </c>
      <c r="G395" s="17">
        <v>1974</v>
      </c>
      <c r="H395" s="18">
        <v>-75.144083330000001</v>
      </c>
      <c r="I395" s="19">
        <v>5.26561111</v>
      </c>
      <c r="J395" s="42">
        <v>17.714285714285712</v>
      </c>
      <c r="K395" s="20">
        <v>18.899371122970258</v>
      </c>
      <c r="L395" s="20">
        <v>22.482758620689651</v>
      </c>
      <c r="M395" s="20">
        <v>22.679802955665028</v>
      </c>
      <c r="N395" s="20">
        <v>21.586206896551719</v>
      </c>
      <c r="O395" s="20">
        <v>14.793103448275859</v>
      </c>
      <c r="P395" s="20">
        <v>12.206896551724141</v>
      </c>
      <c r="Q395" s="20">
        <v>13.071428571428569</v>
      </c>
      <c r="R395" s="20">
        <v>18.620689655172409</v>
      </c>
      <c r="S395" s="20">
        <v>22.166666666666671</v>
      </c>
      <c r="T395" s="20">
        <v>23.45862068965517</v>
      </c>
      <c r="U395" s="20">
        <v>20.248888888888889</v>
      </c>
      <c r="V395" s="43">
        <v>227.92871978197411</v>
      </c>
      <c r="W395" s="23">
        <v>348</v>
      </c>
      <c r="X395" s="44">
        <v>0.96666666666666667</v>
      </c>
      <c r="Y395" s="4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</row>
    <row r="396" spans="1:39" ht="16.5" customHeight="1" x14ac:dyDescent="0.25">
      <c r="A396" s="16">
        <v>23050080</v>
      </c>
      <c r="B396" s="17" t="s">
        <v>1211</v>
      </c>
      <c r="C396" s="17" t="s">
        <v>972</v>
      </c>
      <c r="D396" s="17" t="s">
        <v>972</v>
      </c>
      <c r="E396" s="17" t="s">
        <v>110</v>
      </c>
      <c r="F396" s="17">
        <v>10</v>
      </c>
      <c r="G396" s="17">
        <v>1550</v>
      </c>
      <c r="H396" s="18">
        <v>-75.057472220000008</v>
      </c>
      <c r="I396" s="19">
        <v>5.2989166699999997</v>
      </c>
      <c r="J396" s="42">
        <v>14.47126436781609</v>
      </c>
      <c r="K396" s="20">
        <v>15.04262615007689</v>
      </c>
      <c r="L396" s="20">
        <v>17.266666666666659</v>
      </c>
      <c r="M396" s="20">
        <v>17.466666666666669</v>
      </c>
      <c r="N396" s="20">
        <v>16.785714285714281</v>
      </c>
      <c r="O396" s="20">
        <v>9.2857142857142883</v>
      </c>
      <c r="P396" s="20">
        <v>9.5357142857142811</v>
      </c>
      <c r="Q396" s="20">
        <v>9.5357142857142847</v>
      </c>
      <c r="R396" s="20">
        <v>14.892857142857141</v>
      </c>
      <c r="S396" s="20">
        <v>17.214285714285712</v>
      </c>
      <c r="T396" s="20">
        <v>18.428571428571431</v>
      </c>
      <c r="U396" s="20">
        <v>16.35925925925925</v>
      </c>
      <c r="V396" s="43">
        <v>176.285054539057</v>
      </c>
      <c r="W396" s="23">
        <v>340</v>
      </c>
      <c r="X396" s="44">
        <v>0.94444444444444442</v>
      </c>
      <c r="Y396" s="4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</row>
    <row r="397" spans="1:39" ht="16.5" customHeight="1" x14ac:dyDescent="0.25">
      <c r="A397" s="16">
        <v>23020090</v>
      </c>
      <c r="B397" s="17" t="s">
        <v>1211</v>
      </c>
      <c r="C397" s="17" t="s">
        <v>1526</v>
      </c>
      <c r="D397" s="17" t="s">
        <v>1526</v>
      </c>
      <c r="E397" s="17" t="s">
        <v>110</v>
      </c>
      <c r="F397" s="17">
        <v>1</v>
      </c>
      <c r="G397" s="17">
        <v>1700</v>
      </c>
      <c r="H397" s="18">
        <v>-75.267138889999998</v>
      </c>
      <c r="I397" s="19">
        <v>5.2781666700000001</v>
      </c>
      <c r="J397" s="42">
        <v>12.27555555555556</v>
      </c>
      <c r="K397" s="20">
        <v>14.48480394392751</v>
      </c>
      <c r="L397" s="20">
        <v>18.221957986523979</v>
      </c>
      <c r="M397" s="20">
        <v>20.65517241379311</v>
      </c>
      <c r="N397" s="20">
        <v>22.06444444444444</v>
      </c>
      <c r="O397" s="20">
        <v>16.333333333333339</v>
      </c>
      <c r="P397" s="20">
        <v>15.36735042735042</v>
      </c>
      <c r="Q397" s="20">
        <v>13.46666666666667</v>
      </c>
      <c r="R397" s="20">
        <v>18.05977011494253</v>
      </c>
      <c r="S397" s="20">
        <v>20.399999999999999</v>
      </c>
      <c r="T397" s="20">
        <v>19.314942528735632</v>
      </c>
      <c r="U397" s="20">
        <v>15.23333333333334</v>
      </c>
      <c r="V397" s="43">
        <v>205.87733074860651</v>
      </c>
      <c r="W397" s="23">
        <v>358</v>
      </c>
      <c r="X397" s="44">
        <v>0.99444444444444446</v>
      </c>
      <c r="Y397" s="4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</row>
    <row r="398" spans="1:39" ht="16.5" customHeight="1" x14ac:dyDescent="0.25">
      <c r="A398" s="16">
        <v>26160120</v>
      </c>
      <c r="B398" s="17" t="s">
        <v>1211</v>
      </c>
      <c r="C398" s="17" t="s">
        <v>1527</v>
      </c>
      <c r="D398" s="17" t="s">
        <v>946</v>
      </c>
      <c r="E398" s="17" t="s">
        <v>110</v>
      </c>
      <c r="F398" s="17">
        <v>9</v>
      </c>
      <c r="G398" s="17">
        <v>2411</v>
      </c>
      <c r="H398" s="18">
        <v>-75.435777779999995</v>
      </c>
      <c r="I398" s="19">
        <v>5.1921944399999997</v>
      </c>
      <c r="J398" s="42">
        <v>13.68965517241379</v>
      </c>
      <c r="K398" s="20">
        <v>13.38204431924706</v>
      </c>
      <c r="L398" s="20">
        <v>18.02183908045977</v>
      </c>
      <c r="M398" s="20">
        <v>19.300832342449471</v>
      </c>
      <c r="N398" s="20">
        <v>18.725925925925921</v>
      </c>
      <c r="O398" s="20">
        <v>12.764778325123149</v>
      </c>
      <c r="P398" s="20">
        <v>10.2358024691358</v>
      </c>
      <c r="Q398" s="20">
        <v>11.66666666666667</v>
      </c>
      <c r="R398" s="20">
        <v>14.78042328042328</v>
      </c>
      <c r="S398" s="20">
        <v>20.825641025641019</v>
      </c>
      <c r="T398" s="20">
        <v>21.333333333333339</v>
      </c>
      <c r="U398" s="20">
        <v>15.66666666666667</v>
      </c>
      <c r="V398" s="43">
        <v>190.39360860748599</v>
      </c>
      <c r="W398" s="23">
        <v>332</v>
      </c>
      <c r="X398" s="44">
        <v>0.92222222222222228</v>
      </c>
      <c r="Y398" s="4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</row>
    <row r="399" spans="1:39" ht="16.5" customHeight="1" x14ac:dyDescent="0.25">
      <c r="A399" s="16">
        <v>26160100</v>
      </c>
      <c r="B399" s="17" t="s">
        <v>1211</v>
      </c>
      <c r="C399" s="17" t="s">
        <v>946</v>
      </c>
      <c r="D399" s="17" t="s">
        <v>946</v>
      </c>
      <c r="E399" s="17" t="s">
        <v>110</v>
      </c>
      <c r="F399" s="17">
        <v>9</v>
      </c>
      <c r="G399" s="17">
        <v>1980</v>
      </c>
      <c r="H399" s="18">
        <v>-75.518444439999996</v>
      </c>
      <c r="I399" s="19">
        <v>5.1631666699999998</v>
      </c>
      <c r="J399" s="42">
        <v>12.136904761904759</v>
      </c>
      <c r="K399" s="20">
        <v>12.59390384690569</v>
      </c>
      <c r="L399" s="20">
        <v>16.981373152709359</v>
      </c>
      <c r="M399" s="20">
        <v>19.3988603988604</v>
      </c>
      <c r="N399" s="20">
        <v>19.403872468527641</v>
      </c>
      <c r="O399" s="20">
        <v>13.973453749315819</v>
      </c>
      <c r="P399" s="20">
        <v>11.59018567639257</v>
      </c>
      <c r="Q399" s="20">
        <v>11.92984542211653</v>
      </c>
      <c r="R399" s="20">
        <v>14.76638176638177</v>
      </c>
      <c r="S399" s="20">
        <v>19.438925378580549</v>
      </c>
      <c r="T399" s="20">
        <v>19.718420126671369</v>
      </c>
      <c r="U399" s="20">
        <v>14.97304795877923</v>
      </c>
      <c r="V399" s="43">
        <v>186.9051747071457</v>
      </c>
      <c r="W399" s="23">
        <v>332</v>
      </c>
      <c r="X399" s="44">
        <v>0.92222222222222228</v>
      </c>
      <c r="Y399" s="4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</row>
    <row r="400" spans="1:39" ht="16.5" customHeight="1" x14ac:dyDescent="0.25">
      <c r="A400" s="16">
        <v>23050250</v>
      </c>
      <c r="B400" s="17" t="s">
        <v>1211</v>
      </c>
      <c r="C400" s="17" t="s">
        <v>1528</v>
      </c>
      <c r="D400" s="17" t="s">
        <v>1529</v>
      </c>
      <c r="E400" s="17" t="s">
        <v>110</v>
      </c>
      <c r="F400" s="17">
        <v>10</v>
      </c>
      <c r="G400" s="17">
        <v>737</v>
      </c>
      <c r="H400" s="18">
        <v>-74.891694439999995</v>
      </c>
      <c r="I400" s="19">
        <v>5.5744722199999996</v>
      </c>
      <c r="J400" s="42">
        <v>10.22222222222222</v>
      </c>
      <c r="K400" s="20">
        <v>9.7444336326839505</v>
      </c>
      <c r="L400" s="20">
        <v>13.714285714285721</v>
      </c>
      <c r="M400" s="20">
        <v>16.107142857142851</v>
      </c>
      <c r="N400" s="20">
        <v>15.25</v>
      </c>
      <c r="O400" s="20">
        <v>10.894586894586901</v>
      </c>
      <c r="P400" s="20">
        <v>9.4230769230769216</v>
      </c>
      <c r="Q400" s="20">
        <v>11.57692307692308</v>
      </c>
      <c r="R400" s="20">
        <v>14.53846153846154</v>
      </c>
      <c r="S400" s="20">
        <v>17.872839506172841</v>
      </c>
      <c r="T400" s="20">
        <v>18.22116527942925</v>
      </c>
      <c r="U400" s="20">
        <v>13.41379310344827</v>
      </c>
      <c r="V400" s="43">
        <v>160.9789307484335</v>
      </c>
      <c r="W400" s="23">
        <v>328</v>
      </c>
      <c r="X400" s="44">
        <v>0.91111111111111109</v>
      </c>
      <c r="Y400" s="4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</row>
    <row r="401" spans="1:39" ht="16.5" customHeight="1" x14ac:dyDescent="0.25">
      <c r="A401" s="16">
        <v>26160090</v>
      </c>
      <c r="B401" s="17" t="s">
        <v>1211</v>
      </c>
      <c r="C401" s="17" t="s">
        <v>163</v>
      </c>
      <c r="D401" s="17" t="s">
        <v>164</v>
      </c>
      <c r="E401" s="17" t="s">
        <v>110</v>
      </c>
      <c r="F401" s="17">
        <v>1</v>
      </c>
      <c r="G401" s="17">
        <v>712</v>
      </c>
      <c r="H401" s="18">
        <v>-75.455083329999994</v>
      </c>
      <c r="I401" s="19">
        <v>5.5224444400000001</v>
      </c>
      <c r="J401" s="42">
        <v>12.18</v>
      </c>
      <c r="K401" s="20">
        <v>13.262707535121329</v>
      </c>
      <c r="L401" s="20">
        <v>18.018888888888888</v>
      </c>
      <c r="M401" s="20">
        <v>21.3</v>
      </c>
      <c r="N401" s="20">
        <v>21.93333333333333</v>
      </c>
      <c r="O401" s="20">
        <v>16.733333333333331</v>
      </c>
      <c r="P401" s="20">
        <v>15.198850574712649</v>
      </c>
      <c r="Q401" s="20">
        <v>15.46666666666667</v>
      </c>
      <c r="R401" s="20">
        <v>19.600000000000001</v>
      </c>
      <c r="S401" s="20">
        <v>21.8</v>
      </c>
      <c r="T401" s="20">
        <v>20.866666666666671</v>
      </c>
      <c r="U401" s="20">
        <v>15.2</v>
      </c>
      <c r="V401" s="43">
        <v>211.56044699872291</v>
      </c>
      <c r="W401" s="23">
        <v>360</v>
      </c>
      <c r="X401" s="44">
        <v>1</v>
      </c>
      <c r="Y401" s="4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</row>
    <row r="402" spans="1:39" ht="16.5" customHeight="1" x14ac:dyDescent="0.25">
      <c r="A402" s="16">
        <v>26150060</v>
      </c>
      <c r="B402" s="17" t="s">
        <v>1211</v>
      </c>
      <c r="C402" s="17" t="s">
        <v>90</v>
      </c>
      <c r="D402" s="17" t="s">
        <v>1530</v>
      </c>
      <c r="E402" s="17" t="s">
        <v>110</v>
      </c>
      <c r="F402" s="17">
        <v>9</v>
      </c>
      <c r="G402" s="17">
        <v>917</v>
      </c>
      <c r="H402" s="18">
        <v>-75.701666669999994</v>
      </c>
      <c r="I402" s="19">
        <v>5.1085277800000002</v>
      </c>
      <c r="J402" s="42">
        <v>8.2499999999999964</v>
      </c>
      <c r="K402" s="20">
        <v>9.112748428741293</v>
      </c>
      <c r="L402" s="20">
        <v>12.448275862068961</v>
      </c>
      <c r="M402" s="20">
        <v>15.05112960760999</v>
      </c>
      <c r="N402" s="20">
        <v>14.393103448275861</v>
      </c>
      <c r="O402" s="20">
        <v>11.86206896551724</v>
      </c>
      <c r="P402" s="20">
        <v>9.690476190476188</v>
      </c>
      <c r="Q402" s="20">
        <v>9.6940476190476161</v>
      </c>
      <c r="R402" s="20">
        <v>12.107142857142859</v>
      </c>
      <c r="S402" s="20">
        <v>14.357142857142859</v>
      </c>
      <c r="T402" s="20">
        <v>14.642857142857141</v>
      </c>
      <c r="U402" s="20">
        <v>11</v>
      </c>
      <c r="V402" s="43">
        <v>142.60899297888</v>
      </c>
      <c r="W402" s="23">
        <v>341</v>
      </c>
      <c r="X402" s="44">
        <v>0.94722222222222219</v>
      </c>
      <c r="Y402" s="4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</row>
    <row r="403" spans="1:39" ht="16.5" customHeight="1" x14ac:dyDescent="0.25">
      <c r="A403" s="16">
        <v>23050230</v>
      </c>
      <c r="B403" s="17" t="s">
        <v>1211</v>
      </c>
      <c r="C403" s="17" t="s">
        <v>1531</v>
      </c>
      <c r="D403" s="17" t="s">
        <v>982</v>
      </c>
      <c r="E403" s="17" t="s">
        <v>110</v>
      </c>
      <c r="F403" s="17">
        <v>10</v>
      </c>
      <c r="G403" s="17">
        <v>216</v>
      </c>
      <c r="H403" s="18">
        <v>-75.14916667</v>
      </c>
      <c r="I403" s="19">
        <v>5.3743055599999998</v>
      </c>
      <c r="J403" s="42">
        <v>16.69047619047619</v>
      </c>
      <c r="K403" s="20">
        <v>17.773921517840851</v>
      </c>
      <c r="L403" s="20">
        <v>22.137931034482751</v>
      </c>
      <c r="M403" s="20">
        <v>21.733333333333331</v>
      </c>
      <c r="N403" s="20">
        <v>20.30114942528736</v>
      </c>
      <c r="O403" s="20">
        <v>13.68965517241379</v>
      </c>
      <c r="P403" s="20">
        <v>12.46428571428571</v>
      </c>
      <c r="Q403" s="20">
        <v>12.479761904761901</v>
      </c>
      <c r="R403" s="20">
        <v>18</v>
      </c>
      <c r="S403" s="20">
        <v>21.535714285714281</v>
      </c>
      <c r="T403" s="20">
        <v>22.214285714285719</v>
      </c>
      <c r="U403" s="20">
        <v>19.622222222222231</v>
      </c>
      <c r="V403" s="43">
        <v>218.6427365151041</v>
      </c>
      <c r="W403" s="23">
        <v>340</v>
      </c>
      <c r="X403" s="44">
        <v>0.94444444444444442</v>
      </c>
      <c r="Y403" s="4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</row>
    <row r="404" spans="1:39" ht="16.5" customHeight="1" x14ac:dyDescent="0.25">
      <c r="A404" s="16">
        <v>26170290</v>
      </c>
      <c r="B404" s="17" t="s">
        <v>1211</v>
      </c>
      <c r="C404" s="17" t="s">
        <v>896</v>
      </c>
      <c r="D404" s="17" t="s">
        <v>1532</v>
      </c>
      <c r="E404" s="17" t="s">
        <v>110</v>
      </c>
      <c r="F404" s="17">
        <v>9</v>
      </c>
      <c r="G404" s="17">
        <v>1946</v>
      </c>
      <c r="H404" s="18">
        <v>-75.730249999999998</v>
      </c>
      <c r="I404" s="19">
        <v>5.4247777799999994</v>
      </c>
      <c r="J404" s="42">
        <v>11.7</v>
      </c>
      <c r="K404" s="20">
        <v>12.000451559934319</v>
      </c>
      <c r="L404" s="20">
        <v>16.866666666666671</v>
      </c>
      <c r="M404" s="20">
        <v>19.12485136741974</v>
      </c>
      <c r="N404" s="20">
        <v>18.65517241379311</v>
      </c>
      <c r="O404" s="20">
        <v>13.375615763546801</v>
      </c>
      <c r="P404" s="20">
        <v>11.068965517241381</v>
      </c>
      <c r="Q404" s="20">
        <v>11.62068965517242</v>
      </c>
      <c r="R404" s="20">
        <v>14.928571428571431</v>
      </c>
      <c r="S404" s="20">
        <v>20.333333333333329</v>
      </c>
      <c r="T404" s="20">
        <v>20.571428571428569</v>
      </c>
      <c r="U404" s="20">
        <v>15.48275862068966</v>
      </c>
      <c r="V404" s="43">
        <v>185.72850489779739</v>
      </c>
      <c r="W404" s="23">
        <v>346</v>
      </c>
      <c r="X404" s="44">
        <v>0.96111111111111114</v>
      </c>
      <c r="Y404" s="4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</row>
    <row r="405" spans="1:39" ht="16.5" customHeight="1" x14ac:dyDescent="0.25">
      <c r="A405" s="16">
        <v>26160080</v>
      </c>
      <c r="B405" s="17" t="s">
        <v>1211</v>
      </c>
      <c r="C405" s="17" t="s">
        <v>157</v>
      </c>
      <c r="D405" s="17" t="s">
        <v>1533</v>
      </c>
      <c r="E405" s="17" t="s">
        <v>110</v>
      </c>
      <c r="F405" s="17">
        <v>1</v>
      </c>
      <c r="G405" s="17">
        <v>1890</v>
      </c>
      <c r="H405" s="18">
        <v>-75.489305560000005</v>
      </c>
      <c r="I405" s="19">
        <v>5.3954444400000003</v>
      </c>
      <c r="J405" s="42">
        <v>9.8999999999999986</v>
      </c>
      <c r="K405" s="20">
        <v>11.320101258894359</v>
      </c>
      <c r="L405" s="20">
        <v>15.233333333333331</v>
      </c>
      <c r="M405" s="20">
        <v>17.966666666666669</v>
      </c>
      <c r="N405" s="20">
        <v>16.899999999999999</v>
      </c>
      <c r="O405" s="20">
        <v>10.7</v>
      </c>
      <c r="P405" s="20">
        <v>9.9777777777777779</v>
      </c>
      <c r="Q405" s="20">
        <v>10.46666666666667</v>
      </c>
      <c r="R405" s="20">
        <v>13.833333333333339</v>
      </c>
      <c r="S405" s="20">
        <v>19.5</v>
      </c>
      <c r="T405" s="20">
        <v>18.333333333333329</v>
      </c>
      <c r="U405" s="20">
        <v>13.115555555555559</v>
      </c>
      <c r="V405" s="43">
        <v>167.24676792556099</v>
      </c>
      <c r="W405" s="23">
        <v>360</v>
      </c>
      <c r="X405" s="44">
        <v>1</v>
      </c>
      <c r="Y405" s="4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</row>
    <row r="406" spans="1:39" ht="16.5" customHeight="1" x14ac:dyDescent="0.25">
      <c r="A406" s="16">
        <v>26185040</v>
      </c>
      <c r="B406" s="17" t="s">
        <v>1236</v>
      </c>
      <c r="C406" s="17" t="s">
        <v>1534</v>
      </c>
      <c r="D406" s="17" t="s">
        <v>1533</v>
      </c>
      <c r="E406" s="17" t="s">
        <v>110</v>
      </c>
      <c r="F406" s="17">
        <v>1</v>
      </c>
      <c r="G406" s="17">
        <v>2690</v>
      </c>
      <c r="H406" s="18">
        <v>-75.375333329999989</v>
      </c>
      <c r="I406" s="19">
        <v>5.3729444399999986</v>
      </c>
      <c r="J406" s="42">
        <v>14.058333333333341</v>
      </c>
      <c r="K406" s="20">
        <v>15.26138748794537</v>
      </c>
      <c r="L406" s="20">
        <v>20.359259259259261</v>
      </c>
      <c r="M406" s="20">
        <v>20.504105090311981</v>
      </c>
      <c r="N406" s="20">
        <v>19.480952380952381</v>
      </c>
      <c r="O406" s="20">
        <v>14.579228243021349</v>
      </c>
      <c r="P406" s="20">
        <v>12.43346104725415</v>
      </c>
      <c r="Q406" s="20">
        <v>12.64652873563219</v>
      </c>
      <c r="R406" s="20">
        <v>15.989298454221171</v>
      </c>
      <c r="S406" s="20">
        <v>22.052318668252081</v>
      </c>
      <c r="T406" s="20">
        <v>22.686767453711571</v>
      </c>
      <c r="U406" s="20">
        <v>17.170525451559929</v>
      </c>
      <c r="V406" s="43">
        <v>207.22216560545479</v>
      </c>
      <c r="W406" s="23">
        <v>335</v>
      </c>
      <c r="X406" s="44">
        <v>0.93055555555555558</v>
      </c>
      <c r="Y406" s="4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</row>
    <row r="407" spans="1:39" ht="16.5" customHeight="1" x14ac:dyDescent="0.25">
      <c r="A407" s="16">
        <v>23055040</v>
      </c>
      <c r="B407" s="17" t="s">
        <v>1236</v>
      </c>
      <c r="C407" s="17" t="s">
        <v>984</v>
      </c>
      <c r="D407" s="17" t="s">
        <v>984</v>
      </c>
      <c r="E407" s="17" t="s">
        <v>110</v>
      </c>
      <c r="F407" s="17">
        <v>10</v>
      </c>
      <c r="G407" s="17">
        <v>1532</v>
      </c>
      <c r="H407" s="18">
        <v>-74.992927780000002</v>
      </c>
      <c r="I407" s="19">
        <v>5.4182880600000001</v>
      </c>
      <c r="J407" s="42">
        <v>22.181697612732091</v>
      </c>
      <c r="K407" s="20">
        <v>19.85705792423985</v>
      </c>
      <c r="L407" s="20">
        <v>23.123828680897649</v>
      </c>
      <c r="M407" s="20">
        <v>23.286206896551729</v>
      </c>
      <c r="N407" s="20">
        <v>22.466666666666661</v>
      </c>
      <c r="O407" s="20">
        <v>16.087356321839081</v>
      </c>
      <c r="P407" s="20">
        <v>14.31291187739464</v>
      </c>
      <c r="Q407" s="20">
        <v>15.446666666666671</v>
      </c>
      <c r="R407" s="20">
        <v>20.7</v>
      </c>
      <c r="S407" s="20">
        <v>24.928571428571431</v>
      </c>
      <c r="T407" s="20">
        <v>25.676575505350769</v>
      </c>
      <c r="U407" s="20">
        <v>24.998850574712641</v>
      </c>
      <c r="V407" s="43">
        <v>253.0663901556232</v>
      </c>
      <c r="W407" s="23">
        <v>354</v>
      </c>
      <c r="X407" s="44">
        <v>0.98333333333333328</v>
      </c>
      <c r="Y407" s="4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</row>
    <row r="408" spans="1:39" ht="16.5" customHeight="1" x14ac:dyDescent="0.25">
      <c r="A408" s="16">
        <v>23040070</v>
      </c>
      <c r="B408" s="17" t="s">
        <v>1211</v>
      </c>
      <c r="C408" s="17" t="s">
        <v>246</v>
      </c>
      <c r="D408" s="17" t="s">
        <v>978</v>
      </c>
      <c r="E408" s="17" t="s">
        <v>110</v>
      </c>
      <c r="F408" s="17">
        <v>10</v>
      </c>
      <c r="G408" s="17">
        <v>1060</v>
      </c>
      <c r="H408" s="18">
        <v>-74.938858330000002</v>
      </c>
      <c r="I408" s="19">
        <v>5.3232861099999997</v>
      </c>
      <c r="J408" s="42">
        <v>15.72413793103448</v>
      </c>
      <c r="K408" s="20">
        <v>14.534572353845761</v>
      </c>
      <c r="L408" s="20">
        <v>18.448275862068972</v>
      </c>
      <c r="M408" s="20">
        <v>19.448275862068972</v>
      </c>
      <c r="N408" s="20">
        <v>19.32</v>
      </c>
      <c r="O408" s="20">
        <v>12.7</v>
      </c>
      <c r="P408" s="20">
        <v>10.74444444444444</v>
      </c>
      <c r="Q408" s="20">
        <v>11.827777777777779</v>
      </c>
      <c r="R408" s="20">
        <v>16.758620689655171</v>
      </c>
      <c r="S408" s="20">
        <v>21.800000000000011</v>
      </c>
      <c r="T408" s="20">
        <v>22.540229885057471</v>
      </c>
      <c r="U408" s="20">
        <v>20.987807881773399</v>
      </c>
      <c r="V408" s="43">
        <v>204.8341426877264</v>
      </c>
      <c r="W408" s="23">
        <v>352</v>
      </c>
      <c r="X408" s="44">
        <v>0.97777777777777775</v>
      </c>
      <c r="Y408" s="4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</row>
    <row r="409" spans="1:39" ht="16.5" customHeight="1" x14ac:dyDescent="0.25">
      <c r="A409" s="16">
        <v>23020100</v>
      </c>
      <c r="B409" s="17" t="s">
        <v>1211</v>
      </c>
      <c r="C409" s="17" t="s">
        <v>1535</v>
      </c>
      <c r="D409" s="17" t="s">
        <v>978</v>
      </c>
      <c r="E409" s="17" t="s">
        <v>110</v>
      </c>
      <c r="F409" s="17">
        <v>10</v>
      </c>
      <c r="G409" s="17">
        <v>760</v>
      </c>
      <c r="H409" s="18">
        <v>-74.914638890000006</v>
      </c>
      <c r="I409" s="19">
        <v>5.3210833300000004</v>
      </c>
      <c r="J409" s="42">
        <v>13.116091954022981</v>
      </c>
      <c r="K409" s="20">
        <v>11.636691643231471</v>
      </c>
      <c r="L409" s="20">
        <v>16.302298850574712</v>
      </c>
      <c r="M409" s="20">
        <v>18.285714285714281</v>
      </c>
      <c r="N409" s="20">
        <v>16.68965517241379</v>
      </c>
      <c r="O409" s="20">
        <v>10.65517241379311</v>
      </c>
      <c r="P409" s="20">
        <v>9.4206896551724117</v>
      </c>
      <c r="Q409" s="20">
        <v>11.03448275862069</v>
      </c>
      <c r="R409" s="20">
        <v>15.23275862068966</v>
      </c>
      <c r="S409" s="20">
        <v>19.928571428571431</v>
      </c>
      <c r="T409" s="20">
        <v>20.878078817733989</v>
      </c>
      <c r="U409" s="20">
        <v>17.388095238095239</v>
      </c>
      <c r="V409" s="43">
        <v>180.56830083863369</v>
      </c>
      <c r="W409" s="23">
        <v>343</v>
      </c>
      <c r="X409" s="44">
        <v>0.95277777777777772</v>
      </c>
      <c r="Y409" s="4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</row>
    <row r="410" spans="1:39" ht="16.5" customHeight="1" x14ac:dyDescent="0.25">
      <c r="A410" s="16">
        <v>26150150</v>
      </c>
      <c r="B410" s="17" t="s">
        <v>1211</v>
      </c>
      <c r="C410" s="17" t="s">
        <v>1536</v>
      </c>
      <c r="D410" s="17" t="s">
        <v>1537</v>
      </c>
      <c r="E410" s="17" t="s">
        <v>110</v>
      </c>
      <c r="F410" s="17">
        <v>9</v>
      </c>
      <c r="G410" s="17">
        <v>2304</v>
      </c>
      <c r="H410" s="18">
        <v>-75.489722220000004</v>
      </c>
      <c r="I410" s="19">
        <v>4.9516666699999998</v>
      </c>
      <c r="J410" s="42">
        <v>9.2999999999999954</v>
      </c>
      <c r="K410" s="20">
        <v>9.7105779967159265</v>
      </c>
      <c r="L410" s="20">
        <v>16.233333333333331</v>
      </c>
      <c r="M410" s="20">
        <v>19.571938168846611</v>
      </c>
      <c r="N410" s="20">
        <v>19.667487684729061</v>
      </c>
      <c r="O410" s="20">
        <v>14.249702734839479</v>
      </c>
      <c r="P410" s="20">
        <v>10.4</v>
      </c>
      <c r="Q410" s="20">
        <v>9.3931034482758644</v>
      </c>
      <c r="R410" s="20">
        <v>12.642857142857141</v>
      </c>
      <c r="S410" s="20">
        <v>18.854761904761911</v>
      </c>
      <c r="T410" s="20">
        <v>19.27586206896552</v>
      </c>
      <c r="U410" s="20">
        <v>11.48275862068966</v>
      </c>
      <c r="V410" s="43">
        <v>170.78238310401451</v>
      </c>
      <c r="W410" s="23">
        <v>349</v>
      </c>
      <c r="X410" s="44">
        <v>0.96944444444444444</v>
      </c>
      <c r="Y410" s="4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</row>
    <row r="411" spans="1:39" ht="16.5" customHeight="1" x14ac:dyDescent="0.25">
      <c r="A411" s="16">
        <v>44040020</v>
      </c>
      <c r="B411" s="17" t="s">
        <v>1211</v>
      </c>
      <c r="C411" s="17" t="s">
        <v>1538</v>
      </c>
      <c r="D411" s="17" t="s">
        <v>1538</v>
      </c>
      <c r="E411" s="17" t="s">
        <v>391</v>
      </c>
      <c r="F411" s="17">
        <v>4</v>
      </c>
      <c r="G411" s="17">
        <v>300</v>
      </c>
      <c r="H411" s="18">
        <v>-75.870722220000005</v>
      </c>
      <c r="I411" s="19">
        <v>1.4195277799999999</v>
      </c>
      <c r="J411" s="42">
        <v>10.341111111111109</v>
      </c>
      <c r="K411" s="20">
        <v>11.95754310344827</v>
      </c>
      <c r="L411" s="20">
        <v>19.200651340996171</v>
      </c>
      <c r="M411" s="20">
        <v>21.514942528735642</v>
      </c>
      <c r="N411" s="20">
        <v>21.823333333333331</v>
      </c>
      <c r="O411" s="20">
        <v>20.833333333333339</v>
      </c>
      <c r="P411" s="20">
        <v>20.078571428571429</v>
      </c>
      <c r="Q411" s="20">
        <v>15.83333333333333</v>
      </c>
      <c r="R411" s="20">
        <v>14</v>
      </c>
      <c r="S411" s="20">
        <v>15.835555555555549</v>
      </c>
      <c r="T411" s="20">
        <v>15.519704433497539</v>
      </c>
      <c r="U411" s="20">
        <v>13.233333333333331</v>
      </c>
      <c r="V411" s="43">
        <v>200.17141283524899</v>
      </c>
      <c r="W411" s="23">
        <v>360</v>
      </c>
      <c r="X411" s="44">
        <v>1</v>
      </c>
      <c r="Y411" s="4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</row>
    <row r="412" spans="1:39" ht="16.5" customHeight="1" x14ac:dyDescent="0.25">
      <c r="A412" s="16">
        <v>44045030</v>
      </c>
      <c r="B412" s="17" t="s">
        <v>1236</v>
      </c>
      <c r="C412" s="17" t="s">
        <v>1539</v>
      </c>
      <c r="D412" s="17" t="s">
        <v>1538</v>
      </c>
      <c r="E412" s="17" t="s">
        <v>391</v>
      </c>
      <c r="F412" s="17">
        <v>4</v>
      </c>
      <c r="G412" s="17">
        <v>300</v>
      </c>
      <c r="H412" s="18">
        <v>-75.807722220000002</v>
      </c>
      <c r="I412" s="19">
        <v>1.30336111</v>
      </c>
      <c r="J412" s="42">
        <v>12.326190476190471</v>
      </c>
      <c r="K412" s="20">
        <v>14.504308655490011</v>
      </c>
      <c r="L412" s="20">
        <v>20.945032840722501</v>
      </c>
      <c r="M412" s="20">
        <v>22.785714285714281</v>
      </c>
      <c r="N412" s="20">
        <v>23.31687242798354</v>
      </c>
      <c r="O412" s="20">
        <v>22.63669950738916</v>
      </c>
      <c r="P412" s="20">
        <v>22.55925925925926</v>
      </c>
      <c r="Q412" s="20">
        <v>18.96153846153846</v>
      </c>
      <c r="R412" s="20">
        <v>17.641123882503191</v>
      </c>
      <c r="S412" s="20">
        <v>18.19782886334611</v>
      </c>
      <c r="T412" s="20">
        <v>17.53978779840849</v>
      </c>
      <c r="U412" s="20">
        <v>13.818571428571429</v>
      </c>
      <c r="V412" s="43">
        <v>225.23292788711689</v>
      </c>
      <c r="W412" s="23">
        <v>326</v>
      </c>
      <c r="X412" s="44">
        <v>0.90555555555555556</v>
      </c>
      <c r="Y412" s="4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</row>
    <row r="413" spans="1:39" ht="16.5" customHeight="1" x14ac:dyDescent="0.25">
      <c r="A413" s="16">
        <v>46040010</v>
      </c>
      <c r="B413" s="46" t="s">
        <v>1211</v>
      </c>
      <c r="C413" s="46" t="s">
        <v>1540</v>
      </c>
      <c r="D413" s="46" t="s">
        <v>1540</v>
      </c>
      <c r="E413" s="46" t="s">
        <v>391</v>
      </c>
      <c r="F413" s="46">
        <v>4</v>
      </c>
      <c r="G413" s="46">
        <v>300</v>
      </c>
      <c r="H413" s="47">
        <v>-74.843555560000013</v>
      </c>
      <c r="I413" s="48">
        <v>1.3409166699999999</v>
      </c>
      <c r="J413" s="42">
        <v>4.8749999999999982</v>
      </c>
      <c r="K413" s="20">
        <v>6.7279746115953021</v>
      </c>
      <c r="L413" s="20">
        <v>13.79166666666667</v>
      </c>
      <c r="M413" s="20">
        <v>14.93309755378721</v>
      </c>
      <c r="N413" s="20">
        <v>16.637292464878669</v>
      </c>
      <c r="O413" s="20">
        <v>18.072649572649571</v>
      </c>
      <c r="P413" s="20">
        <v>17.64885057471264</v>
      </c>
      <c r="Q413" s="20">
        <v>12.25564373897708</v>
      </c>
      <c r="R413" s="20">
        <v>11.33059660645868</v>
      </c>
      <c r="S413" s="20">
        <v>11.28296296296296</v>
      </c>
      <c r="T413" s="20">
        <v>9.6055172413793102</v>
      </c>
      <c r="U413" s="20">
        <v>6.2916666666666643</v>
      </c>
      <c r="V413" s="43">
        <v>143.4529186607347</v>
      </c>
      <c r="W413" s="23">
        <v>310</v>
      </c>
      <c r="X413" s="44">
        <v>0.86111111111111116</v>
      </c>
      <c r="Y413" s="4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</row>
    <row r="414" spans="1:39" ht="16.5" customHeight="1" x14ac:dyDescent="0.25">
      <c r="A414" s="16">
        <v>46035010</v>
      </c>
      <c r="B414" s="17" t="s">
        <v>1236</v>
      </c>
      <c r="C414" s="17" t="s">
        <v>1541</v>
      </c>
      <c r="D414" s="17" t="s">
        <v>1542</v>
      </c>
      <c r="E414" s="17" t="s">
        <v>391</v>
      </c>
      <c r="F414" s="17">
        <v>4</v>
      </c>
      <c r="G414" s="17">
        <v>270</v>
      </c>
      <c r="H414" s="18">
        <v>-75.162666669999993</v>
      </c>
      <c r="I414" s="19">
        <v>1.6402222200000001</v>
      </c>
      <c r="J414" s="42">
        <v>8.4620293301625011</v>
      </c>
      <c r="K414" s="20">
        <v>11.546137998867881</v>
      </c>
      <c r="L414" s="20">
        <v>20.51819923371648</v>
      </c>
      <c r="M414" s="20">
        <v>22.565185185185189</v>
      </c>
      <c r="N414" s="20">
        <v>24.139731635359709</v>
      </c>
      <c r="O414" s="20">
        <v>24.165279429250891</v>
      </c>
      <c r="P414" s="20">
        <v>24.061818181818168</v>
      </c>
      <c r="Q414" s="20">
        <v>20.182758620689651</v>
      </c>
      <c r="R414" s="20">
        <v>17.603703703703701</v>
      </c>
      <c r="S414" s="20">
        <v>19.218888888888891</v>
      </c>
      <c r="T414" s="20">
        <v>17.133333333333329</v>
      </c>
      <c r="U414" s="20">
        <v>10.57395957193817</v>
      </c>
      <c r="V414" s="43">
        <v>220.17102511291461</v>
      </c>
      <c r="W414" s="23">
        <v>354</v>
      </c>
      <c r="X414" s="44">
        <v>0.98333333333333328</v>
      </c>
      <c r="Y414" s="4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</row>
    <row r="415" spans="1:39" ht="16.5" customHeight="1" x14ac:dyDescent="0.25">
      <c r="A415" s="16">
        <v>44035020</v>
      </c>
      <c r="B415" s="17" t="s">
        <v>1236</v>
      </c>
      <c r="C415" s="17" t="s">
        <v>1543</v>
      </c>
      <c r="D415" s="17" t="s">
        <v>416</v>
      </c>
      <c r="E415" s="17" t="s">
        <v>391</v>
      </c>
      <c r="F415" s="17">
        <v>4</v>
      </c>
      <c r="G415" s="17">
        <v>244</v>
      </c>
      <c r="H415" s="18">
        <v>-75.559555560000007</v>
      </c>
      <c r="I415" s="19">
        <v>1.58905556</v>
      </c>
      <c r="J415" s="42">
        <v>11.011538461538461</v>
      </c>
      <c r="K415" s="20">
        <v>14.214652804092459</v>
      </c>
      <c r="L415" s="20">
        <v>22.911538461538459</v>
      </c>
      <c r="M415" s="20">
        <v>24.529177718832891</v>
      </c>
      <c r="N415" s="20">
        <v>25.92307692307692</v>
      </c>
      <c r="O415" s="20">
        <v>25.61538461538461</v>
      </c>
      <c r="P415" s="20">
        <v>24.88461538461538</v>
      </c>
      <c r="Q415" s="20">
        <v>21.69230769230769</v>
      </c>
      <c r="R415" s="20">
        <v>19.527298850574709</v>
      </c>
      <c r="S415" s="20">
        <v>19.90666666666667</v>
      </c>
      <c r="T415" s="20">
        <v>19.062068965517241</v>
      </c>
      <c r="U415" s="20">
        <v>16.097333333333331</v>
      </c>
      <c r="V415" s="43">
        <v>245.3756598774788</v>
      </c>
      <c r="W415" s="23">
        <v>307</v>
      </c>
      <c r="X415" s="44">
        <v>0.85277777777777775</v>
      </c>
      <c r="Y415" s="4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</row>
    <row r="416" spans="1:39" ht="16.5" customHeight="1" x14ac:dyDescent="0.25">
      <c r="A416" s="16">
        <v>44030060</v>
      </c>
      <c r="B416" s="17" t="s">
        <v>1211</v>
      </c>
      <c r="C416" s="17" t="s">
        <v>415</v>
      </c>
      <c r="D416" s="17" t="s">
        <v>416</v>
      </c>
      <c r="E416" s="17" t="s">
        <v>391</v>
      </c>
      <c r="F416" s="17">
        <v>4</v>
      </c>
      <c r="G416" s="17">
        <v>500</v>
      </c>
      <c r="H416" s="18">
        <v>-75.489999999999995</v>
      </c>
      <c r="I416" s="19">
        <v>1.49</v>
      </c>
      <c r="J416" s="42">
        <v>8.7678571428571423</v>
      </c>
      <c r="K416" s="20">
        <v>11.510501782130479</v>
      </c>
      <c r="L416" s="20">
        <v>18.917857142857141</v>
      </c>
      <c r="M416" s="20">
        <v>20.502463054187189</v>
      </c>
      <c r="N416" s="20">
        <v>22.11330049261084</v>
      </c>
      <c r="O416" s="20">
        <v>21.592592592592599</v>
      </c>
      <c r="P416" s="20">
        <v>20.03846153846154</v>
      </c>
      <c r="Q416" s="20">
        <v>16.516049382716051</v>
      </c>
      <c r="R416" s="20">
        <v>14.925925925925929</v>
      </c>
      <c r="S416" s="20">
        <v>14.879761904761899</v>
      </c>
      <c r="T416" s="20">
        <v>13.9021164021164</v>
      </c>
      <c r="U416" s="20">
        <v>10.39761904761904</v>
      </c>
      <c r="V416" s="43">
        <v>194.06450640883619</v>
      </c>
      <c r="W416" s="23">
        <v>330</v>
      </c>
      <c r="X416" s="44">
        <v>0.91666666666666663</v>
      </c>
      <c r="Y416" s="4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</row>
    <row r="417" spans="1:39" ht="16.5" customHeight="1" x14ac:dyDescent="0.25">
      <c r="A417" s="16">
        <v>44035030</v>
      </c>
      <c r="B417" s="17" t="s">
        <v>1244</v>
      </c>
      <c r="C417" s="17" t="s">
        <v>1545</v>
      </c>
      <c r="D417" s="17" t="s">
        <v>416</v>
      </c>
      <c r="E417" s="17" t="s">
        <v>391</v>
      </c>
      <c r="F417" s="17">
        <v>4</v>
      </c>
      <c r="G417" s="17">
        <v>280</v>
      </c>
      <c r="H417" s="18">
        <v>-75.66</v>
      </c>
      <c r="I417" s="19">
        <v>1.5</v>
      </c>
      <c r="J417" s="42">
        <v>11.345579133510171</v>
      </c>
      <c r="K417" s="20">
        <v>14.71051500839063</v>
      </c>
      <c r="L417" s="20">
        <v>22.538446054750409</v>
      </c>
      <c r="M417" s="20">
        <v>22.991379310344829</v>
      </c>
      <c r="N417" s="20">
        <v>25.418686545321499</v>
      </c>
      <c r="O417" s="20">
        <v>24.83225108225108</v>
      </c>
      <c r="P417" s="20">
        <v>24.467645806726271</v>
      </c>
      <c r="Q417" s="20">
        <v>20.354489795918369</v>
      </c>
      <c r="R417" s="20">
        <v>18.28949706654819</v>
      </c>
      <c r="S417" s="20">
        <v>19.23103448275862</v>
      </c>
      <c r="T417" s="20">
        <v>16.733077905491701</v>
      </c>
      <c r="U417" s="20">
        <v>14.89506172839506</v>
      </c>
      <c r="V417" s="43">
        <v>235.80766392040681</v>
      </c>
      <c r="W417" s="23">
        <v>334</v>
      </c>
      <c r="X417" s="44">
        <v>0.92777777777777781</v>
      </c>
      <c r="Y417" s="4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</row>
    <row r="418" spans="1:39" ht="16.5" customHeight="1" x14ac:dyDescent="0.25">
      <c r="A418" s="27">
        <v>44037010</v>
      </c>
      <c r="B418" s="17" t="s">
        <v>1211</v>
      </c>
      <c r="C418" s="17" t="s">
        <v>1546</v>
      </c>
      <c r="D418" s="17" t="s">
        <v>1547</v>
      </c>
      <c r="E418" s="17" t="s">
        <v>391</v>
      </c>
      <c r="F418" s="17">
        <v>4</v>
      </c>
      <c r="G418" s="17">
        <v>260</v>
      </c>
      <c r="H418" s="18">
        <v>-75.510000000000005</v>
      </c>
      <c r="I418" s="19">
        <v>1.29</v>
      </c>
      <c r="J418" s="42">
        <v>7.5699999999999994</v>
      </c>
      <c r="K418" s="20">
        <v>9.6961514778325135</v>
      </c>
      <c r="L418" s="20">
        <v>16.3</v>
      </c>
      <c r="M418" s="20">
        <v>17.839080459770109</v>
      </c>
      <c r="N418" s="20">
        <v>20</v>
      </c>
      <c r="O418" s="20">
        <v>19.604042806183109</v>
      </c>
      <c r="P418" s="20">
        <v>18.55777777777778</v>
      </c>
      <c r="Q418" s="20">
        <v>14.96551724137931</v>
      </c>
      <c r="R418" s="20">
        <v>11.786206896551731</v>
      </c>
      <c r="S418" s="20">
        <v>13.088697318007659</v>
      </c>
      <c r="T418" s="20">
        <v>11.265343455593159</v>
      </c>
      <c r="U418" s="20">
        <v>8.3959571938168818</v>
      </c>
      <c r="V418" s="43">
        <v>169.06877462691219</v>
      </c>
      <c r="W418" s="23">
        <v>352</v>
      </c>
      <c r="X418" s="44">
        <v>0.97777777777777775</v>
      </c>
      <c r="Y418" s="4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</row>
    <row r="419" spans="1:39" ht="16.5" customHeight="1" x14ac:dyDescent="0.25">
      <c r="A419" s="16">
        <v>44050010</v>
      </c>
      <c r="B419" s="17" t="s">
        <v>1211</v>
      </c>
      <c r="C419" s="17" t="s">
        <v>1548</v>
      </c>
      <c r="D419" s="17" t="s">
        <v>1547</v>
      </c>
      <c r="E419" s="17" t="s">
        <v>391</v>
      </c>
      <c r="F419" s="17">
        <v>4</v>
      </c>
      <c r="G419" s="17">
        <v>250</v>
      </c>
      <c r="H419" s="18">
        <v>-75.400333329999995</v>
      </c>
      <c r="I419" s="19">
        <v>1.0996111099999999</v>
      </c>
      <c r="J419" s="42">
        <v>6.6547619047619033</v>
      </c>
      <c r="K419" s="20">
        <v>9.821913200145957</v>
      </c>
      <c r="L419" s="20">
        <v>13.901282051282051</v>
      </c>
      <c r="M419" s="20">
        <v>16.067733990147779</v>
      </c>
      <c r="N419" s="20">
        <v>19.361316872427981</v>
      </c>
      <c r="O419" s="20">
        <v>16.821200510855689</v>
      </c>
      <c r="P419" s="20">
        <v>15.81207133058985</v>
      </c>
      <c r="Q419" s="20">
        <v>11.977645502645499</v>
      </c>
      <c r="R419" s="20">
        <v>11.321428571428569</v>
      </c>
      <c r="S419" s="20">
        <v>12.359069325735989</v>
      </c>
      <c r="T419" s="20">
        <v>10.46428571428571</v>
      </c>
      <c r="U419" s="20">
        <v>8.2692307692307665</v>
      </c>
      <c r="V419" s="43">
        <v>152.83193974353779</v>
      </c>
      <c r="W419" s="23">
        <v>326</v>
      </c>
      <c r="X419" s="44">
        <v>0.90555555555555556</v>
      </c>
      <c r="Y419" s="4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</row>
    <row r="420" spans="1:39" ht="16.5" customHeight="1" x14ac:dyDescent="0.25">
      <c r="A420" s="16">
        <v>46035020</v>
      </c>
      <c r="B420" s="17" t="s">
        <v>1236</v>
      </c>
      <c r="C420" s="17" t="s">
        <v>304</v>
      </c>
      <c r="D420" s="17" t="s">
        <v>2050</v>
      </c>
      <c r="E420" s="17" t="s">
        <v>391</v>
      </c>
      <c r="F420" s="17">
        <v>4</v>
      </c>
      <c r="G420" s="17">
        <v>285</v>
      </c>
      <c r="H420" s="18">
        <v>-75.150666669999993</v>
      </c>
      <c r="I420" s="19">
        <v>1.9175277799999999</v>
      </c>
      <c r="J420" s="42">
        <v>11.385775862068961</v>
      </c>
      <c r="K420" s="20">
        <v>14.01332298763791</v>
      </c>
      <c r="L420" s="20">
        <v>22.276942355889719</v>
      </c>
      <c r="M420" s="20">
        <v>24.922687465790911</v>
      </c>
      <c r="N420" s="20">
        <v>27.038112522686031</v>
      </c>
      <c r="O420" s="20">
        <v>26.827586206896559</v>
      </c>
      <c r="P420" s="20">
        <v>26.814559386973169</v>
      </c>
      <c r="Q420" s="20">
        <v>23.000877192982461</v>
      </c>
      <c r="R420" s="20">
        <v>20.793103448275861</v>
      </c>
      <c r="S420" s="20">
        <v>22.280081135902631</v>
      </c>
      <c r="T420" s="20">
        <v>20.117647058823529</v>
      </c>
      <c r="U420" s="20">
        <v>13.09050925925926</v>
      </c>
      <c r="V420" s="43">
        <v>252.561204883187</v>
      </c>
      <c r="W420" s="23">
        <v>213</v>
      </c>
      <c r="X420" s="44">
        <v>0.88749999999999996</v>
      </c>
      <c r="Y420" s="45" t="s">
        <v>1214</v>
      </c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</row>
    <row r="421" spans="1:39" ht="16.5" customHeight="1" x14ac:dyDescent="0.25">
      <c r="A421" s="16">
        <v>44045010</v>
      </c>
      <c r="B421" s="17" t="s">
        <v>1236</v>
      </c>
      <c r="C421" s="17" t="s">
        <v>1549</v>
      </c>
      <c r="D421" s="17" t="s">
        <v>1550</v>
      </c>
      <c r="E421" s="17" t="s">
        <v>391</v>
      </c>
      <c r="F421" s="17">
        <v>4</v>
      </c>
      <c r="G421" s="17">
        <v>320</v>
      </c>
      <c r="H421" s="18">
        <v>-75.961500000000001</v>
      </c>
      <c r="I421" s="19">
        <v>1.3251388900000001</v>
      </c>
      <c r="J421" s="42">
        <v>14.94597701149425</v>
      </c>
      <c r="K421" s="20">
        <v>16.426980706075529</v>
      </c>
      <c r="L421" s="20">
        <v>23.62777777777778</v>
      </c>
      <c r="M421" s="20">
        <v>24.460919540229892</v>
      </c>
      <c r="N421" s="20">
        <v>25.994252873563209</v>
      </c>
      <c r="O421" s="20">
        <v>25.262068965517241</v>
      </c>
      <c r="P421" s="20">
        <v>24.361111111111111</v>
      </c>
      <c r="Q421" s="20">
        <v>21.357142857142851</v>
      </c>
      <c r="R421" s="20">
        <v>19</v>
      </c>
      <c r="S421" s="20">
        <v>21.41333333333333</v>
      </c>
      <c r="T421" s="20">
        <v>21.591954022988499</v>
      </c>
      <c r="U421" s="20">
        <v>19.448275862068961</v>
      </c>
      <c r="V421" s="43">
        <v>257.88979406130272</v>
      </c>
      <c r="W421" s="23">
        <v>355</v>
      </c>
      <c r="X421" s="44">
        <v>0.98611111111111116</v>
      </c>
      <c r="Y421" s="4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</row>
    <row r="422" spans="1:39" ht="16.5" customHeight="1" x14ac:dyDescent="0.25">
      <c r="A422" s="16">
        <v>46015020</v>
      </c>
      <c r="B422" s="17" t="s">
        <v>1236</v>
      </c>
      <c r="C422" s="17" t="s">
        <v>1551</v>
      </c>
      <c r="D422" s="17" t="s">
        <v>1552</v>
      </c>
      <c r="E422" s="17" t="s">
        <v>391</v>
      </c>
      <c r="F422" s="17">
        <v>4</v>
      </c>
      <c r="G422" s="17">
        <v>240</v>
      </c>
      <c r="H422" s="18">
        <v>-74.785055560000004</v>
      </c>
      <c r="I422" s="19">
        <v>1.7354722199999999</v>
      </c>
      <c r="J422" s="42">
        <v>6.1025041050903113</v>
      </c>
      <c r="K422" s="20">
        <v>9.9064955734471187</v>
      </c>
      <c r="L422" s="20">
        <v>17.37664013231479</v>
      </c>
      <c r="M422" s="20">
        <v>20.505010757220859</v>
      </c>
      <c r="N422" s="20">
        <v>21.518402533427171</v>
      </c>
      <c r="O422" s="20">
        <v>22.306934444865469</v>
      </c>
      <c r="P422" s="20">
        <v>20.993501326259949</v>
      </c>
      <c r="Q422" s="20">
        <v>17.639928845101259</v>
      </c>
      <c r="R422" s="20">
        <v>15.583235091855791</v>
      </c>
      <c r="S422" s="20">
        <v>16.733445258445261</v>
      </c>
      <c r="T422" s="20">
        <v>13.05001345481106</v>
      </c>
      <c r="U422" s="20">
        <v>8.4899718508092885</v>
      </c>
      <c r="V422" s="43">
        <v>190.20608337364831</v>
      </c>
      <c r="W422" s="23">
        <v>342</v>
      </c>
      <c r="X422" s="44">
        <v>0.95</v>
      </c>
      <c r="Y422" s="4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</row>
    <row r="423" spans="1:39" ht="16.5" customHeight="1" x14ac:dyDescent="0.25">
      <c r="A423" s="16">
        <v>44135010</v>
      </c>
      <c r="B423" s="17" t="s">
        <v>1227</v>
      </c>
      <c r="C423" s="17" t="s">
        <v>390</v>
      </c>
      <c r="D423" s="17" t="s">
        <v>392</v>
      </c>
      <c r="E423" s="17" t="s">
        <v>391</v>
      </c>
      <c r="F423" s="17">
        <v>4</v>
      </c>
      <c r="G423" s="17">
        <v>150</v>
      </c>
      <c r="H423" s="18">
        <v>-72.381916669999995</v>
      </c>
      <c r="I423" s="19">
        <v>-0.61636111000000005</v>
      </c>
      <c r="J423" s="42">
        <v>15.18084249084249</v>
      </c>
      <c r="K423" s="20">
        <v>15.396642509789061</v>
      </c>
      <c r="L423" s="20">
        <v>19.187976393976399</v>
      </c>
      <c r="M423" s="20">
        <v>21.409814323607421</v>
      </c>
      <c r="N423" s="20">
        <v>24.035897435897429</v>
      </c>
      <c r="O423" s="20">
        <v>23.479885057471272</v>
      </c>
      <c r="P423" s="20">
        <v>21.794666666666661</v>
      </c>
      <c r="Q423" s="20">
        <v>19.239999999999998</v>
      </c>
      <c r="R423" s="20">
        <v>18.052925706771859</v>
      </c>
      <c r="S423" s="20">
        <v>17.16</v>
      </c>
      <c r="T423" s="20">
        <v>18.42572944297082</v>
      </c>
      <c r="U423" s="20">
        <v>17.092975734355051</v>
      </c>
      <c r="V423" s="43">
        <v>230.45735576234841</v>
      </c>
      <c r="W423" s="23">
        <v>309</v>
      </c>
      <c r="X423" s="44">
        <v>0.85833333333333328</v>
      </c>
      <c r="Y423" s="4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</row>
    <row r="424" spans="1:39" ht="16.5" customHeight="1" x14ac:dyDescent="0.25">
      <c r="A424" s="16">
        <v>44100010</v>
      </c>
      <c r="B424" s="17" t="s">
        <v>1211</v>
      </c>
      <c r="C424" s="17" t="s">
        <v>47</v>
      </c>
      <c r="D424" s="17" t="s">
        <v>392</v>
      </c>
      <c r="E424" s="17" t="s">
        <v>391</v>
      </c>
      <c r="F424" s="17">
        <v>4</v>
      </c>
      <c r="G424" s="17">
        <v>152</v>
      </c>
      <c r="H424" s="18">
        <v>-74.551833329999994</v>
      </c>
      <c r="I424" s="19">
        <v>-0.11497222</v>
      </c>
      <c r="J424" s="42">
        <v>7.6884661117716986</v>
      </c>
      <c r="K424" s="20">
        <v>9.4140895821930268</v>
      </c>
      <c r="L424" s="20">
        <v>15.968555008210179</v>
      </c>
      <c r="M424" s="20">
        <v>17.592592592592592</v>
      </c>
      <c r="N424" s="20">
        <v>19.808641975308639</v>
      </c>
      <c r="O424" s="20">
        <v>20.864241054511989</v>
      </c>
      <c r="P424" s="20">
        <v>18.230666666666661</v>
      </c>
      <c r="Q424" s="20">
        <v>15.705665024630539</v>
      </c>
      <c r="R424" s="20">
        <v>14.17592592592592</v>
      </c>
      <c r="S424" s="20">
        <v>14.70574712643678</v>
      </c>
      <c r="T424" s="20">
        <v>12.83824696659946</v>
      </c>
      <c r="U424" s="20">
        <v>9.7040640394088644</v>
      </c>
      <c r="V424" s="43">
        <v>176.6969020742564</v>
      </c>
      <c r="W424" s="23">
        <v>330</v>
      </c>
      <c r="X424" s="44">
        <v>0.91666666666666663</v>
      </c>
      <c r="Y424" s="4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</row>
    <row r="425" spans="1:39" ht="16.5" customHeight="1" x14ac:dyDescent="0.25">
      <c r="A425" s="16">
        <v>44140020</v>
      </c>
      <c r="B425" s="17" t="s">
        <v>1211</v>
      </c>
      <c r="C425" s="17" t="s">
        <v>1553</v>
      </c>
      <c r="D425" s="17" t="s">
        <v>392</v>
      </c>
      <c r="E425" s="17" t="s">
        <v>391</v>
      </c>
      <c r="F425" s="17">
        <v>4</v>
      </c>
      <c r="G425" s="17">
        <v>137</v>
      </c>
      <c r="H425" s="18">
        <v>-73.040000000000006</v>
      </c>
      <c r="I425" s="19">
        <v>-0.52</v>
      </c>
      <c r="J425" s="42">
        <v>5.2579693486590022</v>
      </c>
      <c r="K425" s="20">
        <v>6.0202303981937604</v>
      </c>
      <c r="L425" s="20">
        <v>8.9999999999999964</v>
      </c>
      <c r="M425" s="20">
        <v>10.837927209864461</v>
      </c>
      <c r="N425" s="20">
        <v>11.15061573590309</v>
      </c>
      <c r="O425" s="20">
        <v>11.000686813186819</v>
      </c>
      <c r="P425" s="20">
        <v>10.4982577575681</v>
      </c>
      <c r="Q425" s="20">
        <v>7.0657142857142832</v>
      </c>
      <c r="R425" s="20">
        <v>7.5285759897828877</v>
      </c>
      <c r="S425" s="20">
        <v>7.8685128205128194</v>
      </c>
      <c r="T425" s="20">
        <v>7.6431887078438816</v>
      </c>
      <c r="U425" s="20">
        <v>6.8478835978835972</v>
      </c>
      <c r="V425" s="43">
        <v>100.7195626651127</v>
      </c>
      <c r="W425" s="23">
        <v>304</v>
      </c>
      <c r="X425" s="44">
        <v>0.84444444444444444</v>
      </c>
      <c r="Y425" s="4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</row>
    <row r="426" spans="1:39" ht="16.5" customHeight="1" x14ac:dyDescent="0.25">
      <c r="A426" s="16">
        <v>44127010</v>
      </c>
      <c r="B426" s="17" t="s">
        <v>1212</v>
      </c>
      <c r="C426" s="17" t="s">
        <v>1554</v>
      </c>
      <c r="D426" s="17" t="s">
        <v>392</v>
      </c>
      <c r="E426" s="17" t="s">
        <v>391</v>
      </c>
      <c r="F426" s="17">
        <v>4</v>
      </c>
      <c r="G426" s="17">
        <v>139</v>
      </c>
      <c r="H426" s="18">
        <v>-73.53</v>
      </c>
      <c r="I426" s="19">
        <v>-0.49</v>
      </c>
      <c r="J426" s="42">
        <v>9.9371921182266014</v>
      </c>
      <c r="K426" s="20">
        <v>11.42813660477454</v>
      </c>
      <c r="L426" s="20">
        <v>15.94292508917955</v>
      </c>
      <c r="M426" s="20">
        <v>17.666666666666661</v>
      </c>
      <c r="N426" s="20">
        <v>20.30769230769231</v>
      </c>
      <c r="O426" s="20">
        <v>20.10592185592186</v>
      </c>
      <c r="P426" s="20">
        <v>18.44444444444445</v>
      </c>
      <c r="Q426" s="20">
        <v>15.364000000000001</v>
      </c>
      <c r="R426" s="20">
        <v>13.100197044334969</v>
      </c>
      <c r="S426" s="20">
        <v>14.44002475685234</v>
      </c>
      <c r="T426" s="20">
        <v>13.79166666666667</v>
      </c>
      <c r="U426" s="20">
        <v>13.50331034482759</v>
      </c>
      <c r="V426" s="43">
        <v>184.03217789958751</v>
      </c>
      <c r="W426" s="23">
        <v>314</v>
      </c>
      <c r="X426" s="44">
        <v>0.87222222222222223</v>
      </c>
      <c r="Y426" s="4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</row>
    <row r="427" spans="1:39" ht="16.5" customHeight="1" x14ac:dyDescent="0.25">
      <c r="A427" s="16">
        <v>44137080</v>
      </c>
      <c r="B427" s="17" t="s">
        <v>1212</v>
      </c>
      <c r="C427" s="17" t="s">
        <v>1555</v>
      </c>
      <c r="D427" s="17" t="s">
        <v>392</v>
      </c>
      <c r="E427" s="17" t="s">
        <v>391</v>
      </c>
      <c r="F427" s="17">
        <v>4</v>
      </c>
      <c r="G427" s="17">
        <v>132</v>
      </c>
      <c r="H427" s="18">
        <v>-72.47</v>
      </c>
      <c r="I427" s="19">
        <v>-0.6</v>
      </c>
      <c r="J427" s="42">
        <v>10.63960113960114</v>
      </c>
      <c r="K427" s="20">
        <v>12.708462567657969</v>
      </c>
      <c r="L427" s="20">
        <v>17.063118314046701</v>
      </c>
      <c r="M427" s="20">
        <v>19.315965643551849</v>
      </c>
      <c r="N427" s="20">
        <v>21.343187830687821</v>
      </c>
      <c r="O427" s="20">
        <v>19.921091041780699</v>
      </c>
      <c r="P427" s="20">
        <v>19.63423189199051</v>
      </c>
      <c r="Q427" s="20">
        <v>16.371111111111109</v>
      </c>
      <c r="R427" s="20">
        <v>15.716180371352779</v>
      </c>
      <c r="S427" s="20">
        <v>15.822022012866251</v>
      </c>
      <c r="T427" s="20">
        <v>13.74894440534835</v>
      </c>
      <c r="U427" s="20">
        <v>14.08</v>
      </c>
      <c r="V427" s="43">
        <v>196.36391632999519</v>
      </c>
      <c r="W427" s="23">
        <v>331</v>
      </c>
      <c r="X427" s="44">
        <v>0.9194444444444444</v>
      </c>
      <c r="Y427" s="4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</row>
    <row r="428" spans="1:39" ht="16.5" customHeight="1" x14ac:dyDescent="0.25">
      <c r="A428" s="16">
        <v>44045020</v>
      </c>
      <c r="B428" s="17" t="s">
        <v>1236</v>
      </c>
      <c r="C428" s="17" t="s">
        <v>394</v>
      </c>
      <c r="D428" s="17" t="s">
        <v>395</v>
      </c>
      <c r="E428" s="17" t="s">
        <v>391</v>
      </c>
      <c r="F428" s="17">
        <v>4</v>
      </c>
      <c r="G428" s="17">
        <v>270</v>
      </c>
      <c r="H428" s="18">
        <v>-75.704472220000014</v>
      </c>
      <c r="I428" s="19">
        <v>1.1952499999999999</v>
      </c>
      <c r="J428" s="42">
        <v>11.13880070546737</v>
      </c>
      <c r="K428" s="20">
        <v>12.27114822984897</v>
      </c>
      <c r="L428" s="20">
        <v>19.341590165664229</v>
      </c>
      <c r="M428" s="20">
        <v>21.658874282216459</v>
      </c>
      <c r="N428" s="20">
        <v>23.420987654320982</v>
      </c>
      <c r="O428" s="20">
        <v>22.28879310344827</v>
      </c>
      <c r="P428" s="20">
        <v>22.338373303060401</v>
      </c>
      <c r="Q428" s="20">
        <v>18.08550903119869</v>
      </c>
      <c r="R428" s="20">
        <v>15.956577266922091</v>
      </c>
      <c r="S428" s="20">
        <v>16.219620642353721</v>
      </c>
      <c r="T428" s="20">
        <v>13.345761381475659</v>
      </c>
      <c r="U428" s="20">
        <v>12.175539743355831</v>
      </c>
      <c r="V428" s="43">
        <v>208.2415755093327</v>
      </c>
      <c r="W428" s="23">
        <v>327</v>
      </c>
      <c r="X428" s="44">
        <v>0.90833333333333333</v>
      </c>
      <c r="Y428" s="4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</row>
    <row r="429" spans="1:39" ht="16.5" customHeight="1" x14ac:dyDescent="0.25">
      <c r="A429" s="16">
        <v>35195030</v>
      </c>
      <c r="B429" s="17" t="s">
        <v>1236</v>
      </c>
      <c r="C429" s="17" t="s">
        <v>582</v>
      </c>
      <c r="D429" s="17" t="s">
        <v>582</v>
      </c>
      <c r="E429" s="17" t="s">
        <v>291</v>
      </c>
      <c r="F429" s="17">
        <v>6</v>
      </c>
      <c r="G429" s="17">
        <v>380</v>
      </c>
      <c r="H429" s="18">
        <v>-72.547388890000008</v>
      </c>
      <c r="I429" s="19">
        <v>5.1770833299999994</v>
      </c>
      <c r="J429" s="42">
        <v>1.7226190476190471</v>
      </c>
      <c r="K429" s="20">
        <v>3.866593117131909</v>
      </c>
      <c r="L429" s="20">
        <v>9.2400352733686049</v>
      </c>
      <c r="M429" s="20">
        <v>17.676392572944291</v>
      </c>
      <c r="N429" s="20">
        <v>20.960057471264371</v>
      </c>
      <c r="O429" s="20">
        <v>20.820954907161799</v>
      </c>
      <c r="P429" s="20">
        <v>21.350617283950619</v>
      </c>
      <c r="Q429" s="20">
        <v>18.757556406981699</v>
      </c>
      <c r="R429" s="20">
        <v>15.83589625255399</v>
      </c>
      <c r="S429" s="20">
        <v>16.634551527654981</v>
      </c>
      <c r="T429" s="20">
        <v>12.206896551724141</v>
      </c>
      <c r="U429" s="20">
        <v>3.718112244897958</v>
      </c>
      <c r="V429" s="43">
        <v>162.79028265725341</v>
      </c>
      <c r="W429" s="23">
        <v>322</v>
      </c>
      <c r="X429" s="44">
        <v>0.89444444444444449</v>
      </c>
      <c r="Y429" s="4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</row>
    <row r="430" spans="1:39" ht="16.5" customHeight="1" x14ac:dyDescent="0.25">
      <c r="A430" s="16">
        <v>35190070</v>
      </c>
      <c r="B430" s="17" t="s">
        <v>1211</v>
      </c>
      <c r="C430" s="17" t="s">
        <v>1556</v>
      </c>
      <c r="D430" s="17" t="s">
        <v>582</v>
      </c>
      <c r="E430" s="17" t="s">
        <v>291</v>
      </c>
      <c r="F430" s="17">
        <v>6</v>
      </c>
      <c r="G430" s="17">
        <v>190</v>
      </c>
      <c r="H430" s="18">
        <v>-72.458583329999996</v>
      </c>
      <c r="I430" s="19">
        <v>5.0919166699999998</v>
      </c>
      <c r="J430" s="42">
        <v>0.92857142857142849</v>
      </c>
      <c r="K430" s="20">
        <v>1.525634008392629</v>
      </c>
      <c r="L430" s="20">
        <v>5.6012345679012334</v>
      </c>
      <c r="M430" s="20">
        <v>11.63054187192119</v>
      </c>
      <c r="N430" s="20">
        <v>13.48275862068966</v>
      </c>
      <c r="O430" s="20">
        <v>13.16502463054187</v>
      </c>
      <c r="P430" s="20">
        <v>13.72758620689655</v>
      </c>
      <c r="Q430" s="20">
        <v>11.424876847290641</v>
      </c>
      <c r="R430" s="20">
        <v>8.9348659003831425</v>
      </c>
      <c r="S430" s="20">
        <v>10.035714285714279</v>
      </c>
      <c r="T430" s="20">
        <v>6.4482758620689644</v>
      </c>
      <c r="U430" s="20">
        <v>1.5172413793103441</v>
      </c>
      <c r="V430" s="43">
        <v>98.422325609681948</v>
      </c>
      <c r="W430" s="23">
        <v>339</v>
      </c>
      <c r="X430" s="44">
        <v>0.94166666666666665</v>
      </c>
      <c r="Y430" s="4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</row>
    <row r="431" spans="1:39" ht="16.5" customHeight="1" x14ac:dyDescent="0.25">
      <c r="A431" s="16">
        <v>35190030</v>
      </c>
      <c r="B431" s="17" t="s">
        <v>1235</v>
      </c>
      <c r="C431" s="17" t="s">
        <v>577</v>
      </c>
      <c r="D431" s="17" t="s">
        <v>577</v>
      </c>
      <c r="E431" s="17" t="s">
        <v>291</v>
      </c>
      <c r="F431" s="17">
        <v>6</v>
      </c>
      <c r="G431" s="17">
        <v>180</v>
      </c>
      <c r="H431" s="18">
        <v>-72.90288889</v>
      </c>
      <c r="I431" s="19">
        <v>5.2043888899999997</v>
      </c>
      <c r="J431" s="42">
        <v>6.6896551724137909</v>
      </c>
      <c r="K431" s="20">
        <v>7.0456200966976841</v>
      </c>
      <c r="L431" s="20">
        <v>14.10070707070707</v>
      </c>
      <c r="M431" s="20">
        <v>22.18</v>
      </c>
      <c r="N431" s="20">
        <v>25.503369005152599</v>
      </c>
      <c r="O431" s="20">
        <v>25.582266009852219</v>
      </c>
      <c r="P431" s="20">
        <v>27.219999999999992</v>
      </c>
      <c r="Q431" s="20">
        <v>24.983333333333331</v>
      </c>
      <c r="R431" s="20">
        <v>19.990487514863251</v>
      </c>
      <c r="S431" s="20">
        <v>20.479310344827589</v>
      </c>
      <c r="T431" s="20">
        <v>18.514863258026161</v>
      </c>
      <c r="U431" s="20">
        <v>10.784444444444439</v>
      </c>
      <c r="V431" s="43">
        <v>223.07405625031811</v>
      </c>
      <c r="W431" s="23">
        <v>355</v>
      </c>
      <c r="X431" s="44">
        <v>0.98611111111111116</v>
      </c>
      <c r="Y431" s="4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</row>
    <row r="432" spans="1:39" ht="16.5" customHeight="1" x14ac:dyDescent="0.25">
      <c r="A432" s="16">
        <v>36020020</v>
      </c>
      <c r="B432" s="17" t="s">
        <v>1211</v>
      </c>
      <c r="C432" s="17" t="s">
        <v>1557</v>
      </c>
      <c r="D432" s="17" t="s">
        <v>1558</v>
      </c>
      <c r="E432" s="17" t="s">
        <v>291</v>
      </c>
      <c r="F432" s="17">
        <v>6</v>
      </c>
      <c r="G432" s="17">
        <v>575</v>
      </c>
      <c r="H432" s="18">
        <v>-72.010222220000003</v>
      </c>
      <c r="I432" s="19">
        <v>6.1279166700000003</v>
      </c>
      <c r="J432" s="42">
        <v>4.6428571428571423</v>
      </c>
      <c r="K432" s="20">
        <v>4.5343341119972882</v>
      </c>
      <c r="L432" s="20">
        <v>10.357142857142859</v>
      </c>
      <c r="M432" s="20">
        <v>18.3448275862069</v>
      </c>
      <c r="N432" s="20">
        <v>23.449507389162559</v>
      </c>
      <c r="O432" s="20">
        <v>24.07294429708223</v>
      </c>
      <c r="P432" s="20">
        <v>23.481481481481492</v>
      </c>
      <c r="Q432" s="20">
        <v>21.748000000000001</v>
      </c>
      <c r="R432" s="20">
        <v>18.916666666666661</v>
      </c>
      <c r="S432" s="20">
        <v>19.786717752234988</v>
      </c>
      <c r="T432" s="20">
        <v>17.37037037037037</v>
      </c>
      <c r="U432" s="20">
        <v>8.2222222222222214</v>
      </c>
      <c r="V432" s="43">
        <v>194.92707187742471</v>
      </c>
      <c r="W432" s="23">
        <v>324</v>
      </c>
      <c r="X432" s="44">
        <v>0.9</v>
      </c>
      <c r="Y432" s="4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</row>
    <row r="433" spans="1:39" ht="16.5" customHeight="1" x14ac:dyDescent="0.25">
      <c r="A433" s="16">
        <v>35187010</v>
      </c>
      <c r="B433" s="17" t="s">
        <v>1212</v>
      </c>
      <c r="C433" s="17" t="s">
        <v>1559</v>
      </c>
      <c r="D433" s="17" t="s">
        <v>1560</v>
      </c>
      <c r="E433" s="17" t="s">
        <v>291</v>
      </c>
      <c r="F433" s="17">
        <v>3</v>
      </c>
      <c r="G433" s="17">
        <v>148</v>
      </c>
      <c r="H433" s="18">
        <v>-72.152388889999997</v>
      </c>
      <c r="I433" s="19">
        <v>4.4418333299999997</v>
      </c>
      <c r="J433" s="42">
        <v>1.241379310344827</v>
      </c>
      <c r="K433" s="20">
        <v>2.5855710794028268</v>
      </c>
      <c r="L433" s="20">
        <v>5.9999999999999973</v>
      </c>
      <c r="M433" s="20">
        <v>11.60408684546616</v>
      </c>
      <c r="N433" s="20">
        <v>13.69382716049383</v>
      </c>
      <c r="O433" s="20">
        <v>14.774584929757349</v>
      </c>
      <c r="P433" s="20">
        <v>13.02454849498327</v>
      </c>
      <c r="Q433" s="20">
        <v>11.698412698412699</v>
      </c>
      <c r="R433" s="20">
        <v>10.27412880861157</v>
      </c>
      <c r="S433" s="20">
        <v>9.1999999999999957</v>
      </c>
      <c r="T433" s="20">
        <v>6.2692307692307701</v>
      </c>
      <c r="U433" s="20">
        <v>2.4999999999999991</v>
      </c>
      <c r="V433" s="43">
        <v>102.8657700967033</v>
      </c>
      <c r="W433" s="23">
        <v>328</v>
      </c>
      <c r="X433" s="44">
        <v>0.91111111111111109</v>
      </c>
      <c r="Y433" s="4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</row>
    <row r="434" spans="1:39" ht="16.5" customHeight="1" x14ac:dyDescent="0.25">
      <c r="A434" s="16">
        <v>35220040</v>
      </c>
      <c r="B434" s="17" t="s">
        <v>1211</v>
      </c>
      <c r="C434" s="17" t="s">
        <v>1561</v>
      </c>
      <c r="D434" s="17" t="s">
        <v>325</v>
      </c>
      <c r="E434" s="17" t="s">
        <v>291</v>
      </c>
      <c r="F434" s="17">
        <v>3</v>
      </c>
      <c r="G434" s="17">
        <v>117</v>
      </c>
      <c r="H434" s="18">
        <v>-71.531388890000002</v>
      </c>
      <c r="I434" s="19">
        <v>4.90816667</v>
      </c>
      <c r="J434" s="42">
        <v>1.285714285714286</v>
      </c>
      <c r="K434" s="20">
        <v>1.9698700526584001</v>
      </c>
      <c r="L434" s="20">
        <v>4.9379310344827569</v>
      </c>
      <c r="M434" s="20">
        <v>10.78974358974359</v>
      </c>
      <c r="N434" s="20">
        <v>14.676223316912971</v>
      </c>
      <c r="O434" s="20">
        <v>15.32604042806183</v>
      </c>
      <c r="P434" s="20">
        <v>13.62579821200511</v>
      </c>
      <c r="Q434" s="20">
        <v>11.679785969084421</v>
      </c>
      <c r="R434" s="20">
        <v>10.31800766283525</v>
      </c>
      <c r="S434" s="20">
        <v>9.7142857142857135</v>
      </c>
      <c r="T434" s="20">
        <v>6.8376673732099471</v>
      </c>
      <c r="U434" s="20">
        <v>3.261813537675605</v>
      </c>
      <c r="V434" s="43">
        <v>104.4228811766699</v>
      </c>
      <c r="W434" s="23">
        <v>346</v>
      </c>
      <c r="X434" s="44">
        <v>0.96111111111111114</v>
      </c>
      <c r="Y434" s="4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</row>
    <row r="435" spans="1:39" ht="16.5" customHeight="1" x14ac:dyDescent="0.25">
      <c r="A435" s="16">
        <v>35225030</v>
      </c>
      <c r="B435" s="17" t="s">
        <v>1236</v>
      </c>
      <c r="C435" s="17" t="s">
        <v>1562</v>
      </c>
      <c r="D435" s="17" t="s">
        <v>325</v>
      </c>
      <c r="E435" s="17" t="s">
        <v>291</v>
      </c>
      <c r="F435" s="17">
        <v>3</v>
      </c>
      <c r="G435" s="17">
        <v>130</v>
      </c>
      <c r="H435" s="18">
        <v>-71.433055560000014</v>
      </c>
      <c r="I435" s="19">
        <v>4.9104722199999999</v>
      </c>
      <c r="J435" s="42">
        <v>2.137931034482758</v>
      </c>
      <c r="K435" s="20">
        <v>3.4181804187192122</v>
      </c>
      <c r="L435" s="20">
        <v>7.4999999999999982</v>
      </c>
      <c r="M435" s="20">
        <v>15.90368608799049</v>
      </c>
      <c r="N435" s="20">
        <v>21.262068965517241</v>
      </c>
      <c r="O435" s="20">
        <v>20.535077288941729</v>
      </c>
      <c r="P435" s="20">
        <v>21.22758620689655</v>
      </c>
      <c r="Q435" s="20">
        <v>18.229802955665019</v>
      </c>
      <c r="R435" s="20">
        <v>16.06298381421534</v>
      </c>
      <c r="S435" s="20">
        <v>15.179012345679009</v>
      </c>
      <c r="T435" s="20">
        <v>9.6399999999999988</v>
      </c>
      <c r="U435" s="20">
        <v>4.219714285714284</v>
      </c>
      <c r="V435" s="43">
        <v>155.3160434038216</v>
      </c>
      <c r="W435" s="23">
        <v>334</v>
      </c>
      <c r="X435" s="44">
        <v>0.92777777777777781</v>
      </c>
      <c r="Y435" s="4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</row>
    <row r="436" spans="1:39" ht="16.5" customHeight="1" x14ac:dyDescent="0.25">
      <c r="A436" s="16">
        <v>35220030</v>
      </c>
      <c r="B436" s="17" t="s">
        <v>1235</v>
      </c>
      <c r="C436" s="17" t="s">
        <v>325</v>
      </c>
      <c r="D436" s="17" t="s">
        <v>325</v>
      </c>
      <c r="E436" s="17" t="s">
        <v>291</v>
      </c>
      <c r="F436" s="17">
        <v>3</v>
      </c>
      <c r="G436" s="17">
        <v>130</v>
      </c>
      <c r="H436" s="18">
        <v>-71.33</v>
      </c>
      <c r="I436" s="19">
        <v>4.79</v>
      </c>
      <c r="J436" s="42">
        <v>1.352564102564102</v>
      </c>
      <c r="K436" s="20">
        <v>2.7626345557380039</v>
      </c>
      <c r="L436" s="20">
        <v>7.2333333333333307</v>
      </c>
      <c r="M436" s="20">
        <v>13.67916438606094</v>
      </c>
      <c r="N436" s="20">
        <v>18.60233990147783</v>
      </c>
      <c r="O436" s="20">
        <v>19.175066312997341</v>
      </c>
      <c r="P436" s="20">
        <v>19.63347126436781</v>
      </c>
      <c r="Q436" s="20">
        <v>17.45604395604396</v>
      </c>
      <c r="R436" s="20">
        <v>14.54221654604796</v>
      </c>
      <c r="S436" s="20">
        <v>13.581481481481481</v>
      </c>
      <c r="T436" s="20">
        <v>10.270114942528741</v>
      </c>
      <c r="U436" s="20">
        <v>3.930864197530862</v>
      </c>
      <c r="V436" s="43">
        <v>142.21929498017241</v>
      </c>
      <c r="W436" s="23">
        <v>315</v>
      </c>
      <c r="X436" s="44">
        <v>0.875</v>
      </c>
      <c r="Y436" s="4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</row>
    <row r="437" spans="1:39" ht="16.5" customHeight="1" x14ac:dyDescent="0.25">
      <c r="A437" s="16">
        <v>36015010</v>
      </c>
      <c r="B437" s="17" t="s">
        <v>1227</v>
      </c>
      <c r="C437" s="17" t="s">
        <v>1563</v>
      </c>
      <c r="D437" s="17" t="s">
        <v>1563</v>
      </c>
      <c r="E437" s="17" t="s">
        <v>291</v>
      </c>
      <c r="F437" s="17">
        <v>6</v>
      </c>
      <c r="G437" s="17">
        <v>342</v>
      </c>
      <c r="H437" s="18">
        <v>-71.887194440000002</v>
      </c>
      <c r="I437" s="19">
        <v>5.8785277799999998</v>
      </c>
      <c r="J437" s="42">
        <v>1.7333333333333329</v>
      </c>
      <c r="K437" s="20">
        <v>2.9386494252873572</v>
      </c>
      <c r="L437" s="20">
        <v>6.8666666666666636</v>
      </c>
      <c r="M437" s="20">
        <v>15.68965517241379</v>
      </c>
      <c r="N437" s="20">
        <v>18.713793103448278</v>
      </c>
      <c r="O437" s="20">
        <v>19.359770114942521</v>
      </c>
      <c r="P437" s="20">
        <v>19.86666666666666</v>
      </c>
      <c r="Q437" s="20">
        <v>16.933333333333341</v>
      </c>
      <c r="R437" s="20">
        <v>15.283908045977009</v>
      </c>
      <c r="S437" s="20">
        <v>14.83333333333333</v>
      </c>
      <c r="T437" s="20">
        <v>10.413793103448279</v>
      </c>
      <c r="U437" s="20">
        <v>4.2080459770114924</v>
      </c>
      <c r="V437" s="43">
        <v>146.8409482758621</v>
      </c>
      <c r="W437" s="23">
        <v>355</v>
      </c>
      <c r="X437" s="44">
        <v>0.98611111111111116</v>
      </c>
      <c r="Y437" s="4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</row>
    <row r="438" spans="1:39" ht="16.5" customHeight="1" x14ac:dyDescent="0.25">
      <c r="A438" s="16">
        <v>35230020</v>
      </c>
      <c r="B438" s="17" t="s">
        <v>1211</v>
      </c>
      <c r="C438" s="17" t="s">
        <v>557</v>
      </c>
      <c r="D438" s="17" t="s">
        <v>557</v>
      </c>
      <c r="E438" s="17" t="s">
        <v>291</v>
      </c>
      <c r="F438" s="17">
        <v>6</v>
      </c>
      <c r="G438" s="17">
        <v>300</v>
      </c>
      <c r="H438" s="18">
        <v>-71.992888890000003</v>
      </c>
      <c r="I438" s="19">
        <v>5.7261388899999996</v>
      </c>
      <c r="J438" s="42">
        <v>0.99999999999999978</v>
      </c>
      <c r="K438" s="20">
        <v>1.609067118226601</v>
      </c>
      <c r="L438" s="20">
        <v>5.5357142857142847</v>
      </c>
      <c r="M438" s="20">
        <v>12.3448275862069</v>
      </c>
      <c r="N438" s="20">
        <v>15.40740740740741</v>
      </c>
      <c r="O438" s="20">
        <v>16.333333333333329</v>
      </c>
      <c r="P438" s="20">
        <v>15.829629629629631</v>
      </c>
      <c r="Q438" s="20">
        <v>12.75615763546798</v>
      </c>
      <c r="R438" s="20">
        <v>11.6551724137931</v>
      </c>
      <c r="S438" s="20">
        <v>11.74074074074074</v>
      </c>
      <c r="T438" s="20">
        <v>8.3055555555555554</v>
      </c>
      <c r="U438" s="20">
        <v>2.9999999999999991</v>
      </c>
      <c r="V438" s="43">
        <v>115.5176057060755</v>
      </c>
      <c r="W438" s="23">
        <v>335</v>
      </c>
      <c r="X438" s="44">
        <v>0.93055555555555558</v>
      </c>
      <c r="Y438" s="4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</row>
    <row r="439" spans="1:39" ht="16.5" customHeight="1" x14ac:dyDescent="0.25">
      <c r="A439" s="16">
        <v>35097090</v>
      </c>
      <c r="B439" s="17" t="s">
        <v>1564</v>
      </c>
      <c r="C439" s="17" t="s">
        <v>1565</v>
      </c>
      <c r="D439" s="17" t="s">
        <v>1296</v>
      </c>
      <c r="E439" s="17" t="s">
        <v>291</v>
      </c>
      <c r="F439" s="17">
        <v>3</v>
      </c>
      <c r="G439" s="17">
        <v>451</v>
      </c>
      <c r="H439" s="18">
        <v>-73.047611110000005</v>
      </c>
      <c r="I439" s="19">
        <v>4.9049722199999994</v>
      </c>
      <c r="J439" s="42">
        <v>2.333333333333333</v>
      </c>
      <c r="K439" s="20">
        <v>2.38311272556219</v>
      </c>
      <c r="L439" s="20">
        <v>6.346666666666664</v>
      </c>
      <c r="M439" s="20">
        <v>15.45903119868637</v>
      </c>
      <c r="N439" s="20">
        <v>19.721455938697311</v>
      </c>
      <c r="O439" s="20">
        <v>20.667572617632072</v>
      </c>
      <c r="P439" s="20">
        <v>21.633333333333329</v>
      </c>
      <c r="Q439" s="20">
        <v>19.071428571428569</v>
      </c>
      <c r="R439" s="20">
        <v>15.76666666666666</v>
      </c>
      <c r="S439" s="20">
        <v>15.727380952380949</v>
      </c>
      <c r="T439" s="20">
        <v>13.38754079750248</v>
      </c>
      <c r="U439" s="20">
        <v>6.7499999999999956</v>
      </c>
      <c r="V439" s="43">
        <v>159.24752280188989</v>
      </c>
      <c r="W439" s="23">
        <v>348</v>
      </c>
      <c r="X439" s="44">
        <v>0.96666666666666667</v>
      </c>
      <c r="Y439" s="4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</row>
    <row r="440" spans="1:39" ht="16.5" customHeight="1" x14ac:dyDescent="0.25">
      <c r="A440" s="16">
        <v>36020010</v>
      </c>
      <c r="B440" s="17" t="s">
        <v>1211</v>
      </c>
      <c r="C440" s="17" t="s">
        <v>1566</v>
      </c>
      <c r="D440" s="17" t="s">
        <v>1567</v>
      </c>
      <c r="E440" s="17" t="s">
        <v>291</v>
      </c>
      <c r="F440" s="17">
        <v>6</v>
      </c>
      <c r="G440" s="17">
        <v>120</v>
      </c>
      <c r="H440" s="18">
        <v>-72.190638890000002</v>
      </c>
      <c r="I440" s="19">
        <v>6.0882222199999996</v>
      </c>
      <c r="J440" s="42">
        <v>6.5357142857142838</v>
      </c>
      <c r="K440" s="20">
        <v>6.5526371666383563</v>
      </c>
      <c r="L440" s="20">
        <v>11.482758620689649</v>
      </c>
      <c r="M440" s="20">
        <v>18.85747126436781</v>
      </c>
      <c r="N440" s="20">
        <v>22.2632183908046</v>
      </c>
      <c r="O440" s="20">
        <v>23.007957559681699</v>
      </c>
      <c r="P440" s="20">
        <v>22.934156378600822</v>
      </c>
      <c r="Q440" s="20">
        <v>21.962962962962958</v>
      </c>
      <c r="R440" s="20">
        <v>18.37931034482758</v>
      </c>
      <c r="S440" s="20">
        <v>19.793103448275861</v>
      </c>
      <c r="T440" s="20">
        <v>17.18518518518519</v>
      </c>
      <c r="U440" s="20">
        <v>8.1851851851851833</v>
      </c>
      <c r="V440" s="43">
        <v>197.139660792934</v>
      </c>
      <c r="W440" s="23">
        <v>337</v>
      </c>
      <c r="X440" s="44">
        <v>0.93611111111111112</v>
      </c>
      <c r="Y440" s="4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</row>
    <row r="441" spans="1:39" ht="16.5" customHeight="1" x14ac:dyDescent="0.25">
      <c r="A441" s="16">
        <v>35230010</v>
      </c>
      <c r="B441" s="17" t="s">
        <v>1211</v>
      </c>
      <c r="C441" s="17" t="s">
        <v>1568</v>
      </c>
      <c r="D441" s="17" t="s">
        <v>1568</v>
      </c>
      <c r="E441" s="17" t="s">
        <v>291</v>
      </c>
      <c r="F441" s="17">
        <v>6</v>
      </c>
      <c r="G441" s="17">
        <v>170</v>
      </c>
      <c r="H441" s="18">
        <v>-71.728055560000001</v>
      </c>
      <c r="I441" s="19">
        <v>5.4204999999999997</v>
      </c>
      <c r="J441" s="42">
        <v>0.96666666666666667</v>
      </c>
      <c r="K441" s="20">
        <v>1.93676488475339</v>
      </c>
      <c r="L441" s="20">
        <v>4.206896551724137</v>
      </c>
      <c r="M441" s="20">
        <v>8.3666666666666654</v>
      </c>
      <c r="N441" s="20">
        <v>11.266666666666669</v>
      </c>
      <c r="O441" s="20">
        <v>12.4</v>
      </c>
      <c r="P441" s="20">
        <v>13.4</v>
      </c>
      <c r="Q441" s="20">
        <v>9.5333333333333314</v>
      </c>
      <c r="R441" s="20">
        <v>8.0333333333333314</v>
      </c>
      <c r="S441" s="20">
        <v>8.4482758620689626</v>
      </c>
      <c r="T441" s="20">
        <v>6.0370370370370381</v>
      </c>
      <c r="U441" s="20">
        <v>1.9333333333333329</v>
      </c>
      <c r="V441" s="43">
        <v>86.528974335583527</v>
      </c>
      <c r="W441" s="23">
        <v>355</v>
      </c>
      <c r="X441" s="44">
        <v>0.98611111111111116</v>
      </c>
      <c r="Y441" s="4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</row>
    <row r="442" spans="1:39" ht="16.5" customHeight="1" x14ac:dyDescent="0.25">
      <c r="A442" s="16">
        <v>35230030</v>
      </c>
      <c r="B442" s="17" t="s">
        <v>1235</v>
      </c>
      <c r="C442" s="17" t="s">
        <v>1569</v>
      </c>
      <c r="D442" s="17" t="s">
        <v>507</v>
      </c>
      <c r="E442" s="17" t="s">
        <v>291</v>
      </c>
      <c r="F442" s="17">
        <v>6</v>
      </c>
      <c r="G442" s="17">
        <v>350</v>
      </c>
      <c r="H442" s="18">
        <v>-72.102999999999994</v>
      </c>
      <c r="I442" s="19">
        <v>5.7471944399999986</v>
      </c>
      <c r="J442" s="42">
        <v>1.368965517241379</v>
      </c>
      <c r="K442" s="20">
        <v>2.4736145320197038</v>
      </c>
      <c r="L442" s="20">
        <v>5.933141762452105</v>
      </c>
      <c r="M442" s="20">
        <v>12.27407847800238</v>
      </c>
      <c r="N442" s="20">
        <v>16.013812024029139</v>
      </c>
      <c r="O442" s="20">
        <v>16.001687967205211</v>
      </c>
      <c r="P442" s="20">
        <v>15.88694723151244</v>
      </c>
      <c r="Q442" s="20">
        <v>14.1976127320955</v>
      </c>
      <c r="R442" s="20">
        <v>12.024438549955789</v>
      </c>
      <c r="S442" s="20">
        <v>12.200290925965589</v>
      </c>
      <c r="T442" s="20">
        <v>8.3612577214793973</v>
      </c>
      <c r="U442" s="20">
        <v>3.8137931034482739</v>
      </c>
      <c r="V442" s="43">
        <v>120.5496405454069</v>
      </c>
      <c r="W442" s="23">
        <v>338</v>
      </c>
      <c r="X442" s="44">
        <v>0.93888888888888888</v>
      </c>
      <c r="Y442" s="4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</row>
    <row r="443" spans="1:39" ht="16.5" customHeight="1" x14ac:dyDescent="0.25">
      <c r="A443" s="16">
        <v>35180010</v>
      </c>
      <c r="B443" s="17" t="s">
        <v>1211</v>
      </c>
      <c r="C443" s="17" t="s">
        <v>1570</v>
      </c>
      <c r="D443" s="17" t="s">
        <v>600</v>
      </c>
      <c r="E443" s="17" t="s">
        <v>291</v>
      </c>
      <c r="F443" s="17">
        <v>6</v>
      </c>
      <c r="G443" s="17">
        <v>180</v>
      </c>
      <c r="H443" s="18">
        <v>-72.665888890000005</v>
      </c>
      <c r="I443" s="19">
        <v>4.9373611100000003</v>
      </c>
      <c r="J443" s="42">
        <v>0.99999999999999978</v>
      </c>
      <c r="K443" s="20">
        <v>2.072362479474549</v>
      </c>
      <c r="L443" s="20">
        <v>4.6694411414982149</v>
      </c>
      <c r="M443" s="20">
        <v>12.357142857142859</v>
      </c>
      <c r="N443" s="20">
        <v>14.03571428571429</v>
      </c>
      <c r="O443" s="20">
        <v>13.31034482758621</v>
      </c>
      <c r="P443" s="20">
        <v>12.76896551724138</v>
      </c>
      <c r="Q443" s="20">
        <v>11.03703703703704</v>
      </c>
      <c r="R443" s="20">
        <v>10.08374384236453</v>
      </c>
      <c r="S443" s="20">
        <v>10.5</v>
      </c>
      <c r="T443" s="20">
        <v>7.1724137931034484</v>
      </c>
      <c r="U443" s="20">
        <v>2.6551724137931032</v>
      </c>
      <c r="V443" s="43">
        <v>101.66233819495559</v>
      </c>
      <c r="W443" s="23">
        <v>343</v>
      </c>
      <c r="X443" s="44">
        <v>0.95277777777777772</v>
      </c>
      <c r="Y443" s="4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</row>
    <row r="444" spans="1:39" ht="16.5" customHeight="1" x14ac:dyDescent="0.25">
      <c r="A444" s="16">
        <v>35095110</v>
      </c>
      <c r="B444" s="46" t="s">
        <v>1227</v>
      </c>
      <c r="C444" s="46" t="s">
        <v>1571</v>
      </c>
      <c r="D444" s="46" t="s">
        <v>341</v>
      </c>
      <c r="E444" s="46" t="s">
        <v>291</v>
      </c>
      <c r="F444" s="46">
        <v>3</v>
      </c>
      <c r="G444" s="46">
        <v>352</v>
      </c>
      <c r="H444" s="47">
        <v>-72.915469999999999</v>
      </c>
      <c r="I444" s="48">
        <v>4.6514699999999998</v>
      </c>
      <c r="J444" s="42">
        <v>2.8461538461538458</v>
      </c>
      <c r="K444" s="20">
        <v>4.4090446191739288</v>
      </c>
      <c r="L444" s="20">
        <v>10.63130434782609</v>
      </c>
      <c r="M444" s="20">
        <v>18.213527851458881</v>
      </c>
      <c r="N444" s="20">
        <v>22.56</v>
      </c>
      <c r="O444" s="20">
        <v>21.19230769230769</v>
      </c>
      <c r="P444" s="20">
        <v>22.291666666666671</v>
      </c>
      <c r="Q444" s="20">
        <v>19.72051282051282</v>
      </c>
      <c r="R444" s="20">
        <v>17.16</v>
      </c>
      <c r="S444" s="20">
        <v>17.009283819628649</v>
      </c>
      <c r="T444" s="20">
        <v>13.020833333333339</v>
      </c>
      <c r="U444" s="20">
        <v>5.4397435897435882</v>
      </c>
      <c r="V444" s="43">
        <v>174.49437858680551</v>
      </c>
      <c r="W444" s="23">
        <v>305</v>
      </c>
      <c r="X444" s="44">
        <v>0.84722222222222221</v>
      </c>
      <c r="Y444" s="4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</row>
    <row r="445" spans="1:39" ht="16.5" customHeight="1" x14ac:dyDescent="0.25">
      <c r="A445" s="16">
        <v>35215020</v>
      </c>
      <c r="B445" s="46" t="s">
        <v>1227</v>
      </c>
      <c r="C445" s="46" t="s">
        <v>1573</v>
      </c>
      <c r="D445" s="46" t="s">
        <v>502</v>
      </c>
      <c r="E445" s="46" t="s">
        <v>291</v>
      </c>
      <c r="F445" s="46">
        <v>6</v>
      </c>
      <c r="G445" s="46">
        <v>325</v>
      </c>
      <c r="H445" s="47">
        <v>-72.387500000000003</v>
      </c>
      <c r="I445" s="48">
        <v>5.3204444400000002</v>
      </c>
      <c r="J445" s="42">
        <v>1.807635467980296</v>
      </c>
      <c r="K445" s="20">
        <v>4.0046512139338484</v>
      </c>
      <c r="L445" s="20">
        <v>9.7688992042440308</v>
      </c>
      <c r="M445" s="20">
        <v>17.333333333333329</v>
      </c>
      <c r="N445" s="20">
        <v>21.142049925383262</v>
      </c>
      <c r="O445" s="20">
        <v>21.12667887667887</v>
      </c>
      <c r="P445" s="20">
        <v>21.856896551724141</v>
      </c>
      <c r="Q445" s="20">
        <v>19.344973544973541</v>
      </c>
      <c r="R445" s="20">
        <v>15.74673008323424</v>
      </c>
      <c r="S445" s="20">
        <v>16.587764550264549</v>
      </c>
      <c r="T445" s="20">
        <v>11.348755109624671</v>
      </c>
      <c r="U445" s="20">
        <v>4.4399999999999977</v>
      </c>
      <c r="V445" s="43">
        <v>164.50836786137481</v>
      </c>
      <c r="W445" s="23">
        <v>325</v>
      </c>
      <c r="X445" s="44">
        <v>0.90277777777777779</v>
      </c>
      <c r="Y445" s="4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</row>
    <row r="446" spans="1:39" ht="16.5" customHeight="1" x14ac:dyDescent="0.25">
      <c r="A446" s="16">
        <v>35210010</v>
      </c>
      <c r="B446" s="17" t="s">
        <v>1211</v>
      </c>
      <c r="C446" s="17" t="s">
        <v>1574</v>
      </c>
      <c r="D446" s="17" t="s">
        <v>502</v>
      </c>
      <c r="E446" s="17" t="s">
        <v>291</v>
      </c>
      <c r="F446" s="17">
        <v>6</v>
      </c>
      <c r="G446" s="17">
        <v>656</v>
      </c>
      <c r="H446" s="18">
        <v>-72.456249999999997</v>
      </c>
      <c r="I446" s="19">
        <v>5.4530555600000001</v>
      </c>
      <c r="J446" s="42">
        <v>2.1022222222222222</v>
      </c>
      <c r="K446" s="20">
        <v>3.5892344006568142</v>
      </c>
      <c r="L446" s="20">
        <v>8.9999999999999982</v>
      </c>
      <c r="M446" s="20">
        <v>17.966666666666669</v>
      </c>
      <c r="N446" s="20">
        <v>22.399999999999991</v>
      </c>
      <c r="O446" s="20">
        <v>20.9951116395825</v>
      </c>
      <c r="P446" s="20">
        <v>21.68965517241379</v>
      </c>
      <c r="Q446" s="20">
        <v>18.46913580246914</v>
      </c>
      <c r="R446" s="20">
        <v>16.071428571428569</v>
      </c>
      <c r="S446" s="20">
        <v>17.068965517241381</v>
      </c>
      <c r="T446" s="20">
        <v>12.478002378121291</v>
      </c>
      <c r="U446" s="20">
        <v>4.6391625615763541</v>
      </c>
      <c r="V446" s="43">
        <v>166.46958493237869</v>
      </c>
      <c r="W446" s="23">
        <v>350</v>
      </c>
      <c r="X446" s="44">
        <v>0.97222222222222221</v>
      </c>
      <c r="Y446" s="4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</row>
    <row r="447" spans="1:39" ht="16.5" customHeight="1" x14ac:dyDescent="0.25">
      <c r="A447" s="16">
        <v>52010020</v>
      </c>
      <c r="B447" s="17" t="s">
        <v>1211</v>
      </c>
      <c r="C447" s="17" t="s">
        <v>701</v>
      </c>
      <c r="D447" s="17" t="s">
        <v>701</v>
      </c>
      <c r="E447" s="17" t="s">
        <v>422</v>
      </c>
      <c r="F447" s="17">
        <v>7</v>
      </c>
      <c r="G447" s="17">
        <v>1700</v>
      </c>
      <c r="H447" s="18">
        <v>-77.221694439999993</v>
      </c>
      <c r="I447" s="19">
        <v>2.0328055599999999</v>
      </c>
      <c r="J447" s="42">
        <v>14</v>
      </c>
      <c r="K447" s="20">
        <v>11.8037684729064</v>
      </c>
      <c r="L447" s="20">
        <v>14.6</v>
      </c>
      <c r="M447" s="20">
        <v>14.32</v>
      </c>
      <c r="N447" s="20">
        <v>12.4448717948718</v>
      </c>
      <c r="O447" s="20">
        <v>6.7600000000000016</v>
      </c>
      <c r="P447" s="20">
        <v>4.9999999999999982</v>
      </c>
      <c r="Q447" s="20">
        <v>3.56</v>
      </c>
      <c r="R447" s="20">
        <v>5.083333333333333</v>
      </c>
      <c r="S447" s="20">
        <v>15.946666666666671</v>
      </c>
      <c r="T447" s="20">
        <v>20.68</v>
      </c>
      <c r="U447" s="20">
        <v>17.04</v>
      </c>
      <c r="V447" s="43">
        <v>141.23864026777821</v>
      </c>
      <c r="W447" s="23">
        <v>299</v>
      </c>
      <c r="X447" s="44">
        <v>0.8305555555555556</v>
      </c>
      <c r="Y447" s="4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</row>
    <row r="448" spans="1:39" ht="16.5" customHeight="1" x14ac:dyDescent="0.25">
      <c r="A448" s="16">
        <v>52025010</v>
      </c>
      <c r="B448" s="17" t="s">
        <v>1236</v>
      </c>
      <c r="C448" s="17" t="s">
        <v>35</v>
      </c>
      <c r="D448" s="17" t="s">
        <v>2477</v>
      </c>
      <c r="E448" s="17" t="s">
        <v>422</v>
      </c>
      <c r="F448" s="17">
        <v>7</v>
      </c>
      <c r="G448" s="17">
        <v>1510</v>
      </c>
      <c r="H448" s="18">
        <v>-77.004027780000001</v>
      </c>
      <c r="I448" s="19">
        <v>1.82994444</v>
      </c>
      <c r="J448" s="42">
        <v>15.371111111111111</v>
      </c>
      <c r="K448" s="20">
        <v>13.20927598370127</v>
      </c>
      <c r="L448" s="20">
        <v>17.177777777777781</v>
      </c>
      <c r="M448" s="20">
        <v>17.507553366174061</v>
      </c>
      <c r="N448" s="20">
        <v>16.684444444444441</v>
      </c>
      <c r="O448" s="20">
        <v>9.7925925925925945</v>
      </c>
      <c r="P448" s="20">
        <v>6.4724137931034456</v>
      </c>
      <c r="Q448" s="20">
        <v>4.9850574712643674</v>
      </c>
      <c r="R448" s="20">
        <v>7.7666666666666648</v>
      </c>
      <c r="S448" s="20">
        <v>16.952098765432101</v>
      </c>
      <c r="T448" s="20">
        <v>20.9780873110243</v>
      </c>
      <c r="U448" s="20">
        <v>18.818390804597691</v>
      </c>
      <c r="V448" s="43">
        <v>165.7154700878898</v>
      </c>
      <c r="W448" s="23">
        <v>356</v>
      </c>
      <c r="X448" s="44">
        <v>0.98888888888888893</v>
      </c>
      <c r="Y448" s="4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</row>
    <row r="449" spans="1:39" ht="16.5" customHeight="1" x14ac:dyDescent="0.25">
      <c r="A449" s="16">
        <v>52020050</v>
      </c>
      <c r="B449" s="17" t="s">
        <v>1211</v>
      </c>
      <c r="C449" s="17" t="s">
        <v>1576</v>
      </c>
      <c r="D449" s="17" t="s">
        <v>2477</v>
      </c>
      <c r="E449" s="17" t="s">
        <v>422</v>
      </c>
      <c r="F449" s="17">
        <v>7</v>
      </c>
      <c r="G449" s="17">
        <v>1400</v>
      </c>
      <c r="H449" s="18">
        <v>-76.991611110000008</v>
      </c>
      <c r="I449" s="19">
        <v>1.8801666699999999</v>
      </c>
      <c r="J449" s="42">
        <v>14.53333333333333</v>
      </c>
      <c r="K449" s="20">
        <v>12.27529761904762</v>
      </c>
      <c r="L449" s="20">
        <v>16.399999999999999</v>
      </c>
      <c r="M449" s="20">
        <v>16.304597701149429</v>
      </c>
      <c r="N449" s="20">
        <v>15.44777777777778</v>
      </c>
      <c r="O449" s="20">
        <v>8.568965517241379</v>
      </c>
      <c r="P449" s="20">
        <v>5.6206896551724128</v>
      </c>
      <c r="Q449" s="20">
        <v>4.3885057471264366</v>
      </c>
      <c r="R449" s="20">
        <v>6.8333333333333321</v>
      </c>
      <c r="S449" s="20">
        <v>16.43333333333333</v>
      </c>
      <c r="T449" s="20">
        <v>20.988505747126439</v>
      </c>
      <c r="U449" s="20">
        <v>17.93333333333333</v>
      </c>
      <c r="V449" s="43">
        <v>155.72767309797479</v>
      </c>
      <c r="W449" s="23">
        <v>358</v>
      </c>
      <c r="X449" s="44">
        <v>0.99444444444444446</v>
      </c>
      <c r="Y449" s="4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</row>
    <row r="450" spans="1:39" ht="16.5" customHeight="1" x14ac:dyDescent="0.25">
      <c r="A450" s="16">
        <v>52020010</v>
      </c>
      <c r="B450" s="17" t="s">
        <v>1211</v>
      </c>
      <c r="C450" s="17" t="s">
        <v>700</v>
      </c>
      <c r="D450" s="17" t="s">
        <v>2477</v>
      </c>
      <c r="E450" s="17" t="s">
        <v>422</v>
      </c>
      <c r="F450" s="17">
        <v>7</v>
      </c>
      <c r="G450" s="17">
        <v>720</v>
      </c>
      <c r="H450" s="18">
        <v>-77.003055560000007</v>
      </c>
      <c r="I450" s="19">
        <v>2.0463888899999998</v>
      </c>
      <c r="J450" s="42">
        <v>12.006896551724139</v>
      </c>
      <c r="K450" s="20">
        <v>10.81525041050903</v>
      </c>
      <c r="L450" s="20">
        <v>13.766666666666669</v>
      </c>
      <c r="M450" s="20">
        <v>12.8</v>
      </c>
      <c r="N450" s="20">
        <v>13.5551724137931</v>
      </c>
      <c r="O450" s="20">
        <v>7.7333333333333334</v>
      </c>
      <c r="P450" s="20">
        <v>5.5333333333333314</v>
      </c>
      <c r="Q450" s="20">
        <v>4.068965517241379</v>
      </c>
      <c r="R450" s="20">
        <v>6.7022988505747136</v>
      </c>
      <c r="S450" s="20">
        <v>14.781111111111111</v>
      </c>
      <c r="T450" s="20">
        <v>18.600000000000001</v>
      </c>
      <c r="U450" s="20">
        <v>15.512222222222221</v>
      </c>
      <c r="V450" s="43">
        <v>135.87525041050901</v>
      </c>
      <c r="W450" s="23">
        <v>358</v>
      </c>
      <c r="X450" s="44">
        <v>0.99444444444444446</v>
      </c>
      <c r="Y450" s="4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</row>
    <row r="451" spans="1:39" ht="16.5" customHeight="1" x14ac:dyDescent="0.25">
      <c r="A451" s="16">
        <v>52025020</v>
      </c>
      <c r="B451" s="17" t="s">
        <v>1236</v>
      </c>
      <c r="C451" s="17" t="s">
        <v>1577</v>
      </c>
      <c r="D451" s="17" t="s">
        <v>2477</v>
      </c>
      <c r="E451" s="17" t="s">
        <v>422</v>
      </c>
      <c r="F451" s="17">
        <v>7</v>
      </c>
      <c r="G451" s="17">
        <v>2300</v>
      </c>
      <c r="H451" s="18">
        <v>-76.891666669999992</v>
      </c>
      <c r="I451" s="19">
        <v>1.75333333</v>
      </c>
      <c r="J451" s="42">
        <v>15.90444444444444</v>
      </c>
      <c r="K451" s="20">
        <v>15.330688970990691</v>
      </c>
      <c r="L451" s="20">
        <v>19.373946360153251</v>
      </c>
      <c r="M451" s="20">
        <v>17.913705137227311</v>
      </c>
      <c r="N451" s="20">
        <v>17.851724137931029</v>
      </c>
      <c r="O451" s="20">
        <v>11.224732461355529</v>
      </c>
      <c r="P451" s="20">
        <v>10.43091954022989</v>
      </c>
      <c r="Q451" s="20">
        <v>7.7689655172413774</v>
      </c>
      <c r="R451" s="20">
        <v>9.4218390804597671</v>
      </c>
      <c r="S451" s="20">
        <v>17</v>
      </c>
      <c r="T451" s="20">
        <v>22.038314176245219</v>
      </c>
      <c r="U451" s="20">
        <v>19.185396825396829</v>
      </c>
      <c r="V451" s="43">
        <v>183.44467665167531</v>
      </c>
      <c r="W451" s="23">
        <v>355</v>
      </c>
      <c r="X451" s="44">
        <v>0.98611111111111116</v>
      </c>
      <c r="Y451" s="4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</row>
    <row r="452" spans="1:39" ht="16.5" customHeight="1" x14ac:dyDescent="0.25">
      <c r="A452" s="16">
        <v>26020100</v>
      </c>
      <c r="B452" s="17" t="s">
        <v>1211</v>
      </c>
      <c r="C452" s="17" t="s">
        <v>1578</v>
      </c>
      <c r="D452" s="17" t="s">
        <v>1578</v>
      </c>
      <c r="E452" s="17" t="s">
        <v>422</v>
      </c>
      <c r="F452" s="17">
        <v>9</v>
      </c>
      <c r="G452" s="17">
        <v>1228</v>
      </c>
      <c r="H452" s="18">
        <v>-76.639083329999991</v>
      </c>
      <c r="I452" s="19">
        <v>3.02019444</v>
      </c>
      <c r="J452" s="42">
        <v>12.11379310344828</v>
      </c>
      <c r="K452" s="20">
        <v>10.71227366954181</v>
      </c>
      <c r="L452" s="20">
        <v>14.27586206896552</v>
      </c>
      <c r="M452" s="20">
        <v>15.92464878671775</v>
      </c>
      <c r="N452" s="20">
        <v>13.90952380952381</v>
      </c>
      <c r="O452" s="20">
        <v>9.3127229488703946</v>
      </c>
      <c r="P452" s="20">
        <v>6.2459770114942508</v>
      </c>
      <c r="Q452" s="20">
        <v>6.299999999999998</v>
      </c>
      <c r="R452" s="20">
        <v>8.5517241379310356</v>
      </c>
      <c r="S452" s="20">
        <v>14.124137931034481</v>
      </c>
      <c r="T452" s="20">
        <v>16.6551724137931</v>
      </c>
      <c r="U452" s="20">
        <v>13.15172413793103</v>
      </c>
      <c r="V452" s="43">
        <v>141.2775600192515</v>
      </c>
      <c r="W452" s="23">
        <v>346</v>
      </c>
      <c r="X452" s="44">
        <v>0.96111111111111114</v>
      </c>
      <c r="Y452" s="4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</row>
    <row r="453" spans="1:39" ht="16.5" customHeight="1" x14ac:dyDescent="0.25">
      <c r="A453" s="16">
        <v>26050270</v>
      </c>
      <c r="B453" s="17" t="s">
        <v>1211</v>
      </c>
      <c r="C453" s="17" t="s">
        <v>1579</v>
      </c>
      <c r="D453" s="17" t="s">
        <v>1578</v>
      </c>
      <c r="E453" s="17" t="s">
        <v>422</v>
      </c>
      <c r="F453" s="17">
        <v>9</v>
      </c>
      <c r="G453" s="17">
        <v>1156</v>
      </c>
      <c r="H453" s="18">
        <v>-76.719416669999987</v>
      </c>
      <c r="I453" s="19">
        <v>3.11563889</v>
      </c>
      <c r="J453" s="42">
        <v>13.857142857142851</v>
      </c>
      <c r="K453" s="20">
        <v>12.99678923293455</v>
      </c>
      <c r="L453" s="20">
        <v>17.75</v>
      </c>
      <c r="M453" s="20">
        <v>18.92857142857142</v>
      </c>
      <c r="N453" s="20">
        <v>18.155952380952389</v>
      </c>
      <c r="O453" s="20">
        <v>12.821428571428569</v>
      </c>
      <c r="P453" s="20">
        <v>8.7857142857142829</v>
      </c>
      <c r="Q453" s="20">
        <v>8.3214285714285694</v>
      </c>
      <c r="R453" s="20">
        <v>13.178571428571431</v>
      </c>
      <c r="S453" s="20">
        <v>18.035714285714281</v>
      </c>
      <c r="T453" s="20">
        <v>20.142857142857139</v>
      </c>
      <c r="U453" s="20">
        <v>16.392857142857139</v>
      </c>
      <c r="V453" s="43">
        <v>179.36702732817261</v>
      </c>
      <c r="W453" s="23">
        <v>336</v>
      </c>
      <c r="X453" s="44">
        <v>0.93333333333333335</v>
      </c>
      <c r="Y453" s="4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</row>
    <row r="454" spans="1:39" ht="16.5" customHeight="1" x14ac:dyDescent="0.25">
      <c r="A454" s="16">
        <v>26050340</v>
      </c>
      <c r="B454" s="17" t="s">
        <v>1211</v>
      </c>
      <c r="C454" s="17" t="s">
        <v>1580</v>
      </c>
      <c r="D454" s="17" t="s">
        <v>1578</v>
      </c>
      <c r="E454" s="17" t="s">
        <v>422</v>
      </c>
      <c r="F454" s="17">
        <v>9</v>
      </c>
      <c r="G454" s="17">
        <v>970</v>
      </c>
      <c r="H454" s="18">
        <v>-76.599999999999994</v>
      </c>
      <c r="I454" s="19">
        <v>3.1</v>
      </c>
      <c r="J454" s="42">
        <v>9.6999999999999993</v>
      </c>
      <c r="K454" s="20">
        <v>9.1395012315270918</v>
      </c>
      <c r="L454" s="20">
        <v>13.7</v>
      </c>
      <c r="M454" s="20">
        <v>14.4</v>
      </c>
      <c r="N454" s="20">
        <v>12.5</v>
      </c>
      <c r="O454" s="20">
        <v>8.6</v>
      </c>
      <c r="P454" s="20">
        <v>6.05</v>
      </c>
      <c r="Q454" s="20">
        <v>5.3499999999999988</v>
      </c>
      <c r="R454" s="20">
        <v>8.5999999999999979</v>
      </c>
      <c r="S454" s="20">
        <v>13.6</v>
      </c>
      <c r="T454" s="20">
        <v>15.210526315789471</v>
      </c>
      <c r="U454" s="20">
        <v>11.75</v>
      </c>
      <c r="V454" s="43">
        <v>128.60002754731661</v>
      </c>
      <c r="W454" s="23">
        <v>239</v>
      </c>
      <c r="X454" s="44">
        <v>0.99583333333333335</v>
      </c>
      <c r="Y454" s="45" t="s">
        <v>1214</v>
      </c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</row>
    <row r="455" spans="1:39" ht="16.5" customHeight="1" x14ac:dyDescent="0.25">
      <c r="A455" s="16">
        <v>26020160</v>
      </c>
      <c r="B455" s="17" t="s">
        <v>1211</v>
      </c>
      <c r="C455" s="17" t="s">
        <v>1581</v>
      </c>
      <c r="D455" s="17" t="s">
        <v>1578</v>
      </c>
      <c r="E455" s="17" t="s">
        <v>422</v>
      </c>
      <c r="F455" s="17">
        <v>9</v>
      </c>
      <c r="G455" s="17">
        <v>1441</v>
      </c>
      <c r="H455" s="18">
        <v>-76.651750000000007</v>
      </c>
      <c r="I455" s="19">
        <v>2.9451666699999999</v>
      </c>
      <c r="J455" s="42">
        <v>12.66666666666667</v>
      </c>
      <c r="K455" s="20">
        <v>11.971459359605911</v>
      </c>
      <c r="L455" s="20">
        <v>15.96666666666667</v>
      </c>
      <c r="M455" s="20">
        <v>17.366666666666671</v>
      </c>
      <c r="N455" s="20">
        <v>16.11000000000001</v>
      </c>
      <c r="O455" s="20">
        <v>11.108045977011489</v>
      </c>
      <c r="P455" s="20">
        <v>7.8333333333333313</v>
      </c>
      <c r="Q455" s="20">
        <v>7.3444444444444423</v>
      </c>
      <c r="R455" s="20">
        <v>10.366666666666671</v>
      </c>
      <c r="S455" s="20">
        <v>16.247777777777781</v>
      </c>
      <c r="T455" s="20">
        <v>18.7</v>
      </c>
      <c r="U455" s="20">
        <v>15.681111111111109</v>
      </c>
      <c r="V455" s="43">
        <v>161.36283866995069</v>
      </c>
      <c r="W455" s="23">
        <v>360</v>
      </c>
      <c r="X455" s="44">
        <v>1</v>
      </c>
      <c r="Y455" s="4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</row>
    <row r="456" spans="1:39" ht="16.5" customHeight="1" x14ac:dyDescent="0.25">
      <c r="A456" s="16">
        <v>26020390</v>
      </c>
      <c r="B456" s="17" t="s">
        <v>1211</v>
      </c>
      <c r="C456" s="17" t="s">
        <v>1582</v>
      </c>
      <c r="D456" s="17" t="s">
        <v>1578</v>
      </c>
      <c r="E456" s="17" t="s">
        <v>422</v>
      </c>
      <c r="F456" s="17">
        <v>9</v>
      </c>
      <c r="G456" s="17">
        <v>1546</v>
      </c>
      <c r="H456" s="18">
        <v>-76.588611110000002</v>
      </c>
      <c r="I456" s="19">
        <v>2.8538333300000001</v>
      </c>
      <c r="J456" s="42">
        <v>10.666666666666661</v>
      </c>
      <c r="K456" s="20">
        <v>8.9469500699385769</v>
      </c>
      <c r="L456" s="20">
        <v>12.92081736909323</v>
      </c>
      <c r="M456" s="20">
        <v>13.19704433497537</v>
      </c>
      <c r="N456" s="20">
        <v>11.64146141215107</v>
      </c>
      <c r="O456" s="20">
        <v>7.5925925925925926</v>
      </c>
      <c r="P456" s="20">
        <v>5.4642857142857126</v>
      </c>
      <c r="Q456" s="20">
        <v>4.8690476190476177</v>
      </c>
      <c r="R456" s="20">
        <v>7.5127551020408188</v>
      </c>
      <c r="S456" s="20">
        <v>13.05</v>
      </c>
      <c r="T456" s="20">
        <v>14.19655172413793</v>
      </c>
      <c r="U456" s="20">
        <v>12.08555555555556</v>
      </c>
      <c r="V456" s="43">
        <v>122.1437281604851</v>
      </c>
      <c r="W456" s="23">
        <v>346</v>
      </c>
      <c r="X456" s="44">
        <v>0.96111111111111114</v>
      </c>
      <c r="Y456" s="4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</row>
    <row r="457" spans="1:39" ht="16.5" customHeight="1" x14ac:dyDescent="0.25">
      <c r="A457" s="16">
        <v>26030070</v>
      </c>
      <c r="B457" s="17" t="s">
        <v>1211</v>
      </c>
      <c r="C457" s="17" t="s">
        <v>1583</v>
      </c>
      <c r="D457" s="17" t="s">
        <v>889</v>
      </c>
      <c r="E457" s="17" t="s">
        <v>422</v>
      </c>
      <c r="F457" s="17">
        <v>9</v>
      </c>
      <c r="G457" s="17">
        <v>1246</v>
      </c>
      <c r="H457" s="18">
        <v>-76.754722220000005</v>
      </c>
      <c r="I457" s="19">
        <v>2.69741667</v>
      </c>
      <c r="J457" s="42">
        <v>18.373333333333331</v>
      </c>
      <c r="K457" s="20">
        <v>16.951159688013131</v>
      </c>
      <c r="L457" s="20">
        <v>20.2</v>
      </c>
      <c r="M457" s="20">
        <v>20.995402298850571</v>
      </c>
      <c r="N457" s="20">
        <v>19.600000000000001</v>
      </c>
      <c r="O457" s="20">
        <v>15.43333333333333</v>
      </c>
      <c r="P457" s="20">
        <v>11.74</v>
      </c>
      <c r="Q457" s="20">
        <v>8.1999999999999993</v>
      </c>
      <c r="R457" s="20">
        <v>13.266666666666669</v>
      </c>
      <c r="S457" s="20">
        <v>18.966666666666661</v>
      </c>
      <c r="T457" s="20">
        <v>21.7632183908046</v>
      </c>
      <c r="U457" s="20">
        <v>20.171111111111109</v>
      </c>
      <c r="V457" s="43">
        <v>205.66089148877941</v>
      </c>
      <c r="W457" s="23">
        <v>360</v>
      </c>
      <c r="X457" s="44">
        <v>1</v>
      </c>
      <c r="Y457" s="4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</row>
    <row r="458" spans="1:39" ht="16.5" customHeight="1" x14ac:dyDescent="0.25">
      <c r="A458" s="16">
        <v>26020230</v>
      </c>
      <c r="B458" s="17" t="s">
        <v>1211</v>
      </c>
      <c r="C458" s="17" t="s">
        <v>664</v>
      </c>
      <c r="D458" s="17" t="s">
        <v>889</v>
      </c>
      <c r="E458" s="17" t="s">
        <v>422</v>
      </c>
      <c r="F458" s="17">
        <v>9</v>
      </c>
      <c r="G458" s="17">
        <v>1767</v>
      </c>
      <c r="H458" s="18">
        <v>-76.756083329999996</v>
      </c>
      <c r="I458" s="19">
        <v>2.6065555599999999</v>
      </c>
      <c r="J458" s="42">
        <v>17.63</v>
      </c>
      <c r="K458" s="20">
        <v>15.476175697865351</v>
      </c>
      <c r="L458" s="20">
        <v>17.251111111111111</v>
      </c>
      <c r="M458" s="20">
        <v>16.7</v>
      </c>
      <c r="N458" s="20">
        <v>16.166666666666661</v>
      </c>
      <c r="O458" s="20">
        <v>11.6</v>
      </c>
      <c r="P458" s="20">
        <v>8.7999999999999989</v>
      </c>
      <c r="Q458" s="20">
        <v>7.4666666666666632</v>
      </c>
      <c r="R458" s="20">
        <v>11.16666666666667</v>
      </c>
      <c r="S458" s="20">
        <v>18.166666666666661</v>
      </c>
      <c r="T458" s="20">
        <v>20.966666666666661</v>
      </c>
      <c r="U458" s="20">
        <v>20.42444444444445</v>
      </c>
      <c r="V458" s="43">
        <v>181.8150645867542</v>
      </c>
      <c r="W458" s="23">
        <v>360</v>
      </c>
      <c r="X458" s="44">
        <v>1</v>
      </c>
      <c r="Y458" s="4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</row>
    <row r="459" spans="1:39" ht="16.5" customHeight="1" x14ac:dyDescent="0.25">
      <c r="A459" s="16">
        <v>26025090</v>
      </c>
      <c r="B459" s="17" t="s">
        <v>1236</v>
      </c>
      <c r="C459" s="17" t="s">
        <v>1584</v>
      </c>
      <c r="D459" s="17" t="s">
        <v>889</v>
      </c>
      <c r="E459" s="17" t="s">
        <v>422</v>
      </c>
      <c r="F459" s="17">
        <v>9</v>
      </c>
      <c r="G459" s="17">
        <v>1850</v>
      </c>
      <c r="H459" s="18">
        <v>-76.561833329999999</v>
      </c>
      <c r="I459" s="19">
        <v>2.5847500000000001</v>
      </c>
      <c r="J459" s="42">
        <v>18.425555555555551</v>
      </c>
      <c r="K459" s="20">
        <v>17.741895107340511</v>
      </c>
      <c r="L459" s="20">
        <v>21.856321839080451</v>
      </c>
      <c r="M459" s="20">
        <v>21.3</v>
      </c>
      <c r="N459" s="20">
        <v>21.095555555555549</v>
      </c>
      <c r="O459" s="20">
        <v>13.83333333333333</v>
      </c>
      <c r="P459" s="20">
        <v>9.4377777777777769</v>
      </c>
      <c r="Q459" s="20">
        <v>7.9103448275862052</v>
      </c>
      <c r="R459" s="20">
        <v>12.34367816091954</v>
      </c>
      <c r="S459" s="20">
        <v>20.42444444444445</v>
      </c>
      <c r="T459" s="20">
        <v>23.517241379310349</v>
      </c>
      <c r="U459" s="20">
        <v>21.401149425287361</v>
      </c>
      <c r="V459" s="43">
        <v>209.2872974061911</v>
      </c>
      <c r="W459" s="23">
        <v>356</v>
      </c>
      <c r="X459" s="44">
        <v>0.98888888888888893</v>
      </c>
      <c r="Y459" s="4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</row>
    <row r="460" spans="1:39" ht="16.5" customHeight="1" x14ac:dyDescent="0.25">
      <c r="A460" s="16">
        <v>26040290</v>
      </c>
      <c r="B460" s="17" t="s">
        <v>1211</v>
      </c>
      <c r="C460" s="17" t="s">
        <v>1585</v>
      </c>
      <c r="D460" s="17" t="s">
        <v>1586</v>
      </c>
      <c r="E460" s="17" t="s">
        <v>422</v>
      </c>
      <c r="F460" s="17">
        <v>9</v>
      </c>
      <c r="G460" s="17">
        <v>2093</v>
      </c>
      <c r="H460" s="18">
        <v>-76.407499999999999</v>
      </c>
      <c r="I460" s="19">
        <v>2.88052778</v>
      </c>
      <c r="J460" s="42">
        <v>12.6</v>
      </c>
      <c r="K460" s="20">
        <v>12.76120689655173</v>
      </c>
      <c r="L460" s="20">
        <v>18.100000000000001</v>
      </c>
      <c r="M460" s="20">
        <v>17.399999999999999</v>
      </c>
      <c r="N460" s="20">
        <v>13.766666666666669</v>
      </c>
      <c r="O460" s="20">
        <v>9.2666666666666657</v>
      </c>
      <c r="P460" s="20">
        <v>7.0488888888888859</v>
      </c>
      <c r="Q460" s="20">
        <v>5.3333333333333313</v>
      </c>
      <c r="R460" s="20">
        <v>9.1999999999999993</v>
      </c>
      <c r="S460" s="20">
        <v>16.901149425287361</v>
      </c>
      <c r="T460" s="20">
        <v>19.01954022988506</v>
      </c>
      <c r="U460" s="20">
        <v>16.533333333333331</v>
      </c>
      <c r="V460" s="43">
        <v>157.93078544061299</v>
      </c>
      <c r="W460" s="23">
        <v>360</v>
      </c>
      <c r="X460" s="44">
        <v>1</v>
      </c>
      <c r="Y460" s="4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</row>
    <row r="461" spans="1:39" ht="16.5" customHeight="1" x14ac:dyDescent="0.25">
      <c r="A461" s="16">
        <v>26020120</v>
      </c>
      <c r="B461" s="17" t="s">
        <v>1211</v>
      </c>
      <c r="C461" s="17" t="s">
        <v>1587</v>
      </c>
      <c r="D461" s="17" t="s">
        <v>1587</v>
      </c>
      <c r="E461" s="17" t="s">
        <v>422</v>
      </c>
      <c r="F461" s="17">
        <v>9</v>
      </c>
      <c r="G461" s="17">
        <v>1136</v>
      </c>
      <c r="H461" s="18">
        <v>-76.406666669999993</v>
      </c>
      <c r="I461" s="19">
        <v>3.0300833300000001</v>
      </c>
      <c r="J461" s="42">
        <v>7.4428571428571413</v>
      </c>
      <c r="K461" s="20">
        <v>6.858496152292334</v>
      </c>
      <c r="L461" s="20">
        <v>9.3571428571428541</v>
      </c>
      <c r="M461" s="20">
        <v>9.4642857142857117</v>
      </c>
      <c r="N461" s="20">
        <v>7.1142857142857121</v>
      </c>
      <c r="O461" s="20">
        <v>4.0000000000000009</v>
      </c>
      <c r="P461" s="20">
        <v>2.9999999999999991</v>
      </c>
      <c r="Q461" s="20">
        <v>2.5172413793103452</v>
      </c>
      <c r="R461" s="20">
        <v>5</v>
      </c>
      <c r="S461" s="20">
        <v>9.8620689655172402</v>
      </c>
      <c r="T461" s="20">
        <v>11.55172413793103</v>
      </c>
      <c r="U461" s="20">
        <v>9.3793103448275819</v>
      </c>
      <c r="V461" s="43">
        <v>85.547412408449958</v>
      </c>
      <c r="W461" s="23">
        <v>343</v>
      </c>
      <c r="X461" s="44">
        <v>0.95277777777777772</v>
      </c>
      <c r="Y461" s="4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</row>
    <row r="462" spans="1:39" ht="16.5" customHeight="1" x14ac:dyDescent="0.25">
      <c r="A462" s="16">
        <v>26040210</v>
      </c>
      <c r="B462" s="17" t="s">
        <v>1211</v>
      </c>
      <c r="C462" s="17" t="s">
        <v>1588</v>
      </c>
      <c r="D462" s="17" t="s">
        <v>1587</v>
      </c>
      <c r="E462" s="17" t="s">
        <v>422</v>
      </c>
      <c r="F462" s="17">
        <v>9</v>
      </c>
      <c r="G462" s="17">
        <v>1500</v>
      </c>
      <c r="H462" s="18">
        <v>-76.25</v>
      </c>
      <c r="I462" s="19">
        <v>3.0166666700000002</v>
      </c>
      <c r="J462" s="42">
        <v>9.6999999999999993</v>
      </c>
      <c r="K462" s="20">
        <v>8.989901477832511</v>
      </c>
      <c r="L462" s="20">
        <v>12.16333938294011</v>
      </c>
      <c r="M462" s="20">
        <v>14.1563492063492</v>
      </c>
      <c r="N462" s="20">
        <v>11.8</v>
      </c>
      <c r="O462" s="20">
        <v>8.4250000000000007</v>
      </c>
      <c r="P462" s="20">
        <v>5.9999999999999991</v>
      </c>
      <c r="Q462" s="20">
        <v>3.7499999999999991</v>
      </c>
      <c r="R462" s="20">
        <v>7.55</v>
      </c>
      <c r="S462" s="20">
        <v>14.3</v>
      </c>
      <c r="T462" s="20">
        <v>15.75</v>
      </c>
      <c r="U462" s="20">
        <v>12.95</v>
      </c>
      <c r="V462" s="43">
        <v>125.5345900671218</v>
      </c>
      <c r="W462" s="23">
        <v>239</v>
      </c>
      <c r="X462" s="44">
        <v>0.99583333333333335</v>
      </c>
      <c r="Y462" s="45" t="s">
        <v>1214</v>
      </c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</row>
    <row r="463" spans="1:39" ht="16.5" customHeight="1" x14ac:dyDescent="0.25">
      <c r="A463" s="16">
        <v>26040310</v>
      </c>
      <c r="B463" s="17" t="s">
        <v>1211</v>
      </c>
      <c r="C463" s="17" t="s">
        <v>1589</v>
      </c>
      <c r="D463" s="17" t="s">
        <v>1587</v>
      </c>
      <c r="E463" s="17" t="s">
        <v>422</v>
      </c>
      <c r="F463" s="17">
        <v>9</v>
      </c>
      <c r="G463" s="17">
        <v>1090</v>
      </c>
      <c r="H463" s="18">
        <v>-76.377833329999987</v>
      </c>
      <c r="I463" s="19">
        <v>3.0706111100000002</v>
      </c>
      <c r="J463" s="42">
        <v>9.0666666666666682</v>
      </c>
      <c r="K463" s="20">
        <v>8.7289716748768456</v>
      </c>
      <c r="L463" s="20">
        <v>12.06666666666667</v>
      </c>
      <c r="M463" s="20">
        <v>14.061904761904771</v>
      </c>
      <c r="N463" s="20">
        <v>10.643333333333331</v>
      </c>
      <c r="O463" s="20">
        <v>6.5333333333333314</v>
      </c>
      <c r="P463" s="20">
        <v>3.2999999999999989</v>
      </c>
      <c r="Q463" s="20">
        <v>2.5862068965517242</v>
      </c>
      <c r="R463" s="20">
        <v>5.2068965517241388</v>
      </c>
      <c r="S463" s="20">
        <v>12.78505747126437</v>
      </c>
      <c r="T463" s="20">
        <v>16.266666666666669</v>
      </c>
      <c r="U463" s="20">
        <v>11.33333333333333</v>
      </c>
      <c r="V463" s="43">
        <v>112.57903735632181</v>
      </c>
      <c r="W463" s="23">
        <v>358</v>
      </c>
      <c r="X463" s="44">
        <v>0.99444444444444446</v>
      </c>
      <c r="Y463" s="4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</row>
    <row r="464" spans="1:39" ht="16.5" customHeight="1" x14ac:dyDescent="0.25">
      <c r="A464" s="16">
        <v>26040250</v>
      </c>
      <c r="B464" s="17" t="s">
        <v>1211</v>
      </c>
      <c r="C464" s="17" t="s">
        <v>588</v>
      </c>
      <c r="D464" s="17" t="s">
        <v>588</v>
      </c>
      <c r="E464" s="17" t="s">
        <v>422</v>
      </c>
      <c r="F464" s="17">
        <v>9</v>
      </c>
      <c r="G464" s="17">
        <v>1107</v>
      </c>
      <c r="H464" s="18">
        <v>-76.247694440000004</v>
      </c>
      <c r="I464" s="19">
        <v>3.17911111</v>
      </c>
      <c r="J464" s="42">
        <v>7.9999999999999982</v>
      </c>
      <c r="K464" s="20">
        <v>7.0402339901477831</v>
      </c>
      <c r="L464" s="20">
        <v>8.519999999999996</v>
      </c>
      <c r="M464" s="20">
        <v>9.879999999999999</v>
      </c>
      <c r="N464" s="20">
        <v>8.0399999999999956</v>
      </c>
      <c r="O464" s="20">
        <v>4.9200000000000017</v>
      </c>
      <c r="P464" s="20">
        <v>3.56</v>
      </c>
      <c r="Q464" s="20">
        <v>2.52</v>
      </c>
      <c r="R464" s="20">
        <v>5.4800000000000013</v>
      </c>
      <c r="S464" s="20">
        <v>11.132</v>
      </c>
      <c r="T464" s="20">
        <v>11.92</v>
      </c>
      <c r="U464" s="20">
        <v>8.8922962962962941</v>
      </c>
      <c r="V464" s="43">
        <v>89.904530286444071</v>
      </c>
      <c r="W464" s="23">
        <v>300</v>
      </c>
      <c r="X464" s="44">
        <v>0.83333333333333337</v>
      </c>
      <c r="Y464" s="4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</row>
    <row r="465" spans="1:39" ht="16.5" customHeight="1" x14ac:dyDescent="0.25">
      <c r="A465" s="16">
        <v>26030030</v>
      </c>
      <c r="B465" s="17" t="s">
        <v>1211</v>
      </c>
      <c r="C465" s="17" t="s">
        <v>1590</v>
      </c>
      <c r="D465" s="17" t="s">
        <v>1591</v>
      </c>
      <c r="E465" s="17" t="s">
        <v>422</v>
      </c>
      <c r="F465" s="17">
        <v>9</v>
      </c>
      <c r="G465" s="17">
        <v>2658</v>
      </c>
      <c r="H465" s="18">
        <v>-76.909027780000002</v>
      </c>
      <c r="I465" s="19">
        <v>2.6406666699999999</v>
      </c>
      <c r="J465" s="42">
        <v>23.773809523809511</v>
      </c>
      <c r="K465" s="20">
        <v>19.9628892818548</v>
      </c>
      <c r="L465" s="20">
        <v>22.795785440613031</v>
      </c>
      <c r="M465" s="20">
        <v>22.624521072796941</v>
      </c>
      <c r="N465" s="20">
        <v>21.590038314176251</v>
      </c>
      <c r="O465" s="20">
        <v>14.542328042328039</v>
      </c>
      <c r="P465" s="20">
        <v>11.26666666666666</v>
      </c>
      <c r="Q465" s="20">
        <v>9.3809523809523796</v>
      </c>
      <c r="R465" s="20">
        <v>16.514048531289909</v>
      </c>
      <c r="S465" s="20">
        <v>25.24011246310096</v>
      </c>
      <c r="T465" s="20">
        <v>26.23183023872679</v>
      </c>
      <c r="U465" s="20">
        <v>25.346640141467731</v>
      </c>
      <c r="V465" s="43">
        <v>239.26962209778301</v>
      </c>
      <c r="W465" s="23">
        <v>324</v>
      </c>
      <c r="X465" s="44">
        <v>0.9</v>
      </c>
      <c r="Y465" s="4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</row>
    <row r="466" spans="1:39" ht="16.5" customHeight="1" x14ac:dyDescent="0.25">
      <c r="A466" s="16">
        <v>26030060</v>
      </c>
      <c r="B466" s="17" t="s">
        <v>1211</v>
      </c>
      <c r="C466" s="17" t="s">
        <v>1592</v>
      </c>
      <c r="D466" s="17" t="s">
        <v>1591</v>
      </c>
      <c r="E466" s="17" t="s">
        <v>422</v>
      </c>
      <c r="F466" s="17">
        <v>9</v>
      </c>
      <c r="G466" s="17">
        <v>2171</v>
      </c>
      <c r="H466" s="18">
        <v>-76.853611110000003</v>
      </c>
      <c r="I466" s="19">
        <v>2.62558333</v>
      </c>
      <c r="J466" s="42">
        <v>20.266666666666669</v>
      </c>
      <c r="K466" s="20">
        <v>19.40158045977012</v>
      </c>
      <c r="L466" s="20">
        <v>21.72413793103448</v>
      </c>
      <c r="M466" s="20">
        <v>22.03448275862069</v>
      </c>
      <c r="N466" s="20">
        <v>20.56666666666667</v>
      </c>
      <c r="O466" s="20">
        <v>14.241379310344829</v>
      </c>
      <c r="P466" s="20">
        <v>11.06666666666667</v>
      </c>
      <c r="Q466" s="20">
        <v>9.6333333333333329</v>
      </c>
      <c r="R466" s="20">
        <v>16.133333333333329</v>
      </c>
      <c r="S466" s="20">
        <v>25</v>
      </c>
      <c r="T466" s="20">
        <v>25.533333333333331</v>
      </c>
      <c r="U466" s="20">
        <v>24.066666666666659</v>
      </c>
      <c r="V466" s="43">
        <v>229.66824712643671</v>
      </c>
      <c r="W466" s="23">
        <v>357</v>
      </c>
      <c r="X466" s="44">
        <v>0.9916666666666667</v>
      </c>
      <c r="Y466" s="4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</row>
    <row r="467" spans="1:39" ht="16.5" customHeight="1" x14ac:dyDescent="0.25">
      <c r="A467" s="16">
        <v>53070060</v>
      </c>
      <c r="B467" s="17" t="s">
        <v>1211</v>
      </c>
      <c r="C467" s="17" t="s">
        <v>1593</v>
      </c>
      <c r="D467" s="17" t="s">
        <v>1591</v>
      </c>
      <c r="E467" s="17" t="s">
        <v>422</v>
      </c>
      <c r="F467" s="17">
        <v>7</v>
      </c>
      <c r="G467" s="17">
        <v>230</v>
      </c>
      <c r="H467" s="18">
        <v>-77.154944439999994</v>
      </c>
      <c r="I467" s="19">
        <v>2.6396111100000001</v>
      </c>
      <c r="J467" s="42">
        <v>18.91234567901234</v>
      </c>
      <c r="K467" s="20">
        <v>17.0128617716421</v>
      </c>
      <c r="L467" s="20">
        <v>19.617283950617281</v>
      </c>
      <c r="M467" s="20">
        <v>20.045267489711929</v>
      </c>
      <c r="N467" s="20">
        <v>18.839285714285712</v>
      </c>
      <c r="O467" s="20">
        <v>15.396551724137931</v>
      </c>
      <c r="P467" s="20">
        <v>13.469230769230769</v>
      </c>
      <c r="Q467" s="20">
        <v>14</v>
      </c>
      <c r="R467" s="20">
        <v>16.2816091954023</v>
      </c>
      <c r="S467" s="20">
        <v>21.67135632183907</v>
      </c>
      <c r="T467" s="20">
        <v>22.660689655172419</v>
      </c>
      <c r="U467" s="20">
        <v>22.12</v>
      </c>
      <c r="V467" s="43">
        <v>220.0264822710518</v>
      </c>
      <c r="W467" s="23">
        <v>313</v>
      </c>
      <c r="X467" s="44">
        <v>0.86944444444444446</v>
      </c>
      <c r="Y467" s="4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</row>
    <row r="468" spans="1:39" ht="16.5" customHeight="1" x14ac:dyDescent="0.25">
      <c r="A468" s="16">
        <v>53070090</v>
      </c>
      <c r="B468" s="17" t="s">
        <v>1211</v>
      </c>
      <c r="C468" s="17" t="s">
        <v>1594</v>
      </c>
      <c r="D468" s="17" t="s">
        <v>1591</v>
      </c>
      <c r="E468" s="17" t="s">
        <v>422</v>
      </c>
      <c r="F468" s="17">
        <v>9</v>
      </c>
      <c r="G468" s="17">
        <v>1597</v>
      </c>
      <c r="H468" s="18">
        <v>-76.905277779999992</v>
      </c>
      <c r="I468" s="19">
        <v>2.7451111099999999</v>
      </c>
      <c r="J468" s="42">
        <v>19.3448275862069</v>
      </c>
      <c r="K468" s="20">
        <v>16.94676944053483</v>
      </c>
      <c r="L468" s="20">
        <v>19.419047619047621</v>
      </c>
      <c r="M468" s="20">
        <v>20.714285714285719</v>
      </c>
      <c r="N468" s="20">
        <v>20.071428571428569</v>
      </c>
      <c r="O468" s="20">
        <v>15.481481481481479</v>
      </c>
      <c r="P468" s="20">
        <v>12.46428571428571</v>
      </c>
      <c r="Q468" s="20">
        <v>11.142857142857141</v>
      </c>
      <c r="R468" s="20">
        <v>16.130268199233718</v>
      </c>
      <c r="S468" s="20">
        <v>23.25</v>
      </c>
      <c r="T468" s="20">
        <v>23.285714285714281</v>
      </c>
      <c r="U468" s="20">
        <v>21.490476190476191</v>
      </c>
      <c r="V468" s="43">
        <v>219.74144194555211</v>
      </c>
      <c r="W468" s="23">
        <v>335</v>
      </c>
      <c r="X468" s="44">
        <v>0.93055555555555558</v>
      </c>
      <c r="Y468" s="4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</row>
    <row r="469" spans="1:39" ht="16.5" customHeight="1" x14ac:dyDescent="0.25">
      <c r="A469" s="16">
        <v>26030080</v>
      </c>
      <c r="B469" s="17" t="s">
        <v>1211</v>
      </c>
      <c r="C469" s="17" t="s">
        <v>1595</v>
      </c>
      <c r="D469" s="17" t="s">
        <v>1591</v>
      </c>
      <c r="E469" s="17" t="s">
        <v>422</v>
      </c>
      <c r="F469" s="17">
        <v>9</v>
      </c>
      <c r="G469" s="17">
        <v>2502</v>
      </c>
      <c r="H469" s="18">
        <v>-76.895111110000002</v>
      </c>
      <c r="I469" s="19">
        <v>2.6228055600000002</v>
      </c>
      <c r="J469" s="42">
        <v>19.936979785969079</v>
      </c>
      <c r="K469" s="20">
        <v>17.833792712487291</v>
      </c>
      <c r="L469" s="20">
        <v>19.285714285714281</v>
      </c>
      <c r="M469" s="20">
        <v>19.07559681697613</v>
      </c>
      <c r="N469" s="20">
        <v>17.823456790123458</v>
      </c>
      <c r="O469" s="20">
        <v>13.666666666666661</v>
      </c>
      <c r="P469" s="20">
        <v>10.422222222222221</v>
      </c>
      <c r="Q469" s="20">
        <v>8.2222222222222214</v>
      </c>
      <c r="R469" s="20">
        <v>14.995884773662549</v>
      </c>
      <c r="S469" s="20">
        <v>21.333333333333329</v>
      </c>
      <c r="T469" s="20">
        <v>24.30222222222222</v>
      </c>
      <c r="U469" s="20">
        <v>21.032098765432089</v>
      </c>
      <c r="V469" s="43">
        <v>207.9301905970315</v>
      </c>
      <c r="W469" s="23">
        <v>325</v>
      </c>
      <c r="X469" s="44">
        <v>0.90277777777777779</v>
      </c>
      <c r="Y469" s="4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</row>
    <row r="470" spans="1:39" ht="16.5" customHeight="1" x14ac:dyDescent="0.25">
      <c r="A470" s="16">
        <v>53070020</v>
      </c>
      <c r="B470" s="17" t="s">
        <v>1211</v>
      </c>
      <c r="C470" s="17" t="s">
        <v>1596</v>
      </c>
      <c r="D470" s="17" t="s">
        <v>1591</v>
      </c>
      <c r="E470" s="17" t="s">
        <v>422</v>
      </c>
      <c r="F470" s="17">
        <v>9</v>
      </c>
      <c r="G470" s="17">
        <v>110</v>
      </c>
      <c r="H470" s="18">
        <v>-77.099999999999994</v>
      </c>
      <c r="I470" s="19">
        <v>2.4833333299999998</v>
      </c>
      <c r="J470" s="42">
        <v>18.684210526315791</v>
      </c>
      <c r="K470" s="20">
        <v>13.62633415435139</v>
      </c>
      <c r="L470" s="20">
        <v>16.277777777777779</v>
      </c>
      <c r="M470" s="20">
        <v>18.611111111111111</v>
      </c>
      <c r="N470" s="20">
        <v>17.777777777777779</v>
      </c>
      <c r="O470" s="20">
        <v>14.8</v>
      </c>
      <c r="P470" s="20">
        <v>11.85</v>
      </c>
      <c r="Q470" s="20">
        <v>9.1071428571428577</v>
      </c>
      <c r="R470" s="20">
        <v>14.42105263157895</v>
      </c>
      <c r="S470" s="20">
        <v>20.15413533834586</v>
      </c>
      <c r="T470" s="20">
        <v>23.222222222222221</v>
      </c>
      <c r="U470" s="20">
        <v>22.584313725490201</v>
      </c>
      <c r="V470" s="43">
        <v>201.11607812211389</v>
      </c>
      <c r="W470" s="23">
        <v>222</v>
      </c>
      <c r="X470" s="44">
        <v>0.92500000000000004</v>
      </c>
      <c r="Y470" s="45" t="s">
        <v>1214</v>
      </c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</row>
    <row r="471" spans="1:39" ht="16.5" customHeight="1" x14ac:dyDescent="0.25">
      <c r="A471" s="16">
        <v>52010100</v>
      </c>
      <c r="B471" s="17" t="s">
        <v>1235</v>
      </c>
      <c r="C471" s="17" t="s">
        <v>1597</v>
      </c>
      <c r="D471" s="17" t="s">
        <v>1591</v>
      </c>
      <c r="E471" s="17" t="s">
        <v>422</v>
      </c>
      <c r="F471" s="17">
        <v>9</v>
      </c>
      <c r="G471" s="17">
        <v>916</v>
      </c>
      <c r="H471" s="18">
        <v>-76.848694440000003</v>
      </c>
      <c r="I471" s="19">
        <v>2.3321666699999999</v>
      </c>
      <c r="J471" s="42">
        <v>13.73076923076923</v>
      </c>
      <c r="K471" s="20">
        <v>11.83912607188469</v>
      </c>
      <c r="L471" s="20">
        <v>15.985714285714289</v>
      </c>
      <c r="M471" s="20">
        <v>16.30715197956577</v>
      </c>
      <c r="N471" s="20">
        <v>14.571428571428569</v>
      </c>
      <c r="O471" s="20">
        <v>9.1564039408866993</v>
      </c>
      <c r="P471" s="20">
        <v>5.1428571428571406</v>
      </c>
      <c r="Q471" s="20">
        <v>4.2681122448979592</v>
      </c>
      <c r="R471" s="20">
        <v>7.4878671775223511</v>
      </c>
      <c r="S471" s="20">
        <v>16.63333333333334</v>
      </c>
      <c r="T471" s="20">
        <v>20.230452674897119</v>
      </c>
      <c r="U471" s="20">
        <v>17.832051282051282</v>
      </c>
      <c r="V471" s="43">
        <v>153.18526793580841</v>
      </c>
      <c r="W471" s="23">
        <v>326</v>
      </c>
      <c r="X471" s="44">
        <v>0.90555555555555556</v>
      </c>
      <c r="Y471" s="4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</row>
    <row r="472" spans="1:39" ht="16.5" customHeight="1" x14ac:dyDescent="0.25">
      <c r="A472" s="16">
        <v>26030090</v>
      </c>
      <c r="B472" s="17" t="s">
        <v>1211</v>
      </c>
      <c r="C472" s="17" t="s">
        <v>480</v>
      </c>
      <c r="D472" s="17" t="s">
        <v>1591</v>
      </c>
      <c r="E472" s="17" t="s">
        <v>422</v>
      </c>
      <c r="F472" s="17">
        <v>9</v>
      </c>
      <c r="G472" s="17">
        <v>1628</v>
      </c>
      <c r="H472" s="18">
        <v>-76.829722220000008</v>
      </c>
      <c r="I472" s="19">
        <v>2.5150000000000001</v>
      </c>
      <c r="J472" s="42">
        <v>12.66666666666667</v>
      </c>
      <c r="K472" s="20">
        <v>11.165396211992521</v>
      </c>
      <c r="L472" s="20">
        <v>11.766666666666669</v>
      </c>
      <c r="M472" s="20">
        <v>13.51264367816092</v>
      </c>
      <c r="N472" s="20">
        <v>11.99195402298851</v>
      </c>
      <c r="O472" s="20">
        <v>6.3000000000000007</v>
      </c>
      <c r="P472" s="20">
        <v>4.5666666666666664</v>
      </c>
      <c r="Q472" s="20">
        <v>4.2666666666666657</v>
      </c>
      <c r="R472" s="20">
        <v>7.9333333333333327</v>
      </c>
      <c r="S472" s="20">
        <v>16.33908045977012</v>
      </c>
      <c r="T472" s="20">
        <v>20.929885057471271</v>
      </c>
      <c r="U472" s="20">
        <v>16.733333333333331</v>
      </c>
      <c r="V472" s="43">
        <v>138.17229276371671</v>
      </c>
      <c r="W472" s="23">
        <v>357</v>
      </c>
      <c r="X472" s="44">
        <v>0.9916666666666667</v>
      </c>
      <c r="Y472" s="4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</row>
    <row r="473" spans="1:39" ht="16.5" customHeight="1" x14ac:dyDescent="0.25">
      <c r="A473" s="16">
        <v>26030050</v>
      </c>
      <c r="B473" s="17" t="s">
        <v>1211</v>
      </c>
      <c r="C473" s="17" t="s">
        <v>877</v>
      </c>
      <c r="D473" s="17" t="s">
        <v>1591</v>
      </c>
      <c r="E473" s="17" t="s">
        <v>422</v>
      </c>
      <c r="F473" s="17">
        <v>9</v>
      </c>
      <c r="G473" s="17">
        <v>1742</v>
      </c>
      <c r="H473" s="18">
        <v>-76.811111109999999</v>
      </c>
      <c r="I473" s="19">
        <v>2.45597222</v>
      </c>
      <c r="J473" s="42">
        <v>14.947704081632651</v>
      </c>
      <c r="K473" s="20">
        <v>12.70603888106967</v>
      </c>
      <c r="L473" s="20">
        <v>13.714285714285721</v>
      </c>
      <c r="M473" s="20">
        <v>15.678571428571431</v>
      </c>
      <c r="N473" s="20">
        <v>13.678571428571431</v>
      </c>
      <c r="O473" s="20">
        <v>8.3703703703703685</v>
      </c>
      <c r="P473" s="20">
        <v>6.2407407407407396</v>
      </c>
      <c r="Q473" s="20">
        <v>5.4682539682539657</v>
      </c>
      <c r="R473" s="20">
        <v>9.9999999999999982</v>
      </c>
      <c r="S473" s="20">
        <v>17.703703703703699</v>
      </c>
      <c r="T473" s="20">
        <v>21.464285714285719</v>
      </c>
      <c r="U473" s="20">
        <v>18.642857142857139</v>
      </c>
      <c r="V473" s="43">
        <v>158.6153831743425</v>
      </c>
      <c r="W473" s="23">
        <v>330</v>
      </c>
      <c r="X473" s="44">
        <v>0.91666666666666663</v>
      </c>
      <c r="Y473" s="4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</row>
    <row r="474" spans="1:39" ht="16.5" customHeight="1" x14ac:dyDescent="0.25">
      <c r="A474" s="16">
        <v>53070080</v>
      </c>
      <c r="B474" s="17" t="s">
        <v>1211</v>
      </c>
      <c r="C474" s="17" t="s">
        <v>2478</v>
      </c>
      <c r="D474" s="17" t="s">
        <v>1591</v>
      </c>
      <c r="E474" s="17" t="s">
        <v>422</v>
      </c>
      <c r="F474" s="17">
        <v>9</v>
      </c>
      <c r="G474" s="17">
        <v>2268</v>
      </c>
      <c r="H474" s="18">
        <v>-76.986500000000007</v>
      </c>
      <c r="I474" s="19">
        <v>2.53066667</v>
      </c>
      <c r="J474" s="42">
        <v>26.666666666666661</v>
      </c>
      <c r="K474" s="20">
        <v>22.705259583612069</v>
      </c>
      <c r="L474" s="20">
        <v>27.350272232304899</v>
      </c>
      <c r="M474" s="20">
        <v>27</v>
      </c>
      <c r="N474" s="20">
        <v>27.148809523809518</v>
      </c>
      <c r="O474" s="20">
        <v>22.707026186155041</v>
      </c>
      <c r="P474" s="20">
        <v>16.501754385964912</v>
      </c>
      <c r="Q474" s="20">
        <v>16.722222222222221</v>
      </c>
      <c r="R474" s="20">
        <v>22.711078395288919</v>
      </c>
      <c r="S474" s="20">
        <v>28.433333333333341</v>
      </c>
      <c r="T474" s="20">
        <v>28.466386554621849</v>
      </c>
      <c r="U474" s="20">
        <v>28.496168582375471</v>
      </c>
      <c r="V474" s="43">
        <v>294.90897766635487</v>
      </c>
      <c r="W474" s="23">
        <v>221</v>
      </c>
      <c r="X474" s="44">
        <v>0.92083333333333328</v>
      </c>
      <c r="Y474" s="45" t="s">
        <v>1214</v>
      </c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</row>
    <row r="475" spans="1:39" ht="16.5" customHeight="1" x14ac:dyDescent="0.25">
      <c r="A475" s="16">
        <v>53040010</v>
      </c>
      <c r="B475" s="17" t="s">
        <v>1211</v>
      </c>
      <c r="C475" s="17" t="s">
        <v>1598</v>
      </c>
      <c r="D475" s="17" t="s">
        <v>611</v>
      </c>
      <c r="E475" s="17" t="s">
        <v>422</v>
      </c>
      <c r="F475" s="17">
        <v>7</v>
      </c>
      <c r="G475" s="17">
        <v>20</v>
      </c>
      <c r="H475" s="18">
        <v>-77.772999999999996</v>
      </c>
      <c r="I475" s="19">
        <v>2.4856666700000001</v>
      </c>
      <c r="J475" s="42">
        <v>22.554385964912282</v>
      </c>
      <c r="K475" s="20">
        <v>17.599134191579751</v>
      </c>
      <c r="L475" s="20">
        <v>19.23</v>
      </c>
      <c r="M475" s="20">
        <v>21.284750337381919</v>
      </c>
      <c r="N475" s="20">
        <v>24.714035087719289</v>
      </c>
      <c r="O475" s="20">
        <v>23.421052631578949</v>
      </c>
      <c r="P475" s="20">
        <v>24.444444444444439</v>
      </c>
      <c r="Q475" s="20">
        <v>22.411764705882359</v>
      </c>
      <c r="R475" s="20">
        <v>23.430020283975661</v>
      </c>
      <c r="S475" s="20">
        <v>24.352941176470591</v>
      </c>
      <c r="T475" s="20">
        <v>21.777777777777779</v>
      </c>
      <c r="U475" s="20">
        <v>23.44444444444445</v>
      </c>
      <c r="V475" s="43">
        <v>268.6647510461674</v>
      </c>
      <c r="W475" s="23">
        <v>220</v>
      </c>
      <c r="X475" s="44">
        <v>0.91666666666666663</v>
      </c>
      <c r="Y475" s="45" t="s">
        <v>1214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</row>
    <row r="476" spans="1:39" ht="16.5" customHeight="1" x14ac:dyDescent="0.25">
      <c r="A476" s="16">
        <v>57025020</v>
      </c>
      <c r="B476" s="17" t="s">
        <v>1227</v>
      </c>
      <c r="C476" s="17" t="s">
        <v>2479</v>
      </c>
      <c r="D476" s="17" t="s">
        <v>611</v>
      </c>
      <c r="E476" s="17" t="s">
        <v>422</v>
      </c>
      <c r="F476" s="17">
        <v>7</v>
      </c>
      <c r="G476" s="17">
        <v>10</v>
      </c>
      <c r="H476" s="18">
        <v>-78.174361110000007</v>
      </c>
      <c r="I476" s="19">
        <v>2.9629444399999998</v>
      </c>
      <c r="J476" s="42">
        <v>25.39883608615861</v>
      </c>
      <c r="K476" s="20">
        <v>19.243348902030249</v>
      </c>
      <c r="L476" s="20">
        <v>18.53848768657198</v>
      </c>
      <c r="M476" s="20">
        <v>22.47375590377619</v>
      </c>
      <c r="N476" s="20">
        <v>27.574006068394379</v>
      </c>
      <c r="O476" s="20">
        <v>27.914300202839762</v>
      </c>
      <c r="P476" s="20">
        <v>27.112553974335579</v>
      </c>
      <c r="Q476" s="20">
        <v>26.617913934897629</v>
      </c>
      <c r="R476" s="20">
        <v>27.116642106297281</v>
      </c>
      <c r="S476" s="20">
        <v>27.138189107827031</v>
      </c>
      <c r="T476" s="20">
        <v>25.712684729064041</v>
      </c>
      <c r="U476" s="20">
        <v>25.200616246498601</v>
      </c>
      <c r="V476" s="43">
        <v>300.04133494869131</v>
      </c>
      <c r="W476" s="23">
        <v>217</v>
      </c>
      <c r="X476" s="44">
        <v>0.90416666666666667</v>
      </c>
      <c r="Y476" s="45" t="s">
        <v>1214</v>
      </c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</row>
    <row r="477" spans="1:39" ht="16.5" customHeight="1" x14ac:dyDescent="0.25">
      <c r="A477" s="16">
        <v>21050250</v>
      </c>
      <c r="B477" s="17" t="s">
        <v>1211</v>
      </c>
      <c r="C477" s="17" t="s">
        <v>121</v>
      </c>
      <c r="D477" s="17" t="s">
        <v>423</v>
      </c>
      <c r="E477" s="17" t="s">
        <v>422</v>
      </c>
      <c r="F477" s="17">
        <v>4</v>
      </c>
      <c r="G477" s="17">
        <v>2235</v>
      </c>
      <c r="H477" s="18">
        <v>-76.095166669999998</v>
      </c>
      <c r="I477" s="19">
        <v>2.5009999999999999</v>
      </c>
      <c r="J477" s="42">
        <v>11.3</v>
      </c>
      <c r="K477" s="20">
        <v>12.989665435139569</v>
      </c>
      <c r="L477" s="20">
        <v>18.690000000000001</v>
      </c>
      <c r="M477" s="20">
        <v>19.347126436781611</v>
      </c>
      <c r="N477" s="20">
        <v>21.314444444444451</v>
      </c>
      <c r="O477" s="20">
        <v>20.052873563218391</v>
      </c>
      <c r="P477" s="20">
        <v>19.32555555555556</v>
      </c>
      <c r="Q477" s="20">
        <v>15.6</v>
      </c>
      <c r="R477" s="20">
        <v>13.649425287356321</v>
      </c>
      <c r="S477" s="20">
        <v>17.068888888888889</v>
      </c>
      <c r="T477" s="20">
        <v>17.36666666666666</v>
      </c>
      <c r="U477" s="20">
        <v>13.771111111111111</v>
      </c>
      <c r="V477" s="43">
        <v>200.47575738916251</v>
      </c>
      <c r="W477" s="23">
        <v>360</v>
      </c>
      <c r="X477" s="44">
        <v>1</v>
      </c>
      <c r="Y477" s="4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</row>
    <row r="478" spans="1:39" ht="16.5" customHeight="1" x14ac:dyDescent="0.25">
      <c r="A478" s="16">
        <v>21050310</v>
      </c>
      <c r="B478" s="17" t="s">
        <v>1211</v>
      </c>
      <c r="C478" s="17" t="s">
        <v>1599</v>
      </c>
      <c r="D478" s="17" t="s">
        <v>423</v>
      </c>
      <c r="E478" s="17" t="s">
        <v>422</v>
      </c>
      <c r="F478" s="17">
        <v>4</v>
      </c>
      <c r="G478" s="17">
        <v>2750</v>
      </c>
      <c r="H478" s="18">
        <v>-76.168916669999987</v>
      </c>
      <c r="I478" s="19">
        <v>2.44683333</v>
      </c>
      <c r="J478" s="42">
        <v>16.517241379310342</v>
      </c>
      <c r="K478" s="20">
        <v>17.8488410450387</v>
      </c>
      <c r="L478" s="20">
        <v>23.931034482758609</v>
      </c>
      <c r="M478" s="20">
        <v>26.063020214030921</v>
      </c>
      <c r="N478" s="20">
        <v>28.428571428571431</v>
      </c>
      <c r="O478" s="20">
        <v>26.793103448275851</v>
      </c>
      <c r="P478" s="20">
        <v>27.03448275862068</v>
      </c>
      <c r="Q478" s="20">
        <v>23.107142857142851</v>
      </c>
      <c r="R478" s="20">
        <v>21.18518518518519</v>
      </c>
      <c r="S478" s="20">
        <v>23.42857142857142</v>
      </c>
      <c r="T478" s="20">
        <v>22.170918367346939</v>
      </c>
      <c r="U478" s="20">
        <v>20.213095238095239</v>
      </c>
      <c r="V478" s="43">
        <v>276.72120783294821</v>
      </c>
      <c r="W478" s="23">
        <v>340</v>
      </c>
      <c r="X478" s="44">
        <v>0.94444444444444442</v>
      </c>
      <c r="Y478" s="4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</row>
    <row r="479" spans="1:39" ht="16.5" customHeight="1" x14ac:dyDescent="0.25">
      <c r="A479" s="16">
        <v>21050230</v>
      </c>
      <c r="B479" s="17" t="s">
        <v>1211</v>
      </c>
      <c r="C479" s="17" t="s">
        <v>28</v>
      </c>
      <c r="D479" s="17" t="s">
        <v>423</v>
      </c>
      <c r="E479" s="17" t="s">
        <v>422</v>
      </c>
      <c r="F479" s="17">
        <v>4</v>
      </c>
      <c r="G479" s="17">
        <v>1595</v>
      </c>
      <c r="H479" s="18">
        <v>-76.04680556000001</v>
      </c>
      <c r="I479" s="19">
        <v>2.5818055599999998</v>
      </c>
      <c r="J479" s="42">
        <v>9.0873563218390778</v>
      </c>
      <c r="K479" s="20">
        <v>9.9549218617292343</v>
      </c>
      <c r="L479" s="20">
        <v>12.29080459770115</v>
      </c>
      <c r="M479" s="20">
        <v>13.55541871921182</v>
      </c>
      <c r="N479" s="20">
        <v>15.2</v>
      </c>
      <c r="O479" s="20">
        <v>14.62864721485411</v>
      </c>
      <c r="P479" s="20">
        <v>13.858974358974359</v>
      </c>
      <c r="Q479" s="20">
        <v>10.77142857142857</v>
      </c>
      <c r="R479" s="20">
        <v>8.8692033293697978</v>
      </c>
      <c r="S479" s="20">
        <v>11.90833333333333</v>
      </c>
      <c r="T479" s="20">
        <v>13.786560565870911</v>
      </c>
      <c r="U479" s="20">
        <v>10.769996036464519</v>
      </c>
      <c r="V479" s="43">
        <v>144.6816449107769</v>
      </c>
      <c r="W479" s="23">
        <v>338</v>
      </c>
      <c r="X479" s="44">
        <v>0.93888888888888888</v>
      </c>
      <c r="Y479" s="4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</row>
    <row r="480" spans="1:39" ht="16.5" customHeight="1" x14ac:dyDescent="0.25">
      <c r="A480" s="16">
        <v>21055030</v>
      </c>
      <c r="B480" s="17" t="s">
        <v>1236</v>
      </c>
      <c r="C480" s="17" t="s">
        <v>421</v>
      </c>
      <c r="D480" s="17" t="s">
        <v>423</v>
      </c>
      <c r="E480" s="17" t="s">
        <v>422</v>
      </c>
      <c r="F480" s="17">
        <v>4</v>
      </c>
      <c r="G480" s="17">
        <v>2085</v>
      </c>
      <c r="H480" s="18">
        <v>-76.16</v>
      </c>
      <c r="I480" s="19">
        <v>2.2400000000000002</v>
      </c>
      <c r="J480" s="42">
        <v>16.703448275862069</v>
      </c>
      <c r="K480" s="20">
        <v>17.580559251709658</v>
      </c>
      <c r="L480" s="20">
        <v>22.534137931034479</v>
      </c>
      <c r="M480" s="20">
        <v>24.40147783251232</v>
      </c>
      <c r="N480" s="20">
        <v>25.864444444444441</v>
      </c>
      <c r="O480" s="20">
        <v>24.517077175697871</v>
      </c>
      <c r="P480" s="20">
        <v>25.49222222222221</v>
      </c>
      <c r="Q480" s="20">
        <v>22.018888888888888</v>
      </c>
      <c r="R480" s="20">
        <v>20.288888888888891</v>
      </c>
      <c r="S480" s="20">
        <v>22.696428571428569</v>
      </c>
      <c r="T480" s="20">
        <v>22.160098522167491</v>
      </c>
      <c r="U480" s="20">
        <v>19.748390804597701</v>
      </c>
      <c r="V480" s="43">
        <v>264.00606280945448</v>
      </c>
      <c r="W480" s="23">
        <v>354</v>
      </c>
      <c r="X480" s="44">
        <v>0.98333333333333328</v>
      </c>
      <c r="Y480" s="4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</row>
    <row r="481" spans="1:39" ht="16.5" customHeight="1" x14ac:dyDescent="0.25">
      <c r="A481" s="16">
        <v>21050240</v>
      </c>
      <c r="B481" s="17" t="s">
        <v>1211</v>
      </c>
      <c r="C481" s="17" t="s">
        <v>1600</v>
      </c>
      <c r="D481" s="17" t="s">
        <v>423</v>
      </c>
      <c r="E481" s="17" t="s">
        <v>422</v>
      </c>
      <c r="F481" s="17">
        <v>4</v>
      </c>
      <c r="G481" s="17">
        <v>1600</v>
      </c>
      <c r="H481" s="18">
        <v>-76.054194440000003</v>
      </c>
      <c r="I481" s="19">
        <v>2.4606111099999999</v>
      </c>
      <c r="J481" s="42">
        <v>10.52643678160919</v>
      </c>
      <c r="K481" s="20">
        <v>11.94496426526748</v>
      </c>
      <c r="L481" s="20">
        <v>15.481609195402299</v>
      </c>
      <c r="M481" s="20">
        <v>16.122473246135549</v>
      </c>
      <c r="N481" s="20">
        <v>18.26190476190477</v>
      </c>
      <c r="O481" s="20">
        <v>15.65051020408163</v>
      </c>
      <c r="P481" s="20">
        <v>15.321428571428569</v>
      </c>
      <c r="Q481" s="20">
        <v>12.535714285714279</v>
      </c>
      <c r="R481" s="20">
        <v>10.857142857142859</v>
      </c>
      <c r="S481" s="20">
        <v>15.703448275862071</v>
      </c>
      <c r="T481" s="20">
        <v>15.55172413793103</v>
      </c>
      <c r="U481" s="20">
        <v>12.1</v>
      </c>
      <c r="V481" s="43">
        <v>170.05735658247971</v>
      </c>
      <c r="W481" s="23">
        <v>344</v>
      </c>
      <c r="X481" s="44">
        <v>0.9555555555555556</v>
      </c>
      <c r="Y481" s="4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</row>
    <row r="482" spans="1:39" ht="16.5" customHeight="1" x14ac:dyDescent="0.25">
      <c r="A482" s="16">
        <v>52025090</v>
      </c>
      <c r="B482" s="17" t="s">
        <v>1227</v>
      </c>
      <c r="C482" s="17" t="s">
        <v>736</v>
      </c>
      <c r="D482" s="17" t="s">
        <v>736</v>
      </c>
      <c r="E482" s="17" t="s">
        <v>422</v>
      </c>
      <c r="F482" s="17">
        <v>7</v>
      </c>
      <c r="G482" s="17">
        <v>1870</v>
      </c>
      <c r="H482" s="18">
        <v>-76.750333329999989</v>
      </c>
      <c r="I482" s="19">
        <v>2.1938333299999999</v>
      </c>
      <c r="J482" s="42">
        <v>19.800273043554849</v>
      </c>
      <c r="K482" s="20">
        <v>16.873460591133011</v>
      </c>
      <c r="L482" s="20">
        <v>22.002832512315269</v>
      </c>
      <c r="M482" s="20">
        <v>22.0567617425855</v>
      </c>
      <c r="N482" s="20">
        <v>21.861538461538458</v>
      </c>
      <c r="O482" s="20">
        <v>14.370689655172409</v>
      </c>
      <c r="P482" s="20">
        <v>9.5746715927750383</v>
      </c>
      <c r="Q482" s="20">
        <v>8.0483908045977</v>
      </c>
      <c r="R482" s="20">
        <v>12.02110909304727</v>
      </c>
      <c r="S482" s="20">
        <v>21.57757736516357</v>
      </c>
      <c r="T482" s="20">
        <v>25.677750410509042</v>
      </c>
      <c r="U482" s="20">
        <v>24.0479331630481</v>
      </c>
      <c r="V482" s="43">
        <v>217.91298843544021</v>
      </c>
      <c r="W482" s="23">
        <v>343</v>
      </c>
      <c r="X482" s="44">
        <v>0.95277777777777772</v>
      </c>
      <c r="Y482" s="4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</row>
    <row r="483" spans="1:39" ht="16.5" customHeight="1" x14ac:dyDescent="0.25">
      <c r="A483" s="16">
        <v>52020020</v>
      </c>
      <c r="B483" s="17" t="s">
        <v>1211</v>
      </c>
      <c r="C483" s="17" t="s">
        <v>699</v>
      </c>
      <c r="D483" s="17" t="s">
        <v>699</v>
      </c>
      <c r="E483" s="17" t="s">
        <v>422</v>
      </c>
      <c r="F483" s="17">
        <v>7</v>
      </c>
      <c r="G483" s="17">
        <v>2272</v>
      </c>
      <c r="H483" s="18">
        <v>-76.781666669999993</v>
      </c>
      <c r="I483" s="19">
        <v>2.0049999999999999</v>
      </c>
      <c r="J483" s="42">
        <v>11.42413793103448</v>
      </c>
      <c r="K483" s="20">
        <v>10.434707072484169</v>
      </c>
      <c r="L483" s="20">
        <v>12.59259259259259</v>
      </c>
      <c r="M483" s="20">
        <v>13.413793103448279</v>
      </c>
      <c r="N483" s="20">
        <v>9.827586206896548</v>
      </c>
      <c r="O483" s="20">
        <v>6.7506304634723184</v>
      </c>
      <c r="P483" s="20">
        <v>5.4866480900963648</v>
      </c>
      <c r="Q483" s="20">
        <v>3.3273809523809521</v>
      </c>
      <c r="R483" s="20">
        <v>5.6785714285714288</v>
      </c>
      <c r="S483" s="20">
        <v>14.026190476190481</v>
      </c>
      <c r="T483" s="20">
        <v>17.687100893997439</v>
      </c>
      <c r="U483" s="20">
        <v>13.896551724137931</v>
      </c>
      <c r="V483" s="43">
        <v>124.54589093530301</v>
      </c>
      <c r="W483" s="23">
        <v>338</v>
      </c>
      <c r="X483" s="44">
        <v>0.93888888888888888</v>
      </c>
      <c r="Y483" s="4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</row>
    <row r="484" spans="1:39" ht="16.5" customHeight="1" x14ac:dyDescent="0.25">
      <c r="A484" s="16">
        <v>53080020</v>
      </c>
      <c r="B484" s="17" t="s">
        <v>1211</v>
      </c>
      <c r="C484" s="17" t="s">
        <v>1601</v>
      </c>
      <c r="D484" s="17" t="s">
        <v>1602</v>
      </c>
      <c r="E484" s="17" t="s">
        <v>422</v>
      </c>
      <c r="F484" s="17">
        <v>7</v>
      </c>
      <c r="G484" s="17">
        <v>150</v>
      </c>
      <c r="H484" s="18">
        <v>-77.135722220000005</v>
      </c>
      <c r="I484" s="19">
        <v>3.1673611099999999</v>
      </c>
      <c r="J484" s="42">
        <v>25.40969348659004</v>
      </c>
      <c r="K484" s="20">
        <v>21.602024037584378</v>
      </c>
      <c r="L484" s="20">
        <v>23.577777777777779</v>
      </c>
      <c r="M484" s="20">
        <v>25.51803844193855</v>
      </c>
      <c r="N484" s="20">
        <v>27.423503765358699</v>
      </c>
      <c r="O484" s="20">
        <v>25.67541475567635</v>
      </c>
      <c r="P484" s="20">
        <v>25.782758620689641</v>
      </c>
      <c r="Q484" s="20">
        <v>25.456321839080449</v>
      </c>
      <c r="R484" s="20">
        <v>27.254119245795831</v>
      </c>
      <c r="S484" s="20">
        <v>28.549425287356321</v>
      </c>
      <c r="T484" s="20">
        <v>26.964328180737208</v>
      </c>
      <c r="U484" s="20">
        <v>26.441379310344828</v>
      </c>
      <c r="V484" s="43">
        <v>309.65478474893013</v>
      </c>
      <c r="W484" s="23">
        <v>351</v>
      </c>
      <c r="X484" s="44">
        <v>0.97499999999999998</v>
      </c>
      <c r="Y484" s="4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</row>
    <row r="485" spans="1:39" ht="16.5" customHeight="1" x14ac:dyDescent="0.25">
      <c r="A485" s="16">
        <v>53070050</v>
      </c>
      <c r="B485" s="17" t="s">
        <v>1211</v>
      </c>
      <c r="C485" s="17" t="s">
        <v>618</v>
      </c>
      <c r="D485" s="17" t="s">
        <v>1602</v>
      </c>
      <c r="E485" s="17" t="s">
        <v>422</v>
      </c>
      <c r="F485" s="17">
        <v>7</v>
      </c>
      <c r="G485" s="17">
        <v>100</v>
      </c>
      <c r="H485" s="18">
        <v>-77.536055560000008</v>
      </c>
      <c r="I485" s="19">
        <v>3.0771388900000001</v>
      </c>
      <c r="J485" s="42">
        <v>17.049425287356321</v>
      </c>
      <c r="K485" s="20">
        <v>11.040229885057469</v>
      </c>
      <c r="L485" s="20">
        <v>13.30187739463601</v>
      </c>
      <c r="M485" s="20">
        <v>17.15147783251232</v>
      </c>
      <c r="N485" s="20">
        <v>21.137931034482762</v>
      </c>
      <c r="O485" s="20">
        <v>20.65517241379311</v>
      </c>
      <c r="P485" s="20">
        <v>19.19655172413793</v>
      </c>
      <c r="Q485" s="20">
        <v>19.536666666666669</v>
      </c>
      <c r="R485" s="20">
        <v>20.72413793103448</v>
      </c>
      <c r="S485" s="20">
        <v>21.70919540229886</v>
      </c>
      <c r="T485" s="20">
        <v>19.437574316290132</v>
      </c>
      <c r="U485" s="20">
        <v>18.16781609195402</v>
      </c>
      <c r="V485" s="43">
        <v>219.10805598022009</v>
      </c>
      <c r="W485" s="23">
        <v>350</v>
      </c>
      <c r="X485" s="44">
        <v>0.97222222222222221</v>
      </c>
      <c r="Y485" s="4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</row>
    <row r="486" spans="1:39" ht="16.5" customHeight="1" x14ac:dyDescent="0.25">
      <c r="A486" s="16">
        <v>53070030</v>
      </c>
      <c r="B486" s="17" t="s">
        <v>1211</v>
      </c>
      <c r="C486" s="17" t="s">
        <v>302</v>
      </c>
      <c r="D486" s="17" t="s">
        <v>1602</v>
      </c>
      <c r="E486" s="17" t="s">
        <v>422</v>
      </c>
      <c r="F486" s="17">
        <v>7</v>
      </c>
      <c r="G486" s="17">
        <v>80</v>
      </c>
      <c r="H486" s="18">
        <v>-77.248972220000013</v>
      </c>
      <c r="I486" s="19">
        <v>2.84527778</v>
      </c>
      <c r="J486" s="42">
        <v>25.762222222222221</v>
      </c>
      <c r="K486" s="20">
        <v>22.028766891686431</v>
      </c>
      <c r="L486" s="20">
        <v>23.448275862068961</v>
      </c>
      <c r="M486" s="20">
        <v>25.121284185493469</v>
      </c>
      <c r="N486" s="20">
        <v>26.506896551724139</v>
      </c>
      <c r="O486" s="20">
        <v>25.45073891625616</v>
      </c>
      <c r="P486" s="20">
        <v>25.428571428571431</v>
      </c>
      <c r="Q486" s="20">
        <v>25.594252873563221</v>
      </c>
      <c r="R486" s="20">
        <v>25.93333333333333</v>
      </c>
      <c r="S486" s="20">
        <v>27.059233716475092</v>
      </c>
      <c r="T486" s="20">
        <v>26.36398467432949</v>
      </c>
      <c r="U486" s="20">
        <v>28.12643678160919</v>
      </c>
      <c r="V486" s="43">
        <v>306.82399743733322</v>
      </c>
      <c r="W486" s="23">
        <v>348</v>
      </c>
      <c r="X486" s="44">
        <v>0.96666666666666667</v>
      </c>
      <c r="Y486" s="4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</row>
    <row r="487" spans="1:39" ht="16.5" customHeight="1" x14ac:dyDescent="0.25">
      <c r="A487" s="16">
        <v>52020040</v>
      </c>
      <c r="B487" s="17" t="s">
        <v>1211</v>
      </c>
      <c r="C487" s="17" t="s">
        <v>1603</v>
      </c>
      <c r="D487" s="17" t="s">
        <v>682</v>
      </c>
      <c r="E487" s="17" t="s">
        <v>422</v>
      </c>
      <c r="F487" s="17">
        <v>7</v>
      </c>
      <c r="G487" s="17">
        <v>350</v>
      </c>
      <c r="H487" s="18">
        <v>-77.239500000000007</v>
      </c>
      <c r="I487" s="19">
        <v>1.89969444</v>
      </c>
      <c r="J487" s="42">
        <v>9.7982456140350838</v>
      </c>
      <c r="K487" s="20">
        <v>7.9817053409385554</v>
      </c>
      <c r="L487" s="20">
        <v>11.965</v>
      </c>
      <c r="M487" s="20">
        <v>11.872413793103449</v>
      </c>
      <c r="N487" s="20">
        <v>9.8999999999999968</v>
      </c>
      <c r="O487" s="20">
        <v>5.75</v>
      </c>
      <c r="P487" s="20">
        <v>3.906666666666665</v>
      </c>
      <c r="Q487" s="20">
        <v>2.961666666666666</v>
      </c>
      <c r="R487" s="20">
        <v>6.7368421052631584</v>
      </c>
      <c r="S487" s="20">
        <v>12.725</v>
      </c>
      <c r="T487" s="20">
        <v>15.801587301587301</v>
      </c>
      <c r="U487" s="20">
        <v>13.315789473684211</v>
      </c>
      <c r="V487" s="43">
        <v>112.71491696194509</v>
      </c>
      <c r="W487" s="23">
        <v>234</v>
      </c>
      <c r="X487" s="44">
        <v>0.97499999999999998</v>
      </c>
      <c r="Y487" s="45" t="s">
        <v>1214</v>
      </c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</row>
    <row r="488" spans="1:39" ht="16.5" customHeight="1" x14ac:dyDescent="0.25">
      <c r="A488" s="16">
        <v>26060200</v>
      </c>
      <c r="B488" s="17" t="s">
        <v>1211</v>
      </c>
      <c r="C488" s="17" t="s">
        <v>1604</v>
      </c>
      <c r="D488" s="17" t="s">
        <v>1605</v>
      </c>
      <c r="E488" s="17" t="s">
        <v>422</v>
      </c>
      <c r="F488" s="17">
        <v>9</v>
      </c>
      <c r="G488" s="17">
        <v>2472</v>
      </c>
      <c r="H488" s="18">
        <v>-76.140805560000004</v>
      </c>
      <c r="I488" s="19">
        <v>3.2264166699999999</v>
      </c>
      <c r="J488" s="42">
        <v>11.310344827586199</v>
      </c>
      <c r="K488" s="20">
        <v>10.83250798998421</v>
      </c>
      <c r="L488" s="20">
        <v>14.9</v>
      </c>
      <c r="M488" s="20">
        <v>16.37931034482758</v>
      </c>
      <c r="N488" s="20">
        <v>15.94942528735632</v>
      </c>
      <c r="O488" s="20">
        <v>13.896551724137931</v>
      </c>
      <c r="P488" s="20">
        <v>14.341111111111109</v>
      </c>
      <c r="Q488" s="20">
        <v>10.8</v>
      </c>
      <c r="R488" s="20">
        <v>10.947681331747919</v>
      </c>
      <c r="S488" s="20">
        <v>16.41379310344827</v>
      </c>
      <c r="T488" s="20">
        <v>18.156956004756239</v>
      </c>
      <c r="U488" s="20">
        <v>13.310344827586199</v>
      </c>
      <c r="V488" s="43">
        <v>167.23802655254201</v>
      </c>
      <c r="W488" s="23">
        <v>351</v>
      </c>
      <c r="X488" s="44">
        <v>0.97499999999999998</v>
      </c>
      <c r="Y488" s="4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</row>
    <row r="489" spans="1:39" ht="16.5" customHeight="1" x14ac:dyDescent="0.25">
      <c r="A489" s="16">
        <v>26065020</v>
      </c>
      <c r="B489" s="17" t="s">
        <v>1236</v>
      </c>
      <c r="C489" s="17" t="s">
        <v>1605</v>
      </c>
      <c r="D489" s="17" t="s">
        <v>1605</v>
      </c>
      <c r="E489" s="17" t="s">
        <v>422</v>
      </c>
      <c r="F489" s="17">
        <v>9</v>
      </c>
      <c r="G489" s="17">
        <v>1133</v>
      </c>
      <c r="H489" s="18">
        <v>-76.223055560000006</v>
      </c>
      <c r="I489" s="19">
        <v>3.2456666699999999</v>
      </c>
      <c r="J489" s="42">
        <v>11.642857142857141</v>
      </c>
      <c r="K489" s="20">
        <v>11.776031934771529</v>
      </c>
      <c r="L489" s="20">
        <v>15.551724137931039</v>
      </c>
      <c r="M489" s="20">
        <v>17.533333333333331</v>
      </c>
      <c r="N489" s="20">
        <v>15.96551724137931</v>
      </c>
      <c r="O489" s="20">
        <v>12.421839080459771</v>
      </c>
      <c r="P489" s="20">
        <v>10.785714285714279</v>
      </c>
      <c r="Q489" s="20">
        <v>8.0344827586206868</v>
      </c>
      <c r="R489" s="20">
        <v>11.724137931034489</v>
      </c>
      <c r="S489" s="20">
        <v>17.3</v>
      </c>
      <c r="T489" s="20">
        <v>18.137931034482762</v>
      </c>
      <c r="U489" s="20">
        <v>14.27453580901857</v>
      </c>
      <c r="V489" s="43">
        <v>165.14810468960289</v>
      </c>
      <c r="W489" s="23">
        <v>349</v>
      </c>
      <c r="X489" s="44">
        <v>0.96944444444444444</v>
      </c>
      <c r="Y489" s="4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</row>
    <row r="490" spans="1:39" ht="16.5" customHeight="1" x14ac:dyDescent="0.25">
      <c r="A490" s="16">
        <v>26020220</v>
      </c>
      <c r="B490" s="17" t="s">
        <v>1211</v>
      </c>
      <c r="C490" s="17" t="s">
        <v>1606</v>
      </c>
      <c r="D490" s="17" t="s">
        <v>1607</v>
      </c>
      <c r="E490" s="17" t="s">
        <v>422</v>
      </c>
      <c r="F490" s="17">
        <v>9</v>
      </c>
      <c r="G490" s="17">
        <v>1692</v>
      </c>
      <c r="H490" s="18">
        <v>-76.624194439999997</v>
      </c>
      <c r="I490" s="19">
        <v>2.76941667</v>
      </c>
      <c r="J490" s="42">
        <v>16.137931034482762</v>
      </c>
      <c r="K490" s="20">
        <v>15.454775588396281</v>
      </c>
      <c r="L490" s="20">
        <v>19.926666666666669</v>
      </c>
      <c r="M490" s="20">
        <v>20</v>
      </c>
      <c r="N490" s="20">
        <v>18.74074074074074</v>
      </c>
      <c r="O490" s="20">
        <v>11.714285714285721</v>
      </c>
      <c r="P490" s="20">
        <v>9.344827586206895</v>
      </c>
      <c r="Q490" s="20">
        <v>7.7333333333333307</v>
      </c>
      <c r="R490" s="20">
        <v>11.471182266009849</v>
      </c>
      <c r="S490" s="20">
        <v>18.033333333333331</v>
      </c>
      <c r="T490" s="20">
        <v>20.137931034482762</v>
      </c>
      <c r="U490" s="20">
        <v>17.43333333333333</v>
      </c>
      <c r="V490" s="43">
        <v>186.12834063127161</v>
      </c>
      <c r="W490" s="23">
        <v>351</v>
      </c>
      <c r="X490" s="44">
        <v>0.97499999999999998</v>
      </c>
      <c r="Y490" s="4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</row>
    <row r="491" spans="1:39" ht="16.5" customHeight="1" x14ac:dyDescent="0.25">
      <c r="A491" s="16">
        <v>26030130</v>
      </c>
      <c r="B491" s="17" t="s">
        <v>1211</v>
      </c>
      <c r="C491" s="17" t="s">
        <v>2480</v>
      </c>
      <c r="D491" s="17" t="s">
        <v>1607</v>
      </c>
      <c r="E491" s="17" t="s">
        <v>422</v>
      </c>
      <c r="F491" s="17">
        <v>9</v>
      </c>
      <c r="G491" s="17">
        <v>1200</v>
      </c>
      <c r="H491" s="18">
        <v>-76.7</v>
      </c>
      <c r="I491" s="19">
        <v>2.71666667</v>
      </c>
      <c r="J491" s="42">
        <v>16.294117647058819</v>
      </c>
      <c r="K491" s="20">
        <v>14.74509200231817</v>
      </c>
      <c r="L491" s="20">
        <v>18.117647058823529</v>
      </c>
      <c r="M491" s="20">
        <v>18.588235294117641</v>
      </c>
      <c r="N491" s="20">
        <v>16.882352941176471</v>
      </c>
      <c r="O491" s="20">
        <v>13.647058823529409</v>
      </c>
      <c r="P491" s="20">
        <v>9.5294117647058805</v>
      </c>
      <c r="Q491" s="20">
        <v>7.4705882352941169</v>
      </c>
      <c r="R491" s="20">
        <v>12.647058823529409</v>
      </c>
      <c r="S491" s="20">
        <v>17.411764705882351</v>
      </c>
      <c r="T491" s="20">
        <v>20.29411764705883</v>
      </c>
      <c r="U491" s="20">
        <v>18.352941176470591</v>
      </c>
      <c r="V491" s="43">
        <v>183.9803861199652</v>
      </c>
      <c r="W491" s="23">
        <v>204</v>
      </c>
      <c r="X491" s="44">
        <v>0.85</v>
      </c>
      <c r="Y491" s="45" t="s">
        <v>1214</v>
      </c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</row>
    <row r="492" spans="1:39" ht="16.5" customHeight="1" x14ac:dyDescent="0.25">
      <c r="A492" s="16">
        <v>21050070</v>
      </c>
      <c r="B492" s="17" t="s">
        <v>1211</v>
      </c>
      <c r="C492" s="17" t="s">
        <v>1609</v>
      </c>
      <c r="D492" s="17" t="s">
        <v>1610</v>
      </c>
      <c r="E492" s="17" t="s">
        <v>422</v>
      </c>
      <c r="F492" s="17">
        <v>4</v>
      </c>
      <c r="G492" s="17">
        <v>1439</v>
      </c>
      <c r="H492" s="18">
        <v>-75.974972220000012</v>
      </c>
      <c r="I492" s="19">
        <v>2.657</v>
      </c>
      <c r="J492" s="42">
        <v>8.8799999999999955</v>
      </c>
      <c r="K492" s="20">
        <v>10.02966585617448</v>
      </c>
      <c r="L492" s="20">
        <v>13.79382716049383</v>
      </c>
      <c r="M492" s="20">
        <v>15.97906403940887</v>
      </c>
      <c r="N492" s="20">
        <v>15.59259259259259</v>
      </c>
      <c r="O492" s="20">
        <v>14.68965517241379</v>
      </c>
      <c r="P492" s="20">
        <v>14.46153846153846</v>
      </c>
      <c r="Q492" s="20">
        <v>12.10159151193634</v>
      </c>
      <c r="R492" s="20">
        <v>11.865172413793101</v>
      </c>
      <c r="S492" s="20">
        <v>13.35138888888889</v>
      </c>
      <c r="T492" s="20">
        <v>13.899702468667989</v>
      </c>
      <c r="U492" s="20">
        <v>12.66666666666667</v>
      </c>
      <c r="V492" s="43">
        <v>157.310865232575</v>
      </c>
      <c r="W492" s="23">
        <v>315</v>
      </c>
      <c r="X492" s="44">
        <v>0.875</v>
      </c>
      <c r="Y492" s="4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</row>
    <row r="493" spans="1:39" ht="16.5" customHeight="1" x14ac:dyDescent="0.25">
      <c r="A493" s="16">
        <v>21050220</v>
      </c>
      <c r="B493" s="17" t="s">
        <v>1211</v>
      </c>
      <c r="C493" s="17" t="s">
        <v>240</v>
      </c>
      <c r="D493" s="17" t="s">
        <v>1610</v>
      </c>
      <c r="E493" s="17" t="s">
        <v>422</v>
      </c>
      <c r="F493" s="17">
        <v>4</v>
      </c>
      <c r="G493" s="17">
        <v>1462</v>
      </c>
      <c r="H493" s="18">
        <v>-75.927888890000006</v>
      </c>
      <c r="I493" s="19">
        <v>2.5658888900000001</v>
      </c>
      <c r="J493" s="42">
        <v>7.4642857142857109</v>
      </c>
      <c r="K493" s="20">
        <v>7.8290937659249193</v>
      </c>
      <c r="L493" s="20">
        <v>9.966666666666665</v>
      </c>
      <c r="M493" s="20">
        <v>10.34482758620689</v>
      </c>
      <c r="N493" s="20">
        <v>9.0996168582375461</v>
      </c>
      <c r="O493" s="20">
        <v>8.3214285714285712</v>
      </c>
      <c r="P493" s="20">
        <v>7.6264367816091934</v>
      </c>
      <c r="Q493" s="20">
        <v>6.3448275862068932</v>
      </c>
      <c r="R493" s="20">
        <v>6.2962962962962976</v>
      </c>
      <c r="S493" s="20">
        <v>8.111494252873559</v>
      </c>
      <c r="T493" s="20">
        <v>9.7298850574712663</v>
      </c>
      <c r="U493" s="20">
        <v>8.43333333333333</v>
      </c>
      <c r="V493" s="43">
        <v>99.568192470540851</v>
      </c>
      <c r="W493" s="23">
        <v>347</v>
      </c>
      <c r="X493" s="44">
        <v>0.96388888888888891</v>
      </c>
      <c r="Y493" s="4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</row>
    <row r="494" spans="1:39" ht="16.5" customHeight="1" x14ac:dyDescent="0.25">
      <c r="A494" s="16">
        <v>52025080</v>
      </c>
      <c r="B494" s="17" t="s">
        <v>1236</v>
      </c>
      <c r="C494" s="17" t="s">
        <v>1611</v>
      </c>
      <c r="D494" s="17" t="s">
        <v>2481</v>
      </c>
      <c r="E494" s="17" t="s">
        <v>422</v>
      </c>
      <c r="F494" s="17">
        <v>7</v>
      </c>
      <c r="G494" s="17">
        <v>720</v>
      </c>
      <c r="H494" s="18">
        <v>-77.12</v>
      </c>
      <c r="I494" s="19">
        <v>1.96</v>
      </c>
      <c r="J494" s="42">
        <v>9.7494252873563187</v>
      </c>
      <c r="K494" s="20">
        <v>8.9818947429678708</v>
      </c>
      <c r="L494" s="20">
        <v>11.834738186462319</v>
      </c>
      <c r="M494" s="20">
        <v>11.76813317479191</v>
      </c>
      <c r="N494" s="20">
        <v>11.400313746188131</v>
      </c>
      <c r="O494" s="20">
        <v>5.4482758620689662</v>
      </c>
      <c r="P494" s="20">
        <v>4.0138271604938263</v>
      </c>
      <c r="Q494" s="20">
        <v>3.332142857142856</v>
      </c>
      <c r="R494" s="20">
        <v>6.0108655074172344</v>
      </c>
      <c r="S494" s="20">
        <v>13.255043787629999</v>
      </c>
      <c r="T494" s="20">
        <v>16.441669969612899</v>
      </c>
      <c r="U494" s="20">
        <v>13.61264367816092</v>
      </c>
      <c r="V494" s="43">
        <v>115.84897396029331</v>
      </c>
      <c r="W494" s="23">
        <v>349</v>
      </c>
      <c r="X494" s="44">
        <v>0.96944444444444444</v>
      </c>
      <c r="Y494" s="4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</row>
    <row r="495" spans="1:39" ht="16.5" customHeight="1" x14ac:dyDescent="0.25">
      <c r="A495" s="16">
        <v>52015020</v>
      </c>
      <c r="B495" s="17" t="s">
        <v>1236</v>
      </c>
      <c r="C495" s="17" t="s">
        <v>2482</v>
      </c>
      <c r="D495" s="17" t="s">
        <v>2481</v>
      </c>
      <c r="E495" s="17" t="s">
        <v>422</v>
      </c>
      <c r="F495" s="17">
        <v>7</v>
      </c>
      <c r="G495" s="17">
        <v>580</v>
      </c>
      <c r="H495" s="18">
        <v>-77.049997219999995</v>
      </c>
      <c r="I495" s="19">
        <v>2.1499972199999999</v>
      </c>
      <c r="J495" s="42">
        <v>15.601851851851849</v>
      </c>
      <c r="K495" s="20">
        <v>11.422411512497719</v>
      </c>
      <c r="L495" s="20">
        <v>15.981453634085209</v>
      </c>
      <c r="M495" s="20">
        <v>15.737360642986779</v>
      </c>
      <c r="N495" s="20">
        <v>14.224735209671691</v>
      </c>
      <c r="O495" s="20">
        <v>9.3248638838475486</v>
      </c>
      <c r="P495" s="20">
        <v>5.1491228070175437</v>
      </c>
      <c r="Q495" s="20">
        <v>4.6052631578947354</v>
      </c>
      <c r="R495" s="20">
        <v>8.4068965517241381</v>
      </c>
      <c r="S495" s="20">
        <v>15.969845036995681</v>
      </c>
      <c r="T495" s="20">
        <v>20.814248264339</v>
      </c>
      <c r="U495" s="20">
        <v>19.955238095238091</v>
      </c>
      <c r="V495" s="43">
        <v>157.19329064815</v>
      </c>
      <c r="W495" s="23">
        <v>230</v>
      </c>
      <c r="X495" s="44">
        <v>0.95833333333333337</v>
      </c>
      <c r="Y495" s="45" t="s">
        <v>1214</v>
      </c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</row>
    <row r="496" spans="1:39" ht="16.5" customHeight="1" x14ac:dyDescent="0.25">
      <c r="A496" s="16">
        <v>52010160</v>
      </c>
      <c r="B496" s="17" t="s">
        <v>1211</v>
      </c>
      <c r="C496" s="17" t="s">
        <v>1128</v>
      </c>
      <c r="D496" s="17" t="s">
        <v>2481</v>
      </c>
      <c r="E496" s="17" t="s">
        <v>422</v>
      </c>
      <c r="F496" s="17">
        <v>7</v>
      </c>
      <c r="G496" s="17">
        <v>580</v>
      </c>
      <c r="H496" s="18">
        <v>-77.119555560000009</v>
      </c>
      <c r="I496" s="19">
        <v>2.26163889</v>
      </c>
      <c r="J496" s="42">
        <v>15.579487179487179</v>
      </c>
      <c r="K496" s="20">
        <v>14.712069046967439</v>
      </c>
      <c r="L496" s="20">
        <v>16.301282051282051</v>
      </c>
      <c r="M496" s="20">
        <v>15.16511259676285</v>
      </c>
      <c r="N496" s="20">
        <v>14.16625615763547</v>
      </c>
      <c r="O496" s="20">
        <v>7.8244916003536691</v>
      </c>
      <c r="P496" s="20">
        <v>5.6335978835978828</v>
      </c>
      <c r="Q496" s="20">
        <v>4.5357142857142829</v>
      </c>
      <c r="R496" s="20">
        <v>7.9290810259894693</v>
      </c>
      <c r="S496" s="20">
        <v>18.288417329796641</v>
      </c>
      <c r="T496" s="20">
        <v>22.662222222222219</v>
      </c>
      <c r="U496" s="20">
        <v>18.902564102564099</v>
      </c>
      <c r="V496" s="43">
        <v>161.70029548237329</v>
      </c>
      <c r="W496" s="23">
        <v>324</v>
      </c>
      <c r="X496" s="44">
        <v>0.9</v>
      </c>
      <c r="Y496" s="4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</row>
    <row r="497" spans="1:39" ht="16.5" customHeight="1" x14ac:dyDescent="0.25">
      <c r="A497" s="16">
        <v>52010180</v>
      </c>
      <c r="B497" s="17" t="s">
        <v>1211</v>
      </c>
      <c r="C497" s="17" t="s">
        <v>609</v>
      </c>
      <c r="D497" s="17" t="s">
        <v>2481</v>
      </c>
      <c r="E497" s="17" t="s">
        <v>422</v>
      </c>
      <c r="F497" s="17">
        <v>7</v>
      </c>
      <c r="G497" s="17">
        <v>680</v>
      </c>
      <c r="H497" s="18">
        <v>-77.052861110000009</v>
      </c>
      <c r="I497" s="19">
        <v>2.0686388899999999</v>
      </c>
      <c r="J497" s="42">
        <v>8.9717948717948683</v>
      </c>
      <c r="K497" s="20">
        <v>7.5656261841606671</v>
      </c>
      <c r="L497" s="20">
        <v>10.66923076923077</v>
      </c>
      <c r="M497" s="20">
        <v>11.067639257294431</v>
      </c>
      <c r="N497" s="20">
        <v>8.1243589743589713</v>
      </c>
      <c r="O497" s="20">
        <v>4.5384615384615401</v>
      </c>
      <c r="P497" s="20">
        <v>3.038461538461537</v>
      </c>
      <c r="Q497" s="20">
        <v>2.458333333333333</v>
      </c>
      <c r="R497" s="20">
        <v>4.3461538461538467</v>
      </c>
      <c r="S497" s="20">
        <v>11.888888888888889</v>
      </c>
      <c r="T497" s="20">
        <v>14.754789272030649</v>
      </c>
      <c r="U497" s="20">
        <v>12.16666666666667</v>
      </c>
      <c r="V497" s="43">
        <v>99.590405140836168</v>
      </c>
      <c r="W497" s="23">
        <v>313</v>
      </c>
      <c r="X497" s="44">
        <v>0.86944444444444446</v>
      </c>
      <c r="Y497" s="4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</row>
    <row r="498" spans="1:39" ht="16.5" customHeight="1" x14ac:dyDescent="0.25">
      <c r="A498" s="16">
        <v>52010080</v>
      </c>
      <c r="B498" s="17" t="s">
        <v>1211</v>
      </c>
      <c r="C498" s="17" t="s">
        <v>2483</v>
      </c>
      <c r="D498" s="17" t="s">
        <v>2481</v>
      </c>
      <c r="E498" s="17" t="s">
        <v>422</v>
      </c>
      <c r="F498" s="17">
        <v>7</v>
      </c>
      <c r="G498" s="17">
        <v>750</v>
      </c>
      <c r="H498" s="18">
        <v>-77.049722220000007</v>
      </c>
      <c r="I498" s="19">
        <v>2.18711111</v>
      </c>
      <c r="J498" s="42">
        <v>12.93640350877193</v>
      </c>
      <c r="K498" s="20">
        <v>10.551567196247319</v>
      </c>
      <c r="L498" s="20">
        <v>15.194763729246491</v>
      </c>
      <c r="M498" s="20">
        <v>14.46822239063618</v>
      </c>
      <c r="N498" s="20">
        <v>11.60750151240169</v>
      </c>
      <c r="O498" s="20">
        <v>7.3058823529411754</v>
      </c>
      <c r="P498" s="20">
        <v>4.4232277526395167</v>
      </c>
      <c r="Q498" s="20">
        <v>4.2942386831275714</v>
      </c>
      <c r="R498" s="20">
        <v>7.618595560519335</v>
      </c>
      <c r="S498" s="20">
        <v>15.005473453749319</v>
      </c>
      <c r="T498" s="20">
        <v>19.524016938898971</v>
      </c>
      <c r="U498" s="20">
        <v>17.579629629629629</v>
      </c>
      <c r="V498" s="43">
        <v>140.50952270880919</v>
      </c>
      <c r="W498" s="23">
        <v>219</v>
      </c>
      <c r="X498" s="44">
        <v>0.91249999999999998</v>
      </c>
      <c r="Y498" s="45" t="s">
        <v>1214</v>
      </c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</row>
    <row r="499" spans="1:39" ht="16.5" customHeight="1" x14ac:dyDescent="0.25">
      <c r="A499" s="16">
        <v>26020030</v>
      </c>
      <c r="B499" s="17" t="s">
        <v>1211</v>
      </c>
      <c r="C499" s="17" t="s">
        <v>890</v>
      </c>
      <c r="D499" s="17" t="s">
        <v>1613</v>
      </c>
      <c r="E499" s="17" t="s">
        <v>422</v>
      </c>
      <c r="F499" s="17">
        <v>9</v>
      </c>
      <c r="G499" s="17">
        <v>1872</v>
      </c>
      <c r="H499" s="18">
        <v>-76.536111110000007</v>
      </c>
      <c r="I499" s="19">
        <v>2.6426944400000001</v>
      </c>
      <c r="J499" s="42">
        <v>14.433333333333341</v>
      </c>
      <c r="K499" s="20">
        <v>14.133504378763</v>
      </c>
      <c r="L499" s="20">
        <v>16.37931034482758</v>
      </c>
      <c r="M499" s="20">
        <v>16.425369458128081</v>
      </c>
      <c r="N499" s="20">
        <v>14.03292282430214</v>
      </c>
      <c r="O499" s="20">
        <v>8.966666666666665</v>
      </c>
      <c r="P499" s="20">
        <v>6.3999999999999986</v>
      </c>
      <c r="Q499" s="20">
        <v>5.1379310344827571</v>
      </c>
      <c r="R499" s="20">
        <v>8.8620689655172438</v>
      </c>
      <c r="S499" s="20">
        <v>15.88333333333334</v>
      </c>
      <c r="T499" s="20">
        <v>18.48390804597701</v>
      </c>
      <c r="U499" s="20">
        <v>15.53333333333334</v>
      </c>
      <c r="V499" s="43">
        <v>154.6716817186645</v>
      </c>
      <c r="W499" s="23">
        <v>356</v>
      </c>
      <c r="X499" s="44">
        <v>0.98888888888888893</v>
      </c>
      <c r="Y499" s="4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</row>
    <row r="500" spans="1:39" ht="16.5" customHeight="1" x14ac:dyDescent="0.25">
      <c r="A500" s="16">
        <v>26025100</v>
      </c>
      <c r="B500" s="17" t="s">
        <v>1236</v>
      </c>
      <c r="C500" s="17" t="s">
        <v>897</v>
      </c>
      <c r="D500" s="17" t="s">
        <v>1613</v>
      </c>
      <c r="E500" s="17" t="s">
        <v>422</v>
      </c>
      <c r="F500" s="17">
        <v>9</v>
      </c>
      <c r="G500" s="17">
        <v>1822</v>
      </c>
      <c r="H500" s="18">
        <v>-76.52633333</v>
      </c>
      <c r="I500" s="19">
        <v>2.6744722200000002</v>
      </c>
      <c r="J500" s="42">
        <v>17.85850178359096</v>
      </c>
      <c r="K500" s="20">
        <v>17.76422983944536</v>
      </c>
      <c r="L500" s="20">
        <v>21.09195402298851</v>
      </c>
      <c r="M500" s="20">
        <v>22.05665024630542</v>
      </c>
      <c r="N500" s="20">
        <v>19.777777777777771</v>
      </c>
      <c r="O500" s="20">
        <v>12.641123882503191</v>
      </c>
      <c r="P500" s="20">
        <v>9.4511904761904741</v>
      </c>
      <c r="Q500" s="20">
        <v>7.049999999999998</v>
      </c>
      <c r="R500" s="20">
        <v>11.576354679802961</v>
      </c>
      <c r="S500" s="20">
        <v>20.413095238095231</v>
      </c>
      <c r="T500" s="20">
        <v>21.901307966706302</v>
      </c>
      <c r="U500" s="20">
        <v>20.521860366113241</v>
      </c>
      <c r="V500" s="43">
        <v>202.10404627951939</v>
      </c>
      <c r="W500" s="23">
        <v>341</v>
      </c>
      <c r="X500" s="44">
        <v>0.94722222222222219</v>
      </c>
      <c r="Y500" s="4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</row>
    <row r="501" spans="1:39" ht="16.5" customHeight="1" x14ac:dyDescent="0.25">
      <c r="A501" s="16">
        <v>26035030</v>
      </c>
      <c r="B501" s="17" t="s">
        <v>1227</v>
      </c>
      <c r="C501" s="17" t="s">
        <v>2484</v>
      </c>
      <c r="D501" s="17" t="s">
        <v>1615</v>
      </c>
      <c r="E501" s="17" t="s">
        <v>422</v>
      </c>
      <c r="F501" s="17">
        <v>9</v>
      </c>
      <c r="G501" s="17">
        <v>1752</v>
      </c>
      <c r="H501" s="18">
        <v>-76.608750000000001</v>
      </c>
      <c r="I501" s="19">
        <v>2.4528888900000001</v>
      </c>
      <c r="J501" s="42">
        <v>17.26296296296297</v>
      </c>
      <c r="K501" s="20">
        <v>16.231573275862068</v>
      </c>
      <c r="L501" s="20">
        <v>19.95</v>
      </c>
      <c r="M501" s="20">
        <v>21.6</v>
      </c>
      <c r="N501" s="20">
        <v>20.647058823529409</v>
      </c>
      <c r="O501" s="20">
        <v>14.77490421455939</v>
      </c>
      <c r="P501" s="20">
        <v>11.558169934640519</v>
      </c>
      <c r="Q501" s="20">
        <v>8.6941176470588193</v>
      </c>
      <c r="R501" s="20">
        <v>15.444444444444439</v>
      </c>
      <c r="S501" s="20">
        <v>23.157894736842099</v>
      </c>
      <c r="T501" s="20">
        <v>24.95</v>
      </c>
      <c r="U501" s="20">
        <v>23.934999999999999</v>
      </c>
      <c r="V501" s="43">
        <v>218.20612603989969</v>
      </c>
      <c r="W501" s="23">
        <v>222</v>
      </c>
      <c r="X501" s="44">
        <v>0.92500000000000004</v>
      </c>
      <c r="Y501" s="45" t="s">
        <v>1214</v>
      </c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</row>
    <row r="502" spans="1:39" ht="16.5" customHeight="1" x14ac:dyDescent="0.25">
      <c r="A502" s="16">
        <v>26020180</v>
      </c>
      <c r="B502" s="17" t="s">
        <v>1211</v>
      </c>
      <c r="C502" s="17" t="s">
        <v>1614</v>
      </c>
      <c r="D502" s="17" t="s">
        <v>1615</v>
      </c>
      <c r="E502" s="17" t="s">
        <v>422</v>
      </c>
      <c r="F502" s="17">
        <v>9</v>
      </c>
      <c r="G502" s="17">
        <v>1742</v>
      </c>
      <c r="H502" s="18">
        <v>-76.638361110000005</v>
      </c>
      <c r="I502" s="19">
        <v>2.4962499999999999</v>
      </c>
      <c r="J502" s="42">
        <v>16.281358024691361</v>
      </c>
      <c r="K502" s="20">
        <v>13.85363300492611</v>
      </c>
      <c r="L502" s="20">
        <v>15.521111111111111</v>
      </c>
      <c r="M502" s="20">
        <v>15.36666666666666</v>
      </c>
      <c r="N502" s="20">
        <v>14.87619047619047</v>
      </c>
      <c r="O502" s="20">
        <v>9.5146933922201455</v>
      </c>
      <c r="P502" s="20">
        <v>6.8969841269841252</v>
      </c>
      <c r="Q502" s="20">
        <v>5.04</v>
      </c>
      <c r="R502" s="20">
        <v>10.048275862068969</v>
      </c>
      <c r="S502" s="20">
        <v>17.32204433497537</v>
      </c>
      <c r="T502" s="20">
        <v>20.81221335145235</v>
      </c>
      <c r="U502" s="20">
        <v>18.404515599343188</v>
      </c>
      <c r="V502" s="43">
        <v>163.93768595062991</v>
      </c>
      <c r="W502" s="23">
        <v>353</v>
      </c>
      <c r="X502" s="44">
        <v>0.98055555555555551</v>
      </c>
      <c r="Y502" s="4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</row>
    <row r="503" spans="1:39" ht="16.5" customHeight="1" x14ac:dyDescent="0.25">
      <c r="A503" s="16">
        <v>26045010</v>
      </c>
      <c r="B503" s="17" t="s">
        <v>1236</v>
      </c>
      <c r="C503" s="17" t="s">
        <v>1616</v>
      </c>
      <c r="D503" s="17" t="s">
        <v>1617</v>
      </c>
      <c r="E503" s="17" t="s">
        <v>422</v>
      </c>
      <c r="F503" s="17">
        <v>9</v>
      </c>
      <c r="G503" s="17">
        <v>983</v>
      </c>
      <c r="H503" s="18">
        <v>-76.414472220000007</v>
      </c>
      <c r="I503" s="19">
        <v>3.2628055599999999</v>
      </c>
      <c r="J503" s="42">
        <v>9.2160919540229909</v>
      </c>
      <c r="K503" s="20">
        <v>9.1920194104349857</v>
      </c>
      <c r="L503" s="20">
        <v>13.013793103448281</v>
      </c>
      <c r="M503" s="20">
        <v>14.428571428571431</v>
      </c>
      <c r="N503" s="20">
        <v>13.74074074074074</v>
      </c>
      <c r="O503" s="20">
        <v>8.9897828863346092</v>
      </c>
      <c r="P503" s="20">
        <v>7.1111111111111098</v>
      </c>
      <c r="Q503" s="20">
        <v>5.7037037037037024</v>
      </c>
      <c r="R503" s="20">
        <v>10.074074074074071</v>
      </c>
      <c r="S503" s="20">
        <v>13.13703703703704</v>
      </c>
      <c r="T503" s="20">
        <v>14.370370370370379</v>
      </c>
      <c r="U503" s="20">
        <v>10.717283950617279</v>
      </c>
      <c r="V503" s="43">
        <v>129.69457977046659</v>
      </c>
      <c r="W503" s="23">
        <v>331</v>
      </c>
      <c r="X503" s="44">
        <v>0.9194444444444444</v>
      </c>
      <c r="Y503" s="4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</row>
    <row r="504" spans="1:39" ht="16.5" customHeight="1" x14ac:dyDescent="0.25">
      <c r="A504" s="16">
        <v>26010020</v>
      </c>
      <c r="B504" s="17" t="s">
        <v>1211</v>
      </c>
      <c r="C504" s="17" t="s">
        <v>936</v>
      </c>
      <c r="D504" s="17" t="s">
        <v>2485</v>
      </c>
      <c r="E504" s="17" t="s">
        <v>422</v>
      </c>
      <c r="F504" s="17">
        <v>9</v>
      </c>
      <c r="G504" s="17">
        <v>2419</v>
      </c>
      <c r="H504" s="18">
        <v>-76.495500000000007</v>
      </c>
      <c r="I504" s="19">
        <v>2.34336111</v>
      </c>
      <c r="J504" s="42">
        <v>13.6</v>
      </c>
      <c r="K504" s="20">
        <v>13.02677545155993</v>
      </c>
      <c r="L504" s="20">
        <v>16.747777777777781</v>
      </c>
      <c r="M504" s="20">
        <v>18.7</v>
      </c>
      <c r="N504" s="20">
        <v>17.06666666666667</v>
      </c>
      <c r="O504" s="20">
        <v>10.933333333333341</v>
      </c>
      <c r="P504" s="20">
        <v>7.4333333333333309</v>
      </c>
      <c r="Q504" s="20">
        <v>5.4999999999999973</v>
      </c>
      <c r="R504" s="20">
        <v>8.2333333333333325</v>
      </c>
      <c r="S504" s="20">
        <v>17.43180076628353</v>
      </c>
      <c r="T504" s="20">
        <v>21.150574712643682</v>
      </c>
      <c r="U504" s="20">
        <v>17.52333333333333</v>
      </c>
      <c r="V504" s="43">
        <v>167.3469287082649</v>
      </c>
      <c r="W504" s="23">
        <v>360</v>
      </c>
      <c r="X504" s="44">
        <v>1</v>
      </c>
      <c r="Y504" s="4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</row>
    <row r="505" spans="1:39" ht="16.5" customHeight="1" x14ac:dyDescent="0.25">
      <c r="A505" s="16">
        <v>26010030</v>
      </c>
      <c r="B505" s="17" t="s">
        <v>1211</v>
      </c>
      <c r="C505" s="17" t="s">
        <v>876</v>
      </c>
      <c r="D505" s="17" t="s">
        <v>2485</v>
      </c>
      <c r="E505" s="17" t="s">
        <v>422</v>
      </c>
      <c r="F505" s="17">
        <v>9</v>
      </c>
      <c r="G505" s="17">
        <v>2652</v>
      </c>
      <c r="H505" s="18">
        <v>-76.454777780000001</v>
      </c>
      <c r="I505" s="19">
        <v>2.3808611100000001</v>
      </c>
      <c r="J505" s="42">
        <v>11.08965517241379</v>
      </c>
      <c r="K505" s="20">
        <v>11.18751026272578</v>
      </c>
      <c r="L505" s="20">
        <v>13.36666666666666</v>
      </c>
      <c r="M505" s="20">
        <v>13.53333333333333</v>
      </c>
      <c r="N505" s="20">
        <v>12.7</v>
      </c>
      <c r="O505" s="20">
        <v>7.333333333333333</v>
      </c>
      <c r="P505" s="20">
        <v>5.7711111111111091</v>
      </c>
      <c r="Q505" s="20">
        <v>3.7666666666666662</v>
      </c>
      <c r="R505" s="20">
        <v>5.9666666666666686</v>
      </c>
      <c r="S505" s="20">
        <v>14.793103448275859</v>
      </c>
      <c r="T505" s="20">
        <v>18.767857142857149</v>
      </c>
      <c r="U505" s="20">
        <v>14.4</v>
      </c>
      <c r="V505" s="43">
        <v>132.67590380405039</v>
      </c>
      <c r="W505" s="23">
        <v>357</v>
      </c>
      <c r="X505" s="44">
        <v>0.9916666666666667</v>
      </c>
      <c r="Y505" s="4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</row>
    <row r="506" spans="1:39" ht="16.5" customHeight="1" x14ac:dyDescent="0.25">
      <c r="A506" s="16">
        <v>26020320</v>
      </c>
      <c r="B506" s="17" t="s">
        <v>1211</v>
      </c>
      <c r="C506" s="17" t="s">
        <v>1619</v>
      </c>
      <c r="D506" s="17" t="s">
        <v>2485</v>
      </c>
      <c r="E506" s="17" t="s">
        <v>422</v>
      </c>
      <c r="F506" s="17">
        <v>9</v>
      </c>
      <c r="G506" s="17">
        <v>3482</v>
      </c>
      <c r="H506" s="18">
        <v>-76.404055560000003</v>
      </c>
      <c r="I506" s="19">
        <v>2.3630833299999998</v>
      </c>
      <c r="J506" s="42">
        <v>16.166666666666661</v>
      </c>
      <c r="K506" s="20">
        <v>16.490763546798028</v>
      </c>
      <c r="L506" s="20">
        <v>19.866666666666671</v>
      </c>
      <c r="M506" s="20">
        <v>21.600000000000009</v>
      </c>
      <c r="N506" s="20">
        <v>23.43333333333333</v>
      </c>
      <c r="O506" s="20">
        <v>23.41379310344827</v>
      </c>
      <c r="P506" s="20">
        <v>23.793103448275861</v>
      </c>
      <c r="Q506" s="20">
        <v>19.877093596059112</v>
      </c>
      <c r="R506" s="20">
        <v>17</v>
      </c>
      <c r="S506" s="20">
        <v>21.034482758620701</v>
      </c>
      <c r="T506" s="20">
        <v>22.48505747126438</v>
      </c>
      <c r="U506" s="20">
        <v>19.93333333333333</v>
      </c>
      <c r="V506" s="43">
        <v>245.09429392446631</v>
      </c>
      <c r="W506" s="23">
        <v>355</v>
      </c>
      <c r="X506" s="44">
        <v>0.98611111111111116</v>
      </c>
      <c r="Y506" s="4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</row>
    <row r="507" spans="1:39" ht="16.5" customHeight="1" x14ac:dyDescent="0.25">
      <c r="A507" s="16">
        <v>52010050</v>
      </c>
      <c r="B507" s="17" t="s">
        <v>1235</v>
      </c>
      <c r="C507" s="17" t="s">
        <v>620</v>
      </c>
      <c r="D507" s="17" t="s">
        <v>619</v>
      </c>
      <c r="E507" s="17" t="s">
        <v>422</v>
      </c>
      <c r="F507" s="17">
        <v>7</v>
      </c>
      <c r="G507" s="17">
        <v>1500</v>
      </c>
      <c r="H507" s="18">
        <v>-76.787861110000009</v>
      </c>
      <c r="I507" s="19">
        <v>2.2322500000000001</v>
      </c>
      <c r="J507" s="42">
        <v>15.93333333333333</v>
      </c>
      <c r="K507" s="20">
        <v>12.22711058263971</v>
      </c>
      <c r="L507" s="20">
        <v>17.051111111111108</v>
      </c>
      <c r="M507" s="20">
        <v>16.733333333333331</v>
      </c>
      <c r="N507" s="20">
        <v>15.633333333333329</v>
      </c>
      <c r="O507" s="20">
        <v>9.9405469678953615</v>
      </c>
      <c r="P507" s="20">
        <v>5.9655172413793087</v>
      </c>
      <c r="Q507" s="20">
        <v>5.1034482758620676</v>
      </c>
      <c r="R507" s="20">
        <v>8.1082045184304388</v>
      </c>
      <c r="S507" s="20">
        <v>17.355555555555551</v>
      </c>
      <c r="T507" s="20">
        <v>22.241379310344829</v>
      </c>
      <c r="U507" s="20">
        <v>20.068965517241381</v>
      </c>
      <c r="V507" s="43">
        <v>166.3618390804597</v>
      </c>
      <c r="W507" s="23">
        <v>353</v>
      </c>
      <c r="X507" s="44">
        <v>0.98055555555555551</v>
      </c>
      <c r="Y507" s="4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</row>
    <row r="508" spans="1:39" ht="16.5" customHeight="1" x14ac:dyDescent="0.25">
      <c r="A508" s="16">
        <v>52010040</v>
      </c>
      <c r="B508" s="17" t="s">
        <v>1211</v>
      </c>
      <c r="C508" s="17" t="s">
        <v>619</v>
      </c>
      <c r="D508" s="17" t="s">
        <v>619</v>
      </c>
      <c r="E508" s="17" t="s">
        <v>422</v>
      </c>
      <c r="F508" s="17">
        <v>7</v>
      </c>
      <c r="G508" s="17">
        <v>1750</v>
      </c>
      <c r="H508" s="18">
        <v>-76.737750000000005</v>
      </c>
      <c r="I508" s="19">
        <v>2.26238889</v>
      </c>
      <c r="J508" s="42">
        <v>16.8</v>
      </c>
      <c r="K508" s="20">
        <v>14.029433117435991</v>
      </c>
      <c r="L508" s="20">
        <v>17.213793103448271</v>
      </c>
      <c r="M508" s="20">
        <v>17.935632183908051</v>
      </c>
      <c r="N508" s="20">
        <v>16.669135802469139</v>
      </c>
      <c r="O508" s="20">
        <v>9.8545338441890156</v>
      </c>
      <c r="P508" s="20">
        <v>6.5059523809523787</v>
      </c>
      <c r="Q508" s="20">
        <v>5.4218390804597689</v>
      </c>
      <c r="R508" s="20">
        <v>9.0000000000000036</v>
      </c>
      <c r="S508" s="20">
        <v>17.8</v>
      </c>
      <c r="T508" s="20">
        <v>22.64482758620689</v>
      </c>
      <c r="U508" s="20">
        <v>20.350000000000001</v>
      </c>
      <c r="V508" s="43">
        <v>174.22514709906949</v>
      </c>
      <c r="W508" s="23">
        <v>355</v>
      </c>
      <c r="X508" s="44">
        <v>0.98611111111111116</v>
      </c>
      <c r="Y508" s="4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</row>
    <row r="509" spans="1:39" ht="16.5" customHeight="1" x14ac:dyDescent="0.25">
      <c r="A509" s="16">
        <v>52020070</v>
      </c>
      <c r="B509" s="17" t="s">
        <v>1211</v>
      </c>
      <c r="C509" s="17" t="s">
        <v>627</v>
      </c>
      <c r="D509" s="17" t="s">
        <v>680</v>
      </c>
      <c r="E509" s="17" t="s">
        <v>422</v>
      </c>
      <c r="F509" s="17">
        <v>7</v>
      </c>
      <c r="G509" s="17">
        <v>2180</v>
      </c>
      <c r="H509" s="18">
        <v>-76.782888889999995</v>
      </c>
      <c r="I509" s="19">
        <v>1.8141666700000001</v>
      </c>
      <c r="J509" s="42">
        <v>13.42667624521073</v>
      </c>
      <c r="K509" s="20">
        <v>12.92787725779967</v>
      </c>
      <c r="L509" s="20">
        <v>13.671136653895269</v>
      </c>
      <c r="M509" s="20">
        <v>13.6654492950569</v>
      </c>
      <c r="N509" s="20">
        <v>13.35249042145594</v>
      </c>
      <c r="O509" s="20">
        <v>12.448275862068961</v>
      </c>
      <c r="P509" s="20">
        <v>13</v>
      </c>
      <c r="Q509" s="20">
        <v>11.13521072796935</v>
      </c>
      <c r="R509" s="20">
        <v>8.740229885057472</v>
      </c>
      <c r="S509" s="20">
        <v>13.355299145299149</v>
      </c>
      <c r="T509" s="20">
        <v>19.305588585017841</v>
      </c>
      <c r="U509" s="20">
        <v>17.021111111111111</v>
      </c>
      <c r="V509" s="43">
        <v>162.04934518994239</v>
      </c>
      <c r="W509" s="23">
        <v>356</v>
      </c>
      <c r="X509" s="44">
        <v>0.98888888888888893</v>
      </c>
      <c r="Y509" s="4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</row>
    <row r="510" spans="1:39" ht="16.5" customHeight="1" x14ac:dyDescent="0.25">
      <c r="A510" s="16">
        <v>44015030</v>
      </c>
      <c r="B510" s="17" t="s">
        <v>1227</v>
      </c>
      <c r="C510" s="17" t="s">
        <v>679</v>
      </c>
      <c r="D510" s="17" t="s">
        <v>680</v>
      </c>
      <c r="E510" s="17" t="s">
        <v>422</v>
      </c>
      <c r="F510" s="17">
        <v>7</v>
      </c>
      <c r="G510" s="17">
        <v>2900</v>
      </c>
      <c r="H510" s="18">
        <v>-76.668750000000003</v>
      </c>
      <c r="I510" s="19">
        <v>1.90041667</v>
      </c>
      <c r="J510" s="42">
        <v>14.92444444444445</v>
      </c>
      <c r="K510" s="20">
        <v>14.186894459858189</v>
      </c>
      <c r="L510" s="20">
        <v>17.805520282186951</v>
      </c>
      <c r="M510" s="20">
        <v>20.267590342759661</v>
      </c>
      <c r="N510" s="20">
        <v>22.01847290640394</v>
      </c>
      <c r="O510" s="20">
        <v>22.328912466843502</v>
      </c>
      <c r="P510" s="20">
        <v>23.948912151067319</v>
      </c>
      <c r="Q510" s="20">
        <v>19.987829775588398</v>
      </c>
      <c r="R510" s="20">
        <v>17.153128991060029</v>
      </c>
      <c r="S510" s="20">
        <v>17.143333333333331</v>
      </c>
      <c r="T510" s="20">
        <v>19.866666666666671</v>
      </c>
      <c r="U510" s="20">
        <v>16.986666666666661</v>
      </c>
      <c r="V510" s="43">
        <v>226.61837248687911</v>
      </c>
      <c r="W510" s="23">
        <v>353</v>
      </c>
      <c r="X510" s="44">
        <v>0.98055555555555551</v>
      </c>
      <c r="Y510" s="4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</row>
    <row r="511" spans="1:39" ht="16.5" customHeight="1" x14ac:dyDescent="0.25">
      <c r="A511" s="16">
        <v>44010100</v>
      </c>
      <c r="B511" s="17" t="s">
        <v>1235</v>
      </c>
      <c r="C511" s="17" t="s">
        <v>636</v>
      </c>
      <c r="D511" s="17" t="s">
        <v>1620</v>
      </c>
      <c r="E511" s="17" t="s">
        <v>422</v>
      </c>
      <c r="F511" s="17">
        <v>7</v>
      </c>
      <c r="G511" s="17">
        <v>1510</v>
      </c>
      <c r="H511" s="18">
        <v>-76.57122222000001</v>
      </c>
      <c r="I511" s="19">
        <v>1.69483333</v>
      </c>
      <c r="J511" s="42">
        <v>20.166666666666661</v>
      </c>
      <c r="K511" s="20">
        <v>19.75180623973727</v>
      </c>
      <c r="L511" s="20">
        <v>24.199999999999989</v>
      </c>
      <c r="M511" s="20">
        <v>26.20000000000001</v>
      </c>
      <c r="N511" s="20">
        <v>29.033333333333331</v>
      </c>
      <c r="O511" s="20">
        <v>28.099999999999991</v>
      </c>
      <c r="P511" s="20">
        <v>28.758620689655171</v>
      </c>
      <c r="Q511" s="20">
        <v>27.03448275862069</v>
      </c>
      <c r="R511" s="20">
        <v>25.432183908045971</v>
      </c>
      <c r="S511" s="20">
        <v>25.097777777777779</v>
      </c>
      <c r="T511" s="20">
        <v>23.587356321839081</v>
      </c>
      <c r="U511" s="20">
        <v>22.566666666666659</v>
      </c>
      <c r="V511" s="43">
        <v>299.92889436234259</v>
      </c>
      <c r="W511" s="23">
        <v>358</v>
      </c>
      <c r="X511" s="44">
        <v>0.99444444444444446</v>
      </c>
      <c r="Y511" s="4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</row>
    <row r="512" spans="1:39" ht="16.5" customHeight="1" x14ac:dyDescent="0.25">
      <c r="A512" s="16">
        <v>26020200</v>
      </c>
      <c r="B512" s="17" t="s">
        <v>1211</v>
      </c>
      <c r="C512" s="17" t="s">
        <v>1621</v>
      </c>
      <c r="D512" s="17" t="s">
        <v>1622</v>
      </c>
      <c r="E512" s="17" t="s">
        <v>422</v>
      </c>
      <c r="F512" s="17">
        <v>9</v>
      </c>
      <c r="G512" s="17">
        <v>1197</v>
      </c>
      <c r="H512" s="18">
        <v>-76.489194439999991</v>
      </c>
      <c r="I512" s="19">
        <v>2.9611666699999999</v>
      </c>
      <c r="J512" s="42">
        <v>10.6551724137931</v>
      </c>
      <c r="K512" s="20">
        <v>10.722715304909119</v>
      </c>
      <c r="L512" s="20">
        <v>14.759523809523809</v>
      </c>
      <c r="M512" s="20">
        <v>15.159334126040431</v>
      </c>
      <c r="N512" s="20">
        <v>14.896551724137931</v>
      </c>
      <c r="O512" s="20">
        <v>10.068965517241381</v>
      </c>
      <c r="P512" s="20">
        <v>6.7241379310344804</v>
      </c>
      <c r="Q512" s="20">
        <v>5.8145065398335296</v>
      </c>
      <c r="R512" s="20">
        <v>9.4137931034482794</v>
      </c>
      <c r="S512" s="20">
        <v>14.620689655172409</v>
      </c>
      <c r="T512" s="20">
        <v>15.758620689655171</v>
      </c>
      <c r="U512" s="20">
        <v>13.15695600475625</v>
      </c>
      <c r="V512" s="43">
        <v>141.75096681954591</v>
      </c>
      <c r="W512" s="23">
        <v>347</v>
      </c>
      <c r="X512" s="44">
        <v>0.96388888888888891</v>
      </c>
      <c r="Y512" s="4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</row>
    <row r="513" spans="1:39" ht="16.5" customHeight="1" x14ac:dyDescent="0.25">
      <c r="A513" s="16">
        <v>26020450</v>
      </c>
      <c r="B513" s="17" t="s">
        <v>1211</v>
      </c>
      <c r="C513" s="17" t="s">
        <v>1623</v>
      </c>
      <c r="D513" s="17" t="s">
        <v>1622</v>
      </c>
      <c r="E513" s="17" t="s">
        <v>422</v>
      </c>
      <c r="F513" s="17">
        <v>9</v>
      </c>
      <c r="G513" s="17">
        <v>1250</v>
      </c>
      <c r="H513" s="18">
        <v>-76.533333329999991</v>
      </c>
      <c r="I513" s="19">
        <v>2.96666667</v>
      </c>
      <c r="J513" s="42">
        <v>10.999999999999989</v>
      </c>
      <c r="K513" s="20">
        <v>10.33455972906404</v>
      </c>
      <c r="L513" s="20">
        <v>15.5</v>
      </c>
      <c r="M513" s="20">
        <v>15.8</v>
      </c>
      <c r="N513" s="20">
        <v>13.5</v>
      </c>
      <c r="O513" s="20">
        <v>9.9499999999999993</v>
      </c>
      <c r="P513" s="20">
        <v>7.5500000000000007</v>
      </c>
      <c r="Q513" s="20">
        <v>5.4068965517241372</v>
      </c>
      <c r="R513" s="20">
        <v>9.1</v>
      </c>
      <c r="S513" s="20">
        <v>14.65</v>
      </c>
      <c r="T513" s="20">
        <v>16.149999999999999</v>
      </c>
      <c r="U513" s="20">
        <v>13.65</v>
      </c>
      <c r="V513" s="43">
        <v>142.59145628078821</v>
      </c>
      <c r="W513" s="23">
        <v>240</v>
      </c>
      <c r="X513" s="44">
        <v>1</v>
      </c>
      <c r="Y513" s="45" t="s">
        <v>1214</v>
      </c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</row>
    <row r="514" spans="1:39" ht="16.5" customHeight="1" x14ac:dyDescent="0.25">
      <c r="A514" s="16">
        <v>26020250</v>
      </c>
      <c r="B514" s="17" t="s">
        <v>1211</v>
      </c>
      <c r="C514" s="17" t="s">
        <v>915</v>
      </c>
      <c r="D514" s="17" t="s">
        <v>1622</v>
      </c>
      <c r="E514" s="17" t="s">
        <v>422</v>
      </c>
      <c r="F514" s="17">
        <v>9</v>
      </c>
      <c r="G514" s="17">
        <v>1397</v>
      </c>
      <c r="H514" s="18">
        <v>-76.546972220000001</v>
      </c>
      <c r="I514" s="19">
        <v>2.9036944400000002</v>
      </c>
      <c r="J514" s="42">
        <v>9.908045977011497</v>
      </c>
      <c r="K514" s="20">
        <v>9.4996058353098594</v>
      </c>
      <c r="L514" s="20">
        <v>12.042857142857139</v>
      </c>
      <c r="M514" s="20">
        <v>12.46666666666667</v>
      </c>
      <c r="N514" s="20">
        <v>11.17148148148148</v>
      </c>
      <c r="O514" s="20">
        <v>7.6999999999999993</v>
      </c>
      <c r="P514" s="20">
        <v>5.8895785440613002</v>
      </c>
      <c r="Q514" s="20">
        <v>4.307777777777777</v>
      </c>
      <c r="R514" s="20">
        <v>7.1333333333333346</v>
      </c>
      <c r="S514" s="20">
        <v>11.38936507936508</v>
      </c>
      <c r="T514" s="20">
        <v>14.024137931034479</v>
      </c>
      <c r="U514" s="20">
        <v>11.03333333333333</v>
      </c>
      <c r="V514" s="43">
        <v>116.566183102232</v>
      </c>
      <c r="W514" s="23">
        <v>360</v>
      </c>
      <c r="X514" s="44">
        <v>1</v>
      </c>
      <c r="Y514" s="4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</row>
    <row r="515" spans="1:39" ht="16.5" customHeight="1" x14ac:dyDescent="0.25">
      <c r="A515" s="16">
        <v>26040340</v>
      </c>
      <c r="B515" s="17" t="s">
        <v>1211</v>
      </c>
      <c r="C515" s="17" t="s">
        <v>1624</v>
      </c>
      <c r="D515" s="17" t="s">
        <v>1625</v>
      </c>
      <c r="E515" s="17" t="s">
        <v>422</v>
      </c>
      <c r="F515" s="17">
        <v>9</v>
      </c>
      <c r="G515" s="17">
        <v>2500</v>
      </c>
      <c r="H515" s="18">
        <v>-76.349999999999994</v>
      </c>
      <c r="I515" s="19">
        <v>2.7</v>
      </c>
      <c r="J515" s="42">
        <v>12.3</v>
      </c>
      <c r="K515" s="20">
        <v>10.579833743842361</v>
      </c>
      <c r="L515" s="20">
        <v>15.005000000000001</v>
      </c>
      <c r="M515" s="20">
        <v>14.03448275862069</v>
      </c>
      <c r="N515" s="20">
        <v>12.425000000000001</v>
      </c>
      <c r="O515" s="20">
        <v>7.65</v>
      </c>
      <c r="P515" s="20">
        <v>5.7</v>
      </c>
      <c r="Q515" s="20">
        <v>3.45</v>
      </c>
      <c r="R515" s="20">
        <v>6.25</v>
      </c>
      <c r="S515" s="20">
        <v>15.9</v>
      </c>
      <c r="T515" s="20">
        <v>18.3</v>
      </c>
      <c r="U515" s="20">
        <v>16.05</v>
      </c>
      <c r="V515" s="43">
        <v>137.64431650246311</v>
      </c>
      <c r="W515" s="23">
        <v>240</v>
      </c>
      <c r="X515" s="44">
        <v>1</v>
      </c>
      <c r="Y515" s="45" t="s">
        <v>1214</v>
      </c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</row>
    <row r="516" spans="1:39" ht="16.5" customHeight="1" x14ac:dyDescent="0.25">
      <c r="A516" s="16">
        <v>26020020</v>
      </c>
      <c r="B516" s="17" t="s">
        <v>1211</v>
      </c>
      <c r="C516" s="17" t="s">
        <v>1626</v>
      </c>
      <c r="D516" s="17" t="s">
        <v>1625</v>
      </c>
      <c r="E516" s="17" t="s">
        <v>422</v>
      </c>
      <c r="F516" s="17">
        <v>9</v>
      </c>
      <c r="G516" s="17">
        <v>2446</v>
      </c>
      <c r="H516" s="18">
        <v>-76.349138890000006</v>
      </c>
      <c r="I516" s="19">
        <v>2.6246666699999999</v>
      </c>
      <c r="J516" s="42">
        <v>9.9833333333333325</v>
      </c>
      <c r="K516" s="20">
        <v>9.7137867334805463</v>
      </c>
      <c r="L516" s="20">
        <v>11.97666666666667</v>
      </c>
      <c r="M516" s="20">
        <v>12.887039239001179</v>
      </c>
      <c r="N516" s="20">
        <v>9.1</v>
      </c>
      <c r="O516" s="20">
        <v>6.162479474548439</v>
      </c>
      <c r="P516" s="20">
        <v>5.202222222222221</v>
      </c>
      <c r="Q516" s="20">
        <v>4.7333333333333334</v>
      </c>
      <c r="R516" s="20">
        <v>5.666666666666667</v>
      </c>
      <c r="S516" s="20">
        <v>12.39135802469136</v>
      </c>
      <c r="T516" s="20">
        <v>15.47086801426873</v>
      </c>
      <c r="U516" s="20">
        <v>12.366666666666671</v>
      </c>
      <c r="V516" s="43">
        <v>115.65442037487919</v>
      </c>
      <c r="W516" s="23">
        <v>357</v>
      </c>
      <c r="X516" s="44">
        <v>0.9916666666666667</v>
      </c>
      <c r="Y516" s="4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</row>
    <row r="517" spans="1:39" ht="16.5" customHeight="1" x14ac:dyDescent="0.25">
      <c r="A517" s="16">
        <v>52010190</v>
      </c>
      <c r="B517" s="17" t="s">
        <v>1211</v>
      </c>
      <c r="C517" s="17" t="s">
        <v>1627</v>
      </c>
      <c r="D517" s="17" t="s">
        <v>2486</v>
      </c>
      <c r="E517" s="17" t="s">
        <v>422</v>
      </c>
      <c r="F517" s="17">
        <v>7</v>
      </c>
      <c r="G517" s="17">
        <v>2430</v>
      </c>
      <c r="H517" s="18">
        <v>-76.61</v>
      </c>
      <c r="I517" s="19">
        <v>2.17</v>
      </c>
      <c r="J517" s="42">
        <v>13.534666666666659</v>
      </c>
      <c r="K517" s="20">
        <v>10.584944961381741</v>
      </c>
      <c r="L517" s="20">
        <v>13.093817102437789</v>
      </c>
      <c r="M517" s="20">
        <v>13.844932844932851</v>
      </c>
      <c r="N517" s="20">
        <v>11.405287356321841</v>
      </c>
      <c r="O517" s="20">
        <v>6.3682758620689661</v>
      </c>
      <c r="P517" s="20">
        <v>6.1599999999999993</v>
      </c>
      <c r="Q517" s="20">
        <v>3.6508818342151672</v>
      </c>
      <c r="R517" s="20">
        <v>5.675606641123883</v>
      </c>
      <c r="S517" s="20">
        <v>14.686666666666669</v>
      </c>
      <c r="T517" s="20">
        <v>19.96</v>
      </c>
      <c r="U517" s="20">
        <v>18.48205128205128</v>
      </c>
      <c r="V517" s="43">
        <v>137.44713121786691</v>
      </c>
      <c r="W517" s="23">
        <v>306</v>
      </c>
      <c r="X517" s="44">
        <v>0.85</v>
      </c>
      <c r="Y517" s="4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</row>
    <row r="518" spans="1:39" ht="16.5" customHeight="1" x14ac:dyDescent="0.25">
      <c r="A518" s="16">
        <v>52015010</v>
      </c>
      <c r="B518" s="17" t="s">
        <v>1236</v>
      </c>
      <c r="C518" s="17" t="s">
        <v>621</v>
      </c>
      <c r="D518" s="17" t="s">
        <v>2486</v>
      </c>
      <c r="E518" s="17" t="s">
        <v>422</v>
      </c>
      <c r="F518" s="17">
        <v>7</v>
      </c>
      <c r="G518" s="17">
        <v>2450</v>
      </c>
      <c r="H518" s="18">
        <v>-76.611944440000002</v>
      </c>
      <c r="I518" s="19">
        <v>2.2497222200000002</v>
      </c>
      <c r="J518" s="42">
        <v>16.600000000000001</v>
      </c>
      <c r="K518" s="20">
        <v>15.79762694202349</v>
      </c>
      <c r="L518" s="20">
        <v>18.69230769230769</v>
      </c>
      <c r="M518" s="20">
        <v>17.84615384615385</v>
      </c>
      <c r="N518" s="20">
        <v>16.158974358974358</v>
      </c>
      <c r="O518" s="20">
        <v>12.42307692307692</v>
      </c>
      <c r="P518" s="20">
        <v>10.00864197530864</v>
      </c>
      <c r="Q518" s="20">
        <v>8.1481481481481453</v>
      </c>
      <c r="R518" s="20">
        <v>8.9259259259259274</v>
      </c>
      <c r="S518" s="20">
        <v>19.161728395061729</v>
      </c>
      <c r="T518" s="20">
        <v>22.644562334217511</v>
      </c>
      <c r="U518" s="20">
        <v>20.430097914005959</v>
      </c>
      <c r="V518" s="43">
        <v>186.8372444552042</v>
      </c>
      <c r="W518" s="23">
        <v>316</v>
      </c>
      <c r="X518" s="44">
        <v>0.87777777777777777</v>
      </c>
      <c r="Y518" s="4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</row>
    <row r="519" spans="1:39" ht="16.5" customHeight="1" x14ac:dyDescent="0.25">
      <c r="A519" s="16">
        <v>52010150</v>
      </c>
      <c r="B519" s="17" t="s">
        <v>1211</v>
      </c>
      <c r="C519" s="17" t="s">
        <v>1629</v>
      </c>
      <c r="D519" s="17" t="s">
        <v>2486</v>
      </c>
      <c r="E519" s="17" t="s">
        <v>422</v>
      </c>
      <c r="F519" s="17">
        <v>7</v>
      </c>
      <c r="G519" s="17">
        <v>2450</v>
      </c>
      <c r="H519" s="18">
        <v>-76.588972220000002</v>
      </c>
      <c r="I519" s="19">
        <v>2.2927499999999998</v>
      </c>
      <c r="J519" s="42">
        <v>13.92250453720508</v>
      </c>
      <c r="K519" s="20">
        <v>10.90440083963224</v>
      </c>
      <c r="L519" s="20">
        <v>13.94736842105263</v>
      </c>
      <c r="M519" s="20">
        <v>13.605332961049839</v>
      </c>
      <c r="N519" s="20">
        <v>9.5912280701754362</v>
      </c>
      <c r="O519" s="20">
        <v>5.1651542649727764</v>
      </c>
      <c r="P519" s="20">
        <v>3.812280701754386</v>
      </c>
      <c r="Q519" s="20">
        <v>2.2796296296296288</v>
      </c>
      <c r="R519" s="20">
        <v>5.5880217785843929</v>
      </c>
      <c r="S519" s="20">
        <v>14.222807017543859</v>
      </c>
      <c r="T519" s="20">
        <v>19.578947368421051</v>
      </c>
      <c r="U519" s="20">
        <v>18.388888888888889</v>
      </c>
      <c r="V519" s="43">
        <v>131.00656447891021</v>
      </c>
      <c r="W519" s="23">
        <v>226</v>
      </c>
      <c r="X519" s="44">
        <v>0.94166666666666665</v>
      </c>
      <c r="Y519" s="45" t="s">
        <v>1214</v>
      </c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</row>
    <row r="520" spans="1:39" ht="16.5" customHeight="1" x14ac:dyDescent="0.25">
      <c r="A520" s="16">
        <v>26050060</v>
      </c>
      <c r="B520" s="17" t="s">
        <v>1211</v>
      </c>
      <c r="C520" s="17" t="s">
        <v>926</v>
      </c>
      <c r="D520" s="17" t="s">
        <v>1630</v>
      </c>
      <c r="E520" s="17" t="s">
        <v>422</v>
      </c>
      <c r="F520" s="17">
        <v>9</v>
      </c>
      <c r="G520" s="17">
        <v>1095</v>
      </c>
      <c r="H520" s="18">
        <v>-76.696111110000004</v>
      </c>
      <c r="I520" s="19">
        <v>2.9545555600000002</v>
      </c>
      <c r="J520" s="42">
        <v>12</v>
      </c>
      <c r="K520" s="20">
        <v>11.362623152709361</v>
      </c>
      <c r="L520" s="20">
        <v>15.33333333333333</v>
      </c>
      <c r="M520" s="20">
        <v>16.166666666666661</v>
      </c>
      <c r="N520" s="20">
        <v>16.286666666666669</v>
      </c>
      <c r="O520" s="20">
        <v>11.46666666666667</v>
      </c>
      <c r="P520" s="20">
        <v>7.3099999999999978</v>
      </c>
      <c r="Q520" s="20">
        <v>7.1765873015872996</v>
      </c>
      <c r="R520" s="20">
        <v>10.33333333333333</v>
      </c>
      <c r="S520" s="20">
        <v>16.060268199233711</v>
      </c>
      <c r="T520" s="20">
        <v>18.085057471264371</v>
      </c>
      <c r="U520" s="20">
        <v>14.9</v>
      </c>
      <c r="V520" s="43">
        <v>156.48120279146141</v>
      </c>
      <c r="W520" s="23">
        <v>360</v>
      </c>
      <c r="X520" s="44">
        <v>1</v>
      </c>
      <c r="Y520" s="4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</row>
    <row r="521" spans="1:39" ht="16.5" customHeight="1" x14ac:dyDescent="0.25">
      <c r="A521" s="16">
        <v>52010110</v>
      </c>
      <c r="B521" s="17" t="s">
        <v>1211</v>
      </c>
      <c r="C521" s="17" t="s">
        <v>1631</v>
      </c>
      <c r="D521" s="17" t="s">
        <v>1632</v>
      </c>
      <c r="E521" s="17" t="s">
        <v>422</v>
      </c>
      <c r="F521" s="17">
        <v>7</v>
      </c>
      <c r="G521" s="17">
        <v>1820</v>
      </c>
      <c r="H521" s="18">
        <v>-76.620111109999996</v>
      </c>
      <c r="I521" s="19">
        <v>2.3345833300000001</v>
      </c>
      <c r="J521" s="42">
        <v>17.010000000000002</v>
      </c>
      <c r="K521" s="20">
        <v>15.80086026020925</v>
      </c>
      <c r="L521" s="20">
        <v>18.03793103448276</v>
      </c>
      <c r="M521" s="20">
        <v>18.816091954022991</v>
      </c>
      <c r="N521" s="20">
        <v>16.2894235280319</v>
      </c>
      <c r="O521" s="20">
        <v>9.1392899609308635</v>
      </c>
      <c r="P521" s="20">
        <v>5.4850574712643656</v>
      </c>
      <c r="Q521" s="20">
        <v>4.8275862068965498</v>
      </c>
      <c r="R521" s="20">
        <v>6.7666666666666666</v>
      </c>
      <c r="S521" s="20">
        <v>17.9235632183908</v>
      </c>
      <c r="T521" s="20">
        <v>24.1</v>
      </c>
      <c r="U521" s="20">
        <v>22.265593869731809</v>
      </c>
      <c r="V521" s="43">
        <v>176.462064170628</v>
      </c>
      <c r="W521" s="23">
        <v>353</v>
      </c>
      <c r="X521" s="44">
        <v>0.98055555555555551</v>
      </c>
      <c r="Y521" s="4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</row>
    <row r="522" spans="1:39" ht="16.5" customHeight="1" x14ac:dyDescent="0.25">
      <c r="A522" s="16">
        <v>53060010</v>
      </c>
      <c r="B522" s="17" t="s">
        <v>1211</v>
      </c>
      <c r="C522" s="17" t="s">
        <v>1633</v>
      </c>
      <c r="D522" s="17" t="s">
        <v>616</v>
      </c>
      <c r="E522" s="17" t="s">
        <v>422</v>
      </c>
      <c r="F522" s="17">
        <v>7</v>
      </c>
      <c r="G522" s="17">
        <v>40</v>
      </c>
      <c r="H522" s="18">
        <v>-77.466166669999993</v>
      </c>
      <c r="I522" s="19">
        <v>2.7887499999999998</v>
      </c>
      <c r="J522" s="42">
        <v>22.493589743589741</v>
      </c>
      <c r="K522" s="20">
        <v>16.94985402528506</v>
      </c>
      <c r="L522" s="20">
        <v>18.351964829551029</v>
      </c>
      <c r="M522" s="20">
        <v>20.7651430694909</v>
      </c>
      <c r="N522" s="20">
        <v>22.63386666666667</v>
      </c>
      <c r="O522" s="20">
        <v>22.613347859037511</v>
      </c>
      <c r="P522" s="20">
        <v>20.908984183122111</v>
      </c>
      <c r="Q522" s="20">
        <v>21.607435897435892</v>
      </c>
      <c r="R522" s="20">
        <v>22.26978653530378</v>
      </c>
      <c r="S522" s="20">
        <v>22.78074074074074</v>
      </c>
      <c r="T522" s="20">
        <v>21.064347290640391</v>
      </c>
      <c r="U522" s="20">
        <v>21.686210317460311</v>
      </c>
      <c r="V522" s="43">
        <v>254.12527115832421</v>
      </c>
      <c r="W522" s="23">
        <v>305</v>
      </c>
      <c r="X522" s="44">
        <v>0.84722222222222221</v>
      </c>
      <c r="Y522" s="4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</row>
    <row r="523" spans="1:39" ht="16.5" customHeight="1" x14ac:dyDescent="0.25">
      <c r="A523" s="16">
        <v>53060020</v>
      </c>
      <c r="B523" s="17" t="s">
        <v>1211</v>
      </c>
      <c r="C523" s="17" t="s">
        <v>720</v>
      </c>
      <c r="D523" s="17" t="s">
        <v>616</v>
      </c>
      <c r="E523" s="17" t="s">
        <v>422</v>
      </c>
      <c r="F523" s="17">
        <v>7</v>
      </c>
      <c r="G523" s="17">
        <v>30</v>
      </c>
      <c r="H523" s="18">
        <v>-77.621666669999996</v>
      </c>
      <c r="I523" s="19">
        <v>2.8718055599999999</v>
      </c>
      <c r="J523" s="42">
        <v>17.94896551724138</v>
      </c>
      <c r="K523" s="20">
        <v>13.389177955665019</v>
      </c>
      <c r="L523" s="20">
        <v>13.95644283121597</v>
      </c>
      <c r="M523" s="20">
        <v>17.166666666666671</v>
      </c>
      <c r="N523" s="20">
        <v>20.924561403508768</v>
      </c>
      <c r="O523" s="20">
        <v>19.444646098003631</v>
      </c>
      <c r="P523" s="20">
        <v>18.703703703703709</v>
      </c>
      <c r="Q523" s="20">
        <v>18.001724137931038</v>
      </c>
      <c r="R523" s="20">
        <v>19.50635208711434</v>
      </c>
      <c r="S523" s="20">
        <v>19.880632183908041</v>
      </c>
      <c r="T523" s="20">
        <v>18.50635208711434</v>
      </c>
      <c r="U523" s="20">
        <v>17.89473684210526</v>
      </c>
      <c r="V523" s="43">
        <v>215.32396151417819</v>
      </c>
      <c r="W523" s="23">
        <v>232</v>
      </c>
      <c r="X523" s="44">
        <v>0.96666666666666667</v>
      </c>
      <c r="Y523" s="45" t="s">
        <v>1214</v>
      </c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</row>
    <row r="524" spans="1:39" ht="16.5" customHeight="1" x14ac:dyDescent="0.25">
      <c r="A524" s="16">
        <v>53050020</v>
      </c>
      <c r="B524" s="17" t="s">
        <v>1211</v>
      </c>
      <c r="C524" s="17" t="s">
        <v>616</v>
      </c>
      <c r="D524" s="17" t="s">
        <v>616</v>
      </c>
      <c r="E524" s="17" t="s">
        <v>422</v>
      </c>
      <c r="F524" s="17">
        <v>7</v>
      </c>
      <c r="G524" s="17">
        <v>30</v>
      </c>
      <c r="H524" s="18">
        <v>-77.663611110000005</v>
      </c>
      <c r="I524" s="19">
        <v>2.77361111</v>
      </c>
      <c r="J524" s="42">
        <v>18.286206896551729</v>
      </c>
      <c r="K524" s="20">
        <v>13.92162385643913</v>
      </c>
      <c r="L524" s="20">
        <v>16.05833333333333</v>
      </c>
      <c r="M524" s="20">
        <v>18.465047085736739</v>
      </c>
      <c r="N524" s="20">
        <v>20.857142857142851</v>
      </c>
      <c r="O524" s="20">
        <v>20.20051085568327</v>
      </c>
      <c r="P524" s="20">
        <v>19.401234567901231</v>
      </c>
      <c r="Q524" s="20">
        <v>18.134567901234568</v>
      </c>
      <c r="R524" s="20">
        <v>20.466085638499429</v>
      </c>
      <c r="S524" s="20">
        <v>21.62988505747126</v>
      </c>
      <c r="T524" s="20">
        <v>19</v>
      </c>
      <c r="U524" s="20">
        <v>18.912643678160919</v>
      </c>
      <c r="V524" s="43">
        <v>225.3332817281545</v>
      </c>
      <c r="W524" s="23">
        <v>334</v>
      </c>
      <c r="X524" s="44">
        <v>0.92777777777777781</v>
      </c>
      <c r="Y524" s="4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</row>
    <row r="525" spans="1:39" ht="16.5" customHeight="1" x14ac:dyDescent="0.25">
      <c r="A525" s="16">
        <v>26040190</v>
      </c>
      <c r="B525" s="17" t="s">
        <v>1211</v>
      </c>
      <c r="C525" s="17" t="s">
        <v>1634</v>
      </c>
      <c r="D525" s="17" t="s">
        <v>1635</v>
      </c>
      <c r="E525" s="17" t="s">
        <v>422</v>
      </c>
      <c r="F525" s="17">
        <v>9</v>
      </c>
      <c r="G525" s="17">
        <v>2339</v>
      </c>
      <c r="H525" s="18">
        <v>-76.150000000000006</v>
      </c>
      <c r="I525" s="19">
        <v>3.03333333</v>
      </c>
      <c r="J525" s="42">
        <v>12.3</v>
      </c>
      <c r="K525" s="20">
        <v>10.630280172413791</v>
      </c>
      <c r="L525" s="20">
        <v>13.7</v>
      </c>
      <c r="M525" s="20">
        <v>17.5</v>
      </c>
      <c r="N525" s="20">
        <v>15.80914786967419</v>
      </c>
      <c r="O525" s="20">
        <v>11.3</v>
      </c>
      <c r="P525" s="20">
        <v>9.1999999999999993</v>
      </c>
      <c r="Q525" s="20">
        <v>6.35</v>
      </c>
      <c r="R525" s="20">
        <v>9.1888888888888882</v>
      </c>
      <c r="S525" s="20">
        <v>15.776666666666671</v>
      </c>
      <c r="T525" s="20">
        <v>20.15789473684211</v>
      </c>
      <c r="U525" s="20">
        <v>15.541071428571421</v>
      </c>
      <c r="V525" s="43">
        <v>157.4539497630571</v>
      </c>
      <c r="W525" s="23">
        <v>238</v>
      </c>
      <c r="X525" s="44">
        <v>0.9916666666666667</v>
      </c>
      <c r="Y525" s="45" t="s">
        <v>1214</v>
      </c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</row>
    <row r="526" spans="1:39" ht="16.5" customHeight="1" x14ac:dyDescent="0.25">
      <c r="A526" s="16">
        <v>26040220</v>
      </c>
      <c r="B526" s="17" t="s">
        <v>1211</v>
      </c>
      <c r="C526" s="17" t="s">
        <v>1636</v>
      </c>
      <c r="D526" s="17" t="s">
        <v>1635</v>
      </c>
      <c r="E526" s="17" t="s">
        <v>422</v>
      </c>
      <c r="F526" s="17">
        <v>9</v>
      </c>
      <c r="G526" s="17">
        <v>1838</v>
      </c>
      <c r="H526" s="18">
        <v>-76.216666669999995</v>
      </c>
      <c r="I526" s="19">
        <v>3.05</v>
      </c>
      <c r="J526" s="42">
        <v>13.9</v>
      </c>
      <c r="K526" s="20">
        <v>12.329802955665031</v>
      </c>
      <c r="L526" s="20">
        <v>18.100000000000001</v>
      </c>
      <c r="M526" s="20">
        <v>19.350000000000001</v>
      </c>
      <c r="N526" s="20">
        <v>17.25</v>
      </c>
      <c r="O526" s="20">
        <v>13.1</v>
      </c>
      <c r="P526" s="20">
        <v>11.05</v>
      </c>
      <c r="Q526" s="20">
        <v>7.049999999999998</v>
      </c>
      <c r="R526" s="20">
        <v>10.95</v>
      </c>
      <c r="S526" s="20">
        <v>17.5</v>
      </c>
      <c r="T526" s="20">
        <v>20.149999999999999</v>
      </c>
      <c r="U526" s="20">
        <v>17.399999999999999</v>
      </c>
      <c r="V526" s="43">
        <v>178.12980295566501</v>
      </c>
      <c r="W526" s="23">
        <v>240</v>
      </c>
      <c r="X526" s="44">
        <v>1</v>
      </c>
      <c r="Y526" s="45" t="s">
        <v>1214</v>
      </c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</row>
    <row r="527" spans="1:39" ht="16.5" customHeight="1" x14ac:dyDescent="0.25">
      <c r="A527" s="16">
        <v>26040200</v>
      </c>
      <c r="B527" s="17" t="s">
        <v>1211</v>
      </c>
      <c r="C527" s="17" t="s">
        <v>1637</v>
      </c>
      <c r="D527" s="17" t="s">
        <v>1635</v>
      </c>
      <c r="E527" s="17" t="s">
        <v>422</v>
      </c>
      <c r="F527" s="17">
        <v>9</v>
      </c>
      <c r="G527" s="17">
        <v>1713</v>
      </c>
      <c r="H527" s="18">
        <v>-76.233333329999994</v>
      </c>
      <c r="I527" s="19">
        <v>2.96666667</v>
      </c>
      <c r="J527" s="42">
        <v>12.3</v>
      </c>
      <c r="K527" s="20">
        <v>11.42350677339901</v>
      </c>
      <c r="L527" s="20">
        <v>16.55263157894737</v>
      </c>
      <c r="M527" s="20">
        <v>16.263157894736839</v>
      </c>
      <c r="N527" s="20">
        <v>14.55</v>
      </c>
      <c r="O527" s="20">
        <v>10.6</v>
      </c>
      <c r="P527" s="20">
        <v>8.1499999999999968</v>
      </c>
      <c r="Q527" s="20">
        <v>5.7999999999999989</v>
      </c>
      <c r="R527" s="20">
        <v>9.35</v>
      </c>
      <c r="S527" s="20">
        <v>17</v>
      </c>
      <c r="T527" s="20">
        <v>18.036206896551722</v>
      </c>
      <c r="U527" s="20">
        <v>15.15</v>
      </c>
      <c r="V527" s="43">
        <v>155.1755031436349</v>
      </c>
      <c r="W527" s="23">
        <v>237</v>
      </c>
      <c r="X527" s="44">
        <v>0.98750000000000004</v>
      </c>
      <c r="Y527" s="45" t="s">
        <v>1214</v>
      </c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</row>
    <row r="528" spans="1:39" ht="16.5" customHeight="1" x14ac:dyDescent="0.25">
      <c r="A528" s="16">
        <v>26040260</v>
      </c>
      <c r="B528" s="17" t="s">
        <v>1227</v>
      </c>
      <c r="C528" s="17" t="s">
        <v>1638</v>
      </c>
      <c r="D528" s="17" t="s">
        <v>1635</v>
      </c>
      <c r="E528" s="17" t="s">
        <v>422</v>
      </c>
      <c r="F528" s="17">
        <v>9</v>
      </c>
      <c r="G528" s="17">
        <v>1774</v>
      </c>
      <c r="H528" s="18">
        <v>-76.262222220000012</v>
      </c>
      <c r="I528" s="19">
        <v>2.95236111</v>
      </c>
      <c r="J528" s="42">
        <v>11.71428571428571</v>
      </c>
      <c r="K528" s="20">
        <v>11.09697176284307</v>
      </c>
      <c r="L528" s="20">
        <v>14.56049382716049</v>
      </c>
      <c r="M528" s="20">
        <v>15.31</v>
      </c>
      <c r="N528" s="20">
        <v>14.24</v>
      </c>
      <c r="O528" s="20">
        <v>9.4814814814814792</v>
      </c>
      <c r="P528" s="20">
        <v>6.8148148148148113</v>
      </c>
      <c r="Q528" s="20">
        <v>4.962962962962961</v>
      </c>
      <c r="R528" s="20">
        <v>7.4074074074074074</v>
      </c>
      <c r="S528" s="20">
        <v>15.55225779967159</v>
      </c>
      <c r="T528" s="20">
        <v>17.717003567181919</v>
      </c>
      <c r="U528" s="20">
        <v>14.03571428571429</v>
      </c>
      <c r="V528" s="43">
        <v>142.89339362352371</v>
      </c>
      <c r="W528" s="23">
        <v>326</v>
      </c>
      <c r="X528" s="44">
        <v>0.90555555555555556</v>
      </c>
      <c r="Y528" s="4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</row>
    <row r="529" spans="1:39" ht="16.5" customHeight="1" x14ac:dyDescent="0.25">
      <c r="A529" s="16">
        <v>26025070</v>
      </c>
      <c r="B529" s="17" t="s">
        <v>1236</v>
      </c>
      <c r="C529" s="17" t="s">
        <v>1639</v>
      </c>
      <c r="D529" s="17" t="s">
        <v>880</v>
      </c>
      <c r="E529" s="17" t="s">
        <v>422</v>
      </c>
      <c r="F529" s="17">
        <v>9</v>
      </c>
      <c r="G529" s="17">
        <v>3071</v>
      </c>
      <c r="H529" s="18">
        <v>-76.289055560000008</v>
      </c>
      <c r="I529" s="19">
        <v>2.5097499999999999</v>
      </c>
      <c r="J529" s="42">
        <v>13.571428571428569</v>
      </c>
      <c r="K529" s="20">
        <v>13.78499830708882</v>
      </c>
      <c r="L529" s="20">
        <v>17.61149425287357</v>
      </c>
      <c r="M529" s="20">
        <v>20.946492271105829</v>
      </c>
      <c r="N529" s="20">
        <v>22.630049261083741</v>
      </c>
      <c r="O529" s="20">
        <v>23.13775510204081</v>
      </c>
      <c r="P529" s="20">
        <v>24.874319727891152</v>
      </c>
      <c r="Q529" s="20">
        <v>21.387931034482762</v>
      </c>
      <c r="R529" s="20">
        <v>17.404853128991061</v>
      </c>
      <c r="S529" s="20">
        <v>18.18226600985221</v>
      </c>
      <c r="T529" s="20">
        <v>20.376600985221671</v>
      </c>
      <c r="U529" s="20">
        <v>14.944444444444439</v>
      </c>
      <c r="V529" s="43">
        <v>228.8526330965046</v>
      </c>
      <c r="W529" s="23">
        <v>339</v>
      </c>
      <c r="X529" s="44">
        <v>0.94166666666666665</v>
      </c>
      <c r="Y529" s="4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</row>
    <row r="530" spans="1:39" ht="16.5" customHeight="1" x14ac:dyDescent="0.25">
      <c r="A530" s="16">
        <v>26020460</v>
      </c>
      <c r="B530" s="17" t="s">
        <v>1211</v>
      </c>
      <c r="C530" s="17" t="s">
        <v>1640</v>
      </c>
      <c r="D530" s="17" t="s">
        <v>880</v>
      </c>
      <c r="E530" s="17" t="s">
        <v>422</v>
      </c>
      <c r="F530" s="17">
        <v>9</v>
      </c>
      <c r="G530" s="17">
        <v>2507</v>
      </c>
      <c r="H530" s="18">
        <v>-76.404666669999997</v>
      </c>
      <c r="I530" s="19">
        <v>2.4875833300000001</v>
      </c>
      <c r="J530" s="42">
        <v>11.53333333333333</v>
      </c>
      <c r="K530" s="20">
        <v>9.7286227422003311</v>
      </c>
      <c r="L530" s="20">
        <v>12.8</v>
      </c>
      <c r="M530" s="20">
        <v>12.633333333333329</v>
      </c>
      <c r="N530" s="20">
        <v>10.7</v>
      </c>
      <c r="O530" s="20">
        <v>7.2103448275862094</v>
      </c>
      <c r="P530" s="20">
        <v>5.3333333333333313</v>
      </c>
      <c r="Q530" s="20">
        <v>2.9355555555555548</v>
      </c>
      <c r="R530" s="20">
        <v>5.7333333333333316</v>
      </c>
      <c r="S530" s="20">
        <v>13.566666666666659</v>
      </c>
      <c r="T530" s="20">
        <v>17.85172413793104</v>
      </c>
      <c r="U530" s="20">
        <v>13.84888888888889</v>
      </c>
      <c r="V530" s="43">
        <v>123.875136152162</v>
      </c>
      <c r="W530" s="23">
        <v>360</v>
      </c>
      <c r="X530" s="44">
        <v>1</v>
      </c>
      <c r="Y530" s="4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</row>
    <row r="531" spans="1:39" ht="16.5" customHeight="1" x14ac:dyDescent="0.25">
      <c r="A531" s="16">
        <v>26020130</v>
      </c>
      <c r="B531" s="17" t="s">
        <v>1211</v>
      </c>
      <c r="C531" s="17" t="s">
        <v>880</v>
      </c>
      <c r="D531" s="17" t="s">
        <v>880</v>
      </c>
      <c r="E531" s="17" t="s">
        <v>422</v>
      </c>
      <c r="F531" s="17">
        <v>9</v>
      </c>
      <c r="G531" s="17">
        <v>2427</v>
      </c>
      <c r="H531" s="18">
        <v>-76.41880556000001</v>
      </c>
      <c r="I531" s="19">
        <v>2.5418333299999998</v>
      </c>
      <c r="J531" s="42">
        <v>12.46666666666667</v>
      </c>
      <c r="K531" s="20">
        <v>11.82765804597701</v>
      </c>
      <c r="L531" s="20">
        <v>13.766666666666669</v>
      </c>
      <c r="M531" s="20">
        <v>13.6</v>
      </c>
      <c r="N531" s="20">
        <v>10.33218390804597</v>
      </c>
      <c r="O531" s="20">
        <v>5.2333333333333334</v>
      </c>
      <c r="P531" s="20">
        <v>3.1666666666666652</v>
      </c>
      <c r="Q531" s="20">
        <v>2.9666666666666659</v>
      </c>
      <c r="R531" s="20">
        <v>5.3666666666666671</v>
      </c>
      <c r="S531" s="20">
        <v>13.82758620689655</v>
      </c>
      <c r="T531" s="20">
        <v>18.318390804597701</v>
      </c>
      <c r="U531" s="20">
        <v>15.93333333333333</v>
      </c>
      <c r="V531" s="43">
        <v>126.8058189655172</v>
      </c>
      <c r="W531" s="23">
        <v>359</v>
      </c>
      <c r="X531" s="44">
        <v>0.99722222222222223</v>
      </c>
      <c r="Y531" s="4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</row>
    <row r="532" spans="1:39" ht="16.5" customHeight="1" x14ac:dyDescent="0.25">
      <c r="A532" s="16">
        <v>26060030</v>
      </c>
      <c r="B532" s="17" t="s">
        <v>1211</v>
      </c>
      <c r="C532" s="17" t="s">
        <v>1641</v>
      </c>
      <c r="D532" s="17" t="s">
        <v>1641</v>
      </c>
      <c r="E532" s="17" t="s">
        <v>422</v>
      </c>
      <c r="F532" s="17">
        <v>9</v>
      </c>
      <c r="G532" s="17">
        <v>988</v>
      </c>
      <c r="H532" s="18">
        <v>-76.462999999999994</v>
      </c>
      <c r="I532" s="19">
        <v>3.17894444</v>
      </c>
      <c r="J532" s="42">
        <v>9.5862068965517224</v>
      </c>
      <c r="K532" s="20">
        <v>9.1775310005096014</v>
      </c>
      <c r="L532" s="20">
        <v>13.233333333333331</v>
      </c>
      <c r="M532" s="20">
        <v>15.4</v>
      </c>
      <c r="N532" s="20">
        <v>15.058024691358019</v>
      </c>
      <c r="O532" s="20">
        <v>9.4209274673008316</v>
      </c>
      <c r="P532" s="20">
        <v>7.5517241379310329</v>
      </c>
      <c r="Q532" s="20">
        <v>5.8275862068965489</v>
      </c>
      <c r="R532" s="20">
        <v>9.4333333333333353</v>
      </c>
      <c r="S532" s="20">
        <v>14.43333333333333</v>
      </c>
      <c r="T532" s="20">
        <v>15.7</v>
      </c>
      <c r="U532" s="20">
        <v>11.83333333333333</v>
      </c>
      <c r="V532" s="43">
        <v>136.65533373388109</v>
      </c>
      <c r="W532" s="23">
        <v>355</v>
      </c>
      <c r="X532" s="44">
        <v>0.98611111111111116</v>
      </c>
      <c r="Y532" s="4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</row>
    <row r="533" spans="1:39" ht="16.5" customHeight="1" x14ac:dyDescent="0.25">
      <c r="A533" s="16">
        <v>23215030</v>
      </c>
      <c r="B533" s="17" t="s">
        <v>1211</v>
      </c>
      <c r="C533" s="17" t="s">
        <v>1642</v>
      </c>
      <c r="D533" s="17" t="s">
        <v>1643</v>
      </c>
      <c r="E533" s="17" t="s">
        <v>44</v>
      </c>
      <c r="F533" s="17">
        <v>8</v>
      </c>
      <c r="G533" s="17">
        <v>208</v>
      </c>
      <c r="H533" s="18">
        <v>-73.602777779999997</v>
      </c>
      <c r="I533" s="19">
        <v>8.2288888900000003</v>
      </c>
      <c r="J533" s="42">
        <v>1.6785714285714279</v>
      </c>
      <c r="K533" s="20">
        <v>2.7857362772695282</v>
      </c>
      <c r="L533" s="20">
        <v>5.3680213464696207</v>
      </c>
      <c r="M533" s="20">
        <v>10.563035942346289</v>
      </c>
      <c r="N533" s="20">
        <v>13.665476190476189</v>
      </c>
      <c r="O533" s="20">
        <v>10.866995073891619</v>
      </c>
      <c r="P533" s="20">
        <v>12.018518518518521</v>
      </c>
      <c r="Q533" s="20">
        <v>12.59135802469136</v>
      </c>
      <c r="R533" s="20">
        <v>12.571428571428569</v>
      </c>
      <c r="S533" s="20">
        <v>11.821428571428569</v>
      </c>
      <c r="T533" s="20">
        <v>8.6923076923076916</v>
      </c>
      <c r="U533" s="20">
        <v>4.2499999999999991</v>
      </c>
      <c r="V533" s="43">
        <v>106.8728776373994</v>
      </c>
      <c r="W533" s="23">
        <v>331</v>
      </c>
      <c r="X533" s="44">
        <v>0.9194444444444444</v>
      </c>
      <c r="Y533" s="4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</row>
    <row r="534" spans="1:39" ht="16.5" customHeight="1" x14ac:dyDescent="0.25">
      <c r="A534" s="16">
        <v>23190710</v>
      </c>
      <c r="B534" s="17" t="s">
        <v>1211</v>
      </c>
      <c r="C534" s="17" t="s">
        <v>1644</v>
      </c>
      <c r="D534" s="17" t="s">
        <v>1643</v>
      </c>
      <c r="E534" s="17" t="s">
        <v>44</v>
      </c>
      <c r="F534" s="17">
        <v>8</v>
      </c>
      <c r="G534" s="17">
        <v>50</v>
      </c>
      <c r="H534" s="18">
        <v>-73.724444439999999</v>
      </c>
      <c r="I534" s="19">
        <v>8.01183333</v>
      </c>
      <c r="J534" s="42">
        <v>1.2333333333333329</v>
      </c>
      <c r="K534" s="20">
        <v>1.6711104269293919</v>
      </c>
      <c r="L534" s="20">
        <v>4.2666666666666666</v>
      </c>
      <c r="M534" s="20">
        <v>8.862068965517242</v>
      </c>
      <c r="N534" s="20">
        <v>11.36666666666666</v>
      </c>
      <c r="O534" s="20">
        <v>8.8880952380952376</v>
      </c>
      <c r="P534" s="20">
        <v>8.7999999999999989</v>
      </c>
      <c r="Q534" s="20">
        <v>10.199999999999999</v>
      </c>
      <c r="R534" s="20">
        <v>10.1</v>
      </c>
      <c r="S534" s="20">
        <v>9.5862068965517224</v>
      </c>
      <c r="T534" s="20">
        <v>7.1724137931034484</v>
      </c>
      <c r="U534" s="20">
        <v>2.2333333333333329</v>
      </c>
      <c r="V534" s="43">
        <v>84.379895320197022</v>
      </c>
      <c r="W534" s="23">
        <v>357</v>
      </c>
      <c r="X534" s="44">
        <v>0.9916666666666667</v>
      </c>
      <c r="Y534" s="4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</row>
    <row r="535" spans="1:39" ht="16.5" customHeight="1" x14ac:dyDescent="0.25">
      <c r="A535" s="16">
        <v>23210130</v>
      </c>
      <c r="B535" s="17" t="s">
        <v>1211</v>
      </c>
      <c r="C535" s="17" t="s">
        <v>1645</v>
      </c>
      <c r="D535" s="17" t="s">
        <v>1643</v>
      </c>
      <c r="E535" s="17" t="s">
        <v>44</v>
      </c>
      <c r="F535" s="17">
        <v>8</v>
      </c>
      <c r="G535" s="17">
        <v>250</v>
      </c>
      <c r="H535" s="18">
        <v>-73.58</v>
      </c>
      <c r="I535" s="19">
        <v>8.2494444399999995</v>
      </c>
      <c r="J535" s="42">
        <v>1.5</v>
      </c>
      <c r="K535" s="20">
        <v>2.3309729064039408</v>
      </c>
      <c r="L535" s="20">
        <v>5.1034482758620676</v>
      </c>
      <c r="M535" s="20">
        <v>9.6551724137931014</v>
      </c>
      <c r="N535" s="20">
        <v>12.633333333333329</v>
      </c>
      <c r="O535" s="20">
        <v>9.6785714285714288</v>
      </c>
      <c r="P535" s="20">
        <v>10.412222222222219</v>
      </c>
      <c r="Q535" s="20">
        <v>10.642857142857141</v>
      </c>
      <c r="R535" s="20">
        <v>11.379310344827591</v>
      </c>
      <c r="S535" s="20">
        <v>12.052873563218389</v>
      </c>
      <c r="T535" s="20">
        <v>8.5666666666666647</v>
      </c>
      <c r="U535" s="20">
        <v>3.799999999999998</v>
      </c>
      <c r="V535" s="43">
        <v>97.75542829775587</v>
      </c>
      <c r="W535" s="23">
        <v>354</v>
      </c>
      <c r="X535" s="44">
        <v>0.98333333333333328</v>
      </c>
      <c r="Y535" s="4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</row>
    <row r="536" spans="1:39" ht="16.5" customHeight="1" x14ac:dyDescent="0.25">
      <c r="A536" s="16">
        <v>28020460</v>
      </c>
      <c r="B536" s="17" t="s">
        <v>1211</v>
      </c>
      <c r="C536" s="17" t="s">
        <v>1646</v>
      </c>
      <c r="D536" s="17" t="s">
        <v>1647</v>
      </c>
      <c r="E536" s="17" t="s">
        <v>44</v>
      </c>
      <c r="F536" s="17">
        <v>5</v>
      </c>
      <c r="G536" s="17">
        <v>90</v>
      </c>
      <c r="H536" s="18">
        <v>-73.243388890000006</v>
      </c>
      <c r="I536" s="19">
        <v>10.04463889</v>
      </c>
      <c r="J536" s="42">
        <v>1.1344444444444439</v>
      </c>
      <c r="K536" s="20">
        <v>1.543802453931765</v>
      </c>
      <c r="L536" s="20">
        <v>3.7931034482758612</v>
      </c>
      <c r="M536" s="20">
        <v>6.2</v>
      </c>
      <c r="N536" s="20">
        <v>8.3355555555555547</v>
      </c>
      <c r="O536" s="20">
        <v>5.3689655172413797</v>
      </c>
      <c r="P536" s="20">
        <v>6.0333333333333314</v>
      </c>
      <c r="Q536" s="20">
        <v>8.0333333333333297</v>
      </c>
      <c r="R536" s="20">
        <v>6.8333333333333339</v>
      </c>
      <c r="S536" s="20">
        <v>9.6333333333333311</v>
      </c>
      <c r="T536" s="20">
        <v>7.1034482758620694</v>
      </c>
      <c r="U536" s="20">
        <v>2.7999999999999989</v>
      </c>
      <c r="V536" s="43">
        <v>66.812653028644405</v>
      </c>
      <c r="W536" s="23">
        <v>358</v>
      </c>
      <c r="X536" s="44">
        <v>0.99444444444444446</v>
      </c>
      <c r="Y536" s="4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</row>
    <row r="537" spans="1:39" ht="16.5" customHeight="1" x14ac:dyDescent="0.25">
      <c r="A537" s="16">
        <v>28020600</v>
      </c>
      <c r="B537" s="17" t="s">
        <v>1211</v>
      </c>
      <c r="C537" s="17" t="s">
        <v>1648</v>
      </c>
      <c r="D537" s="17" t="s">
        <v>1647</v>
      </c>
      <c r="E537" s="17" t="s">
        <v>44</v>
      </c>
      <c r="F537" s="17">
        <v>5</v>
      </c>
      <c r="G537" s="17">
        <v>150</v>
      </c>
      <c r="H537" s="18">
        <v>-73.357166669999998</v>
      </c>
      <c r="I537" s="19">
        <v>9.8547222199999993</v>
      </c>
      <c r="J537" s="42">
        <v>0.86206896551724133</v>
      </c>
      <c r="K537" s="20">
        <v>1.307648207915747</v>
      </c>
      <c r="L537" s="20">
        <v>3.448275862068964</v>
      </c>
      <c r="M537" s="20">
        <v>4.8965517241379306</v>
      </c>
      <c r="N537" s="20">
        <v>7.9999999999999982</v>
      </c>
      <c r="O537" s="20">
        <v>5.6071428571428577</v>
      </c>
      <c r="P537" s="20">
        <v>4.9310344827586192</v>
      </c>
      <c r="Q537" s="20">
        <v>6.4482758620689644</v>
      </c>
      <c r="R537" s="20">
        <v>7.6896551724137954</v>
      </c>
      <c r="S537" s="20">
        <v>8.629761904761903</v>
      </c>
      <c r="T537" s="20">
        <v>6.655172413793105</v>
      </c>
      <c r="U537" s="20">
        <v>2.148275862068965</v>
      </c>
      <c r="V537" s="43">
        <v>60.623863314648091</v>
      </c>
      <c r="W537" s="23">
        <v>346</v>
      </c>
      <c r="X537" s="44">
        <v>0.96111111111111114</v>
      </c>
      <c r="Y537" s="4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</row>
    <row r="538" spans="1:39" ht="16.5" customHeight="1" x14ac:dyDescent="0.25">
      <c r="A538" s="16">
        <v>28025090</v>
      </c>
      <c r="B538" s="17" t="s">
        <v>1236</v>
      </c>
      <c r="C538" s="17" t="s">
        <v>1649</v>
      </c>
      <c r="D538" s="17" t="s">
        <v>1647</v>
      </c>
      <c r="E538" s="17" t="s">
        <v>44</v>
      </c>
      <c r="F538" s="17">
        <v>5</v>
      </c>
      <c r="G538" s="17">
        <v>100</v>
      </c>
      <c r="H538" s="18">
        <v>-73.265472220000007</v>
      </c>
      <c r="I538" s="19">
        <v>9.8502500000000008</v>
      </c>
      <c r="J538" s="42">
        <v>1.705555555555555</v>
      </c>
      <c r="K538" s="20">
        <v>2.375384662166272</v>
      </c>
      <c r="L538" s="20">
        <v>6.4877777777777759</v>
      </c>
      <c r="M538" s="20">
        <v>9.9262782401902498</v>
      </c>
      <c r="N538" s="20">
        <v>14.00111111111111</v>
      </c>
      <c r="O538" s="20">
        <v>11.6183908045977</v>
      </c>
      <c r="P538" s="20">
        <v>11.75444444444444</v>
      </c>
      <c r="Q538" s="20">
        <v>14.486206896551719</v>
      </c>
      <c r="R538" s="20">
        <v>14.9038559537965</v>
      </c>
      <c r="S538" s="20">
        <v>15.298888888888889</v>
      </c>
      <c r="T538" s="20">
        <v>11.664367816091961</v>
      </c>
      <c r="U538" s="20">
        <v>4.1448275862068957</v>
      </c>
      <c r="V538" s="43">
        <v>118.3670897373791</v>
      </c>
      <c r="W538" s="23">
        <v>356</v>
      </c>
      <c r="X538" s="44">
        <v>0.98888888888888893</v>
      </c>
      <c r="Y538" s="4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</row>
    <row r="539" spans="1:39" ht="16.5" customHeight="1" x14ac:dyDescent="0.25">
      <c r="A539" s="16">
        <v>28020080</v>
      </c>
      <c r="B539" s="17" t="s">
        <v>1211</v>
      </c>
      <c r="C539" s="17" t="s">
        <v>1650</v>
      </c>
      <c r="D539" s="17" t="s">
        <v>1647</v>
      </c>
      <c r="E539" s="17" t="s">
        <v>44</v>
      </c>
      <c r="F539" s="17">
        <v>5</v>
      </c>
      <c r="G539" s="17">
        <v>60</v>
      </c>
      <c r="H539" s="18">
        <v>-73.462194440000005</v>
      </c>
      <c r="I539" s="19">
        <v>9.8480833300000015</v>
      </c>
      <c r="J539" s="42">
        <v>0.69999999999999984</v>
      </c>
      <c r="K539" s="20">
        <v>0.93214922711058235</v>
      </c>
      <c r="L539" s="20">
        <v>3.4827586206896539</v>
      </c>
      <c r="M539" s="20">
        <v>5.862068965517242</v>
      </c>
      <c r="N539" s="20">
        <v>6.8888888888888857</v>
      </c>
      <c r="O539" s="20">
        <v>5.4827586206896557</v>
      </c>
      <c r="P539" s="20">
        <v>5.2962962962962941</v>
      </c>
      <c r="Q539" s="20">
        <v>6.3595238095238074</v>
      </c>
      <c r="R539" s="20">
        <v>6.7867698803659389</v>
      </c>
      <c r="S539" s="20">
        <v>8.1428571428571406</v>
      </c>
      <c r="T539" s="20">
        <v>6.1379310344827598</v>
      </c>
      <c r="U539" s="20">
        <v>1.7037037037037031</v>
      </c>
      <c r="V539" s="43">
        <v>57.775706190125661</v>
      </c>
      <c r="W539" s="23">
        <v>338</v>
      </c>
      <c r="X539" s="44">
        <v>0.93888888888888888</v>
      </c>
      <c r="Y539" s="4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</row>
    <row r="540" spans="1:39" ht="16.5" customHeight="1" x14ac:dyDescent="0.25">
      <c r="A540" s="16">
        <v>28020440</v>
      </c>
      <c r="B540" s="17" t="s">
        <v>1211</v>
      </c>
      <c r="C540" s="17" t="s">
        <v>1651</v>
      </c>
      <c r="D540" s="17" t="s">
        <v>1647</v>
      </c>
      <c r="E540" s="17" t="s">
        <v>44</v>
      </c>
      <c r="F540" s="17">
        <v>5</v>
      </c>
      <c r="G540" s="17">
        <v>80</v>
      </c>
      <c r="H540" s="18">
        <v>-73.286138890000004</v>
      </c>
      <c r="I540" s="19">
        <v>9.9170277799999997</v>
      </c>
      <c r="J540" s="42">
        <v>1.607142857142857</v>
      </c>
      <c r="K540" s="20">
        <v>1.642615235749473</v>
      </c>
      <c r="L540" s="20">
        <v>4.428571428571427</v>
      </c>
      <c r="M540" s="20">
        <v>7.5517241379310347</v>
      </c>
      <c r="N540" s="20">
        <v>10.83333333333333</v>
      </c>
      <c r="O540" s="20">
        <v>8.1540229885057478</v>
      </c>
      <c r="P540" s="20">
        <v>8.5055555555555546</v>
      </c>
      <c r="Q540" s="20">
        <v>10.866666666666671</v>
      </c>
      <c r="R540" s="20">
        <v>11.147443519619509</v>
      </c>
      <c r="S540" s="20">
        <v>12.55977011494253</v>
      </c>
      <c r="T540" s="20">
        <v>9.2413793103448292</v>
      </c>
      <c r="U540" s="20">
        <v>2.7869047619047609</v>
      </c>
      <c r="V540" s="43">
        <v>89.325129910267719</v>
      </c>
      <c r="W540" s="23">
        <v>348</v>
      </c>
      <c r="X540" s="44">
        <v>0.96666666666666667</v>
      </c>
      <c r="Y540" s="4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</row>
    <row r="541" spans="1:39" ht="16.5" customHeight="1" x14ac:dyDescent="0.25">
      <c r="A541" s="16">
        <v>28025070</v>
      </c>
      <c r="B541" s="17" t="s">
        <v>1244</v>
      </c>
      <c r="C541" s="17" t="s">
        <v>1652</v>
      </c>
      <c r="D541" s="17" t="s">
        <v>1647</v>
      </c>
      <c r="E541" s="17" t="s">
        <v>44</v>
      </c>
      <c r="F541" s="17">
        <v>5</v>
      </c>
      <c r="G541" s="17">
        <v>180</v>
      </c>
      <c r="H541" s="18">
        <v>-73.249388890000006</v>
      </c>
      <c r="I541" s="19">
        <v>10.001805559999999</v>
      </c>
      <c r="J541" s="42">
        <v>1.9666666666666659</v>
      </c>
      <c r="K541" s="20">
        <v>2.8985979779677762</v>
      </c>
      <c r="L541" s="20">
        <v>6.7287356321839056</v>
      </c>
      <c r="M541" s="20">
        <v>11.43030303030303</v>
      </c>
      <c r="N541" s="20">
        <v>16.652873563218389</v>
      </c>
      <c r="O541" s="20">
        <v>12.94597701149425</v>
      </c>
      <c r="P541" s="20">
        <v>12.94333333333333</v>
      </c>
      <c r="Q541" s="20">
        <v>16.033333333333331</v>
      </c>
      <c r="R541" s="20">
        <v>16.56666666666667</v>
      </c>
      <c r="S541" s="20">
        <v>17.333333333333339</v>
      </c>
      <c r="T541" s="20">
        <v>13.13869543060982</v>
      </c>
      <c r="U541" s="20">
        <v>4.344827586206895</v>
      </c>
      <c r="V541" s="43">
        <v>132.9833435653174</v>
      </c>
      <c r="W541" s="23">
        <v>355</v>
      </c>
      <c r="X541" s="44">
        <v>0.98611111111111116</v>
      </c>
      <c r="Y541" s="4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</row>
    <row r="542" spans="1:39" ht="16.5" customHeight="1" x14ac:dyDescent="0.25">
      <c r="A542" s="16">
        <v>25020220</v>
      </c>
      <c r="B542" s="17" t="s">
        <v>1211</v>
      </c>
      <c r="C542" s="17" t="s">
        <v>492</v>
      </c>
      <c r="D542" s="17" t="s">
        <v>492</v>
      </c>
      <c r="E542" s="17" t="s">
        <v>44</v>
      </c>
      <c r="F542" s="17">
        <v>5</v>
      </c>
      <c r="G542" s="17">
        <v>50</v>
      </c>
      <c r="H542" s="18">
        <v>-73.972888890000007</v>
      </c>
      <c r="I542" s="19">
        <v>9.4929444400000005</v>
      </c>
      <c r="J542" s="42">
        <v>0.83333333333333315</v>
      </c>
      <c r="K542" s="20">
        <v>1.402320516329137</v>
      </c>
      <c r="L542" s="20">
        <v>4.0333333333333323</v>
      </c>
      <c r="M542" s="20">
        <v>5.8275862068965543</v>
      </c>
      <c r="N542" s="20">
        <v>6.8333333333333286</v>
      </c>
      <c r="O542" s="20">
        <v>4.9333333333333318</v>
      </c>
      <c r="P542" s="20">
        <v>5.1455555555555534</v>
      </c>
      <c r="Q542" s="20">
        <v>6.5666666666666638</v>
      </c>
      <c r="R542" s="20">
        <v>7.4436781609195419</v>
      </c>
      <c r="S542" s="20">
        <v>7.9942528735632159</v>
      </c>
      <c r="T542" s="20">
        <v>6.6333333333333337</v>
      </c>
      <c r="U542" s="20">
        <v>2</v>
      </c>
      <c r="V542" s="43">
        <v>59.646726646597322</v>
      </c>
      <c r="W542" s="23">
        <v>359</v>
      </c>
      <c r="X542" s="44">
        <v>0.99722222222222223</v>
      </c>
      <c r="Y542" s="4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</row>
    <row r="543" spans="1:39" ht="16.5" customHeight="1" x14ac:dyDescent="0.25">
      <c r="A543" s="16">
        <v>25021650</v>
      </c>
      <c r="B543" s="17" t="s">
        <v>1211</v>
      </c>
      <c r="C543" s="17" t="s">
        <v>1653</v>
      </c>
      <c r="D543" s="17" t="s">
        <v>492</v>
      </c>
      <c r="E543" s="17" t="s">
        <v>44</v>
      </c>
      <c r="F543" s="17">
        <v>5</v>
      </c>
      <c r="G543" s="17">
        <v>40</v>
      </c>
      <c r="H543" s="18">
        <v>-73.876194439999992</v>
      </c>
      <c r="I543" s="19">
        <v>9.5573888900000004</v>
      </c>
      <c r="J543" s="42">
        <v>0.93333333333333324</v>
      </c>
      <c r="K543" s="20">
        <v>1.4804491272882081</v>
      </c>
      <c r="L543" s="20">
        <v>2.899999999999999</v>
      </c>
      <c r="M543" s="20">
        <v>4.9000000000000004</v>
      </c>
      <c r="N543" s="20">
        <v>6.5849075462268836</v>
      </c>
      <c r="O543" s="20">
        <v>3.8712643678160941</v>
      </c>
      <c r="P543" s="20">
        <v>4.2677777777777761</v>
      </c>
      <c r="Q543" s="20">
        <v>6.0487514863258012</v>
      </c>
      <c r="R543" s="20">
        <v>7.0713436385255664</v>
      </c>
      <c r="S543" s="20">
        <v>7.1511936339522517</v>
      </c>
      <c r="T543" s="20">
        <v>6.333333333333333</v>
      </c>
      <c r="U543" s="20">
        <v>2.0999999999999992</v>
      </c>
      <c r="V543" s="43">
        <v>53.642354244579252</v>
      </c>
      <c r="W543" s="23">
        <v>355</v>
      </c>
      <c r="X543" s="44">
        <v>0.98611111111111116</v>
      </c>
      <c r="Y543" s="4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</row>
    <row r="544" spans="1:39" ht="16.5" customHeight="1" x14ac:dyDescent="0.25">
      <c r="A544" s="16">
        <v>28040030</v>
      </c>
      <c r="B544" s="17" t="s">
        <v>1211</v>
      </c>
      <c r="C544" s="17" t="s">
        <v>473</v>
      </c>
      <c r="D544" s="17" t="s">
        <v>473</v>
      </c>
      <c r="E544" s="17" t="s">
        <v>44</v>
      </c>
      <c r="F544" s="17">
        <v>5</v>
      </c>
      <c r="G544" s="17">
        <v>130</v>
      </c>
      <c r="H544" s="18">
        <v>-73.881749999999997</v>
      </c>
      <c r="I544" s="19">
        <v>9.9757499999999997</v>
      </c>
      <c r="J544" s="42">
        <v>1.405555555555555</v>
      </c>
      <c r="K544" s="20">
        <v>1.771101304506477</v>
      </c>
      <c r="L544" s="20">
        <v>4.6460493827160478</v>
      </c>
      <c r="M544" s="20">
        <v>7.1735632183908047</v>
      </c>
      <c r="N544" s="20">
        <v>9.3793103448275836</v>
      </c>
      <c r="O544" s="20">
        <v>7.1428571428571441</v>
      </c>
      <c r="P544" s="20">
        <v>7.3448275862068924</v>
      </c>
      <c r="Q544" s="20">
        <v>9.3103448275862046</v>
      </c>
      <c r="R544" s="20">
        <v>8.6</v>
      </c>
      <c r="S544" s="20">
        <v>9.7411111111111097</v>
      </c>
      <c r="T544" s="20">
        <v>7.6517241379310352</v>
      </c>
      <c r="U544" s="20">
        <v>2.899999999999999</v>
      </c>
      <c r="V544" s="43">
        <v>77.066444611688866</v>
      </c>
      <c r="W544" s="23">
        <v>355</v>
      </c>
      <c r="X544" s="44">
        <v>0.98611111111111116</v>
      </c>
      <c r="Y544" s="4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</row>
    <row r="545" spans="1:39" ht="16.5" customHeight="1" x14ac:dyDescent="0.25">
      <c r="A545" s="16">
        <v>28040270</v>
      </c>
      <c r="B545" s="17" t="s">
        <v>1211</v>
      </c>
      <c r="C545" s="17" t="s">
        <v>1654</v>
      </c>
      <c r="D545" s="17" t="s">
        <v>473</v>
      </c>
      <c r="E545" s="17" t="s">
        <v>44</v>
      </c>
      <c r="F545" s="17">
        <v>5</v>
      </c>
      <c r="G545" s="17">
        <v>150</v>
      </c>
      <c r="H545" s="18">
        <v>-73.788527779999995</v>
      </c>
      <c r="I545" s="19">
        <v>10.035111110000001</v>
      </c>
      <c r="J545" s="42">
        <v>0.6206896551724137</v>
      </c>
      <c r="K545" s="20">
        <v>1.1672859690844231</v>
      </c>
      <c r="L545" s="20">
        <v>4.2413793103448256</v>
      </c>
      <c r="M545" s="20">
        <v>6.1034482758620694</v>
      </c>
      <c r="N545" s="20">
        <v>7.2758620689655134</v>
      </c>
      <c r="O545" s="20">
        <v>5.0751231527093594</v>
      </c>
      <c r="P545" s="20">
        <v>5.6785714285714262</v>
      </c>
      <c r="Q545" s="20">
        <v>7.1166666666666636</v>
      </c>
      <c r="R545" s="20">
        <v>6.6514778325123158</v>
      </c>
      <c r="S545" s="20">
        <v>7.1428571428571397</v>
      </c>
      <c r="T545" s="20">
        <v>5.821428571428573</v>
      </c>
      <c r="U545" s="20">
        <v>2.148148148148147</v>
      </c>
      <c r="V545" s="43">
        <v>59.042938222322867</v>
      </c>
      <c r="W545" s="23">
        <v>340</v>
      </c>
      <c r="X545" s="44">
        <v>0.94444444444444442</v>
      </c>
      <c r="Y545" s="4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</row>
    <row r="546" spans="1:39" ht="16.5" customHeight="1" x14ac:dyDescent="0.25">
      <c r="A546" s="16">
        <v>28040070</v>
      </c>
      <c r="B546" s="17" t="s">
        <v>1211</v>
      </c>
      <c r="C546" s="17" t="s">
        <v>1655</v>
      </c>
      <c r="D546" s="17" t="s">
        <v>473</v>
      </c>
      <c r="E546" s="17" t="s">
        <v>44</v>
      </c>
      <c r="F546" s="17">
        <v>5</v>
      </c>
      <c r="G546" s="17">
        <v>80</v>
      </c>
      <c r="H546" s="18">
        <v>-73.954888890000007</v>
      </c>
      <c r="I546" s="19">
        <v>9.9300833300000004</v>
      </c>
      <c r="J546" s="42">
        <v>0.83333333333333315</v>
      </c>
      <c r="K546" s="20">
        <v>1.266379310344828</v>
      </c>
      <c r="L546" s="20">
        <v>3.469999999999998</v>
      </c>
      <c r="M546" s="20">
        <v>5.9666666666666677</v>
      </c>
      <c r="N546" s="20">
        <v>8.1999999999999975</v>
      </c>
      <c r="O546" s="20">
        <v>5.4333333333333336</v>
      </c>
      <c r="P546" s="20">
        <v>6.099999999999997</v>
      </c>
      <c r="Q546" s="20">
        <v>7.3448275862068932</v>
      </c>
      <c r="R546" s="20">
        <v>7.4137931034482767</v>
      </c>
      <c r="S546" s="20">
        <v>7.344827586206895</v>
      </c>
      <c r="T546" s="20">
        <v>6.1724137931034484</v>
      </c>
      <c r="U546" s="20">
        <v>1.764367816091954</v>
      </c>
      <c r="V546" s="43">
        <v>61.309942528735633</v>
      </c>
      <c r="W546" s="23">
        <v>355</v>
      </c>
      <c r="X546" s="44">
        <v>0.98611111111111116</v>
      </c>
      <c r="Y546" s="4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</row>
    <row r="547" spans="1:39" ht="16.5" customHeight="1" x14ac:dyDescent="0.25">
      <c r="A547" s="16">
        <v>28040400</v>
      </c>
      <c r="B547" s="17" t="s">
        <v>1211</v>
      </c>
      <c r="C547" s="17" t="s">
        <v>885</v>
      </c>
      <c r="D547" s="17" t="s">
        <v>473</v>
      </c>
      <c r="E547" s="17" t="s">
        <v>44</v>
      </c>
      <c r="F547" s="17">
        <v>5</v>
      </c>
      <c r="G547" s="17">
        <v>50</v>
      </c>
      <c r="H547" s="18">
        <v>-73.889305560000011</v>
      </c>
      <c r="I547" s="19">
        <v>9.9774166700000002</v>
      </c>
      <c r="J547" s="42">
        <v>1.1000000000000001</v>
      </c>
      <c r="K547" s="20">
        <v>1.654294950738916</v>
      </c>
      <c r="L547" s="20">
        <v>3.95</v>
      </c>
      <c r="M547" s="20">
        <v>6.3157894736842106</v>
      </c>
      <c r="N547" s="20">
        <v>7.1578947368421044</v>
      </c>
      <c r="O547" s="20">
        <v>5.3157894736842124</v>
      </c>
      <c r="P547" s="20">
        <v>5.3499999999999988</v>
      </c>
      <c r="Q547" s="20">
        <v>6.7368421052631557</v>
      </c>
      <c r="R547" s="20">
        <v>6.8947368421052646</v>
      </c>
      <c r="S547" s="20">
        <v>6.8313725490196067</v>
      </c>
      <c r="T547" s="20">
        <v>6.0555555555555554</v>
      </c>
      <c r="U547" s="20">
        <v>1.8</v>
      </c>
      <c r="V547" s="43">
        <v>59.162275686893032</v>
      </c>
      <c r="W547" s="23">
        <v>230</v>
      </c>
      <c r="X547" s="44">
        <v>0.95833333333333337</v>
      </c>
      <c r="Y547" s="45" t="s">
        <v>1214</v>
      </c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</row>
    <row r="548" spans="1:39" ht="16.5" customHeight="1" x14ac:dyDescent="0.25">
      <c r="A548" s="16">
        <v>25021240</v>
      </c>
      <c r="B548" s="17" t="s">
        <v>1211</v>
      </c>
      <c r="C548" s="17" t="s">
        <v>449</v>
      </c>
      <c r="D548" s="17" t="s">
        <v>449</v>
      </c>
      <c r="E548" s="17" t="s">
        <v>44</v>
      </c>
      <c r="F548" s="17">
        <v>5</v>
      </c>
      <c r="G548" s="17">
        <v>138</v>
      </c>
      <c r="H548" s="18">
        <v>-73.80986111</v>
      </c>
      <c r="I548" s="19">
        <v>9.2600833300000005</v>
      </c>
      <c r="J548" s="42">
        <v>0.79999999999999993</v>
      </c>
      <c r="K548" s="20">
        <v>1.3603140394088671</v>
      </c>
      <c r="L548" s="20">
        <v>3.9999999999999991</v>
      </c>
      <c r="M548" s="20">
        <v>7.2785714285714276</v>
      </c>
      <c r="N548" s="20">
        <v>9.5766666666666662</v>
      </c>
      <c r="O548" s="20">
        <v>6.7666666666666666</v>
      </c>
      <c r="P548" s="20">
        <v>6.4666666666666632</v>
      </c>
      <c r="Q548" s="20">
        <v>8.7666666666666622</v>
      </c>
      <c r="R548" s="20">
        <v>10.766666666666669</v>
      </c>
      <c r="S548" s="20">
        <v>10.75444444444444</v>
      </c>
      <c r="T548" s="20">
        <v>8.3000000000000007</v>
      </c>
      <c r="U548" s="20">
        <v>2.9333333333333318</v>
      </c>
      <c r="V548" s="43">
        <v>77.769996579091398</v>
      </c>
      <c r="W548" s="23">
        <v>360</v>
      </c>
      <c r="X548" s="44">
        <v>1</v>
      </c>
      <c r="Y548" s="4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</row>
    <row r="549" spans="1:39" ht="16.5" customHeight="1" x14ac:dyDescent="0.25">
      <c r="A549" s="16">
        <v>25020240</v>
      </c>
      <c r="B549" s="17" t="s">
        <v>1211</v>
      </c>
      <c r="C549" s="17" t="s">
        <v>1656</v>
      </c>
      <c r="D549" s="17" t="s">
        <v>449</v>
      </c>
      <c r="E549" s="17" t="s">
        <v>44</v>
      </c>
      <c r="F549" s="17">
        <v>5</v>
      </c>
      <c r="G549" s="17">
        <v>70</v>
      </c>
      <c r="H549" s="18">
        <v>-73.890416669999993</v>
      </c>
      <c r="I549" s="19">
        <v>9.4104722199999991</v>
      </c>
      <c r="J549" s="42">
        <v>0.99999999999999978</v>
      </c>
      <c r="K549" s="20">
        <v>1.379628843213861</v>
      </c>
      <c r="L549" s="20">
        <v>3.7333333333333321</v>
      </c>
      <c r="M549" s="20">
        <v>6.1333333333333329</v>
      </c>
      <c r="N549" s="20">
        <v>7.7666666666666639</v>
      </c>
      <c r="O549" s="20">
        <v>5.6333333333333337</v>
      </c>
      <c r="P549" s="20">
        <v>5.3809523809523796</v>
      </c>
      <c r="Q549" s="20">
        <v>8.1999999999999993</v>
      </c>
      <c r="R549" s="20">
        <v>8.4875148632580277</v>
      </c>
      <c r="S549" s="20">
        <v>9.5755555555555567</v>
      </c>
      <c r="T549" s="20">
        <v>6.9</v>
      </c>
      <c r="U549" s="20">
        <v>2.3377777777777768</v>
      </c>
      <c r="V549" s="43">
        <v>66.52809608742426</v>
      </c>
      <c r="W549" s="23">
        <v>358</v>
      </c>
      <c r="X549" s="44">
        <v>0.99444444444444446</v>
      </c>
      <c r="Y549" s="4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</row>
    <row r="550" spans="1:39" ht="16.5" customHeight="1" x14ac:dyDescent="0.25">
      <c r="A550" s="16">
        <v>25020270</v>
      </c>
      <c r="B550" s="17" t="s">
        <v>1211</v>
      </c>
      <c r="C550" s="17" t="s">
        <v>1657</v>
      </c>
      <c r="D550" s="17" t="s">
        <v>449</v>
      </c>
      <c r="E550" s="17" t="s">
        <v>44</v>
      </c>
      <c r="F550" s="17">
        <v>5</v>
      </c>
      <c r="G550" s="17">
        <v>90</v>
      </c>
      <c r="H550" s="18">
        <v>-73.73130556000001</v>
      </c>
      <c r="I550" s="19">
        <v>9.1931666700000001</v>
      </c>
      <c r="J550" s="42">
        <v>1.533333333333333</v>
      </c>
      <c r="K550" s="20">
        <v>1.522670361247948</v>
      </c>
      <c r="L550" s="20">
        <v>4.7586206896551699</v>
      </c>
      <c r="M550" s="20">
        <v>8.8000000000000007</v>
      </c>
      <c r="N550" s="20">
        <v>12.26666666666666</v>
      </c>
      <c r="O550" s="20">
        <v>9.1080459770114928</v>
      </c>
      <c r="P550" s="20">
        <v>9.9999999999999982</v>
      </c>
      <c r="Q550" s="20">
        <v>10.70222222222222</v>
      </c>
      <c r="R550" s="20">
        <v>12.66666666666667</v>
      </c>
      <c r="S550" s="20">
        <v>13.8</v>
      </c>
      <c r="T550" s="20">
        <v>11.325287356321841</v>
      </c>
      <c r="U550" s="20">
        <v>5.072222222222222</v>
      </c>
      <c r="V550" s="43">
        <v>101.55573549534761</v>
      </c>
      <c r="W550" s="23">
        <v>359</v>
      </c>
      <c r="X550" s="44">
        <v>0.99722222222222223</v>
      </c>
      <c r="Y550" s="4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</row>
    <row r="551" spans="1:39" ht="16.5" customHeight="1" x14ac:dyDescent="0.25">
      <c r="A551" s="16">
        <v>25025250</v>
      </c>
      <c r="B551" s="17" t="s">
        <v>1236</v>
      </c>
      <c r="C551" s="17" t="s">
        <v>1658</v>
      </c>
      <c r="D551" s="17" t="s">
        <v>1658</v>
      </c>
      <c r="E551" s="17" t="s">
        <v>44</v>
      </c>
      <c r="F551" s="17">
        <v>5</v>
      </c>
      <c r="G551" s="17">
        <v>40</v>
      </c>
      <c r="H551" s="18">
        <v>-73.59338889</v>
      </c>
      <c r="I551" s="19">
        <v>9.3610277800000006</v>
      </c>
      <c r="J551" s="42">
        <v>1.416049382716049</v>
      </c>
      <c r="K551" s="20">
        <v>2.0424385639902889</v>
      </c>
      <c r="L551" s="20">
        <v>5.8213333333333317</v>
      </c>
      <c r="M551" s="20">
        <v>8.6666312997347497</v>
      </c>
      <c r="N551" s="20">
        <v>11.993055555555561</v>
      </c>
      <c r="O551" s="20">
        <v>9.6882758620689664</v>
      </c>
      <c r="P551" s="20">
        <v>9.4224200626959238</v>
      </c>
      <c r="Q551" s="20">
        <v>11.73230507253496</v>
      </c>
      <c r="R551" s="20">
        <v>13.745666849115119</v>
      </c>
      <c r="S551" s="20">
        <v>12.649845679012349</v>
      </c>
      <c r="T551" s="20">
        <v>10.740431981811289</v>
      </c>
      <c r="U551" s="20">
        <v>4.2611503037428964</v>
      </c>
      <c r="V551" s="43">
        <v>102.1796039463115</v>
      </c>
      <c r="W551" s="23">
        <v>308</v>
      </c>
      <c r="X551" s="44">
        <v>0.85555555555555551</v>
      </c>
      <c r="Y551" s="4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</row>
    <row r="552" spans="1:39" ht="16.5" customHeight="1" x14ac:dyDescent="0.25">
      <c r="A552" s="16">
        <v>25020260</v>
      </c>
      <c r="B552" s="17" t="s">
        <v>1211</v>
      </c>
      <c r="C552" s="17" t="s">
        <v>1659</v>
      </c>
      <c r="D552" s="17" t="s">
        <v>1658</v>
      </c>
      <c r="E552" s="17" t="s">
        <v>44</v>
      </c>
      <c r="F552" s="17">
        <v>5</v>
      </c>
      <c r="G552" s="17">
        <v>100</v>
      </c>
      <c r="H552" s="18">
        <v>-73.488027779999996</v>
      </c>
      <c r="I552" s="19">
        <v>9.3970277800000002</v>
      </c>
      <c r="J552" s="42">
        <v>1.533333333333333</v>
      </c>
      <c r="K552" s="20">
        <v>2.0654043513957312</v>
      </c>
      <c r="L552" s="20">
        <v>5.6999999999999984</v>
      </c>
      <c r="M552" s="20">
        <v>7.6999999999999993</v>
      </c>
      <c r="N552" s="20">
        <v>10.37931034482758</v>
      </c>
      <c r="O552" s="20">
        <v>9.2413793103448292</v>
      </c>
      <c r="P552" s="20">
        <v>8.9655172413793061</v>
      </c>
      <c r="Q552" s="20">
        <v>10.586206896551721</v>
      </c>
      <c r="R552" s="20">
        <v>13.24851367419738</v>
      </c>
      <c r="S552" s="20">
        <v>13.071428571428569</v>
      </c>
      <c r="T552" s="20">
        <v>10.82758620689655</v>
      </c>
      <c r="U552" s="20">
        <v>3.7241379310344809</v>
      </c>
      <c r="V552" s="43">
        <v>97.042817861389494</v>
      </c>
      <c r="W552" s="23">
        <v>351</v>
      </c>
      <c r="X552" s="44">
        <v>0.97499999999999998</v>
      </c>
      <c r="Y552" s="4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</row>
    <row r="553" spans="1:39" ht="16.5" customHeight="1" x14ac:dyDescent="0.25">
      <c r="A553" s="16">
        <v>25020250</v>
      </c>
      <c r="B553" s="17" t="s">
        <v>1211</v>
      </c>
      <c r="C553" s="17" t="s">
        <v>437</v>
      </c>
      <c r="D553" s="17" t="s">
        <v>437</v>
      </c>
      <c r="E553" s="17" t="s">
        <v>44</v>
      </c>
      <c r="F553" s="17">
        <v>5</v>
      </c>
      <c r="G553" s="17">
        <v>100</v>
      </c>
      <c r="H553" s="18">
        <v>-73.541944439999995</v>
      </c>
      <c r="I553" s="19">
        <v>9.1971944400000005</v>
      </c>
      <c r="J553" s="42">
        <v>2.4333333333333331</v>
      </c>
      <c r="K553" s="20">
        <v>2.3982348111658451</v>
      </c>
      <c r="L553" s="20">
        <v>5.7241379310344813</v>
      </c>
      <c r="M553" s="20">
        <v>9</v>
      </c>
      <c r="N553" s="20">
        <v>12.518518518518521</v>
      </c>
      <c r="O553" s="20">
        <v>10.3448275862069</v>
      </c>
      <c r="P553" s="20">
        <v>11.53333333333333</v>
      </c>
      <c r="Q553" s="20">
        <v>13.266666666666669</v>
      </c>
      <c r="R553" s="20">
        <v>14.2</v>
      </c>
      <c r="S553" s="20">
        <v>16.157777777777781</v>
      </c>
      <c r="T553" s="20">
        <v>12.65057471264368</v>
      </c>
      <c r="U553" s="20">
        <v>4.8066666666666666</v>
      </c>
      <c r="V553" s="43">
        <v>115.0340713373472</v>
      </c>
      <c r="W553" s="23">
        <v>354</v>
      </c>
      <c r="X553" s="44">
        <v>0.98333333333333328</v>
      </c>
      <c r="Y553" s="4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</row>
    <row r="554" spans="1:39" ht="16.5" customHeight="1" x14ac:dyDescent="0.25">
      <c r="A554" s="16">
        <v>25020920</v>
      </c>
      <c r="B554" s="17" t="s">
        <v>1211</v>
      </c>
      <c r="C554" s="17" t="s">
        <v>1660</v>
      </c>
      <c r="D554" s="17" t="s">
        <v>437</v>
      </c>
      <c r="E554" s="17" t="s">
        <v>44</v>
      </c>
      <c r="F554" s="17">
        <v>5</v>
      </c>
      <c r="G554" s="17">
        <v>500</v>
      </c>
      <c r="H554" s="18">
        <v>-73.416666669999998</v>
      </c>
      <c r="I554" s="19">
        <v>9.2166666700000004</v>
      </c>
      <c r="J554" s="42">
        <v>1.65</v>
      </c>
      <c r="K554" s="20">
        <v>2.5105312671045432</v>
      </c>
      <c r="L554" s="20">
        <v>5.6999999999999993</v>
      </c>
      <c r="M554" s="20">
        <v>10.15</v>
      </c>
      <c r="N554" s="20">
        <v>10.49666666666667</v>
      </c>
      <c r="O554" s="20">
        <v>8.9862068965517246</v>
      </c>
      <c r="P554" s="20">
        <v>9.7416666666666671</v>
      </c>
      <c r="Q554" s="20">
        <v>11.026666666666671</v>
      </c>
      <c r="R554" s="20">
        <v>11.813067150635209</v>
      </c>
      <c r="S554" s="20">
        <v>14.98833333333333</v>
      </c>
      <c r="T554" s="20">
        <v>11.986206896551719</v>
      </c>
      <c r="U554" s="20">
        <v>4.05</v>
      </c>
      <c r="V554" s="43">
        <v>103.0993455441765</v>
      </c>
      <c r="W554" s="23">
        <v>239</v>
      </c>
      <c r="X554" s="44">
        <v>0.99583333333333335</v>
      </c>
      <c r="Y554" s="45" t="s">
        <v>1214</v>
      </c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</row>
    <row r="555" spans="1:39" ht="16.5" customHeight="1" x14ac:dyDescent="0.25">
      <c r="A555" s="16">
        <v>25020690</v>
      </c>
      <c r="B555" s="17" t="s">
        <v>1211</v>
      </c>
      <c r="C555" s="17" t="s">
        <v>456</v>
      </c>
      <c r="D555" s="17" t="s">
        <v>437</v>
      </c>
      <c r="E555" s="17" t="s">
        <v>44</v>
      </c>
      <c r="F555" s="17">
        <v>5</v>
      </c>
      <c r="G555" s="17">
        <v>500</v>
      </c>
      <c r="H555" s="18">
        <v>-73.410944439999994</v>
      </c>
      <c r="I555" s="19">
        <v>9.4232777799999994</v>
      </c>
      <c r="J555" s="42">
        <v>0.96666666666666656</v>
      </c>
      <c r="K555" s="20">
        <v>1.598050082101806</v>
      </c>
      <c r="L555" s="20">
        <v>3.9411111111111099</v>
      </c>
      <c r="M555" s="20">
        <v>5.8333333333333348</v>
      </c>
      <c r="N555" s="20">
        <v>7.7666666666666639</v>
      </c>
      <c r="O555" s="20">
        <v>6.7712643678160909</v>
      </c>
      <c r="P555" s="20">
        <v>6.3333333333333304</v>
      </c>
      <c r="Q555" s="20">
        <v>7.3777777777777764</v>
      </c>
      <c r="R555" s="20">
        <v>8.5275862068965527</v>
      </c>
      <c r="S555" s="20">
        <v>9.2555555555555529</v>
      </c>
      <c r="T555" s="20">
        <v>8.1666666666666661</v>
      </c>
      <c r="U555" s="20">
        <v>2.2688888888888878</v>
      </c>
      <c r="V555" s="43">
        <v>68.806900656814435</v>
      </c>
      <c r="W555" s="23">
        <v>360</v>
      </c>
      <c r="X555" s="44">
        <v>1</v>
      </c>
      <c r="Y555" s="4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</row>
    <row r="556" spans="1:39" ht="16.5" customHeight="1" x14ac:dyDescent="0.25">
      <c r="A556" s="16">
        <v>25020660</v>
      </c>
      <c r="B556" s="17" t="s">
        <v>1211</v>
      </c>
      <c r="C556" s="17" t="s">
        <v>1661</v>
      </c>
      <c r="D556" s="17" t="s">
        <v>437</v>
      </c>
      <c r="E556" s="17" t="s">
        <v>44</v>
      </c>
      <c r="F556" s="17">
        <v>5</v>
      </c>
      <c r="G556" s="17">
        <v>90</v>
      </c>
      <c r="H556" s="18">
        <v>-73.754027780000001</v>
      </c>
      <c r="I556" s="19">
        <v>9.0097500000000004</v>
      </c>
      <c r="J556" s="42">
        <v>1.1044444444444439</v>
      </c>
      <c r="K556" s="20">
        <v>1.0298029556650239</v>
      </c>
      <c r="L556" s="20">
        <v>3.10111111111111</v>
      </c>
      <c r="M556" s="20">
        <v>4.9333333333333336</v>
      </c>
      <c r="N556" s="20">
        <v>7.43333333333333</v>
      </c>
      <c r="O556" s="20">
        <v>4.6581280788177351</v>
      </c>
      <c r="P556" s="20">
        <v>4.8999999999999977</v>
      </c>
      <c r="Q556" s="20">
        <v>7.1199999999999974</v>
      </c>
      <c r="R556" s="20">
        <v>7.9333333333333362</v>
      </c>
      <c r="S556" s="20">
        <v>8.6666666666666661</v>
      </c>
      <c r="T556" s="20">
        <v>7.3000000000000016</v>
      </c>
      <c r="U556" s="20">
        <v>2.7931034482758612</v>
      </c>
      <c r="V556" s="43">
        <v>60.973256704980841</v>
      </c>
      <c r="W556" s="23">
        <v>359</v>
      </c>
      <c r="X556" s="44">
        <v>0.99722222222222223</v>
      </c>
      <c r="Y556" s="4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</row>
    <row r="557" spans="1:39" ht="16.5" customHeight="1" x14ac:dyDescent="0.25">
      <c r="A557" s="16">
        <v>28040310</v>
      </c>
      <c r="B557" s="17" t="s">
        <v>1211</v>
      </c>
      <c r="C557" s="17" t="s">
        <v>1662</v>
      </c>
      <c r="D557" s="17" t="s">
        <v>1663</v>
      </c>
      <c r="E557" s="17" t="s">
        <v>44</v>
      </c>
      <c r="F557" s="17">
        <v>5</v>
      </c>
      <c r="G557" s="17">
        <v>110</v>
      </c>
      <c r="H557" s="18">
        <v>-73.743416669999988</v>
      </c>
      <c r="I557" s="19">
        <v>9.7760555599999996</v>
      </c>
      <c r="J557" s="42">
        <v>1.4210526315789469</v>
      </c>
      <c r="K557" s="20">
        <v>2.0837762509722579</v>
      </c>
      <c r="L557" s="20">
        <v>4.7491228070175424</v>
      </c>
      <c r="M557" s="20">
        <v>7.4210526315789478</v>
      </c>
      <c r="N557" s="20">
        <v>9.1771929824561376</v>
      </c>
      <c r="O557" s="20">
        <v>6.4210526315789478</v>
      </c>
      <c r="P557" s="20">
        <v>5.473684210526315</v>
      </c>
      <c r="Q557" s="20">
        <v>8.6842105263157876</v>
      </c>
      <c r="R557" s="20">
        <v>9.0199637023593464</v>
      </c>
      <c r="S557" s="20">
        <v>9.277777777777775</v>
      </c>
      <c r="T557" s="20">
        <v>6.7777777777777786</v>
      </c>
      <c r="U557" s="20">
        <v>2.3888888888888888</v>
      </c>
      <c r="V557" s="43">
        <v>72.895552818828676</v>
      </c>
      <c r="W557" s="23">
        <v>225</v>
      </c>
      <c r="X557" s="44">
        <v>0.9375</v>
      </c>
      <c r="Y557" s="45" t="s">
        <v>1214</v>
      </c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</row>
    <row r="558" spans="1:39" ht="16.5" customHeight="1" x14ac:dyDescent="0.25">
      <c r="A558" s="16">
        <v>28040350</v>
      </c>
      <c r="B558" s="17" t="s">
        <v>1211</v>
      </c>
      <c r="C558" s="17" t="s">
        <v>1663</v>
      </c>
      <c r="D558" s="17" t="s">
        <v>1663</v>
      </c>
      <c r="E558" s="17" t="s">
        <v>44</v>
      </c>
      <c r="F558" s="17">
        <v>5</v>
      </c>
      <c r="G558" s="17">
        <v>30</v>
      </c>
      <c r="H558" s="18">
        <v>-73.743694439999999</v>
      </c>
      <c r="I558" s="19">
        <v>9.6569722200000001</v>
      </c>
      <c r="J558" s="42">
        <v>1.005632183908046</v>
      </c>
      <c r="K558" s="20">
        <v>1.932040229885057</v>
      </c>
      <c r="L558" s="20">
        <v>4.799999999999998</v>
      </c>
      <c r="M558" s="20">
        <v>6.6666666666666661</v>
      </c>
      <c r="N558" s="20">
        <v>8.6333333333333293</v>
      </c>
      <c r="O558" s="20">
        <v>6.3666666666666698</v>
      </c>
      <c r="P558" s="20">
        <v>6.1411111111111092</v>
      </c>
      <c r="Q558" s="20">
        <v>7.7999999999999972</v>
      </c>
      <c r="R558" s="20">
        <v>8.2103448275862085</v>
      </c>
      <c r="S558" s="20">
        <v>9.6933333333333298</v>
      </c>
      <c r="T558" s="20">
        <v>7.0333333333333332</v>
      </c>
      <c r="U558" s="20">
        <v>1.837931034482758</v>
      </c>
      <c r="V558" s="43">
        <v>70.120392720306512</v>
      </c>
      <c r="W558" s="23">
        <v>360</v>
      </c>
      <c r="X558" s="44">
        <v>1</v>
      </c>
      <c r="Y558" s="4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</row>
    <row r="559" spans="1:39" ht="16.5" customHeight="1" x14ac:dyDescent="0.25">
      <c r="A559" s="16">
        <v>25020280</v>
      </c>
      <c r="B559" s="17" t="s">
        <v>1211</v>
      </c>
      <c r="C559" s="17" t="s">
        <v>1664</v>
      </c>
      <c r="D559" s="17" t="s">
        <v>1663</v>
      </c>
      <c r="E559" s="17" t="s">
        <v>44</v>
      </c>
      <c r="F559" s="17">
        <v>5</v>
      </c>
      <c r="G559" s="17">
        <v>30</v>
      </c>
      <c r="H559" s="18">
        <v>-73.611972220000013</v>
      </c>
      <c r="I559" s="19">
        <v>9.6065277800000004</v>
      </c>
      <c r="J559" s="42">
        <v>0.4814814814814814</v>
      </c>
      <c r="K559" s="20">
        <v>1.0362640745953551</v>
      </c>
      <c r="L559" s="20">
        <v>3.678571428571427</v>
      </c>
      <c r="M559" s="20">
        <v>5.2500000000000018</v>
      </c>
      <c r="N559" s="20">
        <v>6.3630952380952364</v>
      </c>
      <c r="O559" s="20">
        <v>4.5357142857142847</v>
      </c>
      <c r="P559" s="20">
        <v>5</v>
      </c>
      <c r="Q559" s="20">
        <v>7.1379310344827562</v>
      </c>
      <c r="R559" s="20">
        <v>8.0073891625615783</v>
      </c>
      <c r="S559" s="20">
        <v>8.0469135802469101</v>
      </c>
      <c r="T559" s="20">
        <v>6.4993614303959131</v>
      </c>
      <c r="U559" s="20">
        <v>1.333333333333333</v>
      </c>
      <c r="V559" s="43">
        <v>57.370055049478282</v>
      </c>
      <c r="W559" s="23">
        <v>333</v>
      </c>
      <c r="X559" s="44">
        <v>0.92500000000000004</v>
      </c>
      <c r="Y559" s="4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</row>
    <row r="560" spans="1:39" ht="16.5" customHeight="1" x14ac:dyDescent="0.25">
      <c r="A560" s="16">
        <v>23210160</v>
      </c>
      <c r="B560" s="17" t="s">
        <v>1211</v>
      </c>
      <c r="C560" s="17" t="s">
        <v>845</v>
      </c>
      <c r="D560" s="17" t="s">
        <v>845</v>
      </c>
      <c r="E560" s="17" t="s">
        <v>44</v>
      </c>
      <c r="F560" s="17">
        <v>8</v>
      </c>
      <c r="G560" s="17">
        <v>150</v>
      </c>
      <c r="H560" s="18">
        <v>-73.737777780000002</v>
      </c>
      <c r="I560" s="19">
        <v>8.3266666699999998</v>
      </c>
      <c r="J560" s="42">
        <v>0.89655172413793094</v>
      </c>
      <c r="K560" s="20">
        <v>1.487599796161033</v>
      </c>
      <c r="L560" s="20">
        <v>4.3571428571428559</v>
      </c>
      <c r="M560" s="20">
        <v>8.2068965517241406</v>
      </c>
      <c r="N560" s="20">
        <v>11.896551724137931</v>
      </c>
      <c r="O560" s="20">
        <v>10.43333333333333</v>
      </c>
      <c r="P560" s="20">
        <v>10.366666666666671</v>
      </c>
      <c r="Q560" s="20">
        <v>12.30123456790124</v>
      </c>
      <c r="R560" s="20">
        <v>12.17241379310345</v>
      </c>
      <c r="S560" s="20">
        <v>12.413793103448279</v>
      </c>
      <c r="T560" s="20">
        <v>8.7015457788347206</v>
      </c>
      <c r="U560" s="20">
        <v>2.5862068965517229</v>
      </c>
      <c r="V560" s="43">
        <v>95.819936793143299</v>
      </c>
      <c r="W560" s="23">
        <v>350</v>
      </c>
      <c r="X560" s="44">
        <v>0.97222222222222221</v>
      </c>
      <c r="Y560" s="4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</row>
    <row r="561" spans="1:39" ht="16.5" customHeight="1" x14ac:dyDescent="0.25">
      <c r="A561" s="16">
        <v>23210010</v>
      </c>
      <c r="B561" s="17" t="s">
        <v>1211</v>
      </c>
      <c r="C561" s="17" t="s">
        <v>1665</v>
      </c>
      <c r="D561" s="17" t="s">
        <v>845</v>
      </c>
      <c r="E561" s="17" t="s">
        <v>44</v>
      </c>
      <c r="F561" s="17">
        <v>8</v>
      </c>
      <c r="G561" s="17">
        <v>90</v>
      </c>
      <c r="H561" s="18">
        <v>-73.75527778</v>
      </c>
      <c r="I561" s="19">
        <v>8.1850000000000005</v>
      </c>
      <c r="J561" s="42">
        <v>0.49999999999999989</v>
      </c>
      <c r="K561" s="20">
        <v>0.93354885057471226</v>
      </c>
      <c r="L561" s="20">
        <v>2.7666666666666662</v>
      </c>
      <c r="M561" s="20">
        <v>6.8000000000000007</v>
      </c>
      <c r="N561" s="20">
        <v>10.199999999999999</v>
      </c>
      <c r="O561" s="20">
        <v>7.8333333333333339</v>
      </c>
      <c r="P561" s="20">
        <v>7.2333333333333316</v>
      </c>
      <c r="Q561" s="20">
        <v>9.1333333333333311</v>
      </c>
      <c r="R561" s="20">
        <v>9.6666666666666643</v>
      </c>
      <c r="S561" s="20">
        <v>8.93333333333333</v>
      </c>
      <c r="T561" s="20">
        <v>5.2333333333333343</v>
      </c>
      <c r="U561" s="20">
        <v>1.8355555555555549</v>
      </c>
      <c r="V561" s="43">
        <v>71.069104406130265</v>
      </c>
      <c r="W561" s="23">
        <v>360</v>
      </c>
      <c r="X561" s="44">
        <v>1</v>
      </c>
      <c r="Y561" s="4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</row>
    <row r="562" spans="1:39" ht="16.5" customHeight="1" x14ac:dyDescent="0.25">
      <c r="A562" s="16">
        <v>23215050</v>
      </c>
      <c r="B562" s="17" t="s">
        <v>1211</v>
      </c>
      <c r="C562" s="17" t="s">
        <v>1666</v>
      </c>
      <c r="D562" s="17" t="s">
        <v>440</v>
      </c>
      <c r="E562" s="17" t="s">
        <v>44</v>
      </c>
      <c r="F562" s="17">
        <v>8</v>
      </c>
      <c r="G562" s="17">
        <v>163</v>
      </c>
      <c r="H562" s="18">
        <v>-73.636388890000006</v>
      </c>
      <c r="I562" s="19">
        <v>8.6144444399999998</v>
      </c>
      <c r="J562" s="42">
        <v>2.75</v>
      </c>
      <c r="K562" s="20">
        <v>2.7134004188545449</v>
      </c>
      <c r="L562" s="20">
        <v>6.3772290809327821</v>
      </c>
      <c r="M562" s="20">
        <v>10.80769230769231</v>
      </c>
      <c r="N562" s="20">
        <v>13.46266901822457</v>
      </c>
      <c r="O562" s="20">
        <v>10.64835164835165</v>
      </c>
      <c r="P562" s="20">
        <v>9.9241992337164735</v>
      </c>
      <c r="Q562" s="20">
        <v>13.238505747126441</v>
      </c>
      <c r="R562" s="20">
        <v>16.95888888888889</v>
      </c>
      <c r="S562" s="20">
        <v>15.047214854111401</v>
      </c>
      <c r="T562" s="20">
        <v>12.10493827160494</v>
      </c>
      <c r="U562" s="20">
        <v>4.6320987654320973</v>
      </c>
      <c r="V562" s="43">
        <v>118.6651882349361</v>
      </c>
      <c r="W562" s="23">
        <v>316</v>
      </c>
      <c r="X562" s="44">
        <v>0.87777777777777777</v>
      </c>
      <c r="Y562" s="4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</row>
    <row r="563" spans="1:39" ht="16.5" customHeight="1" x14ac:dyDescent="0.25">
      <c r="A563" s="16">
        <v>25020230</v>
      </c>
      <c r="B563" s="17" t="s">
        <v>1211</v>
      </c>
      <c r="C563" s="17" t="s">
        <v>1667</v>
      </c>
      <c r="D563" s="17" t="s">
        <v>1668</v>
      </c>
      <c r="E563" s="17" t="s">
        <v>44</v>
      </c>
      <c r="F563" s="17">
        <v>5</v>
      </c>
      <c r="G563" s="17">
        <v>170</v>
      </c>
      <c r="H563" s="18">
        <v>-73.339472220000005</v>
      </c>
      <c r="I563" s="19">
        <v>9.5621666700000016</v>
      </c>
      <c r="J563" s="42">
        <v>1.117283950617284</v>
      </c>
      <c r="K563" s="20">
        <v>2.1520564306324199</v>
      </c>
      <c r="L563" s="20">
        <v>5.0740740740740726</v>
      </c>
      <c r="M563" s="20">
        <v>7.922711058263971</v>
      </c>
      <c r="N563" s="20">
        <v>11.44444444444445</v>
      </c>
      <c r="O563" s="20">
        <v>8.5000000000000018</v>
      </c>
      <c r="P563" s="20">
        <v>7.9214285714285682</v>
      </c>
      <c r="Q563" s="20">
        <v>10.428571428571431</v>
      </c>
      <c r="R563" s="20">
        <v>12.22222222222222</v>
      </c>
      <c r="S563" s="20">
        <v>13.80769230769231</v>
      </c>
      <c r="T563" s="20">
        <v>9.7407407407407423</v>
      </c>
      <c r="U563" s="20">
        <v>3.653846153846152</v>
      </c>
      <c r="V563" s="43">
        <v>93.985071382533619</v>
      </c>
      <c r="W563" s="23">
        <v>327</v>
      </c>
      <c r="X563" s="44">
        <v>0.90833333333333333</v>
      </c>
      <c r="Y563" s="4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</row>
    <row r="564" spans="1:39" ht="16.5" customHeight="1" x14ac:dyDescent="0.25">
      <c r="A564" s="16">
        <v>28010040</v>
      </c>
      <c r="B564" s="17" t="s">
        <v>1211</v>
      </c>
      <c r="C564" s="17" t="s">
        <v>450</v>
      </c>
      <c r="D564" s="17" t="s">
        <v>1669</v>
      </c>
      <c r="E564" s="17" t="s">
        <v>44</v>
      </c>
      <c r="F564" s="17">
        <v>5</v>
      </c>
      <c r="G564" s="17">
        <v>740</v>
      </c>
      <c r="H564" s="18">
        <v>-73.025277779999996</v>
      </c>
      <c r="I564" s="19">
        <v>10.39138889</v>
      </c>
      <c r="J564" s="42">
        <v>1.936781609195402</v>
      </c>
      <c r="K564" s="20">
        <v>2.3213754883641919</v>
      </c>
      <c r="L564" s="20">
        <v>5.9034482758620674</v>
      </c>
      <c r="M564" s="20">
        <v>12.6551724137931</v>
      </c>
      <c r="N564" s="20">
        <v>18.43333333333333</v>
      </c>
      <c r="O564" s="20">
        <v>12.66666666666667</v>
      </c>
      <c r="P564" s="20">
        <v>11.689655172413801</v>
      </c>
      <c r="Q564" s="20">
        <v>15.233333333333331</v>
      </c>
      <c r="R564" s="20">
        <v>18.666666666666661</v>
      </c>
      <c r="S564" s="20">
        <v>20.266666666666669</v>
      </c>
      <c r="T564" s="20">
        <v>14.3448275862069</v>
      </c>
      <c r="U564" s="20">
        <v>4.9655172413793087</v>
      </c>
      <c r="V564" s="43">
        <v>139.08344445388141</v>
      </c>
      <c r="W564" s="23">
        <v>353</v>
      </c>
      <c r="X564" s="44">
        <v>0.98055555555555551</v>
      </c>
      <c r="Y564" s="4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</row>
    <row r="565" spans="1:39" ht="16.5" customHeight="1" x14ac:dyDescent="0.25">
      <c r="A565" s="16">
        <v>25025330</v>
      </c>
      <c r="B565" s="17" t="s">
        <v>1227</v>
      </c>
      <c r="C565" s="17" t="s">
        <v>2487</v>
      </c>
      <c r="D565" s="17" t="s">
        <v>1670</v>
      </c>
      <c r="E565" s="17" t="s">
        <v>44</v>
      </c>
      <c r="F565" s="17">
        <v>5</v>
      </c>
      <c r="G565" s="17">
        <v>50</v>
      </c>
      <c r="H565" s="18">
        <v>-73.630083329999991</v>
      </c>
      <c r="I565" s="19">
        <v>8.9542222200000001</v>
      </c>
      <c r="J565" s="42">
        <v>2.25</v>
      </c>
      <c r="K565" s="20">
        <v>3.1895975853648282</v>
      </c>
      <c r="L565" s="20">
        <v>6.7894736842105248</v>
      </c>
      <c r="M565" s="20">
        <v>12.111111111111111</v>
      </c>
      <c r="N565" s="20">
        <v>15.586206896551721</v>
      </c>
      <c r="O565" s="20">
        <v>15.27777777777778</v>
      </c>
      <c r="P565" s="20">
        <v>14.35559311847344</v>
      </c>
      <c r="Q565" s="20">
        <v>16.180392156862741</v>
      </c>
      <c r="R565" s="20">
        <v>17.294117647058819</v>
      </c>
      <c r="S565" s="20">
        <v>18.146991210277221</v>
      </c>
      <c r="T565" s="20">
        <v>14.395537525354969</v>
      </c>
      <c r="U565" s="20">
        <v>5.6607843137254887</v>
      </c>
      <c r="V565" s="43">
        <v>141.23758302676859</v>
      </c>
      <c r="W565" s="23">
        <v>217</v>
      </c>
      <c r="X565" s="44">
        <v>0.90416666666666667</v>
      </c>
      <c r="Y565" s="45" t="s">
        <v>1214</v>
      </c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</row>
    <row r="566" spans="1:39" ht="16.5" customHeight="1" x14ac:dyDescent="0.25">
      <c r="A566" s="16">
        <v>25020670</v>
      </c>
      <c r="B566" s="17" t="s">
        <v>1211</v>
      </c>
      <c r="C566" s="17" t="s">
        <v>1416</v>
      </c>
      <c r="D566" s="17" t="s">
        <v>1670</v>
      </c>
      <c r="E566" s="17" t="s">
        <v>44</v>
      </c>
      <c r="F566" s="17">
        <v>5</v>
      </c>
      <c r="G566" s="17">
        <v>500</v>
      </c>
      <c r="H566" s="18">
        <v>-73.559722220000012</v>
      </c>
      <c r="I566" s="19">
        <v>9.05027778</v>
      </c>
      <c r="J566" s="42">
        <v>1.1111111111111109</v>
      </c>
      <c r="K566" s="20">
        <v>1.691360363774157</v>
      </c>
      <c r="L566" s="20">
        <v>3.8461538461538449</v>
      </c>
      <c r="M566" s="20">
        <v>7.8214285714285721</v>
      </c>
      <c r="N566" s="20">
        <v>10.357142857142859</v>
      </c>
      <c r="O566" s="20">
        <v>8.5357142857142847</v>
      </c>
      <c r="P566" s="20">
        <v>8.4642857142857117</v>
      </c>
      <c r="Q566" s="20">
        <v>11.44444444444445</v>
      </c>
      <c r="R566" s="20">
        <v>12.90583554376658</v>
      </c>
      <c r="S566" s="20">
        <v>13.53846153846154</v>
      </c>
      <c r="T566" s="20">
        <v>9.9230769230769234</v>
      </c>
      <c r="U566" s="20">
        <v>3.1111111111111098</v>
      </c>
      <c r="V566" s="43">
        <v>92.750126310471131</v>
      </c>
      <c r="W566" s="23">
        <v>323</v>
      </c>
      <c r="X566" s="44">
        <v>0.89722222222222225</v>
      </c>
      <c r="Y566" s="4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</row>
    <row r="567" spans="1:39" ht="16.5" customHeight="1" x14ac:dyDescent="0.25">
      <c r="A567" s="16">
        <v>25021640</v>
      </c>
      <c r="B567" s="17" t="s">
        <v>1211</v>
      </c>
      <c r="C567" s="17" t="s">
        <v>704</v>
      </c>
      <c r="D567" s="17" t="s">
        <v>1671</v>
      </c>
      <c r="E567" s="17" t="s">
        <v>44</v>
      </c>
      <c r="F567" s="17">
        <v>5</v>
      </c>
      <c r="G567" s="17">
        <v>40</v>
      </c>
      <c r="H567" s="18">
        <v>-73.702555560000008</v>
      </c>
      <c r="I567" s="19">
        <v>8.7127499999999998</v>
      </c>
      <c r="J567" s="42">
        <v>1.066666666666666</v>
      </c>
      <c r="K567" s="20">
        <v>1.468165024630542</v>
      </c>
      <c r="L567" s="20">
        <v>3.2666666666666648</v>
      </c>
      <c r="M567" s="20">
        <v>6.3379310344827591</v>
      </c>
      <c r="N567" s="20">
        <v>7.5722222222222184</v>
      </c>
      <c r="O567" s="20">
        <v>6.3333333333333321</v>
      </c>
      <c r="P567" s="20">
        <v>6.2999999999999972</v>
      </c>
      <c r="Q567" s="20">
        <v>8.5333333333333297</v>
      </c>
      <c r="R567" s="20">
        <v>9.9183908045976992</v>
      </c>
      <c r="S567" s="20">
        <v>10.68582375478927</v>
      </c>
      <c r="T567" s="20">
        <v>8.3195402298850567</v>
      </c>
      <c r="U567" s="20">
        <v>2.6206896551724128</v>
      </c>
      <c r="V567" s="43">
        <v>72.422762725779947</v>
      </c>
      <c r="W567" s="23">
        <v>358</v>
      </c>
      <c r="X567" s="44">
        <v>0.99444444444444446</v>
      </c>
      <c r="Y567" s="4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</row>
    <row r="568" spans="1:39" ht="16.5" customHeight="1" x14ac:dyDescent="0.25">
      <c r="A568" s="16">
        <v>28040010</v>
      </c>
      <c r="B568" s="17" t="s">
        <v>1211</v>
      </c>
      <c r="C568" s="17" t="s">
        <v>180</v>
      </c>
      <c r="D568" s="17" t="s">
        <v>180</v>
      </c>
      <c r="E568" s="17" t="s">
        <v>44</v>
      </c>
      <c r="F568" s="17">
        <v>5</v>
      </c>
      <c r="G568" s="17">
        <v>10</v>
      </c>
      <c r="H568" s="18">
        <v>-73.58502777999999</v>
      </c>
      <c r="I568" s="19">
        <v>10.414638890000001</v>
      </c>
      <c r="J568" s="42">
        <v>1.6</v>
      </c>
      <c r="K568" s="20">
        <v>1.768524220032841</v>
      </c>
      <c r="L568" s="20">
        <v>4.9744444444444431</v>
      </c>
      <c r="M568" s="20">
        <v>10.41149425287357</v>
      </c>
      <c r="N568" s="20">
        <v>14.61222222222222</v>
      </c>
      <c r="O568" s="20">
        <v>10.74367816091954</v>
      </c>
      <c r="P568" s="20">
        <v>7.7333333333333334</v>
      </c>
      <c r="Q568" s="20">
        <v>12.38111111111111</v>
      </c>
      <c r="R568" s="20">
        <v>15.135714285714281</v>
      </c>
      <c r="S568" s="20">
        <v>15.21555555555555</v>
      </c>
      <c r="T568" s="20">
        <v>12.46666666666667</v>
      </c>
      <c r="U568" s="20">
        <v>4.206896551724137</v>
      </c>
      <c r="V568" s="43">
        <v>111.2496408045977</v>
      </c>
      <c r="W568" s="23">
        <v>359</v>
      </c>
      <c r="X568" s="44">
        <v>0.99722222222222223</v>
      </c>
      <c r="Y568" s="4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</row>
    <row r="569" spans="1:39" ht="16.5" customHeight="1" x14ac:dyDescent="0.25">
      <c r="A569" s="16">
        <v>29060090</v>
      </c>
      <c r="B569" s="17" t="s">
        <v>1211</v>
      </c>
      <c r="C569" s="17" t="s">
        <v>1672</v>
      </c>
      <c r="D569" s="17" t="s">
        <v>180</v>
      </c>
      <c r="E569" s="17" t="s">
        <v>44</v>
      </c>
      <c r="F569" s="17">
        <v>5</v>
      </c>
      <c r="G569" s="17">
        <v>20</v>
      </c>
      <c r="H569" s="18">
        <v>-73.603805560000012</v>
      </c>
      <c r="I569" s="19">
        <v>10.56330556</v>
      </c>
      <c r="J569" s="42">
        <v>2.5055555555555551</v>
      </c>
      <c r="K569" s="20">
        <v>4.3001231527093582</v>
      </c>
      <c r="L569" s="20">
        <v>10.53333333333333</v>
      </c>
      <c r="M569" s="20">
        <v>16.702734839476811</v>
      </c>
      <c r="N569" s="20">
        <v>18.96551724137931</v>
      </c>
      <c r="O569" s="20">
        <v>13.03333333333333</v>
      </c>
      <c r="P569" s="20">
        <v>11.70459770114943</v>
      </c>
      <c r="Q569" s="20">
        <v>16.784444444444439</v>
      </c>
      <c r="R569" s="20">
        <v>19.493103448275861</v>
      </c>
      <c r="S569" s="20">
        <v>19.833333333333329</v>
      </c>
      <c r="T569" s="20">
        <v>13.312643678160921</v>
      </c>
      <c r="U569" s="20">
        <v>5.5999999999999988</v>
      </c>
      <c r="V569" s="43">
        <v>152.7687200611517</v>
      </c>
      <c r="W569" s="23">
        <v>357</v>
      </c>
      <c r="X569" s="44">
        <v>0.9916666666666667</v>
      </c>
      <c r="Y569" s="4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</row>
    <row r="570" spans="1:39" ht="16.5" customHeight="1" x14ac:dyDescent="0.25">
      <c r="A570" s="16">
        <v>23190580</v>
      </c>
      <c r="B570" s="17" t="s">
        <v>1211</v>
      </c>
      <c r="C570" s="17" t="s">
        <v>1673</v>
      </c>
      <c r="D570" s="17" t="s">
        <v>1674</v>
      </c>
      <c r="E570" s="17" t="s">
        <v>44</v>
      </c>
      <c r="F570" s="17">
        <v>8</v>
      </c>
      <c r="G570" s="17">
        <v>75</v>
      </c>
      <c r="H570" s="18">
        <v>-73.618777780000002</v>
      </c>
      <c r="I570" s="19">
        <v>8.0887499999999992</v>
      </c>
      <c r="J570" s="42">
        <v>1.3448275862068959</v>
      </c>
      <c r="K570" s="20">
        <v>2.5359891801548211</v>
      </c>
      <c r="L570" s="20">
        <v>4.0689655172413781</v>
      </c>
      <c r="M570" s="20">
        <v>8</v>
      </c>
      <c r="N570" s="20">
        <v>11</v>
      </c>
      <c r="O570" s="20">
        <v>8.3214285714285712</v>
      </c>
      <c r="P570" s="20">
        <v>8.93333333333333</v>
      </c>
      <c r="Q570" s="20">
        <v>9.5517241379310303</v>
      </c>
      <c r="R570" s="20">
        <v>10.44827586206897</v>
      </c>
      <c r="S570" s="20">
        <v>10.71444444444445</v>
      </c>
      <c r="T570" s="20">
        <v>7.1428571428571432</v>
      </c>
      <c r="U570" s="20">
        <v>3.2857142857142851</v>
      </c>
      <c r="V570" s="43">
        <v>85.347560061380847</v>
      </c>
      <c r="W570" s="23">
        <v>348</v>
      </c>
      <c r="X570" s="44">
        <v>0.96666666666666667</v>
      </c>
      <c r="Y570" s="4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</row>
    <row r="571" spans="1:39" ht="16.5" customHeight="1" x14ac:dyDescent="0.25">
      <c r="A571" s="16">
        <v>23190480</v>
      </c>
      <c r="B571" s="17" t="s">
        <v>1211</v>
      </c>
      <c r="C571" s="17" t="s">
        <v>1675</v>
      </c>
      <c r="D571" s="17" t="s">
        <v>1674</v>
      </c>
      <c r="E571" s="17" t="s">
        <v>44</v>
      </c>
      <c r="F571" s="17">
        <v>8</v>
      </c>
      <c r="G571" s="17">
        <v>228</v>
      </c>
      <c r="H571" s="18">
        <v>-73.507499999999993</v>
      </c>
      <c r="I571" s="19">
        <v>8.0988888900000013</v>
      </c>
      <c r="J571" s="42">
        <v>1.566666666666666</v>
      </c>
      <c r="K571" s="20">
        <v>2.6696018062397369</v>
      </c>
      <c r="L571" s="20">
        <v>5.6666666666666643</v>
      </c>
      <c r="M571" s="20">
        <v>8.6206896551724146</v>
      </c>
      <c r="N571" s="20">
        <v>13.206896551724141</v>
      </c>
      <c r="O571" s="20">
        <v>8.5666666666666647</v>
      </c>
      <c r="P571" s="20">
        <v>8.8000000000000007</v>
      </c>
      <c r="Q571" s="20">
        <v>9.8666666666666654</v>
      </c>
      <c r="R571" s="20">
        <v>10.51724137931034</v>
      </c>
      <c r="S571" s="20">
        <v>10.666666666666661</v>
      </c>
      <c r="T571" s="20">
        <v>9.0000000000000018</v>
      </c>
      <c r="U571" s="20">
        <v>3.448275862068964</v>
      </c>
      <c r="V571" s="43">
        <v>92.596038587848923</v>
      </c>
      <c r="W571" s="23">
        <v>355</v>
      </c>
      <c r="X571" s="44">
        <v>0.98611111111111116</v>
      </c>
      <c r="Y571" s="4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</row>
    <row r="572" spans="1:39" ht="16.5" customHeight="1" x14ac:dyDescent="0.25">
      <c r="A572" s="16">
        <v>16050060</v>
      </c>
      <c r="B572" s="17" t="s">
        <v>1211</v>
      </c>
      <c r="C572" s="17" t="s">
        <v>1674</v>
      </c>
      <c r="D572" s="17" t="s">
        <v>1674</v>
      </c>
      <c r="E572" s="17" t="s">
        <v>44</v>
      </c>
      <c r="F572" s="17">
        <v>8</v>
      </c>
      <c r="G572" s="17">
        <v>1200</v>
      </c>
      <c r="H572" s="18">
        <v>-73.388333329999995</v>
      </c>
      <c r="I572" s="19">
        <v>8.2930555599999991</v>
      </c>
      <c r="J572" s="42">
        <v>2.2333333333333329</v>
      </c>
      <c r="K572" s="20">
        <v>2.4712951559934311</v>
      </c>
      <c r="L572" s="20">
        <v>5.1666666666666652</v>
      </c>
      <c r="M572" s="20">
        <v>10.266666666666669</v>
      </c>
      <c r="N572" s="20">
        <v>14.5</v>
      </c>
      <c r="O572" s="20">
        <v>9.8333333333333304</v>
      </c>
      <c r="P572" s="20">
        <v>8.9999999999999982</v>
      </c>
      <c r="Q572" s="20">
        <v>13.566666666666659</v>
      </c>
      <c r="R572" s="20">
        <v>15.4</v>
      </c>
      <c r="S572" s="20">
        <v>14.4</v>
      </c>
      <c r="T572" s="20">
        <v>9.2000000000000011</v>
      </c>
      <c r="U572" s="20">
        <v>5.5333333333333314</v>
      </c>
      <c r="V572" s="43">
        <v>111.5712951559934</v>
      </c>
      <c r="W572" s="23">
        <v>360</v>
      </c>
      <c r="X572" s="44">
        <v>1</v>
      </c>
      <c r="Y572" s="4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</row>
    <row r="573" spans="1:39" ht="16.5" customHeight="1" x14ac:dyDescent="0.25">
      <c r="A573" s="16">
        <v>23190110</v>
      </c>
      <c r="B573" s="17" t="s">
        <v>1211</v>
      </c>
      <c r="C573" s="17" t="s">
        <v>1677</v>
      </c>
      <c r="D573" s="17" t="s">
        <v>743</v>
      </c>
      <c r="E573" s="17" t="s">
        <v>44</v>
      </c>
      <c r="F573" s="17">
        <v>8</v>
      </c>
      <c r="G573" s="17">
        <v>164</v>
      </c>
      <c r="H573" s="18">
        <v>-73.428055560000004</v>
      </c>
      <c r="I573" s="19">
        <v>7.8380555599999999</v>
      </c>
      <c r="J573" s="42">
        <v>3.7999999999999989</v>
      </c>
      <c r="K573" s="20">
        <v>4.2061884236453206</v>
      </c>
      <c r="L573" s="20">
        <v>8.3740740740740716</v>
      </c>
      <c r="M573" s="20">
        <v>13.4</v>
      </c>
      <c r="N573" s="20">
        <v>13.9</v>
      </c>
      <c r="O573" s="20">
        <v>11.166666666666661</v>
      </c>
      <c r="P573" s="20">
        <v>10.83333333333333</v>
      </c>
      <c r="Q573" s="20">
        <v>11.266666666666669</v>
      </c>
      <c r="R573" s="20">
        <v>13.2</v>
      </c>
      <c r="S573" s="20">
        <v>14.555555555555561</v>
      </c>
      <c r="T573" s="20">
        <v>13.793103448275859</v>
      </c>
      <c r="U573" s="20">
        <v>7.6999999999999984</v>
      </c>
      <c r="V573" s="43">
        <v>126.1955881682175</v>
      </c>
      <c r="W573" s="23">
        <v>359</v>
      </c>
      <c r="X573" s="44">
        <v>0.99722222222222223</v>
      </c>
      <c r="Y573" s="4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</row>
    <row r="574" spans="1:39" ht="16.5" customHeight="1" x14ac:dyDescent="0.25">
      <c r="A574" s="16">
        <v>23190810</v>
      </c>
      <c r="B574" s="17" t="s">
        <v>1211</v>
      </c>
      <c r="C574" s="17" t="s">
        <v>1678</v>
      </c>
      <c r="D574" s="17" t="s">
        <v>743</v>
      </c>
      <c r="E574" s="17" t="s">
        <v>44</v>
      </c>
      <c r="F574" s="17">
        <v>8</v>
      </c>
      <c r="G574" s="17">
        <v>650</v>
      </c>
      <c r="H574" s="18">
        <v>-73.321444439999993</v>
      </c>
      <c r="I574" s="19">
        <v>7.8126111099999997</v>
      </c>
      <c r="J574" s="42">
        <v>6.8928571428571397</v>
      </c>
      <c r="K574" s="20">
        <v>6.5826290980125703</v>
      </c>
      <c r="L574" s="20">
        <v>12.17241379310345</v>
      </c>
      <c r="M574" s="20">
        <v>15.73333333333334</v>
      </c>
      <c r="N574" s="20">
        <v>16.766666666666669</v>
      </c>
      <c r="O574" s="20">
        <v>12.766666666666669</v>
      </c>
      <c r="P574" s="20">
        <v>11.7</v>
      </c>
      <c r="Q574" s="20">
        <v>14.103448275862069</v>
      </c>
      <c r="R574" s="20">
        <v>15.517241379310351</v>
      </c>
      <c r="S574" s="20">
        <v>18.6551724137931</v>
      </c>
      <c r="T574" s="20">
        <v>19.3448275862069</v>
      </c>
      <c r="U574" s="20">
        <v>12.44827586206897</v>
      </c>
      <c r="V574" s="43">
        <v>162.68353221788121</v>
      </c>
      <c r="W574" s="23">
        <v>351</v>
      </c>
      <c r="X574" s="44">
        <v>0.97499999999999998</v>
      </c>
      <c r="Y574" s="4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</row>
    <row r="575" spans="1:39" ht="16.5" customHeight="1" x14ac:dyDescent="0.25">
      <c r="A575" s="16">
        <v>23190500</v>
      </c>
      <c r="B575" s="17" t="s">
        <v>1211</v>
      </c>
      <c r="C575" s="17" t="s">
        <v>743</v>
      </c>
      <c r="D575" s="17" t="s">
        <v>743</v>
      </c>
      <c r="E575" s="17" t="s">
        <v>44</v>
      </c>
      <c r="F575" s="17">
        <v>8</v>
      </c>
      <c r="G575" s="17">
        <v>134</v>
      </c>
      <c r="H575" s="18">
        <v>-73.388333329999995</v>
      </c>
      <c r="I575" s="19">
        <v>7.7597222199999996</v>
      </c>
      <c r="J575" s="42">
        <v>3.718855218855218</v>
      </c>
      <c r="K575" s="20">
        <v>4.0086548987411046</v>
      </c>
      <c r="L575" s="20">
        <v>8.3111111111111065</v>
      </c>
      <c r="M575" s="20">
        <v>12.76923076923077</v>
      </c>
      <c r="N575" s="20">
        <v>14.22222222222222</v>
      </c>
      <c r="O575" s="20">
        <v>9.8275862068965516</v>
      </c>
      <c r="P575" s="20">
        <v>9.3103448275862046</v>
      </c>
      <c r="Q575" s="20">
        <v>10.620689655172409</v>
      </c>
      <c r="R575" s="20">
        <v>12.03448275862069</v>
      </c>
      <c r="S575" s="20">
        <v>13.851851851851849</v>
      </c>
      <c r="T575" s="20">
        <v>14.296296296296299</v>
      </c>
      <c r="U575" s="20">
        <v>7.4615384615384581</v>
      </c>
      <c r="V575" s="43">
        <v>120.43286427812291</v>
      </c>
      <c r="W575" s="23">
        <v>330</v>
      </c>
      <c r="X575" s="44">
        <v>0.91666666666666663</v>
      </c>
      <c r="Y575" s="4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</row>
    <row r="576" spans="1:39" ht="16.5" customHeight="1" x14ac:dyDescent="0.25">
      <c r="A576" s="16">
        <v>28025020</v>
      </c>
      <c r="B576" s="17" t="s">
        <v>1236</v>
      </c>
      <c r="C576" s="17" t="s">
        <v>1679</v>
      </c>
      <c r="D576" s="17" t="s">
        <v>1680</v>
      </c>
      <c r="E576" s="17" t="s">
        <v>44</v>
      </c>
      <c r="F576" s="17">
        <v>5</v>
      </c>
      <c r="G576" s="17">
        <v>350</v>
      </c>
      <c r="H576" s="18">
        <v>-73.131388889999997</v>
      </c>
      <c r="I576" s="19">
        <v>10.271388890000001</v>
      </c>
      <c r="J576" s="42">
        <v>1.9402298850574711</v>
      </c>
      <c r="K576" s="20">
        <v>2.4739550753251489</v>
      </c>
      <c r="L576" s="20">
        <v>5.6620331049581933</v>
      </c>
      <c r="M576" s="20">
        <v>12.611494252873561</v>
      </c>
      <c r="N576" s="20">
        <v>16.7623973727422</v>
      </c>
      <c r="O576" s="20">
        <v>14.29369640576537</v>
      </c>
      <c r="P576" s="20">
        <v>12.819817677368221</v>
      </c>
      <c r="Q576" s="20">
        <v>16.683912607188471</v>
      </c>
      <c r="R576" s="20">
        <v>16.524610993822819</v>
      </c>
      <c r="S576" s="20">
        <v>17.33048241888908</v>
      </c>
      <c r="T576" s="20">
        <v>12.62</v>
      </c>
      <c r="U576" s="20">
        <v>4.0845806492358214</v>
      </c>
      <c r="V576" s="43">
        <v>133.80721044322641</v>
      </c>
      <c r="W576" s="23">
        <v>340</v>
      </c>
      <c r="X576" s="44">
        <v>0.94444444444444442</v>
      </c>
      <c r="Y576" s="4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</row>
    <row r="577" spans="1:39" ht="16.5" customHeight="1" x14ac:dyDescent="0.25">
      <c r="A577" s="16">
        <v>28020590</v>
      </c>
      <c r="B577" s="17" t="s">
        <v>1211</v>
      </c>
      <c r="C577" s="17" t="s">
        <v>99</v>
      </c>
      <c r="D577" s="17" t="s">
        <v>1680</v>
      </c>
      <c r="E577" s="17" t="s">
        <v>44</v>
      </c>
      <c r="F577" s="17">
        <v>5</v>
      </c>
      <c r="G577" s="17">
        <v>140</v>
      </c>
      <c r="H577" s="18">
        <v>-73.221722220000004</v>
      </c>
      <c r="I577" s="19">
        <v>10.152388889999999</v>
      </c>
      <c r="J577" s="42">
        <v>1.142857142857143</v>
      </c>
      <c r="K577" s="20">
        <v>1.5191912972085391</v>
      </c>
      <c r="L577" s="20">
        <v>3.3703703703703689</v>
      </c>
      <c r="M577" s="20">
        <v>7</v>
      </c>
      <c r="N577" s="20">
        <v>8.3703703703703702</v>
      </c>
      <c r="O577" s="20">
        <v>6.1923076923076907</v>
      </c>
      <c r="P577" s="20">
        <v>6.2799999999999976</v>
      </c>
      <c r="Q577" s="20">
        <v>7.783999999999998</v>
      </c>
      <c r="R577" s="20">
        <v>7.7351724137931033</v>
      </c>
      <c r="S577" s="20">
        <v>9.1626666666666647</v>
      </c>
      <c r="T577" s="20">
        <v>7.3461538461538476</v>
      </c>
      <c r="U577" s="20">
        <v>2.888888888888888</v>
      </c>
      <c r="V577" s="43">
        <v>68.791978688616609</v>
      </c>
      <c r="W577" s="23">
        <v>315</v>
      </c>
      <c r="X577" s="44">
        <v>0.875</v>
      </c>
      <c r="Y577" s="4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</row>
    <row r="578" spans="1:39" ht="16.5" customHeight="1" x14ac:dyDescent="0.25">
      <c r="A578" s="16">
        <v>28020410</v>
      </c>
      <c r="B578" s="17" t="s">
        <v>1211</v>
      </c>
      <c r="C578" s="17" t="s">
        <v>1681</v>
      </c>
      <c r="D578" s="17" t="s">
        <v>1680</v>
      </c>
      <c r="E578" s="17" t="s">
        <v>44</v>
      </c>
      <c r="F578" s="17">
        <v>5</v>
      </c>
      <c r="G578" s="17">
        <v>150</v>
      </c>
      <c r="H578" s="18">
        <v>-73.317027779999989</v>
      </c>
      <c r="I578" s="19">
        <v>10.18416667</v>
      </c>
      <c r="J578" s="42">
        <v>0.82261904761904758</v>
      </c>
      <c r="K578" s="20">
        <v>0.93083370800427434</v>
      </c>
      <c r="L578" s="20">
        <v>2.5357142857142851</v>
      </c>
      <c r="M578" s="20">
        <v>6.0855683269476346</v>
      </c>
      <c r="N578" s="20">
        <v>8.1481481481481453</v>
      </c>
      <c r="O578" s="20">
        <v>5.1034482758620694</v>
      </c>
      <c r="P578" s="20">
        <v>5.0425287356321826</v>
      </c>
      <c r="Q578" s="20">
        <v>6.7586206896551699</v>
      </c>
      <c r="R578" s="20">
        <v>7.3793103448275872</v>
      </c>
      <c r="S578" s="20">
        <v>8.233333333333329</v>
      </c>
      <c r="T578" s="20">
        <v>7.0344827586206904</v>
      </c>
      <c r="U578" s="20">
        <v>2.3214285714285712</v>
      </c>
      <c r="V578" s="43">
        <v>60.396036225792983</v>
      </c>
      <c r="W578" s="23">
        <v>341</v>
      </c>
      <c r="X578" s="44">
        <v>0.94722222222222219</v>
      </c>
      <c r="Y578" s="4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</row>
    <row r="579" spans="1:39" ht="16.5" customHeight="1" x14ac:dyDescent="0.25">
      <c r="A579" s="16">
        <v>28020420</v>
      </c>
      <c r="B579" s="17" t="s">
        <v>1211</v>
      </c>
      <c r="C579" s="17" t="s">
        <v>1682</v>
      </c>
      <c r="D579" s="17" t="s">
        <v>1680</v>
      </c>
      <c r="E579" s="17" t="s">
        <v>44</v>
      </c>
      <c r="F579" s="17">
        <v>5</v>
      </c>
      <c r="G579" s="17">
        <v>70</v>
      </c>
      <c r="H579" s="18">
        <v>-73.547694440000001</v>
      </c>
      <c r="I579" s="19">
        <v>9.8446111100000007</v>
      </c>
      <c r="J579" s="42">
        <v>0.8128205128205126</v>
      </c>
      <c r="K579" s="20">
        <v>0.88582322849564199</v>
      </c>
      <c r="L579" s="20">
        <v>4.1923076923076907</v>
      </c>
      <c r="M579" s="20">
        <v>6.3928571428571441</v>
      </c>
      <c r="N579" s="20">
        <v>6.9285714285714262</v>
      </c>
      <c r="O579" s="20">
        <v>5.3571428571428577</v>
      </c>
      <c r="P579" s="20">
        <v>5.4642857142857117</v>
      </c>
      <c r="Q579" s="20">
        <v>7.1071428571428541</v>
      </c>
      <c r="R579" s="20">
        <v>7.1785714285714279</v>
      </c>
      <c r="S579" s="20">
        <v>7.8076923076923039</v>
      </c>
      <c r="T579" s="20">
        <v>7.3620689655172411</v>
      </c>
      <c r="U579" s="20">
        <v>2</v>
      </c>
      <c r="V579" s="43">
        <v>61.489284135404823</v>
      </c>
      <c r="W579" s="23">
        <v>324</v>
      </c>
      <c r="X579" s="44">
        <v>0.9</v>
      </c>
      <c r="Y579" s="4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</row>
    <row r="580" spans="1:39" ht="16.5" customHeight="1" x14ac:dyDescent="0.25">
      <c r="A580" s="16">
        <v>23190520</v>
      </c>
      <c r="B580" s="17" t="s">
        <v>1211</v>
      </c>
      <c r="C580" s="17" t="s">
        <v>1524</v>
      </c>
      <c r="D580" s="17" t="s">
        <v>2054</v>
      </c>
      <c r="E580" s="17" t="s">
        <v>44</v>
      </c>
      <c r="F580" s="17">
        <v>8</v>
      </c>
      <c r="G580" s="17">
        <v>271</v>
      </c>
      <c r="H580" s="18">
        <v>-73.439722220000007</v>
      </c>
      <c r="I580" s="19">
        <v>7.9955555599999997</v>
      </c>
      <c r="J580" s="42">
        <v>2.6809523809523812</v>
      </c>
      <c r="K580" s="20">
        <v>2.9634170478536239</v>
      </c>
      <c r="L580" s="20">
        <v>6.7586206896551699</v>
      </c>
      <c r="M580" s="20">
        <v>10.645568462453131</v>
      </c>
      <c r="N580" s="20">
        <v>12.176666666666669</v>
      </c>
      <c r="O580" s="20">
        <v>8.9425287356321856</v>
      </c>
      <c r="P580" s="20">
        <v>9.2666666666666639</v>
      </c>
      <c r="Q580" s="20">
        <v>9.1811111111111092</v>
      </c>
      <c r="R580" s="20">
        <v>11.566666666666659</v>
      </c>
      <c r="S580" s="20">
        <v>13.035714285714279</v>
      </c>
      <c r="T580" s="20">
        <v>12.23076923076923</v>
      </c>
      <c r="U580" s="20">
        <v>6.2857142857142838</v>
      </c>
      <c r="V580" s="43">
        <v>105.73439622985541</v>
      </c>
      <c r="W580" s="23">
        <v>346</v>
      </c>
      <c r="X580" s="44">
        <v>0.96111111111111114</v>
      </c>
      <c r="Y580" s="4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</row>
    <row r="581" spans="1:39" ht="16.5" customHeight="1" x14ac:dyDescent="0.25">
      <c r="A581" s="16">
        <v>25020090</v>
      </c>
      <c r="B581" s="17" t="s">
        <v>1211</v>
      </c>
      <c r="C581" s="17" t="s">
        <v>478</v>
      </c>
      <c r="D581" s="17" t="s">
        <v>478</v>
      </c>
      <c r="E581" s="17" t="s">
        <v>44</v>
      </c>
      <c r="F581" s="17">
        <v>5</v>
      </c>
      <c r="G581" s="17">
        <v>20</v>
      </c>
      <c r="H581" s="18">
        <v>-73.815444439999993</v>
      </c>
      <c r="I581" s="19">
        <v>8.8603888900000012</v>
      </c>
      <c r="J581" s="42">
        <v>1.2</v>
      </c>
      <c r="K581" s="20">
        <v>1.467005336617405</v>
      </c>
      <c r="L581" s="20">
        <v>4.5379310344827557</v>
      </c>
      <c r="M581" s="20">
        <v>7.9840722495894898</v>
      </c>
      <c r="N581" s="20">
        <v>10.200536398467429</v>
      </c>
      <c r="O581" s="20">
        <v>8.7333333333333325</v>
      </c>
      <c r="P581" s="20">
        <v>9.3448275862068932</v>
      </c>
      <c r="Q581" s="20">
        <v>11.333333333333339</v>
      </c>
      <c r="R581" s="20">
        <v>12.32142857142858</v>
      </c>
      <c r="S581" s="20">
        <v>13.3</v>
      </c>
      <c r="T581" s="20">
        <v>11.3448275862069</v>
      </c>
      <c r="U581" s="20">
        <v>3.8666666666666658</v>
      </c>
      <c r="V581" s="43">
        <v>95.63396209633278</v>
      </c>
      <c r="W581" s="23">
        <v>356</v>
      </c>
      <c r="X581" s="44">
        <v>0.98888888888888893</v>
      </c>
      <c r="Y581" s="4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</row>
    <row r="582" spans="1:39" ht="16.5" customHeight="1" x14ac:dyDescent="0.25">
      <c r="A582" s="16">
        <v>28025502</v>
      </c>
      <c r="B582" s="17" t="s">
        <v>1218</v>
      </c>
      <c r="C582" s="17" t="s">
        <v>43</v>
      </c>
      <c r="D582" s="17" t="s">
        <v>45</v>
      </c>
      <c r="E582" s="17" t="s">
        <v>44</v>
      </c>
      <c r="F582" s="17">
        <v>5</v>
      </c>
      <c r="G582" s="17">
        <v>138</v>
      </c>
      <c r="H582" s="18">
        <v>-73.247666670000001</v>
      </c>
      <c r="I582" s="19">
        <v>10.43616667</v>
      </c>
      <c r="J582" s="42">
        <v>0.79999999999999993</v>
      </c>
      <c r="K582" s="20">
        <v>1.1028633004926109</v>
      </c>
      <c r="L582" s="20">
        <v>3.6022988505747122</v>
      </c>
      <c r="M582" s="20">
        <v>8.2452107279693472</v>
      </c>
      <c r="N582" s="20">
        <v>13.67701149425287</v>
      </c>
      <c r="O582" s="20">
        <v>10.49702734839477</v>
      </c>
      <c r="P582" s="20">
        <v>9.3689655172413762</v>
      </c>
      <c r="Q582" s="20">
        <v>13.138752052545151</v>
      </c>
      <c r="R582" s="20">
        <v>14.60114942528736</v>
      </c>
      <c r="S582" s="20">
        <v>15.26026272577997</v>
      </c>
      <c r="T582" s="20">
        <v>10.1064039408867</v>
      </c>
      <c r="U582" s="20">
        <v>3.3377777777777768</v>
      </c>
      <c r="V582" s="43">
        <v>103.7377231612026</v>
      </c>
      <c r="W582" s="23">
        <v>351</v>
      </c>
      <c r="X582" s="44">
        <v>0.97499999999999998</v>
      </c>
      <c r="Y582" s="4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</row>
    <row r="583" spans="1:39" ht="16.5" customHeight="1" x14ac:dyDescent="0.25">
      <c r="A583" s="16">
        <v>28010360</v>
      </c>
      <c r="B583" s="17" t="s">
        <v>1211</v>
      </c>
      <c r="C583" s="17" t="s">
        <v>483</v>
      </c>
      <c r="D583" s="17" t="s">
        <v>45</v>
      </c>
      <c r="E583" s="17" t="s">
        <v>44</v>
      </c>
      <c r="F583" s="17">
        <v>5</v>
      </c>
      <c r="G583" s="17">
        <v>800</v>
      </c>
      <c r="H583" s="18">
        <v>-73.353055560000001</v>
      </c>
      <c r="I583" s="19">
        <v>10.697333329999999</v>
      </c>
      <c r="J583" s="42">
        <v>1.038271604938271</v>
      </c>
      <c r="K583" s="20">
        <v>1.227980751687648</v>
      </c>
      <c r="L583" s="20">
        <v>4.4074074074074057</v>
      </c>
      <c r="M583" s="20">
        <v>10.148148148148151</v>
      </c>
      <c r="N583" s="20">
        <v>12.74074074074074</v>
      </c>
      <c r="O583" s="20">
        <v>5.5555555555555571</v>
      </c>
      <c r="P583" s="20">
        <v>5.4074074074074057</v>
      </c>
      <c r="Q583" s="20">
        <v>8.1851851851851816</v>
      </c>
      <c r="R583" s="20">
        <v>12.925925925925929</v>
      </c>
      <c r="S583" s="20">
        <v>15.816666666666659</v>
      </c>
      <c r="T583" s="20">
        <v>9.5431034482758612</v>
      </c>
      <c r="U583" s="20">
        <v>2.4353341847594709</v>
      </c>
      <c r="V583" s="43">
        <v>89.431727026698269</v>
      </c>
      <c r="W583" s="23">
        <v>326</v>
      </c>
      <c r="X583" s="44">
        <v>0.90555555555555556</v>
      </c>
      <c r="Y583" s="4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</row>
    <row r="584" spans="1:39" ht="16.5" customHeight="1" x14ac:dyDescent="0.25">
      <c r="A584" s="16">
        <v>28030190</v>
      </c>
      <c r="B584" s="17" t="s">
        <v>1211</v>
      </c>
      <c r="C584" s="17" t="s">
        <v>1683</v>
      </c>
      <c r="D584" s="17" t="s">
        <v>45</v>
      </c>
      <c r="E584" s="17" t="s">
        <v>44</v>
      </c>
      <c r="F584" s="17">
        <v>5</v>
      </c>
      <c r="G584" s="17">
        <v>220</v>
      </c>
      <c r="H584" s="18">
        <v>-73.731722220000009</v>
      </c>
      <c r="I584" s="19">
        <v>10.088694439999999</v>
      </c>
      <c r="J584" s="42">
        <v>0.63333333333333319</v>
      </c>
      <c r="K584" s="20">
        <v>1.1017036124794739</v>
      </c>
      <c r="L584" s="20">
        <v>4.3455555555555554</v>
      </c>
      <c r="M584" s="20">
        <v>7.3000000000000007</v>
      </c>
      <c r="N584" s="20">
        <v>8.1866666666666639</v>
      </c>
      <c r="O584" s="20">
        <v>6.7</v>
      </c>
      <c r="P584" s="20">
        <v>7.299999999999998</v>
      </c>
      <c r="Q584" s="20">
        <v>8.8777777777777747</v>
      </c>
      <c r="R584" s="20">
        <v>9.5482758620689641</v>
      </c>
      <c r="S584" s="20">
        <v>9.9666666666666632</v>
      </c>
      <c r="T584" s="20">
        <v>7.2057471264367843</v>
      </c>
      <c r="U584" s="20">
        <v>2.6666666666666661</v>
      </c>
      <c r="V584" s="43">
        <v>73.832393267651881</v>
      </c>
      <c r="W584" s="23">
        <v>360</v>
      </c>
      <c r="X584" s="44">
        <v>1</v>
      </c>
      <c r="Y584" s="4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</row>
    <row r="585" spans="1:39" ht="16.5" customHeight="1" x14ac:dyDescent="0.25">
      <c r="A585" s="16">
        <v>28035020</v>
      </c>
      <c r="B585" s="17" t="s">
        <v>1236</v>
      </c>
      <c r="C585" s="17" t="s">
        <v>477</v>
      </c>
      <c r="D585" s="17" t="s">
        <v>45</v>
      </c>
      <c r="E585" s="17" t="s">
        <v>44</v>
      </c>
      <c r="F585" s="17">
        <v>5</v>
      </c>
      <c r="G585" s="17">
        <v>110</v>
      </c>
      <c r="H585" s="18">
        <v>-73.319444439999998</v>
      </c>
      <c r="I585" s="19">
        <v>10.363055559999999</v>
      </c>
      <c r="J585" s="42">
        <v>0.96551724137931016</v>
      </c>
      <c r="K585" s="20">
        <v>0.90233502570006707</v>
      </c>
      <c r="L585" s="20">
        <v>3.450574712643677</v>
      </c>
      <c r="M585" s="20">
        <v>8.666256157635468</v>
      </c>
      <c r="N585" s="20">
        <v>12.61950059453032</v>
      </c>
      <c r="O585" s="20">
        <v>9.6057471264367855</v>
      </c>
      <c r="P585" s="20">
        <v>7.7733333333333334</v>
      </c>
      <c r="Q585" s="20">
        <v>11.284444444444439</v>
      </c>
      <c r="R585" s="20">
        <v>12.27586206896552</v>
      </c>
      <c r="S585" s="20">
        <v>14.20229885057471</v>
      </c>
      <c r="T585" s="20">
        <v>9.974137931034484</v>
      </c>
      <c r="U585" s="20">
        <v>2.5517241379310338</v>
      </c>
      <c r="V585" s="43">
        <v>94.271731624609131</v>
      </c>
      <c r="W585" s="23">
        <v>349</v>
      </c>
      <c r="X585" s="44">
        <v>0.96944444444444444</v>
      </c>
      <c r="Y585" s="4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</row>
    <row r="586" spans="1:39" ht="16.5" customHeight="1" x14ac:dyDescent="0.25">
      <c r="A586" s="16">
        <v>28010020</v>
      </c>
      <c r="B586" s="17" t="s">
        <v>1211</v>
      </c>
      <c r="C586" s="17" t="s">
        <v>1684</v>
      </c>
      <c r="D586" s="17" t="s">
        <v>45</v>
      </c>
      <c r="E586" s="17" t="s">
        <v>44</v>
      </c>
      <c r="F586" s="17">
        <v>5</v>
      </c>
      <c r="G586" s="17">
        <v>160</v>
      </c>
      <c r="H586" s="18">
        <v>-73.237194439999996</v>
      </c>
      <c r="I586" s="19">
        <v>10.480111109999999</v>
      </c>
      <c r="J586" s="42">
        <v>0.36842105263157893</v>
      </c>
      <c r="K586" s="20">
        <v>0.63538695877625095</v>
      </c>
      <c r="L586" s="20">
        <v>1.368421052631579</v>
      </c>
      <c r="M586" s="20">
        <v>3.1052631578947372</v>
      </c>
      <c r="N586" s="20">
        <v>4.1944444444444429</v>
      </c>
      <c r="O586" s="20">
        <v>3.7500000000000009</v>
      </c>
      <c r="P586" s="20">
        <v>3.5499999999999989</v>
      </c>
      <c r="Q586" s="20">
        <v>5.1066666666666656</v>
      </c>
      <c r="R586" s="20">
        <v>6.4000000000000012</v>
      </c>
      <c r="S586" s="20">
        <v>7.5999999999999988</v>
      </c>
      <c r="T586" s="20">
        <v>5.2</v>
      </c>
      <c r="U586" s="20">
        <v>1.578947368421052</v>
      </c>
      <c r="V586" s="43">
        <v>42.857550701466323</v>
      </c>
      <c r="W586" s="23">
        <v>235</v>
      </c>
      <c r="X586" s="44">
        <v>0.97916666666666663</v>
      </c>
      <c r="Y586" s="45" t="s">
        <v>1214</v>
      </c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</row>
    <row r="587" spans="1:39" ht="16.5" customHeight="1" x14ac:dyDescent="0.25">
      <c r="A587" s="16">
        <v>28035040</v>
      </c>
      <c r="B587" s="17" t="s">
        <v>1236</v>
      </c>
      <c r="C587" s="17" t="s">
        <v>1404</v>
      </c>
      <c r="D587" s="17" t="s">
        <v>45</v>
      </c>
      <c r="E587" s="17" t="s">
        <v>44</v>
      </c>
      <c r="F587" s="17">
        <v>5</v>
      </c>
      <c r="G587" s="17">
        <v>50</v>
      </c>
      <c r="H587" s="18">
        <v>-73.64752777999999</v>
      </c>
      <c r="I587" s="19">
        <v>9.9049166700000004</v>
      </c>
      <c r="J587" s="42">
        <v>0.86206896551724133</v>
      </c>
      <c r="K587" s="20">
        <v>1.894468115559079</v>
      </c>
      <c r="L587" s="20">
        <v>6.3942528735632163</v>
      </c>
      <c r="M587" s="20">
        <v>9.05874840357599</v>
      </c>
      <c r="N587" s="20">
        <v>10.92592592592592</v>
      </c>
      <c r="O587" s="20">
        <v>8.4100985221674875</v>
      </c>
      <c r="P587" s="20">
        <v>8.7678160919540193</v>
      </c>
      <c r="Q587" s="20">
        <v>11.312722948870389</v>
      </c>
      <c r="R587" s="20">
        <v>11.328709208614089</v>
      </c>
      <c r="S587" s="20">
        <v>11.201149425287349</v>
      </c>
      <c r="T587" s="20">
        <v>9.8381962864721491</v>
      </c>
      <c r="U587" s="20">
        <v>3.1185185185185178</v>
      </c>
      <c r="V587" s="43">
        <v>93.11267528602545</v>
      </c>
      <c r="W587" s="23">
        <v>338</v>
      </c>
      <c r="X587" s="44">
        <v>0.93888888888888888</v>
      </c>
      <c r="Y587" s="4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</row>
    <row r="588" spans="1:39" ht="16.5" customHeight="1" x14ac:dyDescent="0.25">
      <c r="A588" s="16">
        <v>28020150</v>
      </c>
      <c r="B588" s="17" t="s">
        <v>1211</v>
      </c>
      <c r="C588" s="17" t="s">
        <v>1685</v>
      </c>
      <c r="D588" s="17" t="s">
        <v>45</v>
      </c>
      <c r="E588" s="17" t="s">
        <v>44</v>
      </c>
      <c r="F588" s="17">
        <v>5</v>
      </c>
      <c r="G588" s="17">
        <v>60</v>
      </c>
      <c r="H588" s="18">
        <v>-73.668833329999998</v>
      </c>
      <c r="I588" s="19">
        <v>10.029972219999999</v>
      </c>
      <c r="J588" s="42">
        <v>0.99999999999999978</v>
      </c>
      <c r="K588" s="20">
        <v>1.3301621510673229</v>
      </c>
      <c r="L588" s="20">
        <v>3.7716049382716039</v>
      </c>
      <c r="M588" s="20">
        <v>6.4091954022988507</v>
      </c>
      <c r="N588" s="20">
        <v>8.277777777777775</v>
      </c>
      <c r="O588" s="20">
        <v>5.6000000000000014</v>
      </c>
      <c r="P588" s="20">
        <v>6.1666666666666634</v>
      </c>
      <c r="Q588" s="20">
        <v>8.1666666666666643</v>
      </c>
      <c r="R588" s="20">
        <v>9.1149425287356323</v>
      </c>
      <c r="S588" s="20">
        <v>8.8666666666666654</v>
      </c>
      <c r="T588" s="20">
        <v>7.6425287356321849</v>
      </c>
      <c r="U588" s="20">
        <v>2.3448275862068959</v>
      </c>
      <c r="V588" s="43">
        <v>68.691039119990251</v>
      </c>
      <c r="W588" s="23">
        <v>359</v>
      </c>
      <c r="X588" s="44">
        <v>0.99722222222222223</v>
      </c>
      <c r="Y588" s="4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</row>
    <row r="589" spans="1:39" ht="16.5" customHeight="1" x14ac:dyDescent="0.25">
      <c r="A589" s="16">
        <v>28010370</v>
      </c>
      <c r="B589" s="17" t="s">
        <v>1211</v>
      </c>
      <c r="C589" s="17" t="s">
        <v>1686</v>
      </c>
      <c r="D589" s="17" t="s">
        <v>45</v>
      </c>
      <c r="E589" s="17" t="s">
        <v>44</v>
      </c>
      <c r="F589" s="17">
        <v>5</v>
      </c>
      <c r="G589" s="17">
        <v>180</v>
      </c>
      <c r="H589" s="18">
        <v>-73.325444439999998</v>
      </c>
      <c r="I589" s="19">
        <v>10.307083329999999</v>
      </c>
      <c r="J589" s="42">
        <v>0.39999999999999991</v>
      </c>
      <c r="K589" s="20">
        <v>0.77127843155141973</v>
      </c>
      <c r="L589" s="20">
        <v>2.5999999999999992</v>
      </c>
      <c r="M589" s="20">
        <v>6.5487179487179494</v>
      </c>
      <c r="N589" s="20">
        <v>9.1523809523809483</v>
      </c>
      <c r="O589" s="20">
        <v>6.3000000000000007</v>
      </c>
      <c r="P589" s="20">
        <v>5.6148148148148129</v>
      </c>
      <c r="Q589" s="20">
        <v>8.43333333333333</v>
      </c>
      <c r="R589" s="20">
        <v>9.1724137931034484</v>
      </c>
      <c r="S589" s="20">
        <v>10.20459770114943</v>
      </c>
      <c r="T589" s="20">
        <v>7.1666666666666661</v>
      </c>
      <c r="U589" s="20">
        <v>2.0999999999999992</v>
      </c>
      <c r="V589" s="43">
        <v>68.464203641718001</v>
      </c>
      <c r="W589" s="23">
        <v>356</v>
      </c>
      <c r="X589" s="44">
        <v>0.98888888888888893</v>
      </c>
      <c r="Y589" s="4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</row>
    <row r="590" spans="1:39" ht="16.5" customHeight="1" x14ac:dyDescent="0.25">
      <c r="A590" s="16">
        <v>28010090</v>
      </c>
      <c r="B590" s="17" t="s">
        <v>1211</v>
      </c>
      <c r="C590" s="17" t="s">
        <v>484</v>
      </c>
      <c r="D590" s="17" t="s">
        <v>45</v>
      </c>
      <c r="E590" s="17" t="s">
        <v>44</v>
      </c>
      <c r="F590" s="17">
        <v>5</v>
      </c>
      <c r="G590" s="17">
        <v>450</v>
      </c>
      <c r="H590" s="18">
        <v>-73.211611110000007</v>
      </c>
      <c r="I590" s="19">
        <v>10.70386111</v>
      </c>
      <c r="J590" s="42">
        <v>0.32500000000000001</v>
      </c>
      <c r="K590" s="20">
        <v>0.30910145888594159</v>
      </c>
      <c r="L590" s="20">
        <v>1.0395061728395061</v>
      </c>
      <c r="M590" s="20">
        <v>4.4681697612732103</v>
      </c>
      <c r="N590" s="20">
        <v>7.2222222222222214</v>
      </c>
      <c r="O590" s="20">
        <v>3.7155172413793109</v>
      </c>
      <c r="P590" s="20">
        <v>3.1785714285714279</v>
      </c>
      <c r="Q590" s="20">
        <v>4.9404761904761898</v>
      </c>
      <c r="R590" s="20">
        <v>6.7407407407407396</v>
      </c>
      <c r="S590" s="20">
        <v>8.743209876543208</v>
      </c>
      <c r="T590" s="20">
        <v>5.0714285714285712</v>
      </c>
      <c r="U590" s="20">
        <v>1.214285714285714</v>
      </c>
      <c r="V590" s="43">
        <v>46.968229378646043</v>
      </c>
      <c r="W590" s="23">
        <v>328</v>
      </c>
      <c r="X590" s="44">
        <v>0.91111111111111109</v>
      </c>
      <c r="Y590" s="4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</row>
    <row r="591" spans="1:39" ht="16.5" customHeight="1" x14ac:dyDescent="0.25">
      <c r="A591" s="16">
        <v>28030220</v>
      </c>
      <c r="B591" s="17" t="s">
        <v>1211</v>
      </c>
      <c r="C591" s="17" t="s">
        <v>485</v>
      </c>
      <c r="D591" s="17" t="s">
        <v>45</v>
      </c>
      <c r="E591" s="17" t="s">
        <v>44</v>
      </c>
      <c r="F591" s="17">
        <v>5</v>
      </c>
      <c r="G591" s="17">
        <v>244</v>
      </c>
      <c r="H591" s="18">
        <v>-73.444138890000005</v>
      </c>
      <c r="I591" s="19">
        <v>10.347055559999999</v>
      </c>
      <c r="J591" s="42">
        <v>0.14814814814814811</v>
      </c>
      <c r="K591" s="20">
        <v>0.22291780696953109</v>
      </c>
      <c r="L591" s="20">
        <v>1.3846153846153839</v>
      </c>
      <c r="M591" s="20">
        <v>4.1538461538461542</v>
      </c>
      <c r="N591" s="20">
        <v>5.9599999999999982</v>
      </c>
      <c r="O591" s="20">
        <v>4.5</v>
      </c>
      <c r="P591" s="20">
        <v>3.1851851851851838</v>
      </c>
      <c r="Q591" s="20">
        <v>5.0370370370370354</v>
      </c>
      <c r="R591" s="20">
        <v>5.2399999999999993</v>
      </c>
      <c r="S591" s="20">
        <v>6.8525641025641013</v>
      </c>
      <c r="T591" s="20">
        <v>5.20291777188329</v>
      </c>
      <c r="U591" s="20">
        <v>1</v>
      </c>
      <c r="V591" s="43">
        <v>42.887231590248817</v>
      </c>
      <c r="W591" s="23">
        <v>314</v>
      </c>
      <c r="X591" s="44">
        <v>0.87222222222222223</v>
      </c>
      <c r="Y591" s="4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</row>
    <row r="592" spans="1:39" ht="16.5" customHeight="1" x14ac:dyDescent="0.25">
      <c r="A592" s="16">
        <v>28010070</v>
      </c>
      <c r="B592" s="17" t="s">
        <v>1211</v>
      </c>
      <c r="C592" s="17" t="s">
        <v>1687</v>
      </c>
      <c r="D592" s="17" t="s">
        <v>45</v>
      </c>
      <c r="E592" s="17" t="s">
        <v>44</v>
      </c>
      <c r="F592" s="17">
        <v>5</v>
      </c>
      <c r="G592" s="17">
        <v>120</v>
      </c>
      <c r="H592" s="18">
        <v>-73.467111110000005</v>
      </c>
      <c r="I592" s="19">
        <v>10.185499999999999</v>
      </c>
      <c r="J592" s="42">
        <v>1.033333333333333</v>
      </c>
      <c r="K592" s="20">
        <v>0.94050697865353028</v>
      </c>
      <c r="L592" s="20">
        <v>3.2666666666666648</v>
      </c>
      <c r="M592" s="20">
        <v>6.4379310344827596</v>
      </c>
      <c r="N592" s="20">
        <v>8.0666666666666629</v>
      </c>
      <c r="O592" s="20">
        <v>5.6390804597701161</v>
      </c>
      <c r="P592" s="20">
        <v>5.9999999999999956</v>
      </c>
      <c r="Q592" s="20">
        <v>8.4999999999999964</v>
      </c>
      <c r="R592" s="20">
        <v>8.6000000000000014</v>
      </c>
      <c r="S592" s="20">
        <v>8.5455555555555556</v>
      </c>
      <c r="T592" s="20">
        <v>7.406896551724139</v>
      </c>
      <c r="U592" s="20">
        <v>1.402222222222222</v>
      </c>
      <c r="V592" s="43">
        <v>65.83885946907499</v>
      </c>
      <c r="W592" s="23">
        <v>360</v>
      </c>
      <c r="X592" s="44">
        <v>1</v>
      </c>
      <c r="Y592" s="4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</row>
    <row r="593" spans="1:39" ht="16.5" customHeight="1" x14ac:dyDescent="0.25">
      <c r="A593" s="16">
        <v>28035010</v>
      </c>
      <c r="B593" s="17" t="s">
        <v>1236</v>
      </c>
      <c r="C593" s="17" t="s">
        <v>465</v>
      </c>
      <c r="D593" s="17" t="s">
        <v>45</v>
      </c>
      <c r="E593" s="17" t="s">
        <v>44</v>
      </c>
      <c r="F593" s="17">
        <v>5</v>
      </c>
      <c r="G593" s="17">
        <v>70</v>
      </c>
      <c r="H593" s="18">
        <v>-73.547388890000008</v>
      </c>
      <c r="I593" s="19">
        <v>10.190666670000001</v>
      </c>
      <c r="J593" s="42">
        <v>0.91999999999999993</v>
      </c>
      <c r="K593" s="20">
        <v>1.466967214066021</v>
      </c>
      <c r="L593" s="20">
        <v>4.8444444444444406</v>
      </c>
      <c r="M593" s="20">
        <v>9.5088669950738911</v>
      </c>
      <c r="N593" s="20">
        <v>11.034920634920629</v>
      </c>
      <c r="O593" s="20">
        <v>8.0868454661558093</v>
      </c>
      <c r="P593" s="20">
        <v>8.1530864197530839</v>
      </c>
      <c r="Q593" s="20">
        <v>11.252919540229881</v>
      </c>
      <c r="R593" s="20">
        <v>11.99602122015915</v>
      </c>
      <c r="S593" s="20">
        <v>12.85679012345679</v>
      </c>
      <c r="T593" s="20">
        <v>10.164021164021159</v>
      </c>
      <c r="U593" s="20">
        <v>3.0874666666666659</v>
      </c>
      <c r="V593" s="43">
        <v>93.372349888947539</v>
      </c>
      <c r="W593" s="23">
        <v>311</v>
      </c>
      <c r="X593" s="44">
        <v>0.86388888888888893</v>
      </c>
      <c r="Y593" s="4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</row>
    <row r="594" spans="1:39" ht="16.5" customHeight="1" x14ac:dyDescent="0.25">
      <c r="A594" s="16">
        <v>11150030</v>
      </c>
      <c r="B594" s="17" t="s">
        <v>1211</v>
      </c>
      <c r="C594" s="17" t="s">
        <v>1688</v>
      </c>
      <c r="D594" s="17" t="s">
        <v>1688</v>
      </c>
      <c r="E594" s="17" t="s">
        <v>87</v>
      </c>
      <c r="F594" s="17">
        <v>1</v>
      </c>
      <c r="G594" s="17">
        <v>2</v>
      </c>
      <c r="H594" s="18">
        <v>-77.276944439999994</v>
      </c>
      <c r="I594" s="19">
        <v>8.5308333300000001</v>
      </c>
      <c r="J594" s="42">
        <v>8.4178571428571392</v>
      </c>
      <c r="K594" s="20">
        <v>5.6024527914614124</v>
      </c>
      <c r="L594" s="20">
        <v>8.8666666666666671</v>
      </c>
      <c r="M594" s="20">
        <v>12.981609195402299</v>
      </c>
      <c r="N594" s="20">
        <v>15.832222222222221</v>
      </c>
      <c r="O594" s="20">
        <v>14.051724137931039</v>
      </c>
      <c r="P594" s="20">
        <v>16.116666666666671</v>
      </c>
      <c r="Q594" s="20">
        <v>15.388888888888889</v>
      </c>
      <c r="R594" s="20">
        <v>12.63020214030916</v>
      </c>
      <c r="S594" s="20">
        <v>13.526190476190481</v>
      </c>
      <c r="T594" s="20">
        <v>14.56666666666667</v>
      </c>
      <c r="U594" s="20">
        <v>12.6</v>
      </c>
      <c r="V594" s="43">
        <v>150.58114699526271</v>
      </c>
      <c r="W594" s="23">
        <v>359</v>
      </c>
      <c r="X594" s="44">
        <v>0.99722222222222223</v>
      </c>
      <c r="Y594" s="4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</row>
    <row r="595" spans="1:39" ht="16.5" customHeight="1" x14ac:dyDescent="0.25">
      <c r="A595" s="16">
        <v>55015010</v>
      </c>
      <c r="B595" s="17" t="s">
        <v>1227</v>
      </c>
      <c r="C595" s="17" t="s">
        <v>1689</v>
      </c>
      <c r="D595" s="17" t="s">
        <v>2488</v>
      </c>
      <c r="E595" s="17" t="s">
        <v>87</v>
      </c>
      <c r="F595" s="17">
        <v>9</v>
      </c>
      <c r="G595" s="17">
        <v>40</v>
      </c>
      <c r="H595" s="18">
        <v>-76.973166669999998</v>
      </c>
      <c r="I595" s="19">
        <v>5.5210833299999997</v>
      </c>
      <c r="J595" s="42">
        <v>14.620689655172409</v>
      </c>
      <c r="K595" s="20">
        <v>12.36725065901641</v>
      </c>
      <c r="L595" s="20">
        <v>13.33333333333333</v>
      </c>
      <c r="M595" s="20">
        <v>15.97816091954023</v>
      </c>
      <c r="N595" s="20">
        <v>18.348870392390008</v>
      </c>
      <c r="O595" s="20">
        <v>18.468965517241379</v>
      </c>
      <c r="P595" s="20">
        <v>19.587777777777781</v>
      </c>
      <c r="Q595" s="20">
        <v>18.9525641025641</v>
      </c>
      <c r="R595" s="20">
        <v>17.22711058263971</v>
      </c>
      <c r="S595" s="20">
        <v>18.23076923076923</v>
      </c>
      <c r="T595" s="20">
        <v>19.540689655172411</v>
      </c>
      <c r="U595" s="20">
        <v>18.72413793103448</v>
      </c>
      <c r="V595" s="43">
        <v>205.38031975665149</v>
      </c>
      <c r="W595" s="23">
        <v>342</v>
      </c>
      <c r="X595" s="44">
        <v>0.95</v>
      </c>
      <c r="Y595" s="4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</row>
    <row r="596" spans="1:39" ht="16.5" customHeight="1" x14ac:dyDescent="0.25">
      <c r="A596" s="16">
        <v>56015010</v>
      </c>
      <c r="B596" s="17" t="s">
        <v>1236</v>
      </c>
      <c r="C596" s="17" t="s">
        <v>1691</v>
      </c>
      <c r="D596" s="17" t="s">
        <v>2489</v>
      </c>
      <c r="E596" s="17" t="s">
        <v>87</v>
      </c>
      <c r="F596" s="17">
        <v>1</v>
      </c>
      <c r="G596" s="17">
        <v>4</v>
      </c>
      <c r="H596" s="18">
        <v>-77.404444439999992</v>
      </c>
      <c r="I596" s="19">
        <v>6.22333333</v>
      </c>
      <c r="J596" s="42">
        <v>17.09523935350332</v>
      </c>
      <c r="K596" s="20">
        <v>12.83709294272909</v>
      </c>
      <c r="L596" s="20">
        <v>13.673869731800769</v>
      </c>
      <c r="M596" s="20">
        <v>20.650178359096309</v>
      </c>
      <c r="N596" s="20">
        <v>25.540740740740741</v>
      </c>
      <c r="O596" s="20">
        <v>25.72679045092838</v>
      </c>
      <c r="P596" s="20">
        <v>25.918518518518521</v>
      </c>
      <c r="Q596" s="20">
        <v>26.023070607553361</v>
      </c>
      <c r="R596" s="20">
        <v>26.45337183624936</v>
      </c>
      <c r="S596" s="20">
        <v>26.607452317797151</v>
      </c>
      <c r="T596" s="20">
        <v>26.282401902497021</v>
      </c>
      <c r="U596" s="20">
        <v>24.81785714285714</v>
      </c>
      <c r="V596" s="43">
        <v>271.62658390427117</v>
      </c>
      <c r="W596" s="23">
        <v>341</v>
      </c>
      <c r="X596" s="44">
        <v>0.94722222222222219</v>
      </c>
      <c r="Y596" s="4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</row>
    <row r="597" spans="1:39" ht="16.5" customHeight="1" x14ac:dyDescent="0.25">
      <c r="A597" s="16">
        <v>11080010</v>
      </c>
      <c r="B597" s="17" t="s">
        <v>1236</v>
      </c>
      <c r="C597" s="17" t="s">
        <v>475</v>
      </c>
      <c r="D597" s="17" t="s">
        <v>1693</v>
      </c>
      <c r="E597" s="17" t="s">
        <v>87</v>
      </c>
      <c r="F597" s="17">
        <v>1</v>
      </c>
      <c r="G597" s="17">
        <v>15</v>
      </c>
      <c r="H597" s="18">
        <v>-76.885416669999998</v>
      </c>
      <c r="I597" s="19">
        <v>6.5591666699999998</v>
      </c>
      <c r="J597" s="42">
        <v>16.43333333333333</v>
      </c>
      <c r="K597" s="20">
        <v>12.61276683087028</v>
      </c>
      <c r="L597" s="20">
        <v>14.633333333333329</v>
      </c>
      <c r="M597" s="20">
        <v>20.425287356321839</v>
      </c>
      <c r="N597" s="20">
        <v>23.27586206896552</v>
      </c>
      <c r="O597" s="20">
        <v>22.27586206896552</v>
      </c>
      <c r="P597" s="20">
        <v>22.54999999999999</v>
      </c>
      <c r="Q597" s="20">
        <v>22.52555555555556</v>
      </c>
      <c r="R597" s="20">
        <v>21.566666666666659</v>
      </c>
      <c r="S597" s="20">
        <v>21.999999999999989</v>
      </c>
      <c r="T597" s="20">
        <v>22.58620689655173</v>
      </c>
      <c r="U597" s="20">
        <v>22.225555555555552</v>
      </c>
      <c r="V597" s="43">
        <v>243.1104296661193</v>
      </c>
      <c r="W597" s="23">
        <v>357</v>
      </c>
      <c r="X597" s="44">
        <v>0.9916666666666667</v>
      </c>
      <c r="Y597" s="4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</row>
    <row r="598" spans="1:39" ht="16.5" customHeight="1" x14ac:dyDescent="0.25">
      <c r="A598" s="16">
        <v>11090010</v>
      </c>
      <c r="B598" s="17" t="s">
        <v>1211</v>
      </c>
      <c r="C598" s="17" t="s">
        <v>1694</v>
      </c>
      <c r="D598" s="17" t="s">
        <v>1693</v>
      </c>
      <c r="E598" s="17" t="s">
        <v>87</v>
      </c>
      <c r="F598" s="17">
        <v>1</v>
      </c>
      <c r="G598" s="17">
        <v>50</v>
      </c>
      <c r="H598" s="18">
        <v>-76.972722220000009</v>
      </c>
      <c r="I598" s="19">
        <v>6.8125277799999999</v>
      </c>
      <c r="J598" s="42">
        <v>9.2666666666666657</v>
      </c>
      <c r="K598" s="20">
        <v>6.727350164203612</v>
      </c>
      <c r="L598" s="20">
        <v>9.3877777777777798</v>
      </c>
      <c r="M598" s="20">
        <v>12.919047619047619</v>
      </c>
      <c r="N598" s="20">
        <v>17.94942528735632</v>
      </c>
      <c r="O598" s="20">
        <v>16.15747126436781</v>
      </c>
      <c r="P598" s="20">
        <v>17.17673404676972</v>
      </c>
      <c r="Q598" s="20">
        <v>18.155555555555551</v>
      </c>
      <c r="R598" s="20">
        <v>15.204597701149421</v>
      </c>
      <c r="S598" s="20">
        <v>14.402298850574709</v>
      </c>
      <c r="T598" s="20">
        <v>15.41379310344827</v>
      </c>
      <c r="U598" s="20">
        <v>13.793103448275859</v>
      </c>
      <c r="V598" s="43">
        <v>166.5538214851934</v>
      </c>
      <c r="W598" s="23">
        <v>355</v>
      </c>
      <c r="X598" s="44">
        <v>0.98611111111111116</v>
      </c>
      <c r="Y598" s="4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</row>
    <row r="599" spans="1:39" ht="16.5" customHeight="1" x14ac:dyDescent="0.25">
      <c r="A599" s="16">
        <v>11030010</v>
      </c>
      <c r="B599" s="17" t="s">
        <v>1211</v>
      </c>
      <c r="C599" s="17" t="s">
        <v>160</v>
      </c>
      <c r="D599" s="17" t="s">
        <v>160</v>
      </c>
      <c r="E599" s="17" t="s">
        <v>87</v>
      </c>
      <c r="F599" s="17">
        <v>9</v>
      </c>
      <c r="G599" s="17">
        <v>72</v>
      </c>
      <c r="H599" s="18">
        <v>-76.61</v>
      </c>
      <c r="I599" s="19">
        <v>5.38</v>
      </c>
      <c r="J599" s="42">
        <v>18.296296296296301</v>
      </c>
      <c r="K599" s="20">
        <v>16.924308450170511</v>
      </c>
      <c r="L599" s="20">
        <v>18.02469135802469</v>
      </c>
      <c r="M599" s="20">
        <v>19.57982120051085</v>
      </c>
      <c r="N599" s="20">
        <v>20.511111111111109</v>
      </c>
      <c r="O599" s="20">
        <v>19.41625615763547</v>
      </c>
      <c r="P599" s="20">
        <v>20.2</v>
      </c>
      <c r="Q599" s="20">
        <v>20.903571428571428</v>
      </c>
      <c r="R599" s="20">
        <v>19.97044334975369</v>
      </c>
      <c r="S599" s="20">
        <v>19.488095238095241</v>
      </c>
      <c r="T599" s="20">
        <v>19.701970443349751</v>
      </c>
      <c r="U599" s="20">
        <v>19.285714285714281</v>
      </c>
      <c r="V599" s="43">
        <v>232.30227931923329</v>
      </c>
      <c r="W599" s="23">
        <v>330</v>
      </c>
      <c r="X599" s="44">
        <v>0.91666666666666663</v>
      </c>
      <c r="Y599" s="4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</row>
    <row r="600" spans="1:39" ht="16.5" customHeight="1" x14ac:dyDescent="0.25">
      <c r="A600" s="16">
        <v>11010010</v>
      </c>
      <c r="B600" s="17" t="s">
        <v>1211</v>
      </c>
      <c r="C600" s="17" t="s">
        <v>159</v>
      </c>
      <c r="D600" s="17" t="s">
        <v>160</v>
      </c>
      <c r="E600" s="17" t="s">
        <v>87</v>
      </c>
      <c r="F600" s="17">
        <v>1</v>
      </c>
      <c r="G600" s="17">
        <v>98</v>
      </c>
      <c r="H600" s="18">
        <v>-76.544722220000011</v>
      </c>
      <c r="I600" s="19">
        <v>5.4589444399999998</v>
      </c>
      <c r="J600" s="42">
        <v>20.499999999999989</v>
      </c>
      <c r="K600" s="20">
        <v>19.2125513136289</v>
      </c>
      <c r="L600" s="20">
        <v>20.78850574712644</v>
      </c>
      <c r="M600" s="20">
        <v>23.454022988505741</v>
      </c>
      <c r="N600" s="20">
        <v>24.35777777777777</v>
      </c>
      <c r="O600" s="20">
        <v>22.6551724137931</v>
      </c>
      <c r="P600" s="20">
        <v>23.80555555555555</v>
      </c>
      <c r="Q600" s="20">
        <v>23.558888888888891</v>
      </c>
      <c r="R600" s="20">
        <v>23.3244436894853</v>
      </c>
      <c r="S600" s="20">
        <v>23.58620689655173</v>
      </c>
      <c r="T600" s="20">
        <v>23.551724137931028</v>
      </c>
      <c r="U600" s="20">
        <v>22.367816091954019</v>
      </c>
      <c r="V600" s="43">
        <v>271.16266550119838</v>
      </c>
      <c r="W600" s="23">
        <v>356</v>
      </c>
      <c r="X600" s="44">
        <v>0.98888888888888893</v>
      </c>
      <c r="Y600" s="4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</row>
    <row r="601" spans="1:39" ht="16.5" customHeight="1" x14ac:dyDescent="0.25">
      <c r="A601" s="16">
        <v>11030030</v>
      </c>
      <c r="B601" s="17" t="s">
        <v>1211</v>
      </c>
      <c r="C601" s="17" t="s">
        <v>1695</v>
      </c>
      <c r="D601" s="17" t="s">
        <v>2490</v>
      </c>
      <c r="E601" s="17" t="s">
        <v>87</v>
      </c>
      <c r="F601" s="17">
        <v>9</v>
      </c>
      <c r="G601" s="17">
        <v>64</v>
      </c>
      <c r="H601" s="18">
        <v>-76.728138889999997</v>
      </c>
      <c r="I601" s="19">
        <v>5.3341666700000001</v>
      </c>
      <c r="J601" s="42">
        <v>15.55555555555555</v>
      </c>
      <c r="K601" s="20">
        <v>13.1353995621237</v>
      </c>
      <c r="L601" s="20">
        <v>13.33333333333333</v>
      </c>
      <c r="M601" s="20">
        <v>16.55555555555555</v>
      </c>
      <c r="N601" s="20">
        <v>17.31296296296296</v>
      </c>
      <c r="O601" s="20">
        <v>17.19600725952813</v>
      </c>
      <c r="P601" s="20">
        <v>18.666666666666671</v>
      </c>
      <c r="Q601" s="20">
        <v>17.15789473684211</v>
      </c>
      <c r="R601" s="20">
        <v>17</v>
      </c>
      <c r="S601" s="20">
        <v>16.388888888888889</v>
      </c>
      <c r="T601" s="20">
        <v>15.63702359346642</v>
      </c>
      <c r="U601" s="20">
        <v>14.888929219600721</v>
      </c>
      <c r="V601" s="43">
        <v>192.82821733452411</v>
      </c>
      <c r="W601" s="23">
        <v>221</v>
      </c>
      <c r="X601" s="44">
        <v>0.92083333333333328</v>
      </c>
      <c r="Y601" s="45" t="s">
        <v>1214</v>
      </c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</row>
    <row r="602" spans="1:39" ht="16.5" customHeight="1" x14ac:dyDescent="0.25">
      <c r="A602" s="16">
        <v>11020010</v>
      </c>
      <c r="B602" s="17" t="s">
        <v>1211</v>
      </c>
      <c r="C602" s="17" t="s">
        <v>1697</v>
      </c>
      <c r="D602" s="17" t="s">
        <v>2173</v>
      </c>
      <c r="E602" s="17" t="s">
        <v>87</v>
      </c>
      <c r="F602" s="17">
        <v>1</v>
      </c>
      <c r="G602" s="17">
        <v>1850</v>
      </c>
      <c r="H602" s="18">
        <v>-76.142083329999991</v>
      </c>
      <c r="I602" s="19">
        <v>5.90852778</v>
      </c>
      <c r="J602" s="42">
        <v>11.566666666666659</v>
      </c>
      <c r="K602" s="20">
        <v>12.820694596484829</v>
      </c>
      <c r="L602" s="20">
        <v>16.766666666666669</v>
      </c>
      <c r="M602" s="20">
        <v>19.533333333333331</v>
      </c>
      <c r="N602" s="20">
        <v>21.999999999999989</v>
      </c>
      <c r="O602" s="20">
        <v>18.966666666666669</v>
      </c>
      <c r="P602" s="20">
        <v>17.466666666666669</v>
      </c>
      <c r="Q602" s="20">
        <v>17.507777777777779</v>
      </c>
      <c r="R602" s="20">
        <v>18.8</v>
      </c>
      <c r="S602" s="20">
        <v>21.883908045977009</v>
      </c>
      <c r="T602" s="20">
        <v>20.826436781609189</v>
      </c>
      <c r="U602" s="20">
        <v>15.476666666666659</v>
      </c>
      <c r="V602" s="43">
        <v>213.6154838685155</v>
      </c>
      <c r="W602" s="23">
        <v>360</v>
      </c>
      <c r="X602" s="44">
        <v>1</v>
      </c>
      <c r="Y602" s="4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</row>
    <row r="603" spans="1:39" ht="16.5" customHeight="1" x14ac:dyDescent="0.25">
      <c r="A603" s="16">
        <v>11020050</v>
      </c>
      <c r="B603" s="17" t="s">
        <v>1211</v>
      </c>
      <c r="C603" s="17" t="s">
        <v>1699</v>
      </c>
      <c r="D603" s="17" t="s">
        <v>2173</v>
      </c>
      <c r="E603" s="17" t="s">
        <v>87</v>
      </c>
      <c r="F603" s="17">
        <v>1</v>
      </c>
      <c r="G603" s="17">
        <v>715</v>
      </c>
      <c r="H603" s="18">
        <v>-76.250861110000002</v>
      </c>
      <c r="I603" s="19">
        <v>5.7576666699999999</v>
      </c>
      <c r="J603" s="42">
        <v>20.714625445897742</v>
      </c>
      <c r="K603" s="20">
        <v>19.341152272112431</v>
      </c>
      <c r="L603" s="20">
        <v>21.519047619047619</v>
      </c>
      <c r="M603" s="20">
        <v>23.49261083743842</v>
      </c>
      <c r="N603" s="20">
        <v>26.249999999999989</v>
      </c>
      <c r="O603" s="20">
        <v>24.312899106002561</v>
      </c>
      <c r="P603" s="20">
        <v>23.279012345679011</v>
      </c>
      <c r="Q603" s="20">
        <v>23.692307692307701</v>
      </c>
      <c r="R603" s="20">
        <v>24.518518518518519</v>
      </c>
      <c r="S603" s="20">
        <v>26.131034482758611</v>
      </c>
      <c r="T603" s="20">
        <v>27.137931034482751</v>
      </c>
      <c r="U603" s="20">
        <v>24.241379310344829</v>
      </c>
      <c r="V603" s="43">
        <v>284.63051866459023</v>
      </c>
      <c r="W603" s="23">
        <v>336</v>
      </c>
      <c r="X603" s="44">
        <v>0.93333333333333335</v>
      </c>
      <c r="Y603" s="4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</row>
    <row r="604" spans="1:39" ht="16.5" customHeight="1" x14ac:dyDescent="0.25">
      <c r="A604" s="16">
        <v>54090010</v>
      </c>
      <c r="B604" s="17" t="s">
        <v>1211</v>
      </c>
      <c r="C604" s="17" t="s">
        <v>874</v>
      </c>
      <c r="D604" s="17" t="s">
        <v>2491</v>
      </c>
      <c r="E604" s="17" t="s">
        <v>87</v>
      </c>
      <c r="F604" s="17">
        <v>9</v>
      </c>
      <c r="G604" s="17">
        <v>15</v>
      </c>
      <c r="H604" s="18">
        <v>-77.13555556</v>
      </c>
      <c r="I604" s="19">
        <v>4.1626111100000003</v>
      </c>
      <c r="J604" s="42">
        <v>18</v>
      </c>
      <c r="K604" s="20">
        <v>14.30640833919775</v>
      </c>
      <c r="L604" s="20">
        <v>16.165384615384621</v>
      </c>
      <c r="M604" s="20">
        <v>18.051724137931028</v>
      </c>
      <c r="N604" s="20">
        <v>21.316871921182269</v>
      </c>
      <c r="O604" s="20">
        <v>21.01530612244898</v>
      </c>
      <c r="P604" s="20">
        <v>23.095238095238091</v>
      </c>
      <c r="Q604" s="20">
        <v>23.251231527093591</v>
      </c>
      <c r="R604" s="20">
        <v>22.6140042223786</v>
      </c>
      <c r="S604" s="20">
        <v>22.355131362889981</v>
      </c>
      <c r="T604" s="20">
        <v>20.750000000000011</v>
      </c>
      <c r="U604" s="20">
        <v>20.22758620689655</v>
      </c>
      <c r="V604" s="43">
        <v>241.14888655064149</v>
      </c>
      <c r="W604" s="23">
        <v>335</v>
      </c>
      <c r="X604" s="44">
        <v>0.93055555555555558</v>
      </c>
      <c r="Y604" s="4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</row>
    <row r="605" spans="1:39" ht="16.5" customHeight="1" x14ac:dyDescent="0.25">
      <c r="A605" s="16">
        <v>54010010</v>
      </c>
      <c r="B605" s="17" t="s">
        <v>1236</v>
      </c>
      <c r="C605" s="17" t="s">
        <v>954</v>
      </c>
      <c r="D605" s="17" t="s">
        <v>954</v>
      </c>
      <c r="E605" s="17" t="s">
        <v>87</v>
      </c>
      <c r="F605" s="17">
        <v>9</v>
      </c>
      <c r="G605" s="17">
        <v>78</v>
      </c>
      <c r="H605" s="18">
        <v>-76.689222220000005</v>
      </c>
      <c r="I605" s="19">
        <v>5.1587500000000004</v>
      </c>
      <c r="J605" s="42">
        <v>19.092857142857142</v>
      </c>
      <c r="K605" s="20">
        <v>18.31791643860609</v>
      </c>
      <c r="L605" s="20">
        <v>18.851851851851851</v>
      </c>
      <c r="M605" s="20">
        <v>19.81481481481481</v>
      </c>
      <c r="N605" s="20">
        <v>21.703703703703699</v>
      </c>
      <c r="O605" s="20">
        <v>21.282019704433491</v>
      </c>
      <c r="P605" s="20">
        <v>22.571428571428569</v>
      </c>
      <c r="Q605" s="20">
        <v>22.107142857142861</v>
      </c>
      <c r="R605" s="20">
        <v>21.5</v>
      </c>
      <c r="S605" s="20">
        <v>20.571428571428569</v>
      </c>
      <c r="T605" s="20">
        <v>20.285714285714288</v>
      </c>
      <c r="U605" s="20">
        <v>20.134523809523809</v>
      </c>
      <c r="V605" s="43">
        <v>246.2334017515052</v>
      </c>
      <c r="W605" s="23">
        <v>332</v>
      </c>
      <c r="X605" s="44">
        <v>0.92222222222222228</v>
      </c>
      <c r="Y605" s="4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</row>
    <row r="606" spans="1:39" ht="16.5" customHeight="1" x14ac:dyDescent="0.25">
      <c r="A606" s="16">
        <v>55010020</v>
      </c>
      <c r="B606" s="17" t="s">
        <v>1211</v>
      </c>
      <c r="C606" s="17" t="s">
        <v>1701</v>
      </c>
      <c r="D606" s="17" t="s">
        <v>954</v>
      </c>
      <c r="E606" s="17" t="s">
        <v>87</v>
      </c>
      <c r="F606" s="17">
        <v>9</v>
      </c>
      <c r="G606" s="17">
        <v>53</v>
      </c>
      <c r="H606" s="18">
        <v>-76.824722220000012</v>
      </c>
      <c r="I606" s="19">
        <v>5.1184166700000002</v>
      </c>
      <c r="J606" s="42">
        <v>16.862068965517238</v>
      </c>
      <c r="K606" s="20">
        <v>14.804017326312209</v>
      </c>
      <c r="L606" s="20">
        <v>16.535714285714288</v>
      </c>
      <c r="M606" s="20">
        <v>17.5</v>
      </c>
      <c r="N606" s="20">
        <v>19.241379310344829</v>
      </c>
      <c r="O606" s="20">
        <v>17.241379310344829</v>
      </c>
      <c r="P606" s="20">
        <v>18.96551724137931</v>
      </c>
      <c r="Q606" s="20">
        <v>19.137931034482762</v>
      </c>
      <c r="R606" s="20">
        <v>16.633333333333329</v>
      </c>
      <c r="S606" s="20">
        <v>16.5</v>
      </c>
      <c r="T606" s="20">
        <v>17.45</v>
      </c>
      <c r="U606" s="20">
        <v>16.333333333333329</v>
      </c>
      <c r="V606" s="43">
        <v>207.20467414076211</v>
      </c>
      <c r="W606" s="23">
        <v>350</v>
      </c>
      <c r="X606" s="44">
        <v>0.97222222222222221</v>
      </c>
      <c r="Y606" s="4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</row>
    <row r="607" spans="1:39" ht="16.5" customHeight="1" x14ac:dyDescent="0.25">
      <c r="A607" s="16">
        <v>11035010</v>
      </c>
      <c r="B607" s="17" t="s">
        <v>1227</v>
      </c>
      <c r="C607" s="17" t="s">
        <v>1702</v>
      </c>
      <c r="D607" s="17" t="s">
        <v>1702</v>
      </c>
      <c r="E607" s="17" t="s">
        <v>87</v>
      </c>
      <c r="F607" s="17">
        <v>1</v>
      </c>
      <c r="G607" s="17">
        <v>41</v>
      </c>
      <c r="H607" s="18">
        <v>-76.58</v>
      </c>
      <c r="I607" s="19">
        <v>5.51</v>
      </c>
      <c r="J607" s="42">
        <v>22.502801636422319</v>
      </c>
      <c r="K607" s="20">
        <v>20.026110229319919</v>
      </c>
      <c r="L607" s="20">
        <v>21.450652422172219</v>
      </c>
      <c r="M607" s="20">
        <v>23.170683790757678</v>
      </c>
      <c r="N607" s="20">
        <v>24.483433623847422</v>
      </c>
      <c r="O607" s="20">
        <v>23.812271062271069</v>
      </c>
      <c r="P607" s="20">
        <v>24.617253565032069</v>
      </c>
      <c r="Q607" s="20">
        <v>25.68485268859823</v>
      </c>
      <c r="R607" s="20">
        <v>24.408924692449599</v>
      </c>
      <c r="S607" s="20">
        <v>24.64199785380157</v>
      </c>
      <c r="T607" s="20">
        <v>24.987179487179489</v>
      </c>
      <c r="U607" s="20">
        <v>24.492401021711359</v>
      </c>
      <c r="V607" s="43">
        <v>284.27856207356291</v>
      </c>
      <c r="W607" s="23">
        <v>320</v>
      </c>
      <c r="X607" s="44">
        <v>0.88888888888888884</v>
      </c>
      <c r="Y607" s="4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</row>
    <row r="608" spans="1:39" ht="16.5" customHeight="1" x14ac:dyDescent="0.25">
      <c r="A608" s="16">
        <v>11050060</v>
      </c>
      <c r="B608" s="17" t="s">
        <v>1211</v>
      </c>
      <c r="C608" s="17" t="s">
        <v>1703</v>
      </c>
      <c r="D608" s="17" t="s">
        <v>1704</v>
      </c>
      <c r="E608" s="17" t="s">
        <v>87</v>
      </c>
      <c r="F608" s="17">
        <v>1</v>
      </c>
      <c r="G608" s="17">
        <v>100</v>
      </c>
      <c r="H608" s="18">
        <v>-76.915638889999997</v>
      </c>
      <c r="I608" s="19">
        <v>6.1083333299999998</v>
      </c>
      <c r="J608" s="42">
        <v>13.833333333333339</v>
      </c>
      <c r="K608" s="20">
        <v>10.72363505747127</v>
      </c>
      <c r="L608" s="20">
        <v>12.24888888888889</v>
      </c>
      <c r="M608" s="20">
        <v>15.576847290640391</v>
      </c>
      <c r="N608" s="20">
        <v>18.67865353037767</v>
      </c>
      <c r="O608" s="20">
        <v>18.434729064039409</v>
      </c>
      <c r="P608" s="20">
        <v>18.6007469739931</v>
      </c>
      <c r="Q608" s="20">
        <v>19.813136288998351</v>
      </c>
      <c r="R608" s="20">
        <v>17.10139573070607</v>
      </c>
      <c r="S608" s="20">
        <v>16.95287356321839</v>
      </c>
      <c r="T608" s="20">
        <v>17.614942528735629</v>
      </c>
      <c r="U608" s="20">
        <v>16.878653530377669</v>
      </c>
      <c r="V608" s="43">
        <v>196.45783578078019</v>
      </c>
      <c r="W608" s="23">
        <v>353</v>
      </c>
      <c r="X608" s="44">
        <v>0.98055555555555551</v>
      </c>
      <c r="Y608" s="4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</row>
    <row r="609" spans="1:39" ht="16.5" customHeight="1" x14ac:dyDescent="0.25">
      <c r="A609" s="16">
        <v>11050020</v>
      </c>
      <c r="B609" s="17" t="s">
        <v>1236</v>
      </c>
      <c r="C609" s="17" t="s">
        <v>1705</v>
      </c>
      <c r="D609" s="17" t="s">
        <v>1704</v>
      </c>
      <c r="E609" s="17" t="s">
        <v>87</v>
      </c>
      <c r="F609" s="17">
        <v>1</v>
      </c>
      <c r="G609" s="17">
        <v>25</v>
      </c>
      <c r="H609" s="18">
        <v>-76.780027779999998</v>
      </c>
      <c r="I609" s="19">
        <v>5.9947222199999999</v>
      </c>
      <c r="J609" s="42">
        <v>13.25</v>
      </c>
      <c r="K609" s="20">
        <v>10.197832512315269</v>
      </c>
      <c r="L609" s="20">
        <v>11.021794871794871</v>
      </c>
      <c r="M609" s="20">
        <v>15.47877984084881</v>
      </c>
      <c r="N609" s="20">
        <v>17.832051282051282</v>
      </c>
      <c r="O609" s="20">
        <v>16.062334217506631</v>
      </c>
      <c r="P609" s="20">
        <v>17.184615384615391</v>
      </c>
      <c r="Q609" s="20">
        <v>17.966666666666669</v>
      </c>
      <c r="R609" s="20">
        <v>17.109195402298852</v>
      </c>
      <c r="S609" s="20">
        <v>15.587999999999999</v>
      </c>
      <c r="T609" s="20">
        <v>16.910919540229891</v>
      </c>
      <c r="U609" s="20">
        <v>16.96</v>
      </c>
      <c r="V609" s="43">
        <v>185.5621897183276</v>
      </c>
      <c r="W609" s="23">
        <v>304</v>
      </c>
      <c r="X609" s="44">
        <v>0.84444444444444444</v>
      </c>
      <c r="Y609" s="4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</row>
    <row r="610" spans="1:39" ht="16.5" customHeight="1" x14ac:dyDescent="0.25">
      <c r="A610" s="16">
        <v>11050030</v>
      </c>
      <c r="B610" s="17" t="s">
        <v>1211</v>
      </c>
      <c r="C610" s="17" t="s">
        <v>1706</v>
      </c>
      <c r="D610" s="17" t="s">
        <v>1704</v>
      </c>
      <c r="E610" s="17" t="s">
        <v>87</v>
      </c>
      <c r="F610" s="17">
        <v>1</v>
      </c>
      <c r="G610" s="17">
        <v>25</v>
      </c>
      <c r="H610" s="18">
        <v>-76.821361109999998</v>
      </c>
      <c r="I610" s="19">
        <v>6.1025</v>
      </c>
      <c r="J610" s="42">
        <v>13.516666666666669</v>
      </c>
      <c r="K610" s="20">
        <v>10.024872273980479</v>
      </c>
      <c r="L610" s="20">
        <v>11.37333333333333</v>
      </c>
      <c r="M610" s="20">
        <v>14.766666666666669</v>
      </c>
      <c r="N610" s="20">
        <v>17.338888888888889</v>
      </c>
      <c r="O610" s="20">
        <v>16.161330049261089</v>
      </c>
      <c r="P610" s="20">
        <v>18.015476190476189</v>
      </c>
      <c r="Q610" s="20">
        <v>17.758620689655171</v>
      </c>
      <c r="R610" s="20">
        <v>16.12485136741974</v>
      </c>
      <c r="S610" s="20">
        <v>16.03448275862069</v>
      </c>
      <c r="T610" s="20">
        <v>16.77407847800237</v>
      </c>
      <c r="U610" s="20">
        <v>16.321428571428569</v>
      </c>
      <c r="V610" s="43">
        <v>184.21069593439989</v>
      </c>
      <c r="W610" s="23">
        <v>347</v>
      </c>
      <c r="X610" s="44">
        <v>0.96388888888888891</v>
      </c>
      <c r="Y610" s="4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</row>
    <row r="611" spans="1:39" ht="16.5" customHeight="1" x14ac:dyDescent="0.25">
      <c r="A611" s="16">
        <v>54020010</v>
      </c>
      <c r="B611" s="17" t="s">
        <v>1211</v>
      </c>
      <c r="C611" s="17" t="s">
        <v>872</v>
      </c>
      <c r="D611" s="17" t="s">
        <v>873</v>
      </c>
      <c r="E611" s="17" t="s">
        <v>87</v>
      </c>
      <c r="F611" s="17">
        <v>9</v>
      </c>
      <c r="G611" s="17">
        <v>62</v>
      </c>
      <c r="H611" s="18">
        <v>-76.6965</v>
      </c>
      <c r="I611" s="19">
        <v>5.0976666699999997</v>
      </c>
      <c r="J611" s="42">
        <v>24.89622331691297</v>
      </c>
      <c r="K611" s="20">
        <v>22.119649227110578</v>
      </c>
      <c r="L611" s="20">
        <v>23.504597701149422</v>
      </c>
      <c r="M611" s="20">
        <v>24.137931034482762</v>
      </c>
      <c r="N611" s="20">
        <v>26.233333333333331</v>
      </c>
      <c r="O611" s="20">
        <v>24.366666666666671</v>
      </c>
      <c r="P611" s="20">
        <v>25.04042806183115</v>
      </c>
      <c r="Q611" s="20">
        <v>26.37803320561941</v>
      </c>
      <c r="R611" s="20">
        <v>25.312807881773399</v>
      </c>
      <c r="S611" s="20">
        <v>25.642857142857139</v>
      </c>
      <c r="T611" s="20">
        <v>24.593103448275858</v>
      </c>
      <c r="U611" s="20">
        <v>24.230295566502459</v>
      </c>
      <c r="V611" s="43">
        <v>296.45592658651509</v>
      </c>
      <c r="W611" s="23">
        <v>349</v>
      </c>
      <c r="X611" s="44">
        <v>0.96944444444444444</v>
      </c>
      <c r="Y611" s="4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</row>
    <row r="612" spans="1:39" ht="16.5" customHeight="1" x14ac:dyDescent="0.25">
      <c r="A612" s="16">
        <v>54020080</v>
      </c>
      <c r="B612" s="17" t="s">
        <v>1211</v>
      </c>
      <c r="C612" s="17" t="s">
        <v>1707</v>
      </c>
      <c r="D612" s="17" t="s">
        <v>873</v>
      </c>
      <c r="E612" s="17" t="s">
        <v>87</v>
      </c>
      <c r="F612" s="17">
        <v>9</v>
      </c>
      <c r="G612" s="17">
        <v>35</v>
      </c>
      <c r="H612" s="18">
        <v>-76.826944439999991</v>
      </c>
      <c r="I612" s="19">
        <v>4.9322222199999999</v>
      </c>
      <c r="J612" s="42">
        <v>17.896551724137939</v>
      </c>
      <c r="K612" s="20">
        <v>14.49210124002038</v>
      </c>
      <c r="L612" s="20">
        <v>15.33103448275862</v>
      </c>
      <c r="M612" s="20">
        <v>16.299953471540089</v>
      </c>
      <c r="N612" s="20">
        <v>18.682222222222219</v>
      </c>
      <c r="O612" s="20">
        <v>18.48045977011494</v>
      </c>
      <c r="P612" s="20">
        <v>19.053333333333342</v>
      </c>
      <c r="Q612" s="20">
        <v>20.413793103448281</v>
      </c>
      <c r="R612" s="20">
        <v>18.206896551724132</v>
      </c>
      <c r="S612" s="20">
        <v>18.309195402298851</v>
      </c>
      <c r="T612" s="20">
        <v>18.41724137931034</v>
      </c>
      <c r="U612" s="20">
        <v>18.341666666666669</v>
      </c>
      <c r="V612" s="43">
        <v>213.9244493475758</v>
      </c>
      <c r="W612" s="23">
        <v>351</v>
      </c>
      <c r="X612" s="44">
        <v>0.97499999999999998</v>
      </c>
      <c r="Y612" s="4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</row>
    <row r="613" spans="1:39" ht="16.5" customHeight="1" x14ac:dyDescent="0.25">
      <c r="A613" s="16">
        <v>54085010</v>
      </c>
      <c r="B613" s="17" t="s">
        <v>1236</v>
      </c>
      <c r="C613" s="17" t="s">
        <v>1708</v>
      </c>
      <c r="D613" s="17" t="s">
        <v>873</v>
      </c>
      <c r="E613" s="17" t="s">
        <v>87</v>
      </c>
      <c r="F613" s="17">
        <v>9</v>
      </c>
      <c r="G613" s="17">
        <v>40</v>
      </c>
      <c r="H613" s="18">
        <v>-76.934250000000006</v>
      </c>
      <c r="I613" s="19">
        <v>4.6881944400000002</v>
      </c>
      <c r="J613" s="42">
        <v>24.9753086419753</v>
      </c>
      <c r="K613" s="20">
        <v>21.339966674724401</v>
      </c>
      <c r="L613" s="20">
        <v>23.610256410256412</v>
      </c>
      <c r="M613" s="20">
        <v>24.256704980842919</v>
      </c>
      <c r="N613" s="20">
        <v>25.757866666666661</v>
      </c>
      <c r="O613" s="20">
        <v>25.996923076923071</v>
      </c>
      <c r="P613" s="20">
        <v>27.271999999999998</v>
      </c>
      <c r="Q613" s="20">
        <v>27.409040671971709</v>
      </c>
      <c r="R613" s="20">
        <v>26.422068965517241</v>
      </c>
      <c r="S613" s="20">
        <v>26.473333333333329</v>
      </c>
      <c r="T613" s="20">
        <v>25.31742873984253</v>
      </c>
      <c r="U613" s="20">
        <v>25.3174034777483</v>
      </c>
      <c r="V613" s="43">
        <v>304.14830163980179</v>
      </c>
      <c r="W613" s="23">
        <v>310</v>
      </c>
      <c r="X613" s="44">
        <v>0.86111111111111116</v>
      </c>
      <c r="Y613" s="4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</row>
    <row r="614" spans="1:39" ht="16.5" customHeight="1" x14ac:dyDescent="0.25">
      <c r="A614" s="16">
        <v>54020020</v>
      </c>
      <c r="B614" s="17" t="s">
        <v>1236</v>
      </c>
      <c r="C614" s="17" t="s">
        <v>1709</v>
      </c>
      <c r="D614" s="17" t="s">
        <v>924</v>
      </c>
      <c r="E614" s="17" t="s">
        <v>87</v>
      </c>
      <c r="F614" s="17">
        <v>9</v>
      </c>
      <c r="G614" s="17">
        <v>71</v>
      </c>
      <c r="H614" s="18">
        <v>-76.605555560000013</v>
      </c>
      <c r="I614" s="19">
        <v>4.9556944400000003</v>
      </c>
      <c r="J614" s="42">
        <v>21.220689655172411</v>
      </c>
      <c r="K614" s="20">
        <v>18.762029439050838</v>
      </c>
      <c r="L614" s="20">
        <v>21.081609195402301</v>
      </c>
      <c r="M614" s="20">
        <v>21.032444368948529</v>
      </c>
      <c r="N614" s="20">
        <v>22.64482758620689</v>
      </c>
      <c r="O614" s="20">
        <v>21.590963139120088</v>
      </c>
      <c r="P614" s="20">
        <v>21.730083234244951</v>
      </c>
      <c r="Q614" s="20">
        <v>22.208333333333329</v>
      </c>
      <c r="R614" s="20">
        <v>22.65384615384616</v>
      </c>
      <c r="S614" s="20">
        <v>24.06309523809524</v>
      </c>
      <c r="T614" s="20">
        <v>23.906573806692709</v>
      </c>
      <c r="U614" s="20">
        <v>23.220451843044</v>
      </c>
      <c r="V614" s="43">
        <v>264.11494699315739</v>
      </c>
      <c r="W614" s="23">
        <v>343</v>
      </c>
      <c r="X614" s="44">
        <v>0.95277777777777772</v>
      </c>
      <c r="Y614" s="4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</row>
    <row r="615" spans="1:39" ht="16.5" customHeight="1" x14ac:dyDescent="0.25">
      <c r="A615" s="16">
        <v>54025010</v>
      </c>
      <c r="B615" s="17" t="s">
        <v>1236</v>
      </c>
      <c r="C615" s="17" t="s">
        <v>2492</v>
      </c>
      <c r="D615" s="17" t="s">
        <v>924</v>
      </c>
      <c r="E615" s="17" t="s">
        <v>87</v>
      </c>
      <c r="F615" s="17">
        <v>9</v>
      </c>
      <c r="G615" s="17">
        <v>1115</v>
      </c>
      <c r="H615" s="18">
        <v>-76.676666669999989</v>
      </c>
      <c r="I615" s="19">
        <v>4.8980833300000004</v>
      </c>
      <c r="J615" s="42">
        <v>24.149662618083671</v>
      </c>
      <c r="K615" s="20">
        <v>22.067253753506019</v>
      </c>
      <c r="L615" s="20">
        <v>23.982501272337931</v>
      </c>
      <c r="M615" s="20">
        <v>25.989224137931039</v>
      </c>
      <c r="N615" s="20">
        <v>26.213725490196079</v>
      </c>
      <c r="O615" s="20">
        <v>25.58169934640523</v>
      </c>
      <c r="P615" s="20">
        <v>25.162433862433861</v>
      </c>
      <c r="Q615" s="20">
        <v>24.278431372549019</v>
      </c>
      <c r="R615" s="20">
        <v>26.286004056795139</v>
      </c>
      <c r="S615" s="20">
        <v>27.647058823529409</v>
      </c>
      <c r="T615" s="20">
        <v>27.819548872180452</v>
      </c>
      <c r="U615" s="20">
        <v>27.14385964912281</v>
      </c>
      <c r="V615" s="43">
        <v>306.32140325507072</v>
      </c>
      <c r="W615" s="23">
        <v>214</v>
      </c>
      <c r="X615" s="44">
        <v>0.89166666666666672</v>
      </c>
      <c r="Y615" s="45" t="s">
        <v>1214</v>
      </c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</row>
    <row r="616" spans="1:39" ht="16.5" customHeight="1" x14ac:dyDescent="0.25">
      <c r="A616" s="16">
        <v>11045010</v>
      </c>
      <c r="B616" s="17" t="s">
        <v>1218</v>
      </c>
      <c r="C616" s="17" t="s">
        <v>86</v>
      </c>
      <c r="D616" s="17" t="s">
        <v>88</v>
      </c>
      <c r="E616" s="17" t="s">
        <v>87</v>
      </c>
      <c r="F616" s="17">
        <v>1</v>
      </c>
      <c r="G616" s="17">
        <v>75</v>
      </c>
      <c r="H616" s="18">
        <v>-76.643777779999994</v>
      </c>
      <c r="I616" s="19">
        <v>5.69055556</v>
      </c>
      <c r="J616" s="42">
        <v>25.73333333333332</v>
      </c>
      <c r="K616" s="20">
        <v>22.975738916256159</v>
      </c>
      <c r="L616" s="20">
        <v>25.733333333333331</v>
      </c>
      <c r="M616" s="20">
        <v>27.29999999999999</v>
      </c>
      <c r="N616" s="20">
        <v>28.429999999999989</v>
      </c>
      <c r="O616" s="20">
        <v>27.3287356321839</v>
      </c>
      <c r="P616" s="20">
        <v>27.966666666666669</v>
      </c>
      <c r="Q616" s="20">
        <v>28.620689655172399</v>
      </c>
      <c r="R616" s="20">
        <v>28.43333333333333</v>
      </c>
      <c r="S616" s="20">
        <v>28.096666666666671</v>
      </c>
      <c r="T616" s="20">
        <v>27.166666666666661</v>
      </c>
      <c r="U616" s="20">
        <v>28.666666666666661</v>
      </c>
      <c r="V616" s="43">
        <v>326.4518308702792</v>
      </c>
      <c r="W616" s="23">
        <v>359</v>
      </c>
      <c r="X616" s="44">
        <v>0.99722222222222223</v>
      </c>
      <c r="Y616" s="4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</row>
    <row r="617" spans="1:39" ht="16.5" customHeight="1" x14ac:dyDescent="0.25">
      <c r="A617" s="16">
        <v>11050010</v>
      </c>
      <c r="B617" s="17" t="s">
        <v>1211</v>
      </c>
      <c r="C617" s="17" t="s">
        <v>1710</v>
      </c>
      <c r="D617" s="17" t="s">
        <v>88</v>
      </c>
      <c r="E617" s="17" t="s">
        <v>87</v>
      </c>
      <c r="F617" s="17">
        <v>1</v>
      </c>
      <c r="G617" s="17">
        <v>20</v>
      </c>
      <c r="H617" s="18">
        <v>-76.72702778</v>
      </c>
      <c r="I617" s="19">
        <v>6.22177778</v>
      </c>
      <c r="J617" s="42">
        <v>12.81555555555556</v>
      </c>
      <c r="K617" s="20">
        <v>10.620422824302141</v>
      </c>
      <c r="L617" s="20">
        <v>11.46666666666667</v>
      </c>
      <c r="M617" s="20">
        <v>14.754022988505749</v>
      </c>
      <c r="N617" s="20">
        <v>16.582222222222221</v>
      </c>
      <c r="O617" s="20">
        <v>17.085057471264371</v>
      </c>
      <c r="P617" s="20">
        <v>17.427777777777781</v>
      </c>
      <c r="Q617" s="20">
        <v>17.1735632183908</v>
      </c>
      <c r="R617" s="20">
        <v>16.161712247324608</v>
      </c>
      <c r="S617" s="20">
        <v>16.29080459770115</v>
      </c>
      <c r="T617" s="20">
        <v>17.364367816091949</v>
      </c>
      <c r="U617" s="20">
        <v>16.366666666666671</v>
      </c>
      <c r="V617" s="43">
        <v>184.10884005246959</v>
      </c>
      <c r="W617" s="23">
        <v>357</v>
      </c>
      <c r="X617" s="44">
        <v>0.9916666666666667</v>
      </c>
      <c r="Y617" s="4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</row>
    <row r="618" spans="1:39" ht="16.5" customHeight="1" x14ac:dyDescent="0.25">
      <c r="A618" s="16">
        <v>11040010</v>
      </c>
      <c r="B618" s="17" t="s">
        <v>1211</v>
      </c>
      <c r="C618" s="17" t="s">
        <v>1711</v>
      </c>
      <c r="D618" s="17" t="s">
        <v>88</v>
      </c>
      <c r="E618" s="17" t="s">
        <v>87</v>
      </c>
      <c r="F618" s="17">
        <v>1</v>
      </c>
      <c r="G618" s="17">
        <v>54</v>
      </c>
      <c r="H618" s="18">
        <v>-76.53780556000001</v>
      </c>
      <c r="I618" s="19">
        <v>5.7436111099999998</v>
      </c>
      <c r="J618" s="42">
        <v>19.385555555555559</v>
      </c>
      <c r="K618" s="20">
        <v>16.881449553001271</v>
      </c>
      <c r="L618" s="20">
        <v>17.616256157635469</v>
      </c>
      <c r="M618" s="20">
        <v>19.982758620689651</v>
      </c>
      <c r="N618" s="20">
        <v>21.777279693486591</v>
      </c>
      <c r="O618" s="20">
        <v>21.174712643678159</v>
      </c>
      <c r="P618" s="20">
        <v>22.590804597701151</v>
      </c>
      <c r="Q618" s="20">
        <v>23.578160919540231</v>
      </c>
      <c r="R618" s="20">
        <v>21.263971462544589</v>
      </c>
      <c r="S618" s="20">
        <v>20.76</v>
      </c>
      <c r="T618" s="20">
        <v>22.862068965517238</v>
      </c>
      <c r="U618" s="20">
        <v>22.608045977011489</v>
      </c>
      <c r="V618" s="43">
        <v>250.4810641463614</v>
      </c>
      <c r="W618" s="23">
        <v>356</v>
      </c>
      <c r="X618" s="44">
        <v>0.98888888888888893</v>
      </c>
      <c r="Y618" s="4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</row>
    <row r="619" spans="1:39" ht="16.5" customHeight="1" x14ac:dyDescent="0.25">
      <c r="A619" s="16">
        <v>11030040</v>
      </c>
      <c r="B619" s="17" t="s">
        <v>1211</v>
      </c>
      <c r="C619" s="17" t="s">
        <v>1712</v>
      </c>
      <c r="D619" s="17" t="s">
        <v>2493</v>
      </c>
      <c r="E619" s="17" t="s">
        <v>87</v>
      </c>
      <c r="F619" s="17">
        <v>1</v>
      </c>
      <c r="G619" s="17">
        <v>35</v>
      </c>
      <c r="H619" s="18">
        <v>-76.740861109999997</v>
      </c>
      <c r="I619" s="19">
        <v>5.4816111100000002</v>
      </c>
      <c r="J619" s="42">
        <v>19.038461538461529</v>
      </c>
      <c r="K619" s="20">
        <v>17.021395151783089</v>
      </c>
      <c r="L619" s="20">
        <v>18.19230769230769</v>
      </c>
      <c r="M619" s="20">
        <v>20.251989389920421</v>
      </c>
      <c r="N619" s="20">
        <v>21.63717948717948</v>
      </c>
      <c r="O619" s="20">
        <v>20.905835543766571</v>
      </c>
      <c r="P619" s="20">
        <v>22.093589743589739</v>
      </c>
      <c r="Q619" s="20">
        <v>22.35925925925925</v>
      </c>
      <c r="R619" s="20">
        <v>21.360153256704979</v>
      </c>
      <c r="S619" s="20">
        <v>19.392857142857139</v>
      </c>
      <c r="T619" s="20">
        <v>21.321428571428569</v>
      </c>
      <c r="U619" s="20">
        <v>20.25925925925926</v>
      </c>
      <c r="V619" s="43">
        <v>243.83371603651781</v>
      </c>
      <c r="W619" s="23">
        <v>319</v>
      </c>
      <c r="X619" s="44">
        <v>0.88611111111111107</v>
      </c>
      <c r="Y619" s="4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</row>
    <row r="620" spans="1:39" ht="16.5" customHeight="1" x14ac:dyDescent="0.25">
      <c r="A620" s="16">
        <v>11035020</v>
      </c>
      <c r="B620" s="17" t="s">
        <v>1211</v>
      </c>
      <c r="C620" s="17" t="s">
        <v>141</v>
      </c>
      <c r="D620" s="17" t="s">
        <v>2493</v>
      </c>
      <c r="E620" s="17" t="s">
        <v>87</v>
      </c>
      <c r="F620" s="17">
        <v>1</v>
      </c>
      <c r="G620" s="17">
        <v>53</v>
      </c>
      <c r="H620" s="18">
        <v>-76.74972222000001</v>
      </c>
      <c r="I620" s="19">
        <v>5.6261666699999999</v>
      </c>
      <c r="J620" s="42">
        <v>23.018888888888881</v>
      </c>
      <c r="K620" s="20">
        <v>19.789007565444351</v>
      </c>
      <c r="L620" s="20">
        <v>21.95862068965517</v>
      </c>
      <c r="M620" s="20">
        <v>23.765115854771022</v>
      </c>
      <c r="N620" s="20">
        <v>25.762504954419342</v>
      </c>
      <c r="O620" s="20">
        <v>24.786945812807879</v>
      </c>
      <c r="P620" s="20">
        <v>26.00106732348112</v>
      </c>
      <c r="Q620" s="20">
        <v>25.659259259259251</v>
      </c>
      <c r="R620" s="20">
        <v>24.659003831417628</v>
      </c>
      <c r="S620" s="20">
        <v>23.967151098780111</v>
      </c>
      <c r="T620" s="20">
        <v>24.05302134646962</v>
      </c>
      <c r="U620" s="20">
        <v>24.04666666666666</v>
      </c>
      <c r="V620" s="43">
        <v>287.46725329206112</v>
      </c>
      <c r="W620" s="23">
        <v>348</v>
      </c>
      <c r="X620" s="44">
        <v>0.96666666666666667</v>
      </c>
      <c r="Y620" s="4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</row>
    <row r="621" spans="1:39" ht="16.5" customHeight="1" x14ac:dyDescent="0.25">
      <c r="A621" s="16">
        <v>11120040</v>
      </c>
      <c r="B621" s="17" t="s">
        <v>1236</v>
      </c>
      <c r="C621" s="17" t="s">
        <v>896</v>
      </c>
      <c r="D621" s="17" t="s">
        <v>1532</v>
      </c>
      <c r="E621" s="17" t="s">
        <v>87</v>
      </c>
      <c r="F621" s="17">
        <v>1</v>
      </c>
      <c r="G621" s="17">
        <v>8</v>
      </c>
      <c r="H621" s="18">
        <v>-77.11527778</v>
      </c>
      <c r="I621" s="19">
        <v>7.4394444399999999</v>
      </c>
      <c r="J621" s="42">
        <v>4.7037037037037033</v>
      </c>
      <c r="K621" s="20">
        <v>3.2484149790184271</v>
      </c>
      <c r="L621" s="20">
        <v>4.4999999999999982</v>
      </c>
      <c r="M621" s="20">
        <v>9.3214285714285747</v>
      </c>
      <c r="N621" s="20">
        <v>12.88461538461538</v>
      </c>
      <c r="O621" s="20">
        <v>12.92307692307693</v>
      </c>
      <c r="P621" s="20">
        <v>13.30769230769231</v>
      </c>
      <c r="Q621" s="20">
        <v>13.53974358974359</v>
      </c>
      <c r="R621" s="20">
        <v>13.914636015325669</v>
      </c>
      <c r="S621" s="20">
        <v>12.20315500685871</v>
      </c>
      <c r="T621" s="20">
        <v>12.660477453580899</v>
      </c>
      <c r="U621" s="20">
        <v>8.4705128205128197</v>
      </c>
      <c r="V621" s="43">
        <v>121.677456755557</v>
      </c>
      <c r="W621" s="23">
        <v>318</v>
      </c>
      <c r="X621" s="44">
        <v>0.8833333333333333</v>
      </c>
      <c r="Y621" s="4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</row>
    <row r="622" spans="1:39" ht="16.5" customHeight="1" x14ac:dyDescent="0.25">
      <c r="A622" s="16">
        <v>54020040</v>
      </c>
      <c r="B622" s="17" t="s">
        <v>1211</v>
      </c>
      <c r="C622" s="17" t="s">
        <v>1714</v>
      </c>
      <c r="D622" s="17" t="s">
        <v>1715</v>
      </c>
      <c r="E622" s="17" t="s">
        <v>87</v>
      </c>
      <c r="F622" s="17">
        <v>9</v>
      </c>
      <c r="G622" s="17">
        <v>429</v>
      </c>
      <c r="H622" s="18">
        <v>-76.290833329999998</v>
      </c>
      <c r="I622" s="19">
        <v>4.9038611100000002</v>
      </c>
      <c r="J622" s="42">
        <v>17.53218390804598</v>
      </c>
      <c r="K622" s="20">
        <v>15.192640398196589</v>
      </c>
      <c r="L622" s="20">
        <v>17.454922538730631</v>
      </c>
      <c r="M622" s="20">
        <v>19.044929505690501</v>
      </c>
      <c r="N622" s="20">
        <v>20.346728558797519</v>
      </c>
      <c r="O622" s="20">
        <v>17.348309835230172</v>
      </c>
      <c r="P622" s="20">
        <v>15.616091954022989</v>
      </c>
      <c r="Q622" s="20">
        <v>17.24404761904762</v>
      </c>
      <c r="R622" s="20">
        <v>18.276038001407461</v>
      </c>
      <c r="S622" s="20">
        <v>21.646746335826791</v>
      </c>
      <c r="T622" s="20">
        <v>22.46582132214316</v>
      </c>
      <c r="U622" s="20">
        <v>21.272413793103439</v>
      </c>
      <c r="V622" s="43">
        <v>223.44087377024289</v>
      </c>
      <c r="W622" s="23">
        <v>338</v>
      </c>
      <c r="X622" s="44">
        <v>0.93888888888888888</v>
      </c>
      <c r="Y622" s="4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</row>
    <row r="623" spans="1:39" ht="16.5" customHeight="1" x14ac:dyDescent="0.25">
      <c r="A623" s="16">
        <v>11150020</v>
      </c>
      <c r="B623" s="17" t="s">
        <v>1211</v>
      </c>
      <c r="C623" s="17" t="s">
        <v>1716</v>
      </c>
      <c r="D623" s="17" t="s">
        <v>1717</v>
      </c>
      <c r="E623" s="17" t="s">
        <v>87</v>
      </c>
      <c r="F623" s="17">
        <v>1</v>
      </c>
      <c r="G623" s="17">
        <v>10</v>
      </c>
      <c r="H623" s="18">
        <v>-77.040416669999999</v>
      </c>
      <c r="I623" s="19">
        <v>8.1629166700000013</v>
      </c>
      <c r="J623" s="42">
        <v>4.9310344827586192</v>
      </c>
      <c r="K623" s="20">
        <v>3.630651829697396</v>
      </c>
      <c r="L623" s="20">
        <v>5.4074074074074057</v>
      </c>
      <c r="M623" s="20">
        <v>10.41114058355438</v>
      </c>
      <c r="N623" s="20">
        <v>12.846666666666669</v>
      </c>
      <c r="O623" s="20">
        <v>14.013793103448281</v>
      </c>
      <c r="P623" s="20">
        <v>14.45555555555555</v>
      </c>
      <c r="Q623" s="20">
        <v>14.026666666666671</v>
      </c>
      <c r="R623" s="20">
        <v>12.144827586206899</v>
      </c>
      <c r="S623" s="20">
        <v>11.285493460166469</v>
      </c>
      <c r="T623" s="20">
        <v>10.96551724137931</v>
      </c>
      <c r="U623" s="20">
        <v>9.5586206896551715</v>
      </c>
      <c r="V623" s="43">
        <v>123.6773752731628</v>
      </c>
      <c r="W623" s="23">
        <v>350</v>
      </c>
      <c r="X623" s="44">
        <v>0.97222222222222221</v>
      </c>
      <c r="Y623" s="4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</row>
    <row r="624" spans="1:39" ht="16.5" customHeight="1" x14ac:dyDescent="0.25">
      <c r="A624" s="16">
        <v>11150010</v>
      </c>
      <c r="B624" s="17" t="s">
        <v>1211</v>
      </c>
      <c r="C624" s="17" t="s">
        <v>1718</v>
      </c>
      <c r="D624" s="17" t="s">
        <v>1717</v>
      </c>
      <c r="E624" s="17" t="s">
        <v>87</v>
      </c>
      <c r="F624" s="17">
        <v>1</v>
      </c>
      <c r="G624" s="17">
        <v>11</v>
      </c>
      <c r="H624" s="18">
        <v>-77.075833329999995</v>
      </c>
      <c r="I624" s="19">
        <v>8.3080555599999997</v>
      </c>
      <c r="J624" s="42">
        <v>4.7488888888888878</v>
      </c>
      <c r="K624" s="20">
        <v>2.7893384827837848</v>
      </c>
      <c r="L624" s="20">
        <v>4.8090421455938683</v>
      </c>
      <c r="M624" s="20">
        <v>9.7999999999999972</v>
      </c>
      <c r="N624" s="20">
        <v>12.181111111111109</v>
      </c>
      <c r="O624" s="20">
        <v>12.125615763546801</v>
      </c>
      <c r="P624" s="20">
        <v>12.65111111111111</v>
      </c>
      <c r="Q624" s="20">
        <v>13.411658456486039</v>
      </c>
      <c r="R624" s="20">
        <v>10.838287752675379</v>
      </c>
      <c r="S624" s="20">
        <v>10.28850574712644</v>
      </c>
      <c r="T624" s="20">
        <v>11.019704433497539</v>
      </c>
      <c r="U624" s="20">
        <v>9.198765432098762</v>
      </c>
      <c r="V624" s="43">
        <v>113.8620293249197</v>
      </c>
      <c r="W624" s="23">
        <v>350</v>
      </c>
      <c r="X624" s="44">
        <v>0.97222222222222221</v>
      </c>
      <c r="Y624" s="4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</row>
    <row r="625" spans="1:39" ht="16.5" customHeight="1" x14ac:dyDescent="0.25">
      <c r="A625" s="16">
        <v>11135030</v>
      </c>
      <c r="B625" s="17" t="s">
        <v>1227</v>
      </c>
      <c r="C625" s="17" t="s">
        <v>1719</v>
      </c>
      <c r="D625" s="17" t="s">
        <v>1717</v>
      </c>
      <c r="E625" s="17" t="s">
        <v>87</v>
      </c>
      <c r="F625" s="17">
        <v>1</v>
      </c>
      <c r="G625" s="17">
        <v>14</v>
      </c>
      <c r="H625" s="18">
        <v>-77.087861110000006</v>
      </c>
      <c r="I625" s="19">
        <v>8.0367222199999997</v>
      </c>
      <c r="J625" s="42">
        <v>3.7333333333333321</v>
      </c>
      <c r="K625" s="20">
        <v>2.2034072249589491</v>
      </c>
      <c r="L625" s="20">
        <v>4.633333333333332</v>
      </c>
      <c r="M625" s="20">
        <v>8.9735632183908063</v>
      </c>
      <c r="N625" s="20">
        <v>14.05877394636015</v>
      </c>
      <c r="O625" s="20">
        <v>13.68965517241379</v>
      </c>
      <c r="P625" s="20">
        <v>15.756507936507941</v>
      </c>
      <c r="Q625" s="20">
        <v>14.64666666666667</v>
      </c>
      <c r="R625" s="20">
        <v>11.736781609195409</v>
      </c>
      <c r="S625" s="20">
        <v>12.034444444444439</v>
      </c>
      <c r="T625" s="20">
        <v>12.32030651340996</v>
      </c>
      <c r="U625" s="20">
        <v>9.3311111111111114</v>
      </c>
      <c r="V625" s="43">
        <v>123.1178845101259</v>
      </c>
      <c r="W625" s="23">
        <v>360</v>
      </c>
      <c r="X625" s="44">
        <v>1</v>
      </c>
      <c r="Y625" s="4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</row>
    <row r="626" spans="1:39" ht="16.5" customHeight="1" x14ac:dyDescent="0.25">
      <c r="A626" s="16">
        <v>25025030</v>
      </c>
      <c r="B626" s="17" t="s">
        <v>1288</v>
      </c>
      <c r="C626" s="17" t="s">
        <v>1720</v>
      </c>
      <c r="D626" s="17" t="s">
        <v>1721</v>
      </c>
      <c r="E626" s="17" t="s">
        <v>47</v>
      </c>
      <c r="F626" s="17">
        <v>2</v>
      </c>
      <c r="G626" s="17">
        <v>20</v>
      </c>
      <c r="H626" s="18">
        <v>-75.164555560000011</v>
      </c>
      <c r="I626" s="19">
        <v>8.2950638899999998</v>
      </c>
      <c r="J626" s="42">
        <v>1.520987654320987</v>
      </c>
      <c r="K626" s="20">
        <v>1.6810837438423649</v>
      </c>
      <c r="L626" s="20">
        <v>4.7386039886039883</v>
      </c>
      <c r="M626" s="20">
        <v>10.45294717173433</v>
      </c>
      <c r="N626" s="20">
        <v>16.147824302134641</v>
      </c>
      <c r="O626" s="20">
        <v>16.888888888888889</v>
      </c>
      <c r="P626" s="20">
        <v>17.26053639846743</v>
      </c>
      <c r="Q626" s="20">
        <v>18.9753086419753</v>
      </c>
      <c r="R626" s="20">
        <v>16.746657283603099</v>
      </c>
      <c r="S626" s="20">
        <v>16.061224489795919</v>
      </c>
      <c r="T626" s="20">
        <v>13.110837438423641</v>
      </c>
      <c r="U626" s="20">
        <v>5.5726190476190469</v>
      </c>
      <c r="V626" s="43">
        <v>139.15751904940959</v>
      </c>
      <c r="W626" s="23">
        <v>328</v>
      </c>
      <c r="X626" s="44">
        <v>0.91111111111111109</v>
      </c>
      <c r="Y626" s="4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</row>
    <row r="627" spans="1:39" ht="16.5" customHeight="1" x14ac:dyDescent="0.25">
      <c r="A627" s="16">
        <v>25020780</v>
      </c>
      <c r="B627" s="17" t="s">
        <v>1211</v>
      </c>
      <c r="C627" s="17" t="s">
        <v>1722</v>
      </c>
      <c r="D627" s="17" t="s">
        <v>1721</v>
      </c>
      <c r="E627" s="17" t="s">
        <v>47</v>
      </c>
      <c r="F627" s="17">
        <v>2</v>
      </c>
      <c r="G627" s="17">
        <v>20</v>
      </c>
      <c r="H627" s="18">
        <v>-75.034166669999991</v>
      </c>
      <c r="I627" s="19">
        <v>8.4613888900000003</v>
      </c>
      <c r="J627" s="42">
        <v>1.208045977011494</v>
      </c>
      <c r="K627" s="20">
        <v>1.104902751826057</v>
      </c>
      <c r="L627" s="20">
        <v>2.3151010701545771</v>
      </c>
      <c r="M627" s="20">
        <v>6.1333333333333364</v>
      </c>
      <c r="N627" s="20">
        <v>10.3</v>
      </c>
      <c r="O627" s="20">
        <v>11.366666666666671</v>
      </c>
      <c r="P627" s="20">
        <v>12.45</v>
      </c>
      <c r="Q627" s="20">
        <v>14.143333333333331</v>
      </c>
      <c r="R627" s="20">
        <v>12.233333333333331</v>
      </c>
      <c r="S627" s="20">
        <v>11.2</v>
      </c>
      <c r="T627" s="20">
        <v>8.6333333333333329</v>
      </c>
      <c r="U627" s="20">
        <v>3.5999999999999979</v>
      </c>
      <c r="V627" s="43">
        <v>94.688049798992125</v>
      </c>
      <c r="W627" s="23">
        <v>357</v>
      </c>
      <c r="X627" s="44">
        <v>0.9916666666666667</v>
      </c>
      <c r="Y627" s="4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</row>
    <row r="628" spans="1:39" ht="16.5" customHeight="1" x14ac:dyDescent="0.25">
      <c r="A628" s="16">
        <v>25020480</v>
      </c>
      <c r="B628" s="17" t="s">
        <v>1235</v>
      </c>
      <c r="C628" s="17" t="s">
        <v>1723</v>
      </c>
      <c r="D628" s="17" t="s">
        <v>1721</v>
      </c>
      <c r="E628" s="17" t="s">
        <v>47</v>
      </c>
      <c r="F628" s="17">
        <v>2</v>
      </c>
      <c r="G628" s="17">
        <v>25</v>
      </c>
      <c r="H628" s="18">
        <v>-74.867777779999997</v>
      </c>
      <c r="I628" s="19">
        <v>8.3405555600000003</v>
      </c>
      <c r="J628" s="42">
        <v>1.2962962962962961</v>
      </c>
      <c r="K628" s="20">
        <v>2.0449165298303229</v>
      </c>
      <c r="L628" s="20">
        <v>4.4469135802469122</v>
      </c>
      <c r="M628" s="20">
        <v>8.8928571428571406</v>
      </c>
      <c r="N628" s="20">
        <v>13.178571428571431</v>
      </c>
      <c r="O628" s="20">
        <v>13.379310344827591</v>
      </c>
      <c r="P628" s="20">
        <v>13.967901234567901</v>
      </c>
      <c r="Q628" s="20">
        <v>16.989527458492979</v>
      </c>
      <c r="R628" s="20">
        <v>13.47906403940887</v>
      </c>
      <c r="S628" s="20">
        <v>13.71428571428571</v>
      </c>
      <c r="T628" s="20">
        <v>12.30906768837804</v>
      </c>
      <c r="U628" s="20">
        <v>5.8214285714285703</v>
      </c>
      <c r="V628" s="43">
        <v>119.52014002919179</v>
      </c>
      <c r="W628" s="23">
        <v>331</v>
      </c>
      <c r="X628" s="44">
        <v>0.9194444444444444</v>
      </c>
      <c r="Y628" s="4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</row>
    <row r="629" spans="1:39" ht="16.5" customHeight="1" x14ac:dyDescent="0.25">
      <c r="A629" s="16">
        <v>25020520</v>
      </c>
      <c r="B629" s="17" t="s">
        <v>1288</v>
      </c>
      <c r="C629" s="17" t="s">
        <v>1724</v>
      </c>
      <c r="D629" s="17" t="s">
        <v>1725</v>
      </c>
      <c r="E629" s="17" t="s">
        <v>47</v>
      </c>
      <c r="F629" s="17">
        <v>2</v>
      </c>
      <c r="G629" s="17">
        <v>110</v>
      </c>
      <c r="H629" s="18">
        <v>-75.467500000000001</v>
      </c>
      <c r="I629" s="19">
        <v>8.2222222200000008</v>
      </c>
      <c r="J629" s="42">
        <v>1.0379310344827579</v>
      </c>
      <c r="K629" s="20">
        <v>1.1061912940628751</v>
      </c>
      <c r="L629" s="20">
        <v>2.7241379310344822</v>
      </c>
      <c r="M629" s="20">
        <v>6.9310344827586228</v>
      </c>
      <c r="N629" s="20">
        <v>10.908888888888891</v>
      </c>
      <c r="O629" s="20">
        <v>13.266666666666669</v>
      </c>
      <c r="P629" s="20">
        <v>13.082142857142861</v>
      </c>
      <c r="Q629" s="20">
        <v>15.42873563218391</v>
      </c>
      <c r="R629" s="20">
        <v>14.581450653983349</v>
      </c>
      <c r="S629" s="20">
        <v>12.71724137931035</v>
      </c>
      <c r="T629" s="20">
        <v>9.2413793103448274</v>
      </c>
      <c r="U629" s="20">
        <v>3.7607142857142848</v>
      </c>
      <c r="V629" s="43">
        <v>104.78651441657389</v>
      </c>
      <c r="W629" s="23">
        <v>348</v>
      </c>
      <c r="X629" s="44">
        <v>0.96666666666666667</v>
      </c>
      <c r="Y629" s="4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</row>
    <row r="630" spans="1:39" ht="16.5" customHeight="1" x14ac:dyDescent="0.25">
      <c r="A630" s="16">
        <v>12040020</v>
      </c>
      <c r="B630" s="17" t="s">
        <v>1211</v>
      </c>
      <c r="C630" s="17" t="s">
        <v>1726</v>
      </c>
      <c r="D630" s="17" t="s">
        <v>1726</v>
      </c>
      <c r="E630" s="17" t="s">
        <v>47</v>
      </c>
      <c r="F630" s="17">
        <v>2</v>
      </c>
      <c r="G630" s="17">
        <v>40</v>
      </c>
      <c r="H630" s="18">
        <v>-76.235555560000009</v>
      </c>
      <c r="I630" s="19">
        <v>8.7869444399999992</v>
      </c>
      <c r="J630" s="42">
        <v>1.518390804597701</v>
      </c>
      <c r="K630" s="20">
        <v>0.72220570749108182</v>
      </c>
      <c r="L630" s="20">
        <v>1.9422222222222221</v>
      </c>
      <c r="M630" s="20">
        <v>6.6413793103448286</v>
      </c>
      <c r="N630" s="20">
        <v>11.54222222222222</v>
      </c>
      <c r="O630" s="20">
        <v>10.06666666666667</v>
      </c>
      <c r="P630" s="20">
        <v>10.104444444444439</v>
      </c>
      <c r="Q630" s="20">
        <v>10.53333333333333</v>
      </c>
      <c r="R630" s="20">
        <v>9.793103448275863</v>
      </c>
      <c r="S630" s="20">
        <v>10.27586206896552</v>
      </c>
      <c r="T630" s="20">
        <v>8.4285714285714288</v>
      </c>
      <c r="U630" s="20">
        <v>5.2049382716049371</v>
      </c>
      <c r="V630" s="43">
        <v>86.773339928740242</v>
      </c>
      <c r="W630" s="23">
        <v>351</v>
      </c>
      <c r="X630" s="44">
        <v>0.97499999999999998</v>
      </c>
      <c r="Y630" s="4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</row>
    <row r="631" spans="1:39" ht="16.5" customHeight="1" x14ac:dyDescent="0.25">
      <c r="A631" s="16">
        <v>13070050</v>
      </c>
      <c r="B631" s="17" t="s">
        <v>1211</v>
      </c>
      <c r="C631" s="17" t="s">
        <v>1727</v>
      </c>
      <c r="D631" s="17" t="s">
        <v>1727</v>
      </c>
      <c r="E631" s="17" t="s">
        <v>47</v>
      </c>
      <c r="F631" s="17">
        <v>2</v>
      </c>
      <c r="G631" s="17">
        <v>20</v>
      </c>
      <c r="H631" s="18">
        <v>-75.786249999999995</v>
      </c>
      <c r="I631" s="19">
        <v>8.8903333300000007</v>
      </c>
      <c r="J631" s="42">
        <v>0.96428571428571419</v>
      </c>
      <c r="K631" s="20">
        <v>1.1754266361717101</v>
      </c>
      <c r="L631" s="20">
        <v>2.6428571428571419</v>
      </c>
      <c r="M631" s="20">
        <v>6.1428571428571432</v>
      </c>
      <c r="N631" s="20">
        <v>9.3571428571428541</v>
      </c>
      <c r="O631" s="20">
        <v>7.6765755053507743</v>
      </c>
      <c r="P631" s="20">
        <v>8.7241379310344804</v>
      </c>
      <c r="Q631" s="20">
        <v>9.727705112960761</v>
      </c>
      <c r="R631" s="20">
        <v>8.7241379310344787</v>
      </c>
      <c r="S631" s="20">
        <v>8.4632183908045935</v>
      </c>
      <c r="T631" s="20">
        <v>6.3990147783251237</v>
      </c>
      <c r="U631" s="20">
        <v>2.6785714285714279</v>
      </c>
      <c r="V631" s="43">
        <v>72.675930571396194</v>
      </c>
      <c r="W631" s="23">
        <v>341</v>
      </c>
      <c r="X631" s="44">
        <v>0.94722222222222219</v>
      </c>
      <c r="Y631" s="4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</row>
    <row r="632" spans="1:39" ht="16.5" customHeight="1" x14ac:dyDescent="0.25">
      <c r="A632" s="16">
        <v>13070040</v>
      </c>
      <c r="B632" s="17" t="s">
        <v>1211</v>
      </c>
      <c r="C632" s="17" t="s">
        <v>1728</v>
      </c>
      <c r="D632" s="17" t="s">
        <v>1727</v>
      </c>
      <c r="E632" s="17" t="s">
        <v>47</v>
      </c>
      <c r="F632" s="17">
        <v>2</v>
      </c>
      <c r="G632" s="17">
        <v>19</v>
      </c>
      <c r="H632" s="18">
        <v>-75.74247222000001</v>
      </c>
      <c r="I632" s="19">
        <v>8.9506111100000005</v>
      </c>
      <c r="J632" s="42">
        <v>0.8275862068965516</v>
      </c>
      <c r="K632" s="20">
        <v>1.239266604382538</v>
      </c>
      <c r="L632" s="20">
        <v>3.1758620689655159</v>
      </c>
      <c r="M632" s="20">
        <v>6.5517241379310347</v>
      </c>
      <c r="N632" s="20">
        <v>10.448275862068961</v>
      </c>
      <c r="O632" s="20">
        <v>9.2999999999999989</v>
      </c>
      <c r="P632" s="20">
        <v>9.8333333333333339</v>
      </c>
      <c r="Q632" s="20">
        <v>10.52333333333333</v>
      </c>
      <c r="R632" s="20">
        <v>9.9655172413793132</v>
      </c>
      <c r="S632" s="20">
        <v>8.691111111111109</v>
      </c>
      <c r="T632" s="20">
        <v>6.7586206896551744</v>
      </c>
      <c r="U632" s="20">
        <v>3.7241379310344809</v>
      </c>
      <c r="V632" s="43">
        <v>81.038768520091352</v>
      </c>
      <c r="W632" s="23">
        <v>352</v>
      </c>
      <c r="X632" s="44">
        <v>0.97777777777777775</v>
      </c>
      <c r="Y632" s="4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</row>
    <row r="633" spans="1:39" ht="16.5" customHeight="1" x14ac:dyDescent="0.25">
      <c r="A633" s="16">
        <v>13075030</v>
      </c>
      <c r="B633" s="17" t="s">
        <v>1244</v>
      </c>
      <c r="C633" s="17" t="s">
        <v>1729</v>
      </c>
      <c r="D633" s="17" t="s">
        <v>1727</v>
      </c>
      <c r="E633" s="17" t="s">
        <v>47</v>
      </c>
      <c r="F633" s="17">
        <v>2</v>
      </c>
      <c r="G633" s="17">
        <v>20</v>
      </c>
      <c r="H633" s="18">
        <v>-75.801888890000001</v>
      </c>
      <c r="I633" s="19">
        <v>8.8395277799999992</v>
      </c>
      <c r="J633" s="42">
        <v>1.2333333333333329</v>
      </c>
      <c r="K633" s="20">
        <v>1.8299876847290639</v>
      </c>
      <c r="L633" s="20">
        <v>3.701234567901234</v>
      </c>
      <c r="M633" s="20">
        <v>9.2282996432818116</v>
      </c>
      <c r="N633" s="20">
        <v>14.9037037037037</v>
      </c>
      <c r="O633" s="20">
        <v>15.016256157635461</v>
      </c>
      <c r="P633" s="20">
        <v>15.187356321839079</v>
      </c>
      <c r="Q633" s="20">
        <v>15.23950617283951</v>
      </c>
      <c r="R633" s="20">
        <v>14.785714285714279</v>
      </c>
      <c r="S633" s="20">
        <v>14.071428571428569</v>
      </c>
      <c r="T633" s="20">
        <v>10.089901477832511</v>
      </c>
      <c r="U633" s="20">
        <v>4.5346530438484454</v>
      </c>
      <c r="V633" s="43">
        <v>119.821374964087</v>
      </c>
      <c r="W633" s="23">
        <v>343</v>
      </c>
      <c r="X633" s="44">
        <v>0.95277777777777772</v>
      </c>
      <c r="Y633" s="4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</row>
    <row r="634" spans="1:39" ht="16.5" customHeight="1" x14ac:dyDescent="0.25">
      <c r="A634" s="16">
        <v>13075010</v>
      </c>
      <c r="B634" s="17" t="s">
        <v>1236</v>
      </c>
      <c r="C634" s="17" t="s">
        <v>268</v>
      </c>
      <c r="D634" s="17" t="s">
        <v>1730</v>
      </c>
      <c r="E634" s="17" t="s">
        <v>47</v>
      </c>
      <c r="F634" s="17">
        <v>2</v>
      </c>
      <c r="G634" s="17">
        <v>20</v>
      </c>
      <c r="H634" s="18">
        <v>-75.622083329999995</v>
      </c>
      <c r="I634" s="19">
        <v>9.1507500000000004</v>
      </c>
      <c r="J634" s="42">
        <v>1.7252873563218389</v>
      </c>
      <c r="K634" s="20">
        <v>1.6195642942075761</v>
      </c>
      <c r="L634" s="20">
        <v>3.1344444444444441</v>
      </c>
      <c r="M634" s="20">
        <v>6.6</v>
      </c>
      <c r="N634" s="20">
        <v>11.37142857142857</v>
      </c>
      <c r="O634" s="20">
        <v>10.428571428571431</v>
      </c>
      <c r="P634" s="20">
        <v>10.4297619047619</v>
      </c>
      <c r="Q634" s="20">
        <v>11.69285714285715</v>
      </c>
      <c r="R634" s="20">
        <v>10.406403940886699</v>
      </c>
      <c r="S634" s="20">
        <v>10.074074074074071</v>
      </c>
      <c r="T634" s="20">
        <v>6.9919071076706558</v>
      </c>
      <c r="U634" s="20">
        <v>3.6345679012345671</v>
      </c>
      <c r="V634" s="43">
        <v>88.108868166458905</v>
      </c>
      <c r="W634" s="23">
        <v>340</v>
      </c>
      <c r="X634" s="44">
        <v>0.94444444444444442</v>
      </c>
      <c r="Y634" s="4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</row>
    <row r="635" spans="1:39" ht="16.5" customHeight="1" x14ac:dyDescent="0.25">
      <c r="A635" s="16">
        <v>25020470</v>
      </c>
      <c r="B635" s="17" t="s">
        <v>1211</v>
      </c>
      <c r="C635" s="17" t="s">
        <v>1731</v>
      </c>
      <c r="D635" s="17" t="s">
        <v>200</v>
      </c>
      <c r="E635" s="17" t="s">
        <v>47</v>
      </c>
      <c r="F635" s="17">
        <v>2</v>
      </c>
      <c r="G635" s="17">
        <v>125</v>
      </c>
      <c r="H635" s="18">
        <v>-75.39333332999999</v>
      </c>
      <c r="I635" s="19">
        <v>9.1177777799999991</v>
      </c>
      <c r="J635" s="42">
        <v>1.9310344827586201</v>
      </c>
      <c r="K635" s="20">
        <v>2.0298539154068291</v>
      </c>
      <c r="L635" s="20">
        <v>3.241379310344827</v>
      </c>
      <c r="M635" s="20">
        <v>6.5862068965517233</v>
      </c>
      <c r="N635" s="20">
        <v>9.7873563218390789</v>
      </c>
      <c r="O635" s="20">
        <v>9.724137931034484</v>
      </c>
      <c r="P635" s="20">
        <v>9.5517241379310338</v>
      </c>
      <c r="Q635" s="20">
        <v>9.5517241379310303</v>
      </c>
      <c r="R635" s="20">
        <v>9.7586206896551726</v>
      </c>
      <c r="S635" s="20">
        <v>8.8999999999999986</v>
      </c>
      <c r="T635" s="20">
        <v>7.8928571428571432</v>
      </c>
      <c r="U635" s="20">
        <v>3.4506172839506162</v>
      </c>
      <c r="V635" s="43">
        <v>82.405512250260557</v>
      </c>
      <c r="W635" s="23">
        <v>344</v>
      </c>
      <c r="X635" s="44">
        <v>0.9555555555555556</v>
      </c>
      <c r="Y635" s="4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</row>
    <row r="636" spans="1:39" ht="16.5" customHeight="1" x14ac:dyDescent="0.25">
      <c r="A636" s="16">
        <v>13077070</v>
      </c>
      <c r="B636" s="17" t="s">
        <v>1212</v>
      </c>
      <c r="C636" s="17" t="s">
        <v>1732</v>
      </c>
      <c r="D636" s="17" t="s">
        <v>1733</v>
      </c>
      <c r="E636" s="17" t="s">
        <v>47</v>
      </c>
      <c r="F636" s="17">
        <v>2</v>
      </c>
      <c r="G636" s="17">
        <v>10</v>
      </c>
      <c r="H636" s="18">
        <v>-75.63</v>
      </c>
      <c r="I636" s="19">
        <v>8.8699999999999992</v>
      </c>
      <c r="J636" s="42">
        <v>0.86666666666666636</v>
      </c>
      <c r="K636" s="20">
        <v>1.1306958128078819</v>
      </c>
      <c r="L636" s="20">
        <v>2.0747126436781609</v>
      </c>
      <c r="M636" s="20">
        <v>5</v>
      </c>
      <c r="N636" s="20">
        <v>8.4482758620689626</v>
      </c>
      <c r="O636" s="20">
        <v>6.655172413793105</v>
      </c>
      <c r="P636" s="20">
        <v>7.0155555555555518</v>
      </c>
      <c r="Q636" s="20">
        <v>8.3666666666666636</v>
      </c>
      <c r="R636" s="20">
        <v>7.036781609195403</v>
      </c>
      <c r="S636" s="20">
        <v>6.6999999999999966</v>
      </c>
      <c r="T636" s="20">
        <v>5.1724137931034466</v>
      </c>
      <c r="U636" s="20">
        <v>2.3448275862068959</v>
      </c>
      <c r="V636" s="43">
        <v>60.811768609742728</v>
      </c>
      <c r="W636" s="23">
        <v>353</v>
      </c>
      <c r="X636" s="44">
        <v>0.98055555555555551</v>
      </c>
      <c r="Y636" s="4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</row>
    <row r="637" spans="1:39" ht="16.5" customHeight="1" x14ac:dyDescent="0.25">
      <c r="A637" s="16">
        <v>13075020</v>
      </c>
      <c r="B637" s="17" t="s">
        <v>1236</v>
      </c>
      <c r="C637" s="17" t="s">
        <v>1734</v>
      </c>
      <c r="D637" s="17" t="s">
        <v>1733</v>
      </c>
      <c r="E637" s="17" t="s">
        <v>47</v>
      </c>
      <c r="F637" s="17">
        <v>2</v>
      </c>
      <c r="G637" s="17">
        <v>40</v>
      </c>
      <c r="H637" s="18">
        <v>-75.582222220000006</v>
      </c>
      <c r="I637" s="19">
        <v>8.9138888900000008</v>
      </c>
      <c r="J637" s="42">
        <v>1.899999999999999</v>
      </c>
      <c r="K637" s="20">
        <v>2.4949184303350971</v>
      </c>
      <c r="L637" s="20">
        <v>4.4666666666666659</v>
      </c>
      <c r="M637" s="20">
        <v>10.25</v>
      </c>
      <c r="N637" s="20">
        <v>16.608045977011489</v>
      </c>
      <c r="O637" s="20">
        <v>15.068965517241381</v>
      </c>
      <c r="P637" s="20">
        <v>14.758620689655171</v>
      </c>
      <c r="Q637" s="20">
        <v>16.862068965517238</v>
      </c>
      <c r="R637" s="20">
        <v>15.94887039239001</v>
      </c>
      <c r="S637" s="20">
        <v>14.73513957307061</v>
      </c>
      <c r="T637" s="20">
        <v>11.464285714285721</v>
      </c>
      <c r="U637" s="20">
        <v>5.1797619047619037</v>
      </c>
      <c r="V637" s="43">
        <v>129.73734383093529</v>
      </c>
      <c r="W637" s="23">
        <v>350</v>
      </c>
      <c r="X637" s="44">
        <v>0.97222222222222221</v>
      </c>
      <c r="Y637" s="4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</row>
    <row r="638" spans="1:39" ht="16.5" customHeight="1" x14ac:dyDescent="0.25">
      <c r="A638" s="16">
        <v>25020700</v>
      </c>
      <c r="B638" s="17" t="s">
        <v>1211</v>
      </c>
      <c r="C638" s="17" t="s">
        <v>226</v>
      </c>
      <c r="D638" s="17" t="s">
        <v>226</v>
      </c>
      <c r="E638" s="17" t="s">
        <v>47</v>
      </c>
      <c r="F638" s="17">
        <v>2</v>
      </c>
      <c r="G638" s="17">
        <v>50</v>
      </c>
      <c r="H638" s="18">
        <v>-75.338611110000002</v>
      </c>
      <c r="I638" s="19">
        <v>8.0530555600000007</v>
      </c>
      <c r="J638" s="42">
        <v>1.7252873563218381</v>
      </c>
      <c r="K638" s="20">
        <v>1.6147655851877021</v>
      </c>
      <c r="L638" s="20">
        <v>5.206896551724137</v>
      </c>
      <c r="M638" s="20">
        <v>7.7689655172413783</v>
      </c>
      <c r="N638" s="20">
        <v>11.26666666666666</v>
      </c>
      <c r="O638" s="20">
        <v>11.333971902937421</v>
      </c>
      <c r="P638" s="20">
        <v>11.4</v>
      </c>
      <c r="Q638" s="20">
        <v>12.766666666666669</v>
      </c>
      <c r="R638" s="20">
        <v>10.24712643678161</v>
      </c>
      <c r="S638" s="20">
        <v>10.76333333333333</v>
      </c>
      <c r="T638" s="20">
        <v>8.4666666666666686</v>
      </c>
      <c r="U638" s="20">
        <v>4.0744444444444436</v>
      </c>
      <c r="V638" s="43">
        <v>96.634791127971852</v>
      </c>
      <c r="W638" s="23">
        <v>357</v>
      </c>
      <c r="X638" s="44">
        <v>0.9916666666666667</v>
      </c>
      <c r="Y638" s="4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</row>
    <row r="639" spans="1:39" ht="16.5" customHeight="1" x14ac:dyDescent="0.25">
      <c r="A639" s="16">
        <v>13085010</v>
      </c>
      <c r="B639" s="17" t="s">
        <v>1227</v>
      </c>
      <c r="C639" s="17" t="s">
        <v>1735</v>
      </c>
      <c r="D639" s="17" t="s">
        <v>220</v>
      </c>
      <c r="E639" s="17" t="s">
        <v>47</v>
      </c>
      <c r="F639" s="17">
        <v>2</v>
      </c>
      <c r="G639" s="17">
        <v>20</v>
      </c>
      <c r="H639" s="18">
        <v>-75.892777780000003</v>
      </c>
      <c r="I639" s="19">
        <v>9.2972222200000001</v>
      </c>
      <c r="J639" s="42">
        <v>1.2166666666666659</v>
      </c>
      <c r="K639" s="20">
        <v>0.59689241154758399</v>
      </c>
      <c r="L639" s="20">
        <v>1.467857142857143</v>
      </c>
      <c r="M639" s="20">
        <v>5.6071428571428577</v>
      </c>
      <c r="N639" s="20">
        <v>12.969110774283189</v>
      </c>
      <c r="O639" s="20">
        <v>12.23628333616443</v>
      </c>
      <c r="P639" s="20">
        <v>11.97777777777778</v>
      </c>
      <c r="Q639" s="20">
        <v>13.412725779967159</v>
      </c>
      <c r="R639" s="20">
        <v>12.960676065907929</v>
      </c>
      <c r="S639" s="20">
        <v>13.357142857142851</v>
      </c>
      <c r="T639" s="20">
        <v>10.23342175066313</v>
      </c>
      <c r="U639" s="20">
        <v>4.3585714285714268</v>
      </c>
      <c r="V639" s="43">
        <v>100.39426884869211</v>
      </c>
      <c r="W639" s="23">
        <v>336</v>
      </c>
      <c r="X639" s="44">
        <v>0.93333333333333335</v>
      </c>
      <c r="Y639" s="4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</row>
    <row r="640" spans="1:39" ht="16.5" customHeight="1" x14ac:dyDescent="0.25">
      <c r="A640" s="16">
        <v>13085050</v>
      </c>
      <c r="B640" s="17" t="s">
        <v>1227</v>
      </c>
      <c r="C640" s="17" t="s">
        <v>2494</v>
      </c>
      <c r="D640" s="17" t="s">
        <v>220</v>
      </c>
      <c r="E640" s="17" t="s">
        <v>47</v>
      </c>
      <c r="F640" s="17">
        <v>2</v>
      </c>
      <c r="G640" s="17">
        <v>30</v>
      </c>
      <c r="H640" s="18">
        <v>-75.844416669999987</v>
      </c>
      <c r="I640" s="19">
        <v>9.2527222200000008</v>
      </c>
      <c r="J640" s="42">
        <v>1.5298245614035091</v>
      </c>
      <c r="K640" s="20">
        <v>1.7891069868156979</v>
      </c>
      <c r="L640" s="20">
        <v>2.8533333333333331</v>
      </c>
      <c r="M640" s="20">
        <v>8.6655172413793107</v>
      </c>
      <c r="N640" s="20">
        <v>13.29666666666666</v>
      </c>
      <c r="O640" s="20">
        <v>13.963793103448269</v>
      </c>
      <c r="P640" s="20">
        <v>14.374035087719299</v>
      </c>
      <c r="Q640" s="20">
        <v>15.70833333333333</v>
      </c>
      <c r="R640" s="20">
        <v>13.811252268602541</v>
      </c>
      <c r="S640" s="20">
        <v>13.94736842105263</v>
      </c>
      <c r="T640" s="20">
        <v>10.86206896551724</v>
      </c>
      <c r="U640" s="20">
        <v>5.125</v>
      </c>
      <c r="V640" s="43">
        <v>115.9262999692718</v>
      </c>
      <c r="W640" s="23">
        <v>228</v>
      </c>
      <c r="X640" s="44">
        <v>0.95</v>
      </c>
      <c r="Y640" s="45" t="s">
        <v>1214</v>
      </c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</row>
    <row r="641" spans="1:39" ht="16.5" customHeight="1" x14ac:dyDescent="0.25">
      <c r="A641" s="16">
        <v>13070020</v>
      </c>
      <c r="B641" s="17" t="s">
        <v>1211</v>
      </c>
      <c r="C641" s="17" t="s">
        <v>1736</v>
      </c>
      <c r="D641" s="17" t="s">
        <v>1736</v>
      </c>
      <c r="E641" s="17" t="s">
        <v>47</v>
      </c>
      <c r="F641" s="17">
        <v>2</v>
      </c>
      <c r="G641" s="17">
        <v>20</v>
      </c>
      <c r="H641" s="18">
        <v>-75.688055560000009</v>
      </c>
      <c r="I641" s="19">
        <v>9.2344444400000008</v>
      </c>
      <c r="J641" s="42">
        <v>1.4</v>
      </c>
      <c r="K641" s="20">
        <v>1.2976908866995069</v>
      </c>
      <c r="L641" s="20">
        <v>2.2666666666666662</v>
      </c>
      <c r="M641" s="20">
        <v>5.5862068965517242</v>
      </c>
      <c r="N641" s="20">
        <v>8.6804597701149415</v>
      </c>
      <c r="O641" s="20">
        <v>8.6278240190249704</v>
      </c>
      <c r="P641" s="20">
        <v>9.2068965517241335</v>
      </c>
      <c r="Q641" s="20">
        <v>10.51724137931034</v>
      </c>
      <c r="R641" s="20">
        <v>9.0689655172413772</v>
      </c>
      <c r="S641" s="20">
        <v>8.8965517241379288</v>
      </c>
      <c r="T641" s="20">
        <v>7.5957193816884656</v>
      </c>
      <c r="U641" s="20">
        <v>3.688259441707717</v>
      </c>
      <c r="V641" s="43">
        <v>76.832482234867769</v>
      </c>
      <c r="W641" s="23">
        <v>350</v>
      </c>
      <c r="X641" s="44">
        <v>0.97222222222222221</v>
      </c>
      <c r="Y641" s="4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</row>
    <row r="642" spans="1:39" ht="16.5" customHeight="1" x14ac:dyDescent="0.25">
      <c r="A642" s="16">
        <v>25025160</v>
      </c>
      <c r="B642" s="17" t="s">
        <v>1236</v>
      </c>
      <c r="C642" s="17" t="s">
        <v>1737</v>
      </c>
      <c r="D642" s="17" t="s">
        <v>214</v>
      </c>
      <c r="E642" s="17" t="s">
        <v>47</v>
      </c>
      <c r="F642" s="17">
        <v>2</v>
      </c>
      <c r="G642" s="17">
        <v>50</v>
      </c>
      <c r="H642" s="18">
        <v>-75.402777779999994</v>
      </c>
      <c r="I642" s="19">
        <v>8.0038888900000007</v>
      </c>
      <c r="J642" s="42">
        <v>1.777777777777777</v>
      </c>
      <c r="K642" s="20">
        <v>2.7407293377120969</v>
      </c>
      <c r="L642" s="20">
        <v>5.7595238095238068</v>
      </c>
      <c r="M642" s="20">
        <v>10.111904761904761</v>
      </c>
      <c r="N642" s="20">
        <v>14.69740302262662</v>
      </c>
      <c r="O642" s="20">
        <v>14.394768133174789</v>
      </c>
      <c r="P642" s="20">
        <v>15.464197530864199</v>
      </c>
      <c r="Q642" s="20">
        <v>15.62962962962963</v>
      </c>
      <c r="R642" s="20">
        <v>14.464285714285721</v>
      </c>
      <c r="S642" s="20">
        <v>13.447462277091899</v>
      </c>
      <c r="T642" s="20">
        <v>11</v>
      </c>
      <c r="U642" s="20">
        <v>5.4595336076817542</v>
      </c>
      <c r="V642" s="43">
        <v>124.9472156022731</v>
      </c>
      <c r="W642" s="23">
        <v>333</v>
      </c>
      <c r="X642" s="44">
        <v>0.92500000000000004</v>
      </c>
      <c r="Y642" s="4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</row>
    <row r="643" spans="1:39" ht="16.5" customHeight="1" x14ac:dyDescent="0.25">
      <c r="A643" s="16">
        <v>25010080</v>
      </c>
      <c r="B643" s="17" t="s">
        <v>1211</v>
      </c>
      <c r="C643" s="17" t="s">
        <v>1738</v>
      </c>
      <c r="D643" s="17" t="s">
        <v>214</v>
      </c>
      <c r="E643" s="17" t="s">
        <v>47</v>
      </c>
      <c r="F643" s="17">
        <v>2</v>
      </c>
      <c r="G643" s="17">
        <v>100</v>
      </c>
      <c r="H643" s="18">
        <v>-75.680000000000007</v>
      </c>
      <c r="I643" s="19">
        <v>8.0299999999999994</v>
      </c>
      <c r="J643" s="42">
        <v>2.535714285714286</v>
      </c>
      <c r="K643" s="20">
        <v>1.7369549352307969</v>
      </c>
      <c r="L643" s="20">
        <v>4.8091954022988492</v>
      </c>
      <c r="M643" s="20">
        <v>8.0357142857142847</v>
      </c>
      <c r="N643" s="20">
        <v>11.422222222222221</v>
      </c>
      <c r="O643" s="20">
        <v>11.644955300127711</v>
      </c>
      <c r="P643" s="20">
        <v>11.97564102564102</v>
      </c>
      <c r="Q643" s="20">
        <v>12.666666666666661</v>
      </c>
      <c r="R643" s="20">
        <v>11.25</v>
      </c>
      <c r="S643" s="20">
        <v>11.52873563218391</v>
      </c>
      <c r="T643" s="20">
        <v>8.1379310344827598</v>
      </c>
      <c r="U643" s="20">
        <v>3.7586206896551722</v>
      </c>
      <c r="V643" s="43">
        <v>99.502351479937673</v>
      </c>
      <c r="W643" s="23">
        <v>334</v>
      </c>
      <c r="X643" s="44">
        <v>0.92777777777777781</v>
      </c>
      <c r="Y643" s="4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</row>
    <row r="644" spans="1:39" ht="16.5" customHeight="1" x14ac:dyDescent="0.25">
      <c r="A644" s="16">
        <v>25010100</v>
      </c>
      <c r="B644" s="17" t="s">
        <v>1211</v>
      </c>
      <c r="C644" s="17" t="s">
        <v>1739</v>
      </c>
      <c r="D644" s="17" t="s">
        <v>214</v>
      </c>
      <c r="E644" s="17" t="s">
        <v>47</v>
      </c>
      <c r="F644" s="17">
        <v>2</v>
      </c>
      <c r="G644" s="17">
        <v>160</v>
      </c>
      <c r="H644" s="18">
        <v>-75.760000000000005</v>
      </c>
      <c r="I644" s="19">
        <v>8.12916667</v>
      </c>
      <c r="J644" s="42">
        <v>2.1095238095238091</v>
      </c>
      <c r="K644" s="20">
        <v>1.8295966788089271</v>
      </c>
      <c r="L644" s="20">
        <v>4.1724137931034484</v>
      </c>
      <c r="M644" s="20">
        <v>7.9000000000000012</v>
      </c>
      <c r="N644" s="20">
        <v>10.9</v>
      </c>
      <c r="O644" s="20">
        <v>11.933333333333341</v>
      </c>
      <c r="P644" s="20">
        <v>11.48275862068966</v>
      </c>
      <c r="Q644" s="20">
        <v>12.433333333333341</v>
      </c>
      <c r="R644" s="20">
        <v>11.56666666666667</v>
      </c>
      <c r="S644" s="20">
        <v>9.8333333333333339</v>
      </c>
      <c r="T644" s="20">
        <v>8.8999999999999986</v>
      </c>
      <c r="U644" s="20">
        <v>4.5172413793103452</v>
      </c>
      <c r="V644" s="43">
        <v>97.578200948102847</v>
      </c>
      <c r="W644" s="23">
        <v>354</v>
      </c>
      <c r="X644" s="44">
        <v>0.98333333333333328</v>
      </c>
      <c r="Y644" s="4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</row>
    <row r="645" spans="1:39" ht="16.5" customHeight="1" x14ac:dyDescent="0.25">
      <c r="A645" s="16">
        <v>13035501</v>
      </c>
      <c r="B645" s="17" t="s">
        <v>1218</v>
      </c>
      <c r="C645" s="17" t="s">
        <v>46</v>
      </c>
      <c r="D645" s="17" t="s">
        <v>48</v>
      </c>
      <c r="E645" s="17" t="s">
        <v>47</v>
      </c>
      <c r="F645" s="17">
        <v>2</v>
      </c>
      <c r="G645" s="17">
        <v>20</v>
      </c>
      <c r="H645" s="18">
        <v>-75.825138890000005</v>
      </c>
      <c r="I645" s="19">
        <v>8.8258333300000018</v>
      </c>
      <c r="J645" s="42">
        <v>1.6033333333333331</v>
      </c>
      <c r="K645" s="20">
        <v>1.743268792191206</v>
      </c>
      <c r="L645" s="20">
        <v>3.9333333333333331</v>
      </c>
      <c r="M645" s="20">
        <v>9.8800492610837409</v>
      </c>
      <c r="N645" s="20">
        <v>16.114444444444441</v>
      </c>
      <c r="O645" s="20">
        <v>15.41379310344827</v>
      </c>
      <c r="P645" s="20">
        <v>15.88789272030651</v>
      </c>
      <c r="Q645" s="20">
        <v>16.326683087027909</v>
      </c>
      <c r="R645" s="20">
        <v>15.81954022988506</v>
      </c>
      <c r="S645" s="20">
        <v>14.294887039239001</v>
      </c>
      <c r="T645" s="20">
        <v>11.407847800237811</v>
      </c>
      <c r="U645" s="20">
        <v>4.9833333333333316</v>
      </c>
      <c r="V645" s="43">
        <v>127.40840647786391</v>
      </c>
      <c r="W645" s="23">
        <v>355</v>
      </c>
      <c r="X645" s="44">
        <v>0.98611111111111116</v>
      </c>
      <c r="Y645" s="4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</row>
    <row r="646" spans="1:39" ht="16.5" customHeight="1" x14ac:dyDescent="0.25">
      <c r="A646" s="16">
        <v>13070070</v>
      </c>
      <c r="B646" s="17" t="s">
        <v>1211</v>
      </c>
      <c r="C646" s="17" t="s">
        <v>1740</v>
      </c>
      <c r="D646" s="17" t="s">
        <v>48</v>
      </c>
      <c r="E646" s="17" t="s">
        <v>47</v>
      </c>
      <c r="F646" s="17">
        <v>2</v>
      </c>
      <c r="G646" s="17">
        <v>20</v>
      </c>
      <c r="H646" s="18">
        <v>-75.856111110000001</v>
      </c>
      <c r="I646" s="19">
        <v>8.8299166700000011</v>
      </c>
      <c r="J646" s="42">
        <v>1.0011494252873561</v>
      </c>
      <c r="K646" s="20">
        <v>0.85776923730253074</v>
      </c>
      <c r="L646" s="20">
        <v>2.273333333333333</v>
      </c>
      <c r="M646" s="20">
        <v>5.2758620689655187</v>
      </c>
      <c r="N646" s="20">
        <v>8.7044444444444427</v>
      </c>
      <c r="O646" s="20">
        <v>8.1666666666666643</v>
      </c>
      <c r="P646" s="20">
        <v>8.8666666666666654</v>
      </c>
      <c r="Q646" s="20">
        <v>8.5666666666666664</v>
      </c>
      <c r="R646" s="20">
        <v>8.482758620689653</v>
      </c>
      <c r="S646" s="20">
        <v>7.620689655172411</v>
      </c>
      <c r="T646" s="20">
        <v>6.0357142857142856</v>
      </c>
      <c r="U646" s="20">
        <v>2.60952380952381</v>
      </c>
      <c r="V646" s="43">
        <v>68.461244880433341</v>
      </c>
      <c r="W646" s="23">
        <v>351</v>
      </c>
      <c r="X646" s="44">
        <v>0.97499999999999998</v>
      </c>
      <c r="Y646" s="4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</row>
    <row r="647" spans="1:39" ht="16.5" customHeight="1" x14ac:dyDescent="0.25">
      <c r="A647" s="16">
        <v>13060020</v>
      </c>
      <c r="B647" s="17" t="s">
        <v>1211</v>
      </c>
      <c r="C647" s="17" t="s">
        <v>1741</v>
      </c>
      <c r="D647" s="17" t="s">
        <v>48</v>
      </c>
      <c r="E647" s="17" t="s">
        <v>47</v>
      </c>
      <c r="F647" s="17">
        <v>2</v>
      </c>
      <c r="G647" s="17">
        <v>55</v>
      </c>
      <c r="H647" s="18">
        <v>-75.765277779999991</v>
      </c>
      <c r="I647" s="19">
        <v>8.4758333300000004</v>
      </c>
      <c r="J647" s="42">
        <v>1.667777777777778</v>
      </c>
      <c r="K647" s="20">
        <v>1.307648207915747</v>
      </c>
      <c r="L647" s="20">
        <v>3.7857142857142851</v>
      </c>
      <c r="M647" s="20">
        <v>7.0714285714285712</v>
      </c>
      <c r="N647" s="20">
        <v>11.41379310344827</v>
      </c>
      <c r="O647" s="20">
        <v>10.931034482758619</v>
      </c>
      <c r="P647" s="20">
        <v>11.178571428571431</v>
      </c>
      <c r="Q647" s="20">
        <v>12.107142857142859</v>
      </c>
      <c r="R647" s="20">
        <v>10.214285714285721</v>
      </c>
      <c r="S647" s="20">
        <v>9.0047619047619012</v>
      </c>
      <c r="T647" s="20">
        <v>6.9310344827586219</v>
      </c>
      <c r="U647" s="20">
        <v>4.0083333333333337</v>
      </c>
      <c r="V647" s="43">
        <v>89.621526149897136</v>
      </c>
      <c r="W647" s="23">
        <v>342</v>
      </c>
      <c r="X647" s="44">
        <v>0.95</v>
      </c>
      <c r="Y647" s="4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</row>
    <row r="648" spans="1:39" ht="16.5" customHeight="1" x14ac:dyDescent="0.25">
      <c r="A648" s="16">
        <v>13055030</v>
      </c>
      <c r="B648" s="17" t="s">
        <v>1236</v>
      </c>
      <c r="C648" s="17" t="s">
        <v>2495</v>
      </c>
      <c r="D648" s="17" t="s">
        <v>48</v>
      </c>
      <c r="E648" s="17" t="s">
        <v>47</v>
      </c>
      <c r="F648" s="17">
        <v>2</v>
      </c>
      <c r="G648" s="17">
        <v>30</v>
      </c>
      <c r="H648" s="18">
        <v>-75.972499999999997</v>
      </c>
      <c r="I648" s="19">
        <v>8.6591666700000012</v>
      </c>
      <c r="J648" s="42">
        <v>1.901754385964912</v>
      </c>
      <c r="K648" s="20">
        <v>1.736310664112388</v>
      </c>
      <c r="L648" s="20">
        <v>4.25</v>
      </c>
      <c r="M648" s="20">
        <v>8.4918330308529928</v>
      </c>
      <c r="N648" s="20">
        <v>13.21666666666667</v>
      </c>
      <c r="O648" s="20">
        <v>13.315789473684211</v>
      </c>
      <c r="P648" s="20">
        <v>13.97894736842105</v>
      </c>
      <c r="Q648" s="20">
        <v>13.947368421052641</v>
      </c>
      <c r="R648" s="20">
        <v>12.54563894523327</v>
      </c>
      <c r="S648" s="20">
        <v>11.66666666666667</v>
      </c>
      <c r="T648" s="20">
        <v>8.8275862068965516</v>
      </c>
      <c r="U648" s="20">
        <v>4.7499999999999991</v>
      </c>
      <c r="V648" s="43">
        <v>108.6285618295513</v>
      </c>
      <c r="W648" s="23">
        <v>219</v>
      </c>
      <c r="X648" s="44">
        <v>0.91249999999999998</v>
      </c>
      <c r="Y648" s="45" t="s">
        <v>1214</v>
      </c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</row>
    <row r="649" spans="1:39" ht="16.5" customHeight="1" x14ac:dyDescent="0.25">
      <c r="A649" s="16">
        <v>13050020</v>
      </c>
      <c r="B649" s="17" t="s">
        <v>1211</v>
      </c>
      <c r="C649" s="17" t="s">
        <v>1742</v>
      </c>
      <c r="D649" s="17" t="s">
        <v>48</v>
      </c>
      <c r="E649" s="17" t="s">
        <v>47</v>
      </c>
      <c r="F649" s="17">
        <v>2</v>
      </c>
      <c r="G649" s="17">
        <v>220</v>
      </c>
      <c r="H649" s="18">
        <v>-76.123888890000003</v>
      </c>
      <c r="I649" s="19">
        <v>8.6675000000000004</v>
      </c>
      <c r="J649" s="42">
        <v>1.9655172413793101</v>
      </c>
      <c r="K649" s="20">
        <v>1.164326765188834</v>
      </c>
      <c r="L649" s="20">
        <v>2.8275862068965512</v>
      </c>
      <c r="M649" s="20">
        <v>5.448275862068968</v>
      </c>
      <c r="N649" s="20">
        <v>8.0370370370370345</v>
      </c>
      <c r="O649" s="20">
        <v>7.5644955300127714</v>
      </c>
      <c r="P649" s="20">
        <v>7.6923076923076898</v>
      </c>
      <c r="Q649" s="20">
        <v>7.9999999999999956</v>
      </c>
      <c r="R649" s="20">
        <v>8.0384615384615383</v>
      </c>
      <c r="S649" s="20">
        <v>7.9011904761904734</v>
      </c>
      <c r="T649" s="20">
        <v>6.1428571428571423</v>
      </c>
      <c r="U649" s="20">
        <v>4.3076923076923066</v>
      </c>
      <c r="V649" s="43">
        <v>69.08974780009261</v>
      </c>
      <c r="W649" s="23">
        <v>331</v>
      </c>
      <c r="X649" s="44">
        <v>0.9194444444444444</v>
      </c>
      <c r="Y649" s="4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</row>
    <row r="650" spans="1:39" ht="16.5" customHeight="1" x14ac:dyDescent="0.25">
      <c r="A650" s="16">
        <v>13050030</v>
      </c>
      <c r="B650" s="17" t="s">
        <v>1211</v>
      </c>
      <c r="C650" s="17" t="s">
        <v>1743</v>
      </c>
      <c r="D650" s="17" t="s">
        <v>48</v>
      </c>
      <c r="E650" s="17" t="s">
        <v>47</v>
      </c>
      <c r="F650" s="17">
        <v>2</v>
      </c>
      <c r="G650" s="17">
        <v>100</v>
      </c>
      <c r="H650" s="18">
        <v>-76.175277780000002</v>
      </c>
      <c r="I650" s="19">
        <v>8.501944439999999</v>
      </c>
      <c r="J650" s="42">
        <v>1.8620689655172411</v>
      </c>
      <c r="K650" s="20">
        <v>1.168485646339392</v>
      </c>
      <c r="L650" s="20">
        <v>2.9355555555555548</v>
      </c>
      <c r="M650" s="20">
        <v>6.212643678160922</v>
      </c>
      <c r="N650" s="20">
        <v>8.9999999999999947</v>
      </c>
      <c r="O650" s="20">
        <v>7.216409036860882</v>
      </c>
      <c r="P650" s="20">
        <v>8.124137931034479</v>
      </c>
      <c r="Q650" s="20">
        <v>8.973809523809523</v>
      </c>
      <c r="R650" s="20">
        <v>7.6071428571428594</v>
      </c>
      <c r="S650" s="20">
        <v>6.7287356321839056</v>
      </c>
      <c r="T650" s="20">
        <v>6.8846153846153859</v>
      </c>
      <c r="U650" s="20">
        <v>4.1249999999999991</v>
      </c>
      <c r="V650" s="43">
        <v>70.83860421122013</v>
      </c>
      <c r="W650" s="23">
        <v>341</v>
      </c>
      <c r="X650" s="44">
        <v>0.94722222222222219</v>
      </c>
      <c r="Y650" s="4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</row>
    <row r="651" spans="1:39" ht="16.5" customHeight="1" x14ac:dyDescent="0.25">
      <c r="A651" s="16">
        <v>13065020</v>
      </c>
      <c r="B651" s="17" t="s">
        <v>1236</v>
      </c>
      <c r="C651" s="17" t="s">
        <v>1744</v>
      </c>
      <c r="D651" s="17" t="s">
        <v>48</v>
      </c>
      <c r="E651" s="17" t="s">
        <v>47</v>
      </c>
      <c r="F651" s="17">
        <v>2</v>
      </c>
      <c r="G651" s="17">
        <v>25</v>
      </c>
      <c r="H651" s="18">
        <v>-75.88</v>
      </c>
      <c r="I651" s="19">
        <v>8.41</v>
      </c>
      <c r="J651" s="42">
        <v>2.2324393358876109</v>
      </c>
      <c r="K651" s="20">
        <v>2.052102630766425</v>
      </c>
      <c r="L651" s="20">
        <v>3.911111111111111</v>
      </c>
      <c r="M651" s="20">
        <v>7.6145320197044333</v>
      </c>
      <c r="N651" s="20">
        <v>10.873076923076921</v>
      </c>
      <c r="O651" s="20">
        <v>11.40740740740741</v>
      </c>
      <c r="P651" s="20">
        <v>10.82020335985853</v>
      </c>
      <c r="Q651" s="20">
        <v>11.05</v>
      </c>
      <c r="R651" s="20">
        <v>9.7546419098143211</v>
      </c>
      <c r="S651" s="20">
        <v>7.7307692307692282</v>
      </c>
      <c r="T651" s="20">
        <v>6.8979885057471266</v>
      </c>
      <c r="U651" s="20">
        <v>3.348091954022987</v>
      </c>
      <c r="V651" s="43">
        <v>87.692364388166098</v>
      </c>
      <c r="W651" s="23">
        <v>314</v>
      </c>
      <c r="X651" s="44">
        <v>0.87222222222222223</v>
      </c>
      <c r="Y651" s="4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</row>
    <row r="652" spans="1:39" ht="16.5" customHeight="1" x14ac:dyDescent="0.25">
      <c r="A652" s="16">
        <v>13070280</v>
      </c>
      <c r="B652" s="17" t="s">
        <v>1211</v>
      </c>
      <c r="C652" s="17" t="s">
        <v>1745</v>
      </c>
      <c r="D652" s="17" t="s">
        <v>48</v>
      </c>
      <c r="E652" s="17" t="s">
        <v>47</v>
      </c>
      <c r="F652" s="17">
        <v>2</v>
      </c>
      <c r="G652" s="17">
        <v>10</v>
      </c>
      <c r="H652" s="18">
        <v>-75.751388890000001</v>
      </c>
      <c r="I652" s="19">
        <v>8.7886111100000015</v>
      </c>
      <c r="J652" s="42">
        <v>0.86206896551724133</v>
      </c>
      <c r="K652" s="20">
        <v>0.85656956004756224</v>
      </c>
      <c r="L652" s="20">
        <v>2.2666666666666662</v>
      </c>
      <c r="M652" s="20">
        <v>5.8666666666666671</v>
      </c>
      <c r="N652" s="20">
        <v>9.2666666666666639</v>
      </c>
      <c r="O652" s="20">
        <v>8.6333333333333364</v>
      </c>
      <c r="P652" s="20">
        <v>9.2333333333333325</v>
      </c>
      <c r="Q652" s="20">
        <v>9.4482758620689644</v>
      </c>
      <c r="R652" s="20">
        <v>8.068965517241379</v>
      </c>
      <c r="S652" s="20">
        <v>7.3178571428571404</v>
      </c>
      <c r="T652" s="20">
        <v>6.115763546798032</v>
      </c>
      <c r="U652" s="20">
        <v>2.932098765432098</v>
      </c>
      <c r="V652" s="43">
        <v>70.868266026629087</v>
      </c>
      <c r="W652" s="23">
        <v>349</v>
      </c>
      <c r="X652" s="44">
        <v>0.96944444444444444</v>
      </c>
      <c r="Y652" s="4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</row>
    <row r="653" spans="1:39" ht="16.5" customHeight="1" x14ac:dyDescent="0.25">
      <c r="A653" s="16">
        <v>13060010</v>
      </c>
      <c r="B653" s="17" t="s">
        <v>1211</v>
      </c>
      <c r="C653" s="17" t="s">
        <v>1746</v>
      </c>
      <c r="D653" s="17" t="s">
        <v>48</v>
      </c>
      <c r="E653" s="17" t="s">
        <v>47</v>
      </c>
      <c r="F653" s="17">
        <v>2</v>
      </c>
      <c r="G653" s="17">
        <v>75</v>
      </c>
      <c r="H653" s="18">
        <v>-75.861111109999996</v>
      </c>
      <c r="I653" s="19">
        <v>8.5577777800000003</v>
      </c>
      <c r="J653" s="42">
        <v>1.277011494252873</v>
      </c>
      <c r="K653" s="20">
        <v>1.132495328690335</v>
      </c>
      <c r="L653" s="20">
        <v>2.8011494252873561</v>
      </c>
      <c r="M653" s="20">
        <v>5.3162901307966708</v>
      </c>
      <c r="N653" s="20">
        <v>7.90574712643678</v>
      </c>
      <c r="O653" s="20">
        <v>7.532699167657551</v>
      </c>
      <c r="P653" s="20">
        <v>7.5574712643678144</v>
      </c>
      <c r="Q653" s="20">
        <v>8.5620689655172377</v>
      </c>
      <c r="R653" s="20">
        <v>7.3305588585017851</v>
      </c>
      <c r="S653" s="20">
        <v>6.2804597701149403</v>
      </c>
      <c r="T653" s="20">
        <v>4.8703923900118911</v>
      </c>
      <c r="U653" s="20">
        <v>2.7879948914431671</v>
      </c>
      <c r="V653" s="43">
        <v>63.354338813078407</v>
      </c>
      <c r="W653" s="23">
        <v>346</v>
      </c>
      <c r="X653" s="44">
        <v>0.96111111111111114</v>
      </c>
      <c r="Y653" s="4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</row>
    <row r="654" spans="1:39" ht="16.5" customHeight="1" x14ac:dyDescent="0.25">
      <c r="A654" s="16">
        <v>13050010</v>
      </c>
      <c r="B654" s="17" t="s">
        <v>1211</v>
      </c>
      <c r="C654" s="17" t="s">
        <v>685</v>
      </c>
      <c r="D654" s="17" t="s">
        <v>48</v>
      </c>
      <c r="E654" s="17" t="s">
        <v>47</v>
      </c>
      <c r="F654" s="17">
        <v>2</v>
      </c>
      <c r="G654" s="17">
        <v>120</v>
      </c>
      <c r="H654" s="18">
        <v>-76.045277779999992</v>
      </c>
      <c r="I654" s="19">
        <v>8.8486111100000002</v>
      </c>
      <c r="J654" s="42">
        <v>1.3583333333333329</v>
      </c>
      <c r="K654" s="20">
        <v>0.7022555190658637</v>
      </c>
      <c r="L654" s="20">
        <v>2.4827160493827161</v>
      </c>
      <c r="M654" s="20">
        <v>5.3214285714285712</v>
      </c>
      <c r="N654" s="20">
        <v>9.0344827586206868</v>
      </c>
      <c r="O654" s="20">
        <v>7.7669441141498217</v>
      </c>
      <c r="P654" s="20">
        <v>7.9642857142857117</v>
      </c>
      <c r="Q654" s="20">
        <v>8.0344827586206851</v>
      </c>
      <c r="R654" s="20">
        <v>9.1795481569560042</v>
      </c>
      <c r="S654" s="20">
        <v>8.0419753086419714</v>
      </c>
      <c r="T654" s="20">
        <v>6.8076923076923084</v>
      </c>
      <c r="U654" s="20">
        <v>3.538461538461537</v>
      </c>
      <c r="V654" s="43">
        <v>70.232606130639212</v>
      </c>
      <c r="W654" s="23">
        <v>333</v>
      </c>
      <c r="X654" s="44">
        <v>0.92500000000000004</v>
      </c>
      <c r="Y654" s="4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</row>
    <row r="655" spans="1:39" ht="16.5" customHeight="1" x14ac:dyDescent="0.25">
      <c r="A655" s="16">
        <v>25015010</v>
      </c>
      <c r="B655" s="17" t="s">
        <v>1236</v>
      </c>
      <c r="C655" s="17" t="s">
        <v>1747</v>
      </c>
      <c r="D655" s="17" t="s">
        <v>230</v>
      </c>
      <c r="E655" s="17" t="s">
        <v>47</v>
      </c>
      <c r="F655" s="17">
        <v>2</v>
      </c>
      <c r="G655" s="17">
        <v>170</v>
      </c>
      <c r="H655" s="18">
        <v>-75.632277779999995</v>
      </c>
      <c r="I655" s="19">
        <v>8.1807777799999997</v>
      </c>
      <c r="J655" s="42">
        <v>2.068965517241379</v>
      </c>
      <c r="K655" s="20">
        <v>2.0778410056055718</v>
      </c>
      <c r="L655" s="20">
        <v>5.3850574712643668</v>
      </c>
      <c r="M655" s="20">
        <v>9.3999999999999986</v>
      </c>
      <c r="N655" s="20">
        <v>12.821428571428569</v>
      </c>
      <c r="O655" s="20">
        <v>13.037037037037029</v>
      </c>
      <c r="P655" s="20">
        <v>13.333333333333339</v>
      </c>
      <c r="Q655" s="20">
        <v>13.392857142857141</v>
      </c>
      <c r="R655" s="20">
        <v>12.23076923076923</v>
      </c>
      <c r="S655" s="20">
        <v>12.029177718832891</v>
      </c>
      <c r="T655" s="20">
        <v>9.0714285714285694</v>
      </c>
      <c r="U655" s="20">
        <v>4.206896551724137</v>
      </c>
      <c r="V655" s="43">
        <v>109.05479215152219</v>
      </c>
      <c r="W655" s="23">
        <v>336</v>
      </c>
      <c r="X655" s="44">
        <v>0.93333333333333335</v>
      </c>
      <c r="Y655" s="4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</row>
    <row r="656" spans="1:39" ht="16.5" customHeight="1" x14ac:dyDescent="0.25">
      <c r="A656" s="16">
        <v>25025190</v>
      </c>
      <c r="B656" s="17" t="s">
        <v>1236</v>
      </c>
      <c r="C656" s="17" t="s">
        <v>230</v>
      </c>
      <c r="D656" s="17" t="s">
        <v>230</v>
      </c>
      <c r="E656" s="17" t="s">
        <v>47</v>
      </c>
      <c r="F656" s="17">
        <v>2</v>
      </c>
      <c r="G656" s="17">
        <v>90</v>
      </c>
      <c r="H656" s="18">
        <v>-75.583722219999999</v>
      </c>
      <c r="I656" s="19">
        <v>8.399333330000001</v>
      </c>
      <c r="J656" s="42">
        <v>2.4908045977011488</v>
      </c>
      <c r="K656" s="20">
        <v>2.0364949859254051</v>
      </c>
      <c r="L656" s="20">
        <v>5.1559523809523808</v>
      </c>
      <c r="M656" s="20">
        <v>10.678571428571431</v>
      </c>
      <c r="N656" s="20">
        <v>14.678571428571431</v>
      </c>
      <c r="O656" s="20">
        <v>14.82758620689655</v>
      </c>
      <c r="P656" s="20">
        <v>15.21338259441708</v>
      </c>
      <c r="Q656" s="20">
        <v>17.392857142857139</v>
      </c>
      <c r="R656" s="20">
        <v>15.058976464148881</v>
      </c>
      <c r="S656" s="20">
        <v>13.540136054421771</v>
      </c>
      <c r="T656" s="20">
        <v>10.554597701149421</v>
      </c>
      <c r="U656" s="20">
        <v>5.0400952380952386</v>
      </c>
      <c r="V656" s="43">
        <v>126.6680262237079</v>
      </c>
      <c r="W656" s="23">
        <v>333</v>
      </c>
      <c r="X656" s="44">
        <v>0.92500000000000004</v>
      </c>
      <c r="Y656" s="4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</row>
    <row r="657" spans="1:39" ht="16.5" customHeight="1" x14ac:dyDescent="0.25">
      <c r="A657" s="16">
        <v>25020710</v>
      </c>
      <c r="B657" s="17" t="s">
        <v>1211</v>
      </c>
      <c r="C657" s="17" t="s">
        <v>1748</v>
      </c>
      <c r="D657" s="17" t="s">
        <v>1749</v>
      </c>
      <c r="E657" s="17" t="s">
        <v>47</v>
      </c>
      <c r="F657" s="17">
        <v>2</v>
      </c>
      <c r="G657" s="17">
        <v>25</v>
      </c>
      <c r="H657" s="18">
        <v>-75.273888889999995</v>
      </c>
      <c r="I657" s="19">
        <v>8.42</v>
      </c>
      <c r="J657" s="42">
        <v>0.86206896551724133</v>
      </c>
      <c r="K657" s="20">
        <v>0.72580473925598765</v>
      </c>
      <c r="L657" s="20">
        <v>2.1436781609195399</v>
      </c>
      <c r="M657" s="20">
        <v>6.1057471264367846</v>
      </c>
      <c r="N657" s="20">
        <v>9.5444444444444407</v>
      </c>
      <c r="O657" s="20">
        <v>8.954761904761904</v>
      </c>
      <c r="P657" s="20">
        <v>10.43333333333333</v>
      </c>
      <c r="Q657" s="20">
        <v>10.97931034482759</v>
      </c>
      <c r="R657" s="20">
        <v>8.6646848989298455</v>
      </c>
      <c r="S657" s="20">
        <v>7.5666666666666638</v>
      </c>
      <c r="T657" s="20">
        <v>5.0333333333333314</v>
      </c>
      <c r="U657" s="20">
        <v>2.103448275862069</v>
      </c>
      <c r="V657" s="43">
        <v>73.11728219428872</v>
      </c>
      <c r="W657" s="23">
        <v>354</v>
      </c>
      <c r="X657" s="44">
        <v>0.98333333333333328</v>
      </c>
      <c r="Y657" s="4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</row>
    <row r="658" spans="1:39" ht="16.5" customHeight="1" x14ac:dyDescent="0.25">
      <c r="A658" s="16">
        <v>25020600</v>
      </c>
      <c r="B658" s="17" t="s">
        <v>1211</v>
      </c>
      <c r="C658" s="17" t="s">
        <v>1750</v>
      </c>
      <c r="D658" s="17" t="s">
        <v>1749</v>
      </c>
      <c r="E658" s="17" t="s">
        <v>47</v>
      </c>
      <c r="F658" s="17">
        <v>2</v>
      </c>
      <c r="G658" s="17">
        <v>100</v>
      </c>
      <c r="H658" s="18">
        <v>-75.601388889999996</v>
      </c>
      <c r="I658" s="19">
        <v>8.4897222199999991</v>
      </c>
      <c r="J658" s="42">
        <v>1.519753086419753</v>
      </c>
      <c r="K658" s="20">
        <v>1.303310913224706</v>
      </c>
      <c r="L658" s="20">
        <v>3.6923076923076912</v>
      </c>
      <c r="M658" s="20">
        <v>8.0400000000000009</v>
      </c>
      <c r="N658" s="20">
        <v>11.14938271604939</v>
      </c>
      <c r="O658" s="20">
        <v>11.74074074074074</v>
      </c>
      <c r="P658" s="20">
        <v>11.75714285714286</v>
      </c>
      <c r="Q658" s="20">
        <v>13.50864197530864</v>
      </c>
      <c r="R658" s="20">
        <v>11.34615384615384</v>
      </c>
      <c r="S658" s="20">
        <v>10.43846153846154</v>
      </c>
      <c r="T658" s="20">
        <v>8.3461538461538449</v>
      </c>
      <c r="U658" s="20">
        <v>4.5833333333333321</v>
      </c>
      <c r="V658" s="43">
        <v>97.42538254529633</v>
      </c>
      <c r="W658" s="23">
        <v>315</v>
      </c>
      <c r="X658" s="44">
        <v>0.875</v>
      </c>
      <c r="Y658" s="4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</row>
    <row r="659" spans="1:39" ht="16.5" customHeight="1" x14ac:dyDescent="0.25">
      <c r="A659" s="16">
        <v>12040010</v>
      </c>
      <c r="B659" s="17" t="s">
        <v>1211</v>
      </c>
      <c r="C659" s="17" t="s">
        <v>1751</v>
      </c>
      <c r="D659" s="17" t="s">
        <v>261</v>
      </c>
      <c r="E659" s="17" t="s">
        <v>47</v>
      </c>
      <c r="F659" s="17">
        <v>2</v>
      </c>
      <c r="G659" s="17">
        <v>90</v>
      </c>
      <c r="H659" s="18">
        <v>-76.220833329999991</v>
      </c>
      <c r="I659" s="19">
        <v>8.9008333300000011</v>
      </c>
      <c r="J659" s="42">
        <v>1.4333333333333329</v>
      </c>
      <c r="K659" s="20">
        <v>0.73408251231527077</v>
      </c>
      <c r="L659" s="20">
        <v>2.1</v>
      </c>
      <c r="M659" s="20">
        <v>4.6140394088669963</v>
      </c>
      <c r="N659" s="20">
        <v>9.7100000000000009</v>
      </c>
      <c r="O659" s="20">
        <v>7.8448275862068959</v>
      </c>
      <c r="P659" s="20">
        <v>8.6744444444444415</v>
      </c>
      <c r="Q659" s="20">
        <v>9.5744444444444419</v>
      </c>
      <c r="R659" s="20">
        <v>9.2068965517241388</v>
      </c>
      <c r="S659" s="20">
        <v>7.4950617283950569</v>
      </c>
      <c r="T659" s="20">
        <v>8.0000000000000018</v>
      </c>
      <c r="U659" s="20">
        <v>3.538461538461537</v>
      </c>
      <c r="V659" s="43">
        <v>72.925591548192116</v>
      </c>
      <c r="W659" s="23">
        <v>349</v>
      </c>
      <c r="X659" s="44">
        <v>0.96944444444444444</v>
      </c>
      <c r="Y659" s="4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</row>
    <row r="660" spans="1:39" ht="16.5" customHeight="1" x14ac:dyDescent="0.25">
      <c r="A660" s="16">
        <v>25010110</v>
      </c>
      <c r="B660" s="17" t="s">
        <v>1211</v>
      </c>
      <c r="C660" s="17" t="s">
        <v>1752</v>
      </c>
      <c r="D660" s="17" t="s">
        <v>1753</v>
      </c>
      <c r="E660" s="17" t="s">
        <v>47</v>
      </c>
      <c r="F660" s="17">
        <v>2</v>
      </c>
      <c r="G660" s="17">
        <v>80</v>
      </c>
      <c r="H660" s="18">
        <v>-75.647222220000003</v>
      </c>
      <c r="I660" s="19">
        <v>8.0061111100000009</v>
      </c>
      <c r="J660" s="42">
        <v>1.7215927750410509</v>
      </c>
      <c r="K660" s="20">
        <v>1.784630997993067</v>
      </c>
      <c r="L660" s="20">
        <v>4.2692307692307674</v>
      </c>
      <c r="M660" s="20">
        <v>8.0370370370370363</v>
      </c>
      <c r="N660" s="20">
        <v>10.33333333333333</v>
      </c>
      <c r="O660" s="20">
        <v>10.46153846153846</v>
      </c>
      <c r="P660" s="20">
        <v>11.11538461538461</v>
      </c>
      <c r="Q660" s="20">
        <v>12.25925925925926</v>
      </c>
      <c r="R660" s="20">
        <v>10.333333333333339</v>
      </c>
      <c r="S660" s="20">
        <v>8.9999999999999964</v>
      </c>
      <c r="T660" s="20">
        <v>6.3571428571428568</v>
      </c>
      <c r="U660" s="20">
        <v>3.482758620689653</v>
      </c>
      <c r="V660" s="43">
        <v>89.155242059983436</v>
      </c>
      <c r="W660" s="23">
        <v>326</v>
      </c>
      <c r="X660" s="44">
        <v>0.90555555555555556</v>
      </c>
      <c r="Y660" s="4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</row>
    <row r="661" spans="1:39" ht="16.5" customHeight="1" x14ac:dyDescent="0.25">
      <c r="A661" s="16">
        <v>25010010</v>
      </c>
      <c r="B661" s="17" t="s">
        <v>1211</v>
      </c>
      <c r="C661" s="17" t="s">
        <v>1753</v>
      </c>
      <c r="D661" s="17" t="s">
        <v>1753</v>
      </c>
      <c r="E661" s="17" t="s">
        <v>47</v>
      </c>
      <c r="F661" s="17">
        <v>2</v>
      </c>
      <c r="G661" s="17">
        <v>55</v>
      </c>
      <c r="H661" s="18">
        <v>-75.680000000000007</v>
      </c>
      <c r="I661" s="19">
        <v>7.8902777799999999</v>
      </c>
      <c r="J661" s="42">
        <v>2.0392857142857141</v>
      </c>
      <c r="K661" s="20">
        <v>2.5092377689360452</v>
      </c>
      <c r="L661" s="20">
        <v>5.1346153846153841</v>
      </c>
      <c r="M661" s="20">
        <v>8.7241379310344822</v>
      </c>
      <c r="N661" s="20">
        <v>12.586206896551721</v>
      </c>
      <c r="O661" s="20">
        <v>13.195812807881779</v>
      </c>
      <c r="P661" s="20">
        <v>12.37931034482758</v>
      </c>
      <c r="Q661" s="20">
        <v>12.82758620689655</v>
      </c>
      <c r="R661" s="20">
        <v>12.517241379310351</v>
      </c>
      <c r="S661" s="20">
        <v>12.31954022988505</v>
      </c>
      <c r="T661" s="20">
        <v>8.9809750297265172</v>
      </c>
      <c r="U661" s="20">
        <v>4.6037037037037027</v>
      </c>
      <c r="V661" s="43">
        <v>107.81765339765489</v>
      </c>
      <c r="W661" s="23">
        <v>338</v>
      </c>
      <c r="X661" s="44">
        <v>0.93888888888888888</v>
      </c>
      <c r="Y661" s="4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</row>
    <row r="662" spans="1:39" ht="16.5" customHeight="1" x14ac:dyDescent="0.25">
      <c r="A662" s="16">
        <v>25025170</v>
      </c>
      <c r="B662" s="17" t="s">
        <v>1236</v>
      </c>
      <c r="C662" s="17" t="s">
        <v>263</v>
      </c>
      <c r="D662" s="17" t="s">
        <v>264</v>
      </c>
      <c r="E662" s="17" t="s">
        <v>47</v>
      </c>
      <c r="F662" s="17">
        <v>2</v>
      </c>
      <c r="G662" s="17">
        <v>125</v>
      </c>
      <c r="H662" s="18">
        <v>-75.498833329999997</v>
      </c>
      <c r="I662" s="19">
        <v>8.7408611100000009</v>
      </c>
      <c r="J662" s="42">
        <v>2</v>
      </c>
      <c r="K662" s="20">
        <v>2.3105783930694761</v>
      </c>
      <c r="L662" s="20">
        <v>5</v>
      </c>
      <c r="M662" s="20">
        <v>10.07142857142858</v>
      </c>
      <c r="N662" s="20">
        <v>15.58395061728395</v>
      </c>
      <c r="O662" s="20">
        <v>14.334217506631299</v>
      </c>
      <c r="P662" s="20">
        <v>14.658666666666671</v>
      </c>
      <c r="Q662" s="20">
        <v>16.11538461538462</v>
      </c>
      <c r="R662" s="20">
        <v>15.5448275862069</v>
      </c>
      <c r="S662" s="20">
        <v>14.484615384615379</v>
      </c>
      <c r="T662" s="20">
        <v>11.17241379310345</v>
      </c>
      <c r="U662" s="20">
        <v>5.2666666666666666</v>
      </c>
      <c r="V662" s="43">
        <v>126.542749801057</v>
      </c>
      <c r="W662" s="23">
        <v>318</v>
      </c>
      <c r="X662" s="44">
        <v>0.8833333333333333</v>
      </c>
      <c r="Y662" s="4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</row>
    <row r="663" spans="1:39" ht="16.5" customHeight="1" x14ac:dyDescent="0.25">
      <c r="A663" s="16">
        <v>25020720</v>
      </c>
      <c r="B663" s="17" t="s">
        <v>1211</v>
      </c>
      <c r="C663" s="17" t="s">
        <v>1754</v>
      </c>
      <c r="D663" s="17" t="s">
        <v>264</v>
      </c>
      <c r="E663" s="17" t="s">
        <v>47</v>
      </c>
      <c r="F663" s="17">
        <v>2</v>
      </c>
      <c r="G663" s="17">
        <v>130</v>
      </c>
      <c r="H663" s="18">
        <v>-75.383611110000004</v>
      </c>
      <c r="I663" s="19">
        <v>8.63722222</v>
      </c>
      <c r="J663" s="42">
        <v>1.035714285714286</v>
      </c>
      <c r="K663" s="20">
        <v>1.324529380717804</v>
      </c>
      <c r="L663" s="20">
        <v>3.540476190476189</v>
      </c>
      <c r="M663" s="20">
        <v>5.866666666666668</v>
      </c>
      <c r="N663" s="20">
        <v>9.7134363852556476</v>
      </c>
      <c r="O663" s="20">
        <v>10.56666666666667</v>
      </c>
      <c r="P663" s="20">
        <v>10.566666666666659</v>
      </c>
      <c r="Q663" s="20">
        <v>12.96666666666667</v>
      </c>
      <c r="R663" s="20">
        <v>11.013793103448281</v>
      </c>
      <c r="S663" s="20">
        <v>9.6111111111111107</v>
      </c>
      <c r="T663" s="20">
        <v>6.9137931034482758</v>
      </c>
      <c r="U663" s="20">
        <v>2.638888888888888</v>
      </c>
      <c r="V663" s="43">
        <v>85.758409115727147</v>
      </c>
      <c r="W663" s="23">
        <v>353</v>
      </c>
      <c r="X663" s="44">
        <v>0.98055555555555551</v>
      </c>
      <c r="Y663" s="4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</row>
    <row r="664" spans="1:39" ht="16.5" customHeight="1" x14ac:dyDescent="0.25">
      <c r="A664" s="16">
        <v>25020140</v>
      </c>
      <c r="B664" s="17" t="s">
        <v>1211</v>
      </c>
      <c r="C664" s="17" t="s">
        <v>264</v>
      </c>
      <c r="D664" s="17" t="s">
        <v>264</v>
      </c>
      <c r="E664" s="17" t="s">
        <v>47</v>
      </c>
      <c r="F664" s="17">
        <v>2</v>
      </c>
      <c r="G664" s="17">
        <v>60</v>
      </c>
      <c r="H664" s="18">
        <v>-75.45</v>
      </c>
      <c r="I664" s="19">
        <v>8.9499972200000002</v>
      </c>
      <c r="J664" s="42">
        <v>1.4</v>
      </c>
      <c r="K664" s="20">
        <v>1.959872742200329</v>
      </c>
      <c r="L664" s="20">
        <v>3.310344827586206</v>
      </c>
      <c r="M664" s="20">
        <v>7.5517241379310347</v>
      </c>
      <c r="N664" s="20">
        <v>10.68965517241379</v>
      </c>
      <c r="O664" s="20">
        <v>10.14712643678161</v>
      </c>
      <c r="P664" s="20">
        <v>11.133333333333329</v>
      </c>
      <c r="Q664" s="20">
        <v>11.733333333333331</v>
      </c>
      <c r="R664" s="20">
        <v>10.857142857142859</v>
      </c>
      <c r="S664" s="20">
        <v>9.9999999999999982</v>
      </c>
      <c r="T664" s="20">
        <v>7.3103448275862064</v>
      </c>
      <c r="U664" s="20">
        <v>3.3183908045977</v>
      </c>
      <c r="V664" s="43">
        <v>89.411268472906386</v>
      </c>
      <c r="W664" s="23">
        <v>352</v>
      </c>
      <c r="X664" s="44">
        <v>0.97777777777777775</v>
      </c>
      <c r="Y664" s="4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</row>
    <row r="665" spans="1:39" ht="16.5" customHeight="1" x14ac:dyDescent="0.25">
      <c r="A665" s="16">
        <v>25021210</v>
      </c>
      <c r="B665" s="17" t="s">
        <v>1211</v>
      </c>
      <c r="C665" s="17" t="s">
        <v>1755</v>
      </c>
      <c r="D665" s="17" t="s">
        <v>264</v>
      </c>
      <c r="E665" s="17" t="s">
        <v>47</v>
      </c>
      <c r="F665" s="17">
        <v>2</v>
      </c>
      <c r="G665" s="17">
        <v>136</v>
      </c>
      <c r="H665" s="18">
        <v>-75.47</v>
      </c>
      <c r="I665" s="19">
        <v>8.82</v>
      </c>
      <c r="J665" s="42">
        <v>1.172413793103448</v>
      </c>
      <c r="K665" s="20">
        <v>1.351864883884589</v>
      </c>
      <c r="L665" s="20">
        <v>2.172413793103448</v>
      </c>
      <c r="M665" s="20">
        <v>6.1379310344827607</v>
      </c>
      <c r="N665" s="20">
        <v>8.2068965517241352</v>
      </c>
      <c r="O665" s="20">
        <v>7.6428571428571406</v>
      </c>
      <c r="P665" s="20">
        <v>7.8275862068965472</v>
      </c>
      <c r="Q665" s="20">
        <v>10.17241379310344</v>
      </c>
      <c r="R665" s="20">
        <v>8.678571428571427</v>
      </c>
      <c r="S665" s="20">
        <v>8.6071428571428541</v>
      </c>
      <c r="T665" s="20">
        <v>6.3103448275862091</v>
      </c>
      <c r="U665" s="20">
        <v>3.4642857142857131</v>
      </c>
      <c r="V665" s="43">
        <v>71.744722026741712</v>
      </c>
      <c r="W665" s="23">
        <v>343</v>
      </c>
      <c r="X665" s="44">
        <v>0.95277777777777772</v>
      </c>
      <c r="Y665" s="4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</row>
    <row r="666" spans="1:39" ht="16.5" customHeight="1" x14ac:dyDescent="0.25">
      <c r="A666" s="16">
        <v>13070450</v>
      </c>
      <c r="B666" s="17" t="s">
        <v>1211</v>
      </c>
      <c r="C666" s="17" t="s">
        <v>1756</v>
      </c>
      <c r="D666" s="17" t="s">
        <v>1757</v>
      </c>
      <c r="E666" s="17" t="s">
        <v>47</v>
      </c>
      <c r="F666" s="17">
        <v>2</v>
      </c>
      <c r="G666" s="17">
        <v>75</v>
      </c>
      <c r="H666" s="18">
        <v>-75.491666670000001</v>
      </c>
      <c r="I666" s="19">
        <v>9.2511111100000001</v>
      </c>
      <c r="J666" s="42">
        <v>1.3583333333333329</v>
      </c>
      <c r="K666" s="20">
        <v>1.1764390622149239</v>
      </c>
      <c r="L666" s="20">
        <v>1.7892857142857139</v>
      </c>
      <c r="M666" s="20">
        <v>5.432266009852218</v>
      </c>
      <c r="N666" s="20">
        <v>7.9999999999999956</v>
      </c>
      <c r="O666" s="20">
        <v>6.4741379310344822</v>
      </c>
      <c r="P666" s="20">
        <v>6.3571428571428541</v>
      </c>
      <c r="Q666" s="20">
        <v>6.5357142857142829</v>
      </c>
      <c r="R666" s="20">
        <v>6.8288177339901486</v>
      </c>
      <c r="S666" s="20">
        <v>6.9285714285714262</v>
      </c>
      <c r="T666" s="20">
        <v>5.4285714285714306</v>
      </c>
      <c r="U666" s="20">
        <v>2.8518518518518512</v>
      </c>
      <c r="V666" s="43">
        <v>59.161131636562658</v>
      </c>
      <c r="W666" s="23">
        <v>334</v>
      </c>
      <c r="X666" s="44">
        <v>0.92777777777777781</v>
      </c>
      <c r="Y666" s="4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</row>
    <row r="667" spans="1:39" ht="16.5" customHeight="1" x14ac:dyDescent="0.25">
      <c r="A667" s="16">
        <v>13070430</v>
      </c>
      <c r="B667" s="17" t="s">
        <v>1211</v>
      </c>
      <c r="C667" s="17" t="s">
        <v>156</v>
      </c>
      <c r="D667" s="17" t="s">
        <v>1757</v>
      </c>
      <c r="E667" s="17" t="s">
        <v>47</v>
      </c>
      <c r="F667" s="17">
        <v>2</v>
      </c>
      <c r="G667" s="17">
        <v>50</v>
      </c>
      <c r="H667" s="18">
        <v>-75.541111110000003</v>
      </c>
      <c r="I667" s="19">
        <v>9.1952777799999996</v>
      </c>
      <c r="J667" s="42">
        <v>1.2333333333333329</v>
      </c>
      <c r="K667" s="20">
        <v>1.4444114149821641</v>
      </c>
      <c r="L667" s="20">
        <v>2.7241379310344822</v>
      </c>
      <c r="M667" s="20">
        <v>5.6428571428571441</v>
      </c>
      <c r="N667" s="20">
        <v>7.3928571428571397</v>
      </c>
      <c r="O667" s="20">
        <v>6.75</v>
      </c>
      <c r="P667" s="20">
        <v>6.3571428571428559</v>
      </c>
      <c r="Q667" s="20">
        <v>7.0071428571428536</v>
      </c>
      <c r="R667" s="20">
        <v>7.3571428571428577</v>
      </c>
      <c r="S667" s="20">
        <v>6.6428571428571388</v>
      </c>
      <c r="T667" s="20">
        <v>5.1379310344827607</v>
      </c>
      <c r="U667" s="20">
        <v>2.9367816091954011</v>
      </c>
      <c r="V667" s="43">
        <v>60.626595323028127</v>
      </c>
      <c r="W667" s="23">
        <v>342</v>
      </c>
      <c r="X667" s="44">
        <v>0.95</v>
      </c>
      <c r="Y667" s="4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</row>
    <row r="668" spans="1:39" ht="16.5" customHeight="1" x14ac:dyDescent="0.25">
      <c r="A668" s="16">
        <v>13070440</v>
      </c>
      <c r="B668" s="17" t="s">
        <v>1211</v>
      </c>
      <c r="C668" s="17" t="s">
        <v>1758</v>
      </c>
      <c r="D668" s="17" t="s">
        <v>1759</v>
      </c>
      <c r="E668" s="17" t="s">
        <v>47</v>
      </c>
      <c r="F668" s="17">
        <v>2</v>
      </c>
      <c r="G668" s="17">
        <v>40</v>
      </c>
      <c r="H668" s="18">
        <v>-75.718888890000002</v>
      </c>
      <c r="I668" s="19">
        <v>9.3522222199999998</v>
      </c>
      <c r="J668" s="42">
        <v>0.8214285714285714</v>
      </c>
      <c r="K668" s="20">
        <v>0.59272942893632541</v>
      </c>
      <c r="L668" s="20">
        <v>1.037037037037037</v>
      </c>
      <c r="M668" s="20">
        <v>3.571428571428573</v>
      </c>
      <c r="N668" s="20">
        <v>7.928571428571427</v>
      </c>
      <c r="O668" s="20">
        <v>8.5480295566502456</v>
      </c>
      <c r="P668" s="20">
        <v>8.7499999999999964</v>
      </c>
      <c r="Q668" s="20">
        <v>9.5357142857142811</v>
      </c>
      <c r="R668" s="20">
        <v>8.833743842364532</v>
      </c>
      <c r="S668" s="20">
        <v>9.4761904761904745</v>
      </c>
      <c r="T668" s="20">
        <v>6.321428571428573</v>
      </c>
      <c r="U668" s="20">
        <v>3.0370370370370359</v>
      </c>
      <c r="V668" s="43">
        <v>68.453338806787073</v>
      </c>
      <c r="W668" s="23">
        <v>333</v>
      </c>
      <c r="X668" s="44">
        <v>0.92500000000000004</v>
      </c>
      <c r="Y668" s="4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</row>
    <row r="669" spans="1:39" ht="16.5" customHeight="1" x14ac:dyDescent="0.25">
      <c r="A669" s="16">
        <v>13070010</v>
      </c>
      <c r="B669" s="17" t="s">
        <v>1211</v>
      </c>
      <c r="C669" s="17" t="s">
        <v>1381</v>
      </c>
      <c r="D669" s="17" t="s">
        <v>1760</v>
      </c>
      <c r="E669" s="17" t="s">
        <v>47</v>
      </c>
      <c r="F669" s="17">
        <v>2</v>
      </c>
      <c r="G669" s="17">
        <v>3</v>
      </c>
      <c r="H669" s="18">
        <v>-75.9375</v>
      </c>
      <c r="I669" s="19">
        <v>9.3361111100000009</v>
      </c>
      <c r="J669" s="42">
        <v>0.99999999999999978</v>
      </c>
      <c r="K669" s="20">
        <v>0.4286703905700211</v>
      </c>
      <c r="L669" s="20">
        <v>0.85714285714285687</v>
      </c>
      <c r="M669" s="20">
        <v>3.543209876543211</v>
      </c>
      <c r="N669" s="20">
        <v>6.3461538461538449</v>
      </c>
      <c r="O669" s="20">
        <v>6.4074074074074074</v>
      </c>
      <c r="P669" s="20">
        <v>6.6974358974358967</v>
      </c>
      <c r="Q669" s="20">
        <v>7.6269230769230738</v>
      </c>
      <c r="R669" s="20">
        <v>7.4787798408488051</v>
      </c>
      <c r="S669" s="20">
        <v>7.4166666666666643</v>
      </c>
      <c r="T669" s="20">
        <v>7.1789413935007804</v>
      </c>
      <c r="U669" s="20">
        <v>3.2173333333333329</v>
      </c>
      <c r="V669" s="43">
        <v>58.198664586525886</v>
      </c>
      <c r="W669" s="23">
        <v>318</v>
      </c>
      <c r="X669" s="44">
        <v>0.8833333333333333</v>
      </c>
      <c r="Y669" s="4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</row>
    <row r="670" spans="1:39" ht="16.5" customHeight="1" x14ac:dyDescent="0.25">
      <c r="A670" s="16">
        <v>13085030</v>
      </c>
      <c r="B670" s="17" t="s">
        <v>1236</v>
      </c>
      <c r="C670" s="17" t="s">
        <v>1760</v>
      </c>
      <c r="D670" s="17" t="s">
        <v>1760</v>
      </c>
      <c r="E670" s="17" t="s">
        <v>47</v>
      </c>
      <c r="F670" s="17">
        <v>2</v>
      </c>
      <c r="G670" s="17">
        <v>22</v>
      </c>
      <c r="H670" s="18">
        <v>-75.95</v>
      </c>
      <c r="I670" s="19">
        <v>9.3699999999999992</v>
      </c>
      <c r="J670" s="42">
        <v>1.425159642401022</v>
      </c>
      <c r="K670" s="20">
        <v>0.38158623206185632</v>
      </c>
      <c r="L670" s="20">
        <v>1.8342175066312989</v>
      </c>
      <c r="M670" s="20">
        <v>5.4230870279146153</v>
      </c>
      <c r="N670" s="20">
        <v>13.7</v>
      </c>
      <c r="O670" s="20">
        <v>13.928571428571431</v>
      </c>
      <c r="P670" s="20">
        <v>14.157967032967029</v>
      </c>
      <c r="Q670" s="20">
        <v>14.93650793650793</v>
      </c>
      <c r="R670" s="20">
        <v>15.736629134412381</v>
      </c>
      <c r="S670" s="20">
        <v>16.189080459770111</v>
      </c>
      <c r="T670" s="20">
        <v>12.264532963403351</v>
      </c>
      <c r="U670" s="20">
        <v>5.111548987411056</v>
      </c>
      <c r="V670" s="43">
        <v>115.08888835205209</v>
      </c>
      <c r="W670" s="23">
        <v>344</v>
      </c>
      <c r="X670" s="44">
        <v>0.9555555555555556</v>
      </c>
      <c r="Y670" s="4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</row>
    <row r="671" spans="1:39" ht="16.5" customHeight="1" x14ac:dyDescent="0.25">
      <c r="A671" s="16">
        <v>13070170</v>
      </c>
      <c r="B671" s="17" t="s">
        <v>1211</v>
      </c>
      <c r="C671" s="17" t="s">
        <v>1761</v>
      </c>
      <c r="D671" s="17" t="s">
        <v>1301</v>
      </c>
      <c r="E671" s="17" t="s">
        <v>47</v>
      </c>
      <c r="F671" s="17">
        <v>2</v>
      </c>
      <c r="G671" s="17">
        <v>9</v>
      </c>
      <c r="H671" s="18">
        <v>-75.74972222000001</v>
      </c>
      <c r="I671" s="19">
        <v>8.7727777800000002</v>
      </c>
      <c r="J671" s="42">
        <v>0.99999999999999956</v>
      </c>
      <c r="K671" s="20">
        <v>0.99693179887888561</v>
      </c>
      <c r="L671" s="20">
        <v>2.7241379310344822</v>
      </c>
      <c r="M671" s="20">
        <v>5.2712643678160926</v>
      </c>
      <c r="N671" s="20">
        <v>8.7666666666666657</v>
      </c>
      <c r="O671" s="20">
        <v>8.6436781609195386</v>
      </c>
      <c r="P671" s="20">
        <v>9.4333333333333318</v>
      </c>
      <c r="Q671" s="20">
        <v>9.3333333333333321</v>
      </c>
      <c r="R671" s="20">
        <v>7.6896551724137936</v>
      </c>
      <c r="S671" s="20">
        <v>7.2195402298850526</v>
      </c>
      <c r="T671" s="20">
        <v>5.6785714285714279</v>
      </c>
      <c r="U671" s="20">
        <v>2.7857142857142851</v>
      </c>
      <c r="V671" s="43">
        <v>69.542826708566906</v>
      </c>
      <c r="W671" s="23">
        <v>351</v>
      </c>
      <c r="X671" s="44">
        <v>0.97499999999999998</v>
      </c>
      <c r="Y671" s="4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</row>
    <row r="672" spans="1:39" ht="16.5" customHeight="1" x14ac:dyDescent="0.25">
      <c r="A672" s="16">
        <v>13070120</v>
      </c>
      <c r="B672" s="17" t="s">
        <v>1211</v>
      </c>
      <c r="C672" s="17" t="s">
        <v>1762</v>
      </c>
      <c r="D672" s="17" t="s">
        <v>1301</v>
      </c>
      <c r="E672" s="17" t="s">
        <v>47</v>
      </c>
      <c r="F672" s="17">
        <v>2</v>
      </c>
      <c r="G672" s="17">
        <v>95</v>
      </c>
      <c r="H672" s="18">
        <v>-75.67777778</v>
      </c>
      <c r="I672" s="19">
        <v>8.6974999999999998</v>
      </c>
      <c r="J672" s="42">
        <v>1.2536535303776679</v>
      </c>
      <c r="K672" s="20">
        <v>1.527060608726249</v>
      </c>
      <c r="L672" s="20">
        <v>2.8034482758620678</v>
      </c>
      <c r="M672" s="20">
        <v>5.3483947681331756</v>
      </c>
      <c r="N672" s="20">
        <v>8.1724137931034448</v>
      </c>
      <c r="O672" s="20">
        <v>7.7573891625615774</v>
      </c>
      <c r="P672" s="20">
        <v>8.7226190476190446</v>
      </c>
      <c r="Q672" s="20">
        <v>9.1202380952380917</v>
      </c>
      <c r="R672" s="20">
        <v>8.1194581280788167</v>
      </c>
      <c r="S672" s="20">
        <v>7.7630952380952358</v>
      </c>
      <c r="T672" s="20">
        <v>5.0158730158730167</v>
      </c>
      <c r="U672" s="20">
        <v>3.3061728395061718</v>
      </c>
      <c r="V672" s="43">
        <v>68.909816503174554</v>
      </c>
      <c r="W672" s="23">
        <v>337</v>
      </c>
      <c r="X672" s="44">
        <v>0.93611111111111112</v>
      </c>
      <c r="Y672" s="4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</row>
    <row r="673" spans="1:39" ht="16.5" customHeight="1" x14ac:dyDescent="0.25">
      <c r="A673" s="16">
        <v>13070110</v>
      </c>
      <c r="B673" s="17" t="s">
        <v>1211</v>
      </c>
      <c r="C673" s="17" t="s">
        <v>626</v>
      </c>
      <c r="D673" s="17" t="s">
        <v>1301</v>
      </c>
      <c r="E673" s="17" t="s">
        <v>47</v>
      </c>
      <c r="F673" s="17">
        <v>2</v>
      </c>
      <c r="G673" s="17">
        <v>40</v>
      </c>
      <c r="H673" s="18">
        <v>-75.753527779999999</v>
      </c>
      <c r="I673" s="19">
        <v>8.6819444400000005</v>
      </c>
      <c r="J673" s="42">
        <v>0.99999999999999978</v>
      </c>
      <c r="K673" s="20">
        <v>1.029323084763037</v>
      </c>
      <c r="L673" s="20">
        <v>2.0370370370370359</v>
      </c>
      <c r="M673" s="20">
        <v>4.4542211652794306</v>
      </c>
      <c r="N673" s="20">
        <v>7.7310344827586182</v>
      </c>
      <c r="O673" s="20">
        <v>6.8275862068965516</v>
      </c>
      <c r="P673" s="20">
        <v>8.2044444444444427</v>
      </c>
      <c r="Q673" s="20">
        <v>8.4666666666666632</v>
      </c>
      <c r="R673" s="20">
        <v>6.4827586206896548</v>
      </c>
      <c r="S673" s="20">
        <v>6.4733333333333301</v>
      </c>
      <c r="T673" s="20">
        <v>4.5517241379310356</v>
      </c>
      <c r="U673" s="20">
        <v>2.9011494252873549</v>
      </c>
      <c r="V673" s="43">
        <v>60.15927860508716</v>
      </c>
      <c r="W673" s="23">
        <v>350</v>
      </c>
      <c r="X673" s="44">
        <v>0.97222222222222221</v>
      </c>
      <c r="Y673" s="4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</row>
    <row r="674" spans="1:39" ht="16.5" customHeight="1" x14ac:dyDescent="0.25">
      <c r="A674" s="16">
        <v>13070190</v>
      </c>
      <c r="B674" s="17" t="s">
        <v>1211</v>
      </c>
      <c r="C674" s="17" t="s">
        <v>1763</v>
      </c>
      <c r="D674" s="17" t="s">
        <v>1301</v>
      </c>
      <c r="E674" s="17" t="s">
        <v>47</v>
      </c>
      <c r="F674" s="17">
        <v>2</v>
      </c>
      <c r="G674" s="17">
        <v>9</v>
      </c>
      <c r="H674" s="18">
        <v>-75.765000000000001</v>
      </c>
      <c r="I674" s="19">
        <v>8.8047222200000004</v>
      </c>
      <c r="J674" s="42">
        <v>0.70370370370370361</v>
      </c>
      <c r="K674" s="20">
        <v>0.9573868819558472</v>
      </c>
      <c r="L674" s="20">
        <v>1.8888888888888891</v>
      </c>
      <c r="M674" s="20">
        <v>5.5555555555555571</v>
      </c>
      <c r="N674" s="20">
        <v>9.4444444444444411</v>
      </c>
      <c r="O674" s="20">
        <v>9.0862068965517224</v>
      </c>
      <c r="P674" s="20">
        <v>9.807692307692303</v>
      </c>
      <c r="Q674" s="20">
        <v>10.24102564102564</v>
      </c>
      <c r="R674" s="20">
        <v>8.884615384615385</v>
      </c>
      <c r="S674" s="20">
        <v>8.6399999999999952</v>
      </c>
      <c r="T674" s="20">
        <v>5.625</v>
      </c>
      <c r="U674" s="20">
        <v>3.2799999999999989</v>
      </c>
      <c r="V674" s="43">
        <v>74.114519704433476</v>
      </c>
      <c r="W674" s="23">
        <v>313</v>
      </c>
      <c r="X674" s="44">
        <v>0.86944444444444446</v>
      </c>
      <c r="Y674" s="4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</row>
    <row r="675" spans="1:39" ht="16.5" customHeight="1" x14ac:dyDescent="0.25">
      <c r="A675" s="16">
        <v>13070090</v>
      </c>
      <c r="B675" s="17" t="s">
        <v>1211</v>
      </c>
      <c r="C675" s="17" t="s">
        <v>1302</v>
      </c>
      <c r="D675" s="17" t="s">
        <v>1301</v>
      </c>
      <c r="E675" s="17" t="s">
        <v>47</v>
      </c>
      <c r="F675" s="17">
        <v>2</v>
      </c>
      <c r="G675" s="17">
        <v>60</v>
      </c>
      <c r="H675" s="18">
        <v>-75.701388890000004</v>
      </c>
      <c r="I675" s="19">
        <v>8.7905555599999996</v>
      </c>
      <c r="J675" s="42">
        <v>1.6586206896551721</v>
      </c>
      <c r="K675" s="20">
        <v>1.114184465325025</v>
      </c>
      <c r="L675" s="20">
        <v>2.4285714285714279</v>
      </c>
      <c r="M675" s="20">
        <v>5.1034482758620676</v>
      </c>
      <c r="N675" s="20">
        <v>7.6206896551724101</v>
      </c>
      <c r="O675" s="20">
        <v>6.4482758620689662</v>
      </c>
      <c r="P675" s="20">
        <v>7.2499999999999982</v>
      </c>
      <c r="Q675" s="20">
        <v>8.3571428571428559</v>
      </c>
      <c r="R675" s="20">
        <v>8.0566502463054199</v>
      </c>
      <c r="S675" s="20">
        <v>8.0071428571428545</v>
      </c>
      <c r="T675" s="20">
        <v>4.9335887611749678</v>
      </c>
      <c r="U675" s="20">
        <v>2.473809523809523</v>
      </c>
      <c r="V675" s="43">
        <v>63.452124622230677</v>
      </c>
      <c r="W675" s="23">
        <v>340</v>
      </c>
      <c r="X675" s="44">
        <v>0.94444444444444442</v>
      </c>
      <c r="Y675" s="4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</row>
    <row r="676" spans="1:39" ht="16.5" customHeight="1" x14ac:dyDescent="0.25">
      <c r="A676" s="16">
        <v>13070100</v>
      </c>
      <c r="B676" s="17" t="s">
        <v>1211</v>
      </c>
      <c r="C676" s="17" t="s">
        <v>636</v>
      </c>
      <c r="D676" s="17" t="s">
        <v>1301</v>
      </c>
      <c r="E676" s="17" t="s">
        <v>47</v>
      </c>
      <c r="F676" s="17">
        <v>2</v>
      </c>
      <c r="G676" s="17">
        <v>140</v>
      </c>
      <c r="H676" s="18">
        <v>-75.601416669999992</v>
      </c>
      <c r="I676" s="19">
        <v>8.7411111100000003</v>
      </c>
      <c r="J676" s="42">
        <v>1.103448275862069</v>
      </c>
      <c r="K676" s="20">
        <v>1.2942118226600989</v>
      </c>
      <c r="L676" s="20">
        <v>2.7999999999999989</v>
      </c>
      <c r="M676" s="20">
        <v>5.4000000000000012</v>
      </c>
      <c r="N676" s="20">
        <v>7.6744444444444424</v>
      </c>
      <c r="O676" s="20">
        <v>7.2413793103448256</v>
      </c>
      <c r="P676" s="20">
        <v>7.2873563218390771</v>
      </c>
      <c r="Q676" s="20">
        <v>7.620689655172411</v>
      </c>
      <c r="R676" s="20">
        <v>6.862068965517242</v>
      </c>
      <c r="S676" s="20">
        <v>6.1724137931034457</v>
      </c>
      <c r="T676" s="20">
        <v>5.2857142857142856</v>
      </c>
      <c r="U676" s="20">
        <v>2.7241379310344822</v>
      </c>
      <c r="V676" s="43">
        <v>61.465864805692377</v>
      </c>
      <c r="W676" s="23">
        <v>351</v>
      </c>
      <c r="X676" s="44">
        <v>0.97499999999999998</v>
      </c>
      <c r="Y676" s="4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</row>
    <row r="677" spans="1:39" ht="16.5" customHeight="1" x14ac:dyDescent="0.25">
      <c r="A677" s="16">
        <v>25010060</v>
      </c>
      <c r="B677" s="17" t="s">
        <v>1211</v>
      </c>
      <c r="C677" s="17" t="s">
        <v>1764</v>
      </c>
      <c r="D677" s="17" t="s">
        <v>1765</v>
      </c>
      <c r="E677" s="17" t="s">
        <v>47</v>
      </c>
      <c r="F677" s="17">
        <v>2</v>
      </c>
      <c r="G677" s="17">
        <v>200</v>
      </c>
      <c r="H677" s="18">
        <v>-75.509110829999997</v>
      </c>
      <c r="I677" s="19">
        <v>7.8711388900000001</v>
      </c>
      <c r="J677" s="42">
        <v>2.8421052631578938</v>
      </c>
      <c r="K677" s="20">
        <v>2.5800006481721551</v>
      </c>
      <c r="L677" s="20">
        <v>4.9561403508771926</v>
      </c>
      <c r="M677" s="20">
        <v>8.5</v>
      </c>
      <c r="N677" s="20">
        <v>11.84210526315789</v>
      </c>
      <c r="O677" s="20">
        <v>11.444444444444439</v>
      </c>
      <c r="P677" s="20">
        <v>12</v>
      </c>
      <c r="Q677" s="20">
        <v>11.68333333333333</v>
      </c>
      <c r="R677" s="20">
        <v>12</v>
      </c>
      <c r="S677" s="20">
        <v>12.05555555555555</v>
      </c>
      <c r="T677" s="20">
        <v>9.9411764705882373</v>
      </c>
      <c r="U677" s="20">
        <v>5.9999999999999991</v>
      </c>
      <c r="V677" s="43">
        <v>105.8448613292867</v>
      </c>
      <c r="W677" s="23">
        <v>221</v>
      </c>
      <c r="X677" s="44">
        <v>0.92083333333333328</v>
      </c>
      <c r="Y677" s="45" t="s">
        <v>1214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</row>
    <row r="678" spans="1:39" ht="16.5" customHeight="1" x14ac:dyDescent="0.25">
      <c r="A678" s="16">
        <v>13070180</v>
      </c>
      <c r="B678" s="17" t="s">
        <v>1211</v>
      </c>
      <c r="C678" s="17" t="s">
        <v>1766</v>
      </c>
      <c r="D678" s="17" t="s">
        <v>1767</v>
      </c>
      <c r="E678" s="17" t="s">
        <v>47</v>
      </c>
      <c r="F678" s="17">
        <v>2</v>
      </c>
      <c r="G678" s="17">
        <v>20</v>
      </c>
      <c r="H678" s="18">
        <v>-75.831777779999996</v>
      </c>
      <c r="I678" s="19">
        <v>8.9844444400000008</v>
      </c>
      <c r="J678" s="42">
        <v>0.58620689655172409</v>
      </c>
      <c r="K678" s="20">
        <v>0.82675535863704697</v>
      </c>
      <c r="L678" s="20">
        <v>1.9333333333333329</v>
      </c>
      <c r="M678" s="20">
        <v>5.6666666666666679</v>
      </c>
      <c r="N678" s="20">
        <v>8.8833333333333293</v>
      </c>
      <c r="O678" s="20">
        <v>7.740229885057472</v>
      </c>
      <c r="P678" s="20">
        <v>8.8965517241379288</v>
      </c>
      <c r="Q678" s="20">
        <v>9.7931034482758612</v>
      </c>
      <c r="R678" s="20">
        <v>9.0632183908045985</v>
      </c>
      <c r="S678" s="20">
        <v>7.6728395061728367</v>
      </c>
      <c r="T678" s="20">
        <v>5.6551724137931041</v>
      </c>
      <c r="U678" s="20">
        <v>2.5580246913580238</v>
      </c>
      <c r="V678" s="43">
        <v>69.275435648121928</v>
      </c>
      <c r="W678" s="23">
        <v>352</v>
      </c>
      <c r="X678" s="44">
        <v>0.97777777777777775</v>
      </c>
      <c r="Y678" s="4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</row>
    <row r="679" spans="1:39" ht="16.5" customHeight="1" x14ac:dyDescent="0.25">
      <c r="A679" s="16">
        <v>13080010</v>
      </c>
      <c r="B679" s="17" t="s">
        <v>1211</v>
      </c>
      <c r="C679" s="17" t="s">
        <v>1015</v>
      </c>
      <c r="D679" s="17" t="s">
        <v>1767</v>
      </c>
      <c r="E679" s="17" t="s">
        <v>47</v>
      </c>
      <c r="F679" s="17">
        <v>2</v>
      </c>
      <c r="G679" s="17">
        <v>50</v>
      </c>
      <c r="H679" s="18">
        <v>-75.953333329999992</v>
      </c>
      <c r="I679" s="19">
        <v>8.9358611100000012</v>
      </c>
      <c r="J679" s="42">
        <v>1.1333333333333331</v>
      </c>
      <c r="K679" s="20">
        <v>0.83381568144499163</v>
      </c>
      <c r="L679" s="20">
        <v>1.566666666666666</v>
      </c>
      <c r="M679" s="20">
        <v>4.8666666666666663</v>
      </c>
      <c r="N679" s="20">
        <v>7.6333333333333302</v>
      </c>
      <c r="O679" s="20">
        <v>5.9655172413793114</v>
      </c>
      <c r="P679" s="20">
        <v>7.3214285714285694</v>
      </c>
      <c r="Q679" s="20">
        <v>7.7857142857142829</v>
      </c>
      <c r="R679" s="20">
        <v>7.8214285714285721</v>
      </c>
      <c r="S679" s="20">
        <v>7.4726190476190446</v>
      </c>
      <c r="T679" s="20">
        <v>6.0740740740740753</v>
      </c>
      <c r="U679" s="20">
        <v>2.5749999999999988</v>
      </c>
      <c r="V679" s="43">
        <v>61.049597473088852</v>
      </c>
      <c r="W679" s="23">
        <v>346</v>
      </c>
      <c r="X679" s="44">
        <v>0.96111111111111114</v>
      </c>
      <c r="Y679" s="4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</row>
    <row r="680" spans="1:39" ht="16.5" customHeight="1" x14ac:dyDescent="0.25">
      <c r="A680" s="16">
        <v>13060030</v>
      </c>
      <c r="B680" s="17" t="s">
        <v>1211</v>
      </c>
      <c r="C680" s="17" t="s">
        <v>1768</v>
      </c>
      <c r="D680" s="17" t="s">
        <v>216</v>
      </c>
      <c r="E680" s="17" t="s">
        <v>47</v>
      </c>
      <c r="F680" s="17">
        <v>2</v>
      </c>
      <c r="G680" s="17">
        <v>60</v>
      </c>
      <c r="H680" s="18">
        <v>-75.903888890000005</v>
      </c>
      <c r="I680" s="19">
        <v>8.2661111100000007</v>
      </c>
      <c r="J680" s="42">
        <v>2.278160919540229</v>
      </c>
      <c r="K680" s="20">
        <v>2.0327674173117529</v>
      </c>
      <c r="L680" s="20">
        <v>3.4218390804597689</v>
      </c>
      <c r="M680" s="20">
        <v>7.5827586206896536</v>
      </c>
      <c r="N680" s="20">
        <v>11.012222222222221</v>
      </c>
      <c r="O680" s="20">
        <v>10.23333333333334</v>
      </c>
      <c r="P680" s="20">
        <v>11.04</v>
      </c>
      <c r="Q680" s="20">
        <v>11.17555555555556</v>
      </c>
      <c r="R680" s="20">
        <v>9.6991676575505341</v>
      </c>
      <c r="S680" s="20">
        <v>9.7864197530864168</v>
      </c>
      <c r="T680" s="20">
        <v>6.7681331747919149</v>
      </c>
      <c r="U680" s="20">
        <v>3.7506172839506169</v>
      </c>
      <c r="V680" s="43">
        <v>88.780975018492001</v>
      </c>
      <c r="W680" s="23">
        <v>348</v>
      </c>
      <c r="X680" s="44">
        <v>0.96666666666666667</v>
      </c>
      <c r="Y680" s="4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</row>
    <row r="681" spans="1:39" ht="16.5" customHeight="1" x14ac:dyDescent="0.25">
      <c r="A681" s="16">
        <v>13030010</v>
      </c>
      <c r="B681" s="17" t="s">
        <v>1211</v>
      </c>
      <c r="C681" s="17" t="s">
        <v>216</v>
      </c>
      <c r="D681" s="17" t="s">
        <v>216</v>
      </c>
      <c r="E681" s="17" t="s">
        <v>47</v>
      </c>
      <c r="F681" s="17">
        <v>2</v>
      </c>
      <c r="G681" s="17">
        <v>100</v>
      </c>
      <c r="H681" s="18">
        <v>-76.053055560000004</v>
      </c>
      <c r="I681" s="19">
        <v>8.186666670000001</v>
      </c>
      <c r="J681" s="42">
        <v>1.8567901234567901</v>
      </c>
      <c r="K681" s="20">
        <v>1.959872742200329</v>
      </c>
      <c r="L681" s="20">
        <v>3.9382716049382722</v>
      </c>
      <c r="M681" s="20">
        <v>7.4637336504161702</v>
      </c>
      <c r="N681" s="20">
        <v>11.254022988505749</v>
      </c>
      <c r="O681" s="20">
        <v>11.397146254458979</v>
      </c>
      <c r="P681" s="20">
        <v>11.08045977011494</v>
      </c>
      <c r="Q681" s="20">
        <v>11.15833333333333</v>
      </c>
      <c r="R681" s="20">
        <v>9.2005108556832695</v>
      </c>
      <c r="S681" s="20">
        <v>9.3642857142857139</v>
      </c>
      <c r="T681" s="20">
        <v>6.4601664684898914</v>
      </c>
      <c r="U681" s="20">
        <v>3.847999999999999</v>
      </c>
      <c r="V681" s="43">
        <v>88.981593505883438</v>
      </c>
      <c r="W681" s="23">
        <v>334</v>
      </c>
      <c r="X681" s="44">
        <v>0.92777777777777781</v>
      </c>
      <c r="Y681" s="4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</row>
    <row r="682" spans="1:39" ht="16.5" customHeight="1" x14ac:dyDescent="0.25">
      <c r="A682" s="16">
        <v>13040030</v>
      </c>
      <c r="B682" s="17" t="s">
        <v>1211</v>
      </c>
      <c r="C682" s="17" t="s">
        <v>1769</v>
      </c>
      <c r="D682" s="17" t="s">
        <v>679</v>
      </c>
      <c r="E682" s="17" t="s">
        <v>47</v>
      </c>
      <c r="F682" s="17">
        <v>2</v>
      </c>
      <c r="G682" s="17">
        <v>80</v>
      </c>
      <c r="H682" s="18">
        <v>-76.169166669999996</v>
      </c>
      <c r="I682" s="19">
        <v>8.26222222</v>
      </c>
      <c r="J682" s="42">
        <v>1.967901234567901</v>
      </c>
      <c r="K682" s="20">
        <v>1.647203012504737</v>
      </c>
      <c r="L682" s="20">
        <v>3.4369047619047608</v>
      </c>
      <c r="M682" s="20">
        <v>6.4946492271105818</v>
      </c>
      <c r="N682" s="20">
        <v>9.2551724137930993</v>
      </c>
      <c r="O682" s="20">
        <v>9.3571428571428559</v>
      </c>
      <c r="P682" s="20">
        <v>10.26666666666666</v>
      </c>
      <c r="Q682" s="20">
        <v>10.514285714285711</v>
      </c>
      <c r="R682" s="20">
        <v>8.7389162561576335</v>
      </c>
      <c r="S682" s="20">
        <v>8.5999999999999961</v>
      </c>
      <c r="T682" s="20">
        <v>7.7352216748768488</v>
      </c>
      <c r="U682" s="20">
        <v>4.0961538461538449</v>
      </c>
      <c r="V682" s="43">
        <v>82.110217665164626</v>
      </c>
      <c r="W682" s="23">
        <v>332</v>
      </c>
      <c r="X682" s="44">
        <v>0.92222222222222228</v>
      </c>
      <c r="Y682" s="4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</row>
    <row r="683" spans="1:39" ht="16.5" customHeight="1" x14ac:dyDescent="0.25">
      <c r="A683" s="16">
        <v>21206370</v>
      </c>
      <c r="B683" s="17" t="s">
        <v>1288</v>
      </c>
      <c r="C683" s="17" t="s">
        <v>2496</v>
      </c>
      <c r="D683" s="17" t="s">
        <v>2497</v>
      </c>
      <c r="E683" s="17" t="s">
        <v>293</v>
      </c>
      <c r="F683" s="17">
        <v>10</v>
      </c>
      <c r="G683" s="17">
        <v>400</v>
      </c>
      <c r="H683" s="18">
        <v>-74.7</v>
      </c>
      <c r="I683" s="19">
        <v>4.3833333300000001</v>
      </c>
      <c r="J683" s="42">
        <v>6.3549019607843107</v>
      </c>
      <c r="K683" s="20">
        <v>7.1955230368009273</v>
      </c>
      <c r="L683" s="20">
        <v>11.25</v>
      </c>
      <c r="M683" s="20">
        <v>14.571428571428569</v>
      </c>
      <c r="N683" s="20">
        <v>13.882352941176469</v>
      </c>
      <c r="O683" s="20">
        <v>9.0625</v>
      </c>
      <c r="P683" s="20">
        <v>5.6470588235294112</v>
      </c>
      <c r="Q683" s="20">
        <v>5.25</v>
      </c>
      <c r="R683" s="20">
        <v>9.129817444219066</v>
      </c>
      <c r="S683" s="20">
        <v>12.59698275862069</v>
      </c>
      <c r="T683" s="20">
        <v>11.058189655172409</v>
      </c>
      <c r="U683" s="20">
        <v>8.3635416666666664</v>
      </c>
      <c r="V683" s="43">
        <v>114.36229685839849</v>
      </c>
      <c r="W683" s="23">
        <v>197</v>
      </c>
      <c r="X683" s="44">
        <v>0.8208333333333333</v>
      </c>
      <c r="Y683" s="45" t="s">
        <v>1214</v>
      </c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</row>
    <row r="684" spans="1:39" ht="16.5" customHeight="1" x14ac:dyDescent="0.25">
      <c r="A684" s="16">
        <v>21205660</v>
      </c>
      <c r="B684" s="17" t="s">
        <v>1227</v>
      </c>
      <c r="C684" s="17" t="s">
        <v>1084</v>
      </c>
      <c r="D684" s="17" t="s">
        <v>1085</v>
      </c>
      <c r="E684" s="17" t="s">
        <v>293</v>
      </c>
      <c r="F684" s="17">
        <v>11</v>
      </c>
      <c r="G684" s="17">
        <v>810</v>
      </c>
      <c r="H684" s="18">
        <v>-74.526611110000005</v>
      </c>
      <c r="I684" s="19">
        <v>4.5818888900000001</v>
      </c>
      <c r="J684" s="42">
        <v>9.5026952041220767</v>
      </c>
      <c r="K684" s="20">
        <v>11.71000525325733</v>
      </c>
      <c r="L684" s="20">
        <v>15.586206896551721</v>
      </c>
      <c r="M684" s="20">
        <v>17.86088305053822</v>
      </c>
      <c r="N684" s="20">
        <v>17.137777777777771</v>
      </c>
      <c r="O684" s="20">
        <v>13.07701149425287</v>
      </c>
      <c r="P684" s="20">
        <v>11.758620689655171</v>
      </c>
      <c r="Q684" s="20">
        <v>9.5807823129251677</v>
      </c>
      <c r="R684" s="20">
        <v>12.236270753512141</v>
      </c>
      <c r="S684" s="20">
        <v>16.111111111111111</v>
      </c>
      <c r="T684" s="20">
        <v>15.83743842364532</v>
      </c>
      <c r="U684" s="20">
        <v>11.616666666666671</v>
      </c>
      <c r="V684" s="43">
        <v>162.0154696340156</v>
      </c>
      <c r="W684" s="23">
        <v>341</v>
      </c>
      <c r="X684" s="44">
        <v>0.94722222222222219</v>
      </c>
      <c r="Y684" s="4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</row>
    <row r="685" spans="1:39" ht="16.5" customHeight="1" x14ac:dyDescent="0.25">
      <c r="A685" s="16">
        <v>21205670</v>
      </c>
      <c r="B685" s="17" t="s">
        <v>1236</v>
      </c>
      <c r="C685" s="17" t="s">
        <v>1770</v>
      </c>
      <c r="D685" s="17" t="s">
        <v>1046</v>
      </c>
      <c r="E685" s="17" t="s">
        <v>293</v>
      </c>
      <c r="F685" s="17">
        <v>11</v>
      </c>
      <c r="G685" s="17">
        <v>1915</v>
      </c>
      <c r="H685" s="18">
        <v>-74.437638890000002</v>
      </c>
      <c r="I685" s="19">
        <v>4.7708888900000002</v>
      </c>
      <c r="J685" s="42">
        <v>9.0604938271604905</v>
      </c>
      <c r="K685" s="20">
        <v>10.497081012629041</v>
      </c>
      <c r="L685" s="20">
        <v>14.04766009852217</v>
      </c>
      <c r="M685" s="20">
        <v>16.625360964837778</v>
      </c>
      <c r="N685" s="20">
        <v>16.399999999999999</v>
      </c>
      <c r="O685" s="20">
        <v>12.65130190007037</v>
      </c>
      <c r="P685" s="20">
        <v>10.651631655436651</v>
      </c>
      <c r="Q685" s="20">
        <v>9.6349583828775245</v>
      </c>
      <c r="R685" s="20">
        <v>12.08130815544609</v>
      </c>
      <c r="S685" s="20">
        <v>17.187257799671588</v>
      </c>
      <c r="T685" s="20">
        <v>16.899482272252779</v>
      </c>
      <c r="U685" s="20">
        <v>10.96792008757526</v>
      </c>
      <c r="V685" s="43">
        <v>156.70445615647981</v>
      </c>
      <c r="W685" s="23">
        <v>341</v>
      </c>
      <c r="X685" s="44">
        <v>0.94722222222222219</v>
      </c>
      <c r="Y685" s="4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</row>
    <row r="686" spans="1:39" ht="16.5" customHeight="1" x14ac:dyDescent="0.25">
      <c r="A686" s="16">
        <v>21206180</v>
      </c>
      <c r="B686" s="17" t="s">
        <v>1236</v>
      </c>
      <c r="C686" s="17" t="s">
        <v>1771</v>
      </c>
      <c r="D686" s="17" t="s">
        <v>1046</v>
      </c>
      <c r="E686" s="17" t="s">
        <v>293</v>
      </c>
      <c r="F686" s="17">
        <v>11</v>
      </c>
      <c r="G686" s="17">
        <v>1850</v>
      </c>
      <c r="H686" s="18">
        <v>-74.443472220000004</v>
      </c>
      <c r="I686" s="19">
        <v>4.8055000000000003</v>
      </c>
      <c r="J686" s="42">
        <v>8.5785714285714256</v>
      </c>
      <c r="K686" s="20">
        <v>11.15531263414438</v>
      </c>
      <c r="L686" s="20">
        <v>14.03571428571429</v>
      </c>
      <c r="M686" s="20">
        <v>15.21709956709957</v>
      </c>
      <c r="N686" s="20">
        <v>14.83465608465608</v>
      </c>
      <c r="O686" s="20">
        <v>12.082512315270939</v>
      </c>
      <c r="P686" s="20">
        <v>12.105555555555551</v>
      </c>
      <c r="Q686" s="20">
        <v>9.8196286472148504</v>
      </c>
      <c r="R686" s="20">
        <v>11.27407407407407</v>
      </c>
      <c r="S686" s="20">
        <v>15.816137566137559</v>
      </c>
      <c r="T686" s="20">
        <v>16.977777777777781</v>
      </c>
      <c r="U686" s="20">
        <v>10.883333333333329</v>
      </c>
      <c r="V686" s="43">
        <v>152.78037326954981</v>
      </c>
      <c r="W686" s="23">
        <v>330</v>
      </c>
      <c r="X686" s="44">
        <v>0.91666666666666663</v>
      </c>
      <c r="Y686" s="4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</row>
    <row r="687" spans="1:39" ht="16.5" customHeight="1" x14ac:dyDescent="0.25">
      <c r="A687" s="16">
        <v>21202120</v>
      </c>
      <c r="B687" s="17" t="s">
        <v>1211</v>
      </c>
      <c r="C687" s="17" t="s">
        <v>1772</v>
      </c>
      <c r="D687" s="17" t="s">
        <v>1773</v>
      </c>
      <c r="E687" s="17" t="s">
        <v>293</v>
      </c>
      <c r="F687" s="17">
        <v>11</v>
      </c>
      <c r="G687" s="17">
        <v>2545</v>
      </c>
      <c r="H687" s="18">
        <v>-74.150000000000006</v>
      </c>
      <c r="I687" s="19">
        <v>4.6666666699999997</v>
      </c>
      <c r="J687" s="42">
        <v>10.51228070175438</v>
      </c>
      <c r="K687" s="20">
        <v>11.91487879180711</v>
      </c>
      <c r="L687" s="20">
        <v>15.894736842105271</v>
      </c>
      <c r="M687" s="20">
        <v>19.05</v>
      </c>
      <c r="N687" s="20">
        <v>20.6</v>
      </c>
      <c r="O687" s="20">
        <v>20.149999999999999</v>
      </c>
      <c r="P687" s="20">
        <v>19.849999999999991</v>
      </c>
      <c r="Q687" s="20">
        <v>17.998275862068962</v>
      </c>
      <c r="R687" s="20">
        <v>17.350000000000001</v>
      </c>
      <c r="S687" s="20">
        <v>19.574999999999999</v>
      </c>
      <c r="T687" s="20">
        <v>19.05</v>
      </c>
      <c r="U687" s="20">
        <v>14.25</v>
      </c>
      <c r="V687" s="43">
        <v>206.1951721977357</v>
      </c>
      <c r="W687" s="23">
        <v>237</v>
      </c>
      <c r="X687" s="44">
        <v>0.98750000000000004</v>
      </c>
      <c r="Y687" s="45" t="s">
        <v>1214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</row>
    <row r="688" spans="1:39" ht="16.5" customHeight="1" x14ac:dyDescent="0.25">
      <c r="A688" s="16">
        <v>21205791</v>
      </c>
      <c r="B688" s="17" t="s">
        <v>1218</v>
      </c>
      <c r="C688" s="17" t="s">
        <v>73</v>
      </c>
      <c r="D688" s="17" t="s">
        <v>1773</v>
      </c>
      <c r="E688" s="17" t="s">
        <v>293</v>
      </c>
      <c r="F688" s="17">
        <v>11</v>
      </c>
      <c r="G688" s="17">
        <v>2547</v>
      </c>
      <c r="H688" s="18">
        <v>-74.150666669999993</v>
      </c>
      <c r="I688" s="19">
        <v>4.7055833299999996</v>
      </c>
      <c r="J688" s="42">
        <v>8.7025641025641001</v>
      </c>
      <c r="K688" s="20">
        <v>11.44135006672488</v>
      </c>
      <c r="L688" s="20">
        <v>15.499999999999989</v>
      </c>
      <c r="M688" s="20">
        <v>19.51310344827586</v>
      </c>
      <c r="N688" s="20">
        <v>21.10556321839081</v>
      </c>
      <c r="O688" s="20">
        <v>18.03586206896551</v>
      </c>
      <c r="P688" s="20">
        <v>18.297333333333331</v>
      </c>
      <c r="Q688" s="20">
        <v>17.12</v>
      </c>
      <c r="R688" s="20">
        <v>14.58068965517241</v>
      </c>
      <c r="S688" s="20">
        <v>17.928000000000001</v>
      </c>
      <c r="T688" s="20">
        <v>17.372413793103451</v>
      </c>
      <c r="U688" s="20">
        <v>12.8</v>
      </c>
      <c r="V688" s="43">
        <v>192.39687968653041</v>
      </c>
      <c r="W688" s="23">
        <v>303</v>
      </c>
      <c r="X688" s="44">
        <v>0.84166666666666667</v>
      </c>
      <c r="Y688" s="4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</row>
    <row r="689" spans="1:39" ht="16.5" customHeight="1" x14ac:dyDescent="0.25">
      <c r="A689" s="16">
        <v>21200080</v>
      </c>
      <c r="B689" s="17" t="s">
        <v>1211</v>
      </c>
      <c r="C689" s="17" t="s">
        <v>1774</v>
      </c>
      <c r="D689" s="17" t="s">
        <v>1773</v>
      </c>
      <c r="E689" s="17" t="s">
        <v>293</v>
      </c>
      <c r="F689" s="17">
        <v>11</v>
      </c>
      <c r="G689" s="17">
        <v>3047</v>
      </c>
      <c r="H689" s="18">
        <v>-74.033333329999991</v>
      </c>
      <c r="I689" s="19">
        <v>4.5833333300000003</v>
      </c>
      <c r="J689" s="42">
        <v>13</v>
      </c>
      <c r="K689" s="20">
        <v>12.693365147783251</v>
      </c>
      <c r="L689" s="20">
        <v>18.315789473684209</v>
      </c>
      <c r="M689" s="20">
        <v>22.65</v>
      </c>
      <c r="N689" s="20">
        <v>26.65</v>
      </c>
      <c r="O689" s="20">
        <v>26.55</v>
      </c>
      <c r="P689" s="20">
        <v>28</v>
      </c>
      <c r="Q689" s="20">
        <v>26.38275862068965</v>
      </c>
      <c r="R689" s="20">
        <v>20.54999999999999</v>
      </c>
      <c r="S689" s="20">
        <v>21.45</v>
      </c>
      <c r="T689" s="20">
        <v>20.05</v>
      </c>
      <c r="U689" s="20">
        <v>14.9</v>
      </c>
      <c r="V689" s="43">
        <v>251.19191324215711</v>
      </c>
      <c r="W689" s="23">
        <v>239</v>
      </c>
      <c r="X689" s="44">
        <v>0.99583333333333335</v>
      </c>
      <c r="Y689" s="45" t="s">
        <v>1214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</row>
    <row r="690" spans="1:39" ht="16.5" customHeight="1" x14ac:dyDescent="0.25">
      <c r="A690" s="16">
        <v>21201300</v>
      </c>
      <c r="B690" s="17" t="s">
        <v>1211</v>
      </c>
      <c r="C690" s="17" t="s">
        <v>1775</v>
      </c>
      <c r="D690" s="17" t="s">
        <v>1773</v>
      </c>
      <c r="E690" s="17" t="s">
        <v>293</v>
      </c>
      <c r="F690" s="17">
        <v>11</v>
      </c>
      <c r="G690" s="17">
        <v>3050</v>
      </c>
      <c r="H690" s="18">
        <v>-74.132000000000005</v>
      </c>
      <c r="I690" s="19">
        <v>4.3942500000000004</v>
      </c>
      <c r="J690" s="42">
        <v>7.633333333333332</v>
      </c>
      <c r="K690" s="20">
        <v>8.7997555950860544</v>
      </c>
      <c r="L690" s="20">
        <v>14.133333333333329</v>
      </c>
      <c r="M690" s="20">
        <v>20.733333333333331</v>
      </c>
      <c r="N690" s="20">
        <v>26.099999999999991</v>
      </c>
      <c r="O690" s="20">
        <v>25.932183908045971</v>
      </c>
      <c r="P690" s="20">
        <v>27.266666666666659</v>
      </c>
      <c r="Q690" s="20">
        <v>24.921111111111109</v>
      </c>
      <c r="R690" s="20">
        <v>19.321839080459771</v>
      </c>
      <c r="S690" s="20">
        <v>19.11333333333333</v>
      </c>
      <c r="T690" s="20">
        <v>17.93333333333333</v>
      </c>
      <c r="U690" s="20">
        <v>10.066666666666659</v>
      </c>
      <c r="V690" s="43">
        <v>221.9548896947029</v>
      </c>
      <c r="W690" s="23">
        <v>360</v>
      </c>
      <c r="X690" s="44">
        <v>1</v>
      </c>
      <c r="Y690" s="4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</row>
    <row r="691" spans="1:39" ht="16.5" customHeight="1" x14ac:dyDescent="0.25">
      <c r="A691" s="16">
        <v>35020350</v>
      </c>
      <c r="B691" s="17" t="s">
        <v>1211</v>
      </c>
      <c r="C691" s="17" t="s">
        <v>102</v>
      </c>
      <c r="D691" s="17" t="s">
        <v>1773</v>
      </c>
      <c r="E691" s="17" t="s">
        <v>293</v>
      </c>
      <c r="F691" s="17">
        <v>11</v>
      </c>
      <c r="G691" s="17">
        <v>3150</v>
      </c>
      <c r="H691" s="18">
        <v>-74.146861110000003</v>
      </c>
      <c r="I691" s="19">
        <v>4.2188888899999997</v>
      </c>
      <c r="J691" s="42">
        <v>10.068965517241381</v>
      </c>
      <c r="K691" s="20">
        <v>10.41199889587226</v>
      </c>
      <c r="L691" s="20">
        <v>15.51724137931034</v>
      </c>
      <c r="M691" s="20">
        <v>19.03448275862069</v>
      </c>
      <c r="N691" s="20">
        <v>22.191954022988501</v>
      </c>
      <c r="O691" s="20">
        <v>23.119038182058389</v>
      </c>
      <c r="P691" s="20">
        <v>24.914387633769319</v>
      </c>
      <c r="Q691" s="20">
        <v>22.780459770114941</v>
      </c>
      <c r="R691" s="20">
        <v>17.614744351961949</v>
      </c>
      <c r="S691" s="20">
        <v>19.607142857142851</v>
      </c>
      <c r="T691" s="20">
        <v>18.325123152709359</v>
      </c>
      <c r="U691" s="20">
        <v>12.422619047619049</v>
      </c>
      <c r="V691" s="43">
        <v>216.00815756940901</v>
      </c>
      <c r="W691" s="23">
        <v>346</v>
      </c>
      <c r="X691" s="44">
        <v>0.96111111111111114</v>
      </c>
      <c r="Y691" s="4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</row>
    <row r="692" spans="1:39" ht="16.5" customHeight="1" x14ac:dyDescent="0.25">
      <c r="A692" s="16">
        <v>21201540</v>
      </c>
      <c r="B692" s="17" t="s">
        <v>1235</v>
      </c>
      <c r="C692" s="17" t="s">
        <v>1776</v>
      </c>
      <c r="D692" s="17" t="s">
        <v>1773</v>
      </c>
      <c r="E692" s="17" t="s">
        <v>293</v>
      </c>
      <c r="F692" s="17">
        <v>11</v>
      </c>
      <c r="G692" s="17">
        <v>2640</v>
      </c>
      <c r="H692" s="18">
        <v>-74.2</v>
      </c>
      <c r="I692" s="19">
        <v>4.5999999999999996</v>
      </c>
      <c r="J692" s="42">
        <v>7.9473684210526327</v>
      </c>
      <c r="K692" s="20">
        <v>9.9373055483536419</v>
      </c>
      <c r="L692" s="20">
        <v>15.35</v>
      </c>
      <c r="M692" s="20">
        <v>16.94736842105263</v>
      </c>
      <c r="N692" s="20">
        <v>19.100000000000001</v>
      </c>
      <c r="O692" s="20">
        <v>17.149999999999999</v>
      </c>
      <c r="P692" s="20">
        <v>16.444444444444439</v>
      </c>
      <c r="Q692" s="20">
        <v>15.29999999999999</v>
      </c>
      <c r="R692" s="20">
        <v>13.65</v>
      </c>
      <c r="S692" s="20">
        <v>16.850000000000001</v>
      </c>
      <c r="T692" s="20">
        <v>16.5</v>
      </c>
      <c r="U692" s="20">
        <v>12.234615384615379</v>
      </c>
      <c r="V692" s="43">
        <v>177.41110221951871</v>
      </c>
      <c r="W692" s="23">
        <v>235</v>
      </c>
      <c r="X692" s="44">
        <v>0.97916666666666663</v>
      </c>
      <c r="Y692" s="45" t="s">
        <v>1214</v>
      </c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</row>
    <row r="693" spans="1:39" ht="16.5" customHeight="1" x14ac:dyDescent="0.25">
      <c r="A693" s="16">
        <v>21205690</v>
      </c>
      <c r="B693" s="17" t="s">
        <v>1236</v>
      </c>
      <c r="C693" s="17" t="s">
        <v>2498</v>
      </c>
      <c r="D693" s="17" t="s">
        <v>1773</v>
      </c>
      <c r="E693" s="17" t="s">
        <v>293</v>
      </c>
      <c r="F693" s="17">
        <v>11</v>
      </c>
      <c r="G693" s="17">
        <v>2680</v>
      </c>
      <c r="H693" s="18">
        <v>-74.099999999999994</v>
      </c>
      <c r="I693" s="19">
        <v>4.6166666699999999</v>
      </c>
      <c r="J693" s="42">
        <v>8.7543859649122791</v>
      </c>
      <c r="K693" s="20">
        <v>10.931219211822659</v>
      </c>
      <c r="L693" s="20">
        <v>16.0574074074074</v>
      </c>
      <c r="M693" s="20">
        <v>18.932849364791291</v>
      </c>
      <c r="N693" s="20">
        <v>19.98463875205255</v>
      </c>
      <c r="O693" s="20">
        <v>18.4545566502463</v>
      </c>
      <c r="P693" s="20">
        <v>18.58172413793104</v>
      </c>
      <c r="Q693" s="20">
        <v>17.50344827586207</v>
      </c>
      <c r="R693" s="20">
        <v>14.658630162940501</v>
      </c>
      <c r="S693" s="20">
        <v>17.734416445623349</v>
      </c>
      <c r="T693" s="20">
        <v>17.883333333333329</v>
      </c>
      <c r="U693" s="20">
        <v>13.56250380100955</v>
      </c>
      <c r="V693" s="43">
        <v>193.03911350793231</v>
      </c>
      <c r="W693" s="23">
        <v>235</v>
      </c>
      <c r="X693" s="44">
        <v>0.97916666666666663</v>
      </c>
      <c r="Y693" s="45" t="s">
        <v>1214</v>
      </c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</row>
    <row r="694" spans="1:39" ht="16.5" customHeight="1" x14ac:dyDescent="0.25">
      <c r="A694" s="16">
        <v>21201970</v>
      </c>
      <c r="B694" s="17" t="s">
        <v>1211</v>
      </c>
      <c r="C694" s="17" t="s">
        <v>1036</v>
      </c>
      <c r="D694" s="17" t="s">
        <v>1773</v>
      </c>
      <c r="E694" s="17" t="s">
        <v>293</v>
      </c>
      <c r="F694" s="17">
        <v>11</v>
      </c>
      <c r="G694" s="17">
        <v>2665</v>
      </c>
      <c r="H694" s="18">
        <v>-74.166666669999998</v>
      </c>
      <c r="I694" s="19">
        <v>4.56666667</v>
      </c>
      <c r="J694" s="42">
        <v>7.8421052631578911</v>
      </c>
      <c r="K694" s="20">
        <v>9.1243032149338852</v>
      </c>
      <c r="L694" s="20">
        <v>14.84210526315789</v>
      </c>
      <c r="M694" s="20">
        <v>17.777777777777779</v>
      </c>
      <c r="N694" s="20">
        <v>18.210526315789469</v>
      </c>
      <c r="O694" s="20">
        <v>17.099999999999991</v>
      </c>
      <c r="P694" s="20">
        <v>17.399999999999999</v>
      </c>
      <c r="Q694" s="20">
        <v>14.80214285714286</v>
      </c>
      <c r="R694" s="20">
        <v>12.70504926108374</v>
      </c>
      <c r="S694" s="20">
        <v>15.548275862068961</v>
      </c>
      <c r="T694" s="20">
        <v>15.92481203007519</v>
      </c>
      <c r="U694" s="20">
        <v>10.7911877394636</v>
      </c>
      <c r="V694" s="43">
        <v>172.06828558465131</v>
      </c>
      <c r="W694" s="23">
        <v>231</v>
      </c>
      <c r="X694" s="44">
        <v>0.96250000000000002</v>
      </c>
      <c r="Y694" s="45" t="s">
        <v>1214</v>
      </c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</row>
    <row r="695" spans="1:39" ht="16.5" customHeight="1" x14ac:dyDescent="0.25">
      <c r="A695" s="16">
        <v>21200310</v>
      </c>
      <c r="B695" s="17" t="s">
        <v>1211</v>
      </c>
      <c r="C695" s="17" t="s">
        <v>1777</v>
      </c>
      <c r="D695" s="17" t="s">
        <v>1773</v>
      </c>
      <c r="E695" s="17" t="s">
        <v>293</v>
      </c>
      <c r="F695" s="17">
        <v>11</v>
      </c>
      <c r="G695" s="17">
        <v>2691</v>
      </c>
      <c r="H695" s="18">
        <v>-74.066666669999989</v>
      </c>
      <c r="I695" s="19">
        <v>4.75</v>
      </c>
      <c r="J695" s="42">
        <v>8.473684210526315</v>
      </c>
      <c r="K695" s="20">
        <v>11.11049333526514</v>
      </c>
      <c r="L695" s="20">
        <v>14.72941176470588</v>
      </c>
      <c r="M695" s="20">
        <v>15.647058823529409</v>
      </c>
      <c r="N695" s="20">
        <v>17.05555555555555</v>
      </c>
      <c r="O695" s="20">
        <v>14.94736842105263</v>
      </c>
      <c r="P695" s="20">
        <v>14.75</v>
      </c>
      <c r="Q695" s="20">
        <v>14.5</v>
      </c>
      <c r="R695" s="20">
        <v>14.7</v>
      </c>
      <c r="S695" s="20">
        <v>16.075925925925919</v>
      </c>
      <c r="T695" s="20">
        <v>16.684210526315791</v>
      </c>
      <c r="U695" s="20">
        <v>12.52631578947368</v>
      </c>
      <c r="V695" s="43">
        <v>171.20002435235031</v>
      </c>
      <c r="W695" s="23">
        <v>223</v>
      </c>
      <c r="X695" s="44">
        <v>0.9291666666666667</v>
      </c>
      <c r="Y695" s="45" t="s">
        <v>1214</v>
      </c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</row>
    <row r="696" spans="1:39" ht="16.5" customHeight="1" x14ac:dyDescent="0.25">
      <c r="A696" s="16">
        <v>21200130</v>
      </c>
      <c r="B696" s="17" t="s">
        <v>1211</v>
      </c>
      <c r="C696" s="17" t="s">
        <v>1778</v>
      </c>
      <c r="D696" s="17" t="s">
        <v>1773</v>
      </c>
      <c r="E696" s="17" t="s">
        <v>293</v>
      </c>
      <c r="F696" s="17">
        <v>11</v>
      </c>
      <c r="G696" s="17">
        <v>3000</v>
      </c>
      <c r="H696" s="18">
        <v>-74.05</v>
      </c>
      <c r="I696" s="19">
        <v>4.55</v>
      </c>
      <c r="J696" s="42">
        <v>13.55</v>
      </c>
      <c r="K696" s="20">
        <v>13.04252916894727</v>
      </c>
      <c r="L696" s="20">
        <v>18.223214285714281</v>
      </c>
      <c r="M696" s="20">
        <v>21.95</v>
      </c>
      <c r="N696" s="20">
        <v>25.45</v>
      </c>
      <c r="O696" s="20">
        <v>25.593869731800769</v>
      </c>
      <c r="P696" s="20">
        <v>27.6</v>
      </c>
      <c r="Q696" s="20">
        <v>25.65</v>
      </c>
      <c r="R696" s="20">
        <v>19.849999999999991</v>
      </c>
      <c r="S696" s="20">
        <v>21.278333333333329</v>
      </c>
      <c r="T696" s="20">
        <v>20.470689655172411</v>
      </c>
      <c r="U696" s="20">
        <v>16.431666666666661</v>
      </c>
      <c r="V696" s="43">
        <v>249.0903028416347</v>
      </c>
      <c r="W696" s="23">
        <v>238</v>
      </c>
      <c r="X696" s="44">
        <v>0.9916666666666667</v>
      </c>
      <c r="Y696" s="45" t="s">
        <v>1214</v>
      </c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</row>
    <row r="697" spans="1:39" ht="16.5" customHeight="1" x14ac:dyDescent="0.25">
      <c r="A697" s="16">
        <v>21206300</v>
      </c>
      <c r="B697" s="17" t="s">
        <v>1227</v>
      </c>
      <c r="C697" s="17" t="s">
        <v>1779</v>
      </c>
      <c r="D697" s="17" t="s">
        <v>1773</v>
      </c>
      <c r="E697" s="17" t="s">
        <v>293</v>
      </c>
      <c r="F697" s="17">
        <v>11</v>
      </c>
      <c r="G697" s="17">
        <v>2700</v>
      </c>
      <c r="H697" s="18">
        <v>-74.166666669999998</v>
      </c>
      <c r="I697" s="19">
        <v>4.5</v>
      </c>
      <c r="J697" s="42">
        <v>7.1578947368421044</v>
      </c>
      <c r="K697" s="20">
        <v>8.4266593207155811</v>
      </c>
      <c r="L697" s="20">
        <v>13.22222222222222</v>
      </c>
      <c r="M697" s="20">
        <v>17.166666666666661</v>
      </c>
      <c r="N697" s="20">
        <v>19.444444444444439</v>
      </c>
      <c r="O697" s="20">
        <v>20.402714932126699</v>
      </c>
      <c r="P697" s="20">
        <v>20.647058823529409</v>
      </c>
      <c r="Q697" s="20">
        <v>18.146296296296299</v>
      </c>
      <c r="R697" s="20">
        <v>13.410256410256411</v>
      </c>
      <c r="S697" s="20">
        <v>15.27777777777778</v>
      </c>
      <c r="T697" s="20">
        <v>15.48275862068966</v>
      </c>
      <c r="U697" s="20">
        <v>10.09814814814815</v>
      </c>
      <c r="V697" s="43">
        <v>178.8828983997154</v>
      </c>
      <c r="W697" s="23">
        <v>216</v>
      </c>
      <c r="X697" s="44">
        <v>0.9</v>
      </c>
      <c r="Y697" s="45" t="s">
        <v>1214</v>
      </c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</row>
    <row r="698" spans="1:39" ht="16.5" customHeight="1" x14ac:dyDescent="0.25">
      <c r="A698" s="16">
        <v>21200200</v>
      </c>
      <c r="B698" s="17" t="s">
        <v>1211</v>
      </c>
      <c r="C698" s="17" t="s">
        <v>1780</v>
      </c>
      <c r="D698" s="17" t="s">
        <v>1773</v>
      </c>
      <c r="E698" s="17" t="s">
        <v>293</v>
      </c>
      <c r="F698" s="17">
        <v>11</v>
      </c>
      <c r="G698" s="17">
        <v>3150</v>
      </c>
      <c r="H698" s="18">
        <v>-74.183333329999996</v>
      </c>
      <c r="I698" s="19">
        <v>4.3833333300000001</v>
      </c>
      <c r="J698" s="42">
        <v>9.9500000000000028</v>
      </c>
      <c r="K698" s="20">
        <v>11.082558497536951</v>
      </c>
      <c r="L698" s="20">
        <v>16.95</v>
      </c>
      <c r="M698" s="20">
        <v>22.05</v>
      </c>
      <c r="N698" s="20">
        <v>26.54999999999999</v>
      </c>
      <c r="O698" s="20">
        <v>26.05</v>
      </c>
      <c r="P698" s="20">
        <v>26.449999999999989</v>
      </c>
      <c r="Q698" s="20">
        <v>24.4</v>
      </c>
      <c r="R698" s="20">
        <v>21.25</v>
      </c>
      <c r="S698" s="20">
        <v>22.2</v>
      </c>
      <c r="T698" s="20">
        <v>20.25</v>
      </c>
      <c r="U698" s="20">
        <v>14.24892857142857</v>
      </c>
      <c r="V698" s="43">
        <v>241.43148706896551</v>
      </c>
      <c r="W698" s="23">
        <v>240</v>
      </c>
      <c r="X698" s="44">
        <v>1</v>
      </c>
      <c r="Y698" s="45" t="s">
        <v>1214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</row>
    <row r="699" spans="1:39" ht="16.5" customHeight="1" x14ac:dyDescent="0.25">
      <c r="A699" s="16">
        <v>21200240</v>
      </c>
      <c r="B699" s="17" t="s">
        <v>1211</v>
      </c>
      <c r="C699" s="17" t="s">
        <v>1781</v>
      </c>
      <c r="D699" s="17" t="s">
        <v>1773</v>
      </c>
      <c r="E699" s="17" t="s">
        <v>293</v>
      </c>
      <c r="F699" s="17">
        <v>11</v>
      </c>
      <c r="G699" s="17">
        <v>3250</v>
      </c>
      <c r="H699" s="18">
        <v>-74.016666669999992</v>
      </c>
      <c r="I699" s="19">
        <v>4.5833333300000003</v>
      </c>
      <c r="J699" s="42">
        <v>12.65</v>
      </c>
      <c r="K699" s="20">
        <v>13.1439039408867</v>
      </c>
      <c r="L699" s="20">
        <v>18.421052631578949</v>
      </c>
      <c r="M699" s="20">
        <v>22.850000000000009</v>
      </c>
      <c r="N699" s="20">
        <v>27.54999999999999</v>
      </c>
      <c r="O699" s="20">
        <v>27.15</v>
      </c>
      <c r="P699" s="20">
        <v>28.798333333333321</v>
      </c>
      <c r="Q699" s="20">
        <v>27.6</v>
      </c>
      <c r="R699" s="20">
        <v>22.881034482758619</v>
      </c>
      <c r="S699" s="20">
        <v>23.439999999999991</v>
      </c>
      <c r="T699" s="20">
        <v>21.63620689655173</v>
      </c>
      <c r="U699" s="20">
        <v>16.2</v>
      </c>
      <c r="V699" s="43">
        <v>262.32053128510933</v>
      </c>
      <c r="W699" s="23">
        <v>239</v>
      </c>
      <c r="X699" s="44">
        <v>0.99583333333333335</v>
      </c>
      <c r="Y699" s="45" t="s">
        <v>1214</v>
      </c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</row>
    <row r="700" spans="1:39" ht="16.5" customHeight="1" x14ac:dyDescent="0.25">
      <c r="A700" s="16">
        <v>21201230</v>
      </c>
      <c r="B700" s="17" t="s">
        <v>1211</v>
      </c>
      <c r="C700" s="17" t="s">
        <v>1782</v>
      </c>
      <c r="D700" s="17" t="s">
        <v>1773</v>
      </c>
      <c r="E700" s="17" t="s">
        <v>293</v>
      </c>
      <c r="F700" s="17">
        <v>11</v>
      </c>
      <c r="G700" s="17">
        <v>2520</v>
      </c>
      <c r="H700" s="18">
        <v>-74.070305560000008</v>
      </c>
      <c r="I700" s="19">
        <v>4.7011250000000002</v>
      </c>
      <c r="J700" s="42">
        <v>7.1034482758620658</v>
      </c>
      <c r="K700" s="20">
        <v>8.722056498205923</v>
      </c>
      <c r="L700" s="20">
        <v>12.20023809523809</v>
      </c>
      <c r="M700" s="20">
        <v>12.266666666666669</v>
      </c>
      <c r="N700" s="20">
        <v>12.67241379310345</v>
      </c>
      <c r="O700" s="20">
        <v>10.013793103448281</v>
      </c>
      <c r="P700" s="20">
        <v>8.6999999999999957</v>
      </c>
      <c r="Q700" s="20">
        <v>7.8588888888888837</v>
      </c>
      <c r="R700" s="20">
        <v>8.5666666666666664</v>
      </c>
      <c r="S700" s="20">
        <v>11.97816091954023</v>
      </c>
      <c r="T700" s="20">
        <v>13.93793103448276</v>
      </c>
      <c r="U700" s="20">
        <v>9.6137931034482751</v>
      </c>
      <c r="V700" s="43">
        <v>123.6340570455513</v>
      </c>
      <c r="W700" s="23">
        <v>357</v>
      </c>
      <c r="X700" s="44">
        <v>0.9916666666666667</v>
      </c>
      <c r="Y700" s="4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</row>
    <row r="701" spans="1:39" ht="16.5" customHeight="1" x14ac:dyDescent="0.25">
      <c r="A701" s="16">
        <v>21201200</v>
      </c>
      <c r="B701" s="17" t="s">
        <v>1211</v>
      </c>
      <c r="C701" s="17" t="s">
        <v>1783</v>
      </c>
      <c r="D701" s="17" t="s">
        <v>1773</v>
      </c>
      <c r="E701" s="17" t="s">
        <v>293</v>
      </c>
      <c r="F701" s="17">
        <v>11</v>
      </c>
      <c r="G701" s="17">
        <v>3320</v>
      </c>
      <c r="H701" s="18">
        <v>-74.183888890000006</v>
      </c>
      <c r="I701" s="19">
        <v>4.3429444400000001</v>
      </c>
      <c r="J701" s="42">
        <v>6.7880952380952353</v>
      </c>
      <c r="K701" s="20">
        <v>7.6862464813511622</v>
      </c>
      <c r="L701" s="20">
        <v>12.219540229885061</v>
      </c>
      <c r="M701" s="20">
        <v>16.600000000000001</v>
      </c>
      <c r="N701" s="20">
        <v>18.142857142857139</v>
      </c>
      <c r="O701" s="20">
        <v>20.448275862068961</v>
      </c>
      <c r="P701" s="20">
        <v>20.862068965517238</v>
      </c>
      <c r="Q701" s="20">
        <v>17.12671422909235</v>
      </c>
      <c r="R701" s="20">
        <v>12.357142857142859</v>
      </c>
      <c r="S701" s="20">
        <v>14.33888228299644</v>
      </c>
      <c r="T701" s="20">
        <v>14.430395913154531</v>
      </c>
      <c r="U701" s="20">
        <v>7.9327388030122847</v>
      </c>
      <c r="V701" s="43">
        <v>168.9329580051733</v>
      </c>
      <c r="W701" s="23">
        <v>344</v>
      </c>
      <c r="X701" s="44">
        <v>0.9555555555555556</v>
      </c>
      <c r="Y701" s="4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</row>
    <row r="702" spans="1:39" ht="16.5" customHeight="1" x14ac:dyDescent="0.25">
      <c r="A702" s="16">
        <v>21200320</v>
      </c>
      <c r="B702" s="17" t="s">
        <v>1211</v>
      </c>
      <c r="C702" s="17" t="s">
        <v>1784</v>
      </c>
      <c r="D702" s="17" t="s">
        <v>1773</v>
      </c>
      <c r="E702" s="17" t="s">
        <v>293</v>
      </c>
      <c r="F702" s="17">
        <v>11</v>
      </c>
      <c r="G702" s="17">
        <v>3125</v>
      </c>
      <c r="H702" s="18">
        <v>-74.05</v>
      </c>
      <c r="I702" s="19">
        <v>4.6166666699999999</v>
      </c>
      <c r="J702" s="42">
        <v>14.33212341197822</v>
      </c>
      <c r="K702" s="20">
        <v>12.24920607046565</v>
      </c>
      <c r="L702" s="20">
        <v>18.766666666666669</v>
      </c>
      <c r="M702" s="20">
        <v>22.136116152450089</v>
      </c>
      <c r="N702" s="20">
        <v>26.33575317604355</v>
      </c>
      <c r="O702" s="20">
        <v>26.26315789473685</v>
      </c>
      <c r="P702" s="20">
        <v>26.68421052631578</v>
      </c>
      <c r="Q702" s="20">
        <v>24.885964912280699</v>
      </c>
      <c r="R702" s="20">
        <v>20.473684210526319</v>
      </c>
      <c r="S702" s="20">
        <v>21.635789473684209</v>
      </c>
      <c r="T702" s="20">
        <v>20.781034482758621</v>
      </c>
      <c r="U702" s="20">
        <v>17.24074074074074</v>
      </c>
      <c r="V702" s="43">
        <v>251.78444771864741</v>
      </c>
      <c r="W702" s="23">
        <v>227</v>
      </c>
      <c r="X702" s="44">
        <v>0.9458333333333333</v>
      </c>
      <c r="Y702" s="45" t="s">
        <v>1214</v>
      </c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</row>
    <row r="703" spans="1:39" ht="16.5" customHeight="1" x14ac:dyDescent="0.25">
      <c r="A703" s="16">
        <v>21202040</v>
      </c>
      <c r="B703" s="17" t="s">
        <v>1235</v>
      </c>
      <c r="C703" s="17" t="s">
        <v>1785</v>
      </c>
      <c r="D703" s="17" t="s">
        <v>1773</v>
      </c>
      <c r="E703" s="17" t="s">
        <v>293</v>
      </c>
      <c r="F703" s="17">
        <v>11</v>
      </c>
      <c r="G703" s="17">
        <v>2682</v>
      </c>
      <c r="H703" s="18">
        <v>-74.083333329999988</v>
      </c>
      <c r="I703" s="19">
        <v>4.5166666700000002</v>
      </c>
      <c r="J703" s="42">
        <v>10.25</v>
      </c>
      <c r="K703" s="20">
        <v>10.503111226341719</v>
      </c>
      <c r="L703" s="20">
        <v>16.312280701754378</v>
      </c>
      <c r="M703" s="20">
        <v>21</v>
      </c>
      <c r="N703" s="20">
        <v>24.333333333333329</v>
      </c>
      <c r="O703" s="20">
        <v>25.10526315789474</v>
      </c>
      <c r="P703" s="20">
        <v>26.421052631578942</v>
      </c>
      <c r="Q703" s="20">
        <v>24.31403508771929</v>
      </c>
      <c r="R703" s="20">
        <v>18.888888888888889</v>
      </c>
      <c r="S703" s="20">
        <v>18.294117647058819</v>
      </c>
      <c r="T703" s="20">
        <v>19.538314176245208</v>
      </c>
      <c r="U703" s="20">
        <v>14.066666666666659</v>
      </c>
      <c r="V703" s="43">
        <v>229.02706351748199</v>
      </c>
      <c r="W703" s="23">
        <v>217</v>
      </c>
      <c r="X703" s="44">
        <v>0.90416666666666667</v>
      </c>
      <c r="Y703" s="45" t="s">
        <v>1214</v>
      </c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</row>
    <row r="704" spans="1:39" ht="16.5" customHeight="1" x14ac:dyDescent="0.25">
      <c r="A704" s="16">
        <v>21202080</v>
      </c>
      <c r="B704" s="17" t="s">
        <v>1235</v>
      </c>
      <c r="C704" s="17" t="s">
        <v>1786</v>
      </c>
      <c r="D704" s="17" t="s">
        <v>1773</v>
      </c>
      <c r="E704" s="17" t="s">
        <v>293</v>
      </c>
      <c r="F704" s="17">
        <v>11</v>
      </c>
      <c r="G704" s="17">
        <v>2500</v>
      </c>
      <c r="H704" s="18">
        <v>-74.066666669999989</v>
      </c>
      <c r="I704" s="19">
        <v>4.7666666700000002</v>
      </c>
      <c r="J704" s="42">
        <v>10.263157894736841</v>
      </c>
      <c r="K704" s="20">
        <v>11.872763806066891</v>
      </c>
      <c r="L704" s="20">
        <v>15.574999999999999</v>
      </c>
      <c r="M704" s="20">
        <v>17.417857142857141</v>
      </c>
      <c r="N704" s="20">
        <v>18.8</v>
      </c>
      <c r="O704" s="20">
        <v>15.88214285714286</v>
      </c>
      <c r="P704" s="20">
        <v>14.40834845735027</v>
      </c>
      <c r="Q704" s="20">
        <v>14.18703703703704</v>
      </c>
      <c r="R704" s="20">
        <v>14.15</v>
      </c>
      <c r="S704" s="20">
        <v>15.94736842105263</v>
      </c>
      <c r="T704" s="20">
        <v>16.84210526315789</v>
      </c>
      <c r="U704" s="20">
        <v>11.789473684210529</v>
      </c>
      <c r="V704" s="43">
        <v>177.13525456361211</v>
      </c>
      <c r="W704" s="23">
        <v>234</v>
      </c>
      <c r="X704" s="44">
        <v>0.97499999999999998</v>
      </c>
      <c r="Y704" s="45" t="s">
        <v>1214</v>
      </c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</row>
    <row r="705" spans="1:39" ht="16.5" customHeight="1" x14ac:dyDescent="0.25">
      <c r="A705" s="16">
        <v>21200340</v>
      </c>
      <c r="B705" s="17" t="s">
        <v>1211</v>
      </c>
      <c r="C705" s="17" t="s">
        <v>1787</v>
      </c>
      <c r="D705" s="17" t="s">
        <v>1773</v>
      </c>
      <c r="E705" s="17" t="s">
        <v>293</v>
      </c>
      <c r="F705" s="17">
        <v>11</v>
      </c>
      <c r="G705" s="17">
        <v>3056</v>
      </c>
      <c r="H705" s="18">
        <v>-74.150000000000006</v>
      </c>
      <c r="I705" s="19">
        <v>4.4000000000000004</v>
      </c>
      <c r="J705" s="42">
        <v>9.7499999999999982</v>
      </c>
      <c r="K705" s="20">
        <v>11.46873460591133</v>
      </c>
      <c r="L705" s="20">
        <v>17.850000000000001</v>
      </c>
      <c r="M705" s="20">
        <v>22.900000000000009</v>
      </c>
      <c r="N705" s="20">
        <v>27.150000000000009</v>
      </c>
      <c r="O705" s="20">
        <v>27.1</v>
      </c>
      <c r="P705" s="20">
        <v>28.05</v>
      </c>
      <c r="Q705" s="20">
        <v>26.15</v>
      </c>
      <c r="R705" s="20">
        <v>23.8</v>
      </c>
      <c r="S705" s="20">
        <v>23.2</v>
      </c>
      <c r="T705" s="20">
        <v>20.75</v>
      </c>
      <c r="U705" s="20">
        <v>14.65</v>
      </c>
      <c r="V705" s="43">
        <v>252.8187346059114</v>
      </c>
      <c r="W705" s="23">
        <v>240</v>
      </c>
      <c r="X705" s="44">
        <v>1</v>
      </c>
      <c r="Y705" s="45" t="s">
        <v>1214</v>
      </c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</row>
    <row r="706" spans="1:39" ht="16.5" customHeight="1" x14ac:dyDescent="0.25">
      <c r="A706" s="16">
        <v>21195100</v>
      </c>
      <c r="B706" s="17" t="s">
        <v>1236</v>
      </c>
      <c r="C706" s="17" t="s">
        <v>1788</v>
      </c>
      <c r="D706" s="17" t="s">
        <v>1773</v>
      </c>
      <c r="E706" s="17" t="s">
        <v>293</v>
      </c>
      <c r="F706" s="17">
        <v>11</v>
      </c>
      <c r="G706" s="17">
        <v>3200</v>
      </c>
      <c r="H706" s="18">
        <v>-74.2</v>
      </c>
      <c r="I706" s="19">
        <v>4.1500000000000004</v>
      </c>
      <c r="J706" s="42">
        <v>12.68035714285714</v>
      </c>
      <c r="K706" s="20">
        <v>13.533559113300489</v>
      </c>
      <c r="L706" s="20">
        <v>20.5</v>
      </c>
      <c r="M706" s="20">
        <v>25.45</v>
      </c>
      <c r="N706" s="20">
        <v>29.2</v>
      </c>
      <c r="O706" s="20">
        <v>28.45</v>
      </c>
      <c r="P706" s="20">
        <v>29.894736842105271</v>
      </c>
      <c r="Q706" s="20">
        <v>28.789473684210531</v>
      </c>
      <c r="R706" s="20">
        <v>25.684210526315791</v>
      </c>
      <c r="S706" s="20">
        <v>25.4</v>
      </c>
      <c r="T706" s="20">
        <v>23.074786324786331</v>
      </c>
      <c r="U706" s="20">
        <v>16.5</v>
      </c>
      <c r="V706" s="43">
        <v>279.15712363357551</v>
      </c>
      <c r="W706" s="23">
        <v>237</v>
      </c>
      <c r="X706" s="44">
        <v>0.98750000000000004</v>
      </c>
      <c r="Y706" s="45" t="s">
        <v>1214</v>
      </c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</row>
    <row r="707" spans="1:39" ht="16.5" customHeight="1" x14ac:dyDescent="0.25">
      <c r="A707" s="16">
        <v>35020310</v>
      </c>
      <c r="B707" s="17" t="s">
        <v>1235</v>
      </c>
      <c r="C707" s="17" t="s">
        <v>454</v>
      </c>
      <c r="D707" s="17" t="s">
        <v>1773</v>
      </c>
      <c r="E707" s="17" t="s">
        <v>293</v>
      </c>
      <c r="F707" s="17">
        <v>11</v>
      </c>
      <c r="G707" s="17">
        <v>2800</v>
      </c>
      <c r="H707" s="18">
        <v>-74.146000000000001</v>
      </c>
      <c r="I707" s="19">
        <v>4.17225</v>
      </c>
      <c r="J707" s="42">
        <v>6.6666666666666643</v>
      </c>
      <c r="K707" s="20">
        <v>8.2309856463393913</v>
      </c>
      <c r="L707" s="20">
        <v>13.75</v>
      </c>
      <c r="M707" s="20">
        <v>18.11296076099881</v>
      </c>
      <c r="N707" s="20">
        <v>21.268965517241369</v>
      </c>
      <c r="O707" s="20">
        <v>23.341836734693871</v>
      </c>
      <c r="P707" s="20">
        <v>24.060652709359601</v>
      </c>
      <c r="Q707" s="20">
        <v>22.614942528735629</v>
      </c>
      <c r="R707" s="20">
        <v>17.1474435196195</v>
      </c>
      <c r="S707" s="20">
        <v>15.896551724137931</v>
      </c>
      <c r="T707" s="20">
        <v>13.500594530321051</v>
      </c>
      <c r="U707" s="20">
        <v>8.5275862068965491</v>
      </c>
      <c r="V707" s="43">
        <v>193.11918654501039</v>
      </c>
      <c r="W707" s="23">
        <v>346</v>
      </c>
      <c r="X707" s="44">
        <v>0.96111111111111114</v>
      </c>
      <c r="Y707" s="4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</row>
    <row r="708" spans="1:39" ht="16.5" customHeight="1" x14ac:dyDescent="0.25">
      <c r="A708" s="16">
        <v>21201580</v>
      </c>
      <c r="B708" s="17" t="s">
        <v>1211</v>
      </c>
      <c r="C708" s="17" t="s">
        <v>1789</v>
      </c>
      <c r="D708" s="17" t="s">
        <v>1773</v>
      </c>
      <c r="E708" s="17" t="s">
        <v>293</v>
      </c>
      <c r="F708" s="17">
        <v>11</v>
      </c>
      <c r="G708" s="17">
        <v>2962</v>
      </c>
      <c r="H708" s="18">
        <v>-74.154833329999988</v>
      </c>
      <c r="I708" s="19">
        <v>4.4465000000000003</v>
      </c>
      <c r="J708" s="42">
        <v>6.0714285714285703</v>
      </c>
      <c r="K708" s="20">
        <v>7.3438317217052864</v>
      </c>
      <c r="L708" s="20">
        <v>11.177777777777781</v>
      </c>
      <c r="M708" s="20">
        <v>16.745977011494251</v>
      </c>
      <c r="N708" s="20">
        <v>21.02183908045977</v>
      </c>
      <c r="O708" s="20">
        <v>22.323292376800101</v>
      </c>
      <c r="P708" s="20">
        <v>24.296296296296291</v>
      </c>
      <c r="Q708" s="20">
        <v>20.137931034482762</v>
      </c>
      <c r="R708" s="20">
        <v>14.35790725326992</v>
      </c>
      <c r="S708" s="20">
        <v>13.821428571428569</v>
      </c>
      <c r="T708" s="20">
        <v>14.4</v>
      </c>
      <c r="U708" s="20">
        <v>8.4999999999999964</v>
      </c>
      <c r="V708" s="43">
        <v>180.19770969514329</v>
      </c>
      <c r="W708" s="23">
        <v>348</v>
      </c>
      <c r="X708" s="44">
        <v>0.96666666666666667</v>
      </c>
      <c r="Y708" s="4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</row>
    <row r="709" spans="1:39" ht="16.5" customHeight="1" x14ac:dyDescent="0.25">
      <c r="A709" s="16">
        <v>35020410</v>
      </c>
      <c r="B709" s="17" t="s">
        <v>1211</v>
      </c>
      <c r="C709" s="17" t="s">
        <v>1790</v>
      </c>
      <c r="D709" s="17" t="s">
        <v>1773</v>
      </c>
      <c r="E709" s="17" t="s">
        <v>293</v>
      </c>
      <c r="F709" s="17">
        <v>11</v>
      </c>
      <c r="G709" s="17">
        <v>2850</v>
      </c>
      <c r="H709" s="18">
        <v>-74.133333329999999</v>
      </c>
      <c r="I709" s="19">
        <v>4.0166666700000002</v>
      </c>
      <c r="J709" s="42">
        <v>10.85</v>
      </c>
      <c r="K709" s="20">
        <v>11.84621305418719</v>
      </c>
      <c r="L709" s="20">
        <v>18</v>
      </c>
      <c r="M709" s="20">
        <v>22.526315789473689</v>
      </c>
      <c r="N709" s="20">
        <v>26.393103448275859</v>
      </c>
      <c r="O709" s="20">
        <v>26.315789473684209</v>
      </c>
      <c r="P709" s="20">
        <v>27.473684210526311</v>
      </c>
      <c r="Q709" s="20">
        <v>25.84210526315789</v>
      </c>
      <c r="R709" s="20">
        <v>21.736842105263161</v>
      </c>
      <c r="S709" s="20">
        <v>20.266666666666669</v>
      </c>
      <c r="T709" s="20">
        <v>18.5</v>
      </c>
      <c r="U709" s="20">
        <v>13.61206896551724</v>
      </c>
      <c r="V709" s="43">
        <v>243.3627889767522</v>
      </c>
      <c r="W709" s="23">
        <v>235</v>
      </c>
      <c r="X709" s="44">
        <v>0.97916666666666663</v>
      </c>
      <c r="Y709" s="45" t="s">
        <v>1214</v>
      </c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</row>
    <row r="710" spans="1:39" ht="16.5" customHeight="1" x14ac:dyDescent="0.25">
      <c r="A710" s="16">
        <v>21202050</v>
      </c>
      <c r="B710" s="17" t="s">
        <v>1235</v>
      </c>
      <c r="C710" s="17" t="s">
        <v>1791</v>
      </c>
      <c r="D710" s="17" t="s">
        <v>1773</v>
      </c>
      <c r="E710" s="17" t="s">
        <v>293</v>
      </c>
      <c r="F710" s="17">
        <v>11</v>
      </c>
      <c r="G710" s="17">
        <v>3000</v>
      </c>
      <c r="H710" s="18">
        <v>-74.166666669999998</v>
      </c>
      <c r="I710" s="19">
        <v>4.5333333299999996</v>
      </c>
      <c r="J710" s="42">
        <v>8.8999999999999986</v>
      </c>
      <c r="K710" s="20">
        <v>10.46676416256158</v>
      </c>
      <c r="L710" s="20">
        <v>15.14821428571428</v>
      </c>
      <c r="M710" s="20">
        <v>19.160714285714281</v>
      </c>
      <c r="N710" s="20">
        <v>20.315789473684209</v>
      </c>
      <c r="O710" s="20">
        <v>21.05263157894737</v>
      </c>
      <c r="P710" s="20">
        <v>20.526315789473681</v>
      </c>
      <c r="Q710" s="20">
        <v>20.055172413793109</v>
      </c>
      <c r="R710" s="20">
        <v>15.75</v>
      </c>
      <c r="S710" s="20">
        <v>18.55</v>
      </c>
      <c r="T710" s="20">
        <v>17.73946360153257</v>
      </c>
      <c r="U710" s="20">
        <v>11.888888888888889</v>
      </c>
      <c r="V710" s="43">
        <v>199.55395448031001</v>
      </c>
      <c r="W710" s="23">
        <v>234</v>
      </c>
      <c r="X710" s="44">
        <v>0.97499999999999998</v>
      </c>
      <c r="Y710" s="45" t="s">
        <v>1214</v>
      </c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</row>
    <row r="711" spans="1:39" ht="16.5" customHeight="1" x14ac:dyDescent="0.25">
      <c r="A711" s="16">
        <v>21201960</v>
      </c>
      <c r="B711" s="17" t="s">
        <v>1235</v>
      </c>
      <c r="C711" s="17" t="s">
        <v>2499</v>
      </c>
      <c r="D711" s="17" t="s">
        <v>1773</v>
      </c>
      <c r="E711" s="17" t="s">
        <v>293</v>
      </c>
      <c r="F711" s="17">
        <v>11</v>
      </c>
      <c r="G711" s="17">
        <v>2580</v>
      </c>
      <c r="H711" s="18">
        <v>-74.066666669999989</v>
      </c>
      <c r="I711" s="19">
        <v>4.6666666699999997</v>
      </c>
      <c r="J711" s="42">
        <v>9.404166666666665</v>
      </c>
      <c r="K711" s="20">
        <v>13.567543277847539</v>
      </c>
      <c r="L711" s="20">
        <v>16.800980392156859</v>
      </c>
      <c r="M711" s="20">
        <v>18.375</v>
      </c>
      <c r="N711" s="20">
        <v>18.605042016806721</v>
      </c>
      <c r="O711" s="20">
        <v>16.886554621848742</v>
      </c>
      <c r="P711" s="20">
        <v>16.601339285714278</v>
      </c>
      <c r="Q711" s="20">
        <v>16.911553030303029</v>
      </c>
      <c r="R711" s="20">
        <v>14.47247174731962</v>
      </c>
      <c r="S711" s="20">
        <v>17.821428571428569</v>
      </c>
      <c r="T711" s="20">
        <v>18.25738916256158</v>
      </c>
      <c r="U711" s="20">
        <v>14.70595479571138</v>
      </c>
      <c r="V711" s="43">
        <v>192.40942356836501</v>
      </c>
      <c r="W711" s="23">
        <v>198</v>
      </c>
      <c r="X711" s="44">
        <v>0.82499999999999996</v>
      </c>
      <c r="Y711" s="45" t="s">
        <v>1214</v>
      </c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</row>
    <row r="712" spans="1:39" ht="16.5" customHeight="1" x14ac:dyDescent="0.25">
      <c r="A712" s="16">
        <v>21200400</v>
      </c>
      <c r="B712" s="17" t="s">
        <v>1235</v>
      </c>
      <c r="C712" s="17" t="s">
        <v>1792</v>
      </c>
      <c r="D712" s="17" t="s">
        <v>1773</v>
      </c>
      <c r="E712" s="17" t="s">
        <v>293</v>
      </c>
      <c r="F712" s="17">
        <v>11</v>
      </c>
      <c r="G712" s="17">
        <v>3000</v>
      </c>
      <c r="H712" s="18">
        <v>-74.033333329999991</v>
      </c>
      <c r="I712" s="19">
        <v>4.6333333300000001</v>
      </c>
      <c r="J712" s="42">
        <v>12.45</v>
      </c>
      <c r="K712" s="20">
        <v>13.3489754378763</v>
      </c>
      <c r="L712" s="20">
        <v>17.118333333333329</v>
      </c>
      <c r="M712" s="20">
        <v>21.3</v>
      </c>
      <c r="N712" s="20">
        <v>24.5</v>
      </c>
      <c r="O712" s="20">
        <v>24.45</v>
      </c>
      <c r="P712" s="20">
        <v>24.2</v>
      </c>
      <c r="Q712" s="20">
        <v>22.35</v>
      </c>
      <c r="R712" s="20">
        <v>19.399999999999999</v>
      </c>
      <c r="S712" s="20">
        <v>19.48</v>
      </c>
      <c r="T712" s="20">
        <v>19.796551724137931</v>
      </c>
      <c r="U712" s="20">
        <v>15.85</v>
      </c>
      <c r="V712" s="43">
        <v>234.24386049534749</v>
      </c>
      <c r="W712" s="23">
        <v>240</v>
      </c>
      <c r="X712" s="44">
        <v>1</v>
      </c>
      <c r="Y712" s="45" t="s">
        <v>1214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</row>
    <row r="713" spans="1:39" ht="16.5" customHeight="1" x14ac:dyDescent="0.25">
      <c r="A713" s="16">
        <v>21202070</v>
      </c>
      <c r="B713" s="17" t="s">
        <v>1211</v>
      </c>
      <c r="C713" s="17" t="s">
        <v>1793</v>
      </c>
      <c r="D713" s="17" t="s">
        <v>1773</v>
      </c>
      <c r="E713" s="17" t="s">
        <v>293</v>
      </c>
      <c r="F713" s="17">
        <v>11</v>
      </c>
      <c r="G713" s="17">
        <v>2900</v>
      </c>
      <c r="H713" s="18">
        <v>-74.150000000000006</v>
      </c>
      <c r="I713" s="19">
        <v>4.6500000000000004</v>
      </c>
      <c r="J713" s="42">
        <v>9.5</v>
      </c>
      <c r="K713" s="20">
        <v>11.320874384236451</v>
      </c>
      <c r="L713" s="20">
        <v>15.65</v>
      </c>
      <c r="M713" s="20">
        <v>18.899999999999999</v>
      </c>
      <c r="N713" s="20">
        <v>20.94736842105263</v>
      </c>
      <c r="O713" s="20">
        <v>17.649999999999999</v>
      </c>
      <c r="P713" s="20">
        <v>17.5</v>
      </c>
      <c r="Q713" s="20">
        <v>17.298333333333328</v>
      </c>
      <c r="R713" s="20">
        <v>15.13974591651543</v>
      </c>
      <c r="S713" s="20">
        <v>18.473684210526319</v>
      </c>
      <c r="T713" s="20">
        <v>18.25</v>
      </c>
      <c r="U713" s="20">
        <v>13.220689655172411</v>
      </c>
      <c r="V713" s="43">
        <v>193.85069592083661</v>
      </c>
      <c r="W713" s="23">
        <v>237</v>
      </c>
      <c r="X713" s="44">
        <v>0.98750000000000004</v>
      </c>
      <c r="Y713" s="45" t="s">
        <v>1214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</row>
    <row r="714" spans="1:39" ht="16.5" customHeight="1" x14ac:dyDescent="0.25">
      <c r="A714" s="16">
        <v>21201600</v>
      </c>
      <c r="B714" s="17" t="s">
        <v>1235</v>
      </c>
      <c r="C714" s="17" t="s">
        <v>1794</v>
      </c>
      <c r="D714" s="17" t="s">
        <v>1773</v>
      </c>
      <c r="E714" s="17" t="s">
        <v>293</v>
      </c>
      <c r="F714" s="17">
        <v>11</v>
      </c>
      <c r="G714" s="17">
        <v>2685</v>
      </c>
      <c r="H714" s="18">
        <v>-74.072888890000002</v>
      </c>
      <c r="I714" s="19">
        <v>4.60711111</v>
      </c>
      <c r="J714" s="42">
        <v>9.5555555555555554</v>
      </c>
      <c r="K714" s="20">
        <v>11.31046296296296</v>
      </c>
      <c r="L714" s="20">
        <v>17.080609445424251</v>
      </c>
      <c r="M714" s="20">
        <v>19.04395604395604</v>
      </c>
      <c r="N714" s="20">
        <v>20.799734748010611</v>
      </c>
      <c r="O714" s="20">
        <v>19.542309953421061</v>
      </c>
      <c r="P714" s="20">
        <v>20.60307692307692</v>
      </c>
      <c r="Q714" s="20">
        <v>18.914814814814811</v>
      </c>
      <c r="R714" s="20">
        <v>13.33602951610615</v>
      </c>
      <c r="S714" s="20">
        <v>17.158024691358019</v>
      </c>
      <c r="T714" s="20">
        <v>18.055464331326402</v>
      </c>
      <c r="U714" s="20">
        <v>12.37326007326007</v>
      </c>
      <c r="V714" s="43">
        <v>197.77329905927289</v>
      </c>
      <c r="W714" s="23">
        <v>322</v>
      </c>
      <c r="X714" s="44">
        <v>0.89444444444444449</v>
      </c>
      <c r="Y714" s="4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</row>
    <row r="715" spans="1:39" ht="16.5" customHeight="1" x14ac:dyDescent="0.25">
      <c r="A715" s="16">
        <v>21202020</v>
      </c>
      <c r="B715" s="17" t="s">
        <v>1235</v>
      </c>
      <c r="C715" s="17" t="s">
        <v>1795</v>
      </c>
      <c r="D715" s="17" t="s">
        <v>1773</v>
      </c>
      <c r="E715" s="17" t="s">
        <v>293</v>
      </c>
      <c r="F715" s="17">
        <v>11</v>
      </c>
      <c r="G715" s="17">
        <v>2800</v>
      </c>
      <c r="H715" s="18">
        <v>-74.016666669999992</v>
      </c>
      <c r="I715" s="19">
        <v>4.7666666700000002</v>
      </c>
      <c r="J715" s="42">
        <v>13.737931034482759</v>
      </c>
      <c r="K715" s="20">
        <v>13.9284328817734</v>
      </c>
      <c r="L715" s="20">
        <v>17.0037037037037</v>
      </c>
      <c r="M715" s="20">
        <v>20.071428571428569</v>
      </c>
      <c r="N715" s="20">
        <v>24.54999999999999</v>
      </c>
      <c r="O715" s="20">
        <v>23.25</v>
      </c>
      <c r="P715" s="20">
        <v>22.45970625798212</v>
      </c>
      <c r="Q715" s="20">
        <v>23</v>
      </c>
      <c r="R715" s="20">
        <v>19.8</v>
      </c>
      <c r="S715" s="20">
        <v>21.263157894736839</v>
      </c>
      <c r="T715" s="20">
        <v>21.25</v>
      </c>
      <c r="U715" s="20">
        <v>17</v>
      </c>
      <c r="V715" s="43">
        <v>237.3143603441074</v>
      </c>
      <c r="W715" s="23">
        <v>237</v>
      </c>
      <c r="X715" s="44">
        <v>0.98750000000000004</v>
      </c>
      <c r="Y715" s="45" t="s">
        <v>1214</v>
      </c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</row>
    <row r="716" spans="1:39" ht="16.5" customHeight="1" x14ac:dyDescent="0.25">
      <c r="A716" s="16">
        <v>21205240</v>
      </c>
      <c r="B716" s="17" t="s">
        <v>1236</v>
      </c>
      <c r="C716" s="17" t="s">
        <v>1796</v>
      </c>
      <c r="D716" s="17" t="s">
        <v>1773</v>
      </c>
      <c r="E716" s="17" t="s">
        <v>293</v>
      </c>
      <c r="F716" s="17">
        <v>11</v>
      </c>
      <c r="G716" s="17">
        <v>2682</v>
      </c>
      <c r="H716" s="18">
        <v>-74.066666669999989</v>
      </c>
      <c r="I716" s="19">
        <v>4.56666667</v>
      </c>
      <c r="J716" s="42">
        <v>12.668518518518519</v>
      </c>
      <c r="K716" s="20">
        <v>13.02634819808141</v>
      </c>
      <c r="L716" s="20">
        <v>17.490178571428569</v>
      </c>
      <c r="M716" s="20">
        <v>21.3</v>
      </c>
      <c r="N716" s="20">
        <v>22.540886699507389</v>
      </c>
      <c r="O716" s="20">
        <v>23.36588021778584</v>
      </c>
      <c r="P716" s="20">
        <v>24.298275862068959</v>
      </c>
      <c r="Q716" s="20">
        <v>24.277777777777779</v>
      </c>
      <c r="R716" s="20">
        <v>17.320689655172419</v>
      </c>
      <c r="S716" s="20">
        <v>19.7</v>
      </c>
      <c r="T716" s="20">
        <v>20.638461538461542</v>
      </c>
      <c r="U716" s="20">
        <v>15.676666666666661</v>
      </c>
      <c r="V716" s="43">
        <v>232.3036837054691</v>
      </c>
      <c r="W716" s="23">
        <v>236</v>
      </c>
      <c r="X716" s="44">
        <v>0.98333333333333328</v>
      </c>
      <c r="Y716" s="45" t="s">
        <v>1214</v>
      </c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</row>
    <row r="717" spans="1:39" ht="16.5" customHeight="1" x14ac:dyDescent="0.25">
      <c r="A717" s="16">
        <v>21206280</v>
      </c>
      <c r="B717" s="17" t="s">
        <v>1227</v>
      </c>
      <c r="C717" s="17" t="s">
        <v>1080</v>
      </c>
      <c r="D717" s="17" t="s">
        <v>1081</v>
      </c>
      <c r="E717" s="17" t="s">
        <v>293</v>
      </c>
      <c r="F717" s="17">
        <v>11</v>
      </c>
      <c r="G717" s="17">
        <v>2650</v>
      </c>
      <c r="H717" s="18">
        <v>-74.333055560000005</v>
      </c>
      <c r="I717" s="19">
        <v>4.6538333300000003</v>
      </c>
      <c r="J717" s="42">
        <v>7.2229885057471259</v>
      </c>
      <c r="K717" s="20">
        <v>8.7938120088833536</v>
      </c>
      <c r="L717" s="20">
        <v>11.84472969559177</v>
      </c>
      <c r="M717" s="20">
        <v>13.85156489651564</v>
      </c>
      <c r="N717" s="20">
        <v>13.613839080459771</v>
      </c>
      <c r="O717" s="20">
        <v>10.217752936718449</v>
      </c>
      <c r="P717" s="20">
        <v>10.51819073783359</v>
      </c>
      <c r="Q717" s="20">
        <v>8.9583333333333321</v>
      </c>
      <c r="R717" s="20">
        <v>9.7998357963875229</v>
      </c>
      <c r="S717" s="20">
        <v>13.444708680142689</v>
      </c>
      <c r="T717" s="20">
        <v>14.071428571428569</v>
      </c>
      <c r="U717" s="20">
        <v>8.8198979591836721</v>
      </c>
      <c r="V717" s="43">
        <v>131.1570822022255</v>
      </c>
      <c r="W717" s="23">
        <v>338</v>
      </c>
      <c r="X717" s="44">
        <v>0.93888888888888888</v>
      </c>
      <c r="Y717" s="4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</row>
    <row r="718" spans="1:39" ht="16.5" customHeight="1" x14ac:dyDescent="0.25">
      <c r="A718" s="16">
        <v>21190090</v>
      </c>
      <c r="B718" s="17" t="s">
        <v>1211</v>
      </c>
      <c r="C718" s="17" t="s">
        <v>1110</v>
      </c>
      <c r="D718" s="17" t="s">
        <v>2161</v>
      </c>
      <c r="E718" s="17" t="s">
        <v>293</v>
      </c>
      <c r="F718" s="17">
        <v>11</v>
      </c>
      <c r="G718" s="17">
        <v>1900</v>
      </c>
      <c r="H718" s="18">
        <v>-74.483555560000013</v>
      </c>
      <c r="I718" s="19">
        <v>3.9869722200000002</v>
      </c>
      <c r="J718" s="42">
        <v>10.03448275862069</v>
      </c>
      <c r="K718" s="20">
        <v>12.15898520647084</v>
      </c>
      <c r="L718" s="20">
        <v>15.355172413793101</v>
      </c>
      <c r="M718" s="20">
        <v>19.03448275862069</v>
      </c>
      <c r="N718" s="20">
        <v>18.67857142857142</v>
      </c>
      <c r="O718" s="20">
        <v>15.620689655172409</v>
      </c>
      <c r="P718" s="20">
        <v>15.505555555555549</v>
      </c>
      <c r="Q718" s="20">
        <v>14.61333333333333</v>
      </c>
      <c r="R718" s="20">
        <v>15.53333333333333</v>
      </c>
      <c r="S718" s="20">
        <v>20.133333333333329</v>
      </c>
      <c r="T718" s="20">
        <v>19.166666666666671</v>
      </c>
      <c r="U718" s="20">
        <v>12.03571428571429</v>
      </c>
      <c r="V718" s="43">
        <v>187.87032072918561</v>
      </c>
      <c r="W718" s="23">
        <v>353</v>
      </c>
      <c r="X718" s="44">
        <v>0.98055555555555551</v>
      </c>
      <c r="Y718" s="4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</row>
    <row r="719" spans="1:39" ht="16.5" customHeight="1" x14ac:dyDescent="0.25">
      <c r="A719" s="16">
        <v>21190330</v>
      </c>
      <c r="B719" s="17" t="s">
        <v>1211</v>
      </c>
      <c r="C719" s="17" t="s">
        <v>1797</v>
      </c>
      <c r="D719" s="17" t="s">
        <v>2161</v>
      </c>
      <c r="E719" s="17" t="s">
        <v>293</v>
      </c>
      <c r="F719" s="17">
        <v>11</v>
      </c>
      <c r="G719" s="17">
        <v>1950</v>
      </c>
      <c r="H719" s="18">
        <v>-74.509694440000004</v>
      </c>
      <c r="I719" s="19">
        <v>3.90586111</v>
      </c>
      <c r="J719" s="42">
        <v>11.733333333333331</v>
      </c>
      <c r="K719" s="20">
        <v>12.895730706075531</v>
      </c>
      <c r="L719" s="20">
        <v>17.679761904761911</v>
      </c>
      <c r="M719" s="20">
        <v>21.856321839080461</v>
      </c>
      <c r="N719" s="20">
        <v>22.30344827586207</v>
      </c>
      <c r="O719" s="20">
        <v>19.827586206896552</v>
      </c>
      <c r="P719" s="20">
        <v>19.900000000000009</v>
      </c>
      <c r="Q719" s="20">
        <v>16.945555555555561</v>
      </c>
      <c r="R719" s="20">
        <v>16.400492610837439</v>
      </c>
      <c r="S719" s="20">
        <v>20.37931034482758</v>
      </c>
      <c r="T719" s="20">
        <v>20.607142857142861</v>
      </c>
      <c r="U719" s="20">
        <v>15.08735632183908</v>
      </c>
      <c r="V719" s="43">
        <v>215.6160399562124</v>
      </c>
      <c r="W719" s="23">
        <v>354</v>
      </c>
      <c r="X719" s="44">
        <v>0.98333333333333328</v>
      </c>
      <c r="Y719" s="4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</row>
    <row r="720" spans="1:39" ht="16.5" customHeight="1" x14ac:dyDescent="0.25">
      <c r="A720" s="16">
        <v>21195110</v>
      </c>
      <c r="B720" s="17" t="s">
        <v>1236</v>
      </c>
      <c r="C720" s="17" t="s">
        <v>1798</v>
      </c>
      <c r="D720" s="17" t="s">
        <v>2161</v>
      </c>
      <c r="E720" s="17" t="s">
        <v>293</v>
      </c>
      <c r="F720" s="17">
        <v>11</v>
      </c>
      <c r="G720" s="17">
        <v>2050</v>
      </c>
      <c r="H720" s="18">
        <v>-74.443750000000009</v>
      </c>
      <c r="I720" s="19">
        <v>3.9647222200000001</v>
      </c>
      <c r="J720" s="42">
        <v>11.4987684729064</v>
      </c>
      <c r="K720" s="20">
        <v>12.53299544655764</v>
      </c>
      <c r="L720" s="20">
        <v>17.863095238095241</v>
      </c>
      <c r="M720" s="20">
        <v>20.209515990304169</v>
      </c>
      <c r="N720" s="20">
        <v>20.972192749778959</v>
      </c>
      <c r="O720" s="20">
        <v>16.53398453398454</v>
      </c>
      <c r="P720" s="20">
        <v>15.825651577503431</v>
      </c>
      <c r="Q720" s="20">
        <v>16.11878868258178</v>
      </c>
      <c r="R720" s="20">
        <v>15.6458067262665</v>
      </c>
      <c r="S720" s="20">
        <v>19.774358974358972</v>
      </c>
      <c r="T720" s="20">
        <v>19.772988505747119</v>
      </c>
      <c r="U720" s="20">
        <v>15.42767816091953</v>
      </c>
      <c r="V720" s="43">
        <v>202.1758250590043</v>
      </c>
      <c r="W720" s="23">
        <v>320</v>
      </c>
      <c r="X720" s="44">
        <v>0.88888888888888884</v>
      </c>
      <c r="Y720" s="4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</row>
    <row r="721" spans="1:39" ht="16.5" customHeight="1" x14ac:dyDescent="0.25">
      <c r="A721" s="16">
        <v>23060110</v>
      </c>
      <c r="B721" s="17" t="s">
        <v>1211</v>
      </c>
      <c r="C721" s="17" t="s">
        <v>1799</v>
      </c>
      <c r="D721" s="17" t="s">
        <v>1799</v>
      </c>
      <c r="E721" s="17" t="s">
        <v>293</v>
      </c>
      <c r="F721" s="17">
        <v>11</v>
      </c>
      <c r="G721" s="17">
        <v>1270</v>
      </c>
      <c r="H721" s="18">
        <v>-74.494777779999993</v>
      </c>
      <c r="I721" s="19">
        <v>5.3521944399999999</v>
      </c>
      <c r="J721" s="42">
        <v>6.8589743589743577</v>
      </c>
      <c r="K721" s="20">
        <v>7.907017945109077</v>
      </c>
      <c r="L721" s="20">
        <v>11.807948717948721</v>
      </c>
      <c r="M721" s="20">
        <v>15.144553187597181</v>
      </c>
      <c r="N721" s="20">
        <v>12.81481481481481</v>
      </c>
      <c r="O721" s="20">
        <v>8.7037037037037042</v>
      </c>
      <c r="P721" s="20">
        <v>5</v>
      </c>
      <c r="Q721" s="20">
        <v>6.3386699507389146</v>
      </c>
      <c r="R721" s="20">
        <v>9.1379310344827562</v>
      </c>
      <c r="S721" s="20">
        <v>14.75743162901308</v>
      </c>
      <c r="T721" s="20">
        <v>14.67082228116711</v>
      </c>
      <c r="U721" s="20">
        <v>8.4538177339901477</v>
      </c>
      <c r="V721" s="43">
        <v>121.59568535753991</v>
      </c>
      <c r="W721" s="23">
        <v>329</v>
      </c>
      <c r="X721" s="44">
        <v>0.91388888888888886</v>
      </c>
      <c r="Y721" s="4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</row>
    <row r="722" spans="1:39" ht="16.5" customHeight="1" x14ac:dyDescent="0.25">
      <c r="A722" s="16">
        <v>23060160</v>
      </c>
      <c r="B722" s="17" t="s">
        <v>1211</v>
      </c>
      <c r="C722" s="17" t="s">
        <v>243</v>
      </c>
      <c r="D722" s="17" t="s">
        <v>1799</v>
      </c>
      <c r="E722" s="17" t="s">
        <v>293</v>
      </c>
      <c r="F722" s="17">
        <v>11</v>
      </c>
      <c r="G722" s="17">
        <v>1200</v>
      </c>
      <c r="H722" s="18">
        <v>-74.462416669999996</v>
      </c>
      <c r="I722" s="19">
        <v>5.4850833300000001</v>
      </c>
      <c r="J722" s="42">
        <v>10.22244444444444</v>
      </c>
      <c r="K722" s="20">
        <v>11.435683497536949</v>
      </c>
      <c r="L722" s="20">
        <v>16.551724137931039</v>
      </c>
      <c r="M722" s="20">
        <v>19.600000000000001</v>
      </c>
      <c r="N722" s="20">
        <v>19.52</v>
      </c>
      <c r="O722" s="20">
        <v>14.60166468489893</v>
      </c>
      <c r="P722" s="20">
        <v>11.739080459770109</v>
      </c>
      <c r="Q722" s="20">
        <v>11.47619047619048</v>
      </c>
      <c r="R722" s="20">
        <v>15.55172413793103</v>
      </c>
      <c r="S722" s="20">
        <v>18.8858501783591</v>
      </c>
      <c r="T722" s="20">
        <v>18.38563218390804</v>
      </c>
      <c r="U722" s="20">
        <v>12.02988505747126</v>
      </c>
      <c r="V722" s="43">
        <v>179.99987925844141</v>
      </c>
      <c r="W722" s="23">
        <v>354</v>
      </c>
      <c r="X722" s="44">
        <v>0.98333333333333328</v>
      </c>
      <c r="Y722" s="4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</row>
    <row r="723" spans="1:39" ht="16.5" customHeight="1" x14ac:dyDescent="0.25">
      <c r="A723" s="16">
        <v>35030080</v>
      </c>
      <c r="B723" s="17" t="s">
        <v>1235</v>
      </c>
      <c r="C723" s="17" t="s">
        <v>1800</v>
      </c>
      <c r="D723" s="17" t="s">
        <v>1801</v>
      </c>
      <c r="E723" s="17" t="s">
        <v>293</v>
      </c>
      <c r="F723" s="17">
        <v>11</v>
      </c>
      <c r="G723" s="17">
        <v>2100</v>
      </c>
      <c r="H723" s="18">
        <v>-73.936388890000003</v>
      </c>
      <c r="I723" s="19">
        <v>4.4411666700000003</v>
      </c>
      <c r="J723" s="42">
        <v>3.9429250891795471</v>
      </c>
      <c r="K723" s="20">
        <v>5.9923878885680324</v>
      </c>
      <c r="L723" s="20">
        <v>10.791954022988509</v>
      </c>
      <c r="M723" s="20">
        <v>15.730295566502461</v>
      </c>
      <c r="N723" s="20">
        <v>18.216049382716051</v>
      </c>
      <c r="O723" s="20">
        <v>19.333333333333329</v>
      </c>
      <c r="P723" s="20">
        <v>20.62962962962963</v>
      </c>
      <c r="Q723" s="20">
        <v>18.124633699633691</v>
      </c>
      <c r="R723" s="20">
        <v>13.392857142857149</v>
      </c>
      <c r="S723" s="20">
        <v>12.594848871860369</v>
      </c>
      <c r="T723" s="20">
        <v>10.503192848020429</v>
      </c>
      <c r="U723" s="20">
        <v>6.299999999999998</v>
      </c>
      <c r="V723" s="43">
        <v>155.5521074752892</v>
      </c>
      <c r="W723" s="23">
        <v>331</v>
      </c>
      <c r="X723" s="44">
        <v>0.9194444444444444</v>
      </c>
      <c r="Y723" s="4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</row>
    <row r="724" spans="1:39" ht="16.5" customHeight="1" x14ac:dyDescent="0.25">
      <c r="A724" s="16">
        <v>24010610</v>
      </c>
      <c r="B724" s="17" t="s">
        <v>1211</v>
      </c>
      <c r="C724" s="17" t="s">
        <v>1802</v>
      </c>
      <c r="D724" s="17" t="s">
        <v>1802</v>
      </c>
      <c r="E724" s="17" t="s">
        <v>293</v>
      </c>
      <c r="F724" s="17">
        <v>11</v>
      </c>
      <c r="G724" s="17">
        <v>2970</v>
      </c>
      <c r="H724" s="18">
        <v>-73.904472220000002</v>
      </c>
      <c r="I724" s="19">
        <v>5.3512777800000002</v>
      </c>
      <c r="J724" s="42">
        <v>6.55</v>
      </c>
      <c r="K724" s="20">
        <v>8.2906096059113317</v>
      </c>
      <c r="L724" s="20">
        <v>13.015000000000001</v>
      </c>
      <c r="M724" s="20">
        <v>15</v>
      </c>
      <c r="N724" s="20">
        <v>15.45</v>
      </c>
      <c r="O724" s="20">
        <v>13</v>
      </c>
      <c r="P724" s="20">
        <v>13.33448275862068</v>
      </c>
      <c r="Q724" s="20">
        <v>14.42105263157895</v>
      </c>
      <c r="R724" s="20">
        <v>11.25</v>
      </c>
      <c r="S724" s="20">
        <v>16.618333333333339</v>
      </c>
      <c r="T724" s="20">
        <v>15.67241379310345</v>
      </c>
      <c r="U724" s="20">
        <v>10.52631578947368</v>
      </c>
      <c r="V724" s="43">
        <v>153.1282079120214</v>
      </c>
      <c r="W724" s="23">
        <v>238</v>
      </c>
      <c r="X724" s="44">
        <v>0.9916666666666667</v>
      </c>
      <c r="Y724" s="45" t="s">
        <v>1214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</row>
    <row r="725" spans="1:39" ht="16.5" customHeight="1" x14ac:dyDescent="0.25">
      <c r="A725" s="16">
        <v>21230120</v>
      </c>
      <c r="B725" s="17" t="s">
        <v>1211</v>
      </c>
      <c r="C725" s="17" t="s">
        <v>1029</v>
      </c>
      <c r="D725" s="17" t="s">
        <v>1030</v>
      </c>
      <c r="E725" s="17" t="s">
        <v>293</v>
      </c>
      <c r="F725" s="17">
        <v>11</v>
      </c>
      <c r="G725" s="17">
        <v>1200</v>
      </c>
      <c r="H725" s="18">
        <v>-74.581111110000009</v>
      </c>
      <c r="I725" s="19">
        <v>4.9853888900000003</v>
      </c>
      <c r="J725" s="42">
        <v>7.213793103448273</v>
      </c>
      <c r="K725" s="20">
        <v>9.1466948518078155</v>
      </c>
      <c r="L725" s="20">
        <v>11.91222222222223</v>
      </c>
      <c r="M725" s="20">
        <v>13.812643678160921</v>
      </c>
      <c r="N725" s="20">
        <v>10.620689655172409</v>
      </c>
      <c r="O725" s="20">
        <v>6.1165279429250896</v>
      </c>
      <c r="P725" s="20">
        <v>5.1999999999999984</v>
      </c>
      <c r="Q725" s="20">
        <v>5.2666666666666648</v>
      </c>
      <c r="R725" s="20">
        <v>8.2126436781609176</v>
      </c>
      <c r="S725" s="20">
        <v>14.81494252873564</v>
      </c>
      <c r="T725" s="20">
        <v>13.866666666666671</v>
      </c>
      <c r="U725" s="20">
        <v>9.7111111111111068</v>
      </c>
      <c r="V725" s="43">
        <v>115.89460210507769</v>
      </c>
      <c r="W725" s="23">
        <v>355</v>
      </c>
      <c r="X725" s="44">
        <v>0.98611111111111116</v>
      </c>
      <c r="Y725" s="4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</row>
    <row r="726" spans="1:39" ht="16.5" customHeight="1" x14ac:dyDescent="0.25">
      <c r="A726" s="16">
        <v>35020240</v>
      </c>
      <c r="B726" s="17" t="s">
        <v>1235</v>
      </c>
      <c r="C726" s="17" t="s">
        <v>1088</v>
      </c>
      <c r="D726" s="17" t="s">
        <v>1089</v>
      </c>
      <c r="E726" s="17" t="s">
        <v>293</v>
      </c>
      <c r="F726" s="17">
        <v>11</v>
      </c>
      <c r="G726" s="17">
        <v>1950</v>
      </c>
      <c r="H726" s="18">
        <v>-73.933333329999996</v>
      </c>
      <c r="I726" s="19">
        <v>4.5333333299999996</v>
      </c>
      <c r="J726" s="42">
        <v>9.9499999999999993</v>
      </c>
      <c r="K726" s="20">
        <v>10.091025246305421</v>
      </c>
      <c r="L726" s="20">
        <v>15.05</v>
      </c>
      <c r="M726" s="20">
        <v>21.62857142857143</v>
      </c>
      <c r="N726" s="20">
        <v>26.249999999999989</v>
      </c>
      <c r="O726" s="20">
        <v>25.394827586206901</v>
      </c>
      <c r="P726" s="20">
        <v>26.078571428571429</v>
      </c>
      <c r="Q726" s="20">
        <v>25.87037037037037</v>
      </c>
      <c r="R726" s="20">
        <v>20.75</v>
      </c>
      <c r="S726" s="20">
        <v>19.729583333333331</v>
      </c>
      <c r="T726" s="20">
        <v>19.487931034482759</v>
      </c>
      <c r="U726" s="20">
        <v>13.2</v>
      </c>
      <c r="V726" s="43">
        <v>233.48088042784161</v>
      </c>
      <c r="W726" s="23">
        <v>240</v>
      </c>
      <c r="X726" s="44">
        <v>1</v>
      </c>
      <c r="Y726" s="45" t="s">
        <v>1214</v>
      </c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</row>
    <row r="727" spans="1:39" ht="16.5" customHeight="1" x14ac:dyDescent="0.25">
      <c r="A727" s="16">
        <v>35020280</v>
      </c>
      <c r="B727" s="17" t="s">
        <v>1211</v>
      </c>
      <c r="C727" s="17" t="s">
        <v>1803</v>
      </c>
      <c r="D727" s="17" t="s">
        <v>1089</v>
      </c>
      <c r="E727" s="17" t="s">
        <v>293</v>
      </c>
      <c r="F727" s="17">
        <v>11</v>
      </c>
      <c r="G727" s="17">
        <v>1950</v>
      </c>
      <c r="H727" s="18">
        <v>-73.92658333</v>
      </c>
      <c r="I727" s="19">
        <v>4.5229166699999999</v>
      </c>
      <c r="J727" s="42">
        <v>6.1071428571428568</v>
      </c>
      <c r="K727" s="20">
        <v>8.5272433078005765</v>
      </c>
      <c r="L727" s="20">
        <v>13.758620689655171</v>
      </c>
      <c r="M727" s="20">
        <v>21.103448275862071</v>
      </c>
      <c r="N727" s="20">
        <v>25.03448275862069</v>
      </c>
      <c r="O727" s="20">
        <v>23.933333333333341</v>
      </c>
      <c r="P727" s="20">
        <v>26.357142857142851</v>
      </c>
      <c r="Q727" s="20">
        <v>23.377011494252869</v>
      </c>
      <c r="R727" s="20">
        <v>18.399999999999999</v>
      </c>
      <c r="S727" s="20">
        <v>18.241379310344829</v>
      </c>
      <c r="T727" s="20">
        <v>17.392857142857139</v>
      </c>
      <c r="U727" s="20">
        <v>10.33333333333333</v>
      </c>
      <c r="V727" s="43">
        <v>212.56599536034571</v>
      </c>
      <c r="W727" s="23">
        <v>347</v>
      </c>
      <c r="X727" s="44">
        <v>0.96388888888888891</v>
      </c>
      <c r="Y727" s="4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</row>
    <row r="728" spans="1:39" ht="16.5" customHeight="1" x14ac:dyDescent="0.25">
      <c r="A728" s="16">
        <v>35025060</v>
      </c>
      <c r="B728" s="17" t="s">
        <v>1236</v>
      </c>
      <c r="C728" s="17" t="s">
        <v>1100</v>
      </c>
      <c r="D728" s="17" t="s">
        <v>1089</v>
      </c>
      <c r="E728" s="17" t="s">
        <v>293</v>
      </c>
      <c r="F728" s="17">
        <v>11</v>
      </c>
      <c r="G728" s="17">
        <v>3195</v>
      </c>
      <c r="H728" s="18">
        <v>-73.981416669999987</v>
      </c>
      <c r="I728" s="19">
        <v>4.5754166700000001</v>
      </c>
      <c r="J728" s="42">
        <v>7.7241379310344804</v>
      </c>
      <c r="K728" s="20">
        <v>9.2634221792165139</v>
      </c>
      <c r="L728" s="20">
        <v>14.206172839506181</v>
      </c>
      <c r="M728" s="20">
        <v>18.206896551724139</v>
      </c>
      <c r="N728" s="20">
        <v>23.087994891443159</v>
      </c>
      <c r="O728" s="20">
        <v>22.695600475624261</v>
      </c>
      <c r="P728" s="20">
        <v>24.201149425287351</v>
      </c>
      <c r="Q728" s="20">
        <v>21.919540229885062</v>
      </c>
      <c r="R728" s="20">
        <v>16.549169859514691</v>
      </c>
      <c r="S728" s="20">
        <v>17.957142857142859</v>
      </c>
      <c r="T728" s="20">
        <v>16.89892984542211</v>
      </c>
      <c r="U728" s="20">
        <v>10.532144272691241</v>
      </c>
      <c r="V728" s="43">
        <v>203.242301358492</v>
      </c>
      <c r="W728" s="23">
        <v>340</v>
      </c>
      <c r="X728" s="44">
        <v>0.94444444444444442</v>
      </c>
      <c r="Y728" s="4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</row>
    <row r="729" spans="1:39" ht="16.5" customHeight="1" x14ac:dyDescent="0.25">
      <c r="A729" s="16">
        <v>21200160</v>
      </c>
      <c r="B729" s="17" t="s">
        <v>1211</v>
      </c>
      <c r="C729" s="17" t="s">
        <v>1077</v>
      </c>
      <c r="D729" s="17" t="s">
        <v>1074</v>
      </c>
      <c r="E729" s="17" t="s">
        <v>293</v>
      </c>
      <c r="F729" s="17">
        <v>11</v>
      </c>
      <c r="G729" s="17">
        <v>2800</v>
      </c>
      <c r="H729" s="18">
        <v>-73.734333329999998</v>
      </c>
      <c r="I729" s="19">
        <v>5.0579722199999999</v>
      </c>
      <c r="J729" s="42">
        <v>7.0541815299246897</v>
      </c>
      <c r="K729" s="20">
        <v>7.8295380908341672</v>
      </c>
      <c r="L729" s="20">
        <v>13.42493063812921</v>
      </c>
      <c r="M729" s="20">
        <v>18.56956004756243</v>
      </c>
      <c r="N729" s="20">
        <v>23.78555555555555</v>
      </c>
      <c r="O729" s="20">
        <v>25.137931034482762</v>
      </c>
      <c r="P729" s="20">
        <v>26.133333333333319</v>
      </c>
      <c r="Q729" s="20">
        <v>24.354444444444439</v>
      </c>
      <c r="R729" s="20">
        <v>19.021403091557669</v>
      </c>
      <c r="S729" s="20">
        <v>16.758620689655171</v>
      </c>
      <c r="T729" s="20">
        <v>15.304187192118221</v>
      </c>
      <c r="U729" s="20">
        <v>8.2563218390804547</v>
      </c>
      <c r="V729" s="43">
        <v>205.6300074866781</v>
      </c>
      <c r="W729" s="23">
        <v>350</v>
      </c>
      <c r="X729" s="44">
        <v>0.97222222222222221</v>
      </c>
      <c r="Y729" s="4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</row>
    <row r="730" spans="1:39" ht="16.5" customHeight="1" x14ac:dyDescent="0.25">
      <c r="A730" s="16">
        <v>21200620</v>
      </c>
      <c r="B730" s="17" t="s">
        <v>1211</v>
      </c>
      <c r="C730" s="17" t="s">
        <v>1079</v>
      </c>
      <c r="D730" s="17" t="s">
        <v>1074</v>
      </c>
      <c r="E730" s="17" t="s">
        <v>293</v>
      </c>
      <c r="F730" s="17">
        <v>11</v>
      </c>
      <c r="G730" s="17">
        <v>2820</v>
      </c>
      <c r="H730" s="18">
        <v>-73.69686111</v>
      </c>
      <c r="I730" s="19">
        <v>5.0791666700000002</v>
      </c>
      <c r="J730" s="42">
        <v>5.3500766283524896</v>
      </c>
      <c r="K730" s="20">
        <v>6.6971982758620694</v>
      </c>
      <c r="L730" s="20">
        <v>12.02777777777778</v>
      </c>
      <c r="M730" s="20">
        <v>16.802298850574712</v>
      </c>
      <c r="N730" s="20">
        <v>22.466666666666661</v>
      </c>
      <c r="O730" s="20">
        <v>24.7</v>
      </c>
      <c r="P730" s="20">
        <v>26.132777777777779</v>
      </c>
      <c r="Q730" s="20">
        <v>22.698888888888881</v>
      </c>
      <c r="R730" s="20">
        <v>16.152873563218389</v>
      </c>
      <c r="S730" s="20">
        <v>16.34555555555556</v>
      </c>
      <c r="T730" s="20">
        <v>13.77931034482758</v>
      </c>
      <c r="U730" s="20">
        <v>6.9133333333333313</v>
      </c>
      <c r="V730" s="43">
        <v>190.06675766283519</v>
      </c>
      <c r="W730" s="23">
        <v>360</v>
      </c>
      <c r="X730" s="44">
        <v>1</v>
      </c>
      <c r="Y730" s="4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</row>
    <row r="731" spans="1:39" ht="16.5" customHeight="1" x14ac:dyDescent="0.25">
      <c r="A731" s="16">
        <v>21205740</v>
      </c>
      <c r="B731" s="17" t="s">
        <v>1236</v>
      </c>
      <c r="C731" s="17" t="s">
        <v>1073</v>
      </c>
      <c r="D731" s="17" t="s">
        <v>1074</v>
      </c>
      <c r="E731" s="17" t="s">
        <v>293</v>
      </c>
      <c r="F731" s="17">
        <v>11</v>
      </c>
      <c r="G731" s="17">
        <v>2709</v>
      </c>
      <c r="H731" s="18">
        <v>-73.70141667</v>
      </c>
      <c r="I731" s="19">
        <v>5.1177222200000001</v>
      </c>
      <c r="J731" s="42">
        <v>7.2868055555555546</v>
      </c>
      <c r="K731" s="20">
        <v>7.7065563613695804</v>
      </c>
      <c r="L731" s="20">
        <v>13.236772486772489</v>
      </c>
      <c r="M731" s="20">
        <v>17.868089764641478</v>
      </c>
      <c r="N731" s="20">
        <v>22.909523809523801</v>
      </c>
      <c r="O731" s="20">
        <v>24.918804144725659</v>
      </c>
      <c r="P731" s="20">
        <v>25.32098765432098</v>
      </c>
      <c r="Q731" s="20">
        <v>22.39146141215106</v>
      </c>
      <c r="R731" s="20">
        <v>17.308045977011489</v>
      </c>
      <c r="S731" s="20">
        <v>16.43</v>
      </c>
      <c r="T731" s="20">
        <v>16.111111111111111</v>
      </c>
      <c r="U731" s="20">
        <v>8.8617283950617249</v>
      </c>
      <c r="V731" s="43">
        <v>200.34988667224499</v>
      </c>
      <c r="W731" s="23">
        <v>330</v>
      </c>
      <c r="X731" s="44">
        <v>0.91666666666666663</v>
      </c>
      <c r="Y731" s="4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</row>
    <row r="732" spans="1:39" ht="16.5" customHeight="1" x14ac:dyDescent="0.25">
      <c r="A732" s="16">
        <v>24010140</v>
      </c>
      <c r="B732" s="17" t="s">
        <v>1211</v>
      </c>
      <c r="C732" s="17" t="s">
        <v>1106</v>
      </c>
      <c r="D732" s="17" t="s">
        <v>1107</v>
      </c>
      <c r="E732" s="17" t="s">
        <v>293</v>
      </c>
      <c r="F732" s="17">
        <v>11</v>
      </c>
      <c r="G732" s="17">
        <v>2818</v>
      </c>
      <c r="H732" s="18">
        <v>-73.77</v>
      </c>
      <c r="I732" s="19">
        <v>5.25</v>
      </c>
      <c r="J732" s="42">
        <v>5.1137931034482742</v>
      </c>
      <c r="K732" s="20">
        <v>5.8992684957124624</v>
      </c>
      <c r="L732" s="20">
        <v>10.01426872770511</v>
      </c>
      <c r="M732" s="20">
        <v>11.11652794292509</v>
      </c>
      <c r="N732" s="20">
        <v>12.60039682539683</v>
      </c>
      <c r="O732" s="20">
        <v>11.32461355529132</v>
      </c>
      <c r="P732" s="20">
        <v>11.86206896551724</v>
      </c>
      <c r="Q732" s="20">
        <v>9.5130952380952341</v>
      </c>
      <c r="R732" s="20">
        <v>7.448275862068968</v>
      </c>
      <c r="S732" s="20">
        <v>11.69873166864843</v>
      </c>
      <c r="T732" s="20">
        <v>11.773946360153261</v>
      </c>
      <c r="U732" s="20">
        <v>6.444444444444442</v>
      </c>
      <c r="V732" s="43">
        <v>114.80943118940669</v>
      </c>
      <c r="W732" s="23">
        <v>341</v>
      </c>
      <c r="X732" s="44">
        <v>0.94722222222222219</v>
      </c>
      <c r="Y732" s="4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</row>
    <row r="733" spans="1:39" ht="16.5" customHeight="1" x14ac:dyDescent="0.25">
      <c r="A733" s="16">
        <v>24011080</v>
      </c>
      <c r="B733" s="17" t="s">
        <v>1211</v>
      </c>
      <c r="C733" s="17" t="s">
        <v>1804</v>
      </c>
      <c r="D733" s="17" t="s">
        <v>1107</v>
      </c>
      <c r="E733" s="17" t="s">
        <v>293</v>
      </c>
      <c r="F733" s="17">
        <v>11</v>
      </c>
      <c r="G733" s="17">
        <v>2818</v>
      </c>
      <c r="H733" s="18">
        <v>-73.77</v>
      </c>
      <c r="I733" s="19">
        <v>5.25</v>
      </c>
      <c r="J733" s="42">
        <v>4.2916666666666652</v>
      </c>
      <c r="K733" s="20">
        <v>4.8626412221239814</v>
      </c>
      <c r="L733" s="20">
        <v>8.695238095238091</v>
      </c>
      <c r="M733" s="20">
        <v>9.2704433497536947</v>
      </c>
      <c r="N733" s="20">
        <v>9.7646913580246899</v>
      </c>
      <c r="O733" s="20">
        <v>8.831691297208538</v>
      </c>
      <c r="P733" s="20">
        <v>8.7953003231944109</v>
      </c>
      <c r="Q733" s="20">
        <v>6.7512873563218356</v>
      </c>
      <c r="R733" s="20">
        <v>5.684601664684898</v>
      </c>
      <c r="S733" s="20">
        <v>9.391271946444359</v>
      </c>
      <c r="T733" s="20">
        <v>9.9218664477285188</v>
      </c>
      <c r="U733" s="20">
        <v>5.6510503369005143</v>
      </c>
      <c r="V733" s="43">
        <v>91.911750064290203</v>
      </c>
      <c r="W733" s="23">
        <v>352</v>
      </c>
      <c r="X733" s="44">
        <v>0.97777777777777775</v>
      </c>
      <c r="Y733" s="4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</row>
    <row r="734" spans="1:39" ht="16.5" customHeight="1" x14ac:dyDescent="0.25">
      <c r="A734" s="16">
        <v>2401500040</v>
      </c>
      <c r="B734" s="17" t="s">
        <v>1227</v>
      </c>
      <c r="C734" s="17" t="s">
        <v>1805</v>
      </c>
      <c r="D734" s="17" t="s">
        <v>1107</v>
      </c>
      <c r="E734" s="17" t="s">
        <v>293</v>
      </c>
      <c r="F734" s="17">
        <v>11</v>
      </c>
      <c r="G734" s="17">
        <v>2834</v>
      </c>
      <c r="H734" s="18">
        <v>-73.784541669999996</v>
      </c>
      <c r="I734" s="19">
        <v>5.2195583299999999</v>
      </c>
      <c r="J734" s="42">
        <v>5.2433333333333314</v>
      </c>
      <c r="K734" s="20">
        <v>5.9309821861100112</v>
      </c>
      <c r="L734" s="20">
        <v>10.11379310344828</v>
      </c>
      <c r="M734" s="20">
        <v>11.07931034482759</v>
      </c>
      <c r="N734" s="20">
        <v>12.89003831417625</v>
      </c>
      <c r="O734" s="20">
        <v>11.64712643678161</v>
      </c>
      <c r="P734" s="20">
        <v>12.33333333333333</v>
      </c>
      <c r="Q734" s="20">
        <v>9.7484541062801924</v>
      </c>
      <c r="R734" s="20">
        <v>7.7333333333333352</v>
      </c>
      <c r="S734" s="20">
        <v>11.54555555555555</v>
      </c>
      <c r="T734" s="20">
        <v>12.37574316290131</v>
      </c>
      <c r="U734" s="20">
        <v>6.68965517241379</v>
      </c>
      <c r="V734" s="43">
        <v>117.3306583824946</v>
      </c>
      <c r="W734" s="23">
        <v>356</v>
      </c>
      <c r="X734" s="44">
        <v>0.98888888888888893</v>
      </c>
      <c r="Y734" s="4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</row>
    <row r="735" spans="1:39" ht="16.5" customHeight="1" x14ac:dyDescent="0.25">
      <c r="A735" s="16">
        <v>23060180</v>
      </c>
      <c r="B735" s="17" t="s">
        <v>1211</v>
      </c>
      <c r="C735" s="17" t="s">
        <v>1806</v>
      </c>
      <c r="D735" s="17" t="s">
        <v>1807</v>
      </c>
      <c r="E735" s="17" t="s">
        <v>293</v>
      </c>
      <c r="F735" s="17">
        <v>11</v>
      </c>
      <c r="G735" s="17">
        <v>1400</v>
      </c>
      <c r="H735" s="18">
        <v>-74.294499999999999</v>
      </c>
      <c r="I735" s="19">
        <v>5.25344444</v>
      </c>
      <c r="J735" s="42">
        <v>12.33333333333333</v>
      </c>
      <c r="K735" s="20">
        <v>13.69475574712644</v>
      </c>
      <c r="L735" s="20">
        <v>19</v>
      </c>
      <c r="M735" s="20">
        <v>18.733333333333331</v>
      </c>
      <c r="N735" s="20">
        <v>16.317777777777781</v>
      </c>
      <c r="O735" s="20">
        <v>10.91111111111111</v>
      </c>
      <c r="P735" s="20">
        <v>7.93333333333333</v>
      </c>
      <c r="Q735" s="20">
        <v>7.849999999999997</v>
      </c>
      <c r="R735" s="20">
        <v>12.27586206896552</v>
      </c>
      <c r="S735" s="20">
        <v>18.527777777777779</v>
      </c>
      <c r="T735" s="20">
        <v>18.566666666666659</v>
      </c>
      <c r="U735" s="20">
        <v>14.31222222222222</v>
      </c>
      <c r="V735" s="43">
        <v>170.45617337164751</v>
      </c>
      <c r="W735" s="23">
        <v>359</v>
      </c>
      <c r="X735" s="44">
        <v>0.99722222222222223</v>
      </c>
      <c r="Y735" s="4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</row>
    <row r="736" spans="1:39" ht="16.5" customHeight="1" x14ac:dyDescent="0.25">
      <c r="A736" s="16">
        <v>21201070</v>
      </c>
      <c r="B736" s="17" t="s">
        <v>1211</v>
      </c>
      <c r="C736" s="17" t="s">
        <v>1808</v>
      </c>
      <c r="D736" s="17" t="s">
        <v>1105</v>
      </c>
      <c r="E736" s="17" t="s">
        <v>293</v>
      </c>
      <c r="F736" s="17">
        <v>11</v>
      </c>
      <c r="G736" s="17">
        <v>2845</v>
      </c>
      <c r="H736" s="18">
        <v>-74.289416669999994</v>
      </c>
      <c r="I736" s="19">
        <v>4.8653611100000003</v>
      </c>
      <c r="J736" s="42">
        <v>6.5158620689655153</v>
      </c>
      <c r="K736" s="20">
        <v>7.8364348109319373</v>
      </c>
      <c r="L736" s="20">
        <v>10.75743162901308</v>
      </c>
      <c r="M736" s="20">
        <v>11.724137931034489</v>
      </c>
      <c r="N736" s="20">
        <v>11.866666666666671</v>
      </c>
      <c r="O736" s="20">
        <v>9.0842911877394634</v>
      </c>
      <c r="P736" s="20">
        <v>8.3793103448275836</v>
      </c>
      <c r="Q736" s="20">
        <v>7.6666666666666634</v>
      </c>
      <c r="R736" s="20">
        <v>7.8666666666666671</v>
      </c>
      <c r="S736" s="20">
        <v>11.63222222222222</v>
      </c>
      <c r="T736" s="20">
        <v>12.58620689655173</v>
      </c>
      <c r="U736" s="20">
        <v>6.7586206896551699</v>
      </c>
      <c r="V736" s="43">
        <v>112.6745177809412</v>
      </c>
      <c r="W736" s="23">
        <v>352</v>
      </c>
      <c r="X736" s="44">
        <v>0.97777777777777775</v>
      </c>
      <c r="Y736" s="4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</row>
    <row r="737" spans="1:39" ht="16.5" customHeight="1" x14ac:dyDescent="0.25">
      <c r="A737" s="16">
        <v>35020290</v>
      </c>
      <c r="B737" s="17" t="s">
        <v>1211</v>
      </c>
      <c r="C737" s="17" t="s">
        <v>1072</v>
      </c>
      <c r="D737" s="17" t="s">
        <v>1072</v>
      </c>
      <c r="E737" s="17" t="s">
        <v>293</v>
      </c>
      <c r="F737" s="17">
        <v>11</v>
      </c>
      <c r="G737" s="17">
        <v>1900</v>
      </c>
      <c r="H737" s="18">
        <v>-73.890416669999993</v>
      </c>
      <c r="I737" s="19">
        <v>4.4865277800000003</v>
      </c>
      <c r="J737" s="42">
        <v>6.9679012345679006</v>
      </c>
      <c r="K737" s="20">
        <v>8.7725937855248208</v>
      </c>
      <c r="L737" s="20">
        <v>15.76923076923077</v>
      </c>
      <c r="M737" s="20">
        <v>21.6</v>
      </c>
      <c r="N737" s="20">
        <v>25.962962962962951</v>
      </c>
      <c r="O737" s="20">
        <v>24.785714285714288</v>
      </c>
      <c r="P737" s="20">
        <v>26.998850574712641</v>
      </c>
      <c r="Q737" s="20">
        <v>24.7392446633826</v>
      </c>
      <c r="R737" s="20">
        <v>19.91379310344827</v>
      </c>
      <c r="S737" s="20">
        <v>18.838095238095239</v>
      </c>
      <c r="T737" s="20">
        <v>18.695473251028801</v>
      </c>
      <c r="U737" s="20">
        <v>10.96428571428571</v>
      </c>
      <c r="V737" s="43">
        <v>224.008145582954</v>
      </c>
      <c r="W737" s="23">
        <v>328</v>
      </c>
      <c r="X737" s="44">
        <v>0.91111111111111109</v>
      </c>
      <c r="Y737" s="4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</row>
    <row r="738" spans="1:39" ht="16.5" customHeight="1" x14ac:dyDescent="0.25">
      <c r="A738" s="16">
        <v>35030230</v>
      </c>
      <c r="B738" s="17" t="s">
        <v>1211</v>
      </c>
      <c r="C738" s="17" t="s">
        <v>1809</v>
      </c>
      <c r="D738" s="17" t="s">
        <v>1072</v>
      </c>
      <c r="E738" s="17" t="s">
        <v>293</v>
      </c>
      <c r="F738" s="17">
        <v>11</v>
      </c>
      <c r="G738" s="17">
        <v>3500</v>
      </c>
      <c r="H738" s="18">
        <v>-73.766666669999992</v>
      </c>
      <c r="I738" s="19">
        <v>4.3833333300000001</v>
      </c>
      <c r="J738" s="42">
        <v>14</v>
      </c>
      <c r="K738" s="20">
        <v>14.75825408228426</v>
      </c>
      <c r="L738" s="20">
        <v>20.55</v>
      </c>
      <c r="M738" s="20">
        <v>25.500000000000011</v>
      </c>
      <c r="N738" s="20">
        <v>28.55</v>
      </c>
      <c r="O738" s="20">
        <v>28.5448275862069</v>
      </c>
      <c r="P738" s="20">
        <v>29.26315789473685</v>
      </c>
      <c r="Q738" s="20">
        <v>28.54999999999999</v>
      </c>
      <c r="R738" s="20">
        <v>25.25</v>
      </c>
      <c r="S738" s="20">
        <v>25.05</v>
      </c>
      <c r="T738" s="20">
        <v>23.150000000000009</v>
      </c>
      <c r="U738" s="20">
        <v>18</v>
      </c>
      <c r="V738" s="43">
        <v>281.16623956322798</v>
      </c>
      <c r="W738" s="23">
        <v>239</v>
      </c>
      <c r="X738" s="44">
        <v>0.99583333333333335</v>
      </c>
      <c r="Y738" s="45" t="s">
        <v>1214</v>
      </c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</row>
    <row r="739" spans="1:39" ht="16.5" customHeight="1" x14ac:dyDescent="0.25">
      <c r="A739" s="16">
        <v>35030260</v>
      </c>
      <c r="B739" s="17" t="s">
        <v>1211</v>
      </c>
      <c r="C739" s="17" t="s">
        <v>240</v>
      </c>
      <c r="D739" s="17" t="s">
        <v>1072</v>
      </c>
      <c r="E739" s="17" t="s">
        <v>293</v>
      </c>
      <c r="F739" s="17">
        <v>11</v>
      </c>
      <c r="G739" s="17">
        <v>2959</v>
      </c>
      <c r="H739" s="18">
        <v>-73.650000000000006</v>
      </c>
      <c r="I739" s="19">
        <v>4.4833333299999998</v>
      </c>
      <c r="J739" s="42">
        <v>12.45</v>
      </c>
      <c r="K739" s="20">
        <v>13.3489754378763</v>
      </c>
      <c r="L739" s="20">
        <v>17.118333333333329</v>
      </c>
      <c r="M739" s="20">
        <v>21.3</v>
      </c>
      <c r="N739" s="20">
        <v>24.5</v>
      </c>
      <c r="O739" s="20">
        <v>24.45</v>
      </c>
      <c r="P739" s="20">
        <v>24.2</v>
      </c>
      <c r="Q739" s="20">
        <v>22.35</v>
      </c>
      <c r="R739" s="20">
        <v>19.399999999999999</v>
      </c>
      <c r="S739" s="20">
        <v>19.48</v>
      </c>
      <c r="T739" s="20">
        <v>19.796551724137931</v>
      </c>
      <c r="U739" s="20">
        <v>15.85</v>
      </c>
      <c r="V739" s="43">
        <v>234.24386049534749</v>
      </c>
      <c r="W739" s="23">
        <v>240</v>
      </c>
      <c r="X739" s="44">
        <v>1</v>
      </c>
      <c r="Y739" s="45" t="s">
        <v>1214</v>
      </c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</row>
    <row r="740" spans="1:39" ht="16.5" customHeight="1" x14ac:dyDescent="0.25">
      <c r="A740" s="16">
        <v>21206210</v>
      </c>
      <c r="B740" s="17" t="s">
        <v>1288</v>
      </c>
      <c r="C740" s="17" t="s">
        <v>2500</v>
      </c>
      <c r="D740" s="17" t="s">
        <v>1122</v>
      </c>
      <c r="E740" s="17" t="s">
        <v>293</v>
      </c>
      <c r="F740" s="17">
        <v>11</v>
      </c>
      <c r="G740" s="17">
        <v>2560</v>
      </c>
      <c r="H740" s="18">
        <v>-74.15733333</v>
      </c>
      <c r="I740" s="19">
        <v>4.7362500000000001</v>
      </c>
      <c r="J740" s="42">
        <v>7.2711309523809522</v>
      </c>
      <c r="K740" s="20">
        <v>9.2386929651207659</v>
      </c>
      <c r="L740" s="20">
        <v>12.86659422389646</v>
      </c>
      <c r="M740" s="20">
        <v>15.128251663641869</v>
      </c>
      <c r="N740" s="20">
        <v>16.456200846944949</v>
      </c>
      <c r="O740" s="20">
        <v>13.86499726327313</v>
      </c>
      <c r="P740" s="20">
        <v>14.023346828609981</v>
      </c>
      <c r="Q740" s="20">
        <v>12.38320802005013</v>
      </c>
      <c r="R740" s="20">
        <v>12.64964001515726</v>
      </c>
      <c r="S740" s="20">
        <v>15.09667271627344</v>
      </c>
      <c r="T740" s="20">
        <v>14.948535130930781</v>
      </c>
      <c r="U740" s="20">
        <v>9.6915954415954424</v>
      </c>
      <c r="V740" s="43">
        <v>153.6188660678751</v>
      </c>
      <c r="W740" s="23">
        <v>221</v>
      </c>
      <c r="X740" s="44">
        <v>0.92083333333333328</v>
      </c>
      <c r="Y740" s="45" t="s">
        <v>1214</v>
      </c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</row>
    <row r="741" spans="1:39" ht="16.5" customHeight="1" x14ac:dyDescent="0.25">
      <c r="A741" s="16">
        <v>24015120</v>
      </c>
      <c r="B741" s="17" t="s">
        <v>1227</v>
      </c>
      <c r="C741" s="17" t="s">
        <v>1810</v>
      </c>
      <c r="D741" s="17" t="s">
        <v>1055</v>
      </c>
      <c r="E741" s="17" t="s">
        <v>293</v>
      </c>
      <c r="F741" s="17">
        <v>11</v>
      </c>
      <c r="G741" s="17">
        <v>2580</v>
      </c>
      <c r="H741" s="18">
        <v>-73.734805560000012</v>
      </c>
      <c r="I741" s="19">
        <v>5.4672777799999999</v>
      </c>
      <c r="J741" s="42">
        <v>9.8954022988505717</v>
      </c>
      <c r="K741" s="20">
        <v>11.797626125360971</v>
      </c>
      <c r="L741" s="20">
        <v>16.914285714285711</v>
      </c>
      <c r="M741" s="20">
        <v>18.366666666666671</v>
      </c>
      <c r="N741" s="20">
        <v>17.19310344827586</v>
      </c>
      <c r="O741" s="20">
        <v>12.58671649396976</v>
      </c>
      <c r="P741" s="20">
        <v>11.91222222222223</v>
      </c>
      <c r="Q741" s="20">
        <v>11.30344827586207</v>
      </c>
      <c r="R741" s="20">
        <v>11.72294887039239</v>
      </c>
      <c r="S741" s="20">
        <v>16.652380952380948</v>
      </c>
      <c r="T741" s="20">
        <v>18.915024630541868</v>
      </c>
      <c r="U741" s="20">
        <v>13.330952380952381</v>
      </c>
      <c r="V741" s="43">
        <v>170.59077807976141</v>
      </c>
      <c r="W741" s="23">
        <v>346</v>
      </c>
      <c r="X741" s="44">
        <v>0.96111111111111114</v>
      </c>
      <c r="Y741" s="4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</row>
    <row r="742" spans="1:39" ht="16.5" customHeight="1" x14ac:dyDescent="0.25">
      <c r="A742" s="16">
        <v>21190310</v>
      </c>
      <c r="B742" s="17" t="s">
        <v>1211</v>
      </c>
      <c r="C742" s="17" t="s">
        <v>1051</v>
      </c>
      <c r="D742" s="17" t="s">
        <v>1052</v>
      </c>
      <c r="E742" s="17" t="s">
        <v>293</v>
      </c>
      <c r="F742" s="17">
        <v>11</v>
      </c>
      <c r="G742" s="17">
        <v>1900</v>
      </c>
      <c r="H742" s="18">
        <v>-74.329916669999989</v>
      </c>
      <c r="I742" s="19">
        <v>4.38797222</v>
      </c>
      <c r="J742" s="42">
        <v>12.551190476190479</v>
      </c>
      <c r="K742" s="20">
        <v>14.029905582922829</v>
      </c>
      <c r="L742" s="20">
        <v>18.31034482758621</v>
      </c>
      <c r="M742" s="20">
        <v>21.466666666666669</v>
      </c>
      <c r="N742" s="20">
        <v>21.596551724137932</v>
      </c>
      <c r="O742" s="20">
        <v>20.16091954022988</v>
      </c>
      <c r="P742" s="20">
        <v>19.233333333333331</v>
      </c>
      <c r="Q742" s="20">
        <v>17.793103448275861</v>
      </c>
      <c r="R742" s="20">
        <v>15.43333333333333</v>
      </c>
      <c r="S742" s="20">
        <v>19.56666666666667</v>
      </c>
      <c r="T742" s="20">
        <v>21.064039408867</v>
      </c>
      <c r="U742" s="20">
        <v>15.07530864197531</v>
      </c>
      <c r="V742" s="43">
        <v>216.28136365018551</v>
      </c>
      <c r="W742" s="23">
        <v>350</v>
      </c>
      <c r="X742" s="44">
        <v>0.97222222222222221</v>
      </c>
      <c r="Y742" s="4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</row>
    <row r="743" spans="1:39" ht="16.5" customHeight="1" x14ac:dyDescent="0.25">
      <c r="A743" s="16">
        <v>35060100</v>
      </c>
      <c r="B743" s="17" t="s">
        <v>1235</v>
      </c>
      <c r="C743" s="17" t="s">
        <v>1811</v>
      </c>
      <c r="D743" s="17" t="s">
        <v>1039</v>
      </c>
      <c r="E743" s="17" t="s">
        <v>293</v>
      </c>
      <c r="F743" s="17">
        <v>11</v>
      </c>
      <c r="G743" s="17">
        <v>1650</v>
      </c>
      <c r="H743" s="18">
        <v>-73.52069444</v>
      </c>
      <c r="I743" s="19">
        <v>4.7126944399999999</v>
      </c>
      <c r="J743" s="42">
        <v>7.1666666666666634</v>
      </c>
      <c r="K743" s="20">
        <v>10.025702819772381</v>
      </c>
      <c r="L743" s="20">
        <v>16.527586206896551</v>
      </c>
      <c r="M743" s="20">
        <v>21.758092892329341</v>
      </c>
      <c r="N743" s="20">
        <v>24.47530864197531</v>
      </c>
      <c r="O743" s="20">
        <v>25.35504469987228</v>
      </c>
      <c r="P743" s="20">
        <v>25.341666666666669</v>
      </c>
      <c r="Q743" s="20">
        <v>22.962962962962958</v>
      </c>
      <c r="R743" s="20">
        <v>20.062579821200512</v>
      </c>
      <c r="S743" s="20">
        <v>17.913580246913579</v>
      </c>
      <c r="T743" s="20">
        <v>16.553050397877989</v>
      </c>
      <c r="U743" s="20">
        <v>9.9259259259259256</v>
      </c>
      <c r="V743" s="43">
        <v>218.0681679490601</v>
      </c>
      <c r="W743" s="23">
        <v>332</v>
      </c>
      <c r="X743" s="44">
        <v>0.92222222222222228</v>
      </c>
      <c r="Y743" s="4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</row>
    <row r="744" spans="1:39" ht="16.5" customHeight="1" x14ac:dyDescent="0.25">
      <c r="A744" s="16">
        <v>35060090</v>
      </c>
      <c r="B744" s="17" t="s">
        <v>1211</v>
      </c>
      <c r="C744" s="17" t="s">
        <v>1039</v>
      </c>
      <c r="D744" s="17" t="s">
        <v>1039</v>
      </c>
      <c r="E744" s="17" t="s">
        <v>293</v>
      </c>
      <c r="F744" s="17">
        <v>11</v>
      </c>
      <c r="G744" s="17">
        <v>1733</v>
      </c>
      <c r="H744" s="18">
        <v>-73.522916670000001</v>
      </c>
      <c r="I744" s="19">
        <v>4.69052778</v>
      </c>
      <c r="J744" s="42">
        <v>7.1011904761904754</v>
      </c>
      <c r="K744" s="20">
        <v>9.5173110192352812</v>
      </c>
      <c r="L744" s="20">
        <v>16.793103448275861</v>
      </c>
      <c r="M744" s="20">
        <v>21.6551724137931</v>
      </c>
      <c r="N744" s="20">
        <v>25.464285714285701</v>
      </c>
      <c r="O744" s="20">
        <v>24.325670498084289</v>
      </c>
      <c r="P744" s="20">
        <v>25.111111111111111</v>
      </c>
      <c r="Q744" s="20">
        <v>23</v>
      </c>
      <c r="R744" s="20">
        <v>20.53846153846154</v>
      </c>
      <c r="S744" s="20">
        <v>18.13355437665783</v>
      </c>
      <c r="T744" s="20">
        <v>14.765701970443351</v>
      </c>
      <c r="U744" s="20">
        <v>9.0426666666666637</v>
      </c>
      <c r="V744" s="43">
        <v>215.44822923320521</v>
      </c>
      <c r="W744" s="23">
        <v>321</v>
      </c>
      <c r="X744" s="44">
        <v>0.89166666666666672</v>
      </c>
      <c r="Y744" s="4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</row>
    <row r="745" spans="1:39" ht="16.5" customHeight="1" x14ac:dyDescent="0.25">
      <c r="A745" s="16">
        <v>35060120</v>
      </c>
      <c r="B745" s="17" t="s">
        <v>1211</v>
      </c>
      <c r="C745" s="17" t="s">
        <v>1038</v>
      </c>
      <c r="D745" s="17" t="s">
        <v>1039</v>
      </c>
      <c r="E745" s="17" t="s">
        <v>293</v>
      </c>
      <c r="F745" s="17">
        <v>11</v>
      </c>
      <c r="G745" s="17">
        <v>1791</v>
      </c>
      <c r="H745" s="18">
        <v>-73.470555560000008</v>
      </c>
      <c r="I745" s="19">
        <v>4.72330556</v>
      </c>
      <c r="J745" s="42">
        <v>8.2857142857142865</v>
      </c>
      <c r="K745" s="20">
        <v>10.803524676153989</v>
      </c>
      <c r="L745" s="20">
        <v>18.534363852556471</v>
      </c>
      <c r="M745" s="20">
        <v>24.03448275862069</v>
      </c>
      <c r="N745" s="20">
        <v>27.34482758620689</v>
      </c>
      <c r="O745" s="20">
        <v>27.535714285714281</v>
      </c>
      <c r="P745" s="20">
        <v>28.23900118906063</v>
      </c>
      <c r="Q745" s="20">
        <v>26.495555555555551</v>
      </c>
      <c r="R745" s="20">
        <v>22.45632183908047</v>
      </c>
      <c r="S745" s="20">
        <v>21.7</v>
      </c>
      <c r="T745" s="20">
        <v>18.107142857142861</v>
      </c>
      <c r="U745" s="20">
        <v>12.6551724137931</v>
      </c>
      <c r="V745" s="43">
        <v>246.19182129959921</v>
      </c>
      <c r="W745" s="23">
        <v>349</v>
      </c>
      <c r="X745" s="44">
        <v>0.96944444444444444</v>
      </c>
      <c r="Y745" s="4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</row>
    <row r="746" spans="1:39" ht="16.5" customHeight="1" x14ac:dyDescent="0.25">
      <c r="A746" s="16">
        <v>35060130</v>
      </c>
      <c r="B746" s="17" t="s">
        <v>1211</v>
      </c>
      <c r="C746" s="17" t="s">
        <v>1812</v>
      </c>
      <c r="D746" s="17" t="s">
        <v>1039</v>
      </c>
      <c r="E746" s="17" t="s">
        <v>293</v>
      </c>
      <c r="F746" s="17">
        <v>11</v>
      </c>
      <c r="G746" s="17">
        <v>2003</v>
      </c>
      <c r="H746" s="18">
        <v>-73.482138890000002</v>
      </c>
      <c r="I746" s="19">
        <v>4.6751666700000003</v>
      </c>
      <c r="J746" s="42">
        <v>6.857142857142855</v>
      </c>
      <c r="K746" s="20">
        <v>8.9249207700676418</v>
      </c>
      <c r="L746" s="20">
        <v>17.111494252873559</v>
      </c>
      <c r="M746" s="20">
        <v>23.133004926108381</v>
      </c>
      <c r="N746" s="20">
        <v>25.82</v>
      </c>
      <c r="O746" s="20">
        <v>25.993103448275861</v>
      </c>
      <c r="P746" s="20">
        <v>26.287777777777769</v>
      </c>
      <c r="Q746" s="20">
        <v>24.75</v>
      </c>
      <c r="R746" s="20">
        <v>21.41379310344827</v>
      </c>
      <c r="S746" s="20">
        <v>18.75</v>
      </c>
      <c r="T746" s="20">
        <v>15.48029556650247</v>
      </c>
      <c r="U746" s="20">
        <v>9.8555829228242988</v>
      </c>
      <c r="V746" s="43">
        <v>224.3771156250211</v>
      </c>
      <c r="W746" s="23">
        <v>344</v>
      </c>
      <c r="X746" s="44">
        <v>0.9555555555555556</v>
      </c>
      <c r="Y746" s="4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</row>
    <row r="747" spans="1:39" ht="16.5" customHeight="1" x14ac:dyDescent="0.25">
      <c r="A747" s="16">
        <v>35060140</v>
      </c>
      <c r="B747" s="17" t="s">
        <v>1211</v>
      </c>
      <c r="C747" s="17" t="s">
        <v>1813</v>
      </c>
      <c r="D747" s="17" t="s">
        <v>1039</v>
      </c>
      <c r="E747" s="17" t="s">
        <v>293</v>
      </c>
      <c r="F747" s="17">
        <v>11</v>
      </c>
      <c r="G747" s="17">
        <v>2003</v>
      </c>
      <c r="H747" s="18">
        <v>-73.444888890000001</v>
      </c>
      <c r="I747" s="19">
        <v>4.7049166700000002</v>
      </c>
      <c r="J747" s="42">
        <v>8.9271604938271576</v>
      </c>
      <c r="K747" s="20">
        <v>12.060355444199081</v>
      </c>
      <c r="L747" s="20">
        <v>19.833333333333339</v>
      </c>
      <c r="M747" s="20">
        <v>25.071428571428569</v>
      </c>
      <c r="N747" s="20">
        <v>27.79999999999999</v>
      </c>
      <c r="O747" s="20">
        <v>28.466666666666661</v>
      </c>
      <c r="P747" s="20">
        <v>28.964285714285719</v>
      </c>
      <c r="Q747" s="20">
        <v>26.931034482758619</v>
      </c>
      <c r="R747" s="20">
        <v>23.233333333333331</v>
      </c>
      <c r="S747" s="20">
        <v>21.25333333333333</v>
      </c>
      <c r="T747" s="20">
        <v>18.206896551724139</v>
      </c>
      <c r="U747" s="20">
        <v>11.8</v>
      </c>
      <c r="V747" s="43">
        <v>252.54782792488999</v>
      </c>
      <c r="W747" s="23">
        <v>345</v>
      </c>
      <c r="X747" s="44">
        <v>0.95833333333333337</v>
      </c>
      <c r="Y747" s="4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</row>
    <row r="748" spans="1:39" ht="16.5" customHeight="1" x14ac:dyDescent="0.25">
      <c r="A748" s="16">
        <v>21201050</v>
      </c>
      <c r="B748" s="17" t="s">
        <v>1211</v>
      </c>
      <c r="C748" s="17" t="s">
        <v>755</v>
      </c>
      <c r="D748" s="17" t="s">
        <v>1814</v>
      </c>
      <c r="E748" s="17" t="s">
        <v>293</v>
      </c>
      <c r="F748" s="17">
        <v>11</v>
      </c>
      <c r="G748" s="17">
        <v>2750</v>
      </c>
      <c r="H748" s="18">
        <v>-73.864666669999991</v>
      </c>
      <c r="I748" s="19">
        <v>4.9828888899999999</v>
      </c>
      <c r="J748" s="42">
        <v>7.6551724137931014</v>
      </c>
      <c r="K748" s="20">
        <v>7.9882255584226023</v>
      </c>
      <c r="L748" s="20">
        <v>12.18571428571429</v>
      </c>
      <c r="M748" s="20">
        <v>15.178571428571431</v>
      </c>
      <c r="N748" s="20">
        <v>18.5</v>
      </c>
      <c r="O748" s="20">
        <v>18.91282051282052</v>
      </c>
      <c r="P748" s="20">
        <v>19.01954022988506</v>
      </c>
      <c r="Q748" s="20">
        <v>17.014942528735631</v>
      </c>
      <c r="R748" s="20">
        <v>13.190249702734841</v>
      </c>
      <c r="S748" s="20">
        <v>12.77857142857143</v>
      </c>
      <c r="T748" s="20">
        <v>14.763376932223551</v>
      </c>
      <c r="U748" s="20">
        <v>9.4357142857142851</v>
      </c>
      <c r="V748" s="43">
        <v>166.62289930718671</v>
      </c>
      <c r="W748" s="23">
        <v>343</v>
      </c>
      <c r="X748" s="44">
        <v>0.95277777777777772</v>
      </c>
      <c r="Y748" s="4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</row>
    <row r="749" spans="1:39" ht="16.5" customHeight="1" x14ac:dyDescent="0.25">
      <c r="A749" s="16">
        <v>35065010</v>
      </c>
      <c r="B749" s="17" t="s">
        <v>1236</v>
      </c>
      <c r="C749" s="17" t="s">
        <v>1815</v>
      </c>
      <c r="D749" s="17" t="s">
        <v>1815</v>
      </c>
      <c r="E749" s="17" t="s">
        <v>293</v>
      </c>
      <c r="F749" s="17">
        <v>11</v>
      </c>
      <c r="G749" s="17">
        <v>1752</v>
      </c>
      <c r="H749" s="18">
        <v>-73.646472220000007</v>
      </c>
      <c r="I749" s="19">
        <v>4.83038889</v>
      </c>
      <c r="J749" s="42">
        <v>6.5895225464190963</v>
      </c>
      <c r="K749" s="20">
        <v>9.6301337894544794</v>
      </c>
      <c r="L749" s="20">
        <v>15.52469135802469</v>
      </c>
      <c r="M749" s="20">
        <v>21.804281924971569</v>
      </c>
      <c r="N749" s="20">
        <v>25.003846153846151</v>
      </c>
      <c r="O749" s="20">
        <v>24.858055099434409</v>
      </c>
      <c r="P749" s="20">
        <v>25.116049382716049</v>
      </c>
      <c r="Q749" s="20">
        <v>22.955128205128201</v>
      </c>
      <c r="R749" s="20">
        <v>18.164137931034471</v>
      </c>
      <c r="S749" s="20">
        <v>19.07599999999999</v>
      </c>
      <c r="T749" s="20">
        <v>17.230011367942399</v>
      </c>
      <c r="U749" s="20">
        <v>11.67820512820513</v>
      </c>
      <c r="V749" s="43">
        <v>217.63006288717659</v>
      </c>
      <c r="W749" s="23">
        <v>312</v>
      </c>
      <c r="X749" s="44">
        <v>0.8666666666666667</v>
      </c>
      <c r="Y749" s="4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</row>
    <row r="750" spans="1:39" ht="16.5" customHeight="1" x14ac:dyDescent="0.25">
      <c r="A750" s="16">
        <v>35060170</v>
      </c>
      <c r="B750" s="46" t="s">
        <v>1211</v>
      </c>
      <c r="C750" s="46" t="s">
        <v>1816</v>
      </c>
      <c r="D750" s="46" t="s">
        <v>1815</v>
      </c>
      <c r="E750" s="46" t="s">
        <v>293</v>
      </c>
      <c r="F750" s="17">
        <v>11</v>
      </c>
      <c r="G750" s="17">
        <v>2502</v>
      </c>
      <c r="H750" s="18">
        <v>-73.600361110000009</v>
      </c>
      <c r="I750" s="19">
        <v>4.88569444</v>
      </c>
      <c r="J750" s="42">
        <v>8.6551724137931032</v>
      </c>
      <c r="K750" s="20">
        <v>10.69632240529981</v>
      </c>
      <c r="L750" s="20">
        <v>17.012610229276891</v>
      </c>
      <c r="M750" s="20">
        <v>23.146871008939979</v>
      </c>
      <c r="N750" s="20">
        <v>27.45999999999999</v>
      </c>
      <c r="O750" s="20">
        <v>27.407407407407401</v>
      </c>
      <c r="P750" s="20">
        <v>28.5</v>
      </c>
      <c r="Q750" s="20">
        <v>24.48045977011494</v>
      </c>
      <c r="R750" s="20">
        <v>19.362663495838291</v>
      </c>
      <c r="S750" s="20">
        <v>20.67738095238095</v>
      </c>
      <c r="T750" s="20">
        <v>19.980952380952381</v>
      </c>
      <c r="U750" s="20">
        <v>13.56666666666667</v>
      </c>
      <c r="V750" s="43">
        <v>240.94650673067039</v>
      </c>
      <c r="W750" s="23">
        <v>343</v>
      </c>
      <c r="X750" s="44">
        <v>0.95277777777777772</v>
      </c>
      <c r="Y750" s="4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</row>
    <row r="751" spans="1:39" ht="16.5" customHeight="1" x14ac:dyDescent="0.25">
      <c r="A751" s="16">
        <v>35060240</v>
      </c>
      <c r="B751" s="17" t="s">
        <v>1211</v>
      </c>
      <c r="C751" s="17" t="s">
        <v>1817</v>
      </c>
      <c r="D751" s="17" t="s">
        <v>1817</v>
      </c>
      <c r="E751" s="17" t="s">
        <v>293</v>
      </c>
      <c r="F751" s="17">
        <v>11</v>
      </c>
      <c r="G751" s="17">
        <v>2210</v>
      </c>
      <c r="H751" s="18">
        <v>-73.60991666999999</v>
      </c>
      <c r="I751" s="19">
        <v>4.7642777799999996</v>
      </c>
      <c r="J751" s="42">
        <v>3.851926977687627</v>
      </c>
      <c r="K751" s="20">
        <v>5.2185960591133007</v>
      </c>
      <c r="L751" s="20">
        <v>9.8611111111111107</v>
      </c>
      <c r="M751" s="20">
        <v>12.27777777777778</v>
      </c>
      <c r="N751" s="20">
        <v>15.75</v>
      </c>
      <c r="O751" s="20">
        <v>16.099999999999991</v>
      </c>
      <c r="P751" s="20">
        <v>16.850000000000001</v>
      </c>
      <c r="Q751" s="20">
        <v>14.27777777777778</v>
      </c>
      <c r="R751" s="20">
        <v>11.09416445623342</v>
      </c>
      <c r="S751" s="20">
        <v>11.58323586744639</v>
      </c>
      <c r="T751" s="20">
        <v>10.125</v>
      </c>
      <c r="U751" s="20">
        <v>4.3124999999999991</v>
      </c>
      <c r="V751" s="43">
        <v>131.30209002714739</v>
      </c>
      <c r="W751" s="23">
        <v>219</v>
      </c>
      <c r="X751" s="44">
        <v>0.91249999999999998</v>
      </c>
      <c r="Y751" s="45" t="s">
        <v>1214</v>
      </c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</row>
    <row r="752" spans="1:39" ht="16.5" customHeight="1" x14ac:dyDescent="0.25">
      <c r="A752" s="16">
        <v>24010170</v>
      </c>
      <c r="B752" s="17" t="s">
        <v>1211</v>
      </c>
      <c r="C752" s="17" t="s">
        <v>1042</v>
      </c>
      <c r="D752" s="17" t="s">
        <v>1042</v>
      </c>
      <c r="E752" s="17" t="s">
        <v>293</v>
      </c>
      <c r="F752" s="17">
        <v>11</v>
      </c>
      <c r="G752" s="17">
        <v>2690</v>
      </c>
      <c r="H752" s="18">
        <v>-73.691055560000009</v>
      </c>
      <c r="I752" s="19">
        <v>5.3858888899999986</v>
      </c>
      <c r="J752" s="42">
        <v>7.8620689655172384</v>
      </c>
      <c r="K752" s="20">
        <v>7.8590856972991334</v>
      </c>
      <c r="L752" s="20">
        <v>12.62068965517242</v>
      </c>
      <c r="M752" s="20">
        <v>13.551724137931039</v>
      </c>
      <c r="N752" s="20">
        <v>13.103448275862069</v>
      </c>
      <c r="O752" s="20">
        <v>12.7538644470868</v>
      </c>
      <c r="P752" s="20">
        <v>12.142857142857141</v>
      </c>
      <c r="Q752" s="20">
        <v>11.14252873563218</v>
      </c>
      <c r="R752" s="20">
        <v>8.5666666666666682</v>
      </c>
      <c r="S752" s="20">
        <v>12.717969348659</v>
      </c>
      <c r="T752" s="20">
        <v>15.086801426872769</v>
      </c>
      <c r="U752" s="20">
        <v>9.7931034482758612</v>
      </c>
      <c r="V752" s="43">
        <v>137.20080794783229</v>
      </c>
      <c r="W752" s="23">
        <v>349</v>
      </c>
      <c r="X752" s="44">
        <v>0.96944444444444444</v>
      </c>
      <c r="Y752" s="4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</row>
    <row r="753" spans="1:39" ht="16.5" customHeight="1" x14ac:dyDescent="0.25">
      <c r="A753" s="16">
        <v>21230090</v>
      </c>
      <c r="B753" s="17" t="s">
        <v>1211</v>
      </c>
      <c r="C753" s="17" t="s">
        <v>1017</v>
      </c>
      <c r="D753" s="17" t="s">
        <v>1018</v>
      </c>
      <c r="E753" s="17" t="s">
        <v>293</v>
      </c>
      <c r="F753" s="17">
        <v>10</v>
      </c>
      <c r="G753" s="17">
        <v>235</v>
      </c>
      <c r="H753" s="18">
        <v>-74.729277780000004</v>
      </c>
      <c r="I753" s="19">
        <v>5.20275</v>
      </c>
      <c r="J753" s="42">
        <v>4.7744444444444429</v>
      </c>
      <c r="K753" s="20">
        <v>5.00289408866995</v>
      </c>
      <c r="L753" s="20">
        <v>7.9379310344827552</v>
      </c>
      <c r="M753" s="20">
        <v>9.275862068965516</v>
      </c>
      <c r="N753" s="20">
        <v>10.206896551724141</v>
      </c>
      <c r="O753" s="20">
        <v>4.8999999999999986</v>
      </c>
      <c r="P753" s="20">
        <v>3.7999999999999989</v>
      </c>
      <c r="Q753" s="20">
        <v>5.4333333333333327</v>
      </c>
      <c r="R753" s="20">
        <v>7.9333333333333327</v>
      </c>
      <c r="S753" s="20">
        <v>11.62962962962963</v>
      </c>
      <c r="T753" s="20">
        <v>10.03333333333333</v>
      </c>
      <c r="U753" s="20">
        <v>6.1724137931034457</v>
      </c>
      <c r="V753" s="43">
        <v>87.100071611019857</v>
      </c>
      <c r="W753" s="23">
        <v>353</v>
      </c>
      <c r="X753" s="44">
        <v>0.98055555555555551</v>
      </c>
      <c r="Y753" s="4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</row>
    <row r="754" spans="1:39" ht="16.5" customHeight="1" x14ac:dyDescent="0.25">
      <c r="A754" s="16">
        <v>23060140</v>
      </c>
      <c r="B754" s="17" t="s">
        <v>1211</v>
      </c>
      <c r="C754" s="17" t="s">
        <v>1818</v>
      </c>
      <c r="D754" s="17" t="s">
        <v>1018</v>
      </c>
      <c r="E754" s="17" t="s">
        <v>293</v>
      </c>
      <c r="F754" s="17">
        <v>11</v>
      </c>
      <c r="G754" s="17">
        <v>985</v>
      </c>
      <c r="H754" s="18">
        <v>-74.608055560000011</v>
      </c>
      <c r="I754" s="19">
        <v>5.0694444399999998</v>
      </c>
      <c r="J754" s="42">
        <v>6.785897435897434</v>
      </c>
      <c r="K754" s="20">
        <v>8.0752941981390247</v>
      </c>
      <c r="L754" s="20">
        <v>11.59259259259259</v>
      </c>
      <c r="M754" s="20">
        <v>13.73076923076923</v>
      </c>
      <c r="N754" s="20">
        <v>12.237179487179491</v>
      </c>
      <c r="O754" s="20">
        <v>6.833333333333333</v>
      </c>
      <c r="P754" s="20">
        <v>5.64</v>
      </c>
      <c r="Q754" s="20">
        <v>6.9999999999999982</v>
      </c>
      <c r="R754" s="20">
        <v>10</v>
      </c>
      <c r="S754" s="20">
        <v>15.157824933686999</v>
      </c>
      <c r="T754" s="20">
        <v>14</v>
      </c>
      <c r="U754" s="20">
        <v>9.5925925925925899</v>
      </c>
      <c r="V754" s="43">
        <v>120.6454838041907</v>
      </c>
      <c r="W754" s="23">
        <v>313</v>
      </c>
      <c r="X754" s="44">
        <v>0.86944444444444446</v>
      </c>
      <c r="Y754" s="4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</row>
    <row r="755" spans="1:39" ht="16.5" customHeight="1" x14ac:dyDescent="0.25">
      <c r="A755" s="16">
        <v>21205700</v>
      </c>
      <c r="B755" s="17" t="s">
        <v>1236</v>
      </c>
      <c r="C755" s="17" t="s">
        <v>1068</v>
      </c>
      <c r="D755" s="17" t="s">
        <v>1068</v>
      </c>
      <c r="E755" s="17" t="s">
        <v>293</v>
      </c>
      <c r="F755" s="17">
        <v>11</v>
      </c>
      <c r="G755" s="17">
        <v>2750</v>
      </c>
      <c r="H755" s="18">
        <v>-73.868111110000001</v>
      </c>
      <c r="I755" s="19">
        <v>4.8798611100000002</v>
      </c>
      <c r="J755" s="42">
        <v>8.5088827838827807</v>
      </c>
      <c r="K755" s="20">
        <v>8.6080780934537078</v>
      </c>
      <c r="L755" s="20">
        <v>13.439326765188831</v>
      </c>
      <c r="M755" s="20">
        <v>16.26252305945793</v>
      </c>
      <c r="N755" s="20">
        <v>21.345110719184792</v>
      </c>
      <c r="O755" s="20">
        <v>22.284802043422729</v>
      </c>
      <c r="P755" s="20">
        <v>23.247126436781599</v>
      </c>
      <c r="Q755" s="20">
        <v>20.234482758620679</v>
      </c>
      <c r="R755" s="20">
        <v>14.96123662306778</v>
      </c>
      <c r="S755" s="20">
        <v>14.839039408867</v>
      </c>
      <c r="T755" s="20">
        <v>15.291960120735389</v>
      </c>
      <c r="U755" s="20">
        <v>9.7023809523809526</v>
      </c>
      <c r="V755" s="43">
        <v>188.72494976504419</v>
      </c>
      <c r="W755" s="23">
        <v>333</v>
      </c>
      <c r="X755" s="44">
        <v>0.92500000000000004</v>
      </c>
      <c r="Y755" s="4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</row>
    <row r="756" spans="1:39" ht="16.5" customHeight="1" x14ac:dyDescent="0.25">
      <c r="A756" s="16">
        <v>21201610</v>
      </c>
      <c r="B756" s="17" t="s">
        <v>1211</v>
      </c>
      <c r="C756" s="17" t="s">
        <v>141</v>
      </c>
      <c r="D756" s="17" t="s">
        <v>1068</v>
      </c>
      <c r="E756" s="17" t="s">
        <v>293</v>
      </c>
      <c r="F756" s="17">
        <v>11</v>
      </c>
      <c r="G756" s="17">
        <v>2698</v>
      </c>
      <c r="H756" s="18">
        <v>-73.890722220000001</v>
      </c>
      <c r="I756" s="19">
        <v>4.8502888899999999</v>
      </c>
      <c r="J756" s="42">
        <v>5.9999999999999973</v>
      </c>
      <c r="K756" s="20">
        <v>6.6522103788007474</v>
      </c>
      <c r="L756" s="20">
        <v>10.5</v>
      </c>
      <c r="M756" s="20">
        <v>13.82298850574713</v>
      </c>
      <c r="N756" s="20">
        <v>17.3448275862069</v>
      </c>
      <c r="O756" s="20">
        <v>17.166666666666671</v>
      </c>
      <c r="P756" s="20">
        <v>18.206896551724139</v>
      </c>
      <c r="Q756" s="20">
        <v>16.399999999999999</v>
      </c>
      <c r="R756" s="20">
        <v>11.9448275862069</v>
      </c>
      <c r="S756" s="20">
        <v>12.68965517241379</v>
      </c>
      <c r="T756" s="20">
        <v>12.103448275862069</v>
      </c>
      <c r="U756" s="20">
        <v>7.3595238095238056</v>
      </c>
      <c r="V756" s="43">
        <v>150.19104453315211</v>
      </c>
      <c r="W756" s="23">
        <v>352</v>
      </c>
      <c r="X756" s="44">
        <v>0.97777777777777775</v>
      </c>
      <c r="Y756" s="4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</row>
    <row r="757" spans="1:39" ht="16.5" customHeight="1" x14ac:dyDescent="0.25">
      <c r="A757" s="16">
        <v>21206980</v>
      </c>
      <c r="B757" s="17" t="s">
        <v>1244</v>
      </c>
      <c r="C757" s="17" t="s">
        <v>1819</v>
      </c>
      <c r="D757" s="17" t="s">
        <v>1068</v>
      </c>
      <c r="E757" s="17" t="s">
        <v>293</v>
      </c>
      <c r="F757" s="17">
        <v>11</v>
      </c>
      <c r="G757" s="17">
        <v>3100</v>
      </c>
      <c r="H757" s="18">
        <v>-73.870805560000008</v>
      </c>
      <c r="I757" s="19">
        <v>4.78427778</v>
      </c>
      <c r="J757" s="42">
        <v>7.8275862068965489</v>
      </c>
      <c r="K757" s="20">
        <v>8.0828873934631336</v>
      </c>
      <c r="L757" s="20">
        <v>14.177777777777781</v>
      </c>
      <c r="M757" s="20">
        <v>19.137931034482769</v>
      </c>
      <c r="N757" s="20">
        <v>23.026923076923079</v>
      </c>
      <c r="O757" s="20">
        <v>24.27586206896552</v>
      </c>
      <c r="P757" s="20">
        <v>26.27586206896552</v>
      </c>
      <c r="Q757" s="20">
        <v>23.38620689655172</v>
      </c>
      <c r="R757" s="20">
        <v>19.379310344827591</v>
      </c>
      <c r="S757" s="20">
        <v>17.91</v>
      </c>
      <c r="T757" s="20">
        <v>18.37701149425288</v>
      </c>
      <c r="U757" s="20">
        <v>10.811494252873571</v>
      </c>
      <c r="V757" s="43">
        <v>212.66885261598009</v>
      </c>
      <c r="W757" s="23">
        <v>344</v>
      </c>
      <c r="X757" s="44">
        <v>0.9555555555555556</v>
      </c>
      <c r="Y757" s="4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</row>
    <row r="758" spans="1:39" ht="16.5" customHeight="1" x14ac:dyDescent="0.25">
      <c r="A758" s="16">
        <v>35060200</v>
      </c>
      <c r="B758" s="17" t="s">
        <v>1211</v>
      </c>
      <c r="C758" s="17" t="s">
        <v>1820</v>
      </c>
      <c r="D758" s="17" t="s">
        <v>1125</v>
      </c>
      <c r="E758" s="17" t="s">
        <v>293</v>
      </c>
      <c r="F758" s="17">
        <v>11</v>
      </c>
      <c r="G758" s="17">
        <v>2963</v>
      </c>
      <c r="H758" s="18">
        <v>-73.745388890000001</v>
      </c>
      <c r="I758" s="19">
        <v>4.8579722199999997</v>
      </c>
      <c r="J758" s="42">
        <v>12.2</v>
      </c>
      <c r="K758" s="20">
        <v>12.82730911330049</v>
      </c>
      <c r="L758" s="20">
        <v>21.06666666666667</v>
      </c>
      <c r="M758" s="20">
        <v>25.533333333333331</v>
      </c>
      <c r="N758" s="20">
        <v>28.266666666666659</v>
      </c>
      <c r="O758" s="20">
        <v>27.999999999999989</v>
      </c>
      <c r="P758" s="20">
        <v>28.896551724137939</v>
      </c>
      <c r="Q758" s="20">
        <v>27.263333333333328</v>
      </c>
      <c r="R758" s="20">
        <v>22.6</v>
      </c>
      <c r="S758" s="20">
        <v>23.45333333333333</v>
      </c>
      <c r="T758" s="20">
        <v>22.466666666666661</v>
      </c>
      <c r="U758" s="20">
        <v>16.79999999999999</v>
      </c>
      <c r="V758" s="43">
        <v>269.37386083743837</v>
      </c>
      <c r="W758" s="23">
        <v>359</v>
      </c>
      <c r="X758" s="44">
        <v>0.99722222222222223</v>
      </c>
      <c r="Y758" s="4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</row>
    <row r="759" spans="1:39" ht="16.5" customHeight="1" x14ac:dyDescent="0.25">
      <c r="A759" s="16">
        <v>35060160</v>
      </c>
      <c r="B759" s="17" t="s">
        <v>1211</v>
      </c>
      <c r="C759" s="17" t="s">
        <v>1821</v>
      </c>
      <c r="D759" s="17" t="s">
        <v>1125</v>
      </c>
      <c r="E759" s="17" t="s">
        <v>293</v>
      </c>
      <c r="F759" s="17">
        <v>11</v>
      </c>
      <c r="G759" s="17">
        <v>2802</v>
      </c>
      <c r="H759" s="18">
        <v>-73.769277779999996</v>
      </c>
      <c r="I759" s="19">
        <v>4.8288055600000002</v>
      </c>
      <c r="J759" s="42">
        <v>11.887777777777769</v>
      </c>
      <c r="K759" s="20">
        <v>13.700554187192109</v>
      </c>
      <c r="L759" s="20">
        <v>21.67701149425287</v>
      </c>
      <c r="M759" s="20">
        <v>26.34482758620689</v>
      </c>
      <c r="N759" s="20">
        <v>29.275862068965509</v>
      </c>
      <c r="O759" s="20">
        <v>28.603448275862061</v>
      </c>
      <c r="P759" s="20">
        <v>29.777777777777779</v>
      </c>
      <c r="Q759" s="20">
        <v>28.888888888888889</v>
      </c>
      <c r="R759" s="20">
        <v>24.296313912009509</v>
      </c>
      <c r="S759" s="20">
        <v>24.72413793103448</v>
      </c>
      <c r="T759" s="20">
        <v>22.266666666666669</v>
      </c>
      <c r="U759" s="20">
        <v>16.698850574712651</v>
      </c>
      <c r="V759" s="43">
        <v>278.14211714134723</v>
      </c>
      <c r="W759" s="23">
        <v>346</v>
      </c>
      <c r="X759" s="44">
        <v>0.96111111111111114</v>
      </c>
      <c r="Y759" s="4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</row>
    <row r="760" spans="1:39" ht="16.5" customHeight="1" x14ac:dyDescent="0.25">
      <c r="A760" s="16">
        <v>21200780</v>
      </c>
      <c r="B760" s="17" t="s">
        <v>1211</v>
      </c>
      <c r="C760" s="17" t="s">
        <v>1822</v>
      </c>
      <c r="D760" s="17" t="s">
        <v>1125</v>
      </c>
      <c r="E760" s="17" t="s">
        <v>293</v>
      </c>
      <c r="F760" s="17">
        <v>11</v>
      </c>
      <c r="G760" s="17">
        <v>2780</v>
      </c>
      <c r="H760" s="18">
        <v>-73.780472220000007</v>
      </c>
      <c r="I760" s="19">
        <v>4.9292222199999998</v>
      </c>
      <c r="J760" s="42">
        <v>7.6677777777777756</v>
      </c>
      <c r="K760" s="20">
        <v>7.8705018853007349</v>
      </c>
      <c r="L760" s="20">
        <v>12.31111111111111</v>
      </c>
      <c r="M760" s="20">
        <v>16.37011494252874</v>
      </c>
      <c r="N760" s="20">
        <v>22.766666666666669</v>
      </c>
      <c r="O760" s="20">
        <v>24.550535077288949</v>
      </c>
      <c r="P760" s="20">
        <v>26.19777777777777</v>
      </c>
      <c r="Q760" s="20">
        <v>22.567969348658998</v>
      </c>
      <c r="R760" s="20">
        <v>14.733333333333331</v>
      </c>
      <c r="S760" s="20">
        <v>15.5448275862069</v>
      </c>
      <c r="T760" s="20">
        <v>15.497423701942131</v>
      </c>
      <c r="U760" s="20">
        <v>9.3811111111111121</v>
      </c>
      <c r="V760" s="43">
        <v>195.45915031970421</v>
      </c>
      <c r="W760" s="23">
        <v>357</v>
      </c>
      <c r="X760" s="44">
        <v>0.9916666666666667</v>
      </c>
      <c r="Y760" s="4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</row>
    <row r="761" spans="1:39" ht="16.5" customHeight="1" x14ac:dyDescent="0.25">
      <c r="A761" s="16">
        <v>23065060</v>
      </c>
      <c r="B761" s="17" t="s">
        <v>1236</v>
      </c>
      <c r="C761" s="17" t="s">
        <v>1600</v>
      </c>
      <c r="D761" s="17" t="s">
        <v>1823</v>
      </c>
      <c r="E761" s="17" t="s">
        <v>293</v>
      </c>
      <c r="F761" s="17">
        <v>11</v>
      </c>
      <c r="G761" s="17">
        <v>2200</v>
      </c>
      <c r="H761" s="18">
        <v>-74.461694440000002</v>
      </c>
      <c r="I761" s="19">
        <v>4.8421666700000001</v>
      </c>
      <c r="J761" s="42">
        <v>13.25</v>
      </c>
      <c r="K761" s="20">
        <v>13.790365581098341</v>
      </c>
      <c r="L761" s="20">
        <v>17.45</v>
      </c>
      <c r="M761" s="20">
        <v>19.076023391812871</v>
      </c>
      <c r="N761" s="20">
        <v>18.266666666666659</v>
      </c>
      <c r="O761" s="20">
        <v>16.243194192377491</v>
      </c>
      <c r="P761" s="20">
        <v>15.392307692307689</v>
      </c>
      <c r="Q761" s="20">
        <v>13.545</v>
      </c>
      <c r="R761" s="20">
        <v>14.33103448275862</v>
      </c>
      <c r="S761" s="20">
        <v>19.231666666666669</v>
      </c>
      <c r="T761" s="20">
        <v>19</v>
      </c>
      <c r="U761" s="20">
        <v>16.899999999999999</v>
      </c>
      <c r="V761" s="43">
        <v>196.47625867368831</v>
      </c>
      <c r="W761" s="23">
        <v>237</v>
      </c>
      <c r="X761" s="44">
        <v>0.98750000000000004</v>
      </c>
      <c r="Y761" s="45" t="s">
        <v>1214</v>
      </c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</row>
    <row r="762" spans="1:39" ht="16.5" customHeight="1" x14ac:dyDescent="0.25">
      <c r="A762" s="16">
        <v>35020010</v>
      </c>
      <c r="B762" s="17" t="s">
        <v>1211</v>
      </c>
      <c r="C762" s="17" t="s">
        <v>292</v>
      </c>
      <c r="D762" s="17" t="s">
        <v>294</v>
      </c>
      <c r="E762" s="17" t="s">
        <v>293</v>
      </c>
      <c r="F762" s="17">
        <v>3</v>
      </c>
      <c r="G762" s="17">
        <v>1467</v>
      </c>
      <c r="H762" s="18">
        <v>-73.818700000000007</v>
      </c>
      <c r="I762" s="19">
        <v>4.2483000000000004</v>
      </c>
      <c r="J762" s="42">
        <v>6.8548412698412671</v>
      </c>
      <c r="K762" s="20">
        <v>7.9552152774853937</v>
      </c>
      <c r="L762" s="20">
        <v>13.98425287356322</v>
      </c>
      <c r="M762" s="20">
        <v>21.352052545155999</v>
      </c>
      <c r="N762" s="20">
        <v>25.97996472663139</v>
      </c>
      <c r="O762" s="20">
        <v>26.244351961950059</v>
      </c>
      <c r="P762" s="20">
        <v>27.219693486590032</v>
      </c>
      <c r="Q762" s="20">
        <v>24.841257069877749</v>
      </c>
      <c r="R762" s="20">
        <v>20.763346104725411</v>
      </c>
      <c r="S762" s="20">
        <v>19.91226053639847</v>
      </c>
      <c r="T762" s="20">
        <v>17.858109833971898</v>
      </c>
      <c r="U762" s="20">
        <v>12.29425287356322</v>
      </c>
      <c r="V762" s="43">
        <v>225.2595985597541</v>
      </c>
      <c r="W762" s="23">
        <v>358</v>
      </c>
      <c r="X762" s="44">
        <v>0.99444444444444446</v>
      </c>
      <c r="Y762" s="4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</row>
    <row r="763" spans="1:39" ht="16.5" customHeight="1" x14ac:dyDescent="0.25">
      <c r="A763" s="16">
        <v>35020020</v>
      </c>
      <c r="B763" s="17" t="s">
        <v>1235</v>
      </c>
      <c r="C763" s="17" t="s">
        <v>334</v>
      </c>
      <c r="D763" s="17" t="s">
        <v>294</v>
      </c>
      <c r="E763" s="17" t="s">
        <v>293</v>
      </c>
      <c r="F763" s="17">
        <v>3</v>
      </c>
      <c r="G763" s="17">
        <v>1039</v>
      </c>
      <c r="H763" s="18">
        <v>-73.771169999999998</v>
      </c>
      <c r="I763" s="19">
        <v>4.1983799999999993</v>
      </c>
      <c r="J763" s="42">
        <v>10.03333333333333</v>
      </c>
      <c r="K763" s="20">
        <v>10.94745484400657</v>
      </c>
      <c r="L763" s="20">
        <v>18.473448275862069</v>
      </c>
      <c r="M763" s="20">
        <v>24.618390804597709</v>
      </c>
      <c r="N763" s="20">
        <v>27.832222222222221</v>
      </c>
      <c r="O763" s="20">
        <v>27.52339901477832</v>
      </c>
      <c r="P763" s="20">
        <v>29.065555555555552</v>
      </c>
      <c r="Q763" s="20">
        <v>27.066666666666659</v>
      </c>
      <c r="R763" s="20">
        <v>24.257471264367819</v>
      </c>
      <c r="S763" s="20">
        <v>23.533333333333331</v>
      </c>
      <c r="T763" s="20">
        <v>22.533333333333339</v>
      </c>
      <c r="U763" s="20">
        <v>17.399999999999999</v>
      </c>
      <c r="V763" s="43">
        <v>263.28460864805692</v>
      </c>
      <c r="W763" s="23">
        <v>357</v>
      </c>
      <c r="X763" s="44">
        <v>0.9916666666666667</v>
      </c>
      <c r="Y763" s="4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</row>
    <row r="764" spans="1:39" ht="16.5" customHeight="1" x14ac:dyDescent="0.25">
      <c r="A764" s="16">
        <v>35020300</v>
      </c>
      <c r="B764" s="17" t="s">
        <v>1227</v>
      </c>
      <c r="C764" s="17" t="s">
        <v>1047</v>
      </c>
      <c r="D764" s="17" t="s">
        <v>1048</v>
      </c>
      <c r="E764" s="17" t="s">
        <v>293</v>
      </c>
      <c r="F764" s="17">
        <v>11</v>
      </c>
      <c r="G764" s="17">
        <v>2300</v>
      </c>
      <c r="H764" s="18">
        <v>-74.002694439999999</v>
      </c>
      <c r="I764" s="19">
        <v>4.2539166699999997</v>
      </c>
      <c r="J764" s="42">
        <v>8.8333333333333304</v>
      </c>
      <c r="K764" s="20">
        <v>11.16345747430517</v>
      </c>
      <c r="L764" s="20">
        <v>15.50333333333333</v>
      </c>
      <c r="M764" s="20">
        <v>20.35747126436782</v>
      </c>
      <c r="N764" s="20">
        <v>23.896551724137922</v>
      </c>
      <c r="O764" s="20">
        <v>24.39719029374201</v>
      </c>
      <c r="P764" s="20">
        <v>25.302996715927751</v>
      </c>
      <c r="Q764" s="20">
        <v>23.572222222222219</v>
      </c>
      <c r="R764" s="20">
        <v>17.50738916256158</v>
      </c>
      <c r="S764" s="20">
        <v>17.628735632183911</v>
      </c>
      <c r="T764" s="20">
        <v>16.517241379310342</v>
      </c>
      <c r="U764" s="20">
        <v>12.035714285714279</v>
      </c>
      <c r="V764" s="43">
        <v>216.7156368211397</v>
      </c>
      <c r="W764" s="23">
        <v>347</v>
      </c>
      <c r="X764" s="44">
        <v>0.96388888888888891</v>
      </c>
      <c r="Y764" s="4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</row>
    <row r="765" spans="1:39" ht="16.5" customHeight="1" x14ac:dyDescent="0.25">
      <c r="A765" s="16">
        <v>21235010</v>
      </c>
      <c r="B765" s="17" t="s">
        <v>1236</v>
      </c>
      <c r="C765" s="17" t="s">
        <v>1011</v>
      </c>
      <c r="D765" s="17" t="s">
        <v>1011</v>
      </c>
      <c r="E765" s="17" t="s">
        <v>293</v>
      </c>
      <c r="F765" s="17">
        <v>10</v>
      </c>
      <c r="G765" s="17">
        <v>297</v>
      </c>
      <c r="H765" s="18">
        <v>-74.702388889999995</v>
      </c>
      <c r="I765" s="19">
        <v>4.5618055599999998</v>
      </c>
      <c r="J765" s="42">
        <v>6.8126436781609172</v>
      </c>
      <c r="K765" s="20">
        <v>7.6364167122787814</v>
      </c>
      <c r="L765" s="20">
        <v>11.16666666666667</v>
      </c>
      <c r="M765" s="20">
        <v>13.64827586206896</v>
      </c>
      <c r="N765" s="20">
        <v>12.517241379310351</v>
      </c>
      <c r="O765" s="20">
        <v>7.3068965517241393</v>
      </c>
      <c r="P765" s="20">
        <v>7.4466666666666619</v>
      </c>
      <c r="Q765" s="20">
        <v>6.9388888888888864</v>
      </c>
      <c r="R765" s="20">
        <v>9.6000000000000014</v>
      </c>
      <c r="S765" s="20">
        <v>12.58620689655173</v>
      </c>
      <c r="T765" s="20">
        <v>12.1141498216409</v>
      </c>
      <c r="U765" s="20">
        <v>8.25632183908046</v>
      </c>
      <c r="V765" s="43">
        <v>116.0303749630385</v>
      </c>
      <c r="W765" s="23">
        <v>355</v>
      </c>
      <c r="X765" s="44">
        <v>0.98611111111111116</v>
      </c>
      <c r="Y765" s="4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</row>
    <row r="766" spans="1:39" ht="16.5" customHeight="1" x14ac:dyDescent="0.25">
      <c r="A766" s="16">
        <v>35060210</v>
      </c>
      <c r="B766" s="17" t="s">
        <v>1211</v>
      </c>
      <c r="C766" s="17" t="s">
        <v>1824</v>
      </c>
      <c r="D766" s="17" t="s">
        <v>1825</v>
      </c>
      <c r="E766" s="17" t="s">
        <v>293</v>
      </c>
      <c r="F766" s="17">
        <v>11</v>
      </c>
      <c r="G766" s="17">
        <v>2100</v>
      </c>
      <c r="H766" s="18">
        <v>-73.641444440000001</v>
      </c>
      <c r="I766" s="19">
        <v>4.6502499999999998</v>
      </c>
      <c r="J766" s="42">
        <v>7.803448275862066</v>
      </c>
      <c r="K766" s="20">
        <v>9.6395051787293173</v>
      </c>
      <c r="L766" s="20">
        <v>17.896551724137929</v>
      </c>
      <c r="M766" s="20">
        <v>22.19310344827587</v>
      </c>
      <c r="N766" s="20">
        <v>25.466666666666669</v>
      </c>
      <c r="O766" s="20">
        <v>26.068965517241381</v>
      </c>
      <c r="P766" s="20">
        <v>26.199999999999989</v>
      </c>
      <c r="Q766" s="20">
        <v>23.72413793103448</v>
      </c>
      <c r="R766" s="20">
        <v>20.032019704433502</v>
      </c>
      <c r="S766" s="20">
        <v>19.188505747126431</v>
      </c>
      <c r="T766" s="20">
        <v>18.205971726780291</v>
      </c>
      <c r="U766" s="20">
        <v>11.37333333333333</v>
      </c>
      <c r="V766" s="43">
        <v>227.79220925362131</v>
      </c>
      <c r="W766" s="23">
        <v>352</v>
      </c>
      <c r="X766" s="44">
        <v>0.97777777777777775</v>
      </c>
      <c r="Y766" s="4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</row>
    <row r="767" spans="1:39" ht="16.5" customHeight="1" x14ac:dyDescent="0.25">
      <c r="A767" s="16">
        <v>35060050</v>
      </c>
      <c r="B767" s="17" t="s">
        <v>1211</v>
      </c>
      <c r="C767" s="17" t="s">
        <v>1825</v>
      </c>
      <c r="D767" s="17" t="s">
        <v>1825</v>
      </c>
      <c r="E767" s="17" t="s">
        <v>293</v>
      </c>
      <c r="F767" s="17">
        <v>11</v>
      </c>
      <c r="G767" s="17">
        <v>2323</v>
      </c>
      <c r="H767" s="18">
        <v>-73.668722220000006</v>
      </c>
      <c r="I767" s="19">
        <v>4.7922222200000002</v>
      </c>
      <c r="J767" s="42">
        <v>10.1735632183908</v>
      </c>
      <c r="K767" s="20">
        <v>12.427216748768471</v>
      </c>
      <c r="L767" s="20">
        <v>20.063333333333329</v>
      </c>
      <c r="M767" s="20">
        <v>24.6551724137931</v>
      </c>
      <c r="N767" s="20">
        <v>27.133333333333329</v>
      </c>
      <c r="O767" s="20">
        <v>26.512315270935961</v>
      </c>
      <c r="P767" s="20">
        <v>28</v>
      </c>
      <c r="Q767" s="20">
        <v>25.403448275862068</v>
      </c>
      <c r="R767" s="20">
        <v>21.753864447086809</v>
      </c>
      <c r="S767" s="20">
        <v>21.407407407407401</v>
      </c>
      <c r="T767" s="20">
        <v>20.3448275862069</v>
      </c>
      <c r="U767" s="20">
        <v>15.287158145065399</v>
      </c>
      <c r="V767" s="43">
        <v>253.16164018018361</v>
      </c>
      <c r="W767" s="23">
        <v>349</v>
      </c>
      <c r="X767" s="44">
        <v>0.96944444444444444</v>
      </c>
      <c r="Y767" s="4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</row>
    <row r="768" spans="1:39" ht="16.5" customHeight="1" x14ac:dyDescent="0.25">
      <c r="A768" s="16">
        <v>35060150</v>
      </c>
      <c r="B768" s="17" t="s">
        <v>1211</v>
      </c>
      <c r="C768" s="17" t="s">
        <v>1826</v>
      </c>
      <c r="D768" s="17" t="s">
        <v>1825</v>
      </c>
      <c r="E768" s="17" t="s">
        <v>293</v>
      </c>
      <c r="F768" s="17">
        <v>11</v>
      </c>
      <c r="G768" s="17">
        <v>2878</v>
      </c>
      <c r="H768" s="18">
        <v>-73.665277779999997</v>
      </c>
      <c r="I768" s="19">
        <v>4.7048611100000004</v>
      </c>
      <c r="J768" s="42">
        <v>9.1686507936507944</v>
      </c>
      <c r="K768" s="20">
        <v>11.380681151771061</v>
      </c>
      <c r="L768" s="20">
        <v>19.896551724137922</v>
      </c>
      <c r="M768" s="20">
        <v>25.785714285714281</v>
      </c>
      <c r="N768" s="20">
        <v>28.403703703703709</v>
      </c>
      <c r="O768" s="20">
        <v>28.535714285714281</v>
      </c>
      <c r="P768" s="20">
        <v>27.84615384615384</v>
      </c>
      <c r="Q768" s="20">
        <v>26.820238095238089</v>
      </c>
      <c r="R768" s="20">
        <v>22.144114010014391</v>
      </c>
      <c r="S768" s="20">
        <v>22.444444444444439</v>
      </c>
      <c r="T768" s="20">
        <v>20.95935960591132</v>
      </c>
      <c r="U768" s="20">
        <v>13.03095238095238</v>
      </c>
      <c r="V768" s="43">
        <v>256.41627832740647</v>
      </c>
      <c r="W768" s="23">
        <v>332</v>
      </c>
      <c r="X768" s="44">
        <v>0.92222222222222228</v>
      </c>
      <c r="Y768" s="4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</row>
    <row r="769" spans="1:39" ht="16.5" customHeight="1" x14ac:dyDescent="0.25">
      <c r="A769" s="16">
        <v>21201120</v>
      </c>
      <c r="B769" s="17" t="s">
        <v>1211</v>
      </c>
      <c r="C769" s="17" t="s">
        <v>1126</v>
      </c>
      <c r="D769" s="17" t="s">
        <v>1127</v>
      </c>
      <c r="E769" s="17" t="s">
        <v>293</v>
      </c>
      <c r="F769" s="17">
        <v>11</v>
      </c>
      <c r="G769" s="17">
        <v>3045</v>
      </c>
      <c r="H769" s="18">
        <v>-74.016666669999992</v>
      </c>
      <c r="I769" s="19">
        <v>4.6333333300000001</v>
      </c>
      <c r="J769" s="42">
        <v>6.9499999999999984</v>
      </c>
      <c r="K769" s="20">
        <v>7.2437775473165669</v>
      </c>
      <c r="L769" s="20">
        <v>10.199999999999999</v>
      </c>
      <c r="M769" s="20">
        <v>12.84210526315789</v>
      </c>
      <c r="N769" s="20">
        <v>14.42105263157895</v>
      </c>
      <c r="O769" s="20">
        <v>14.210526315789471</v>
      </c>
      <c r="P769" s="20">
        <v>15.637037037037031</v>
      </c>
      <c r="Q769" s="20">
        <v>14.749546279491829</v>
      </c>
      <c r="R769" s="20">
        <v>9.4120689655172427</v>
      </c>
      <c r="S769" s="20">
        <v>13.748820326678761</v>
      </c>
      <c r="T769" s="20">
        <v>14.26819923371648</v>
      </c>
      <c r="U769" s="20">
        <v>8.4368421052631568</v>
      </c>
      <c r="V769" s="43">
        <v>142.1199757055474</v>
      </c>
      <c r="W769" s="23">
        <v>229</v>
      </c>
      <c r="X769" s="44">
        <v>0.95416666666666672</v>
      </c>
      <c r="Y769" s="45" t="s">
        <v>1214</v>
      </c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</row>
    <row r="770" spans="1:39" ht="16.5" customHeight="1" x14ac:dyDescent="0.25">
      <c r="A770" s="16">
        <v>35020390</v>
      </c>
      <c r="B770" s="17" t="s">
        <v>1211</v>
      </c>
      <c r="C770" s="17" t="s">
        <v>1827</v>
      </c>
      <c r="D770" s="17" t="s">
        <v>1127</v>
      </c>
      <c r="E770" s="17" t="s">
        <v>293</v>
      </c>
      <c r="F770" s="17">
        <v>11</v>
      </c>
      <c r="G770" s="17">
        <v>2400</v>
      </c>
      <c r="H770" s="18">
        <v>-73.866666670000001</v>
      </c>
      <c r="I770" s="19">
        <v>4.68333333</v>
      </c>
      <c r="J770" s="42">
        <v>9.9499999999999993</v>
      </c>
      <c r="K770" s="20">
        <v>11.89144088669951</v>
      </c>
      <c r="L770" s="20">
        <v>16.8</v>
      </c>
      <c r="M770" s="20">
        <v>22.6203007518797</v>
      </c>
      <c r="N770" s="20">
        <v>26.89473684210526</v>
      </c>
      <c r="O770" s="20">
        <v>27.4</v>
      </c>
      <c r="P770" s="20">
        <v>28.3</v>
      </c>
      <c r="Q770" s="20">
        <v>27.232758620689651</v>
      </c>
      <c r="R770" s="20">
        <v>22.581034482758621</v>
      </c>
      <c r="S770" s="20">
        <v>22.368421052631579</v>
      </c>
      <c r="T770" s="20">
        <v>18.89473684210526</v>
      </c>
      <c r="U770" s="20">
        <v>13.684210526315789</v>
      </c>
      <c r="V770" s="43">
        <v>248.61764000518539</v>
      </c>
      <c r="W770" s="23">
        <v>235</v>
      </c>
      <c r="X770" s="44">
        <v>0.97916666666666663</v>
      </c>
      <c r="Y770" s="45" t="s">
        <v>1214</v>
      </c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</row>
    <row r="771" spans="1:39" ht="16.5" customHeight="1" x14ac:dyDescent="0.25">
      <c r="A771" s="16">
        <v>21201030</v>
      </c>
      <c r="B771" s="17" t="s">
        <v>1235</v>
      </c>
      <c r="C771" s="17" t="s">
        <v>1600</v>
      </c>
      <c r="D771" s="17" t="s">
        <v>1127</v>
      </c>
      <c r="E771" s="17" t="s">
        <v>293</v>
      </c>
      <c r="F771" s="17">
        <v>11</v>
      </c>
      <c r="G771" s="17">
        <v>3080</v>
      </c>
      <c r="H771" s="18">
        <v>-73.933333329999996</v>
      </c>
      <c r="I771" s="19">
        <v>4.6666666699999997</v>
      </c>
      <c r="J771" s="42">
        <v>8.6315789473684195</v>
      </c>
      <c r="K771" s="20">
        <v>8.8653137606681671</v>
      </c>
      <c r="L771" s="20">
        <v>13.78947368421052</v>
      </c>
      <c r="M771" s="20">
        <v>17.311740890688259</v>
      </c>
      <c r="N771" s="20">
        <v>22.38</v>
      </c>
      <c r="O771" s="20">
        <v>23.595141700404859</v>
      </c>
      <c r="P771" s="20">
        <v>22.50292397660818</v>
      </c>
      <c r="Q771" s="20">
        <v>20.444444444444439</v>
      </c>
      <c r="R771" s="20">
        <v>18.05263157894737</v>
      </c>
      <c r="S771" s="20">
        <v>17.474074074074071</v>
      </c>
      <c r="T771" s="20">
        <v>15.16666666666667</v>
      </c>
      <c r="U771" s="20">
        <v>10.74074074074074</v>
      </c>
      <c r="V771" s="43">
        <v>198.95473046482169</v>
      </c>
      <c r="W771" s="23">
        <v>224</v>
      </c>
      <c r="X771" s="44">
        <v>0.93333333333333335</v>
      </c>
      <c r="Y771" s="45" t="s">
        <v>1214</v>
      </c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</row>
    <row r="772" spans="1:39" ht="16.5" customHeight="1" x14ac:dyDescent="0.25">
      <c r="A772" s="16">
        <v>23060170</v>
      </c>
      <c r="B772" s="17" t="s">
        <v>1211</v>
      </c>
      <c r="C772" s="17" t="s">
        <v>432</v>
      </c>
      <c r="D772" s="17" t="s">
        <v>432</v>
      </c>
      <c r="E772" s="17" t="s">
        <v>293</v>
      </c>
      <c r="F772" s="17">
        <v>11</v>
      </c>
      <c r="G772" s="17">
        <v>1462</v>
      </c>
      <c r="H772" s="18">
        <v>-74.389111110000002</v>
      </c>
      <c r="I772" s="19">
        <v>5.3493611100000003</v>
      </c>
      <c r="J772" s="42">
        <v>10.85641025641026</v>
      </c>
      <c r="K772" s="20">
        <v>13.754314010086791</v>
      </c>
      <c r="L772" s="20">
        <v>17.855238635826119</v>
      </c>
      <c r="M772" s="20">
        <v>18.361013370865582</v>
      </c>
      <c r="N772" s="20">
        <v>15.8207671957672</v>
      </c>
      <c r="O772" s="20">
        <v>13.25</v>
      </c>
      <c r="P772" s="20">
        <v>9.8571428571428559</v>
      </c>
      <c r="Q772" s="20">
        <v>9.5921957671957649</v>
      </c>
      <c r="R772" s="20">
        <v>14.568370986920341</v>
      </c>
      <c r="S772" s="20">
        <v>19.619817677368211</v>
      </c>
      <c r="T772" s="20">
        <v>17.367589604212672</v>
      </c>
      <c r="U772" s="20">
        <v>13.481481481481479</v>
      </c>
      <c r="V772" s="43">
        <v>174.3843418432773</v>
      </c>
      <c r="W772" s="23">
        <v>335</v>
      </c>
      <c r="X772" s="44">
        <v>0.93055555555555558</v>
      </c>
      <c r="Y772" s="4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</row>
    <row r="773" spans="1:39" ht="16.5" customHeight="1" x14ac:dyDescent="0.25">
      <c r="A773" s="16">
        <v>23065100</v>
      </c>
      <c r="B773" s="17" t="s">
        <v>1236</v>
      </c>
      <c r="C773" s="17" t="s">
        <v>2501</v>
      </c>
      <c r="D773" s="17" t="s">
        <v>699</v>
      </c>
      <c r="E773" s="17" t="s">
        <v>293</v>
      </c>
      <c r="F773" s="17">
        <v>11</v>
      </c>
      <c r="G773" s="17">
        <v>2475</v>
      </c>
      <c r="H773" s="18">
        <v>-74.307388889999999</v>
      </c>
      <c r="I773" s="19">
        <v>4.9017499999999998</v>
      </c>
      <c r="J773" s="42">
        <v>18.2662962962963</v>
      </c>
      <c r="K773" s="20">
        <v>16.938403119868639</v>
      </c>
      <c r="L773" s="20">
        <v>22.6078431372549</v>
      </c>
      <c r="M773" s="20">
        <v>23.526315789473689</v>
      </c>
      <c r="N773" s="20">
        <v>22.88607142857143</v>
      </c>
      <c r="O773" s="20">
        <v>20.318965517241381</v>
      </c>
      <c r="P773" s="20">
        <v>19.1283908045977</v>
      </c>
      <c r="Q773" s="20">
        <v>20.7119540229885</v>
      </c>
      <c r="R773" s="20">
        <v>18.7</v>
      </c>
      <c r="S773" s="20">
        <v>21.78947368421052</v>
      </c>
      <c r="T773" s="20">
        <v>24.048872180451131</v>
      </c>
      <c r="U773" s="20">
        <v>21.341076830006049</v>
      </c>
      <c r="V773" s="43">
        <v>250.2636628109602</v>
      </c>
      <c r="W773" s="23">
        <v>233</v>
      </c>
      <c r="X773" s="44">
        <v>0.97083333333333333</v>
      </c>
      <c r="Y773" s="45" t="s">
        <v>1214</v>
      </c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</row>
    <row r="774" spans="1:39" ht="16.5" customHeight="1" x14ac:dyDescent="0.25">
      <c r="A774" s="16">
        <v>24010070</v>
      </c>
      <c r="B774" s="17" t="s">
        <v>1211</v>
      </c>
      <c r="C774" s="17" t="s">
        <v>99</v>
      </c>
      <c r="D774" s="17" t="s">
        <v>1035</v>
      </c>
      <c r="E774" s="17" t="s">
        <v>293</v>
      </c>
      <c r="F774" s="17">
        <v>11</v>
      </c>
      <c r="G774" s="17">
        <v>2650</v>
      </c>
      <c r="H774" s="18">
        <v>-73.70975</v>
      </c>
      <c r="I774" s="19">
        <v>5.3031944400000004</v>
      </c>
      <c r="J774" s="42">
        <v>5.4873563218390791</v>
      </c>
      <c r="K774" s="20">
        <v>7.2341338259441708</v>
      </c>
      <c r="L774" s="20">
        <v>10.62</v>
      </c>
      <c r="M774" s="20">
        <v>13.74791914387634</v>
      </c>
      <c r="N774" s="20">
        <v>15.78333333333333</v>
      </c>
      <c r="O774" s="20">
        <v>15.06666666666667</v>
      </c>
      <c r="P774" s="20">
        <v>15.16666666666667</v>
      </c>
      <c r="Q774" s="20">
        <v>12.1</v>
      </c>
      <c r="R774" s="20">
        <v>8.9285714285714324</v>
      </c>
      <c r="S774" s="20">
        <v>12.616049382716049</v>
      </c>
      <c r="T774" s="20">
        <v>13.96666666666667</v>
      </c>
      <c r="U774" s="20">
        <v>7.2413793103448256</v>
      </c>
      <c r="V774" s="43">
        <v>137.95874274662521</v>
      </c>
      <c r="W774" s="23">
        <v>352</v>
      </c>
      <c r="X774" s="44">
        <v>0.97777777777777775</v>
      </c>
      <c r="Y774" s="4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</row>
    <row r="775" spans="1:39" ht="16.5" customHeight="1" x14ac:dyDescent="0.25">
      <c r="A775" s="16">
        <v>35070230</v>
      </c>
      <c r="B775" s="17" t="s">
        <v>1235</v>
      </c>
      <c r="C775" s="17" t="s">
        <v>1828</v>
      </c>
      <c r="D775" s="17" t="s">
        <v>1829</v>
      </c>
      <c r="E775" s="17" t="s">
        <v>293</v>
      </c>
      <c r="F775" s="17">
        <v>11</v>
      </c>
      <c r="G775" s="17">
        <v>1815</v>
      </c>
      <c r="H775" s="18">
        <v>-73.579416670000001</v>
      </c>
      <c r="I775" s="19">
        <v>5.0751111099999999</v>
      </c>
      <c r="J775" s="42">
        <v>6.4195402298850546</v>
      </c>
      <c r="K775" s="20">
        <v>8.2720545977011497</v>
      </c>
      <c r="L775" s="20">
        <v>14.51724137931034</v>
      </c>
      <c r="M775" s="20">
        <v>21.027348394768129</v>
      </c>
      <c r="N775" s="20">
        <v>24.36666666666666</v>
      </c>
      <c r="O775" s="20">
        <v>26.261083743842359</v>
      </c>
      <c r="P775" s="20">
        <v>27.498888888888889</v>
      </c>
      <c r="Q775" s="20">
        <v>23.933333333333319</v>
      </c>
      <c r="R775" s="20">
        <v>18.535714285714281</v>
      </c>
      <c r="S775" s="20">
        <v>18.76913580246914</v>
      </c>
      <c r="T775" s="20">
        <v>18.123882503192849</v>
      </c>
      <c r="U775" s="20">
        <v>10.40740740740741</v>
      </c>
      <c r="V775" s="43">
        <v>218.1322972331796</v>
      </c>
      <c r="W775" s="23">
        <v>345</v>
      </c>
      <c r="X775" s="44">
        <v>0.95833333333333337</v>
      </c>
      <c r="Y775" s="4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</row>
    <row r="776" spans="1:39" ht="16.5" customHeight="1" x14ac:dyDescent="0.25">
      <c r="A776" s="16">
        <v>21205770</v>
      </c>
      <c r="B776" s="17" t="s">
        <v>1236</v>
      </c>
      <c r="C776" s="17" t="s">
        <v>1830</v>
      </c>
      <c r="D776" s="17" t="s">
        <v>1037</v>
      </c>
      <c r="E776" s="17" t="s">
        <v>293</v>
      </c>
      <c r="F776" s="17">
        <v>11</v>
      </c>
      <c r="G776" s="17">
        <v>2550</v>
      </c>
      <c r="H776" s="18">
        <v>-74.272499999999994</v>
      </c>
      <c r="I776" s="19">
        <v>4.7288055599999996</v>
      </c>
      <c r="J776" s="42">
        <v>6.0918021856418703</v>
      </c>
      <c r="K776" s="20">
        <v>9.3195799650541034</v>
      </c>
      <c r="L776" s="20">
        <v>12.18427586206896</v>
      </c>
      <c r="M776" s="20">
        <v>14.13870612146474</v>
      </c>
      <c r="N776" s="20">
        <v>18.575380851033021</v>
      </c>
      <c r="O776" s="20">
        <v>15.01277139208174</v>
      </c>
      <c r="P776" s="20">
        <v>14.12162622392507</v>
      </c>
      <c r="Q776" s="20">
        <v>11.735432900432899</v>
      </c>
      <c r="R776" s="20">
        <v>12.687760515346721</v>
      </c>
      <c r="S776" s="20">
        <v>15.11569075149035</v>
      </c>
      <c r="T776" s="20">
        <v>14.906688139446761</v>
      </c>
      <c r="U776" s="20">
        <v>7.9230911330049256</v>
      </c>
      <c r="V776" s="43">
        <v>151.81280604099121</v>
      </c>
      <c r="W776" s="23">
        <v>315</v>
      </c>
      <c r="X776" s="44">
        <v>0.875</v>
      </c>
      <c r="Y776" s="4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</row>
    <row r="777" spans="1:39" ht="16.5" customHeight="1" x14ac:dyDescent="0.25">
      <c r="A777" s="16">
        <v>21206060</v>
      </c>
      <c r="B777" s="17" t="s">
        <v>1288</v>
      </c>
      <c r="C777" s="17" t="s">
        <v>1036</v>
      </c>
      <c r="D777" s="17" t="s">
        <v>1037</v>
      </c>
      <c r="E777" s="17" t="s">
        <v>293</v>
      </c>
      <c r="F777" s="17">
        <v>11</v>
      </c>
      <c r="G777" s="17">
        <v>2575</v>
      </c>
      <c r="H777" s="18">
        <v>-74.25333332999999</v>
      </c>
      <c r="I777" s="19">
        <v>4.7171111100000003</v>
      </c>
      <c r="J777" s="42">
        <v>3.8805750689039811</v>
      </c>
      <c r="K777" s="20">
        <v>4.9540070485070489</v>
      </c>
      <c r="L777" s="20">
        <v>8.5493714285714244</v>
      </c>
      <c r="M777" s="20">
        <v>11.83809726530033</v>
      </c>
      <c r="N777" s="20">
        <v>13.31989389920424</v>
      </c>
      <c r="O777" s="20">
        <v>9.8979727169382343</v>
      </c>
      <c r="P777" s="20">
        <v>9.7313407856511276</v>
      </c>
      <c r="Q777" s="20">
        <v>8.9122911877394628</v>
      </c>
      <c r="R777" s="20">
        <v>7.2919143876337671</v>
      </c>
      <c r="S777" s="20">
        <v>10.79091758331028</v>
      </c>
      <c r="T777" s="20">
        <v>11.49411420663295</v>
      </c>
      <c r="U777" s="20">
        <v>6.5303731070972448</v>
      </c>
      <c r="V777" s="43">
        <v>107.1908686854901</v>
      </c>
      <c r="W777" s="23">
        <v>320</v>
      </c>
      <c r="X777" s="44">
        <v>0.88888888888888884</v>
      </c>
      <c r="Y777" s="4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</row>
    <row r="778" spans="1:39" ht="16.5" customHeight="1" x14ac:dyDescent="0.25">
      <c r="A778" s="16">
        <v>21201550</v>
      </c>
      <c r="B778" s="17" t="s">
        <v>1211</v>
      </c>
      <c r="C778" s="17" t="s">
        <v>1831</v>
      </c>
      <c r="D778" s="17" t="s">
        <v>1037</v>
      </c>
      <c r="E778" s="17" t="s">
        <v>293</v>
      </c>
      <c r="F778" s="17">
        <v>11</v>
      </c>
      <c r="G778" s="17">
        <v>2560</v>
      </c>
      <c r="H778" s="18">
        <v>-74.226388889999996</v>
      </c>
      <c r="I778" s="19">
        <v>4.7966666699999996</v>
      </c>
      <c r="J778" s="42">
        <v>6.5089179548156926</v>
      </c>
      <c r="K778" s="20">
        <v>9.0032667711026768</v>
      </c>
      <c r="L778" s="20">
        <v>13.094252873563221</v>
      </c>
      <c r="M778" s="20">
        <v>16.295918367346939</v>
      </c>
      <c r="N778" s="20">
        <v>16.166666666666661</v>
      </c>
      <c r="O778" s="20">
        <v>15.807692307692299</v>
      </c>
      <c r="P778" s="20">
        <v>14</v>
      </c>
      <c r="Q778" s="20">
        <v>12.38461538461539</v>
      </c>
      <c r="R778" s="20">
        <v>12.517241379310351</v>
      </c>
      <c r="S778" s="20">
        <v>15.357142857142859</v>
      </c>
      <c r="T778" s="20">
        <v>15.758620689655171</v>
      </c>
      <c r="U778" s="20">
        <v>9.0344827586206868</v>
      </c>
      <c r="V778" s="43">
        <v>155.92881801053201</v>
      </c>
      <c r="W778" s="23">
        <v>338</v>
      </c>
      <c r="X778" s="44">
        <v>0.93888888888888888</v>
      </c>
      <c r="Y778" s="4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</row>
    <row r="779" spans="1:39" ht="16.5" customHeight="1" x14ac:dyDescent="0.25">
      <c r="A779" s="16">
        <v>35070490</v>
      </c>
      <c r="B779" s="17" t="s">
        <v>1211</v>
      </c>
      <c r="C779" s="17" t="s">
        <v>1832</v>
      </c>
      <c r="D779" s="17" t="s">
        <v>1833</v>
      </c>
      <c r="E779" s="17" t="s">
        <v>293</v>
      </c>
      <c r="F779" s="17">
        <v>11</v>
      </c>
      <c r="G779" s="17">
        <v>2346</v>
      </c>
      <c r="H779" s="18">
        <v>-73.584361110000003</v>
      </c>
      <c r="I779" s="19">
        <v>4.9593888899999996</v>
      </c>
      <c r="J779" s="42">
        <v>6.4074074074074057</v>
      </c>
      <c r="K779" s="20">
        <v>7.9742629420151756</v>
      </c>
      <c r="L779" s="20">
        <v>13.976923076923081</v>
      </c>
      <c r="M779" s="20">
        <v>20.428571428571431</v>
      </c>
      <c r="N779" s="20">
        <v>24.28571428571427</v>
      </c>
      <c r="O779" s="20">
        <v>26.2</v>
      </c>
      <c r="P779" s="20">
        <v>26.515964240102161</v>
      </c>
      <c r="Q779" s="20">
        <v>22.84615384615385</v>
      </c>
      <c r="R779" s="20">
        <v>17.9765553731071</v>
      </c>
      <c r="S779" s="20">
        <v>17.865694076038899</v>
      </c>
      <c r="T779" s="20">
        <v>14.704827586206889</v>
      </c>
      <c r="U779" s="20">
        <v>7.8183023872679023</v>
      </c>
      <c r="V779" s="43">
        <v>207.0003766495081</v>
      </c>
      <c r="W779" s="23">
        <v>318</v>
      </c>
      <c r="X779" s="44">
        <v>0.8833333333333333</v>
      </c>
      <c r="Y779" s="4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</row>
    <row r="780" spans="1:39" ht="16.5" customHeight="1" x14ac:dyDescent="0.25">
      <c r="A780" s="16">
        <v>35070480</v>
      </c>
      <c r="B780" s="17" t="s">
        <v>1235</v>
      </c>
      <c r="C780" s="17" t="s">
        <v>943</v>
      </c>
      <c r="D780" s="17" t="s">
        <v>1833</v>
      </c>
      <c r="E780" s="17" t="s">
        <v>293</v>
      </c>
      <c r="F780" s="17">
        <v>6</v>
      </c>
      <c r="G780" s="17">
        <v>1854</v>
      </c>
      <c r="H780" s="18">
        <v>-73.539444439999997</v>
      </c>
      <c r="I780" s="19">
        <v>5.0100277999999996</v>
      </c>
      <c r="J780" s="42">
        <v>6.1428571428571406</v>
      </c>
      <c r="K780" s="20">
        <v>7.3096335145235276</v>
      </c>
      <c r="L780" s="20">
        <v>13.225287356321839</v>
      </c>
      <c r="M780" s="20">
        <v>19.103448275862071</v>
      </c>
      <c r="N780" s="20">
        <v>23.620689655172409</v>
      </c>
      <c r="O780" s="20">
        <v>24.981569560047561</v>
      </c>
      <c r="P780" s="20">
        <v>25.86666666666666</v>
      </c>
      <c r="Q780" s="20">
        <v>23.133333333333329</v>
      </c>
      <c r="R780" s="20">
        <v>17.11538461538461</v>
      </c>
      <c r="S780" s="20">
        <v>17.333333333333329</v>
      </c>
      <c r="T780" s="20">
        <v>15.703703703703701</v>
      </c>
      <c r="U780" s="20">
        <v>7.7499999999999973</v>
      </c>
      <c r="V780" s="43">
        <v>201.2859071572062</v>
      </c>
      <c r="W780" s="23">
        <v>341</v>
      </c>
      <c r="X780" s="44">
        <v>0.94722222222222219</v>
      </c>
      <c r="Y780" s="4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</row>
    <row r="781" spans="1:39" ht="16.5" customHeight="1" x14ac:dyDescent="0.25">
      <c r="A781" s="16">
        <v>35040010</v>
      </c>
      <c r="B781" s="17" t="s">
        <v>1211</v>
      </c>
      <c r="C781" s="17" t="s">
        <v>1834</v>
      </c>
      <c r="D781" s="17" t="s">
        <v>328</v>
      </c>
      <c r="E781" s="17" t="s">
        <v>293</v>
      </c>
      <c r="F781" s="17">
        <v>3</v>
      </c>
      <c r="G781" s="17">
        <v>870</v>
      </c>
      <c r="H781" s="18">
        <v>-73.546527779999991</v>
      </c>
      <c r="I781" s="19">
        <v>4.3387222200000002</v>
      </c>
      <c r="J781" s="42">
        <v>6.799999999999998</v>
      </c>
      <c r="K781" s="20">
        <v>6.5823891625615758</v>
      </c>
      <c r="L781" s="20">
        <v>13.30911680911681</v>
      </c>
      <c r="M781" s="20">
        <v>21.416666666666671</v>
      </c>
      <c r="N781" s="20">
        <v>24.965517241379299</v>
      </c>
      <c r="O781" s="20">
        <v>25.463054187192121</v>
      </c>
      <c r="P781" s="20">
        <v>25.253400383141759</v>
      </c>
      <c r="Q781" s="20">
        <v>22.952000000000002</v>
      </c>
      <c r="R781" s="20">
        <v>19.458333333333329</v>
      </c>
      <c r="S781" s="20">
        <v>20.92</v>
      </c>
      <c r="T781" s="20">
        <v>20.316730523627061</v>
      </c>
      <c r="U781" s="20">
        <v>14.44615384615385</v>
      </c>
      <c r="V781" s="43">
        <v>221.88336215317241</v>
      </c>
      <c r="W781" s="23">
        <v>308</v>
      </c>
      <c r="X781" s="44">
        <v>0.85555555555555551</v>
      </c>
      <c r="Y781" s="4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</row>
    <row r="782" spans="1:39" ht="16.5" customHeight="1" x14ac:dyDescent="0.25">
      <c r="A782" s="16">
        <v>35050010</v>
      </c>
      <c r="B782" s="17" t="s">
        <v>1211</v>
      </c>
      <c r="C782" s="17" t="s">
        <v>328</v>
      </c>
      <c r="D782" s="17" t="s">
        <v>328</v>
      </c>
      <c r="E782" s="17" t="s">
        <v>293</v>
      </c>
      <c r="F782" s="17">
        <v>3</v>
      </c>
      <c r="G782" s="17">
        <v>480</v>
      </c>
      <c r="H782" s="18">
        <v>-73.349997220000006</v>
      </c>
      <c r="I782" s="19">
        <v>4.51</v>
      </c>
      <c r="J782" s="42">
        <v>3.9999999999999991</v>
      </c>
      <c r="K782" s="20">
        <v>5.017050280278581</v>
      </c>
      <c r="L782" s="20">
        <v>11.529885057471271</v>
      </c>
      <c r="M782" s="20">
        <v>18.741973840665871</v>
      </c>
      <c r="N782" s="20">
        <v>20.620689655172409</v>
      </c>
      <c r="O782" s="20">
        <v>20.285714285714281</v>
      </c>
      <c r="P782" s="20">
        <v>20.12222222222222</v>
      </c>
      <c r="Q782" s="20">
        <v>16.066666666666659</v>
      </c>
      <c r="R782" s="20">
        <v>13.7565772669221</v>
      </c>
      <c r="S782" s="20">
        <v>15.1640903686088</v>
      </c>
      <c r="T782" s="20">
        <v>14.431893248777911</v>
      </c>
      <c r="U782" s="20">
        <v>6.5999999999999979</v>
      </c>
      <c r="V782" s="43">
        <v>166.3367628925001</v>
      </c>
      <c r="W782" s="23">
        <v>351</v>
      </c>
      <c r="X782" s="44">
        <v>0.97499999999999998</v>
      </c>
      <c r="Y782" s="4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</row>
    <row r="783" spans="1:39" ht="16.5" customHeight="1" x14ac:dyDescent="0.25">
      <c r="A783" s="16">
        <v>35050020</v>
      </c>
      <c r="B783" s="17" t="s">
        <v>1211</v>
      </c>
      <c r="C783" s="17" t="s">
        <v>1835</v>
      </c>
      <c r="D783" s="17" t="s">
        <v>328</v>
      </c>
      <c r="E783" s="17" t="s">
        <v>293</v>
      </c>
      <c r="F783" s="17">
        <v>3</v>
      </c>
      <c r="G783" s="17">
        <v>426</v>
      </c>
      <c r="H783" s="18">
        <v>-73.395972220000004</v>
      </c>
      <c r="I783" s="19">
        <v>4.4232222200000004</v>
      </c>
      <c r="J783" s="42">
        <v>3.399999999999999</v>
      </c>
      <c r="K783" s="20">
        <v>4.3905788177339904</v>
      </c>
      <c r="L783" s="20">
        <v>8.87222222222222</v>
      </c>
      <c r="M783" s="20">
        <v>14.2183908045977</v>
      </c>
      <c r="N783" s="20">
        <v>17.315977011494251</v>
      </c>
      <c r="O783" s="20">
        <v>17.747454844006558</v>
      </c>
      <c r="P783" s="20">
        <v>17.999999999999989</v>
      </c>
      <c r="Q783" s="20">
        <v>14.71</v>
      </c>
      <c r="R783" s="20">
        <v>13.0448275862069</v>
      </c>
      <c r="S783" s="20">
        <v>13.068965517241381</v>
      </c>
      <c r="T783" s="20">
        <v>11.44827586206897</v>
      </c>
      <c r="U783" s="20">
        <v>5.928571428571427</v>
      </c>
      <c r="V783" s="43">
        <v>142.14526409414341</v>
      </c>
      <c r="W783" s="23">
        <v>356</v>
      </c>
      <c r="X783" s="44">
        <v>0.98888888888888893</v>
      </c>
      <c r="Y783" s="4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</row>
    <row r="784" spans="1:39" ht="16.5" customHeight="1" x14ac:dyDescent="0.25">
      <c r="A784" s="16">
        <v>21205420</v>
      </c>
      <c r="B784" s="17" t="s">
        <v>1244</v>
      </c>
      <c r="C784" s="17" t="s">
        <v>1103</v>
      </c>
      <c r="D784" s="17" t="s">
        <v>1836</v>
      </c>
      <c r="E784" s="17" t="s">
        <v>293</v>
      </c>
      <c r="F784" s="17">
        <v>11</v>
      </c>
      <c r="G784" s="17">
        <v>2543</v>
      </c>
      <c r="H784" s="18">
        <v>-74.209000000000003</v>
      </c>
      <c r="I784" s="19">
        <v>4.6914166699999997</v>
      </c>
      <c r="J784" s="42">
        <v>7.2224206349206312</v>
      </c>
      <c r="K784" s="20">
        <v>9.5350940065681442</v>
      </c>
      <c r="L784" s="20">
        <v>14.59564611633577</v>
      </c>
      <c r="M784" s="20">
        <v>17.584707646176909</v>
      </c>
      <c r="N784" s="20">
        <v>18.67983716475096</v>
      </c>
      <c r="O784" s="20">
        <v>15.83809523809524</v>
      </c>
      <c r="P784" s="20">
        <v>16.088030059044549</v>
      </c>
      <c r="Q784" s="20">
        <v>13.756348262650279</v>
      </c>
      <c r="R784" s="20">
        <v>13.43647616751065</v>
      </c>
      <c r="S784" s="20">
        <v>15.94225589225589</v>
      </c>
      <c r="T784" s="20">
        <v>16.144827586206901</v>
      </c>
      <c r="U784" s="20">
        <v>11.13448275862069</v>
      </c>
      <c r="V784" s="43">
        <v>169.95822153313659</v>
      </c>
      <c r="W784" s="23">
        <v>356</v>
      </c>
      <c r="X784" s="44">
        <v>0.98888888888888893</v>
      </c>
      <c r="Y784" s="4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</row>
    <row r="785" spans="1:39" ht="16.5" customHeight="1" x14ac:dyDescent="0.25">
      <c r="A785" s="16">
        <v>21230110</v>
      </c>
      <c r="B785" s="17" t="s">
        <v>1564</v>
      </c>
      <c r="C785" s="17" t="s">
        <v>1837</v>
      </c>
      <c r="D785" s="17" t="s">
        <v>82</v>
      </c>
      <c r="E785" s="17" t="s">
        <v>293</v>
      </c>
      <c r="F785" s="17">
        <v>10</v>
      </c>
      <c r="G785" s="17">
        <v>277</v>
      </c>
      <c r="H785" s="18">
        <v>-74.838374999999999</v>
      </c>
      <c r="I785" s="19">
        <v>4.3877777800000004</v>
      </c>
      <c r="J785" s="42">
        <v>4.133333333333332</v>
      </c>
      <c r="K785" s="20">
        <v>5.0314464073382013</v>
      </c>
      <c r="L785" s="20">
        <v>8.1666666666666643</v>
      </c>
      <c r="M785" s="20">
        <v>10.182758620689659</v>
      </c>
      <c r="N785" s="20">
        <v>10.17241379310345</v>
      </c>
      <c r="O785" s="20">
        <v>4.7586206896551726</v>
      </c>
      <c r="P785" s="20">
        <v>4.068965517241379</v>
      </c>
      <c r="Q785" s="20">
        <v>3.7142857142857131</v>
      </c>
      <c r="R785" s="20">
        <v>6.7336504161712254</v>
      </c>
      <c r="S785" s="20">
        <v>9.1066666666666656</v>
      </c>
      <c r="T785" s="20">
        <v>7.6551724137931041</v>
      </c>
      <c r="U785" s="20">
        <v>5.1724137931034466</v>
      </c>
      <c r="V785" s="43">
        <v>78.896394032048022</v>
      </c>
      <c r="W785" s="23">
        <v>351</v>
      </c>
      <c r="X785" s="44">
        <v>0.97499999999999998</v>
      </c>
      <c r="Y785" s="4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</row>
    <row r="786" spans="1:39" ht="16.5" customHeight="1" x14ac:dyDescent="0.25">
      <c r="A786" s="16">
        <v>21230060</v>
      </c>
      <c r="B786" s="17" t="s">
        <v>1211</v>
      </c>
      <c r="C786" s="17" t="s">
        <v>82</v>
      </c>
      <c r="D786" s="17" t="s">
        <v>82</v>
      </c>
      <c r="E786" s="17" t="s">
        <v>293</v>
      </c>
      <c r="F786" s="17">
        <v>10</v>
      </c>
      <c r="G786" s="17">
        <v>289</v>
      </c>
      <c r="H786" s="18">
        <v>-74.825555560000012</v>
      </c>
      <c r="I786" s="19">
        <v>4.39861111</v>
      </c>
      <c r="J786" s="42">
        <v>5.2333333333333334</v>
      </c>
      <c r="K786" s="20">
        <v>6.9005435705792406</v>
      </c>
      <c r="L786" s="20">
        <v>9.4999999999999964</v>
      </c>
      <c r="M786" s="20">
        <v>12.17241379310345</v>
      </c>
      <c r="N786" s="20">
        <v>12.04597701149425</v>
      </c>
      <c r="O786" s="20">
        <v>6.2758620689655178</v>
      </c>
      <c r="P786" s="20">
        <v>4.8689655172413779</v>
      </c>
      <c r="Q786" s="20">
        <v>4.5517241379310338</v>
      </c>
      <c r="R786" s="20">
        <v>7.7586206896551726</v>
      </c>
      <c r="S786" s="20">
        <v>10.55172413793103</v>
      </c>
      <c r="T786" s="20">
        <v>9.2333333333333325</v>
      </c>
      <c r="U786" s="20">
        <v>6.4066666666666627</v>
      </c>
      <c r="V786" s="43">
        <v>95.499164260234394</v>
      </c>
      <c r="W786" s="23">
        <v>350</v>
      </c>
      <c r="X786" s="44">
        <v>0.97222222222222221</v>
      </c>
      <c r="Y786" s="4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</row>
    <row r="787" spans="1:39" ht="16.5" customHeight="1" x14ac:dyDescent="0.25">
      <c r="A787" s="16">
        <v>21190210</v>
      </c>
      <c r="B787" s="17" t="s">
        <v>1211</v>
      </c>
      <c r="C787" s="17" t="s">
        <v>1132</v>
      </c>
      <c r="D787" s="17" t="s">
        <v>1132</v>
      </c>
      <c r="E787" s="17" t="s">
        <v>293</v>
      </c>
      <c r="F787" s="17">
        <v>10</v>
      </c>
      <c r="G787" s="17">
        <v>322</v>
      </c>
      <c r="H787" s="18">
        <v>-74.648666669999997</v>
      </c>
      <c r="I787" s="19">
        <v>4.3058888899999994</v>
      </c>
      <c r="J787" s="42">
        <v>4.9080459770114926</v>
      </c>
      <c r="K787" s="20">
        <v>6.6425272695285029</v>
      </c>
      <c r="L787" s="20">
        <v>8.9285714285714253</v>
      </c>
      <c r="M787" s="20">
        <v>10.59003831417624</v>
      </c>
      <c r="N787" s="20">
        <v>9.7931034482758612</v>
      </c>
      <c r="O787" s="20">
        <v>5.5098522167487696</v>
      </c>
      <c r="P787" s="20">
        <v>3.25</v>
      </c>
      <c r="Q787" s="20">
        <v>2.9999999999999991</v>
      </c>
      <c r="R787" s="20">
        <v>5.8620689655172438</v>
      </c>
      <c r="S787" s="20">
        <v>10.379310344827591</v>
      </c>
      <c r="T787" s="20">
        <v>10.506624766434509</v>
      </c>
      <c r="U787" s="20">
        <v>6.9999999999999973</v>
      </c>
      <c r="V787" s="43">
        <v>86.370142731091633</v>
      </c>
      <c r="W787" s="23">
        <v>345</v>
      </c>
      <c r="X787" s="44">
        <v>0.95833333333333337</v>
      </c>
      <c r="Y787" s="4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</row>
    <row r="788" spans="1:39" ht="16.5" customHeight="1" x14ac:dyDescent="0.25">
      <c r="A788" s="16">
        <v>23060260</v>
      </c>
      <c r="B788" s="17" t="s">
        <v>1211</v>
      </c>
      <c r="C788" s="17" t="s">
        <v>1096</v>
      </c>
      <c r="D788" s="17" t="s">
        <v>1097</v>
      </c>
      <c r="E788" s="17" t="s">
        <v>293</v>
      </c>
      <c r="F788" s="17">
        <v>11</v>
      </c>
      <c r="G788" s="17">
        <v>1500</v>
      </c>
      <c r="H788" s="18">
        <v>-74.382027780000001</v>
      </c>
      <c r="I788" s="19">
        <v>5.0646388900000003</v>
      </c>
      <c r="J788" s="42">
        <v>11.540229885057469</v>
      </c>
      <c r="K788" s="20">
        <v>12.72989532019704</v>
      </c>
      <c r="L788" s="20">
        <v>15.3</v>
      </c>
      <c r="M788" s="20">
        <v>15.688505747126429</v>
      </c>
      <c r="N788" s="20">
        <v>14.597777777777781</v>
      </c>
      <c r="O788" s="20">
        <v>8.625445897740784</v>
      </c>
      <c r="P788" s="20">
        <v>6.5999999999999979</v>
      </c>
      <c r="Q788" s="20">
        <v>6.6166666666666654</v>
      </c>
      <c r="R788" s="20">
        <v>9.8574712643678133</v>
      </c>
      <c r="S788" s="20">
        <v>16.116091954022991</v>
      </c>
      <c r="T788" s="20">
        <v>16.600000000000001</v>
      </c>
      <c r="U788" s="20">
        <v>12.18</v>
      </c>
      <c r="V788" s="43">
        <v>146.45208451295699</v>
      </c>
      <c r="W788" s="23">
        <v>357</v>
      </c>
      <c r="X788" s="44">
        <v>0.9916666666666667</v>
      </c>
      <c r="Y788" s="4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</row>
    <row r="789" spans="1:39" ht="16.5" customHeight="1" x14ac:dyDescent="0.25">
      <c r="A789" s="16">
        <v>23065120</v>
      </c>
      <c r="B789" s="17" t="s">
        <v>1236</v>
      </c>
      <c r="C789" s="17" t="s">
        <v>1839</v>
      </c>
      <c r="D789" s="17" t="s">
        <v>1134</v>
      </c>
      <c r="E789" s="17" t="s">
        <v>293</v>
      </c>
      <c r="F789" s="17">
        <v>11</v>
      </c>
      <c r="G789" s="17">
        <v>2000</v>
      </c>
      <c r="H789" s="18">
        <v>-74.13936111000001</v>
      </c>
      <c r="I789" s="19">
        <v>5.1415555599999996</v>
      </c>
      <c r="J789" s="42">
        <v>12.46111111111111</v>
      </c>
      <c r="K789" s="20">
        <v>13.26667706550287</v>
      </c>
      <c r="L789" s="20">
        <v>18.226164325244788</v>
      </c>
      <c r="M789" s="20">
        <v>18.865934065934059</v>
      </c>
      <c r="N789" s="20">
        <v>16.53347837259847</v>
      </c>
      <c r="O789" s="20">
        <v>11.29867209252517</v>
      </c>
      <c r="P789" s="20">
        <v>10.1862861672612</v>
      </c>
      <c r="Q789" s="20">
        <v>10.49540229885057</v>
      </c>
      <c r="R789" s="20">
        <v>12.840147783251229</v>
      </c>
      <c r="S789" s="20">
        <v>17.566584564860431</v>
      </c>
      <c r="T789" s="20">
        <v>19.232758620689651</v>
      </c>
      <c r="U789" s="20">
        <v>13.97922824302135</v>
      </c>
      <c r="V789" s="43">
        <v>174.9524447108509</v>
      </c>
      <c r="W789" s="23">
        <v>349</v>
      </c>
      <c r="X789" s="44">
        <v>0.96944444444444444</v>
      </c>
      <c r="Y789" s="4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</row>
    <row r="790" spans="1:39" ht="16.5" customHeight="1" x14ac:dyDescent="0.25">
      <c r="A790" s="16">
        <v>23120240</v>
      </c>
      <c r="B790" s="17" t="s">
        <v>1211</v>
      </c>
      <c r="C790" s="17" t="s">
        <v>1040</v>
      </c>
      <c r="D790" s="17" t="s">
        <v>1040</v>
      </c>
      <c r="E790" s="17" t="s">
        <v>293</v>
      </c>
      <c r="F790" s="17">
        <v>11</v>
      </c>
      <c r="G790" s="17">
        <v>138</v>
      </c>
      <c r="H790" s="18">
        <v>-74.154638890000001</v>
      </c>
      <c r="I790" s="19">
        <v>5.3713888900000004</v>
      </c>
      <c r="J790" s="42">
        <v>11.16666666666667</v>
      </c>
      <c r="K790" s="20">
        <v>13.5370381773399</v>
      </c>
      <c r="L790" s="20">
        <v>16.866666666666671</v>
      </c>
      <c r="M790" s="20">
        <v>17.466666666666669</v>
      </c>
      <c r="N790" s="20">
        <v>15.7367816091954</v>
      </c>
      <c r="O790" s="20">
        <v>9.4</v>
      </c>
      <c r="P790" s="20">
        <v>8.4413793103448249</v>
      </c>
      <c r="Q790" s="20">
        <v>7.8666666666666636</v>
      </c>
      <c r="R790" s="20">
        <v>12.586206896551721</v>
      </c>
      <c r="S790" s="20">
        <v>17.81481481481482</v>
      </c>
      <c r="T790" s="20">
        <v>17.518518518518519</v>
      </c>
      <c r="U790" s="20">
        <v>12.181111111111109</v>
      </c>
      <c r="V790" s="43">
        <v>160.582517104543</v>
      </c>
      <c r="W790" s="23">
        <v>352</v>
      </c>
      <c r="X790" s="44">
        <v>0.97777777777777775</v>
      </c>
      <c r="Y790" s="4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</row>
    <row r="791" spans="1:39" ht="16.5" customHeight="1" x14ac:dyDescent="0.25">
      <c r="A791" s="16">
        <v>21195060</v>
      </c>
      <c r="B791" s="17" t="s">
        <v>1236</v>
      </c>
      <c r="C791" s="17" t="s">
        <v>1066</v>
      </c>
      <c r="D791" s="17" t="s">
        <v>1066</v>
      </c>
      <c r="E791" s="17" t="s">
        <v>293</v>
      </c>
      <c r="F791" s="17">
        <v>11</v>
      </c>
      <c r="G791" s="17">
        <v>950</v>
      </c>
      <c r="H791" s="18">
        <v>-74.487416669999988</v>
      </c>
      <c r="I791" s="19">
        <v>4.1927222200000003</v>
      </c>
      <c r="J791" s="42">
        <v>11.52051936994466</v>
      </c>
      <c r="K791" s="20">
        <v>12.04814603044283</v>
      </c>
      <c r="L791" s="20">
        <v>16.62962962962963</v>
      </c>
      <c r="M791" s="20">
        <v>20.066502463054189</v>
      </c>
      <c r="N791" s="20">
        <v>21.41766283524904</v>
      </c>
      <c r="O791" s="20">
        <v>17.653895274584929</v>
      </c>
      <c r="P791" s="20">
        <v>16.65765306122449</v>
      </c>
      <c r="Q791" s="20">
        <v>14.35862068965517</v>
      </c>
      <c r="R791" s="20">
        <v>15.47350093426193</v>
      </c>
      <c r="S791" s="20">
        <v>19.403091557669441</v>
      </c>
      <c r="T791" s="20">
        <v>18.98399014778326</v>
      </c>
      <c r="U791" s="20">
        <v>12.892857142857149</v>
      </c>
      <c r="V791" s="43">
        <v>197.10606913635669</v>
      </c>
      <c r="W791" s="23">
        <v>340</v>
      </c>
      <c r="X791" s="44">
        <v>0.94444444444444442</v>
      </c>
      <c r="Y791" s="4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</row>
    <row r="792" spans="1:39" ht="16.5" customHeight="1" x14ac:dyDescent="0.25">
      <c r="A792" s="16">
        <v>35055010</v>
      </c>
      <c r="B792" s="17" t="s">
        <v>1236</v>
      </c>
      <c r="C792" s="17" t="s">
        <v>1840</v>
      </c>
      <c r="D792" s="17" t="s">
        <v>346</v>
      </c>
      <c r="E792" s="17" t="s">
        <v>293</v>
      </c>
      <c r="F792" s="17">
        <v>3</v>
      </c>
      <c r="G792" s="17">
        <v>280</v>
      </c>
      <c r="H792" s="18">
        <v>-73.301305560000003</v>
      </c>
      <c r="I792" s="19">
        <v>4.3769722199999999</v>
      </c>
      <c r="J792" s="42">
        <v>5.0071428571428562</v>
      </c>
      <c r="K792" s="20">
        <v>7.0533881656110706</v>
      </c>
      <c r="L792" s="20">
        <v>14.03888888888889</v>
      </c>
      <c r="M792" s="20">
        <v>20.862068965517249</v>
      </c>
      <c r="N792" s="20">
        <v>24.688095238095229</v>
      </c>
      <c r="O792" s="20">
        <v>23.826309067688381</v>
      </c>
      <c r="P792" s="20">
        <v>24.018892537858061</v>
      </c>
      <c r="Q792" s="20">
        <v>20.920374627501069</v>
      </c>
      <c r="R792" s="20">
        <v>17.985974274767369</v>
      </c>
      <c r="S792" s="20">
        <v>19.120238095238101</v>
      </c>
      <c r="T792" s="20">
        <v>16.996168582375471</v>
      </c>
      <c r="U792" s="20">
        <v>10.715384615384609</v>
      </c>
      <c r="V792" s="43">
        <v>205.23292591606841</v>
      </c>
      <c r="W792" s="23">
        <v>327</v>
      </c>
      <c r="X792" s="44">
        <v>0.90833333333333333</v>
      </c>
      <c r="Y792" s="4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</row>
    <row r="793" spans="1:39" ht="16.5" customHeight="1" x14ac:dyDescent="0.25">
      <c r="A793" s="16">
        <v>21195190</v>
      </c>
      <c r="B793" s="17" t="s">
        <v>1244</v>
      </c>
      <c r="C793" s="17" t="s">
        <v>1841</v>
      </c>
      <c r="D793" s="17" t="s">
        <v>1091</v>
      </c>
      <c r="E793" s="17" t="s">
        <v>293</v>
      </c>
      <c r="F793" s="17">
        <v>11</v>
      </c>
      <c r="G793" s="17">
        <v>2256</v>
      </c>
      <c r="H793" s="18">
        <v>-74.311750000000004</v>
      </c>
      <c r="I793" s="19">
        <v>4.3101111100000002</v>
      </c>
      <c r="J793" s="42">
        <v>9.1619897959183678</v>
      </c>
      <c r="K793" s="20">
        <v>10.457808794015691</v>
      </c>
      <c r="L793" s="20">
        <v>14.66666666666667</v>
      </c>
      <c r="M793" s="20">
        <v>17.970273483947679</v>
      </c>
      <c r="N793" s="20">
        <v>19.879012345679008</v>
      </c>
      <c r="O793" s="20">
        <v>18.514111686525482</v>
      </c>
      <c r="P793" s="20">
        <v>19.544742443593019</v>
      </c>
      <c r="Q793" s="20">
        <v>15.56849816849817</v>
      </c>
      <c r="R793" s="20">
        <v>13.79948914431673</v>
      </c>
      <c r="S793" s="20">
        <v>17.651340996168582</v>
      </c>
      <c r="T793" s="20">
        <v>18.29187192118227</v>
      </c>
      <c r="U793" s="20">
        <v>12.07037037037037</v>
      </c>
      <c r="V793" s="43">
        <v>187.576175816882</v>
      </c>
      <c r="W793" s="23">
        <v>330</v>
      </c>
      <c r="X793" s="44">
        <v>0.91666666666666663</v>
      </c>
      <c r="Y793" s="4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</row>
    <row r="794" spans="1:39" ht="16.5" customHeight="1" x14ac:dyDescent="0.25">
      <c r="A794" s="16">
        <v>23060150</v>
      </c>
      <c r="B794" s="17" t="s">
        <v>1211</v>
      </c>
      <c r="C794" s="17" t="s">
        <v>962</v>
      </c>
      <c r="D794" s="17" t="s">
        <v>964</v>
      </c>
      <c r="E794" s="17" t="s">
        <v>293</v>
      </c>
      <c r="F794" s="17">
        <v>10</v>
      </c>
      <c r="G794" s="17">
        <v>1836</v>
      </c>
      <c r="H794" s="18">
        <v>-74.627333329999999</v>
      </c>
      <c r="I794" s="19">
        <v>5.7582777800000002</v>
      </c>
      <c r="J794" s="42">
        <v>4.7666666666666657</v>
      </c>
      <c r="K794" s="20">
        <v>5.7346572249589496</v>
      </c>
      <c r="L794" s="20">
        <v>10.31034482758621</v>
      </c>
      <c r="M794" s="20">
        <v>12.241379310344829</v>
      </c>
      <c r="N794" s="20">
        <v>13.37931034482758</v>
      </c>
      <c r="O794" s="20">
        <v>8.3965517241379324</v>
      </c>
      <c r="P794" s="20">
        <v>6.5287356321839054</v>
      </c>
      <c r="Q794" s="20">
        <v>7.848275862068963</v>
      </c>
      <c r="R794" s="20">
        <v>10.28571428571429</v>
      </c>
      <c r="S794" s="20">
        <v>13.482758620689649</v>
      </c>
      <c r="T794" s="20">
        <v>11.928571428571431</v>
      </c>
      <c r="U794" s="20">
        <v>6.8999999999999968</v>
      </c>
      <c r="V794" s="43">
        <v>111.80296592775041</v>
      </c>
      <c r="W794" s="23">
        <v>347</v>
      </c>
      <c r="X794" s="44">
        <v>0.96388888888888891</v>
      </c>
      <c r="Y794" s="4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</row>
    <row r="795" spans="1:39" ht="16.5" customHeight="1" x14ac:dyDescent="0.25">
      <c r="A795" s="16">
        <v>21190350</v>
      </c>
      <c r="B795" s="17" t="s">
        <v>1211</v>
      </c>
      <c r="C795" s="17" t="s">
        <v>1842</v>
      </c>
      <c r="D795" s="17" t="s">
        <v>1843</v>
      </c>
      <c r="E795" s="17" t="s">
        <v>293</v>
      </c>
      <c r="F795" s="17">
        <v>11</v>
      </c>
      <c r="G795" s="17">
        <v>2700</v>
      </c>
      <c r="H795" s="18">
        <v>-74.359750000000005</v>
      </c>
      <c r="I795" s="19">
        <v>4.1524722199999999</v>
      </c>
      <c r="J795" s="42">
        <v>9.3293697978596892</v>
      </c>
      <c r="K795" s="20">
        <v>11.107811703754029</v>
      </c>
      <c r="L795" s="20">
        <v>14.803333333333329</v>
      </c>
      <c r="M795" s="20">
        <v>18.448275862068961</v>
      </c>
      <c r="N795" s="20">
        <v>21.099999999999991</v>
      </c>
      <c r="O795" s="20">
        <v>17.551724137931039</v>
      </c>
      <c r="P795" s="20">
        <v>17.5</v>
      </c>
      <c r="Q795" s="20">
        <v>16.315555555555559</v>
      </c>
      <c r="R795" s="20">
        <v>15.43333333333333</v>
      </c>
      <c r="S795" s="20">
        <v>19.06666666666667</v>
      </c>
      <c r="T795" s="20">
        <v>18.65517241379311</v>
      </c>
      <c r="U795" s="20">
        <v>11.16666666666667</v>
      </c>
      <c r="V795" s="43">
        <v>190.4779094709624</v>
      </c>
      <c r="W795" s="23">
        <v>355</v>
      </c>
      <c r="X795" s="44">
        <v>0.98611111111111116</v>
      </c>
      <c r="Y795" s="4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</row>
    <row r="796" spans="1:39" ht="16.5" customHeight="1" x14ac:dyDescent="0.25">
      <c r="A796" s="16">
        <v>21230070</v>
      </c>
      <c r="B796" s="17" t="s">
        <v>1211</v>
      </c>
      <c r="C796" s="17" t="s">
        <v>1164</v>
      </c>
      <c r="D796" s="17" t="s">
        <v>1164</v>
      </c>
      <c r="E796" s="17" t="s">
        <v>293</v>
      </c>
      <c r="F796" s="17">
        <v>10</v>
      </c>
      <c r="G796" s="17">
        <v>1364</v>
      </c>
      <c r="H796" s="18">
        <v>-74.622833329999992</v>
      </c>
      <c r="I796" s="19">
        <v>4.8512777800000002</v>
      </c>
      <c r="J796" s="42">
        <v>7.4999999999999973</v>
      </c>
      <c r="K796" s="20">
        <v>9.9420053366174024</v>
      </c>
      <c r="L796" s="20">
        <v>12.9</v>
      </c>
      <c r="M796" s="20">
        <v>13.333333333333339</v>
      </c>
      <c r="N796" s="20">
        <v>13.16666666666667</v>
      </c>
      <c r="O796" s="20">
        <v>8.4172413793103456</v>
      </c>
      <c r="P796" s="20">
        <v>7.2333333333333316</v>
      </c>
      <c r="Q796" s="20">
        <v>7.3666666666666627</v>
      </c>
      <c r="R796" s="20">
        <v>10.500000000000011</v>
      </c>
      <c r="S796" s="20">
        <v>14.13793103448276</v>
      </c>
      <c r="T796" s="20">
        <v>14.068965517241381</v>
      </c>
      <c r="U796" s="20">
        <v>10.5</v>
      </c>
      <c r="V796" s="43">
        <v>129.06614326765191</v>
      </c>
      <c r="W796" s="23">
        <v>358</v>
      </c>
      <c r="X796" s="44">
        <v>0.99444444444444446</v>
      </c>
      <c r="Y796" s="4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</row>
    <row r="797" spans="1:39" ht="16.5" customHeight="1" x14ac:dyDescent="0.25">
      <c r="A797" s="16">
        <v>23060290</v>
      </c>
      <c r="B797" s="17" t="s">
        <v>1211</v>
      </c>
      <c r="C797" s="17" t="s">
        <v>1844</v>
      </c>
      <c r="D797" s="17" t="s">
        <v>1845</v>
      </c>
      <c r="E797" s="17" t="s">
        <v>293</v>
      </c>
      <c r="F797" s="17">
        <v>11</v>
      </c>
      <c r="G797" s="17">
        <v>1425</v>
      </c>
      <c r="H797" s="18">
        <v>-74.412055560000013</v>
      </c>
      <c r="I797" s="19">
        <v>4.9731666700000003</v>
      </c>
      <c r="J797" s="42">
        <v>13.18850574712644</v>
      </c>
      <c r="K797" s="20">
        <v>14.376132438706749</v>
      </c>
      <c r="L797" s="20">
        <v>16.93333333333333</v>
      </c>
      <c r="M797" s="20">
        <v>18.266666666666669</v>
      </c>
      <c r="N797" s="20">
        <v>16.181111111111111</v>
      </c>
      <c r="O797" s="20">
        <v>11.4</v>
      </c>
      <c r="P797" s="20">
        <v>8.7855555555555522</v>
      </c>
      <c r="Q797" s="20">
        <v>8.3544444444444395</v>
      </c>
      <c r="R797" s="20">
        <v>11.212643678160919</v>
      </c>
      <c r="S797" s="20">
        <v>17.410114942528729</v>
      </c>
      <c r="T797" s="20">
        <v>18.27586206896552</v>
      </c>
      <c r="U797" s="20">
        <v>14.41555555555556</v>
      </c>
      <c r="V797" s="43">
        <v>168.79992554215499</v>
      </c>
      <c r="W797" s="23">
        <v>357</v>
      </c>
      <c r="X797" s="44">
        <v>0.9916666666666667</v>
      </c>
      <c r="Y797" s="4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</row>
    <row r="798" spans="1:39" ht="16.5" customHeight="1" x14ac:dyDescent="0.25">
      <c r="A798" s="16">
        <v>21205850</v>
      </c>
      <c r="B798" s="17" t="s">
        <v>1288</v>
      </c>
      <c r="C798" s="17" t="s">
        <v>2502</v>
      </c>
      <c r="D798" s="17" t="s">
        <v>2503</v>
      </c>
      <c r="E798" s="17" t="s">
        <v>293</v>
      </c>
      <c r="F798" s="17">
        <v>11</v>
      </c>
      <c r="G798" s="17">
        <v>2567</v>
      </c>
      <c r="H798" s="18">
        <v>-73.84819444</v>
      </c>
      <c r="I798" s="19">
        <v>5.0338888900000001</v>
      </c>
      <c r="J798" s="42">
        <v>6.5403508771929832</v>
      </c>
      <c r="K798" s="20">
        <v>7.291717346793976</v>
      </c>
      <c r="L798" s="20">
        <v>12.648820326678759</v>
      </c>
      <c r="M798" s="20">
        <v>16.68421052631578</v>
      </c>
      <c r="N798" s="20">
        <v>20.88148148148148</v>
      </c>
      <c r="O798" s="20">
        <v>21.758620689655171</v>
      </c>
      <c r="P798" s="20">
        <v>21.84561403508771</v>
      </c>
      <c r="Q798" s="20">
        <v>20.333333333333329</v>
      </c>
      <c r="R798" s="20">
        <v>15.29038112522686</v>
      </c>
      <c r="S798" s="20">
        <v>16.019298245614038</v>
      </c>
      <c r="T798" s="20">
        <v>14.83333333333333</v>
      </c>
      <c r="U798" s="20">
        <v>7.4764705882352924</v>
      </c>
      <c r="V798" s="43">
        <v>181.6036319089487</v>
      </c>
      <c r="W798" s="23">
        <v>222</v>
      </c>
      <c r="X798" s="44">
        <v>0.92500000000000004</v>
      </c>
      <c r="Y798" s="45" t="s">
        <v>1214</v>
      </c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</row>
    <row r="799" spans="1:39" ht="16.5" customHeight="1" x14ac:dyDescent="0.25">
      <c r="A799" s="16">
        <v>21201920</v>
      </c>
      <c r="B799" s="17" t="s">
        <v>1211</v>
      </c>
      <c r="C799" s="17" t="s">
        <v>1075</v>
      </c>
      <c r="D799" s="17" t="s">
        <v>1076</v>
      </c>
      <c r="E799" s="17" t="s">
        <v>293</v>
      </c>
      <c r="F799" s="17">
        <v>11</v>
      </c>
      <c r="G799" s="17">
        <v>2750</v>
      </c>
      <c r="H799" s="18">
        <v>-74.299722220000007</v>
      </c>
      <c r="I799" s="19">
        <v>4.44966667</v>
      </c>
      <c r="J799" s="42">
        <v>12.598978288633459</v>
      </c>
      <c r="K799" s="20">
        <v>13.13579603665811</v>
      </c>
      <c r="L799" s="20">
        <v>18.078205128205131</v>
      </c>
      <c r="M799" s="20">
        <v>20.28</v>
      </c>
      <c r="N799" s="20">
        <v>21.07692307692307</v>
      </c>
      <c r="O799" s="20">
        <v>18.111111111111111</v>
      </c>
      <c r="P799" s="20">
        <v>17.925925925925931</v>
      </c>
      <c r="Q799" s="20">
        <v>16.407407407407401</v>
      </c>
      <c r="R799" s="20">
        <v>16.62962962962963</v>
      </c>
      <c r="S799" s="20">
        <v>21.03456790123456</v>
      </c>
      <c r="T799" s="20">
        <v>19.5</v>
      </c>
      <c r="U799" s="20">
        <v>14.642857142857149</v>
      </c>
      <c r="V799" s="43">
        <v>209.42140164858549</v>
      </c>
      <c r="W799" s="23">
        <v>320</v>
      </c>
      <c r="X799" s="44">
        <v>0.88888888888888884</v>
      </c>
      <c r="Y799" s="4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</row>
    <row r="800" spans="1:39" ht="16.5" customHeight="1" x14ac:dyDescent="0.25">
      <c r="A800" s="16">
        <v>21200600</v>
      </c>
      <c r="B800" s="17" t="s">
        <v>1235</v>
      </c>
      <c r="C800" s="17" t="s">
        <v>1846</v>
      </c>
      <c r="D800" s="17" t="s">
        <v>1076</v>
      </c>
      <c r="E800" s="17" t="s">
        <v>293</v>
      </c>
      <c r="F800" s="17">
        <v>11</v>
      </c>
      <c r="G800" s="17">
        <v>2800</v>
      </c>
      <c r="H800" s="18">
        <v>-74.3</v>
      </c>
      <c r="I800" s="19">
        <v>4.43333333</v>
      </c>
      <c r="J800" s="42">
        <v>9.7491228070175406</v>
      </c>
      <c r="K800" s="20">
        <v>9.0766401940970898</v>
      </c>
      <c r="L800" s="20">
        <v>11.69814814814815</v>
      </c>
      <c r="M800" s="20">
        <v>14.46305982347172</v>
      </c>
      <c r="N800" s="20">
        <v>15.66666666666667</v>
      </c>
      <c r="O800" s="20">
        <v>13.82352941176471</v>
      </c>
      <c r="P800" s="20">
        <v>12.38833333333333</v>
      </c>
      <c r="Q800" s="20">
        <v>14.05</v>
      </c>
      <c r="R800" s="20">
        <v>13.47368421052632</v>
      </c>
      <c r="S800" s="20">
        <v>16.285964912280701</v>
      </c>
      <c r="T800" s="20">
        <v>14.388888888888889</v>
      </c>
      <c r="U800" s="20">
        <v>9.8765432098765409</v>
      </c>
      <c r="V800" s="43">
        <v>154.94058160607159</v>
      </c>
      <c r="W800" s="23">
        <v>223</v>
      </c>
      <c r="X800" s="44">
        <v>0.9291666666666667</v>
      </c>
      <c r="Y800" s="45" t="s">
        <v>1214</v>
      </c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</row>
    <row r="801" spans="1:39" ht="16.5" customHeight="1" x14ac:dyDescent="0.25">
      <c r="A801" s="16">
        <v>21201320</v>
      </c>
      <c r="B801" s="17" t="s">
        <v>1211</v>
      </c>
      <c r="C801" s="17" t="s">
        <v>1285</v>
      </c>
      <c r="D801" s="17" t="s">
        <v>1076</v>
      </c>
      <c r="E801" s="17" t="s">
        <v>293</v>
      </c>
      <c r="F801" s="17">
        <v>11</v>
      </c>
      <c r="G801" s="17">
        <v>2640</v>
      </c>
      <c r="H801" s="18">
        <v>-74.268805560000004</v>
      </c>
      <c r="I801" s="19">
        <v>4.5093611100000004</v>
      </c>
      <c r="J801" s="42">
        <v>10.138888888888889</v>
      </c>
      <c r="K801" s="20">
        <v>12.01847132752305</v>
      </c>
      <c r="L801" s="20">
        <v>18.333333333333329</v>
      </c>
      <c r="M801" s="20">
        <v>21.01954022988506</v>
      </c>
      <c r="N801" s="20">
        <v>21.2</v>
      </c>
      <c r="O801" s="20">
        <v>18.782758620689659</v>
      </c>
      <c r="P801" s="20">
        <v>18.749999999999989</v>
      </c>
      <c r="Q801" s="20">
        <v>18.493333333333329</v>
      </c>
      <c r="R801" s="20">
        <v>17.580459770114938</v>
      </c>
      <c r="S801" s="20">
        <v>21.666666666666661</v>
      </c>
      <c r="T801" s="20">
        <v>20.5</v>
      </c>
      <c r="U801" s="20">
        <v>15.491685823754789</v>
      </c>
      <c r="V801" s="43">
        <v>213.97513799418971</v>
      </c>
      <c r="W801" s="23">
        <v>358</v>
      </c>
      <c r="X801" s="44">
        <v>0.99444444444444446</v>
      </c>
      <c r="Y801" s="4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</row>
    <row r="802" spans="1:39" ht="16.5" customHeight="1" x14ac:dyDescent="0.25">
      <c r="A802" s="16">
        <v>21206340</v>
      </c>
      <c r="B802" s="17" t="s">
        <v>1288</v>
      </c>
      <c r="C802" s="17" t="s">
        <v>2504</v>
      </c>
      <c r="D802" s="17" t="s">
        <v>1076</v>
      </c>
      <c r="E802" s="17" t="s">
        <v>293</v>
      </c>
      <c r="F802" s="17">
        <v>11</v>
      </c>
      <c r="G802" s="17">
        <v>2700</v>
      </c>
      <c r="H802" s="18">
        <v>-74.366666670000001</v>
      </c>
      <c r="I802" s="19">
        <v>4.4666666700000004</v>
      </c>
      <c r="J802" s="42">
        <v>5.6315789473684212</v>
      </c>
      <c r="K802" s="20">
        <v>6.6596610059631827</v>
      </c>
      <c r="L802" s="20">
        <v>12.18518518518519</v>
      </c>
      <c r="M802" s="20">
        <v>15.94444444444445</v>
      </c>
      <c r="N802" s="20">
        <v>17.030651340996169</v>
      </c>
      <c r="O802" s="20">
        <v>14.982758620689649</v>
      </c>
      <c r="P802" s="20">
        <v>14.882352941176469</v>
      </c>
      <c r="Q802" s="20">
        <v>13.833333333333339</v>
      </c>
      <c r="R802" s="20">
        <v>13.63409961685824</v>
      </c>
      <c r="S802" s="20">
        <v>16.644444444444449</v>
      </c>
      <c r="T802" s="20">
        <v>16.235294117647051</v>
      </c>
      <c r="U802" s="20">
        <v>8.9999999999999982</v>
      </c>
      <c r="V802" s="43">
        <v>156.6638039981066</v>
      </c>
      <c r="W802" s="23">
        <v>213</v>
      </c>
      <c r="X802" s="44">
        <v>0.88749999999999996</v>
      </c>
      <c r="Y802" s="45" t="s">
        <v>1214</v>
      </c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</row>
    <row r="803" spans="1:39" ht="16.5" customHeight="1" x14ac:dyDescent="0.25">
      <c r="A803" s="16">
        <v>21201310</v>
      </c>
      <c r="B803" s="17" t="s">
        <v>1211</v>
      </c>
      <c r="C803" s="17" t="s">
        <v>1847</v>
      </c>
      <c r="D803" s="17" t="s">
        <v>1076</v>
      </c>
      <c r="E803" s="17" t="s">
        <v>293</v>
      </c>
      <c r="F803" s="17">
        <v>11</v>
      </c>
      <c r="G803" s="17">
        <v>2650</v>
      </c>
      <c r="H803" s="18">
        <v>-74.267499999999998</v>
      </c>
      <c r="I803" s="19">
        <v>4.4654444399999997</v>
      </c>
      <c r="J803" s="42">
        <v>12.132051282051281</v>
      </c>
      <c r="K803" s="20">
        <v>11.90642762410004</v>
      </c>
      <c r="L803" s="20">
        <v>15.230666666666661</v>
      </c>
      <c r="M803" s="20">
        <v>18.04187192118227</v>
      </c>
      <c r="N803" s="20">
        <v>19.366666666666671</v>
      </c>
      <c r="O803" s="20">
        <v>18.827586206896552</v>
      </c>
      <c r="P803" s="20">
        <v>17.461904761904758</v>
      </c>
      <c r="Q803" s="20">
        <v>16.6551724137931</v>
      </c>
      <c r="R803" s="20">
        <v>15.460180623973731</v>
      </c>
      <c r="S803" s="20">
        <v>19.77850148999574</v>
      </c>
      <c r="T803" s="20">
        <v>19.489795918367339</v>
      </c>
      <c r="U803" s="20">
        <v>15.53571428571429</v>
      </c>
      <c r="V803" s="43">
        <v>199.8865398613124</v>
      </c>
      <c r="W803" s="23">
        <v>334</v>
      </c>
      <c r="X803" s="44">
        <v>0.92777777777777781</v>
      </c>
      <c r="Y803" s="4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</row>
    <row r="804" spans="1:39" ht="16.5" customHeight="1" x14ac:dyDescent="0.25">
      <c r="A804" s="16">
        <v>21200510</v>
      </c>
      <c r="B804" s="17" t="s">
        <v>1235</v>
      </c>
      <c r="C804" s="17" t="s">
        <v>2505</v>
      </c>
      <c r="D804" s="17" t="s">
        <v>1076</v>
      </c>
      <c r="E804" s="17" t="s">
        <v>293</v>
      </c>
      <c r="F804" s="17">
        <v>11</v>
      </c>
      <c r="G804" s="17">
        <v>2618</v>
      </c>
      <c r="H804" s="18">
        <v>-74.25</v>
      </c>
      <c r="I804" s="19">
        <v>4.5166666700000002</v>
      </c>
      <c r="J804" s="42">
        <v>6.6083333333333334</v>
      </c>
      <c r="K804" s="20">
        <v>7.9600985221674874</v>
      </c>
      <c r="L804" s="20">
        <v>11.74444444444444</v>
      </c>
      <c r="M804" s="20">
        <v>14.9</v>
      </c>
      <c r="N804" s="20">
        <v>16.311451706188549</v>
      </c>
      <c r="O804" s="20">
        <v>14.157894736842101</v>
      </c>
      <c r="P804" s="20">
        <v>13.676587301587301</v>
      </c>
      <c r="Q804" s="20">
        <v>11.77676950998185</v>
      </c>
      <c r="R804" s="20">
        <v>10.473180076628349</v>
      </c>
      <c r="S804" s="20">
        <v>15.247791893526919</v>
      </c>
      <c r="T804" s="20">
        <v>14.715589684149521</v>
      </c>
      <c r="U804" s="20">
        <v>9.8888888888888893</v>
      </c>
      <c r="V804" s="43">
        <v>147.46103009773881</v>
      </c>
      <c r="W804" s="23">
        <v>227</v>
      </c>
      <c r="X804" s="44">
        <v>0.9458333333333333</v>
      </c>
      <c r="Y804" s="45" t="s">
        <v>1214</v>
      </c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</row>
    <row r="805" spans="1:39" ht="16.5" customHeight="1" x14ac:dyDescent="0.25">
      <c r="A805" s="16">
        <v>24010150</v>
      </c>
      <c r="B805" s="17" t="s">
        <v>1235</v>
      </c>
      <c r="C805" s="17" t="s">
        <v>1141</v>
      </c>
      <c r="D805" s="17" t="s">
        <v>1141</v>
      </c>
      <c r="E805" s="17" t="s">
        <v>293</v>
      </c>
      <c r="F805" s="17">
        <v>11</v>
      </c>
      <c r="G805" s="17">
        <v>2590</v>
      </c>
      <c r="H805" s="18">
        <v>-73.863694440000003</v>
      </c>
      <c r="I805" s="19">
        <v>5.5113055600000003</v>
      </c>
      <c r="J805" s="42">
        <v>7.5771428571428538</v>
      </c>
      <c r="K805" s="20">
        <v>9.8165270935960596</v>
      </c>
      <c r="L805" s="20">
        <v>14.874933687002651</v>
      </c>
      <c r="M805" s="20">
        <v>17.042193189119718</v>
      </c>
      <c r="N805" s="20">
        <v>15.107142857142859</v>
      </c>
      <c r="O805" s="20">
        <v>11.077288941736031</v>
      </c>
      <c r="P805" s="20">
        <v>9.6961685823754777</v>
      </c>
      <c r="Q805" s="20">
        <v>8.3416666666666632</v>
      </c>
      <c r="R805" s="20">
        <v>10.1264367816092</v>
      </c>
      <c r="S805" s="20">
        <v>15.128243021346471</v>
      </c>
      <c r="T805" s="20">
        <v>16.57539682539683</v>
      </c>
      <c r="U805" s="20">
        <v>11.40740740740741</v>
      </c>
      <c r="V805" s="43">
        <v>146.77054791054221</v>
      </c>
      <c r="W805" s="23">
        <v>331</v>
      </c>
      <c r="X805" s="44">
        <v>0.9194444444444444</v>
      </c>
      <c r="Y805" s="4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</row>
    <row r="806" spans="1:39" ht="16.5" customHeight="1" x14ac:dyDescent="0.25">
      <c r="A806" s="16">
        <v>21201660</v>
      </c>
      <c r="B806" s="17" t="s">
        <v>1235</v>
      </c>
      <c r="C806" s="17" t="s">
        <v>1151</v>
      </c>
      <c r="D806" s="17" t="s">
        <v>1087</v>
      </c>
      <c r="E806" s="17" t="s">
        <v>293</v>
      </c>
      <c r="F806" s="17">
        <v>11</v>
      </c>
      <c r="G806" s="17">
        <v>2607</v>
      </c>
      <c r="H806" s="18">
        <v>-74.283333329999991</v>
      </c>
      <c r="I806" s="19">
        <v>4.5999999999999996</v>
      </c>
      <c r="J806" s="42">
        <v>4.9999999999999991</v>
      </c>
      <c r="K806" s="20">
        <v>6.2777777777777786</v>
      </c>
      <c r="L806" s="20">
        <v>9.1294117647058801</v>
      </c>
      <c r="M806" s="20">
        <v>12.16666666666667</v>
      </c>
      <c r="N806" s="20">
        <v>11.111111111111111</v>
      </c>
      <c r="O806" s="20">
        <v>8.3529411764705888</v>
      </c>
      <c r="P806" s="20">
        <v>8.5729166666666643</v>
      </c>
      <c r="Q806" s="20">
        <v>8.3605814739688942</v>
      </c>
      <c r="R806" s="20">
        <v>8.7706766917293262</v>
      </c>
      <c r="S806" s="20">
        <v>11.231578947368421</v>
      </c>
      <c r="T806" s="20">
        <v>10.51724137931034</v>
      </c>
      <c r="U806" s="20">
        <v>6.6111111111111116</v>
      </c>
      <c r="V806" s="43">
        <v>106.1020147668868</v>
      </c>
      <c r="W806" s="23">
        <v>214</v>
      </c>
      <c r="X806" s="44">
        <v>0.89166666666666672</v>
      </c>
      <c r="Y806" s="45" t="s">
        <v>1214</v>
      </c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</row>
    <row r="807" spans="1:39" ht="16.5" customHeight="1" x14ac:dyDescent="0.25">
      <c r="A807" s="16">
        <v>21201720</v>
      </c>
      <c r="B807" s="17" t="s">
        <v>1235</v>
      </c>
      <c r="C807" s="17" t="s">
        <v>1086</v>
      </c>
      <c r="D807" s="17" t="s">
        <v>1087</v>
      </c>
      <c r="E807" s="17" t="s">
        <v>293</v>
      </c>
      <c r="F807" s="17">
        <v>11</v>
      </c>
      <c r="G807" s="17">
        <v>2890</v>
      </c>
      <c r="H807" s="18">
        <v>-74.2</v>
      </c>
      <c r="I807" s="19">
        <v>4.5166666700000002</v>
      </c>
      <c r="J807" s="42">
        <v>6.5625</v>
      </c>
      <c r="K807" s="20">
        <v>6.4527482499351816</v>
      </c>
      <c r="L807" s="20">
        <v>8.3350877192982438</v>
      </c>
      <c r="M807" s="20">
        <v>11.458916900093371</v>
      </c>
      <c r="N807" s="20">
        <v>12.30306203173717</v>
      </c>
      <c r="O807" s="20">
        <v>11.72222222222222</v>
      </c>
      <c r="P807" s="20">
        <v>12.64176245210728</v>
      </c>
      <c r="Q807" s="20">
        <v>10.892857142857141</v>
      </c>
      <c r="R807" s="20">
        <v>8.1306715063520869</v>
      </c>
      <c r="S807" s="20">
        <v>10.131578947368419</v>
      </c>
      <c r="T807" s="20">
        <v>11.736308316430019</v>
      </c>
      <c r="U807" s="20">
        <v>6.9736308316430033</v>
      </c>
      <c r="V807" s="43">
        <v>117.3413463200442</v>
      </c>
      <c r="W807" s="23">
        <v>217</v>
      </c>
      <c r="X807" s="44">
        <v>0.90416666666666667</v>
      </c>
      <c r="Y807" s="45" t="s">
        <v>1214</v>
      </c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</row>
    <row r="808" spans="1:39" ht="16.5" customHeight="1" x14ac:dyDescent="0.25">
      <c r="A808" s="16">
        <v>21202110</v>
      </c>
      <c r="B808" s="17" t="s">
        <v>1235</v>
      </c>
      <c r="C808" s="17" t="s">
        <v>1848</v>
      </c>
      <c r="D808" s="17" t="s">
        <v>1087</v>
      </c>
      <c r="E808" s="17" t="s">
        <v>293</v>
      </c>
      <c r="F808" s="17">
        <v>11</v>
      </c>
      <c r="G808" s="17">
        <v>2572</v>
      </c>
      <c r="H808" s="18">
        <v>-74.233333329999994</v>
      </c>
      <c r="I808" s="19">
        <v>4.5833333300000003</v>
      </c>
      <c r="J808" s="42">
        <v>9.5499999999999989</v>
      </c>
      <c r="K808" s="20">
        <v>9.5535098522167488</v>
      </c>
      <c r="L808" s="20">
        <v>14.25</v>
      </c>
      <c r="M808" s="20">
        <v>16.850000000000001</v>
      </c>
      <c r="N808" s="20">
        <v>18.2</v>
      </c>
      <c r="O808" s="20">
        <v>16.649999999999999</v>
      </c>
      <c r="P808" s="20">
        <v>14.59285714285714</v>
      </c>
      <c r="Q808" s="20">
        <v>14.05</v>
      </c>
      <c r="R808" s="20">
        <v>13.9</v>
      </c>
      <c r="S808" s="20">
        <v>17.45</v>
      </c>
      <c r="T808" s="20">
        <v>17.2</v>
      </c>
      <c r="U808" s="20">
        <v>12.6</v>
      </c>
      <c r="V808" s="43">
        <v>174.84636699507391</v>
      </c>
      <c r="W808" s="23">
        <v>240</v>
      </c>
      <c r="X808" s="44">
        <v>1</v>
      </c>
      <c r="Y808" s="45" t="s">
        <v>1214</v>
      </c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</row>
    <row r="809" spans="1:39" ht="16.5" customHeight="1" x14ac:dyDescent="0.25">
      <c r="A809" s="16">
        <v>21201250</v>
      </c>
      <c r="B809" s="17" t="s">
        <v>1211</v>
      </c>
      <c r="C809" s="17" t="s">
        <v>2256</v>
      </c>
      <c r="D809" s="17" t="s">
        <v>1050</v>
      </c>
      <c r="E809" s="17" t="s">
        <v>293</v>
      </c>
      <c r="F809" s="17">
        <v>11</v>
      </c>
      <c r="G809" s="17">
        <v>2560</v>
      </c>
      <c r="H809" s="18">
        <v>-73.966666669999995</v>
      </c>
      <c r="I809" s="19">
        <v>4.8716388899999998</v>
      </c>
      <c r="J809" s="42">
        <v>6.5092592592592577</v>
      </c>
      <c r="K809" s="20">
        <v>7.2547640653357517</v>
      </c>
      <c r="L809" s="20">
        <v>11.298148148148149</v>
      </c>
      <c r="M809" s="20">
        <v>13.5</v>
      </c>
      <c r="N809" s="20">
        <v>18.176470588235301</v>
      </c>
      <c r="O809" s="20">
        <v>18.411764705882351</v>
      </c>
      <c r="P809" s="20">
        <v>18.111111111111111</v>
      </c>
      <c r="Q809" s="20">
        <v>17.040740740740741</v>
      </c>
      <c r="R809" s="20">
        <v>14.111111111111111</v>
      </c>
      <c r="S809" s="20">
        <v>15.111111111111111</v>
      </c>
      <c r="T809" s="20">
        <v>13.300766283524901</v>
      </c>
      <c r="U809" s="20">
        <v>8.9625000000000004</v>
      </c>
      <c r="V809" s="43">
        <v>161.7877471244598</v>
      </c>
      <c r="W809" s="23">
        <v>213</v>
      </c>
      <c r="X809" s="44">
        <v>0.88749999999999996</v>
      </c>
      <c r="Y809" s="45" t="s">
        <v>1214</v>
      </c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</row>
    <row r="810" spans="1:39" ht="16.5" customHeight="1" x14ac:dyDescent="0.25">
      <c r="A810" s="16">
        <v>21205920</v>
      </c>
      <c r="B810" s="17" t="s">
        <v>1288</v>
      </c>
      <c r="C810" s="17" t="s">
        <v>1049</v>
      </c>
      <c r="D810" s="17" t="s">
        <v>1050</v>
      </c>
      <c r="E810" s="17" t="s">
        <v>293</v>
      </c>
      <c r="F810" s="17">
        <v>11</v>
      </c>
      <c r="G810" s="17">
        <v>2650</v>
      </c>
      <c r="H810" s="18">
        <v>-73.963888890000007</v>
      </c>
      <c r="I810" s="19">
        <v>4.8208333300000001</v>
      </c>
      <c r="J810" s="42">
        <v>7.108204518430437</v>
      </c>
      <c r="K810" s="20">
        <v>7.8099291439392529</v>
      </c>
      <c r="L810" s="20">
        <v>11.5095785440613</v>
      </c>
      <c r="M810" s="20">
        <v>15.02392681210415</v>
      </c>
      <c r="N810" s="20">
        <v>18.308641975308639</v>
      </c>
      <c r="O810" s="20">
        <v>17.91779556650247</v>
      </c>
      <c r="P810" s="20">
        <v>19.419540229885051</v>
      </c>
      <c r="Q810" s="20">
        <v>18.21494252873563</v>
      </c>
      <c r="R810" s="20">
        <v>15.78647214854111</v>
      </c>
      <c r="S810" s="20">
        <v>15.178571428571431</v>
      </c>
      <c r="T810" s="20">
        <v>13.643679486516691</v>
      </c>
      <c r="U810" s="20">
        <v>7.8738095238095207</v>
      </c>
      <c r="V810" s="43">
        <v>167.7950919064057</v>
      </c>
      <c r="W810" s="23">
        <v>337</v>
      </c>
      <c r="X810" s="44">
        <v>0.93611111111111112</v>
      </c>
      <c r="Y810" s="4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</row>
    <row r="811" spans="1:39" ht="16.5" customHeight="1" x14ac:dyDescent="0.25">
      <c r="A811" s="16">
        <v>21200550</v>
      </c>
      <c r="B811" s="17" t="s">
        <v>1211</v>
      </c>
      <c r="C811" s="17" t="s">
        <v>2506</v>
      </c>
      <c r="D811" s="17" t="s">
        <v>1057</v>
      </c>
      <c r="E811" s="17" t="s">
        <v>293</v>
      </c>
      <c r="F811" s="17">
        <v>11</v>
      </c>
      <c r="G811" s="17">
        <v>2725</v>
      </c>
      <c r="H811" s="18">
        <v>-74.25</v>
      </c>
      <c r="I811" s="19">
        <v>4.8666666699999999</v>
      </c>
      <c r="J811" s="42">
        <v>4.6875</v>
      </c>
      <c r="K811" s="20">
        <v>5.3516190959142262</v>
      </c>
      <c r="L811" s="20">
        <v>8.1392156862745093</v>
      </c>
      <c r="M811" s="20">
        <v>10.866125760649091</v>
      </c>
      <c r="N811" s="20">
        <v>9.87843137254902</v>
      </c>
      <c r="O811" s="20">
        <v>7.6531440162271789</v>
      </c>
      <c r="P811" s="20">
        <v>4.9470588235294111</v>
      </c>
      <c r="Q811" s="20">
        <v>5.5624999999999991</v>
      </c>
      <c r="R811" s="20">
        <v>7.4159482758620694</v>
      </c>
      <c r="S811" s="20">
        <v>10.66041666666667</v>
      </c>
      <c r="T811" s="20">
        <v>9.0624999999999982</v>
      </c>
      <c r="U811" s="20">
        <v>6.0229166666666663</v>
      </c>
      <c r="V811" s="43">
        <v>90.24737636433882</v>
      </c>
      <c r="W811" s="23">
        <v>198</v>
      </c>
      <c r="X811" s="44">
        <v>0.82499999999999996</v>
      </c>
      <c r="Y811" s="45" t="s">
        <v>1214</v>
      </c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</row>
    <row r="812" spans="1:39" ht="16.5" customHeight="1" x14ac:dyDescent="0.25">
      <c r="A812" s="16">
        <v>21201650</v>
      </c>
      <c r="B812" s="17" t="s">
        <v>1211</v>
      </c>
      <c r="C812" s="17" t="s">
        <v>1492</v>
      </c>
      <c r="D812" s="17" t="s">
        <v>1159</v>
      </c>
      <c r="E812" s="17" t="s">
        <v>293</v>
      </c>
      <c r="F812" s="17">
        <v>11</v>
      </c>
      <c r="G812" s="17">
        <v>2750</v>
      </c>
      <c r="H812" s="18">
        <v>-73.757388890000001</v>
      </c>
      <c r="I812" s="19">
        <v>5.1159166699999998</v>
      </c>
      <c r="J812" s="42">
        <v>4.5044444444444443</v>
      </c>
      <c r="K812" s="20">
        <v>6.2576765188834171</v>
      </c>
      <c r="L812" s="20">
        <v>10.254567901234561</v>
      </c>
      <c r="M812" s="20">
        <v>13.71724137931035</v>
      </c>
      <c r="N812" s="20">
        <v>18.25</v>
      </c>
      <c r="O812" s="20">
        <v>20.704597701149421</v>
      </c>
      <c r="P812" s="20">
        <v>22.401149425287361</v>
      </c>
      <c r="Q812" s="20">
        <v>19.788888888888881</v>
      </c>
      <c r="R812" s="20">
        <v>11.6551724137931</v>
      </c>
      <c r="S812" s="20">
        <v>12.58333333333333</v>
      </c>
      <c r="T812" s="20">
        <v>13.03333333333333</v>
      </c>
      <c r="U812" s="20">
        <v>5.763218390804596</v>
      </c>
      <c r="V812" s="43">
        <v>158.9136237304628</v>
      </c>
      <c r="W812" s="23">
        <v>359</v>
      </c>
      <c r="X812" s="44">
        <v>0.99722222222222223</v>
      </c>
      <c r="Y812" s="4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</row>
    <row r="813" spans="1:39" ht="16.5" customHeight="1" x14ac:dyDescent="0.25">
      <c r="A813" s="16">
        <v>23060200</v>
      </c>
      <c r="B813" s="17" t="s">
        <v>1211</v>
      </c>
      <c r="C813" s="17" t="s">
        <v>1098</v>
      </c>
      <c r="D813" s="17" t="s">
        <v>1098</v>
      </c>
      <c r="E813" s="17" t="s">
        <v>293</v>
      </c>
      <c r="F813" s="17">
        <v>11</v>
      </c>
      <c r="G813" s="17">
        <v>1798</v>
      </c>
      <c r="H813" s="18">
        <v>-74.239166669999989</v>
      </c>
      <c r="I813" s="19">
        <v>5.0596944399999986</v>
      </c>
      <c r="J813" s="42">
        <v>11.946666666666671</v>
      </c>
      <c r="K813" s="20">
        <v>13.032573891625621</v>
      </c>
      <c r="L813" s="20">
        <v>16.827011494252879</v>
      </c>
      <c r="M813" s="20">
        <v>17.985731272294881</v>
      </c>
      <c r="N813" s="20">
        <v>14.22413793103448</v>
      </c>
      <c r="O813" s="20">
        <v>8.7142857142857135</v>
      </c>
      <c r="P813" s="20">
        <v>7.7758620689655142</v>
      </c>
      <c r="Q813" s="20">
        <v>8.3362068965517224</v>
      </c>
      <c r="R813" s="20">
        <v>10.357142857142859</v>
      </c>
      <c r="S813" s="20">
        <v>17.15666666666667</v>
      </c>
      <c r="T813" s="20">
        <v>18.85374554102259</v>
      </c>
      <c r="U813" s="20">
        <v>13.06666666666667</v>
      </c>
      <c r="V813" s="43">
        <v>158.27669766717631</v>
      </c>
      <c r="W813" s="23">
        <v>354</v>
      </c>
      <c r="X813" s="44">
        <v>0.98333333333333328</v>
      </c>
      <c r="Y813" s="4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</row>
    <row r="814" spans="1:39" ht="16.5" customHeight="1" x14ac:dyDescent="0.25">
      <c r="A814" s="16">
        <v>24011060</v>
      </c>
      <c r="B814" s="17" t="s">
        <v>1211</v>
      </c>
      <c r="C814" s="17" t="s">
        <v>1053</v>
      </c>
      <c r="D814" s="17" t="s">
        <v>1053</v>
      </c>
      <c r="E814" s="17" t="s">
        <v>293</v>
      </c>
      <c r="F814" s="17">
        <v>11</v>
      </c>
      <c r="G814" s="17">
        <v>2600</v>
      </c>
      <c r="H814" s="18">
        <v>-73.801555560000011</v>
      </c>
      <c r="I814" s="19">
        <v>5.4624444399999996</v>
      </c>
      <c r="J814" s="42">
        <v>7.2458620689655131</v>
      </c>
      <c r="K814" s="20">
        <v>9.0328528857264487</v>
      </c>
      <c r="L814" s="20">
        <v>14.323333333333331</v>
      </c>
      <c r="M814" s="20">
        <v>16.371647509578541</v>
      </c>
      <c r="N814" s="20">
        <v>13.79999999999999</v>
      </c>
      <c r="O814" s="20">
        <v>10.4</v>
      </c>
      <c r="P814" s="20">
        <v>9.1675862068965515</v>
      </c>
      <c r="Q814" s="20">
        <v>8.6183908045977002</v>
      </c>
      <c r="R814" s="20">
        <v>9.777011494252875</v>
      </c>
      <c r="S814" s="20">
        <v>14.92298850574713</v>
      </c>
      <c r="T814" s="20">
        <v>16.154577883472061</v>
      </c>
      <c r="U814" s="20">
        <v>10.23444444444444</v>
      </c>
      <c r="V814" s="43">
        <v>140.04869513701459</v>
      </c>
      <c r="W814" s="23">
        <v>356</v>
      </c>
      <c r="X814" s="44">
        <v>0.98888888888888893</v>
      </c>
      <c r="Y814" s="4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</row>
    <row r="815" spans="1:39" ht="16.5" customHeight="1" x14ac:dyDescent="0.25">
      <c r="A815" s="16">
        <v>21201630</v>
      </c>
      <c r="B815" s="17" t="s">
        <v>1235</v>
      </c>
      <c r="C815" s="17" t="s">
        <v>1849</v>
      </c>
      <c r="D815" s="17" t="s">
        <v>1059</v>
      </c>
      <c r="E815" s="17" t="s">
        <v>293</v>
      </c>
      <c r="F815" s="17">
        <v>11</v>
      </c>
      <c r="G815" s="17">
        <v>2600</v>
      </c>
      <c r="H815" s="18">
        <v>-74.065611110000006</v>
      </c>
      <c r="I815" s="19">
        <v>4.9330555599999997</v>
      </c>
      <c r="J815" s="42">
        <v>10.198070607553371</v>
      </c>
      <c r="K815" s="20">
        <v>10.627900181530819</v>
      </c>
      <c r="L815" s="20">
        <v>15.15384615384615</v>
      </c>
      <c r="M815" s="20">
        <v>17.409661293613549</v>
      </c>
      <c r="N815" s="20">
        <v>19.446463306808131</v>
      </c>
      <c r="O815" s="20">
        <v>19.166666666666661</v>
      </c>
      <c r="P815" s="20">
        <v>19.824285714285711</v>
      </c>
      <c r="Q815" s="20">
        <v>18.815999999999999</v>
      </c>
      <c r="R815" s="20">
        <v>16.147988505747129</v>
      </c>
      <c r="S815" s="20">
        <v>18.208333333333339</v>
      </c>
      <c r="T815" s="20">
        <v>17.037037037037042</v>
      </c>
      <c r="U815" s="20">
        <v>11.34615384615385</v>
      </c>
      <c r="V815" s="43">
        <v>193.3824066465757</v>
      </c>
      <c r="W815" s="23">
        <v>303</v>
      </c>
      <c r="X815" s="44">
        <v>0.84166666666666667</v>
      </c>
      <c r="Y815" s="4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</row>
    <row r="816" spans="1:39" ht="16.5" customHeight="1" x14ac:dyDescent="0.25">
      <c r="A816" s="16">
        <v>21206020</v>
      </c>
      <c r="B816" s="17" t="s">
        <v>1288</v>
      </c>
      <c r="C816" s="17" t="s">
        <v>1069</v>
      </c>
      <c r="D816" s="17" t="s">
        <v>1059</v>
      </c>
      <c r="E816" s="17" t="s">
        <v>293</v>
      </c>
      <c r="F816" s="17">
        <v>11</v>
      </c>
      <c r="G816" s="17">
        <v>2575</v>
      </c>
      <c r="H816" s="18">
        <v>-74.104833329999991</v>
      </c>
      <c r="I816" s="19">
        <v>4.8985277800000002</v>
      </c>
      <c r="J816" s="42">
        <v>6.4799292661361596</v>
      </c>
      <c r="K816" s="20">
        <v>8.0781190791966679</v>
      </c>
      <c r="L816" s="20">
        <v>12.05769230769231</v>
      </c>
      <c r="M816" s="20">
        <v>14.340235966672751</v>
      </c>
      <c r="N816" s="20">
        <v>15.86538461538462</v>
      </c>
      <c r="O816" s="20">
        <v>14.294429708222809</v>
      </c>
      <c r="P816" s="20">
        <v>14.08</v>
      </c>
      <c r="Q816" s="20">
        <v>14.46126373626374</v>
      </c>
      <c r="R816" s="20">
        <v>12.06866252248026</v>
      </c>
      <c r="S816" s="20">
        <v>14.00698496905393</v>
      </c>
      <c r="T816" s="20">
        <v>14.09214660747228</v>
      </c>
      <c r="U816" s="20">
        <v>9.141333333333332</v>
      </c>
      <c r="V816" s="43">
        <v>148.96618211190889</v>
      </c>
      <c r="W816" s="23">
        <v>314</v>
      </c>
      <c r="X816" s="44">
        <v>0.87222222222222223</v>
      </c>
      <c r="Y816" s="4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</row>
    <row r="817" spans="1:39" ht="16.5" customHeight="1" x14ac:dyDescent="0.25">
      <c r="A817" s="16">
        <v>21201190</v>
      </c>
      <c r="B817" s="17" t="s">
        <v>1211</v>
      </c>
      <c r="C817" s="17" t="s">
        <v>434</v>
      </c>
      <c r="D817" s="17" t="s">
        <v>1850</v>
      </c>
      <c r="E817" s="17" t="s">
        <v>293</v>
      </c>
      <c r="F817" s="17">
        <v>11</v>
      </c>
      <c r="G817" s="17">
        <v>3100</v>
      </c>
      <c r="H817" s="18">
        <v>-73.907250000000005</v>
      </c>
      <c r="I817" s="19">
        <v>5.2145277800000001</v>
      </c>
      <c r="J817" s="42">
        <v>14.676666666666669</v>
      </c>
      <c r="K817" s="20">
        <v>15.99771772767463</v>
      </c>
      <c r="L817" s="20">
        <v>18.787777777777769</v>
      </c>
      <c r="M817" s="20">
        <v>23.366312997347482</v>
      </c>
      <c r="N817" s="20">
        <v>27.199999999999989</v>
      </c>
      <c r="O817" s="20">
        <v>27.827586206896552</v>
      </c>
      <c r="P817" s="20">
        <v>27.4</v>
      </c>
      <c r="Q817" s="20">
        <v>26.36666666666666</v>
      </c>
      <c r="R817" s="20">
        <v>23.633333333333329</v>
      </c>
      <c r="S817" s="20">
        <v>22.999999999999989</v>
      </c>
      <c r="T817" s="20">
        <v>23.83218390804598</v>
      </c>
      <c r="U817" s="20">
        <v>18.393333333333331</v>
      </c>
      <c r="V817" s="43">
        <v>270.4815786177424</v>
      </c>
      <c r="W817" s="23">
        <v>360</v>
      </c>
      <c r="X817" s="44">
        <v>1</v>
      </c>
      <c r="Y817" s="4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</row>
    <row r="818" spans="1:39" ht="16.5" customHeight="1" x14ac:dyDescent="0.25">
      <c r="A818" s="16">
        <v>21201210</v>
      </c>
      <c r="B818" s="17" t="s">
        <v>1211</v>
      </c>
      <c r="C818" s="17" t="s">
        <v>1780</v>
      </c>
      <c r="D818" s="17" t="s">
        <v>1062</v>
      </c>
      <c r="E818" s="17" t="s">
        <v>293</v>
      </c>
      <c r="F818" s="17">
        <v>11</v>
      </c>
      <c r="G818" s="17">
        <v>2575</v>
      </c>
      <c r="H818" s="18">
        <v>-74.153861110000008</v>
      </c>
      <c r="I818" s="19">
        <v>4.8663888899999996</v>
      </c>
      <c r="J818" s="42">
        <v>5.7586206896551699</v>
      </c>
      <c r="K818" s="20">
        <v>8.3425556310514715</v>
      </c>
      <c r="L818" s="20">
        <v>12.416666666666661</v>
      </c>
      <c r="M818" s="20">
        <v>14.586206896551721</v>
      </c>
      <c r="N818" s="20">
        <v>16.75</v>
      </c>
      <c r="O818" s="20">
        <v>15.142857142857141</v>
      </c>
      <c r="P818" s="20">
        <v>14.101111111111109</v>
      </c>
      <c r="Q818" s="20">
        <v>12.07666666666667</v>
      </c>
      <c r="R818" s="20">
        <v>12.13793103448276</v>
      </c>
      <c r="S818" s="20">
        <v>13.62068965517242</v>
      </c>
      <c r="T818" s="20">
        <v>13.733333333333331</v>
      </c>
      <c r="U818" s="20">
        <v>7.8965517241379279</v>
      </c>
      <c r="V818" s="43">
        <v>146.5631905516864</v>
      </c>
      <c r="W818" s="23">
        <v>348</v>
      </c>
      <c r="X818" s="44">
        <v>0.96666666666666667</v>
      </c>
      <c r="Y818" s="4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</row>
    <row r="819" spans="1:39" ht="16.5" customHeight="1" x14ac:dyDescent="0.25">
      <c r="A819" s="16">
        <v>21205980</v>
      </c>
      <c r="B819" s="17" t="s">
        <v>1236</v>
      </c>
      <c r="C819" s="17" t="s">
        <v>1061</v>
      </c>
      <c r="D819" s="17" t="s">
        <v>1062</v>
      </c>
      <c r="E819" s="17" t="s">
        <v>293</v>
      </c>
      <c r="F819" s="17">
        <v>11</v>
      </c>
      <c r="G819" s="17">
        <v>2560</v>
      </c>
      <c r="H819" s="18">
        <v>-74.200916669999998</v>
      </c>
      <c r="I819" s="19">
        <v>4.7923888899999998</v>
      </c>
      <c r="J819" s="42">
        <v>8.6999999999999957</v>
      </c>
      <c r="K819" s="20">
        <v>10.59675659855257</v>
      </c>
      <c r="L819" s="20">
        <v>15.53333333333333</v>
      </c>
      <c r="M819" s="20">
        <v>17.72413793103448</v>
      </c>
      <c r="N819" s="20">
        <v>19.551724137931028</v>
      </c>
      <c r="O819" s="20">
        <v>18.03448275862069</v>
      </c>
      <c r="P819" s="20">
        <v>17.506539833531509</v>
      </c>
      <c r="Q819" s="20">
        <v>16.071428571428569</v>
      </c>
      <c r="R819" s="20">
        <v>15.035714285714279</v>
      </c>
      <c r="S819" s="20">
        <v>16.785714285714288</v>
      </c>
      <c r="T819" s="20">
        <v>16.892857142857139</v>
      </c>
      <c r="U819" s="20">
        <v>10.892857142857141</v>
      </c>
      <c r="V819" s="43">
        <v>183.32554602157501</v>
      </c>
      <c r="W819" s="23">
        <v>346</v>
      </c>
      <c r="X819" s="44">
        <v>0.96111111111111114</v>
      </c>
      <c r="Y819" s="4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</row>
    <row r="820" spans="1:39" ht="16.5" customHeight="1" x14ac:dyDescent="0.25">
      <c r="A820" s="16">
        <v>21201140</v>
      </c>
      <c r="B820" s="17" t="s">
        <v>1211</v>
      </c>
      <c r="C820" s="17" t="s">
        <v>943</v>
      </c>
      <c r="D820" s="17" t="s">
        <v>1062</v>
      </c>
      <c r="E820" s="17" t="s">
        <v>293</v>
      </c>
      <c r="F820" s="17">
        <v>11</v>
      </c>
      <c r="G820" s="17">
        <v>2555</v>
      </c>
      <c r="H820" s="18">
        <v>-74.17997222000001</v>
      </c>
      <c r="I820" s="19">
        <v>4.8021666700000001</v>
      </c>
      <c r="J820" s="42">
        <v>4.6994301994301981</v>
      </c>
      <c r="K820" s="20">
        <v>6.9131901683087023</v>
      </c>
      <c r="L820" s="20">
        <v>9.3493827160493801</v>
      </c>
      <c r="M820" s="20">
        <v>12.92464878671775</v>
      </c>
      <c r="N820" s="20">
        <v>14.22222222222222</v>
      </c>
      <c r="O820" s="20">
        <v>10.94508301404853</v>
      </c>
      <c r="P820" s="20">
        <v>9.3923076923076909</v>
      </c>
      <c r="Q820" s="20">
        <v>9.3773333333333309</v>
      </c>
      <c r="R820" s="20">
        <v>9.5901856763925704</v>
      </c>
      <c r="S820" s="20">
        <v>11.34166666666667</v>
      </c>
      <c r="T820" s="20">
        <v>11.19555474252264</v>
      </c>
      <c r="U820" s="20">
        <v>6.4444444444444429</v>
      </c>
      <c r="V820" s="43">
        <v>116.39544966244409</v>
      </c>
      <c r="W820" s="23">
        <v>319</v>
      </c>
      <c r="X820" s="44">
        <v>0.88611111111111107</v>
      </c>
      <c r="Y820" s="4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</row>
    <row r="821" spans="1:39" ht="16.5" customHeight="1" x14ac:dyDescent="0.25">
      <c r="A821" s="16">
        <v>21190030</v>
      </c>
      <c r="B821" s="17" t="s">
        <v>1235</v>
      </c>
      <c r="C821" s="17" t="s">
        <v>1067</v>
      </c>
      <c r="D821" s="17" t="s">
        <v>1067</v>
      </c>
      <c r="E821" s="17" t="s">
        <v>293</v>
      </c>
      <c r="F821" s="17">
        <v>11</v>
      </c>
      <c r="G821" s="17">
        <v>1635</v>
      </c>
      <c r="H821" s="18">
        <v>-74.454472220000014</v>
      </c>
      <c r="I821" s="19">
        <v>4.3480555599999997</v>
      </c>
      <c r="J821" s="42">
        <v>11.8</v>
      </c>
      <c r="K821" s="20">
        <v>13.063885467980301</v>
      </c>
      <c r="L821" s="20">
        <v>17.133333333333329</v>
      </c>
      <c r="M821" s="20">
        <v>18.899999999999999</v>
      </c>
      <c r="N821" s="20">
        <v>19.27586206896552</v>
      </c>
      <c r="O821" s="20">
        <v>16.5</v>
      </c>
      <c r="P821" s="20">
        <v>15.426666666666669</v>
      </c>
      <c r="Q821" s="20">
        <v>13.05862068965517</v>
      </c>
      <c r="R821" s="20">
        <v>14.46666666666667</v>
      </c>
      <c r="S821" s="20">
        <v>17.7</v>
      </c>
      <c r="T821" s="20">
        <v>19.233333333333341</v>
      </c>
      <c r="U821" s="20">
        <v>14.233333333333331</v>
      </c>
      <c r="V821" s="43">
        <v>190.7917015599343</v>
      </c>
      <c r="W821" s="23">
        <v>359</v>
      </c>
      <c r="X821" s="44">
        <v>0.99722222222222223</v>
      </c>
      <c r="Y821" s="4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</row>
    <row r="822" spans="1:39" ht="16.5" customHeight="1" x14ac:dyDescent="0.25">
      <c r="A822" s="16">
        <v>21206400</v>
      </c>
      <c r="B822" s="17" t="s">
        <v>1227</v>
      </c>
      <c r="C822" s="17" t="s">
        <v>1535</v>
      </c>
      <c r="D822" s="17" t="s">
        <v>1851</v>
      </c>
      <c r="E822" s="17" t="s">
        <v>293</v>
      </c>
      <c r="F822" s="17">
        <v>10</v>
      </c>
      <c r="G822" s="17">
        <v>380</v>
      </c>
      <c r="H822" s="18">
        <v>-74.599999999999994</v>
      </c>
      <c r="I822" s="19">
        <v>4.4666666700000004</v>
      </c>
      <c r="J822" s="42">
        <v>7.5166666666666666</v>
      </c>
      <c r="K822" s="20">
        <v>8.8525825228411446</v>
      </c>
      <c r="L822" s="20">
        <v>11.47222222222222</v>
      </c>
      <c r="M822" s="20">
        <v>13.555555555555561</v>
      </c>
      <c r="N822" s="20">
        <v>15.5</v>
      </c>
      <c r="O822" s="20">
        <v>9.385802469135804</v>
      </c>
      <c r="P822" s="20">
        <v>8.0509259259259256</v>
      </c>
      <c r="Q822" s="20">
        <v>6.7538877620013524</v>
      </c>
      <c r="R822" s="20">
        <v>11.72732541292379</v>
      </c>
      <c r="S822" s="20">
        <v>12.63095238095238</v>
      </c>
      <c r="T822" s="20">
        <v>11.52941176470588</v>
      </c>
      <c r="U822" s="20">
        <v>8.6470588235294095</v>
      </c>
      <c r="V822" s="43">
        <v>125.6223915064601</v>
      </c>
      <c r="W822" s="23">
        <v>210</v>
      </c>
      <c r="X822" s="44">
        <v>0.875</v>
      </c>
      <c r="Y822" s="45" t="s">
        <v>1214</v>
      </c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</row>
    <row r="823" spans="1:39" ht="16.5" customHeight="1" x14ac:dyDescent="0.25">
      <c r="A823" s="16">
        <v>21208900</v>
      </c>
      <c r="B823" s="17" t="s">
        <v>1212</v>
      </c>
      <c r="C823" s="17" t="s">
        <v>1851</v>
      </c>
      <c r="D823" s="17" t="s">
        <v>1851</v>
      </c>
      <c r="E823" s="17" t="s">
        <v>293</v>
      </c>
      <c r="F823" s="17">
        <v>11</v>
      </c>
      <c r="G823" s="17">
        <v>490</v>
      </c>
      <c r="H823" s="18">
        <v>-74.650000000000006</v>
      </c>
      <c r="I823" s="19">
        <v>4.47</v>
      </c>
      <c r="J823" s="42">
        <v>5.9759897828863338</v>
      </c>
      <c r="K823" s="20">
        <v>6.0548967863007261</v>
      </c>
      <c r="L823" s="20">
        <v>9.6947971781305124</v>
      </c>
      <c r="M823" s="20">
        <v>11.469496021220159</v>
      </c>
      <c r="N823" s="20">
        <v>11.863881520778071</v>
      </c>
      <c r="O823" s="20">
        <v>6.4872475005101</v>
      </c>
      <c r="P823" s="20">
        <v>4.8320512820512809</v>
      </c>
      <c r="Q823" s="20">
        <v>4.3681755829903963</v>
      </c>
      <c r="R823" s="20">
        <v>7.8461538461538476</v>
      </c>
      <c r="S823" s="20">
        <v>10.18382898497841</v>
      </c>
      <c r="T823" s="20">
        <v>10.77171995661889</v>
      </c>
      <c r="U823" s="20">
        <v>7.3627492877492857</v>
      </c>
      <c r="V823" s="43">
        <v>96.910987730368021</v>
      </c>
      <c r="W823" s="23">
        <v>325</v>
      </c>
      <c r="X823" s="44">
        <v>0.90277777777777779</v>
      </c>
      <c r="Y823" s="4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</row>
    <row r="824" spans="1:39" ht="16.5" customHeight="1" x14ac:dyDescent="0.25">
      <c r="A824" s="16">
        <v>21206140</v>
      </c>
      <c r="B824" s="17" t="s">
        <v>1236</v>
      </c>
      <c r="C824" s="17" t="s">
        <v>1852</v>
      </c>
      <c r="D824" s="17" t="s">
        <v>1853</v>
      </c>
      <c r="E824" s="17" t="s">
        <v>293</v>
      </c>
      <c r="F824" s="17">
        <v>11</v>
      </c>
      <c r="G824" s="17">
        <v>2698</v>
      </c>
      <c r="H824" s="18">
        <v>-73.933333329999996</v>
      </c>
      <c r="I824" s="19">
        <v>4.9666666700000004</v>
      </c>
      <c r="J824" s="42">
        <v>10.4</v>
      </c>
      <c r="K824" s="20">
        <v>10.06274174420726</v>
      </c>
      <c r="L824" s="20">
        <v>14.175000000000001</v>
      </c>
      <c r="M824" s="20">
        <v>16.446428571428569</v>
      </c>
      <c r="N824" s="20">
        <v>20.5</v>
      </c>
      <c r="O824" s="20">
        <v>19.600000000000001</v>
      </c>
      <c r="P824" s="20">
        <v>21.5</v>
      </c>
      <c r="Q824" s="20">
        <v>19.8</v>
      </c>
      <c r="R824" s="20">
        <v>17.3</v>
      </c>
      <c r="S824" s="20">
        <v>17.93333333333333</v>
      </c>
      <c r="T824" s="20">
        <v>16.95</v>
      </c>
      <c r="U824" s="20">
        <v>11.3</v>
      </c>
      <c r="V824" s="43">
        <v>195.9675036489692</v>
      </c>
      <c r="W824" s="23">
        <v>240</v>
      </c>
      <c r="X824" s="44">
        <v>1</v>
      </c>
      <c r="Y824" s="45" t="s">
        <v>1214</v>
      </c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</row>
    <row r="825" spans="1:39" ht="16.5" customHeight="1" x14ac:dyDescent="0.25">
      <c r="A825" s="16">
        <v>35060220</v>
      </c>
      <c r="B825" s="17" t="s">
        <v>1211</v>
      </c>
      <c r="C825" s="17" t="s">
        <v>440</v>
      </c>
      <c r="D825" s="17" t="s">
        <v>1044</v>
      </c>
      <c r="E825" s="17" t="s">
        <v>293</v>
      </c>
      <c r="F825" s="17">
        <v>11</v>
      </c>
      <c r="G825" s="17">
        <v>1845</v>
      </c>
      <c r="H825" s="18">
        <v>-73.419777780000004</v>
      </c>
      <c r="I825" s="19">
        <v>4.8156944399999997</v>
      </c>
      <c r="J825" s="42">
        <v>9.3999999999999986</v>
      </c>
      <c r="K825" s="20">
        <v>10.937361263151489</v>
      </c>
      <c r="L825" s="20">
        <v>17.579310344827579</v>
      </c>
      <c r="M825" s="20">
        <v>23.455665024630541</v>
      </c>
      <c r="N825" s="20">
        <v>27.335632183908039</v>
      </c>
      <c r="O825" s="20">
        <v>27.888228299643281</v>
      </c>
      <c r="P825" s="20">
        <v>27.49444444444444</v>
      </c>
      <c r="Q825" s="20">
        <v>26.93333333333333</v>
      </c>
      <c r="R825" s="20">
        <v>23.5</v>
      </c>
      <c r="S825" s="20">
        <v>21.751111111111111</v>
      </c>
      <c r="T825" s="20">
        <v>19.120689655172409</v>
      </c>
      <c r="U825" s="20">
        <v>13.53333333333333</v>
      </c>
      <c r="V825" s="43">
        <v>248.92910899355559</v>
      </c>
      <c r="W825" s="23">
        <v>355</v>
      </c>
      <c r="X825" s="44">
        <v>0.98611111111111116</v>
      </c>
      <c r="Y825" s="4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</row>
    <row r="826" spans="1:39" ht="16.5" customHeight="1" x14ac:dyDescent="0.25">
      <c r="A826" s="16">
        <v>35060300</v>
      </c>
      <c r="B826" s="17" t="s">
        <v>1211</v>
      </c>
      <c r="C826" s="17" t="s">
        <v>1065</v>
      </c>
      <c r="D826" s="17" t="s">
        <v>1044</v>
      </c>
      <c r="E826" s="17" t="s">
        <v>293</v>
      </c>
      <c r="F826" s="17">
        <v>11</v>
      </c>
      <c r="G826" s="17">
        <v>1740</v>
      </c>
      <c r="H826" s="18">
        <v>-73.391944440000003</v>
      </c>
      <c r="I826" s="19">
        <v>4.85252778</v>
      </c>
      <c r="J826" s="42">
        <v>8.5711111111111098</v>
      </c>
      <c r="K826" s="20">
        <v>9.4966451503312381</v>
      </c>
      <c r="L826" s="20">
        <v>16.986666666666672</v>
      </c>
      <c r="M826" s="20">
        <v>22.9</v>
      </c>
      <c r="N826" s="20">
        <v>26.795555555555548</v>
      </c>
      <c r="O826" s="20">
        <v>27.333333333333329</v>
      </c>
      <c r="P826" s="20">
        <v>27.931034482758619</v>
      </c>
      <c r="Q826" s="20">
        <v>25.79999999999999</v>
      </c>
      <c r="R826" s="20">
        <v>21.586206896551719</v>
      </c>
      <c r="S826" s="20">
        <v>20.310344827586199</v>
      </c>
      <c r="T826" s="20">
        <v>17.068965517241381</v>
      </c>
      <c r="U826" s="20">
        <v>12.31034482758621</v>
      </c>
      <c r="V826" s="43">
        <v>237.09020836872199</v>
      </c>
      <c r="W826" s="23">
        <v>354</v>
      </c>
      <c r="X826" s="44">
        <v>0.98333333333333328</v>
      </c>
      <c r="Y826" s="4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</row>
    <row r="827" spans="1:39" ht="16.5" customHeight="1" x14ac:dyDescent="0.25">
      <c r="A827" s="16">
        <v>35060250</v>
      </c>
      <c r="B827" s="17" t="s">
        <v>1211</v>
      </c>
      <c r="C827" s="17" t="s">
        <v>1854</v>
      </c>
      <c r="D827" s="17" t="s">
        <v>1044</v>
      </c>
      <c r="E827" s="17" t="s">
        <v>293</v>
      </c>
      <c r="F827" s="17">
        <v>11</v>
      </c>
      <c r="G827" s="17">
        <v>1649</v>
      </c>
      <c r="H827" s="18">
        <v>-73.407194439999998</v>
      </c>
      <c r="I827" s="19">
        <v>4.7967777800000002</v>
      </c>
      <c r="J827" s="42">
        <v>8.1388888888888857</v>
      </c>
      <c r="K827" s="20">
        <v>9.7468341391473565</v>
      </c>
      <c r="L827" s="20">
        <v>16.3448275862069</v>
      </c>
      <c r="M827" s="20">
        <v>23.793103448275861</v>
      </c>
      <c r="N827" s="20">
        <v>26.73333333333332</v>
      </c>
      <c r="O827" s="20">
        <v>27.517241379310342</v>
      </c>
      <c r="P827" s="20">
        <v>27.666666666666671</v>
      </c>
      <c r="Q827" s="20">
        <v>25.699999999999989</v>
      </c>
      <c r="R827" s="20">
        <v>21.725287356321839</v>
      </c>
      <c r="S827" s="20">
        <v>20.641379310344821</v>
      </c>
      <c r="T827" s="20">
        <v>18.7</v>
      </c>
      <c r="U827" s="20">
        <v>13.15357142857143</v>
      </c>
      <c r="V827" s="43">
        <v>239.86113353706739</v>
      </c>
      <c r="W827" s="23">
        <v>354</v>
      </c>
      <c r="X827" s="44">
        <v>0.98333333333333328</v>
      </c>
      <c r="Y827" s="4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</row>
    <row r="828" spans="1:39" ht="16.5" customHeight="1" x14ac:dyDescent="0.25">
      <c r="A828" s="16">
        <v>35060230</v>
      </c>
      <c r="B828" s="17" t="s">
        <v>1211</v>
      </c>
      <c r="C828" s="17" t="s">
        <v>1108</v>
      </c>
      <c r="D828" s="17" t="s">
        <v>1044</v>
      </c>
      <c r="E828" s="17" t="s">
        <v>293</v>
      </c>
      <c r="F828" s="17">
        <v>11</v>
      </c>
      <c r="G828" s="17">
        <v>1943</v>
      </c>
      <c r="H828" s="18">
        <v>-73.489055560000011</v>
      </c>
      <c r="I828" s="19">
        <v>4.7814166699999996</v>
      </c>
      <c r="J828" s="42">
        <v>5.4333333333333327</v>
      </c>
      <c r="K828" s="20">
        <v>7.722877896369277</v>
      </c>
      <c r="L828" s="20">
        <v>14.53518062397373</v>
      </c>
      <c r="M828" s="20">
        <v>19.46373365041617</v>
      </c>
      <c r="N828" s="20">
        <v>23.48045977011494</v>
      </c>
      <c r="O828" s="20">
        <v>24.339737274220031</v>
      </c>
      <c r="P828" s="20">
        <v>23.963333333333331</v>
      </c>
      <c r="Q828" s="20">
        <v>21.141111111111108</v>
      </c>
      <c r="R828" s="20">
        <v>16.562068965517241</v>
      </c>
      <c r="S828" s="20">
        <v>14.26753864447087</v>
      </c>
      <c r="T828" s="20">
        <v>13.951724137931039</v>
      </c>
      <c r="U828" s="20">
        <v>8.0333333333333279</v>
      </c>
      <c r="V828" s="43">
        <v>192.89443207412441</v>
      </c>
      <c r="W828" s="23">
        <v>355</v>
      </c>
      <c r="X828" s="44">
        <v>0.98611111111111116</v>
      </c>
      <c r="Y828" s="4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</row>
    <row r="829" spans="1:39" ht="16.5" customHeight="1" x14ac:dyDescent="0.25">
      <c r="A829" s="16">
        <v>35060180</v>
      </c>
      <c r="B829" s="17" t="s">
        <v>1211</v>
      </c>
      <c r="C829" s="17" t="s">
        <v>1044</v>
      </c>
      <c r="D829" s="17" t="s">
        <v>1044</v>
      </c>
      <c r="E829" s="17" t="s">
        <v>293</v>
      </c>
      <c r="F829" s="17">
        <v>11</v>
      </c>
      <c r="G829" s="17">
        <v>1929</v>
      </c>
      <c r="H829" s="18">
        <v>-73.528583329999989</v>
      </c>
      <c r="I829" s="19">
        <v>4.7523888899999998</v>
      </c>
      <c r="J829" s="42">
        <v>8.3666666666666636</v>
      </c>
      <c r="K829" s="20">
        <v>10.08696633825944</v>
      </c>
      <c r="L829" s="20">
        <v>17.551724137931039</v>
      </c>
      <c r="M829" s="20">
        <v>23.821428571428569</v>
      </c>
      <c r="N829" s="20">
        <v>26.599999999999991</v>
      </c>
      <c r="O829" s="20">
        <v>27.03448275862069</v>
      </c>
      <c r="P829" s="20">
        <v>27.36666666666666</v>
      </c>
      <c r="Q829" s="20">
        <v>25.48045977011494</v>
      </c>
      <c r="R829" s="20">
        <v>20.714285714285719</v>
      </c>
      <c r="S829" s="20">
        <v>19.278148148148151</v>
      </c>
      <c r="T829" s="20">
        <v>17.662306777645661</v>
      </c>
      <c r="U829" s="20">
        <v>12.17241379310345</v>
      </c>
      <c r="V829" s="43">
        <v>236.135549342871</v>
      </c>
      <c r="W829" s="23">
        <v>351</v>
      </c>
      <c r="X829" s="44">
        <v>0.97499999999999998</v>
      </c>
      <c r="Y829" s="4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</row>
    <row r="830" spans="1:39" ht="16.5" customHeight="1" x14ac:dyDescent="0.25">
      <c r="A830" s="16">
        <v>35025050</v>
      </c>
      <c r="B830" s="17" t="s">
        <v>1236</v>
      </c>
      <c r="C830" s="17" t="s">
        <v>1855</v>
      </c>
      <c r="D830" s="17" t="s">
        <v>1856</v>
      </c>
      <c r="E830" s="17" t="s">
        <v>293</v>
      </c>
      <c r="F830" s="17">
        <v>11</v>
      </c>
      <c r="G830" s="17">
        <v>2980</v>
      </c>
      <c r="H830" s="18">
        <v>-74.030277779999992</v>
      </c>
      <c r="I830" s="19">
        <v>4.4828333300000001</v>
      </c>
      <c r="J830" s="42">
        <v>7.1525325249463174</v>
      </c>
      <c r="K830" s="20">
        <v>9.0643409388207221</v>
      </c>
      <c r="L830" s="20">
        <v>14.175831964969889</v>
      </c>
      <c r="M830" s="20">
        <v>17.758045977011491</v>
      </c>
      <c r="N830" s="20">
        <v>22.39436781609195</v>
      </c>
      <c r="O830" s="20">
        <v>23.25846911708981</v>
      </c>
      <c r="P830" s="20">
        <v>25.230873015873009</v>
      </c>
      <c r="Q830" s="20">
        <v>21.918329827128879</v>
      </c>
      <c r="R830" s="20">
        <v>16.401447424435919</v>
      </c>
      <c r="S830" s="20">
        <v>16.825205254515591</v>
      </c>
      <c r="T830" s="20">
        <v>16.646004378762999</v>
      </c>
      <c r="U830" s="20">
        <v>11.45472789115647</v>
      </c>
      <c r="V830" s="43">
        <v>202.280176130803</v>
      </c>
      <c r="W830" s="23">
        <v>347</v>
      </c>
      <c r="X830" s="44">
        <v>0.96388888888888891</v>
      </c>
      <c r="Y830" s="4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</row>
    <row r="831" spans="1:39" ht="16.5" customHeight="1" x14ac:dyDescent="0.25">
      <c r="A831" s="16">
        <v>24011090</v>
      </c>
      <c r="B831" s="17" t="s">
        <v>1235</v>
      </c>
      <c r="C831" s="17" t="s">
        <v>1857</v>
      </c>
      <c r="D831" s="17" t="s">
        <v>1858</v>
      </c>
      <c r="E831" s="17" t="s">
        <v>293</v>
      </c>
      <c r="F831" s="17">
        <v>11</v>
      </c>
      <c r="G831" s="17">
        <v>2555</v>
      </c>
      <c r="H831" s="18">
        <v>-73.791444439999992</v>
      </c>
      <c r="I831" s="19">
        <v>5.3273333300000001</v>
      </c>
      <c r="J831" s="42">
        <v>6.0012531328320788</v>
      </c>
      <c r="K831" s="20">
        <v>8.5932881773399004</v>
      </c>
      <c r="L831" s="20">
        <v>12.194444444444439</v>
      </c>
      <c r="M831" s="20">
        <v>13.7513611615245</v>
      </c>
      <c r="N831" s="20">
        <v>16.92407407407407</v>
      </c>
      <c r="O831" s="20">
        <v>15.76470588235294</v>
      </c>
      <c r="P831" s="20">
        <v>17.072796934865892</v>
      </c>
      <c r="Q831" s="20">
        <v>14.289760348583879</v>
      </c>
      <c r="R831" s="20">
        <v>13.77777777777778</v>
      </c>
      <c r="S831" s="20">
        <v>15.919607843137261</v>
      </c>
      <c r="T831" s="20">
        <v>14.6875</v>
      </c>
      <c r="U831" s="20">
        <v>9.411764705882355</v>
      </c>
      <c r="V831" s="43">
        <v>158.38833448281511</v>
      </c>
      <c r="W831" s="23">
        <v>211</v>
      </c>
      <c r="X831" s="44">
        <v>0.87916666666666665</v>
      </c>
      <c r="Y831" s="45" t="s">
        <v>1214</v>
      </c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</row>
    <row r="832" spans="1:39" ht="16.5" customHeight="1" x14ac:dyDescent="0.25">
      <c r="A832" s="16">
        <v>35020420</v>
      </c>
      <c r="B832" s="17" t="s">
        <v>1211</v>
      </c>
      <c r="C832" s="17" t="s">
        <v>1859</v>
      </c>
      <c r="D832" s="17" t="s">
        <v>1859</v>
      </c>
      <c r="E832" s="17" t="s">
        <v>293</v>
      </c>
      <c r="F832" s="17">
        <v>11</v>
      </c>
      <c r="G832" s="17">
        <v>2430</v>
      </c>
      <c r="H832" s="18">
        <v>-74.016666669999992</v>
      </c>
      <c r="I832" s="19">
        <v>4.4000000000000004</v>
      </c>
      <c r="J832" s="42">
        <v>7.1</v>
      </c>
      <c r="K832" s="20">
        <v>8.9377155172413776</v>
      </c>
      <c r="L832" s="20">
        <v>15.2</v>
      </c>
      <c r="M832" s="20">
        <v>20.65</v>
      </c>
      <c r="N832" s="20">
        <v>24.05</v>
      </c>
      <c r="O832" s="20">
        <v>24.45</v>
      </c>
      <c r="P832" s="20">
        <v>25.29999999999999</v>
      </c>
      <c r="Q832" s="20">
        <v>24.5</v>
      </c>
      <c r="R832" s="20">
        <v>19.486206896551721</v>
      </c>
      <c r="S832" s="20">
        <v>19.012280701754381</v>
      </c>
      <c r="T832" s="20">
        <v>17.55555555555555</v>
      </c>
      <c r="U832" s="20">
        <v>11.646296296296301</v>
      </c>
      <c r="V832" s="43">
        <v>217.88805496739931</v>
      </c>
      <c r="W832" s="23">
        <v>237</v>
      </c>
      <c r="X832" s="44">
        <v>0.98750000000000004</v>
      </c>
      <c r="Y832" s="45" t="s">
        <v>1214</v>
      </c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</row>
    <row r="833" spans="1:39" ht="16.5" customHeight="1" x14ac:dyDescent="0.25">
      <c r="A833" s="16">
        <v>23060190</v>
      </c>
      <c r="B833" s="17" t="s">
        <v>1211</v>
      </c>
      <c r="C833" s="17" t="s">
        <v>1860</v>
      </c>
      <c r="D833" s="17" t="s">
        <v>1860</v>
      </c>
      <c r="E833" s="17" t="s">
        <v>293</v>
      </c>
      <c r="F833" s="17">
        <v>11</v>
      </c>
      <c r="G833" s="17">
        <v>497</v>
      </c>
      <c r="H833" s="18">
        <v>-74.485500000000002</v>
      </c>
      <c r="I833" s="19">
        <v>5.1960833300000004</v>
      </c>
      <c r="J833" s="42">
        <v>6.2222222222222197</v>
      </c>
      <c r="K833" s="20">
        <v>8.3251282207220925</v>
      </c>
      <c r="L833" s="20">
        <v>11.202380952380951</v>
      </c>
      <c r="M833" s="20">
        <v>12.863346104725419</v>
      </c>
      <c r="N833" s="20">
        <v>10.37142857142857</v>
      </c>
      <c r="O833" s="20">
        <v>6.5270935960591139</v>
      </c>
      <c r="P833" s="20">
        <v>4.5714285714285694</v>
      </c>
      <c r="Q833" s="20">
        <v>4.8571428571428559</v>
      </c>
      <c r="R833" s="20">
        <v>8.1724137931034484</v>
      </c>
      <c r="S833" s="20">
        <v>13.6551724137931</v>
      </c>
      <c r="T833" s="20">
        <v>11.879904875148631</v>
      </c>
      <c r="U833" s="20">
        <v>7.0857142857142827</v>
      </c>
      <c r="V833" s="43">
        <v>105.73337646386931</v>
      </c>
      <c r="W833" s="23">
        <v>337</v>
      </c>
      <c r="X833" s="44">
        <v>0.93611111111111112</v>
      </c>
      <c r="Y833" s="4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</row>
    <row r="834" spans="1:39" ht="16.5" customHeight="1" x14ac:dyDescent="0.25">
      <c r="A834" s="16">
        <v>21190240</v>
      </c>
      <c r="B834" s="17" t="s">
        <v>1211</v>
      </c>
      <c r="C834" s="17" t="s">
        <v>1861</v>
      </c>
      <c r="D834" s="17" t="s">
        <v>156</v>
      </c>
      <c r="E834" s="17" t="s">
        <v>293</v>
      </c>
      <c r="F834" s="17">
        <v>11</v>
      </c>
      <c r="G834" s="17">
        <v>1450</v>
      </c>
      <c r="H834" s="18">
        <v>-74.48872222</v>
      </c>
      <c r="I834" s="19">
        <v>4.0816111099999999</v>
      </c>
      <c r="J834" s="42">
        <v>12.89012345679012</v>
      </c>
      <c r="K834" s="20">
        <v>14.62864083860436</v>
      </c>
      <c r="L834" s="20">
        <v>19.99131702621596</v>
      </c>
      <c r="M834" s="20">
        <v>23.02853745541022</v>
      </c>
      <c r="N834" s="20">
        <v>23.134523809523809</v>
      </c>
      <c r="O834" s="20">
        <v>20.821428571428569</v>
      </c>
      <c r="P834" s="20">
        <v>19.41379310344827</v>
      </c>
      <c r="Q834" s="20">
        <v>17.349178981937602</v>
      </c>
      <c r="R834" s="20">
        <v>17.96761539864988</v>
      </c>
      <c r="S834" s="20">
        <v>22.444444444444439</v>
      </c>
      <c r="T834" s="20">
        <v>22.321428571428569</v>
      </c>
      <c r="U834" s="20">
        <v>16.640740740740739</v>
      </c>
      <c r="V834" s="43">
        <v>230.63177239862259</v>
      </c>
      <c r="W834" s="23">
        <v>333</v>
      </c>
      <c r="X834" s="44">
        <v>0.92500000000000004</v>
      </c>
      <c r="Y834" s="4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</row>
    <row r="835" spans="1:39" ht="16.5" customHeight="1" x14ac:dyDescent="0.25">
      <c r="A835" s="16">
        <v>21201640</v>
      </c>
      <c r="B835" s="17" t="s">
        <v>1235</v>
      </c>
      <c r="C835" s="17" t="s">
        <v>1862</v>
      </c>
      <c r="D835" s="17" t="s">
        <v>1034</v>
      </c>
      <c r="E835" s="17" t="s">
        <v>293</v>
      </c>
      <c r="F835" s="17">
        <v>11</v>
      </c>
      <c r="G835" s="17">
        <v>2745</v>
      </c>
      <c r="H835" s="18">
        <v>-73.590861110000006</v>
      </c>
      <c r="I835" s="19">
        <v>5.2637499999999999</v>
      </c>
      <c r="J835" s="42">
        <v>11.13793103448276</v>
      </c>
      <c r="K835" s="20">
        <v>11.226939655172419</v>
      </c>
      <c r="L835" s="20">
        <v>15.13333333333334</v>
      </c>
      <c r="M835" s="20">
        <v>19.38300492610837</v>
      </c>
      <c r="N835" s="20">
        <v>23.241379310344829</v>
      </c>
      <c r="O835" s="20">
        <v>24.392857142857149</v>
      </c>
      <c r="P835" s="20">
        <v>25.41379310344827</v>
      </c>
      <c r="Q835" s="20">
        <v>24.241379310344819</v>
      </c>
      <c r="R835" s="20">
        <v>20.103448275862071</v>
      </c>
      <c r="S835" s="20">
        <v>20.620689655172409</v>
      </c>
      <c r="T835" s="20">
        <v>20.31034482758621</v>
      </c>
      <c r="U835" s="20">
        <v>14.03448275862069</v>
      </c>
      <c r="V835" s="43">
        <v>229.2395833333334</v>
      </c>
      <c r="W835" s="23">
        <v>348</v>
      </c>
      <c r="X835" s="44">
        <v>0.96666666666666667</v>
      </c>
      <c r="Y835" s="4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</row>
    <row r="836" spans="1:39" ht="16.5" customHeight="1" x14ac:dyDescent="0.25">
      <c r="A836" s="16">
        <v>21201090</v>
      </c>
      <c r="B836" s="17" t="s">
        <v>1211</v>
      </c>
      <c r="C836" s="17" t="s">
        <v>1145</v>
      </c>
      <c r="D836" s="17" t="s">
        <v>1145</v>
      </c>
      <c r="E836" s="17" t="s">
        <v>293</v>
      </c>
      <c r="F836" s="17">
        <v>11</v>
      </c>
      <c r="G836" s="17">
        <v>567</v>
      </c>
      <c r="H836" s="18">
        <v>-74.542249999999996</v>
      </c>
      <c r="I836" s="19">
        <v>4.4426944399999986</v>
      </c>
      <c r="J836" s="42">
        <v>7.9388888888888864</v>
      </c>
      <c r="K836" s="20">
        <v>9.7274630541871918</v>
      </c>
      <c r="L836" s="20">
        <v>13.431034482758619</v>
      </c>
      <c r="M836" s="20">
        <v>15.107142857142859</v>
      </c>
      <c r="N836" s="20">
        <v>14.111111111111111</v>
      </c>
      <c r="O836" s="20">
        <v>10.851851851851849</v>
      </c>
      <c r="P836" s="20">
        <v>9.2177777777777727</v>
      </c>
      <c r="Q836" s="20">
        <v>6.6999999999999966</v>
      </c>
      <c r="R836" s="20">
        <v>9.2103448275862085</v>
      </c>
      <c r="S836" s="20">
        <v>14.95333333333333</v>
      </c>
      <c r="T836" s="20">
        <v>14.53333333333333</v>
      </c>
      <c r="U836" s="20">
        <v>9.6355555555555554</v>
      </c>
      <c r="V836" s="43">
        <v>135.4178370735267</v>
      </c>
      <c r="W836" s="23">
        <v>351</v>
      </c>
      <c r="X836" s="44">
        <v>0.97499999999999998</v>
      </c>
      <c r="Y836" s="4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</row>
    <row r="837" spans="1:39" ht="16.5" customHeight="1" x14ac:dyDescent="0.25">
      <c r="A837" s="16">
        <v>23065110</v>
      </c>
      <c r="B837" s="17" t="s">
        <v>1227</v>
      </c>
      <c r="C837" s="17" t="s">
        <v>1863</v>
      </c>
      <c r="D837" s="17" t="s">
        <v>1094</v>
      </c>
      <c r="E837" s="17" t="s">
        <v>293</v>
      </c>
      <c r="F837" s="17">
        <v>11</v>
      </c>
      <c r="G837" s="17">
        <v>1347</v>
      </c>
      <c r="H837" s="18">
        <v>-74.354583329999997</v>
      </c>
      <c r="I837" s="19">
        <v>5.4841666699999996</v>
      </c>
      <c r="J837" s="42">
        <v>14.18452380952381</v>
      </c>
      <c r="K837" s="20">
        <v>15.40754385054325</v>
      </c>
      <c r="L837" s="20">
        <v>21.357142857142851</v>
      </c>
      <c r="M837" s="20">
        <v>23.733077905491701</v>
      </c>
      <c r="N837" s="20">
        <v>25.01254789272031</v>
      </c>
      <c r="O837" s="20">
        <v>20.2297431531148</v>
      </c>
      <c r="P837" s="20">
        <v>16.91698595146871</v>
      </c>
      <c r="Q837" s="20">
        <v>14.95496598639456</v>
      </c>
      <c r="R837" s="20">
        <v>19.094332144272698</v>
      </c>
      <c r="S837" s="20">
        <v>23.58292282430213</v>
      </c>
      <c r="T837" s="20">
        <v>21.455665024630541</v>
      </c>
      <c r="U837" s="20">
        <v>17.153925097890621</v>
      </c>
      <c r="V837" s="43">
        <v>233.083376497496</v>
      </c>
      <c r="W837" s="23">
        <v>331</v>
      </c>
      <c r="X837" s="44">
        <v>0.9194444444444444</v>
      </c>
      <c r="Y837" s="4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</row>
    <row r="838" spans="1:39" ht="16.5" customHeight="1" x14ac:dyDescent="0.25">
      <c r="A838" s="16">
        <v>21205910</v>
      </c>
      <c r="B838" s="17" t="s">
        <v>1227</v>
      </c>
      <c r="C838" s="17" t="s">
        <v>1864</v>
      </c>
      <c r="D838" s="17" t="s">
        <v>1146</v>
      </c>
      <c r="E838" s="17" t="s">
        <v>293</v>
      </c>
      <c r="F838" s="17">
        <v>11</v>
      </c>
      <c r="G838" s="17">
        <v>2600</v>
      </c>
      <c r="H838" s="18">
        <v>-74.001194439999992</v>
      </c>
      <c r="I838" s="19">
        <v>4.9892222200000003</v>
      </c>
      <c r="J838" s="42">
        <v>8.2965517241379292</v>
      </c>
      <c r="K838" s="20">
        <v>8.7977665005756567</v>
      </c>
      <c r="L838" s="20">
        <v>12.276190476190481</v>
      </c>
      <c r="M838" s="20">
        <v>15.11338845883181</v>
      </c>
      <c r="N838" s="20">
        <v>16.567020335985848</v>
      </c>
      <c r="O838" s="20">
        <v>15.202517788724689</v>
      </c>
      <c r="P838" s="20">
        <v>16.326102292768962</v>
      </c>
      <c r="Q838" s="20">
        <v>15.26684350132626</v>
      </c>
      <c r="R838" s="20">
        <v>12.733603096410979</v>
      </c>
      <c r="S838" s="20">
        <v>13.934567901234569</v>
      </c>
      <c r="T838" s="20">
        <v>14.908427163969041</v>
      </c>
      <c r="U838" s="20">
        <v>9.2482758620689651</v>
      </c>
      <c r="V838" s="43">
        <v>158.67125510222519</v>
      </c>
      <c r="W838" s="23">
        <v>339</v>
      </c>
      <c r="X838" s="44">
        <v>0.94166666666666665</v>
      </c>
      <c r="Y838" s="4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</row>
    <row r="839" spans="1:39" ht="16.5" customHeight="1" x14ac:dyDescent="0.25">
      <c r="A839" s="16">
        <v>21201060</v>
      </c>
      <c r="B839" s="17" t="s">
        <v>1235</v>
      </c>
      <c r="C839" s="17" t="s">
        <v>1865</v>
      </c>
      <c r="D839" s="17" t="s">
        <v>1146</v>
      </c>
      <c r="E839" s="17" t="s">
        <v>293</v>
      </c>
      <c r="F839" s="17">
        <v>11</v>
      </c>
      <c r="G839" s="17">
        <v>3160</v>
      </c>
      <c r="H839" s="18">
        <v>-74.033388889999998</v>
      </c>
      <c r="I839" s="19">
        <v>5.0432499999999996</v>
      </c>
      <c r="J839" s="42">
        <v>9.6551724137931014</v>
      </c>
      <c r="K839" s="20">
        <v>10.22907033073502</v>
      </c>
      <c r="L839" s="20">
        <v>15.49770114942528</v>
      </c>
      <c r="M839" s="20">
        <v>18.28850574712644</v>
      </c>
      <c r="N839" s="20">
        <v>22.292222222222222</v>
      </c>
      <c r="O839" s="20">
        <v>21.31954022988506</v>
      </c>
      <c r="P839" s="20">
        <v>23.98928571428571</v>
      </c>
      <c r="Q839" s="20">
        <v>20.941685823754799</v>
      </c>
      <c r="R839" s="20">
        <v>17.233055885850181</v>
      </c>
      <c r="S839" s="20">
        <v>17.658333333333331</v>
      </c>
      <c r="T839" s="20">
        <v>17.31928480204342</v>
      </c>
      <c r="U839" s="20">
        <v>10.954732510288069</v>
      </c>
      <c r="V839" s="43">
        <v>205.3785901627426</v>
      </c>
      <c r="W839" s="23">
        <v>346</v>
      </c>
      <c r="X839" s="44">
        <v>0.96111111111111114</v>
      </c>
      <c r="Y839" s="4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</row>
    <row r="840" spans="1:39" ht="16.5" customHeight="1" x14ac:dyDescent="0.25">
      <c r="A840" s="16">
        <v>32190010</v>
      </c>
      <c r="B840" s="17" t="s">
        <v>1211</v>
      </c>
      <c r="C840" s="17" t="s">
        <v>1866</v>
      </c>
      <c r="D840" s="17" t="s">
        <v>1867</v>
      </c>
      <c r="E840" s="17" t="s">
        <v>280</v>
      </c>
      <c r="F840" s="17">
        <v>3</v>
      </c>
      <c r="G840" s="17">
        <v>96</v>
      </c>
      <c r="H840" s="18">
        <v>-69.055305560000008</v>
      </c>
      <c r="I840" s="19">
        <v>3.6371388900000001</v>
      </c>
      <c r="J840" s="42">
        <v>6.9448275862068947</v>
      </c>
      <c r="K840" s="20">
        <v>6.8517122630529279</v>
      </c>
      <c r="L840" s="20">
        <v>9.777777777777775</v>
      </c>
      <c r="M840" s="20">
        <v>15.83743842364532</v>
      </c>
      <c r="N840" s="20">
        <v>19.411330049261078</v>
      </c>
      <c r="O840" s="20">
        <v>19.5789806900918</v>
      </c>
      <c r="P840" s="20">
        <v>19.602298850574709</v>
      </c>
      <c r="Q840" s="20">
        <v>18.296076099881091</v>
      </c>
      <c r="R840" s="20">
        <v>14.178571428571431</v>
      </c>
      <c r="S840" s="20">
        <v>13.321428571428569</v>
      </c>
      <c r="T840" s="20">
        <v>11.988603988603989</v>
      </c>
      <c r="U840" s="20">
        <v>10.8641975308642</v>
      </c>
      <c r="V840" s="43">
        <v>166.65324325995979</v>
      </c>
      <c r="W840" s="23">
        <v>337</v>
      </c>
      <c r="X840" s="44">
        <v>0.93611111111111112</v>
      </c>
      <c r="Y840" s="4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</row>
    <row r="841" spans="1:39" ht="16.5" customHeight="1" x14ac:dyDescent="0.25">
      <c r="A841" s="16">
        <v>32157060</v>
      </c>
      <c r="B841" s="17" t="s">
        <v>1212</v>
      </c>
      <c r="C841" s="17" t="s">
        <v>1868</v>
      </c>
      <c r="D841" s="17" t="s">
        <v>1867</v>
      </c>
      <c r="E841" s="17" t="s">
        <v>280</v>
      </c>
      <c r="F841" s="17">
        <v>3</v>
      </c>
      <c r="G841" s="17">
        <v>98</v>
      </c>
      <c r="H841" s="18">
        <v>-69.588055560000001</v>
      </c>
      <c r="I841" s="19">
        <v>3.5717222199999998</v>
      </c>
      <c r="J841" s="42">
        <v>6.6811111111111066</v>
      </c>
      <c r="K841" s="20">
        <v>7.128602216748769</v>
      </c>
      <c r="L841" s="20">
        <v>10.82298850574713</v>
      </c>
      <c r="M841" s="20">
        <v>17.539833531510109</v>
      </c>
      <c r="N841" s="20">
        <v>21.497701149425289</v>
      </c>
      <c r="O841" s="20">
        <v>21.239408866995081</v>
      </c>
      <c r="P841" s="20">
        <v>21.992222222222221</v>
      </c>
      <c r="Q841" s="20">
        <v>18.755555555555549</v>
      </c>
      <c r="R841" s="20">
        <v>15.599378029817981</v>
      </c>
      <c r="S841" s="20">
        <v>13.71190476190476</v>
      </c>
      <c r="T841" s="20">
        <v>13.48275862068966</v>
      </c>
      <c r="U841" s="20">
        <v>11</v>
      </c>
      <c r="V841" s="43">
        <v>179.4514645717276</v>
      </c>
      <c r="W841" s="23">
        <v>350</v>
      </c>
      <c r="X841" s="44">
        <v>0.97222222222222221</v>
      </c>
      <c r="Y841" s="4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</row>
    <row r="842" spans="1:39" ht="16.5" customHeight="1" x14ac:dyDescent="0.25">
      <c r="A842" s="16">
        <v>32150040</v>
      </c>
      <c r="B842" s="17" t="s">
        <v>1211</v>
      </c>
      <c r="C842" s="17" t="s">
        <v>1749</v>
      </c>
      <c r="D842" s="17" t="s">
        <v>1867</v>
      </c>
      <c r="E842" s="17" t="s">
        <v>280</v>
      </c>
      <c r="F842" s="17">
        <v>3</v>
      </c>
      <c r="G842" s="17">
        <v>100</v>
      </c>
      <c r="H842" s="18">
        <v>-69.89</v>
      </c>
      <c r="I842" s="19">
        <v>3.42</v>
      </c>
      <c r="J842" s="42">
        <v>6.7586206896551699</v>
      </c>
      <c r="K842" s="20">
        <v>6.7505839137081711</v>
      </c>
      <c r="L842" s="20">
        <v>11.103448275862069</v>
      </c>
      <c r="M842" s="20">
        <v>16.600000000000001</v>
      </c>
      <c r="N842" s="20">
        <v>21.733333333333331</v>
      </c>
      <c r="O842" s="20">
        <v>22.1</v>
      </c>
      <c r="P842" s="20">
        <v>21.999999999999989</v>
      </c>
      <c r="Q842" s="20">
        <v>19.206896551724139</v>
      </c>
      <c r="R842" s="20">
        <v>15.928571428571431</v>
      </c>
      <c r="S842" s="20">
        <v>14.33333333333333</v>
      </c>
      <c r="T842" s="20">
        <v>12.18518518518519</v>
      </c>
      <c r="U842" s="20">
        <v>11.37037037037037</v>
      </c>
      <c r="V842" s="43">
        <v>180.0703430817432</v>
      </c>
      <c r="W842" s="23">
        <v>345</v>
      </c>
      <c r="X842" s="44">
        <v>0.95833333333333337</v>
      </c>
      <c r="Y842" s="4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</row>
    <row r="843" spans="1:39" ht="16.5" customHeight="1" x14ac:dyDescent="0.25">
      <c r="A843" s="16">
        <v>32157050</v>
      </c>
      <c r="B843" s="17" t="s">
        <v>1212</v>
      </c>
      <c r="C843" s="17" t="s">
        <v>1869</v>
      </c>
      <c r="D843" s="17" t="s">
        <v>1867</v>
      </c>
      <c r="E843" s="17" t="s">
        <v>280</v>
      </c>
      <c r="F843" s="17">
        <v>3</v>
      </c>
      <c r="G843" s="17">
        <v>97</v>
      </c>
      <c r="H843" s="18">
        <v>-69.360500000000002</v>
      </c>
      <c r="I843" s="19">
        <v>3.6706111099999998</v>
      </c>
      <c r="J843" s="42">
        <v>5.3550000000000004</v>
      </c>
      <c r="K843" s="20">
        <v>6.1524464285714293</v>
      </c>
      <c r="L843" s="20">
        <v>7.7499999999999973</v>
      </c>
      <c r="M843" s="20">
        <v>13.666666666666661</v>
      </c>
      <c r="N843" s="20">
        <v>16.170000000000002</v>
      </c>
      <c r="O843" s="20">
        <v>17.233333333333331</v>
      </c>
      <c r="P843" s="20">
        <v>17.10526315789474</v>
      </c>
      <c r="Q843" s="20">
        <v>14.925000000000001</v>
      </c>
      <c r="R843" s="20">
        <v>10.888888888888889</v>
      </c>
      <c r="S843" s="20">
        <v>10.17647058823529</v>
      </c>
      <c r="T843" s="20">
        <v>10.87037037037037</v>
      </c>
      <c r="U843" s="20">
        <v>8.4682395644283108</v>
      </c>
      <c r="V843" s="43">
        <v>138.76167899838899</v>
      </c>
      <c r="W843" s="23">
        <v>229</v>
      </c>
      <c r="X843" s="44">
        <v>0.95416666666666672</v>
      </c>
      <c r="Y843" s="45" t="s">
        <v>1214</v>
      </c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</row>
    <row r="844" spans="1:39" ht="16.5" customHeight="1" x14ac:dyDescent="0.25">
      <c r="A844" s="16">
        <v>31090010</v>
      </c>
      <c r="B844" s="17" t="s">
        <v>1211</v>
      </c>
      <c r="C844" s="17" t="s">
        <v>1870</v>
      </c>
      <c r="D844" s="17" t="s">
        <v>281</v>
      </c>
      <c r="E844" s="17" t="s">
        <v>280</v>
      </c>
      <c r="F844" s="17">
        <v>3</v>
      </c>
      <c r="G844" s="17">
        <v>92</v>
      </c>
      <c r="H844" s="18">
        <v>-67.84</v>
      </c>
      <c r="I844" s="19">
        <v>3.96</v>
      </c>
      <c r="J844" s="42">
        <v>6.301724137931032</v>
      </c>
      <c r="K844" s="20">
        <v>6.9617271105826388</v>
      </c>
      <c r="L844" s="20">
        <v>9.5068783068783045</v>
      </c>
      <c r="M844" s="20">
        <v>12.800445425891329</v>
      </c>
      <c r="N844" s="20">
        <v>17.6099783016655</v>
      </c>
      <c r="O844" s="20">
        <v>19.917453929344529</v>
      </c>
      <c r="P844" s="20">
        <v>19.192002151633549</v>
      </c>
      <c r="Q844" s="20">
        <v>17.2999833691213</v>
      </c>
      <c r="R844" s="20">
        <v>12.241544777062019</v>
      </c>
      <c r="S844" s="20">
        <v>11.888259441707721</v>
      </c>
      <c r="T844" s="20">
        <v>9.7999999999999989</v>
      </c>
      <c r="U844" s="20">
        <v>7.7571264367816068</v>
      </c>
      <c r="V844" s="43">
        <v>151.27712338859959</v>
      </c>
      <c r="W844" s="23">
        <v>350</v>
      </c>
      <c r="X844" s="44">
        <v>0.97222222222222221</v>
      </c>
      <c r="Y844" s="4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</row>
    <row r="845" spans="1:39" ht="16.5" customHeight="1" x14ac:dyDescent="0.25">
      <c r="A845" s="16">
        <v>31095030</v>
      </c>
      <c r="B845" s="17" t="s">
        <v>1244</v>
      </c>
      <c r="C845" s="17" t="s">
        <v>1871</v>
      </c>
      <c r="D845" s="17" t="s">
        <v>281</v>
      </c>
      <c r="E845" s="17" t="s">
        <v>280</v>
      </c>
      <c r="F845" s="17">
        <v>3</v>
      </c>
      <c r="G845" s="17">
        <v>100</v>
      </c>
      <c r="H845" s="18">
        <v>-67.919055560000004</v>
      </c>
      <c r="I845" s="19">
        <v>3.87441667</v>
      </c>
      <c r="J845" s="42">
        <v>8.8102564102564056</v>
      </c>
      <c r="K845" s="20">
        <v>10.37563944676014</v>
      </c>
      <c r="L845" s="20">
        <v>14.04</v>
      </c>
      <c r="M845" s="20">
        <v>18.904509283819621</v>
      </c>
      <c r="N845" s="20">
        <v>24.682716049382719</v>
      </c>
      <c r="O845" s="20">
        <v>26.004237208161111</v>
      </c>
      <c r="P845" s="20">
        <v>26.241379310344829</v>
      </c>
      <c r="Q845" s="20">
        <v>23.686722156163299</v>
      </c>
      <c r="R845" s="20">
        <v>19.405469678953619</v>
      </c>
      <c r="S845" s="20">
        <v>17.841666666666669</v>
      </c>
      <c r="T845" s="20">
        <v>15.821428571428569</v>
      </c>
      <c r="U845" s="20">
        <v>13.95128205128205</v>
      </c>
      <c r="V845" s="43">
        <v>219.76530683321911</v>
      </c>
      <c r="W845" s="23">
        <v>328</v>
      </c>
      <c r="X845" s="44">
        <v>0.91111111111111109</v>
      </c>
      <c r="Y845" s="4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</row>
    <row r="846" spans="1:39" ht="16.5" customHeight="1" x14ac:dyDescent="0.25">
      <c r="A846" s="16">
        <v>31015010</v>
      </c>
      <c r="B846" s="17" t="s">
        <v>1236</v>
      </c>
      <c r="C846" s="17" t="s">
        <v>330</v>
      </c>
      <c r="D846" s="17" t="s">
        <v>331</v>
      </c>
      <c r="E846" s="17" t="s">
        <v>322</v>
      </c>
      <c r="F846" s="17">
        <v>3</v>
      </c>
      <c r="G846" s="17">
        <v>150</v>
      </c>
      <c r="H846" s="18">
        <v>-72.64</v>
      </c>
      <c r="I846" s="19">
        <v>2.3727777799999998</v>
      </c>
      <c r="J846" s="42">
        <v>5.954022988505745</v>
      </c>
      <c r="K846" s="20">
        <v>7.3438836409895512</v>
      </c>
      <c r="L846" s="20">
        <v>14.29109651523444</v>
      </c>
      <c r="M846" s="20">
        <v>19.219540229885059</v>
      </c>
      <c r="N846" s="20">
        <v>23.401445166011161</v>
      </c>
      <c r="O846" s="20">
        <v>23.436385255648041</v>
      </c>
      <c r="P846" s="20">
        <v>23.217980295566509</v>
      </c>
      <c r="Q846" s="20">
        <v>20.774999999999991</v>
      </c>
      <c r="R846" s="20">
        <v>17.939846743295021</v>
      </c>
      <c r="S846" s="20">
        <v>17.782758620689648</v>
      </c>
      <c r="T846" s="20">
        <v>17.02216748768473</v>
      </c>
      <c r="U846" s="20">
        <v>11.68055258085243</v>
      </c>
      <c r="V846" s="43">
        <v>202.0646795243623</v>
      </c>
      <c r="W846" s="23">
        <v>345</v>
      </c>
      <c r="X846" s="44">
        <v>0.95833333333333337</v>
      </c>
      <c r="Y846" s="4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</row>
    <row r="847" spans="1:39" ht="16.5" customHeight="1" x14ac:dyDescent="0.25">
      <c r="A847" s="16">
        <v>32040020</v>
      </c>
      <c r="B847" s="17" t="s">
        <v>1211</v>
      </c>
      <c r="C847" s="17" t="s">
        <v>1872</v>
      </c>
      <c r="D847" s="17" t="s">
        <v>1873</v>
      </c>
      <c r="E847" s="17" t="s">
        <v>322</v>
      </c>
      <c r="F847" s="17">
        <v>3</v>
      </c>
      <c r="G847" s="17">
        <v>184</v>
      </c>
      <c r="H847" s="18">
        <v>-73.166388890000007</v>
      </c>
      <c r="I847" s="19">
        <v>2.3742777799999999</v>
      </c>
      <c r="J847" s="42">
        <v>3.3266666666666671</v>
      </c>
      <c r="K847" s="20">
        <v>4.9089593596059107</v>
      </c>
      <c r="L847" s="20">
        <v>12</v>
      </c>
      <c r="M847" s="20">
        <v>15</v>
      </c>
      <c r="N847" s="20">
        <v>17.3</v>
      </c>
      <c r="O847" s="20">
        <v>19.858620689655169</v>
      </c>
      <c r="P847" s="20">
        <v>18.815747126436779</v>
      </c>
      <c r="Q847" s="20">
        <v>13.88214285714286</v>
      </c>
      <c r="R847" s="20">
        <v>13.22222222222222</v>
      </c>
      <c r="S847" s="20">
        <v>11.2</v>
      </c>
      <c r="T847" s="20">
        <v>9.2222222222222214</v>
      </c>
      <c r="U847" s="20">
        <v>7.5000000000000018</v>
      </c>
      <c r="V847" s="43">
        <v>146.23658114395181</v>
      </c>
      <c r="W847" s="23">
        <v>116</v>
      </c>
      <c r="X847" s="44">
        <v>0.96666666666666667</v>
      </c>
      <c r="Y847" s="45" t="s">
        <v>1356</v>
      </c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</row>
    <row r="848" spans="1:39" ht="16.5" customHeight="1" x14ac:dyDescent="0.25">
      <c r="A848" s="16">
        <v>32105080</v>
      </c>
      <c r="B848" s="17" t="s">
        <v>1244</v>
      </c>
      <c r="C848" s="17" t="s">
        <v>2507</v>
      </c>
      <c r="D848" s="17" t="s">
        <v>1873</v>
      </c>
      <c r="E848" s="17" t="s">
        <v>322</v>
      </c>
      <c r="F848" s="17">
        <v>3</v>
      </c>
      <c r="G848" s="17">
        <v>165</v>
      </c>
      <c r="H848" s="18">
        <v>-72.650000000000006</v>
      </c>
      <c r="I848" s="19">
        <v>2.5499997200000002</v>
      </c>
      <c r="J848" s="42">
        <v>4.8561403508771921</v>
      </c>
      <c r="K848" s="20">
        <v>7.1383490767365014</v>
      </c>
      <c r="L848" s="20">
        <v>13.245614035087719</v>
      </c>
      <c r="M848" s="20">
        <v>19.132875291677468</v>
      </c>
      <c r="N848" s="20">
        <v>20.697288676236049</v>
      </c>
      <c r="O848" s="20">
        <v>24.379310344827591</v>
      </c>
      <c r="P848" s="20">
        <v>21.9859649122807</v>
      </c>
      <c r="Q848" s="20">
        <v>20.315789473684209</v>
      </c>
      <c r="R848" s="20">
        <v>16.923774954627941</v>
      </c>
      <c r="S848" s="20">
        <v>16.779629629629628</v>
      </c>
      <c r="T848" s="20">
        <v>15.420850978019759</v>
      </c>
      <c r="U848" s="20">
        <v>9.5672111312764674</v>
      </c>
      <c r="V848" s="43">
        <v>190.4427988549613</v>
      </c>
      <c r="W848" s="23">
        <v>224</v>
      </c>
      <c r="X848" s="44">
        <v>0.93333333333333335</v>
      </c>
      <c r="Y848" s="45" t="s">
        <v>1214</v>
      </c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</row>
    <row r="849" spans="1:39" ht="16.5" customHeight="1" x14ac:dyDescent="0.25">
      <c r="A849" s="16">
        <v>21030080</v>
      </c>
      <c r="B849" s="17" t="s">
        <v>1211</v>
      </c>
      <c r="C849" s="17" t="s">
        <v>396</v>
      </c>
      <c r="D849" s="17" t="s">
        <v>396</v>
      </c>
      <c r="E849" s="17" t="s">
        <v>79</v>
      </c>
      <c r="F849" s="17">
        <v>4</v>
      </c>
      <c r="G849" s="17">
        <v>1350</v>
      </c>
      <c r="H849" s="18">
        <v>-75.942222220000005</v>
      </c>
      <c r="I849" s="19">
        <v>1.8136111100000001</v>
      </c>
      <c r="J849" s="42">
        <v>7.7747126436781571</v>
      </c>
      <c r="K849" s="20">
        <v>8.3871001691272635</v>
      </c>
      <c r="L849" s="20">
        <v>13.310344827586199</v>
      </c>
      <c r="M849" s="20">
        <v>15.32183908045976</v>
      </c>
      <c r="N849" s="20">
        <v>16.865517241379312</v>
      </c>
      <c r="O849" s="20">
        <v>15.920597172678031</v>
      </c>
      <c r="P849" s="20">
        <v>16.182222222222219</v>
      </c>
      <c r="Q849" s="20">
        <v>13.408888888888891</v>
      </c>
      <c r="R849" s="20">
        <v>12.206896551724141</v>
      </c>
      <c r="S849" s="20">
        <v>12.33333333333333</v>
      </c>
      <c r="T849" s="20">
        <v>11.620689655172409</v>
      </c>
      <c r="U849" s="20">
        <v>10.223333333333329</v>
      </c>
      <c r="V849" s="43">
        <v>153.55547511958309</v>
      </c>
      <c r="W849" s="23">
        <v>354</v>
      </c>
      <c r="X849" s="44">
        <v>0.98333333333333328</v>
      </c>
      <c r="Y849" s="4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</row>
    <row r="850" spans="1:39" ht="16.5" customHeight="1" x14ac:dyDescent="0.25">
      <c r="A850" s="16">
        <v>21030060</v>
      </c>
      <c r="B850" s="17" t="s">
        <v>1211</v>
      </c>
      <c r="C850" s="17" t="s">
        <v>1874</v>
      </c>
      <c r="D850" s="17" t="s">
        <v>396</v>
      </c>
      <c r="E850" s="17" t="s">
        <v>79</v>
      </c>
      <c r="F850" s="17">
        <v>4</v>
      </c>
      <c r="G850" s="17">
        <v>1345</v>
      </c>
      <c r="H850" s="18">
        <v>-76.022083330000001</v>
      </c>
      <c r="I850" s="19">
        <v>1.71427778</v>
      </c>
      <c r="J850" s="42">
        <v>10</v>
      </c>
      <c r="K850" s="20">
        <v>12.02513634764251</v>
      </c>
      <c r="L850" s="20">
        <v>15.2367816091954</v>
      </c>
      <c r="M850" s="20">
        <v>17.03448275862069</v>
      </c>
      <c r="N850" s="20">
        <v>17.58666666666667</v>
      </c>
      <c r="O850" s="20">
        <v>17.866666666666671</v>
      </c>
      <c r="P850" s="20">
        <v>19.428571428571431</v>
      </c>
      <c r="Q850" s="20">
        <v>17.467328042328049</v>
      </c>
      <c r="R850" s="20">
        <v>14.178571428571431</v>
      </c>
      <c r="S850" s="20">
        <v>13.3448275862069</v>
      </c>
      <c r="T850" s="20">
        <v>13.362663495838291</v>
      </c>
      <c r="U850" s="20">
        <v>11.662068965517239</v>
      </c>
      <c r="V850" s="43">
        <v>179.19376499582529</v>
      </c>
      <c r="W850" s="23">
        <v>347</v>
      </c>
      <c r="X850" s="44">
        <v>0.96388888888888891</v>
      </c>
      <c r="Y850" s="4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</row>
    <row r="851" spans="1:39" ht="16.5" customHeight="1" x14ac:dyDescent="0.25">
      <c r="A851" s="16">
        <v>21040020</v>
      </c>
      <c r="B851" s="17" t="s">
        <v>1211</v>
      </c>
      <c r="C851" s="17" t="s">
        <v>379</v>
      </c>
      <c r="D851" s="17" t="s">
        <v>380</v>
      </c>
      <c r="E851" s="17" t="s">
        <v>79</v>
      </c>
      <c r="F851" s="17">
        <v>4</v>
      </c>
      <c r="G851" s="17">
        <v>2210</v>
      </c>
      <c r="H851" s="18">
        <v>-75.72847222</v>
      </c>
      <c r="I851" s="19">
        <v>2.33402778</v>
      </c>
      <c r="J851" s="42">
        <v>10.43777777777778</v>
      </c>
      <c r="K851" s="20">
        <v>10.71267356196012</v>
      </c>
      <c r="L851" s="20">
        <v>13.11777777777777</v>
      </c>
      <c r="M851" s="20">
        <v>13.233333333333331</v>
      </c>
      <c r="N851" s="20">
        <v>13.17241379310345</v>
      </c>
      <c r="O851" s="20">
        <v>10.174712643678159</v>
      </c>
      <c r="P851" s="20">
        <v>9.5517241379310338</v>
      </c>
      <c r="Q851" s="20">
        <v>7.0666666666666638</v>
      </c>
      <c r="R851" s="20">
        <v>7.3000000000000007</v>
      </c>
      <c r="S851" s="20">
        <v>11.93333333333333</v>
      </c>
      <c r="T851" s="20">
        <v>16.37931034482758</v>
      </c>
      <c r="U851" s="20">
        <v>13.33333333333333</v>
      </c>
      <c r="V851" s="43">
        <v>136.41305670372259</v>
      </c>
      <c r="W851" s="23">
        <v>356</v>
      </c>
      <c r="X851" s="44">
        <v>0.98888888888888893</v>
      </c>
      <c r="Y851" s="4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</row>
    <row r="852" spans="1:39" ht="16.5" customHeight="1" x14ac:dyDescent="0.25">
      <c r="A852" s="16">
        <v>21045010</v>
      </c>
      <c r="B852" s="17" t="s">
        <v>1236</v>
      </c>
      <c r="C852" s="17" t="s">
        <v>1875</v>
      </c>
      <c r="D852" s="17" t="s">
        <v>380</v>
      </c>
      <c r="E852" s="17" t="s">
        <v>79</v>
      </c>
      <c r="F852" s="17">
        <v>4</v>
      </c>
      <c r="G852" s="17">
        <v>780</v>
      </c>
      <c r="H852" s="18">
        <v>-75.705083329999994</v>
      </c>
      <c r="I852" s="19">
        <v>2.2815833300000001</v>
      </c>
      <c r="J852" s="42">
        <v>12.3</v>
      </c>
      <c r="K852" s="20">
        <v>12.784170075572071</v>
      </c>
      <c r="L852" s="20">
        <v>16.631578947368421</v>
      </c>
      <c r="M852" s="20">
        <v>18.05</v>
      </c>
      <c r="N852" s="20">
        <v>18.8</v>
      </c>
      <c r="O852" s="20">
        <v>15.4</v>
      </c>
      <c r="P852" s="20">
        <v>16.3</v>
      </c>
      <c r="Q852" s="20">
        <v>12.074259259259261</v>
      </c>
      <c r="R852" s="20">
        <v>11.42105263157895</v>
      </c>
      <c r="S852" s="20">
        <v>15.05</v>
      </c>
      <c r="T852" s="20">
        <v>17.55</v>
      </c>
      <c r="U852" s="20">
        <v>15.1</v>
      </c>
      <c r="V852" s="43">
        <v>181.46106091377871</v>
      </c>
      <c r="W852" s="23">
        <v>237</v>
      </c>
      <c r="X852" s="44">
        <v>0.98750000000000004</v>
      </c>
      <c r="Y852" s="45" t="s">
        <v>1214</v>
      </c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</row>
    <row r="853" spans="1:39" ht="16.5" customHeight="1" x14ac:dyDescent="0.25">
      <c r="A853" s="16">
        <v>21040040</v>
      </c>
      <c r="B853" s="17" t="s">
        <v>1211</v>
      </c>
      <c r="C853" s="17" t="s">
        <v>1876</v>
      </c>
      <c r="D853" s="17" t="s">
        <v>380</v>
      </c>
      <c r="E853" s="17" t="s">
        <v>79</v>
      </c>
      <c r="F853" s="17">
        <v>4</v>
      </c>
      <c r="G853" s="17">
        <v>688</v>
      </c>
      <c r="H853" s="18">
        <v>-75.650000000000006</v>
      </c>
      <c r="I853" s="19">
        <v>2.23</v>
      </c>
      <c r="J853" s="42">
        <v>6.156410256410255</v>
      </c>
      <c r="K853" s="20">
        <v>7.8156033781033791</v>
      </c>
      <c r="L853" s="20">
        <v>10.269230769230759</v>
      </c>
      <c r="M853" s="20">
        <v>11.038461538461529</v>
      </c>
      <c r="N853" s="20">
        <v>11.564</v>
      </c>
      <c r="O853" s="20">
        <v>8.9166666666666661</v>
      </c>
      <c r="P853" s="20">
        <v>8.3599999999999959</v>
      </c>
      <c r="Q853" s="20">
        <v>5.5551282051282023</v>
      </c>
      <c r="R853" s="20">
        <v>5.9694960212201593</v>
      </c>
      <c r="S853" s="20">
        <v>8.6192307692307661</v>
      </c>
      <c r="T853" s="20">
        <v>9.5769230769230784</v>
      </c>
      <c r="U853" s="20">
        <v>7.8024691358024656</v>
      </c>
      <c r="V853" s="43">
        <v>101.6436198171773</v>
      </c>
      <c r="W853" s="23">
        <v>309</v>
      </c>
      <c r="X853" s="44">
        <v>0.85833333333333328</v>
      </c>
      <c r="Y853" s="4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</row>
    <row r="854" spans="1:39" ht="16.5" customHeight="1" x14ac:dyDescent="0.25">
      <c r="A854" s="16">
        <v>21130050</v>
      </c>
      <c r="B854" s="17" t="s">
        <v>1211</v>
      </c>
      <c r="C854" s="17" t="s">
        <v>1877</v>
      </c>
      <c r="D854" s="17" t="s">
        <v>420</v>
      </c>
      <c r="E854" s="17" t="s">
        <v>79</v>
      </c>
      <c r="F854" s="17">
        <v>4</v>
      </c>
      <c r="G854" s="17">
        <v>450</v>
      </c>
      <c r="H854" s="18">
        <v>-75.255944439999993</v>
      </c>
      <c r="I854" s="19">
        <v>3.2435555599999999</v>
      </c>
      <c r="J854" s="42">
        <v>4.7355555555555533</v>
      </c>
      <c r="K854" s="20">
        <v>5.502719622331691</v>
      </c>
      <c r="L854" s="20">
        <v>8.0113580246913543</v>
      </c>
      <c r="M854" s="20">
        <v>7.9735632183908054</v>
      </c>
      <c r="N854" s="20">
        <v>6.6551724137931014</v>
      </c>
      <c r="O854" s="20">
        <v>3.7068965517241388</v>
      </c>
      <c r="P854" s="20">
        <v>2.8333333333333321</v>
      </c>
      <c r="Q854" s="20">
        <v>2.0333333333333332</v>
      </c>
      <c r="R854" s="20">
        <v>3.8</v>
      </c>
      <c r="S854" s="20">
        <v>8.93333333333333</v>
      </c>
      <c r="T854" s="20">
        <v>11</v>
      </c>
      <c r="U854" s="20">
        <v>7.9833333333333307</v>
      </c>
      <c r="V854" s="43">
        <v>73.168598719819968</v>
      </c>
      <c r="W854" s="23">
        <v>358</v>
      </c>
      <c r="X854" s="44">
        <v>0.99444444444444446</v>
      </c>
      <c r="Y854" s="4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</row>
    <row r="855" spans="1:39" ht="16.5" customHeight="1" x14ac:dyDescent="0.25">
      <c r="A855" s="16">
        <v>21120040</v>
      </c>
      <c r="B855" s="17" t="s">
        <v>1211</v>
      </c>
      <c r="C855" s="17" t="s">
        <v>1436</v>
      </c>
      <c r="D855" s="17" t="s">
        <v>420</v>
      </c>
      <c r="E855" s="17" t="s">
        <v>79</v>
      </c>
      <c r="F855" s="17">
        <v>4</v>
      </c>
      <c r="G855" s="17">
        <v>850</v>
      </c>
      <c r="H855" s="18">
        <v>-75.379472220000011</v>
      </c>
      <c r="I855" s="19">
        <v>3.1410833299999998</v>
      </c>
      <c r="J855" s="42">
        <v>6.5382375478927166</v>
      </c>
      <c r="K855" s="20">
        <v>7.2301822964179312</v>
      </c>
      <c r="L855" s="20">
        <v>9.2238697318007663</v>
      </c>
      <c r="M855" s="20">
        <v>8.2793103448275858</v>
      </c>
      <c r="N855" s="20">
        <v>6.5717241379310343</v>
      </c>
      <c r="O855" s="20">
        <v>3.6333333333333342</v>
      </c>
      <c r="P855" s="20">
        <v>3.0921367521367511</v>
      </c>
      <c r="Q855" s="20">
        <v>2.201111111111111</v>
      </c>
      <c r="R855" s="20">
        <v>3.9690844233055889</v>
      </c>
      <c r="S855" s="20">
        <v>9.2322222222222194</v>
      </c>
      <c r="T855" s="20">
        <v>13.27241379310345</v>
      </c>
      <c r="U855" s="20">
        <v>9.7193816884661093</v>
      </c>
      <c r="V855" s="43">
        <v>82.963007382548611</v>
      </c>
      <c r="W855" s="23">
        <v>358</v>
      </c>
      <c r="X855" s="44">
        <v>0.99444444444444446</v>
      </c>
      <c r="Y855" s="4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</row>
    <row r="856" spans="1:39" ht="16.5" customHeight="1" x14ac:dyDescent="0.25">
      <c r="A856" s="16">
        <v>21130110</v>
      </c>
      <c r="B856" s="17" t="s">
        <v>1211</v>
      </c>
      <c r="C856" s="17" t="s">
        <v>419</v>
      </c>
      <c r="D856" s="17" t="s">
        <v>420</v>
      </c>
      <c r="E856" s="17" t="s">
        <v>79</v>
      </c>
      <c r="F856" s="17">
        <v>4</v>
      </c>
      <c r="G856" s="17">
        <v>1085</v>
      </c>
      <c r="H856" s="18">
        <v>-75.489999999999995</v>
      </c>
      <c r="I856" s="19">
        <v>3.27</v>
      </c>
      <c r="J856" s="42">
        <v>14.78888888888889</v>
      </c>
      <c r="K856" s="20">
        <v>13.5880644499179</v>
      </c>
      <c r="L856" s="20">
        <v>17.90444444444444</v>
      </c>
      <c r="M856" s="20">
        <v>16.766666666666669</v>
      </c>
      <c r="N856" s="20">
        <v>15.43333333333333</v>
      </c>
      <c r="O856" s="20">
        <v>11.31034482758621</v>
      </c>
      <c r="P856" s="20">
        <v>10.16666666666667</v>
      </c>
      <c r="Q856" s="20">
        <v>7.6511111111111099</v>
      </c>
      <c r="R856" s="20">
        <v>9.2333333333333343</v>
      </c>
      <c r="S856" s="20">
        <v>16.54340071343638</v>
      </c>
      <c r="T856" s="20">
        <v>20.62592592592593</v>
      </c>
      <c r="U856" s="20">
        <v>17.833333333333329</v>
      </c>
      <c r="V856" s="43">
        <v>171.84551369464421</v>
      </c>
      <c r="W856" s="23">
        <v>358</v>
      </c>
      <c r="X856" s="44">
        <v>0.99444444444444446</v>
      </c>
      <c r="Y856" s="4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</row>
    <row r="857" spans="1:39" ht="16.5" customHeight="1" x14ac:dyDescent="0.25">
      <c r="A857" s="16">
        <v>21105030</v>
      </c>
      <c r="B857" s="17" t="s">
        <v>1236</v>
      </c>
      <c r="C857" s="17" t="s">
        <v>1878</v>
      </c>
      <c r="D857" s="17" t="s">
        <v>1878</v>
      </c>
      <c r="E857" s="17" t="s">
        <v>79</v>
      </c>
      <c r="F857" s="17">
        <v>4</v>
      </c>
      <c r="G857" s="17">
        <v>1155</v>
      </c>
      <c r="H857" s="18">
        <v>-75.319997220000005</v>
      </c>
      <c r="I857" s="19">
        <v>2.52</v>
      </c>
      <c r="J857" s="42">
        <v>12.57166666666666</v>
      </c>
      <c r="K857" s="20">
        <v>11.92236590038314</v>
      </c>
      <c r="L857" s="20">
        <v>18.25</v>
      </c>
      <c r="M857" s="20">
        <v>19.95</v>
      </c>
      <c r="N857" s="20">
        <v>21.6</v>
      </c>
      <c r="O857" s="20">
        <v>18.649999999999999</v>
      </c>
      <c r="P857" s="20">
        <v>17.649999999999999</v>
      </c>
      <c r="Q857" s="20">
        <v>14.5</v>
      </c>
      <c r="R857" s="20">
        <v>15.05</v>
      </c>
      <c r="S857" s="20">
        <v>19.10526315789474</v>
      </c>
      <c r="T857" s="20">
        <v>19.399999999999999</v>
      </c>
      <c r="U857" s="20">
        <v>15.91994252873563</v>
      </c>
      <c r="V857" s="43">
        <v>204.5692382536802</v>
      </c>
      <c r="W857" s="23">
        <v>239</v>
      </c>
      <c r="X857" s="44">
        <v>0.99583333333333335</v>
      </c>
      <c r="Y857" s="45" t="s">
        <v>1214</v>
      </c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</row>
    <row r="858" spans="1:39" ht="16.5" customHeight="1" x14ac:dyDescent="0.25">
      <c r="A858" s="16">
        <v>21100070</v>
      </c>
      <c r="B858" s="17" t="s">
        <v>1235</v>
      </c>
      <c r="C858" s="17" t="s">
        <v>1879</v>
      </c>
      <c r="D858" s="17" t="s">
        <v>1878</v>
      </c>
      <c r="E858" s="17" t="s">
        <v>79</v>
      </c>
      <c r="F858" s="17">
        <v>4</v>
      </c>
      <c r="G858" s="17">
        <v>1750</v>
      </c>
      <c r="H858" s="18">
        <v>-75.235138890000002</v>
      </c>
      <c r="I858" s="19">
        <v>2.56172222</v>
      </c>
      <c r="J858" s="42">
        <v>8.0377777777777766</v>
      </c>
      <c r="K858" s="20">
        <v>9.0699199507389157</v>
      </c>
      <c r="L858" s="20">
        <v>12.913198573127231</v>
      </c>
      <c r="M858" s="20">
        <v>15.63925729442971</v>
      </c>
      <c r="N858" s="20">
        <v>16.085325670498079</v>
      </c>
      <c r="O858" s="20">
        <v>13.985057471264369</v>
      </c>
      <c r="P858" s="20">
        <v>13.492222222222219</v>
      </c>
      <c r="Q858" s="20">
        <v>10.766666666666669</v>
      </c>
      <c r="R858" s="20">
        <v>10.71428571428571</v>
      </c>
      <c r="S858" s="20">
        <v>13.631391200951249</v>
      </c>
      <c r="T858" s="20">
        <v>15.75172413793103</v>
      </c>
      <c r="U858" s="20">
        <v>12.03333333333334</v>
      </c>
      <c r="V858" s="43">
        <v>152.1201600132263</v>
      </c>
      <c r="W858" s="23">
        <v>355</v>
      </c>
      <c r="X858" s="44">
        <v>0.98611111111111116</v>
      </c>
      <c r="Y858" s="4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</row>
    <row r="859" spans="1:39" ht="16.5" customHeight="1" x14ac:dyDescent="0.25">
      <c r="A859" s="16">
        <v>21100140</v>
      </c>
      <c r="B859" s="17" t="s">
        <v>1211</v>
      </c>
      <c r="C859" s="17" t="s">
        <v>1880</v>
      </c>
      <c r="D859" s="17" t="s">
        <v>1878</v>
      </c>
      <c r="E859" s="17" t="s">
        <v>79</v>
      </c>
      <c r="F859" s="17">
        <v>4</v>
      </c>
      <c r="G859" s="17">
        <v>1380</v>
      </c>
      <c r="H859" s="18">
        <v>-75.400888890000004</v>
      </c>
      <c r="I859" s="19">
        <v>2.43480556</v>
      </c>
      <c r="J859" s="42">
        <v>10.45045580657947</v>
      </c>
      <c r="K859" s="20">
        <v>10.458315007037299</v>
      </c>
      <c r="L859" s="20">
        <v>15.51724137931034</v>
      </c>
      <c r="M859" s="20">
        <v>18.44597701149425</v>
      </c>
      <c r="N859" s="20">
        <v>17.533333333333331</v>
      </c>
      <c r="O859" s="20">
        <v>14.931034482758619</v>
      </c>
      <c r="P859" s="20">
        <v>13.86206896551724</v>
      </c>
      <c r="Q859" s="20">
        <v>11.571428571428569</v>
      </c>
      <c r="R859" s="20">
        <v>11.93333333333333</v>
      </c>
      <c r="S859" s="20">
        <v>16.505747126436781</v>
      </c>
      <c r="T859" s="20">
        <v>17.033333333333331</v>
      </c>
      <c r="U859" s="20">
        <v>13.46551724137931</v>
      </c>
      <c r="V859" s="43">
        <v>171.7077855919419</v>
      </c>
      <c r="W859" s="23">
        <v>350</v>
      </c>
      <c r="X859" s="44">
        <v>0.97222222222222221</v>
      </c>
      <c r="Y859" s="4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</row>
    <row r="860" spans="1:39" ht="16.5" customHeight="1" x14ac:dyDescent="0.25">
      <c r="A860" s="16">
        <v>21100080</v>
      </c>
      <c r="B860" s="17" t="s">
        <v>1211</v>
      </c>
      <c r="C860" s="17" t="s">
        <v>1881</v>
      </c>
      <c r="D860" s="17" t="s">
        <v>1878</v>
      </c>
      <c r="E860" s="17" t="s">
        <v>79</v>
      </c>
      <c r="F860" s="17">
        <v>4</v>
      </c>
      <c r="G860" s="17">
        <v>1525</v>
      </c>
      <c r="H860" s="18">
        <v>-75.206694439999993</v>
      </c>
      <c r="I860" s="19">
        <v>2.61527778</v>
      </c>
      <c r="J860" s="42">
        <v>8.5172413793103416</v>
      </c>
      <c r="K860" s="20">
        <v>8.6106834975369448</v>
      </c>
      <c r="L860" s="20">
        <v>14.08333333333333</v>
      </c>
      <c r="M860" s="20">
        <v>16.133333333333329</v>
      </c>
      <c r="N860" s="20">
        <v>17.70246913580247</v>
      </c>
      <c r="O860" s="20">
        <v>15.245466155810981</v>
      </c>
      <c r="P860" s="20">
        <v>12.72413793103448</v>
      </c>
      <c r="Q860" s="20">
        <v>11.39425287356322</v>
      </c>
      <c r="R860" s="20">
        <v>12.103448275862069</v>
      </c>
      <c r="S860" s="20">
        <v>14.05172413793103</v>
      </c>
      <c r="T860" s="20">
        <v>16.137931034482762</v>
      </c>
      <c r="U860" s="20">
        <v>11.365555555555559</v>
      </c>
      <c r="V860" s="43">
        <v>158.0695766435565</v>
      </c>
      <c r="W860" s="23">
        <v>352</v>
      </c>
      <c r="X860" s="44">
        <v>0.97777777777777775</v>
      </c>
      <c r="Y860" s="4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</row>
    <row r="861" spans="1:39" ht="16.5" customHeight="1" x14ac:dyDescent="0.25">
      <c r="A861" s="16">
        <v>21030050</v>
      </c>
      <c r="B861" s="17" t="s">
        <v>1211</v>
      </c>
      <c r="C861" s="17" t="s">
        <v>768</v>
      </c>
      <c r="D861" s="17" t="s">
        <v>121</v>
      </c>
      <c r="E861" s="17" t="s">
        <v>79</v>
      </c>
      <c r="F861" s="17">
        <v>4</v>
      </c>
      <c r="G861" s="17">
        <v>893</v>
      </c>
      <c r="H861" s="18">
        <v>-75.78</v>
      </c>
      <c r="I861" s="19">
        <v>2.0299999999999998</v>
      </c>
      <c r="J861" s="42">
        <v>6.8641975308641952</v>
      </c>
      <c r="K861" s="20">
        <v>7.729913336982305</v>
      </c>
      <c r="L861" s="20">
        <v>10.918188034188031</v>
      </c>
      <c r="M861" s="20">
        <v>11.072380952380961</v>
      </c>
      <c r="N861" s="20">
        <v>13.370819193577811</v>
      </c>
      <c r="O861" s="20">
        <v>11.527581037067669</v>
      </c>
      <c r="P861" s="20">
        <v>9.8632139868762927</v>
      </c>
      <c r="Q861" s="20">
        <v>8.9474999999999998</v>
      </c>
      <c r="R861" s="20">
        <v>9.129696969696969</v>
      </c>
      <c r="S861" s="20">
        <v>8.6430273752012852</v>
      </c>
      <c r="T861" s="20">
        <v>10.405128205128211</v>
      </c>
      <c r="U861" s="20">
        <v>7.6828205128205109</v>
      </c>
      <c r="V861" s="43">
        <v>116.1544671347842</v>
      </c>
      <c r="W861" s="23">
        <v>354</v>
      </c>
      <c r="X861" s="44">
        <v>0.98333333333333328</v>
      </c>
      <c r="Y861" s="4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</row>
    <row r="862" spans="1:39" ht="16.5" customHeight="1" x14ac:dyDescent="0.25">
      <c r="A862" s="16">
        <v>21145020</v>
      </c>
      <c r="B862" s="17" t="s">
        <v>1236</v>
      </c>
      <c r="C862" s="17" t="s">
        <v>1882</v>
      </c>
      <c r="D862" s="17" t="s">
        <v>373</v>
      </c>
      <c r="E862" s="17" t="s">
        <v>79</v>
      </c>
      <c r="F862" s="17">
        <v>4</v>
      </c>
      <c r="G862" s="17">
        <v>638</v>
      </c>
      <c r="H862" s="18">
        <v>-74.935833329999994</v>
      </c>
      <c r="I862" s="19">
        <v>3.27611111</v>
      </c>
      <c r="J862" s="42">
        <v>6.7928352490421444</v>
      </c>
      <c r="K862" s="20">
        <v>6.999876847290639</v>
      </c>
      <c r="L862" s="20">
        <v>11.78098765432099</v>
      </c>
      <c r="M862" s="20">
        <v>12.808561236623071</v>
      </c>
      <c r="N862" s="20">
        <v>13.233333333333331</v>
      </c>
      <c r="O862" s="20">
        <v>11.46666666666666</v>
      </c>
      <c r="P862" s="20">
        <v>10.56666666666667</v>
      </c>
      <c r="Q862" s="20">
        <v>7.1724137931034448</v>
      </c>
      <c r="R862" s="20">
        <v>7.8057471264367821</v>
      </c>
      <c r="S862" s="20">
        <v>11.76108374384237</v>
      </c>
      <c r="T862" s="20">
        <v>13.734126984126981</v>
      </c>
      <c r="U862" s="20">
        <v>9.0839080459770098</v>
      </c>
      <c r="V862" s="43">
        <v>123.20620734743009</v>
      </c>
      <c r="W862" s="23">
        <v>355</v>
      </c>
      <c r="X862" s="44">
        <v>0.98611111111111116</v>
      </c>
      <c r="Y862" s="4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</row>
    <row r="863" spans="1:39" ht="16.5" customHeight="1" x14ac:dyDescent="0.25">
      <c r="A863" s="16">
        <v>21110070</v>
      </c>
      <c r="B863" s="17" t="s">
        <v>1211</v>
      </c>
      <c r="C863" s="17" t="s">
        <v>373</v>
      </c>
      <c r="D863" s="17" t="s">
        <v>373</v>
      </c>
      <c r="E863" s="17" t="s">
        <v>79</v>
      </c>
      <c r="F863" s="17">
        <v>4</v>
      </c>
      <c r="G863" s="17">
        <v>615</v>
      </c>
      <c r="H863" s="18">
        <v>-75.057333329999992</v>
      </c>
      <c r="I863" s="19">
        <v>3.15033333</v>
      </c>
      <c r="J863" s="42">
        <v>5.6044444444444421</v>
      </c>
      <c r="K863" s="20">
        <v>7.1610734811165839</v>
      </c>
      <c r="L863" s="20">
        <v>11.20055555555555</v>
      </c>
      <c r="M863" s="20">
        <v>11.03333333333333</v>
      </c>
      <c r="N863" s="20">
        <v>12.33333333333333</v>
      </c>
      <c r="O863" s="20">
        <v>9.3000000000000007</v>
      </c>
      <c r="P863" s="20">
        <v>8.052063492063489</v>
      </c>
      <c r="Q863" s="20">
        <v>6.4711111111111093</v>
      </c>
      <c r="R863" s="20">
        <v>6.5000000000000009</v>
      </c>
      <c r="S863" s="20">
        <v>10.866666666666671</v>
      </c>
      <c r="T863" s="20">
        <v>13.13333333333334</v>
      </c>
      <c r="U863" s="20">
        <v>8.7388888888888872</v>
      </c>
      <c r="V863" s="43">
        <v>110.3948036398467</v>
      </c>
      <c r="W863" s="23">
        <v>360</v>
      </c>
      <c r="X863" s="44">
        <v>1</v>
      </c>
      <c r="Y863" s="4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</row>
    <row r="864" spans="1:39" ht="16.5" customHeight="1" x14ac:dyDescent="0.25">
      <c r="A864" s="16">
        <v>21115160</v>
      </c>
      <c r="B864" s="17" t="s">
        <v>1244</v>
      </c>
      <c r="C864" s="17" t="s">
        <v>2508</v>
      </c>
      <c r="D864" s="17" t="s">
        <v>373</v>
      </c>
      <c r="E864" s="17" t="s">
        <v>79</v>
      </c>
      <c r="F864" s="17">
        <v>4</v>
      </c>
      <c r="G864" s="17">
        <v>600</v>
      </c>
      <c r="H864" s="18">
        <v>-75.081527780000002</v>
      </c>
      <c r="I864" s="19">
        <v>3.1330555599999999</v>
      </c>
      <c r="J864" s="42">
        <v>8.0196998722860773</v>
      </c>
      <c r="K864" s="20">
        <v>8.889201902025178</v>
      </c>
      <c r="L864" s="20">
        <v>13.52631578947368</v>
      </c>
      <c r="M864" s="20">
        <v>15.047716938234171</v>
      </c>
      <c r="N864" s="20">
        <v>15.53448275862069</v>
      </c>
      <c r="O864" s="20">
        <v>13.374521072796931</v>
      </c>
      <c r="P864" s="20">
        <v>12.071376717656211</v>
      </c>
      <c r="Q864" s="20">
        <v>9.7649122807017541</v>
      </c>
      <c r="R864" s="20">
        <v>9.1944444444444446</v>
      </c>
      <c r="S864" s="20">
        <v>13.99833333333333</v>
      </c>
      <c r="T864" s="20">
        <v>15.85</v>
      </c>
      <c r="U864" s="20">
        <v>11.50531609195402</v>
      </c>
      <c r="V864" s="43">
        <v>146.77632120152651</v>
      </c>
      <c r="W864" s="23">
        <v>237</v>
      </c>
      <c r="X864" s="44">
        <v>0.98750000000000004</v>
      </c>
      <c r="Y864" s="45" t="s">
        <v>1214</v>
      </c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</row>
    <row r="865" spans="1:39" ht="16.5" customHeight="1" x14ac:dyDescent="0.25">
      <c r="A865" s="16">
        <v>21115140</v>
      </c>
      <c r="B865" s="17" t="s">
        <v>1236</v>
      </c>
      <c r="C865" s="17" t="s">
        <v>2509</v>
      </c>
      <c r="D865" s="17" t="s">
        <v>373</v>
      </c>
      <c r="E865" s="17" t="s">
        <v>79</v>
      </c>
      <c r="F865" s="17">
        <v>4</v>
      </c>
      <c r="G865" s="17">
        <v>2100</v>
      </c>
      <c r="H865" s="18">
        <v>-74.921111109999998</v>
      </c>
      <c r="I865" s="19">
        <v>3.0939999999999999</v>
      </c>
      <c r="J865" s="42">
        <v>11.308527851458891</v>
      </c>
      <c r="K865" s="20">
        <v>11.008189943248929</v>
      </c>
      <c r="L865" s="20">
        <v>16.317042606516289</v>
      </c>
      <c r="M865" s="20">
        <v>21.206732348111661</v>
      </c>
      <c r="N865" s="20">
        <v>22.712602106504111</v>
      </c>
      <c r="O865" s="20">
        <v>20.695647163886729</v>
      </c>
      <c r="P865" s="20">
        <v>21.098081410422608</v>
      </c>
      <c r="Q865" s="20">
        <v>19.79647783251232</v>
      </c>
      <c r="R865" s="20">
        <v>18.99648962148963</v>
      </c>
      <c r="S865" s="20">
        <v>20.154610472541499</v>
      </c>
      <c r="T865" s="20">
        <v>20.565886699507391</v>
      </c>
      <c r="U865" s="20">
        <v>15.49695821930305</v>
      </c>
      <c r="V865" s="43">
        <v>219.35724627550309</v>
      </c>
      <c r="W865" s="23">
        <v>231</v>
      </c>
      <c r="X865" s="44">
        <v>0.96250000000000002</v>
      </c>
      <c r="Y865" s="45" t="s">
        <v>1214</v>
      </c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</row>
    <row r="866" spans="1:39" ht="16.5" customHeight="1" x14ac:dyDescent="0.25">
      <c r="A866" s="16">
        <v>21145060</v>
      </c>
      <c r="B866" s="17" t="s">
        <v>1236</v>
      </c>
      <c r="C866" s="17" t="s">
        <v>138</v>
      </c>
      <c r="D866" s="17" t="s">
        <v>373</v>
      </c>
      <c r="E866" s="17" t="s">
        <v>79</v>
      </c>
      <c r="F866" s="17">
        <v>4</v>
      </c>
      <c r="G866" s="17">
        <v>1275</v>
      </c>
      <c r="H866" s="18">
        <v>-74.943444439999993</v>
      </c>
      <c r="I866" s="19">
        <v>3.2307222200000001</v>
      </c>
      <c r="J866" s="42">
        <v>7.6879310344827569</v>
      </c>
      <c r="K866" s="20">
        <v>7.6189086446360141</v>
      </c>
      <c r="L866" s="20">
        <v>13.764583333333331</v>
      </c>
      <c r="M866" s="20">
        <v>14.19444444444445</v>
      </c>
      <c r="N866" s="20">
        <v>15.28425925925926</v>
      </c>
      <c r="O866" s="20">
        <v>14.07203907203907</v>
      </c>
      <c r="P866" s="20">
        <v>13.08888888888889</v>
      </c>
      <c r="Q866" s="20">
        <v>11.499169859514691</v>
      </c>
      <c r="R866" s="20">
        <v>11.87813144709696</v>
      </c>
      <c r="S866" s="20">
        <v>14.859350483488409</v>
      </c>
      <c r="T866" s="20">
        <v>13.90722495894909</v>
      </c>
      <c r="U866" s="20">
        <v>10.073292765382011</v>
      </c>
      <c r="V866" s="43">
        <v>147.92822419151489</v>
      </c>
      <c r="W866" s="23">
        <v>209</v>
      </c>
      <c r="X866" s="44">
        <v>0.87083333333333335</v>
      </c>
      <c r="Y866" s="45" t="s">
        <v>1214</v>
      </c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</row>
    <row r="867" spans="1:39" ht="16.5" customHeight="1" x14ac:dyDescent="0.25">
      <c r="A867" s="16">
        <v>21105040</v>
      </c>
      <c r="B867" s="17" t="s">
        <v>1236</v>
      </c>
      <c r="C867" s="17" t="s">
        <v>1883</v>
      </c>
      <c r="D867" s="17" t="s">
        <v>111</v>
      </c>
      <c r="E867" s="17" t="s">
        <v>79</v>
      </c>
      <c r="F867" s="17">
        <v>4</v>
      </c>
      <c r="G867" s="17">
        <v>680</v>
      </c>
      <c r="H867" s="18">
        <v>-75.298888890000001</v>
      </c>
      <c r="I867" s="19">
        <v>2.69680556</v>
      </c>
      <c r="J867" s="42">
        <v>10.75965217391304</v>
      </c>
      <c r="K867" s="20">
        <v>10.336487586487589</v>
      </c>
      <c r="L867" s="20">
        <v>14.48205128205128</v>
      </c>
      <c r="M867" s="20">
        <v>15.03741947707465</v>
      </c>
      <c r="N867" s="20">
        <v>15.452226479352911</v>
      </c>
      <c r="O867" s="20">
        <v>13.41</v>
      </c>
      <c r="P867" s="20">
        <v>12.11811494252874</v>
      </c>
      <c r="Q867" s="20">
        <v>8.072643678160917</v>
      </c>
      <c r="R867" s="20">
        <v>10.19047619047619</v>
      </c>
      <c r="S867" s="20">
        <v>14.456790123456789</v>
      </c>
      <c r="T867" s="20">
        <v>16.62285714285715</v>
      </c>
      <c r="U867" s="20">
        <v>14.2503908045977</v>
      </c>
      <c r="V867" s="43">
        <v>155.18910988095701</v>
      </c>
      <c r="W867" s="23">
        <v>306</v>
      </c>
      <c r="X867" s="44">
        <v>0.85</v>
      </c>
      <c r="Y867" s="4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</row>
    <row r="868" spans="1:39" ht="16.5" customHeight="1" x14ac:dyDescent="0.25">
      <c r="A868" s="16">
        <v>21105050</v>
      </c>
      <c r="B868" s="17" t="s">
        <v>1227</v>
      </c>
      <c r="C868" s="17" t="s">
        <v>1884</v>
      </c>
      <c r="D868" s="17" t="s">
        <v>111</v>
      </c>
      <c r="E868" s="17" t="s">
        <v>79</v>
      </c>
      <c r="F868" s="17">
        <v>4</v>
      </c>
      <c r="G868" s="17">
        <v>553</v>
      </c>
      <c r="H868" s="18">
        <v>-75.418333329999996</v>
      </c>
      <c r="I868" s="19">
        <v>2.60305556</v>
      </c>
      <c r="J868" s="42">
        <v>11.651475889274289</v>
      </c>
      <c r="K868" s="20">
        <v>11.1204664189578</v>
      </c>
      <c r="L868" s="20">
        <v>15.84615384615385</v>
      </c>
      <c r="M868" s="20">
        <v>16.730341178617049</v>
      </c>
      <c r="N868" s="20">
        <v>15.79821200510856</v>
      </c>
      <c r="O868" s="20">
        <v>13.42307692307693</v>
      </c>
      <c r="P868" s="20">
        <v>11.68846153846154</v>
      </c>
      <c r="Q868" s="20">
        <v>9.8034188034187988</v>
      </c>
      <c r="R868" s="20">
        <v>10.3209549071618</v>
      </c>
      <c r="S868" s="20">
        <v>14.80533333333333</v>
      </c>
      <c r="T868" s="20">
        <v>17.534088669950741</v>
      </c>
      <c r="U868" s="20">
        <v>13.531809523809519</v>
      </c>
      <c r="V868" s="43">
        <v>162.25379303732419</v>
      </c>
      <c r="W868" s="23">
        <v>311</v>
      </c>
      <c r="X868" s="44">
        <v>0.86388888888888893</v>
      </c>
      <c r="Y868" s="4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</row>
    <row r="869" spans="1:39" ht="16.5" customHeight="1" x14ac:dyDescent="0.25">
      <c r="A869" s="16">
        <v>21140130</v>
      </c>
      <c r="B869" s="17" t="s">
        <v>1211</v>
      </c>
      <c r="C869" s="17" t="s">
        <v>1885</v>
      </c>
      <c r="D869" s="17" t="s">
        <v>387</v>
      </c>
      <c r="E869" s="17" t="s">
        <v>79</v>
      </c>
      <c r="F869" s="17">
        <v>4</v>
      </c>
      <c r="G869" s="17">
        <v>2000</v>
      </c>
      <c r="H869" s="18">
        <v>-74.67</v>
      </c>
      <c r="I869" s="19">
        <v>3.6499983299999998</v>
      </c>
      <c r="J869" s="42">
        <v>9.4297208538587824</v>
      </c>
      <c r="K869" s="20">
        <v>11.24287096788855</v>
      </c>
      <c r="L869" s="20">
        <v>14.850774890332611</v>
      </c>
      <c r="M869" s="20">
        <v>17.90497532590279</v>
      </c>
      <c r="N869" s="20">
        <v>18.426053639846739</v>
      </c>
      <c r="O869" s="20">
        <v>15.960984582863301</v>
      </c>
      <c r="P869" s="20">
        <v>13.424358756582301</v>
      </c>
      <c r="Q869" s="20">
        <v>9.5763136288998325</v>
      </c>
      <c r="R869" s="20">
        <v>10.486920332936981</v>
      </c>
      <c r="S869" s="20">
        <v>16.962684729064041</v>
      </c>
      <c r="T869" s="20">
        <v>19.956204173045752</v>
      </c>
      <c r="U869" s="20">
        <v>13.844383394383399</v>
      </c>
      <c r="V869" s="43">
        <v>172.06624527560501</v>
      </c>
      <c r="W869" s="23">
        <v>343</v>
      </c>
      <c r="X869" s="44">
        <v>0.95277777777777772</v>
      </c>
      <c r="Y869" s="4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</row>
    <row r="870" spans="1:39" ht="16.5" customHeight="1" x14ac:dyDescent="0.25">
      <c r="A870" s="16">
        <v>21140010</v>
      </c>
      <c r="B870" s="17" t="s">
        <v>1211</v>
      </c>
      <c r="C870" s="17" t="s">
        <v>1886</v>
      </c>
      <c r="D870" s="17" t="s">
        <v>387</v>
      </c>
      <c r="E870" s="17" t="s">
        <v>79</v>
      </c>
      <c r="F870" s="17">
        <v>4</v>
      </c>
      <c r="G870" s="17">
        <v>584</v>
      </c>
      <c r="H870" s="18">
        <v>-74.90397222</v>
      </c>
      <c r="I870" s="19">
        <v>3.2915833299999999</v>
      </c>
      <c r="J870" s="42">
        <v>4.966666666666665</v>
      </c>
      <c r="K870" s="20">
        <v>5.2286378020622957</v>
      </c>
      <c r="L870" s="20">
        <v>9.9560919540229857</v>
      </c>
      <c r="M870" s="20">
        <v>11.464922711058261</v>
      </c>
      <c r="N870" s="20">
        <v>11.156956004756241</v>
      </c>
      <c r="O870" s="20">
        <v>7.6999999999999993</v>
      </c>
      <c r="P870" s="20">
        <v>7.1066666666666638</v>
      </c>
      <c r="Q870" s="20">
        <v>5.0044444444444434</v>
      </c>
      <c r="R870" s="20">
        <v>6.0689655172413799</v>
      </c>
      <c r="S870" s="20">
        <v>8.8691240586603222</v>
      </c>
      <c r="T870" s="20">
        <v>12.09285714285714</v>
      </c>
      <c r="U870" s="20">
        <v>7.1355555555555528</v>
      </c>
      <c r="V870" s="43">
        <v>96.750888523991946</v>
      </c>
      <c r="W870" s="23">
        <v>355</v>
      </c>
      <c r="X870" s="44">
        <v>0.98611111111111116</v>
      </c>
      <c r="Y870" s="4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</row>
    <row r="871" spans="1:39" ht="16.5" customHeight="1" x14ac:dyDescent="0.25">
      <c r="A871" s="16">
        <v>21145070</v>
      </c>
      <c r="B871" s="17" t="s">
        <v>1236</v>
      </c>
      <c r="C871" s="17" t="s">
        <v>1887</v>
      </c>
      <c r="D871" s="17" t="s">
        <v>387</v>
      </c>
      <c r="E871" s="17" t="s">
        <v>79</v>
      </c>
      <c r="F871" s="17">
        <v>4</v>
      </c>
      <c r="G871" s="17">
        <v>1476</v>
      </c>
      <c r="H871" s="18">
        <v>-74.702888889999997</v>
      </c>
      <c r="I871" s="19">
        <v>3.3110277799999999</v>
      </c>
      <c r="J871" s="42">
        <v>11.624014778325121</v>
      </c>
      <c r="K871" s="20">
        <v>12.70570360618815</v>
      </c>
      <c r="L871" s="20">
        <v>19.2</v>
      </c>
      <c r="M871" s="20">
        <v>24.91915498294809</v>
      </c>
      <c r="N871" s="20">
        <v>27.832619896948071</v>
      </c>
      <c r="O871" s="20">
        <v>27.48735632183908</v>
      </c>
      <c r="P871" s="20">
        <v>27.839506172839499</v>
      </c>
      <c r="Q871" s="20">
        <v>25.671960817620739</v>
      </c>
      <c r="R871" s="20">
        <v>22.450410509031201</v>
      </c>
      <c r="S871" s="20">
        <v>24.137692544826901</v>
      </c>
      <c r="T871" s="20">
        <v>24.355563976253631</v>
      </c>
      <c r="U871" s="20">
        <v>18.91475916803503</v>
      </c>
      <c r="V871" s="43">
        <v>267.13874277485547</v>
      </c>
      <c r="W871" s="23">
        <v>354</v>
      </c>
      <c r="X871" s="44">
        <v>0.98333333333333328</v>
      </c>
      <c r="Y871" s="4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</row>
    <row r="872" spans="1:39" ht="16.5" customHeight="1" x14ac:dyDescent="0.25">
      <c r="A872" s="16">
        <v>21140080</v>
      </c>
      <c r="B872" s="17" t="s">
        <v>1211</v>
      </c>
      <c r="C872" s="17" t="s">
        <v>427</v>
      </c>
      <c r="D872" s="17" t="s">
        <v>387</v>
      </c>
      <c r="E872" s="17" t="s">
        <v>79</v>
      </c>
      <c r="F872" s="17">
        <v>4</v>
      </c>
      <c r="G872" s="17">
        <v>1049</v>
      </c>
      <c r="H872" s="18">
        <v>-74.739999999999995</v>
      </c>
      <c r="I872" s="19">
        <v>3.48</v>
      </c>
      <c r="J872" s="42">
        <v>5.2758620689655151</v>
      </c>
      <c r="K872" s="20">
        <v>5.3867508210180626</v>
      </c>
      <c r="L872" s="20">
        <v>10.582698412698409</v>
      </c>
      <c r="M872" s="20">
        <v>11.50065681444992</v>
      </c>
      <c r="N872" s="20">
        <v>12.3</v>
      </c>
      <c r="O872" s="20">
        <v>10.714285714285721</v>
      </c>
      <c r="P872" s="20">
        <v>8.0999999999999961</v>
      </c>
      <c r="Q872" s="20">
        <v>5.1366666666666649</v>
      </c>
      <c r="R872" s="20">
        <v>5.3333333333333339</v>
      </c>
      <c r="S872" s="20">
        <v>10.6</v>
      </c>
      <c r="T872" s="20">
        <v>13.166666666666661</v>
      </c>
      <c r="U872" s="20">
        <v>7.3666666666666654</v>
      </c>
      <c r="V872" s="43">
        <v>105.4635871647509</v>
      </c>
      <c r="W872" s="23">
        <v>357</v>
      </c>
      <c r="X872" s="44">
        <v>0.9916666666666667</v>
      </c>
      <c r="Y872" s="4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</row>
    <row r="873" spans="1:39" ht="16.5" customHeight="1" x14ac:dyDescent="0.25">
      <c r="A873" s="16">
        <v>21145080</v>
      </c>
      <c r="B873" s="17" t="s">
        <v>1236</v>
      </c>
      <c r="C873" s="17" t="s">
        <v>458</v>
      </c>
      <c r="D873" s="17" t="s">
        <v>387</v>
      </c>
      <c r="E873" s="17" t="s">
        <v>79</v>
      </c>
      <c r="F873" s="17">
        <v>4</v>
      </c>
      <c r="G873" s="17">
        <v>1410</v>
      </c>
      <c r="H873" s="18">
        <v>-74.702944439999996</v>
      </c>
      <c r="I873" s="19">
        <v>3.5897777799999999</v>
      </c>
      <c r="J873" s="42">
        <v>10.566398467432951</v>
      </c>
      <c r="K873" s="20">
        <v>10.811566501293511</v>
      </c>
      <c r="L873" s="20">
        <v>16.733831417624518</v>
      </c>
      <c r="M873" s="20">
        <v>19.418237309916471</v>
      </c>
      <c r="N873" s="20">
        <v>20.73184323273502</v>
      </c>
      <c r="O873" s="20">
        <v>19.12857142857143</v>
      </c>
      <c r="P873" s="20">
        <v>16.471346469622329</v>
      </c>
      <c r="Q873" s="20">
        <v>12.744964726631389</v>
      </c>
      <c r="R873" s="20">
        <v>13.76699507389162</v>
      </c>
      <c r="S873" s="20">
        <v>19.13908045977011</v>
      </c>
      <c r="T873" s="20">
        <v>20.206896551724139</v>
      </c>
      <c r="U873" s="20">
        <v>14.55402298850575</v>
      </c>
      <c r="V873" s="43">
        <v>194.2737546277192</v>
      </c>
      <c r="W873" s="23">
        <v>348</v>
      </c>
      <c r="X873" s="44">
        <v>0.96666666666666667</v>
      </c>
      <c r="Y873" s="4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</row>
    <row r="874" spans="1:39" ht="16.5" customHeight="1" x14ac:dyDescent="0.25">
      <c r="A874" s="16">
        <v>21020040</v>
      </c>
      <c r="B874" s="17" t="s">
        <v>1211</v>
      </c>
      <c r="C874" s="17" t="s">
        <v>1888</v>
      </c>
      <c r="D874" s="17" t="s">
        <v>410</v>
      </c>
      <c r="E874" s="17" t="s">
        <v>79</v>
      </c>
      <c r="F874" s="17">
        <v>4</v>
      </c>
      <c r="G874" s="17">
        <v>1017</v>
      </c>
      <c r="H874" s="18">
        <v>-75.91</v>
      </c>
      <c r="I874" s="19">
        <v>2.02</v>
      </c>
      <c r="J874" s="42">
        <v>8.8666666666666654</v>
      </c>
      <c r="K874" s="20">
        <v>9.4421798029556641</v>
      </c>
      <c r="L874" s="20">
        <v>14.1</v>
      </c>
      <c r="M874" s="20">
        <v>15.566666666666659</v>
      </c>
      <c r="N874" s="20">
        <v>15.333333333333339</v>
      </c>
      <c r="O874" s="20">
        <v>14.43333333333333</v>
      </c>
      <c r="P874" s="20">
        <v>14.06666666666667</v>
      </c>
      <c r="Q874" s="20">
        <v>11</v>
      </c>
      <c r="R874" s="20">
        <v>10.33333333333333</v>
      </c>
      <c r="S874" s="20">
        <v>11.866666666666671</v>
      </c>
      <c r="T874" s="20">
        <v>14.549425287356319</v>
      </c>
      <c r="U874" s="20">
        <v>11.544444444444441</v>
      </c>
      <c r="V874" s="43">
        <v>151.10271620142311</v>
      </c>
      <c r="W874" s="23">
        <v>360</v>
      </c>
      <c r="X874" s="44">
        <v>1</v>
      </c>
      <c r="Y874" s="4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</row>
    <row r="875" spans="1:39" ht="16.5" customHeight="1" x14ac:dyDescent="0.25">
      <c r="A875" s="16">
        <v>21020050</v>
      </c>
      <c r="B875" s="17" t="s">
        <v>1211</v>
      </c>
      <c r="C875" s="17" t="s">
        <v>1889</v>
      </c>
      <c r="D875" s="17" t="s">
        <v>410</v>
      </c>
      <c r="E875" s="17" t="s">
        <v>79</v>
      </c>
      <c r="F875" s="17">
        <v>4</v>
      </c>
      <c r="G875" s="17">
        <v>1046</v>
      </c>
      <c r="H875" s="18">
        <v>-76.010000000000005</v>
      </c>
      <c r="I875" s="19">
        <v>1.98</v>
      </c>
      <c r="J875" s="42">
        <v>9.1000000000000014</v>
      </c>
      <c r="K875" s="20">
        <v>10.04289819376026</v>
      </c>
      <c r="L875" s="20">
        <v>13.44827586206897</v>
      </c>
      <c r="M875" s="20">
        <v>15.30344827586207</v>
      </c>
      <c r="N875" s="20">
        <v>16.463571428571431</v>
      </c>
      <c r="O875" s="20">
        <v>15.431629013079659</v>
      </c>
      <c r="P875" s="20">
        <v>16.011111111111109</v>
      </c>
      <c r="Q875" s="20">
        <v>13.092222222222221</v>
      </c>
      <c r="R875" s="20">
        <v>10.34433497536946</v>
      </c>
      <c r="S875" s="20">
        <v>12.35333333333333</v>
      </c>
      <c r="T875" s="20">
        <v>13.98284072249589</v>
      </c>
      <c r="U875" s="20">
        <v>11.342528735632181</v>
      </c>
      <c r="V875" s="43">
        <v>156.91619387350659</v>
      </c>
      <c r="W875" s="23">
        <v>358</v>
      </c>
      <c r="X875" s="44">
        <v>0.99444444444444446</v>
      </c>
      <c r="Y875" s="4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</row>
    <row r="876" spans="1:39" ht="16.5" customHeight="1" x14ac:dyDescent="0.25">
      <c r="A876" s="16">
        <v>21060080</v>
      </c>
      <c r="B876" s="17" t="s">
        <v>1211</v>
      </c>
      <c r="C876" s="17" t="s">
        <v>382</v>
      </c>
      <c r="D876" s="17" t="s">
        <v>382</v>
      </c>
      <c r="E876" s="17" t="s">
        <v>79</v>
      </c>
      <c r="F876" s="17">
        <v>4</v>
      </c>
      <c r="G876" s="17">
        <v>990</v>
      </c>
      <c r="H876" s="18">
        <v>-75.605055560000011</v>
      </c>
      <c r="I876" s="19">
        <v>2.1900833300000002</v>
      </c>
      <c r="J876" s="42">
        <v>10.121111111111111</v>
      </c>
      <c r="K876" s="20">
        <v>11.587387870218331</v>
      </c>
      <c r="L876" s="20">
        <v>15.79885057471264</v>
      </c>
      <c r="M876" s="20">
        <v>16.866666666666671</v>
      </c>
      <c r="N876" s="20">
        <v>18.266666666666669</v>
      </c>
      <c r="O876" s="20">
        <v>16.2</v>
      </c>
      <c r="P876" s="20">
        <v>15.44996168582375</v>
      </c>
      <c r="Q876" s="20">
        <v>11.21111111111111</v>
      </c>
      <c r="R876" s="20">
        <v>10.54252873563218</v>
      </c>
      <c r="S876" s="20">
        <v>13.83333333333333</v>
      </c>
      <c r="T876" s="20">
        <v>15.9</v>
      </c>
      <c r="U876" s="20">
        <v>12.133333333333329</v>
      </c>
      <c r="V876" s="43">
        <v>167.9109510886091</v>
      </c>
      <c r="W876" s="23">
        <v>360</v>
      </c>
      <c r="X876" s="44">
        <v>1</v>
      </c>
      <c r="Y876" s="4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</row>
    <row r="877" spans="1:39" ht="16.5" customHeight="1" x14ac:dyDescent="0.25">
      <c r="A877" s="16">
        <v>21030090</v>
      </c>
      <c r="B877" s="17" t="s">
        <v>1211</v>
      </c>
      <c r="C877" s="17" t="s">
        <v>1890</v>
      </c>
      <c r="D877" s="17" t="s">
        <v>382</v>
      </c>
      <c r="E877" s="17" t="s">
        <v>79</v>
      </c>
      <c r="F877" s="17">
        <v>4</v>
      </c>
      <c r="G877" s="17">
        <v>755</v>
      </c>
      <c r="H877" s="18">
        <v>-75.677722220000007</v>
      </c>
      <c r="I877" s="19">
        <v>2.20294444</v>
      </c>
      <c r="J877" s="42">
        <v>6.9333333333333309</v>
      </c>
      <c r="K877" s="20">
        <v>7.7291058505138963</v>
      </c>
      <c r="L877" s="20">
        <v>11.32068965517241</v>
      </c>
      <c r="M877" s="20">
        <v>11.733333333333331</v>
      </c>
      <c r="N877" s="20">
        <v>12.55777777777778</v>
      </c>
      <c r="O877" s="20">
        <v>11.2</v>
      </c>
      <c r="P877" s="20">
        <v>10.633333333333329</v>
      </c>
      <c r="Q877" s="20">
        <v>7.2999999999999972</v>
      </c>
      <c r="R877" s="20">
        <v>8</v>
      </c>
      <c r="S877" s="20">
        <v>9.7999999999999972</v>
      </c>
      <c r="T877" s="20">
        <v>11.03333333333333</v>
      </c>
      <c r="U877" s="20">
        <v>8.9999999999999964</v>
      </c>
      <c r="V877" s="43">
        <v>117.2409066167974</v>
      </c>
      <c r="W877" s="23">
        <v>360</v>
      </c>
      <c r="X877" s="44">
        <v>1</v>
      </c>
      <c r="Y877" s="4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</row>
    <row r="878" spans="1:39" ht="16.5" customHeight="1" x14ac:dyDescent="0.25">
      <c r="A878" s="16">
        <v>21060040</v>
      </c>
      <c r="B878" s="17" t="s">
        <v>1211</v>
      </c>
      <c r="C878" s="17" t="s">
        <v>1891</v>
      </c>
      <c r="D878" s="17" t="s">
        <v>382</v>
      </c>
      <c r="E878" s="17" t="s">
        <v>79</v>
      </c>
      <c r="F878" s="17">
        <v>4</v>
      </c>
      <c r="G878" s="17">
        <v>1330</v>
      </c>
      <c r="H878" s="18">
        <v>-75.54858333</v>
      </c>
      <c r="I878" s="19">
        <v>2.2020277799999999</v>
      </c>
      <c r="J878" s="42">
        <v>11.2</v>
      </c>
      <c r="K878" s="20">
        <v>11.58528325123153</v>
      </c>
      <c r="L878" s="20">
        <v>16.333333333333329</v>
      </c>
      <c r="M878" s="20">
        <v>17.5</v>
      </c>
      <c r="N878" s="20">
        <v>18.633333333333329</v>
      </c>
      <c r="O878" s="20">
        <v>16.5</v>
      </c>
      <c r="P878" s="20">
        <v>16.172413793103441</v>
      </c>
      <c r="Q878" s="20">
        <v>11.633333333333329</v>
      </c>
      <c r="R878" s="20">
        <v>12.13793103448276</v>
      </c>
      <c r="S878" s="20">
        <v>14.96666666666667</v>
      </c>
      <c r="T878" s="20">
        <v>15.866666666666671</v>
      </c>
      <c r="U878" s="20">
        <v>13.66666666666667</v>
      </c>
      <c r="V878" s="43">
        <v>176.19562807881769</v>
      </c>
      <c r="W878" s="23">
        <v>358</v>
      </c>
      <c r="X878" s="44">
        <v>0.99444444444444446</v>
      </c>
      <c r="Y878" s="4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</row>
    <row r="879" spans="1:39" ht="16.5" customHeight="1" x14ac:dyDescent="0.25">
      <c r="A879" s="16">
        <v>21030110</v>
      </c>
      <c r="B879" s="17" t="s">
        <v>1211</v>
      </c>
      <c r="C879" s="17" t="s">
        <v>1892</v>
      </c>
      <c r="D879" s="17" t="s">
        <v>382</v>
      </c>
      <c r="E879" s="17" t="s">
        <v>79</v>
      </c>
      <c r="F879" s="17">
        <v>4</v>
      </c>
      <c r="G879" s="17">
        <v>1190</v>
      </c>
      <c r="H879" s="18">
        <v>-75.681944439999995</v>
      </c>
      <c r="I879" s="19">
        <v>2.07775</v>
      </c>
      <c r="J879" s="42">
        <v>8.0505747126436766</v>
      </c>
      <c r="K879" s="20">
        <v>9.3461078710781447</v>
      </c>
      <c r="L879" s="20">
        <v>13.219540229885061</v>
      </c>
      <c r="M879" s="20">
        <v>14.82758620689655</v>
      </c>
      <c r="N879" s="20">
        <v>15.64252873563218</v>
      </c>
      <c r="O879" s="20">
        <v>13.96551724137931</v>
      </c>
      <c r="P879" s="20">
        <v>11.6551724137931</v>
      </c>
      <c r="Q879" s="20">
        <v>8.7908045977011486</v>
      </c>
      <c r="R879" s="20">
        <v>8.784780023781213</v>
      </c>
      <c r="S879" s="20">
        <v>11.793103448275859</v>
      </c>
      <c r="T879" s="20">
        <v>12.62068965517242</v>
      </c>
      <c r="U879" s="20">
        <v>10.61724137931035</v>
      </c>
      <c r="V879" s="43">
        <v>139.31364651554901</v>
      </c>
      <c r="W879" s="23">
        <v>348</v>
      </c>
      <c r="X879" s="44">
        <v>0.96666666666666667</v>
      </c>
      <c r="Y879" s="4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</row>
    <row r="880" spans="1:39" ht="16.5" customHeight="1" x14ac:dyDescent="0.25">
      <c r="A880" s="16">
        <v>21065040</v>
      </c>
      <c r="B880" s="17" t="s">
        <v>1236</v>
      </c>
      <c r="C880" s="17" t="s">
        <v>1893</v>
      </c>
      <c r="D880" s="17" t="s">
        <v>382</v>
      </c>
      <c r="E880" s="17" t="s">
        <v>79</v>
      </c>
      <c r="F880" s="17">
        <v>4</v>
      </c>
      <c r="G880" s="17">
        <v>1270</v>
      </c>
      <c r="H880" s="18">
        <v>-75.529444439999992</v>
      </c>
      <c r="I880" s="19">
        <v>2.2524999999999999</v>
      </c>
      <c r="J880" s="42">
        <v>13.4</v>
      </c>
      <c r="K880" s="20">
        <v>14.463886608283159</v>
      </c>
      <c r="L880" s="20">
        <v>20</v>
      </c>
      <c r="M880" s="20">
        <v>23.01609195402299</v>
      </c>
      <c r="N880" s="20">
        <v>23.45888888888889</v>
      </c>
      <c r="O880" s="20">
        <v>22.266666666666659</v>
      </c>
      <c r="P880" s="20">
        <v>21.749108204518429</v>
      </c>
      <c r="Q880" s="20">
        <v>18.362068965517238</v>
      </c>
      <c r="R880" s="20">
        <v>17.533333333333321</v>
      </c>
      <c r="S880" s="20">
        <v>18.931111111111111</v>
      </c>
      <c r="T880" s="20">
        <v>19.766666666666669</v>
      </c>
      <c r="U880" s="20">
        <v>17.28555555555555</v>
      </c>
      <c r="V880" s="43">
        <v>230.23337795456399</v>
      </c>
      <c r="W880" s="23">
        <v>357</v>
      </c>
      <c r="X880" s="44">
        <v>0.9916666666666667</v>
      </c>
      <c r="Y880" s="4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</row>
    <row r="881" spans="1:39" ht="16.5" customHeight="1" x14ac:dyDescent="0.25">
      <c r="A881" s="16">
        <v>21060070</v>
      </c>
      <c r="B881" s="17" t="s">
        <v>1211</v>
      </c>
      <c r="C881" s="17" t="s">
        <v>350</v>
      </c>
      <c r="D881" s="17" t="s">
        <v>352</v>
      </c>
      <c r="E881" s="17" t="s">
        <v>79</v>
      </c>
      <c r="F881" s="17">
        <v>4</v>
      </c>
      <c r="G881" s="17">
        <v>850</v>
      </c>
      <c r="H881" s="18">
        <v>-75.538083329999992</v>
      </c>
      <c r="I881" s="19">
        <v>2.38891667</v>
      </c>
      <c r="J881" s="42">
        <v>7.0999999999999979</v>
      </c>
      <c r="K881" s="20">
        <v>8.3938218390804611</v>
      </c>
      <c r="L881" s="20">
        <v>10.96666666666667</v>
      </c>
      <c r="M881" s="20">
        <v>11.866666666666671</v>
      </c>
      <c r="N881" s="20">
        <v>11.96666666666667</v>
      </c>
      <c r="O881" s="20">
        <v>9.7758620689655196</v>
      </c>
      <c r="P881" s="20">
        <v>8.9999999999999964</v>
      </c>
      <c r="Q881" s="20">
        <v>6.5666666666666638</v>
      </c>
      <c r="R881" s="20">
        <v>6.5</v>
      </c>
      <c r="S881" s="20">
        <v>10.199999999999999</v>
      </c>
      <c r="T881" s="20">
        <v>11.53333333333333</v>
      </c>
      <c r="U881" s="20">
        <v>9.0666666666666647</v>
      </c>
      <c r="V881" s="43">
        <v>112.93635057471261</v>
      </c>
      <c r="W881" s="23">
        <v>360</v>
      </c>
      <c r="X881" s="44">
        <v>1</v>
      </c>
      <c r="Y881" s="4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</row>
    <row r="882" spans="1:39" ht="16.5" customHeight="1" x14ac:dyDescent="0.25">
      <c r="A882" s="16">
        <v>21060100</v>
      </c>
      <c r="B882" s="17" t="s">
        <v>1211</v>
      </c>
      <c r="C882" s="17" t="s">
        <v>1894</v>
      </c>
      <c r="D882" s="17" t="s">
        <v>352</v>
      </c>
      <c r="E882" s="17" t="s">
        <v>79</v>
      </c>
      <c r="F882" s="17">
        <v>4</v>
      </c>
      <c r="G882" s="17">
        <v>1460</v>
      </c>
      <c r="H882" s="18">
        <v>-75.503583329999998</v>
      </c>
      <c r="I882" s="19">
        <v>2.3171666700000002</v>
      </c>
      <c r="J882" s="42">
        <v>11</v>
      </c>
      <c r="K882" s="20">
        <v>11.85085180623974</v>
      </c>
      <c r="L882" s="20">
        <v>17</v>
      </c>
      <c r="M882" s="20">
        <v>18.206896551724132</v>
      </c>
      <c r="N882" s="20">
        <v>19.517241379310349</v>
      </c>
      <c r="O882" s="20">
        <v>16.896551724137929</v>
      </c>
      <c r="P882" s="20">
        <v>16.06896551724137</v>
      </c>
      <c r="Q882" s="20">
        <v>12.3448275862069</v>
      </c>
      <c r="R882" s="20">
        <v>11.38461538461538</v>
      </c>
      <c r="S882" s="20">
        <v>16.285714285714288</v>
      </c>
      <c r="T882" s="20">
        <v>17.37011494252873</v>
      </c>
      <c r="U882" s="20">
        <v>13.83333333333333</v>
      </c>
      <c r="V882" s="43">
        <v>181.75911251105211</v>
      </c>
      <c r="W882" s="23">
        <v>349</v>
      </c>
      <c r="X882" s="44">
        <v>0.96944444444444444</v>
      </c>
      <c r="Y882" s="4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</row>
    <row r="883" spans="1:39" ht="16.5" customHeight="1" x14ac:dyDescent="0.25">
      <c r="A883" s="16">
        <v>21060110</v>
      </c>
      <c r="B883" s="17" t="s">
        <v>1211</v>
      </c>
      <c r="C883" s="17" t="s">
        <v>1895</v>
      </c>
      <c r="D883" s="17" t="s">
        <v>352</v>
      </c>
      <c r="E883" s="17" t="s">
        <v>79</v>
      </c>
      <c r="F883" s="17">
        <v>4</v>
      </c>
      <c r="G883" s="17">
        <v>721</v>
      </c>
      <c r="H883" s="18">
        <v>-75.624666669999996</v>
      </c>
      <c r="I883" s="19">
        <v>2.3214999999999999</v>
      </c>
      <c r="J883" s="42">
        <v>5.9733333333333309</v>
      </c>
      <c r="K883" s="20">
        <v>6.6171155467380194</v>
      </c>
      <c r="L883" s="20">
        <v>9.7379310344827559</v>
      </c>
      <c r="M883" s="20">
        <v>9.821428571428573</v>
      </c>
      <c r="N883" s="20">
        <v>10.90357142857143</v>
      </c>
      <c r="O883" s="20">
        <v>8.4542211652794261</v>
      </c>
      <c r="P883" s="20">
        <v>7.0804597701149392</v>
      </c>
      <c r="Q883" s="20">
        <v>5.299999999999998</v>
      </c>
      <c r="R883" s="20">
        <v>5.3666666666666671</v>
      </c>
      <c r="S883" s="20">
        <v>7.4137931034482731</v>
      </c>
      <c r="T883" s="20">
        <v>9.7793103448275858</v>
      </c>
      <c r="U883" s="20">
        <v>7.5377777777777748</v>
      </c>
      <c r="V883" s="43">
        <v>93.985608742668759</v>
      </c>
      <c r="W883" s="23">
        <v>351</v>
      </c>
      <c r="X883" s="44">
        <v>0.97499999999999998</v>
      </c>
      <c r="Y883" s="4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</row>
    <row r="884" spans="1:39" ht="16.5" customHeight="1" x14ac:dyDescent="0.25">
      <c r="A884" s="16">
        <v>21060090</v>
      </c>
      <c r="B884" s="17" t="s">
        <v>1211</v>
      </c>
      <c r="C884" s="17" t="s">
        <v>1896</v>
      </c>
      <c r="D884" s="17" t="s">
        <v>357</v>
      </c>
      <c r="E884" s="17" t="s">
        <v>79</v>
      </c>
      <c r="F884" s="17">
        <v>4</v>
      </c>
      <c r="G884" s="17">
        <v>636</v>
      </c>
      <c r="H884" s="18">
        <v>-75.435527780000001</v>
      </c>
      <c r="I884" s="19">
        <v>2.5748055600000002</v>
      </c>
      <c r="J884" s="42">
        <v>7.620689655172411</v>
      </c>
      <c r="K884" s="20">
        <v>7.3524220032840724</v>
      </c>
      <c r="L884" s="20">
        <v>10.83766283524904</v>
      </c>
      <c r="M884" s="20">
        <v>9.8218390804597693</v>
      </c>
      <c r="N884" s="20">
        <v>8.8850574712643677</v>
      </c>
      <c r="O884" s="20">
        <v>5.7666666666666693</v>
      </c>
      <c r="P884" s="20">
        <v>5.0333333333333323</v>
      </c>
      <c r="Q884" s="20">
        <v>3.844827586206895</v>
      </c>
      <c r="R884" s="20">
        <v>5.3000000000000007</v>
      </c>
      <c r="S884" s="20">
        <v>9.6666666666666679</v>
      </c>
      <c r="T884" s="20">
        <v>12.7952380952381</v>
      </c>
      <c r="U884" s="20">
        <v>9.283333333333335</v>
      </c>
      <c r="V884" s="43">
        <v>96.207736726874657</v>
      </c>
      <c r="W884" s="23">
        <v>358</v>
      </c>
      <c r="X884" s="44">
        <v>0.99444444444444446</v>
      </c>
      <c r="Y884" s="4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</row>
    <row r="885" spans="1:39" ht="16.5" customHeight="1" x14ac:dyDescent="0.25">
      <c r="A885" s="16">
        <v>21080130</v>
      </c>
      <c r="B885" s="17" t="s">
        <v>1235</v>
      </c>
      <c r="C885" s="17" t="s">
        <v>1897</v>
      </c>
      <c r="D885" s="17" t="s">
        <v>1898</v>
      </c>
      <c r="E885" s="17" t="s">
        <v>79</v>
      </c>
      <c r="F885" s="17">
        <v>4</v>
      </c>
      <c r="G885" s="17">
        <v>790</v>
      </c>
      <c r="H885" s="18">
        <v>-75.621194439999996</v>
      </c>
      <c r="I885" s="19">
        <v>2.59375</v>
      </c>
      <c r="J885" s="42">
        <v>12.02280701754386</v>
      </c>
      <c r="K885" s="20">
        <v>11.10807163382594</v>
      </c>
      <c r="L885" s="20">
        <v>14.663275862068961</v>
      </c>
      <c r="M885" s="20">
        <v>12.83103448275862</v>
      </c>
      <c r="N885" s="20">
        <v>10.86706349206349</v>
      </c>
      <c r="O885" s="20">
        <v>8.4382242077341871</v>
      </c>
      <c r="P885" s="20">
        <v>8.0999999999999979</v>
      </c>
      <c r="Q885" s="20">
        <v>5.6999999999999993</v>
      </c>
      <c r="R885" s="20">
        <v>7.5055555555555564</v>
      </c>
      <c r="S885" s="20">
        <v>12.285</v>
      </c>
      <c r="T885" s="20">
        <v>17.7</v>
      </c>
      <c r="U885" s="20">
        <v>16.103850574712649</v>
      </c>
      <c r="V885" s="43">
        <v>137.32488282626329</v>
      </c>
      <c r="W885" s="23">
        <v>236</v>
      </c>
      <c r="X885" s="44">
        <v>0.98333333333333328</v>
      </c>
      <c r="Y885" s="45" t="s">
        <v>1214</v>
      </c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</row>
    <row r="886" spans="1:39" ht="16.5" customHeight="1" x14ac:dyDescent="0.25">
      <c r="A886" s="16">
        <v>21085020</v>
      </c>
      <c r="B886" s="17" t="s">
        <v>1236</v>
      </c>
      <c r="C886" s="17" t="s">
        <v>1898</v>
      </c>
      <c r="D886" s="17" t="s">
        <v>1898</v>
      </c>
      <c r="E886" s="17" t="s">
        <v>79</v>
      </c>
      <c r="F886" s="17">
        <v>4</v>
      </c>
      <c r="G886" s="17">
        <v>1095</v>
      </c>
      <c r="H886" s="18">
        <v>-75.629249999999999</v>
      </c>
      <c r="I886" s="19">
        <v>2.6521944400000002</v>
      </c>
      <c r="J886" s="42">
        <v>14.56751361161524</v>
      </c>
      <c r="K886" s="20">
        <v>14.58094049779621</v>
      </c>
      <c r="L886" s="20">
        <v>18.185964912280699</v>
      </c>
      <c r="M886" s="20">
        <v>17.94444444444445</v>
      </c>
      <c r="N886" s="20">
        <v>15.67860791826309</v>
      </c>
      <c r="O886" s="20">
        <v>13.054766734279919</v>
      </c>
      <c r="P886" s="20">
        <v>12.498039215686269</v>
      </c>
      <c r="Q886" s="20">
        <v>10.262745098039209</v>
      </c>
      <c r="R886" s="20">
        <v>11.14805692391899</v>
      </c>
      <c r="S886" s="20">
        <v>16.079629629629629</v>
      </c>
      <c r="T886" s="20">
        <v>20.09003831417624</v>
      </c>
      <c r="U886" s="20">
        <v>17.990421455938701</v>
      </c>
      <c r="V886" s="43">
        <v>182.08116875606859</v>
      </c>
      <c r="W886" s="23">
        <v>216</v>
      </c>
      <c r="X886" s="44">
        <v>0.9</v>
      </c>
      <c r="Y886" s="45" t="s">
        <v>1214</v>
      </c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</row>
    <row r="887" spans="1:39" ht="16.5" customHeight="1" x14ac:dyDescent="0.25">
      <c r="A887" s="16">
        <v>21085040</v>
      </c>
      <c r="B887" s="17" t="s">
        <v>1236</v>
      </c>
      <c r="C887" s="17" t="s">
        <v>1899</v>
      </c>
      <c r="D887" s="17" t="s">
        <v>1898</v>
      </c>
      <c r="E887" s="17" t="s">
        <v>79</v>
      </c>
      <c r="F887" s="17">
        <v>4</v>
      </c>
      <c r="G887" s="17">
        <v>1650</v>
      </c>
      <c r="H887" s="18">
        <v>-75.665555560000001</v>
      </c>
      <c r="I887" s="19">
        <v>2.6628055599999998</v>
      </c>
      <c r="J887" s="42">
        <v>17.76076604554866</v>
      </c>
      <c r="K887" s="20">
        <v>17.358274607735819</v>
      </c>
      <c r="L887" s="20">
        <v>20.98413154533845</v>
      </c>
      <c r="M887" s="20">
        <v>20.569815857377431</v>
      </c>
      <c r="N887" s="20">
        <v>19.766666666666669</v>
      </c>
      <c r="O887" s="20">
        <v>17.65540819333922</v>
      </c>
      <c r="P887" s="20">
        <v>17.685232426303859</v>
      </c>
      <c r="Q887" s="20">
        <v>14.94595146871009</v>
      </c>
      <c r="R887" s="20">
        <v>14.940055545419529</v>
      </c>
      <c r="S887" s="20">
        <v>19.872161172161171</v>
      </c>
      <c r="T887" s="20">
        <v>23.035619552860929</v>
      </c>
      <c r="U887" s="20">
        <v>20.601923076923079</v>
      </c>
      <c r="V887" s="43">
        <v>225.17600615838489</v>
      </c>
      <c r="W887" s="23">
        <v>329</v>
      </c>
      <c r="X887" s="44">
        <v>0.91388888888888886</v>
      </c>
      <c r="Y887" s="4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</row>
    <row r="888" spans="1:39" ht="16.5" customHeight="1" x14ac:dyDescent="0.25">
      <c r="A888" s="16">
        <v>21010170</v>
      </c>
      <c r="B888" s="17" t="s">
        <v>1211</v>
      </c>
      <c r="C888" s="17" t="s">
        <v>1900</v>
      </c>
      <c r="D888" s="17" t="s">
        <v>407</v>
      </c>
      <c r="E888" s="17" t="s">
        <v>79</v>
      </c>
      <c r="F888" s="17">
        <v>4</v>
      </c>
      <c r="G888" s="17">
        <v>1700</v>
      </c>
      <c r="H888" s="18">
        <v>-76.172499999999999</v>
      </c>
      <c r="I888" s="19">
        <v>1.90138889</v>
      </c>
      <c r="J888" s="42">
        <v>12.166200828157351</v>
      </c>
      <c r="K888" s="20">
        <v>13.20498084291188</v>
      </c>
      <c r="L888" s="20">
        <v>16.76398467432951</v>
      </c>
      <c r="M888" s="20">
        <v>18.85747126436781</v>
      </c>
      <c r="N888" s="20">
        <v>20.41555555555556</v>
      </c>
      <c r="O888" s="20">
        <v>19.94047619047619</v>
      </c>
      <c r="P888" s="20">
        <v>21.322222222222219</v>
      </c>
      <c r="Q888" s="20">
        <v>17.333913043478269</v>
      </c>
      <c r="R888" s="20">
        <v>14.02751322751323</v>
      </c>
      <c r="S888" s="20">
        <v>15.863218390804599</v>
      </c>
      <c r="T888" s="20">
        <v>16.653611465872</v>
      </c>
      <c r="U888" s="20">
        <v>15.15151515151515</v>
      </c>
      <c r="V888" s="43">
        <v>201.70066285720381</v>
      </c>
      <c r="W888" s="23">
        <v>349</v>
      </c>
      <c r="X888" s="44">
        <v>0.96944444444444444</v>
      </c>
      <c r="Y888" s="4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</row>
    <row r="889" spans="1:39" ht="16.5" customHeight="1" x14ac:dyDescent="0.25">
      <c r="A889" s="16">
        <v>21010250</v>
      </c>
      <c r="B889" s="17" t="s">
        <v>1211</v>
      </c>
      <c r="C889" s="17" t="s">
        <v>1901</v>
      </c>
      <c r="D889" s="17" t="s">
        <v>407</v>
      </c>
      <c r="E889" s="17" t="s">
        <v>79</v>
      </c>
      <c r="F889" s="17">
        <v>4</v>
      </c>
      <c r="G889" s="17">
        <v>20</v>
      </c>
      <c r="H889" s="18">
        <v>-76.25</v>
      </c>
      <c r="I889" s="19">
        <v>1.98</v>
      </c>
      <c r="J889" s="42">
        <v>10.6</v>
      </c>
      <c r="K889" s="20">
        <v>13.152487614556581</v>
      </c>
      <c r="L889" s="20">
        <v>17.068965517241381</v>
      </c>
      <c r="M889" s="20">
        <v>17.183908045977009</v>
      </c>
      <c r="N889" s="20">
        <v>19.518518518518519</v>
      </c>
      <c r="O889" s="20">
        <v>20.473180076628349</v>
      </c>
      <c r="P889" s="20">
        <v>21.233333333333331</v>
      </c>
      <c r="Q889" s="20">
        <v>15.875</v>
      </c>
      <c r="R889" s="20">
        <v>12.6385255648038</v>
      </c>
      <c r="S889" s="20">
        <v>14.992222222222219</v>
      </c>
      <c r="T889" s="20">
        <v>18.192118226600979</v>
      </c>
      <c r="U889" s="20">
        <v>15.06666666666667</v>
      </c>
      <c r="V889" s="43">
        <v>195.99492578654881</v>
      </c>
      <c r="W889" s="23">
        <v>353</v>
      </c>
      <c r="X889" s="44">
        <v>0.98055555555555551</v>
      </c>
      <c r="Y889" s="4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</row>
    <row r="890" spans="1:39" ht="16.5" customHeight="1" x14ac:dyDescent="0.25">
      <c r="A890" s="16">
        <v>21010060</v>
      </c>
      <c r="B890" s="17" t="s">
        <v>1211</v>
      </c>
      <c r="C890" s="17" t="s">
        <v>1902</v>
      </c>
      <c r="D890" s="17" t="s">
        <v>407</v>
      </c>
      <c r="E890" s="17" t="s">
        <v>79</v>
      </c>
      <c r="F890" s="17">
        <v>4</v>
      </c>
      <c r="G890" s="17">
        <v>1763</v>
      </c>
      <c r="H890" s="18">
        <v>-76.172138889999999</v>
      </c>
      <c r="I890" s="19">
        <v>2.0208333299999999</v>
      </c>
      <c r="J890" s="42">
        <v>12.8</v>
      </c>
      <c r="K890" s="20">
        <v>13.79148972311874</v>
      </c>
      <c r="L890" s="20">
        <v>16.931034482758619</v>
      </c>
      <c r="M890" s="20">
        <v>18.241379310344829</v>
      </c>
      <c r="N890" s="20">
        <v>19.045977011494251</v>
      </c>
      <c r="O890" s="20">
        <v>19.633333333333329</v>
      </c>
      <c r="P890" s="20">
        <v>21.019999999999989</v>
      </c>
      <c r="Q890" s="20">
        <v>15.7</v>
      </c>
      <c r="R890" s="20">
        <v>13.233333333333331</v>
      </c>
      <c r="S890" s="20">
        <v>14.767777777777781</v>
      </c>
      <c r="T890" s="20">
        <v>17.634958382877532</v>
      </c>
      <c r="U890" s="20">
        <v>15.66666666666667</v>
      </c>
      <c r="V890" s="43">
        <v>198.46595002170511</v>
      </c>
      <c r="W890" s="23">
        <v>356</v>
      </c>
      <c r="X890" s="44">
        <v>0.98888888888888893</v>
      </c>
      <c r="Y890" s="4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</row>
    <row r="891" spans="1:39" ht="16.5" customHeight="1" x14ac:dyDescent="0.25">
      <c r="A891" s="16">
        <v>21010050</v>
      </c>
      <c r="B891" s="17" t="s">
        <v>1211</v>
      </c>
      <c r="C891" s="17" t="s">
        <v>1903</v>
      </c>
      <c r="D891" s="17" t="s">
        <v>407</v>
      </c>
      <c r="E891" s="17" t="s">
        <v>79</v>
      </c>
      <c r="F891" s="17">
        <v>4</v>
      </c>
      <c r="G891" s="17">
        <v>1720</v>
      </c>
      <c r="H891" s="18">
        <v>-76.214916669999994</v>
      </c>
      <c r="I891" s="19">
        <v>1.93158333</v>
      </c>
      <c r="J891" s="42">
        <v>12</v>
      </c>
      <c r="K891" s="20">
        <v>13.22160303776683</v>
      </c>
      <c r="L891" s="20">
        <v>16.396551724137929</v>
      </c>
      <c r="M891" s="20">
        <v>18.033333333333331</v>
      </c>
      <c r="N891" s="20">
        <v>19.703703703703699</v>
      </c>
      <c r="O891" s="20">
        <v>20.17857142857142</v>
      </c>
      <c r="P891" s="20">
        <v>21.156321839080459</v>
      </c>
      <c r="Q891" s="20">
        <v>18.448275862068961</v>
      </c>
      <c r="R891" s="20">
        <v>14.451724137931031</v>
      </c>
      <c r="S891" s="20">
        <v>15.862068965517251</v>
      </c>
      <c r="T891" s="20">
        <v>17</v>
      </c>
      <c r="U891" s="20">
        <v>15.06666666666667</v>
      </c>
      <c r="V891" s="43">
        <v>201.5188206987776</v>
      </c>
      <c r="W891" s="23">
        <v>351</v>
      </c>
      <c r="X891" s="44">
        <v>0.97499999999999998</v>
      </c>
      <c r="Y891" s="4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</row>
    <row r="892" spans="1:39" ht="16.5" customHeight="1" x14ac:dyDescent="0.25">
      <c r="A892" s="16">
        <v>21050060</v>
      </c>
      <c r="B892" s="17" t="s">
        <v>1211</v>
      </c>
      <c r="C892" s="17" t="s">
        <v>1904</v>
      </c>
      <c r="D892" s="17" t="s">
        <v>1904</v>
      </c>
      <c r="E892" s="17" t="s">
        <v>79</v>
      </c>
      <c r="F892" s="17">
        <v>4</v>
      </c>
      <c r="G892" s="17">
        <v>1500</v>
      </c>
      <c r="H892" s="18">
        <v>-75.972277779999999</v>
      </c>
      <c r="I892" s="19">
        <v>2.1990555600000001</v>
      </c>
      <c r="J892" s="42">
        <v>10.20574712643678</v>
      </c>
      <c r="K892" s="20">
        <v>11.238407681080099</v>
      </c>
      <c r="L892" s="20">
        <v>14.82928203385991</v>
      </c>
      <c r="M892" s="20">
        <v>14.61481481481481</v>
      </c>
      <c r="N892" s="20">
        <v>14.26832694763729</v>
      </c>
      <c r="O892" s="20">
        <v>11.089655172413799</v>
      </c>
      <c r="P892" s="20">
        <v>11.4047619047619</v>
      </c>
      <c r="Q892" s="20">
        <v>8.9137931034482722</v>
      </c>
      <c r="R892" s="20">
        <v>8.9655172413793096</v>
      </c>
      <c r="S892" s="20">
        <v>14.37931034482758</v>
      </c>
      <c r="T892" s="20">
        <v>15.769322235434011</v>
      </c>
      <c r="U892" s="20">
        <v>12.607586206896549</v>
      </c>
      <c r="V892" s="43">
        <v>148.28652481299031</v>
      </c>
      <c r="W892" s="23">
        <v>352</v>
      </c>
      <c r="X892" s="44">
        <v>0.97777777777777775</v>
      </c>
      <c r="Y892" s="4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</row>
    <row r="893" spans="1:39" ht="16.5" customHeight="1" x14ac:dyDescent="0.25">
      <c r="A893" s="16">
        <v>21055020</v>
      </c>
      <c r="B893" s="17" t="s">
        <v>1227</v>
      </c>
      <c r="C893" s="17" t="s">
        <v>1905</v>
      </c>
      <c r="D893" s="17" t="s">
        <v>1906</v>
      </c>
      <c r="E893" s="17" t="s">
        <v>79</v>
      </c>
      <c r="F893" s="17">
        <v>4</v>
      </c>
      <c r="G893" s="17">
        <v>1070</v>
      </c>
      <c r="H893" s="18">
        <v>-75.89</v>
      </c>
      <c r="I893" s="19">
        <v>2.38</v>
      </c>
      <c r="J893" s="42">
        <v>16.136781609195399</v>
      </c>
      <c r="K893" s="20">
        <v>16.270008650011729</v>
      </c>
      <c r="L893" s="20">
        <v>21.435632183908041</v>
      </c>
      <c r="M893" s="20">
        <v>21.18463783981025</v>
      </c>
      <c r="N893" s="20">
        <v>22.292991452991451</v>
      </c>
      <c r="O893" s="20">
        <v>18.838084529163989</v>
      </c>
      <c r="P893" s="20">
        <v>18.304444444444439</v>
      </c>
      <c r="Q893" s="20">
        <v>13.91137566137566</v>
      </c>
      <c r="R893" s="20">
        <v>13</v>
      </c>
      <c r="S893" s="20">
        <v>18.517857142857139</v>
      </c>
      <c r="T893" s="20">
        <v>21.42386425834702</v>
      </c>
      <c r="U893" s="20">
        <v>19.394841269841269</v>
      </c>
      <c r="V893" s="43">
        <v>220.71051904194641</v>
      </c>
      <c r="W893" s="23">
        <v>352</v>
      </c>
      <c r="X893" s="44">
        <v>0.97777777777777775</v>
      </c>
      <c r="Y893" s="4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</row>
    <row r="894" spans="1:39" ht="16.5" customHeight="1" x14ac:dyDescent="0.25">
      <c r="A894" s="16">
        <v>21050190</v>
      </c>
      <c r="B894" s="17" t="s">
        <v>1211</v>
      </c>
      <c r="C894" s="17" t="s">
        <v>1907</v>
      </c>
      <c r="D894" s="17" t="s">
        <v>1906</v>
      </c>
      <c r="E894" s="17" t="s">
        <v>79</v>
      </c>
      <c r="F894" s="17">
        <v>4</v>
      </c>
      <c r="G894" s="17">
        <v>2220</v>
      </c>
      <c r="H894" s="18">
        <v>-76.117361110000004</v>
      </c>
      <c r="I894" s="19">
        <v>2.2180555599999998</v>
      </c>
      <c r="J894" s="42">
        <v>14.82444444444444</v>
      </c>
      <c r="K894" s="20">
        <v>16.181705221607121</v>
      </c>
      <c r="L894" s="20">
        <v>20.737376139516449</v>
      </c>
      <c r="M894" s="20">
        <v>21.752675386444711</v>
      </c>
      <c r="N894" s="20">
        <v>23.893103448275859</v>
      </c>
      <c r="O894" s="20">
        <v>22.222014608459311</v>
      </c>
      <c r="P894" s="20">
        <v>21.485517241379309</v>
      </c>
      <c r="Q894" s="20">
        <v>17.861358024691359</v>
      </c>
      <c r="R894" s="20">
        <v>16.410089399744571</v>
      </c>
      <c r="S894" s="20">
        <v>20.251741124511639</v>
      </c>
      <c r="T894" s="20">
        <v>21.62413793103449</v>
      </c>
      <c r="U894" s="20">
        <v>18.515555555555551</v>
      </c>
      <c r="V894" s="43">
        <v>235.75971852566479</v>
      </c>
      <c r="W894" s="23">
        <v>353</v>
      </c>
      <c r="X894" s="44">
        <v>0.98055555555555551</v>
      </c>
      <c r="Y894" s="4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</row>
    <row r="895" spans="1:39" ht="16.5" customHeight="1" x14ac:dyDescent="0.25">
      <c r="A895" s="16">
        <v>21050160</v>
      </c>
      <c r="B895" s="17" t="s">
        <v>1211</v>
      </c>
      <c r="C895" s="17" t="s">
        <v>801</v>
      </c>
      <c r="D895" s="17" t="s">
        <v>1906</v>
      </c>
      <c r="E895" s="17" t="s">
        <v>79</v>
      </c>
      <c r="F895" s="17">
        <v>4</v>
      </c>
      <c r="G895" s="17">
        <v>1745</v>
      </c>
      <c r="H895" s="18">
        <v>-76.010138889999993</v>
      </c>
      <c r="I895" s="19">
        <v>2.31705556</v>
      </c>
      <c r="J895" s="42">
        <v>12.482758620689649</v>
      </c>
      <c r="K895" s="20">
        <v>12.165927042636319</v>
      </c>
      <c r="L895" s="20">
        <v>15.42528735632184</v>
      </c>
      <c r="M895" s="20">
        <v>16.055418719211819</v>
      </c>
      <c r="N895" s="20">
        <v>16.899999999999999</v>
      </c>
      <c r="O895" s="20">
        <v>16.266666666666669</v>
      </c>
      <c r="P895" s="20">
        <v>17.361111111111111</v>
      </c>
      <c r="Q895" s="20">
        <v>13.78</v>
      </c>
      <c r="R895" s="20">
        <v>11.53333333333334</v>
      </c>
      <c r="S895" s="20">
        <v>15.077777777777779</v>
      </c>
      <c r="T895" s="20">
        <v>16.520808561236631</v>
      </c>
      <c r="U895" s="20">
        <v>13.86444708680143</v>
      </c>
      <c r="V895" s="43">
        <v>177.43353627578659</v>
      </c>
      <c r="W895" s="23">
        <v>353</v>
      </c>
      <c r="X895" s="44">
        <v>0.98055555555555551</v>
      </c>
      <c r="Y895" s="4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</row>
    <row r="896" spans="1:39" ht="16.5" customHeight="1" x14ac:dyDescent="0.25">
      <c r="A896" s="16">
        <v>21050090</v>
      </c>
      <c r="B896" s="17" t="s">
        <v>1211</v>
      </c>
      <c r="C896" s="17" t="s">
        <v>1908</v>
      </c>
      <c r="D896" s="17" t="s">
        <v>360</v>
      </c>
      <c r="E896" s="17" t="s">
        <v>79</v>
      </c>
      <c r="F896" s="17">
        <v>4</v>
      </c>
      <c r="G896" s="17">
        <v>1545</v>
      </c>
      <c r="H896" s="18">
        <v>-75.8065</v>
      </c>
      <c r="I896" s="19">
        <v>2.55144444</v>
      </c>
      <c r="J896" s="42">
        <v>12.96666666666666</v>
      </c>
      <c r="K896" s="20">
        <v>13.367723727422</v>
      </c>
      <c r="L896" s="20">
        <v>16.399999999999999</v>
      </c>
      <c r="M896" s="20">
        <v>15.866666666666671</v>
      </c>
      <c r="N896" s="20">
        <v>14.8</v>
      </c>
      <c r="O896" s="20">
        <v>12.64252873563218</v>
      </c>
      <c r="P896" s="20">
        <v>12.206896551724141</v>
      </c>
      <c r="Q896" s="20">
        <v>9.9666666666666632</v>
      </c>
      <c r="R896" s="20">
        <v>9.7666666666666657</v>
      </c>
      <c r="S896" s="20">
        <v>14.666666666666661</v>
      </c>
      <c r="T896" s="20">
        <v>18.766666666666669</v>
      </c>
      <c r="U896" s="20">
        <v>16.099999999999991</v>
      </c>
      <c r="V896" s="43">
        <v>167.51714901477831</v>
      </c>
      <c r="W896" s="23">
        <v>359</v>
      </c>
      <c r="X896" s="44">
        <v>0.99722222222222223</v>
      </c>
      <c r="Y896" s="4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</row>
    <row r="897" spans="1:39" ht="16.5" customHeight="1" x14ac:dyDescent="0.25">
      <c r="A897" s="16">
        <v>21050170</v>
      </c>
      <c r="B897" s="17" t="s">
        <v>1211</v>
      </c>
      <c r="C897" s="17" t="s">
        <v>117</v>
      </c>
      <c r="D897" s="17" t="s">
        <v>360</v>
      </c>
      <c r="E897" s="17" t="s">
        <v>79</v>
      </c>
      <c r="F897" s="17">
        <v>4</v>
      </c>
      <c r="G897" s="17">
        <v>1950</v>
      </c>
      <c r="H897" s="18">
        <v>-75.758944439999993</v>
      </c>
      <c r="I897" s="19">
        <v>2.6523888900000001</v>
      </c>
      <c r="J897" s="42">
        <v>13.133333333333329</v>
      </c>
      <c r="K897" s="20">
        <v>13.306775679620509</v>
      </c>
      <c r="L897" s="20">
        <v>18.166666666666661</v>
      </c>
      <c r="M897" s="20">
        <v>18.3448275862069</v>
      </c>
      <c r="N897" s="20">
        <v>18.94444444444445</v>
      </c>
      <c r="O897" s="20">
        <v>16.385057471264371</v>
      </c>
      <c r="P897" s="20">
        <v>16.895440613026821</v>
      </c>
      <c r="Q897" s="20">
        <v>14.39080459770115</v>
      </c>
      <c r="R897" s="20">
        <v>12.684350132625999</v>
      </c>
      <c r="S897" s="20">
        <v>17.415555555555549</v>
      </c>
      <c r="T897" s="20">
        <v>20.53448275862069</v>
      </c>
      <c r="U897" s="20">
        <v>17.714285714285712</v>
      </c>
      <c r="V897" s="43">
        <v>197.9160245533522</v>
      </c>
      <c r="W897" s="23">
        <v>353</v>
      </c>
      <c r="X897" s="44">
        <v>0.98055555555555551</v>
      </c>
      <c r="Y897" s="4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</row>
    <row r="898" spans="1:39" ht="16.5" customHeight="1" x14ac:dyDescent="0.25">
      <c r="A898" s="16">
        <v>21115020</v>
      </c>
      <c r="B898" s="17" t="s">
        <v>1909</v>
      </c>
      <c r="C898" s="17" t="s">
        <v>78</v>
      </c>
      <c r="D898" s="17" t="s">
        <v>80</v>
      </c>
      <c r="E898" s="17" t="s">
        <v>79</v>
      </c>
      <c r="F898" s="17">
        <v>4</v>
      </c>
      <c r="G898" s="17">
        <v>439</v>
      </c>
      <c r="H898" s="18">
        <v>-75.293055560000013</v>
      </c>
      <c r="I898" s="19">
        <v>2.94875</v>
      </c>
      <c r="J898" s="42">
        <v>11.16666666666667</v>
      </c>
      <c r="K898" s="20">
        <v>11.51802134646962</v>
      </c>
      <c r="L898" s="20">
        <v>16.047777777777782</v>
      </c>
      <c r="M898" s="20">
        <v>16.422988505747121</v>
      </c>
      <c r="N898" s="20">
        <v>15.6</v>
      </c>
      <c r="O898" s="20">
        <v>11.9</v>
      </c>
      <c r="P898" s="20">
        <v>10.048888888888889</v>
      </c>
      <c r="Q898" s="20">
        <v>7.2666666666666631</v>
      </c>
      <c r="R898" s="20">
        <v>9.7666666666666657</v>
      </c>
      <c r="S898" s="20">
        <v>15.115555555555559</v>
      </c>
      <c r="T898" s="20">
        <v>18.233333333333331</v>
      </c>
      <c r="U898" s="20">
        <v>14.93333333333333</v>
      </c>
      <c r="V898" s="43">
        <v>158.01989874110561</v>
      </c>
      <c r="W898" s="23">
        <v>360</v>
      </c>
      <c r="X898" s="44">
        <v>1</v>
      </c>
      <c r="Y898" s="4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</row>
    <row r="899" spans="1:39" ht="16.5" customHeight="1" x14ac:dyDescent="0.25">
      <c r="A899" s="16">
        <v>21110430</v>
      </c>
      <c r="B899" s="17" t="s">
        <v>1235</v>
      </c>
      <c r="C899" s="17" t="s">
        <v>1910</v>
      </c>
      <c r="D899" s="17" t="s">
        <v>80</v>
      </c>
      <c r="E899" s="17" t="s">
        <v>79</v>
      </c>
      <c r="F899" s="17">
        <v>4</v>
      </c>
      <c r="G899" s="17">
        <v>1060</v>
      </c>
      <c r="H899" s="18">
        <v>-75.12</v>
      </c>
      <c r="I899" s="19">
        <v>2.91</v>
      </c>
      <c r="J899" s="42">
        <v>11.351494252873559</v>
      </c>
      <c r="K899" s="20">
        <v>11.49087605668066</v>
      </c>
      <c r="L899" s="20">
        <v>16.416587301587299</v>
      </c>
      <c r="M899" s="20">
        <v>16.7</v>
      </c>
      <c r="N899" s="20">
        <v>17.887777777777782</v>
      </c>
      <c r="O899" s="20">
        <v>13.566666666666659</v>
      </c>
      <c r="P899" s="20">
        <v>12.403091557669439</v>
      </c>
      <c r="Q899" s="20">
        <v>8.9655172413793096</v>
      </c>
      <c r="R899" s="20">
        <v>11.74393709738537</v>
      </c>
      <c r="S899" s="20">
        <v>15.931034482758619</v>
      </c>
      <c r="T899" s="20">
        <v>20.1080459770115</v>
      </c>
      <c r="U899" s="20">
        <v>15.70919540229885</v>
      </c>
      <c r="V899" s="43">
        <v>172.27422381408911</v>
      </c>
      <c r="W899" s="23">
        <v>354</v>
      </c>
      <c r="X899" s="44">
        <v>0.98333333333333328</v>
      </c>
      <c r="Y899" s="4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</row>
    <row r="900" spans="1:39" ht="16.5" customHeight="1" x14ac:dyDescent="0.25">
      <c r="A900" s="16">
        <v>21135050</v>
      </c>
      <c r="B900" s="17" t="s">
        <v>1236</v>
      </c>
      <c r="C900" s="17" t="s">
        <v>1911</v>
      </c>
      <c r="D900" s="17" t="s">
        <v>80</v>
      </c>
      <c r="E900" s="17" t="s">
        <v>79</v>
      </c>
      <c r="F900" s="17">
        <v>4</v>
      </c>
      <c r="G900" s="17">
        <v>1691</v>
      </c>
      <c r="H900" s="18">
        <v>-75.530027779999998</v>
      </c>
      <c r="I900" s="19">
        <v>3.0987777799999998</v>
      </c>
      <c r="J900" s="42">
        <v>15.835416286565721</v>
      </c>
      <c r="K900" s="20">
        <v>15.39667779602263</v>
      </c>
      <c r="L900" s="20">
        <v>18.986206896551721</v>
      </c>
      <c r="M900" s="20">
        <v>17.572352216748769</v>
      </c>
      <c r="N900" s="20">
        <v>16.167352537722909</v>
      </c>
      <c r="O900" s="20">
        <v>12.300492610837439</v>
      </c>
      <c r="P900" s="20">
        <v>11.5843492063492</v>
      </c>
      <c r="Q900" s="20">
        <v>8.8084108739281124</v>
      </c>
      <c r="R900" s="20">
        <v>9.6770114942528735</v>
      </c>
      <c r="S900" s="20">
        <v>17.88955866894139</v>
      </c>
      <c r="T900" s="20">
        <v>21.69731800766283</v>
      </c>
      <c r="U900" s="20">
        <v>18.511682089989488</v>
      </c>
      <c r="V900" s="43">
        <v>184.42682868557301</v>
      </c>
      <c r="W900" s="23">
        <v>346</v>
      </c>
      <c r="X900" s="44">
        <v>0.96111111111111114</v>
      </c>
      <c r="Y900" s="4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</row>
    <row r="901" spans="1:39" ht="16.5" customHeight="1" x14ac:dyDescent="0.25">
      <c r="A901" s="16">
        <v>21130080</v>
      </c>
      <c r="B901" s="17" t="s">
        <v>1211</v>
      </c>
      <c r="C901" s="17" t="s">
        <v>1912</v>
      </c>
      <c r="D901" s="17" t="s">
        <v>80</v>
      </c>
      <c r="E901" s="17" t="s">
        <v>79</v>
      </c>
      <c r="F901" s="17">
        <v>4</v>
      </c>
      <c r="G901" s="17">
        <v>800</v>
      </c>
      <c r="H901" s="18">
        <v>-75.492249999999999</v>
      </c>
      <c r="I901" s="19">
        <v>3.12083333</v>
      </c>
      <c r="J901" s="42">
        <v>11.57692307692308</v>
      </c>
      <c r="K901" s="20">
        <v>11.17552681992337</v>
      </c>
      <c r="L901" s="20">
        <v>14.25102880658436</v>
      </c>
      <c r="M901" s="20">
        <v>13.495838287752679</v>
      </c>
      <c r="N901" s="20">
        <v>11.77586206896552</v>
      </c>
      <c r="O901" s="20">
        <v>7.602853745541025</v>
      </c>
      <c r="P901" s="20">
        <v>6.1482758620689637</v>
      </c>
      <c r="Q901" s="20">
        <v>4.6785714285714279</v>
      </c>
      <c r="R901" s="20">
        <v>6.7440318302387263</v>
      </c>
      <c r="S901" s="20">
        <v>13.857142857142859</v>
      </c>
      <c r="T901" s="20">
        <v>17.81481481481482</v>
      </c>
      <c r="U901" s="20">
        <v>15.77777777777778</v>
      </c>
      <c r="V901" s="43">
        <v>134.89864737630461</v>
      </c>
      <c r="W901" s="23">
        <v>332</v>
      </c>
      <c r="X901" s="44">
        <v>0.92222222222222228</v>
      </c>
      <c r="Y901" s="4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</row>
    <row r="902" spans="1:39" ht="16.5" customHeight="1" x14ac:dyDescent="0.25">
      <c r="A902" s="16">
        <v>21115100</v>
      </c>
      <c r="B902" s="17" t="s">
        <v>1236</v>
      </c>
      <c r="C902" s="17" t="s">
        <v>376</v>
      </c>
      <c r="D902" s="17" t="s">
        <v>80</v>
      </c>
      <c r="E902" s="17" t="s">
        <v>79</v>
      </c>
      <c r="F902" s="17">
        <v>4</v>
      </c>
      <c r="G902" s="17">
        <v>1100</v>
      </c>
      <c r="H902" s="18">
        <v>-75.066388889999999</v>
      </c>
      <c r="I902" s="19">
        <v>2.94263889</v>
      </c>
      <c r="J902" s="42">
        <v>13.48162393162394</v>
      </c>
      <c r="K902" s="20">
        <v>14.31716459891747</v>
      </c>
      <c r="L902" s="20">
        <v>19.657777777777781</v>
      </c>
      <c r="M902" s="20">
        <v>21.618390804597698</v>
      </c>
      <c r="N902" s="20">
        <v>22.482758620689651</v>
      </c>
      <c r="O902" s="20">
        <v>19.73399014778326</v>
      </c>
      <c r="P902" s="20">
        <v>17.65666666666667</v>
      </c>
      <c r="Q902" s="20">
        <v>13.93333333333333</v>
      </c>
      <c r="R902" s="20">
        <v>15.64367816091954</v>
      </c>
      <c r="S902" s="20">
        <v>20.067777777777781</v>
      </c>
      <c r="T902" s="20">
        <v>22.551724137931028</v>
      </c>
      <c r="U902" s="20">
        <v>18.516666666666669</v>
      </c>
      <c r="V902" s="43">
        <v>219.66155262468479</v>
      </c>
      <c r="W902" s="23">
        <v>355</v>
      </c>
      <c r="X902" s="44">
        <v>0.98611111111111116</v>
      </c>
      <c r="Y902" s="4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</row>
    <row r="903" spans="1:39" ht="16.5" customHeight="1" x14ac:dyDescent="0.25">
      <c r="A903" s="16">
        <v>21130040</v>
      </c>
      <c r="B903" s="17" t="s">
        <v>1211</v>
      </c>
      <c r="C903" s="17" t="s">
        <v>240</v>
      </c>
      <c r="D903" s="17" t="s">
        <v>80</v>
      </c>
      <c r="E903" s="17" t="s">
        <v>79</v>
      </c>
      <c r="F903" s="17">
        <v>4</v>
      </c>
      <c r="G903" s="17">
        <v>1140</v>
      </c>
      <c r="H903" s="18">
        <v>-75.484666669999996</v>
      </c>
      <c r="I903" s="19">
        <v>3.0806388899999999</v>
      </c>
      <c r="J903" s="42">
        <v>10.2234070144415</v>
      </c>
      <c r="K903" s="20">
        <v>10.477877659791391</v>
      </c>
      <c r="L903" s="20">
        <v>12.40725077021929</v>
      </c>
      <c r="M903" s="20">
        <v>11.197010582010581</v>
      </c>
      <c r="N903" s="20">
        <v>8.1551997810618477</v>
      </c>
      <c r="O903" s="20">
        <v>4.9035239217997839</v>
      </c>
      <c r="P903" s="20">
        <v>4.7201721306834248</v>
      </c>
      <c r="Q903" s="20">
        <v>3.6180096176401579</v>
      </c>
      <c r="R903" s="20">
        <v>5.3377687741082971</v>
      </c>
      <c r="S903" s="20">
        <v>10.688400332800629</v>
      </c>
      <c r="T903" s="20">
        <v>15.10681162915046</v>
      </c>
      <c r="U903" s="20">
        <v>13.417450633657531</v>
      </c>
      <c r="V903" s="43">
        <v>110.2528828473649</v>
      </c>
      <c r="W903" s="23">
        <v>350</v>
      </c>
      <c r="X903" s="44">
        <v>0.97222222222222221</v>
      </c>
      <c r="Y903" s="4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</row>
    <row r="904" spans="1:39" ht="16.5" customHeight="1" x14ac:dyDescent="0.25">
      <c r="A904" s="16">
        <v>21110400</v>
      </c>
      <c r="B904" s="17" t="s">
        <v>1235</v>
      </c>
      <c r="C904" s="17" t="s">
        <v>369</v>
      </c>
      <c r="D904" s="17" t="s">
        <v>80</v>
      </c>
      <c r="E904" s="17" t="s">
        <v>79</v>
      </c>
      <c r="F904" s="17">
        <v>4</v>
      </c>
      <c r="G904" s="17">
        <v>1160</v>
      </c>
      <c r="H904" s="18">
        <v>-75.108194439999991</v>
      </c>
      <c r="I904" s="19">
        <v>2.8511388900000001</v>
      </c>
      <c r="J904" s="42">
        <v>12.89979495600185</v>
      </c>
      <c r="K904" s="20">
        <v>13.46626112935596</v>
      </c>
      <c r="L904" s="20">
        <v>19.28033315890459</v>
      </c>
      <c r="M904" s="20">
        <v>19.837212117384539</v>
      </c>
      <c r="N904" s="20">
        <v>19.5861645685094</v>
      </c>
      <c r="O904" s="20">
        <v>15.06575885063948</v>
      </c>
      <c r="P904" s="20">
        <v>12.78557093335418</v>
      </c>
      <c r="Q904" s="20">
        <v>9.8065201465201461</v>
      </c>
      <c r="R904" s="20">
        <v>12.12372448979592</v>
      </c>
      <c r="S904" s="20">
        <v>17.784571107904441</v>
      </c>
      <c r="T904" s="20">
        <v>21.738920544476098</v>
      </c>
      <c r="U904" s="20">
        <v>17.99762159137159</v>
      </c>
      <c r="V904" s="43">
        <v>192.3724535942182</v>
      </c>
      <c r="W904" s="23">
        <v>334</v>
      </c>
      <c r="X904" s="44">
        <v>0.92777777777777781</v>
      </c>
      <c r="Y904" s="4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</row>
    <row r="905" spans="1:39" ht="16.5" customHeight="1" x14ac:dyDescent="0.25">
      <c r="A905" s="16">
        <v>21040030</v>
      </c>
      <c r="B905" s="17" t="s">
        <v>1211</v>
      </c>
      <c r="C905" s="17" t="s">
        <v>412</v>
      </c>
      <c r="D905" s="17" t="s">
        <v>412</v>
      </c>
      <c r="E905" s="17" t="s">
        <v>79</v>
      </c>
      <c r="F905" s="17">
        <v>4</v>
      </c>
      <c r="G905" s="17">
        <v>1614</v>
      </c>
      <c r="H905" s="18">
        <v>-76.10030556000001</v>
      </c>
      <c r="I905" s="19">
        <v>2.0309444399999999</v>
      </c>
      <c r="J905" s="42">
        <v>10.133333333333329</v>
      </c>
      <c r="K905" s="20">
        <v>11.94710591133005</v>
      </c>
      <c r="L905" s="20">
        <v>15.666666666666661</v>
      </c>
      <c r="M905" s="20">
        <v>16.733333333333331</v>
      </c>
      <c r="N905" s="20">
        <v>18.02333333333333</v>
      </c>
      <c r="O905" s="20">
        <v>17.06666666666667</v>
      </c>
      <c r="P905" s="20">
        <v>17.966666666666669</v>
      </c>
      <c r="Q905" s="20">
        <v>15.71666666666667</v>
      </c>
      <c r="R905" s="20">
        <v>13.16666666666667</v>
      </c>
      <c r="S905" s="20">
        <v>14.648888888888891</v>
      </c>
      <c r="T905" s="20">
        <v>16.25632183908046</v>
      </c>
      <c r="U905" s="20">
        <v>13.03333333333334</v>
      </c>
      <c r="V905" s="43">
        <v>180.35898330596601</v>
      </c>
      <c r="W905" s="23">
        <v>360</v>
      </c>
      <c r="X905" s="44">
        <v>1</v>
      </c>
      <c r="Y905" s="4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</row>
    <row r="906" spans="1:39" ht="16.5" customHeight="1" x14ac:dyDescent="0.25">
      <c r="A906" s="16">
        <v>21130060</v>
      </c>
      <c r="B906" s="17" t="s">
        <v>1211</v>
      </c>
      <c r="C906" s="17" t="s">
        <v>1698</v>
      </c>
      <c r="D906" s="17" t="s">
        <v>371</v>
      </c>
      <c r="E906" s="17" t="s">
        <v>79</v>
      </c>
      <c r="F906" s="17">
        <v>4</v>
      </c>
      <c r="G906" s="17">
        <v>2250</v>
      </c>
      <c r="H906" s="18">
        <v>-75.559194439999999</v>
      </c>
      <c r="I906" s="19">
        <v>3.0071388899999998</v>
      </c>
      <c r="J906" s="42">
        <v>12.80777777777778</v>
      </c>
      <c r="K906" s="20">
        <v>13.536604447870801</v>
      </c>
      <c r="L906" s="20">
        <v>16.033333333333331</v>
      </c>
      <c r="M906" s="20">
        <v>14.51133004926108</v>
      </c>
      <c r="N906" s="20">
        <v>12.99655172413793</v>
      </c>
      <c r="O906" s="20">
        <v>9.6666666666666679</v>
      </c>
      <c r="P906" s="20">
        <v>7.8999999999999959</v>
      </c>
      <c r="Q906" s="20">
        <v>6.5666666666666647</v>
      </c>
      <c r="R906" s="20">
        <v>8.6704980842911858</v>
      </c>
      <c r="S906" s="20">
        <v>18.05238095238095</v>
      </c>
      <c r="T906" s="20">
        <v>20.241379310344829</v>
      </c>
      <c r="U906" s="20">
        <v>14.58876117496807</v>
      </c>
      <c r="V906" s="43">
        <v>155.57195018769929</v>
      </c>
      <c r="W906" s="23">
        <v>352</v>
      </c>
      <c r="X906" s="44">
        <v>0.97777777777777775</v>
      </c>
      <c r="Y906" s="4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</row>
    <row r="907" spans="1:39" ht="16.5" customHeight="1" x14ac:dyDescent="0.25">
      <c r="A907" s="16">
        <v>21090020</v>
      </c>
      <c r="B907" s="17" t="s">
        <v>1211</v>
      </c>
      <c r="C907" s="17" t="s">
        <v>1913</v>
      </c>
      <c r="D907" s="17" t="s">
        <v>371</v>
      </c>
      <c r="E907" s="17" t="s">
        <v>79</v>
      </c>
      <c r="F907" s="17">
        <v>4</v>
      </c>
      <c r="G907" s="17">
        <v>620</v>
      </c>
      <c r="H907" s="18">
        <v>-75.399194440000002</v>
      </c>
      <c r="I907" s="19">
        <v>2.85555556</v>
      </c>
      <c r="J907" s="42">
        <v>8.5677777777777759</v>
      </c>
      <c r="K907" s="20">
        <v>8.6570710180623962</v>
      </c>
      <c r="L907" s="20">
        <v>11.6</v>
      </c>
      <c r="M907" s="20">
        <v>10.174712643678159</v>
      </c>
      <c r="N907" s="20">
        <v>8.5666666666666647</v>
      </c>
      <c r="O907" s="20">
        <v>4.333333333333333</v>
      </c>
      <c r="P907" s="20">
        <v>3.275862068965516</v>
      </c>
      <c r="Q907" s="20">
        <v>2.6206896551724128</v>
      </c>
      <c r="R907" s="20">
        <v>4.724137931034484</v>
      </c>
      <c r="S907" s="20">
        <v>10.66666666666667</v>
      </c>
      <c r="T907" s="20">
        <v>13.6</v>
      </c>
      <c r="U907" s="20">
        <v>11.44827586206897</v>
      </c>
      <c r="V907" s="43">
        <v>98.235193623426383</v>
      </c>
      <c r="W907" s="23">
        <v>356</v>
      </c>
      <c r="X907" s="44">
        <v>0.98888888888888893</v>
      </c>
      <c r="Y907" s="4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</row>
    <row r="908" spans="1:39" ht="16.5" customHeight="1" x14ac:dyDescent="0.25">
      <c r="A908" s="16">
        <v>21120090</v>
      </c>
      <c r="B908" s="17" t="s">
        <v>1211</v>
      </c>
      <c r="C908" s="17" t="s">
        <v>1914</v>
      </c>
      <c r="D908" s="17" t="s">
        <v>371</v>
      </c>
      <c r="E908" s="17" t="s">
        <v>79</v>
      </c>
      <c r="F908" s="17">
        <v>4</v>
      </c>
      <c r="G908" s="17">
        <v>700</v>
      </c>
      <c r="H908" s="18">
        <v>-75.490972220000003</v>
      </c>
      <c r="I908" s="19">
        <v>2.8703333299999998</v>
      </c>
      <c r="J908" s="42">
        <v>8.1999999999999975</v>
      </c>
      <c r="K908" s="20">
        <v>9.0273121541081327</v>
      </c>
      <c r="L908" s="20">
        <v>12.371264367816099</v>
      </c>
      <c r="M908" s="20">
        <v>9.7735632183908034</v>
      </c>
      <c r="N908" s="20">
        <v>7.9903831417624476</v>
      </c>
      <c r="O908" s="20">
        <v>4.0666666666666664</v>
      </c>
      <c r="P908" s="20">
        <v>3.7722222222222208</v>
      </c>
      <c r="Q908" s="20">
        <v>2.6666666666666661</v>
      </c>
      <c r="R908" s="20">
        <v>4.9095238095238107</v>
      </c>
      <c r="S908" s="20">
        <v>10.732030651341001</v>
      </c>
      <c r="T908" s="20">
        <v>14.300492610837439</v>
      </c>
      <c r="U908" s="20">
        <v>12.027586206896549</v>
      </c>
      <c r="V908" s="43">
        <v>99.837711716231837</v>
      </c>
      <c r="W908" s="23">
        <v>359</v>
      </c>
      <c r="X908" s="44">
        <v>0.99722222222222223</v>
      </c>
      <c r="Y908" s="4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</row>
    <row r="909" spans="1:39" ht="16.5" customHeight="1" x14ac:dyDescent="0.25">
      <c r="A909" s="16">
        <v>21120100</v>
      </c>
      <c r="B909" s="17" t="s">
        <v>1211</v>
      </c>
      <c r="C909" s="17" t="s">
        <v>1915</v>
      </c>
      <c r="D909" s="17" t="s">
        <v>371</v>
      </c>
      <c r="E909" s="17" t="s">
        <v>79</v>
      </c>
      <c r="F909" s="17">
        <v>4</v>
      </c>
      <c r="G909" s="17">
        <v>1105</v>
      </c>
      <c r="H909" s="18">
        <v>-75.566388889999999</v>
      </c>
      <c r="I909" s="19">
        <v>2.8650000000000002</v>
      </c>
      <c r="J909" s="42">
        <v>11.931034482758619</v>
      </c>
      <c r="K909" s="20">
        <v>12.53158866995074</v>
      </c>
      <c r="L909" s="20">
        <v>15.06666666666667</v>
      </c>
      <c r="M909" s="20">
        <v>14.43333333333333</v>
      </c>
      <c r="N909" s="20">
        <v>12.4202380952381</v>
      </c>
      <c r="O909" s="20">
        <v>7.3888888888888884</v>
      </c>
      <c r="P909" s="20">
        <v>5.1033333333333317</v>
      </c>
      <c r="Q909" s="20">
        <v>5.1666666666666643</v>
      </c>
      <c r="R909" s="20">
        <v>6.6999999999999984</v>
      </c>
      <c r="S909" s="20">
        <v>13.13423645320197</v>
      </c>
      <c r="T909" s="20">
        <v>18.180057754374051</v>
      </c>
      <c r="U909" s="20">
        <v>14.43333333333333</v>
      </c>
      <c r="V909" s="43">
        <v>136.48937767774569</v>
      </c>
      <c r="W909" s="23">
        <v>356</v>
      </c>
      <c r="X909" s="44">
        <v>0.98888888888888893</v>
      </c>
      <c r="Y909" s="4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</row>
    <row r="910" spans="1:39" ht="16.5" customHeight="1" x14ac:dyDescent="0.25">
      <c r="A910" s="16">
        <v>21090040</v>
      </c>
      <c r="B910" s="17" t="s">
        <v>1211</v>
      </c>
      <c r="C910" s="17" t="s">
        <v>1916</v>
      </c>
      <c r="D910" s="17" t="s">
        <v>371</v>
      </c>
      <c r="E910" s="17" t="s">
        <v>79</v>
      </c>
      <c r="F910" s="17">
        <v>4</v>
      </c>
      <c r="G910" s="17">
        <v>460</v>
      </c>
      <c r="H910" s="18">
        <v>-75.347527779999993</v>
      </c>
      <c r="I910" s="19">
        <v>2.7775833300000001</v>
      </c>
      <c r="J910" s="42">
        <v>7.6666666666666634</v>
      </c>
      <c r="K910" s="20">
        <v>8.1078084139147357</v>
      </c>
      <c r="L910" s="20">
        <v>11.38260998810939</v>
      </c>
      <c r="M910" s="20">
        <v>9.4550704943094921</v>
      </c>
      <c r="N910" s="20">
        <v>8.6511111111111081</v>
      </c>
      <c r="O910" s="20">
        <v>4.9587301587301589</v>
      </c>
      <c r="P910" s="20">
        <v>4.2999999999999989</v>
      </c>
      <c r="Q910" s="20">
        <v>3.1896633825944161</v>
      </c>
      <c r="R910" s="20">
        <v>4.8710089399744589</v>
      </c>
      <c r="S910" s="20">
        <v>9.0777777777777739</v>
      </c>
      <c r="T910" s="20">
        <v>13.298850574712651</v>
      </c>
      <c r="U910" s="20">
        <v>10.347777777777781</v>
      </c>
      <c r="V910" s="43">
        <v>95.307075285678621</v>
      </c>
      <c r="W910" s="23">
        <v>358</v>
      </c>
      <c r="X910" s="44">
        <v>0.99444444444444446</v>
      </c>
      <c r="Y910" s="4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</row>
    <row r="911" spans="1:39" ht="16.5" customHeight="1" x14ac:dyDescent="0.25">
      <c r="A911" s="16">
        <v>21120010</v>
      </c>
      <c r="B911" s="17" t="s">
        <v>1211</v>
      </c>
      <c r="C911" s="17" t="s">
        <v>1917</v>
      </c>
      <c r="D911" s="17" t="s">
        <v>371</v>
      </c>
      <c r="E911" s="17" t="s">
        <v>79</v>
      </c>
      <c r="F911" s="17">
        <v>4</v>
      </c>
      <c r="G911" s="17">
        <v>1300</v>
      </c>
      <c r="H911" s="18">
        <v>-75.485388889999996</v>
      </c>
      <c r="I911" s="19">
        <v>2.9777499999999999</v>
      </c>
      <c r="J911" s="42">
        <v>10.758620689655171</v>
      </c>
      <c r="K911" s="20">
        <v>11.329507617223131</v>
      </c>
      <c r="L911" s="20">
        <v>14.53571428571429</v>
      </c>
      <c r="M911" s="20">
        <v>11.76</v>
      </c>
      <c r="N911" s="20">
        <v>11.079772079772081</v>
      </c>
      <c r="O911" s="20">
        <v>7.4137931034482767</v>
      </c>
      <c r="P911" s="20">
        <v>4.8620689655172393</v>
      </c>
      <c r="Q911" s="20">
        <v>3.2344444444444438</v>
      </c>
      <c r="R911" s="20">
        <v>5.8928571428571432</v>
      </c>
      <c r="S911" s="20">
        <v>13.03571428571429</v>
      </c>
      <c r="T911" s="20">
        <v>16.30344827586207</v>
      </c>
      <c r="U911" s="20">
        <v>13.142857142857141</v>
      </c>
      <c r="V911" s="43">
        <v>123.34879803306529</v>
      </c>
      <c r="W911" s="23">
        <v>333</v>
      </c>
      <c r="X911" s="44">
        <v>0.92500000000000004</v>
      </c>
      <c r="Y911" s="4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</row>
    <row r="912" spans="1:39" ht="16.5" customHeight="1" x14ac:dyDescent="0.25">
      <c r="A912" s="16">
        <v>21120130</v>
      </c>
      <c r="B912" s="17" t="s">
        <v>1211</v>
      </c>
      <c r="C912" s="17" t="s">
        <v>1918</v>
      </c>
      <c r="D912" s="17" t="s">
        <v>371</v>
      </c>
      <c r="E912" s="17" t="s">
        <v>79</v>
      </c>
      <c r="F912" s="17">
        <v>4</v>
      </c>
      <c r="G912" s="17">
        <v>560</v>
      </c>
      <c r="H912" s="18">
        <v>-75.426055560000009</v>
      </c>
      <c r="I912" s="19">
        <v>2.9118611099999998</v>
      </c>
      <c r="J912" s="42">
        <v>8.8888888888888875</v>
      </c>
      <c r="K912" s="20">
        <v>8.5971538040503575</v>
      </c>
      <c r="L912" s="20">
        <v>11.3218253968254</v>
      </c>
      <c r="M912" s="20">
        <v>9.6696832579185532</v>
      </c>
      <c r="N912" s="20">
        <v>7.7777777777777768</v>
      </c>
      <c r="O912" s="20">
        <v>4.5789473684210531</v>
      </c>
      <c r="P912" s="20">
        <v>4.0018518518518524</v>
      </c>
      <c r="Q912" s="20">
        <v>2.2222222222222219</v>
      </c>
      <c r="R912" s="20">
        <v>5.1165413533834583</v>
      </c>
      <c r="S912" s="20">
        <v>10.94736842105263</v>
      </c>
      <c r="T912" s="20">
        <v>12.736842105263159</v>
      </c>
      <c r="U912" s="20">
        <v>11.666666666666661</v>
      </c>
      <c r="V912" s="43">
        <v>97.525769114322003</v>
      </c>
      <c r="W912" s="23">
        <v>219</v>
      </c>
      <c r="X912" s="44">
        <v>0.91249999999999998</v>
      </c>
      <c r="Y912" s="45" t="s">
        <v>1214</v>
      </c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</row>
    <row r="913" spans="1:39" ht="16.5" customHeight="1" x14ac:dyDescent="0.25">
      <c r="A913" s="16">
        <v>21125020</v>
      </c>
      <c r="B913" s="17" t="s">
        <v>1236</v>
      </c>
      <c r="C913" s="17" t="s">
        <v>371</v>
      </c>
      <c r="D913" s="17" t="s">
        <v>371</v>
      </c>
      <c r="E913" s="17" t="s">
        <v>79</v>
      </c>
      <c r="F913" s="17">
        <v>4</v>
      </c>
      <c r="G913" s="17">
        <v>550</v>
      </c>
      <c r="H913" s="18">
        <v>-75.443333329999987</v>
      </c>
      <c r="I913" s="19">
        <v>2.9075000000000002</v>
      </c>
      <c r="J913" s="42">
        <v>11.301081812035161</v>
      </c>
      <c r="K913" s="20">
        <v>12.688963405875169</v>
      </c>
      <c r="L913" s="20">
        <v>15</v>
      </c>
      <c r="M913" s="20">
        <v>13.38539553752536</v>
      </c>
      <c r="N913" s="20">
        <v>12.520370370370371</v>
      </c>
      <c r="O913" s="20">
        <v>8.0000000000000018</v>
      </c>
      <c r="P913" s="20">
        <v>8.4518518518518508</v>
      </c>
      <c r="Q913" s="20">
        <v>5.7777777777777768</v>
      </c>
      <c r="R913" s="20">
        <v>7.947368421052631</v>
      </c>
      <c r="S913" s="20">
        <v>13.74658869395711</v>
      </c>
      <c r="T913" s="20">
        <v>17.062739463601531</v>
      </c>
      <c r="U913" s="20">
        <v>14.829411764705879</v>
      </c>
      <c r="V913" s="43">
        <v>140.71154909875281</v>
      </c>
      <c r="W913" s="23">
        <v>213</v>
      </c>
      <c r="X913" s="44">
        <v>0.88749999999999996</v>
      </c>
      <c r="Y913" s="45" t="s">
        <v>1214</v>
      </c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</row>
    <row r="914" spans="1:39" ht="16.5" customHeight="1" x14ac:dyDescent="0.25">
      <c r="A914" s="16">
        <v>21090110</v>
      </c>
      <c r="B914" s="17" t="s">
        <v>1211</v>
      </c>
      <c r="C914" s="17" t="s">
        <v>806</v>
      </c>
      <c r="D914" s="17" t="s">
        <v>371</v>
      </c>
      <c r="E914" s="17" t="s">
        <v>79</v>
      </c>
      <c r="F914" s="17">
        <v>4</v>
      </c>
      <c r="G914" s="17">
        <v>454</v>
      </c>
      <c r="H914" s="18">
        <v>-75.339888889999997</v>
      </c>
      <c r="I914" s="19">
        <v>2.8655277799999999</v>
      </c>
      <c r="J914" s="42">
        <v>6.5367816091954003</v>
      </c>
      <c r="K914" s="20">
        <v>7.3876232780173661</v>
      </c>
      <c r="L914" s="20">
        <v>8.9298765432098755</v>
      </c>
      <c r="M914" s="20">
        <v>8.2044618085046146</v>
      </c>
      <c r="N914" s="20">
        <v>7.3589217296113816</v>
      </c>
      <c r="O914" s="20">
        <v>4.2485136741973841</v>
      </c>
      <c r="P914" s="20">
        <v>3.275862068965516</v>
      </c>
      <c r="Q914" s="20">
        <v>2.6954022988505741</v>
      </c>
      <c r="R914" s="20">
        <v>3.9788359788359791</v>
      </c>
      <c r="S914" s="20">
        <v>9.2703703703703688</v>
      </c>
      <c r="T914" s="20">
        <v>11.33412604042806</v>
      </c>
      <c r="U914" s="20">
        <v>8.9024691358024679</v>
      </c>
      <c r="V914" s="43">
        <v>82.123244535988988</v>
      </c>
      <c r="W914" s="23">
        <v>342</v>
      </c>
      <c r="X914" s="44">
        <v>0.95</v>
      </c>
      <c r="Y914" s="4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</row>
    <row r="915" spans="1:39" ht="16.5" customHeight="1" x14ac:dyDescent="0.25">
      <c r="A915" s="16">
        <v>21010180</v>
      </c>
      <c r="B915" s="17" t="s">
        <v>1211</v>
      </c>
      <c r="C915" s="17" t="s">
        <v>1919</v>
      </c>
      <c r="D915" s="17" t="s">
        <v>1530</v>
      </c>
      <c r="E915" s="17" t="s">
        <v>79</v>
      </c>
      <c r="F915" s="17">
        <v>4</v>
      </c>
      <c r="G915" s="17">
        <v>1700</v>
      </c>
      <c r="H915" s="18">
        <v>-76.155222219999999</v>
      </c>
      <c r="I915" s="19">
        <v>1.6952777800000001</v>
      </c>
      <c r="J915" s="42">
        <v>13.06666666666667</v>
      </c>
      <c r="K915" s="20">
        <v>13.126468631447819</v>
      </c>
      <c r="L915" s="20">
        <v>17.498888888888889</v>
      </c>
      <c r="M915" s="20">
        <v>19.966666666666669</v>
      </c>
      <c r="N915" s="20">
        <v>22.033333333333331</v>
      </c>
      <c r="O915" s="20">
        <v>21.11379310344828</v>
      </c>
      <c r="P915" s="20">
        <v>21.323333333333331</v>
      </c>
      <c r="Q915" s="20">
        <v>17.696666666666669</v>
      </c>
      <c r="R915" s="20">
        <v>16.314942528735632</v>
      </c>
      <c r="S915" s="20">
        <v>16.12</v>
      </c>
      <c r="T915" s="20">
        <v>16.333333333333329</v>
      </c>
      <c r="U915" s="20">
        <v>13.833333333333339</v>
      </c>
      <c r="V915" s="43">
        <v>208.42742648585391</v>
      </c>
      <c r="W915" s="23">
        <v>359</v>
      </c>
      <c r="X915" s="44">
        <v>0.99722222222222223</v>
      </c>
      <c r="Y915" s="4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</row>
    <row r="916" spans="1:39" ht="16.5" customHeight="1" x14ac:dyDescent="0.25">
      <c r="A916" s="16">
        <v>21010100</v>
      </c>
      <c r="B916" s="17" t="s">
        <v>1211</v>
      </c>
      <c r="C916" s="17" t="s">
        <v>874</v>
      </c>
      <c r="D916" s="17" t="s">
        <v>1530</v>
      </c>
      <c r="E916" s="17" t="s">
        <v>79</v>
      </c>
      <c r="F916" s="17">
        <v>4</v>
      </c>
      <c r="G916" s="17">
        <v>1530</v>
      </c>
      <c r="H916" s="18">
        <v>-76.133333329999999</v>
      </c>
      <c r="I916" s="19">
        <v>1.7248333300000001</v>
      </c>
      <c r="J916" s="42">
        <v>11.25287356321839</v>
      </c>
      <c r="K916" s="20">
        <v>11.66086291829455</v>
      </c>
      <c r="L916" s="20">
        <v>16.224302134646958</v>
      </c>
      <c r="M916" s="20">
        <v>17.890476190476189</v>
      </c>
      <c r="N916" s="20">
        <v>19.670512820512819</v>
      </c>
      <c r="O916" s="20">
        <v>19.600000000000001</v>
      </c>
      <c r="P916" s="20">
        <v>18.62068965517242</v>
      </c>
      <c r="Q916" s="20">
        <v>16.947160493827159</v>
      </c>
      <c r="R916" s="20">
        <v>14.926190476190479</v>
      </c>
      <c r="S916" s="20">
        <v>14.454444444444441</v>
      </c>
      <c r="T916" s="20">
        <v>14.21666666666667</v>
      </c>
      <c r="U916" s="20">
        <v>12.81</v>
      </c>
      <c r="V916" s="43">
        <v>188.27417936345009</v>
      </c>
      <c r="W916" s="23">
        <v>356</v>
      </c>
      <c r="X916" s="44">
        <v>0.98888888888888893</v>
      </c>
      <c r="Y916" s="4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</row>
    <row r="917" spans="1:39" ht="16.5" customHeight="1" x14ac:dyDescent="0.25">
      <c r="A917" s="16">
        <v>21040060</v>
      </c>
      <c r="B917" s="17" t="s">
        <v>1211</v>
      </c>
      <c r="C917" s="17" t="s">
        <v>1108</v>
      </c>
      <c r="D917" s="17" t="s">
        <v>1920</v>
      </c>
      <c r="E917" s="17" t="s">
        <v>79</v>
      </c>
      <c r="F917" s="17">
        <v>4</v>
      </c>
      <c r="G917" s="17">
        <v>805</v>
      </c>
      <c r="H917" s="18">
        <v>-75.779361110000011</v>
      </c>
      <c r="I917" s="19">
        <v>2.1993611099999999</v>
      </c>
      <c r="J917" s="42">
        <v>6.5714285714285694</v>
      </c>
      <c r="K917" s="20">
        <v>6.7450890956638094</v>
      </c>
      <c r="L917" s="20">
        <v>9.1840722495894873</v>
      </c>
      <c r="M917" s="20">
        <v>8.0254872563718163</v>
      </c>
      <c r="N917" s="20">
        <v>9.002839506172835</v>
      </c>
      <c r="O917" s="20">
        <v>7.5024265644955292</v>
      </c>
      <c r="P917" s="20">
        <v>5.944444444444442</v>
      </c>
      <c r="Q917" s="20">
        <v>4.8466666666666649</v>
      </c>
      <c r="R917" s="20">
        <v>4.7586206896551726</v>
      </c>
      <c r="S917" s="20">
        <v>6.7111111111111086</v>
      </c>
      <c r="T917" s="20">
        <v>10.47783251231527</v>
      </c>
      <c r="U917" s="20">
        <v>8.0433333333333294</v>
      </c>
      <c r="V917" s="43">
        <v>87.813352001248035</v>
      </c>
      <c r="W917" s="23">
        <v>348</v>
      </c>
      <c r="X917" s="44">
        <v>0.96666666666666667</v>
      </c>
      <c r="Y917" s="4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</row>
    <row r="918" spans="1:39" ht="16.5" customHeight="1" x14ac:dyDescent="0.25">
      <c r="A918" s="16">
        <v>21010110</v>
      </c>
      <c r="B918" s="17" t="s">
        <v>1211</v>
      </c>
      <c r="C918" s="17" t="s">
        <v>397</v>
      </c>
      <c r="D918" s="17" t="s">
        <v>398</v>
      </c>
      <c r="E918" s="17" t="s">
        <v>79</v>
      </c>
      <c r="F918" s="17">
        <v>4</v>
      </c>
      <c r="G918" s="17">
        <v>1265</v>
      </c>
      <c r="H918" s="18">
        <v>-76.074416669999991</v>
      </c>
      <c r="I918" s="19">
        <v>1.8449166699999999</v>
      </c>
      <c r="J918" s="42">
        <v>10.30222222222222</v>
      </c>
      <c r="K918" s="20">
        <v>11.92159277504105</v>
      </c>
      <c r="L918" s="20">
        <v>16.011904761904759</v>
      </c>
      <c r="M918" s="20">
        <v>17.8</v>
      </c>
      <c r="N918" s="20">
        <v>19.97636015325671</v>
      </c>
      <c r="O918" s="20">
        <v>18.922988505747131</v>
      </c>
      <c r="P918" s="20">
        <v>19.466666666666661</v>
      </c>
      <c r="Q918" s="20">
        <v>16.621111111111109</v>
      </c>
      <c r="R918" s="20">
        <v>13.34074074074074</v>
      </c>
      <c r="S918" s="20">
        <v>14.3</v>
      </c>
      <c r="T918" s="20">
        <v>15.3816091954023</v>
      </c>
      <c r="U918" s="20">
        <v>14.005555555555549</v>
      </c>
      <c r="V918" s="43">
        <v>188.05075168764819</v>
      </c>
      <c r="W918" s="23">
        <v>360</v>
      </c>
      <c r="X918" s="44">
        <v>1</v>
      </c>
      <c r="Y918" s="4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</row>
    <row r="919" spans="1:39" ht="16.5" customHeight="1" x14ac:dyDescent="0.25">
      <c r="A919" s="16">
        <v>21010040</v>
      </c>
      <c r="B919" s="17" t="s">
        <v>1211</v>
      </c>
      <c r="C919" s="17" t="s">
        <v>1921</v>
      </c>
      <c r="D919" s="17" t="s">
        <v>398</v>
      </c>
      <c r="E919" s="17" t="s">
        <v>79</v>
      </c>
      <c r="F919" s="17">
        <v>4</v>
      </c>
      <c r="G919" s="17">
        <v>1334</v>
      </c>
      <c r="H919" s="18">
        <v>-76.085694439999997</v>
      </c>
      <c r="I919" s="19">
        <v>1.9614722200000001</v>
      </c>
      <c r="J919" s="42">
        <v>10.6</v>
      </c>
      <c r="K919" s="20">
        <v>12.25442323481116</v>
      </c>
      <c r="L919" s="20">
        <v>16</v>
      </c>
      <c r="M919" s="20">
        <v>17.266666666666659</v>
      </c>
      <c r="N919" s="20">
        <v>18.43333333333333</v>
      </c>
      <c r="O919" s="20">
        <v>18.2</v>
      </c>
      <c r="P919" s="20">
        <v>19.333333333333329</v>
      </c>
      <c r="Q919" s="20">
        <v>15.5</v>
      </c>
      <c r="R919" s="20">
        <v>13.16666666666667</v>
      </c>
      <c r="S919" s="20">
        <v>14.01</v>
      </c>
      <c r="T919" s="20">
        <v>15.93333333333333</v>
      </c>
      <c r="U919" s="20">
        <v>13.81149425287356</v>
      </c>
      <c r="V919" s="43">
        <v>184.50925082101799</v>
      </c>
      <c r="W919" s="23">
        <v>359</v>
      </c>
      <c r="X919" s="44">
        <v>0.99722222222222223</v>
      </c>
      <c r="Y919" s="4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</row>
    <row r="920" spans="1:39" ht="16.5" customHeight="1" x14ac:dyDescent="0.25">
      <c r="A920" s="16">
        <v>21010210</v>
      </c>
      <c r="B920" s="17" t="s">
        <v>1211</v>
      </c>
      <c r="C920" s="17" t="s">
        <v>1922</v>
      </c>
      <c r="D920" s="17" t="s">
        <v>398</v>
      </c>
      <c r="E920" s="17" t="s">
        <v>79</v>
      </c>
      <c r="F920" s="17">
        <v>4</v>
      </c>
      <c r="G920" s="17">
        <v>1674</v>
      </c>
      <c r="H920" s="18">
        <v>-76.188916669999998</v>
      </c>
      <c r="I920" s="19">
        <v>1.71380556</v>
      </c>
      <c r="J920" s="42">
        <v>11.511904761904759</v>
      </c>
      <c r="K920" s="20">
        <v>10.97912324744221</v>
      </c>
      <c r="L920" s="20">
        <v>14.977380952380949</v>
      </c>
      <c r="M920" s="20">
        <v>17.5632183908046</v>
      </c>
      <c r="N920" s="20">
        <v>18.745977011494251</v>
      </c>
      <c r="O920" s="20">
        <v>18.85374554102259</v>
      </c>
      <c r="P920" s="20">
        <v>18.967980295566498</v>
      </c>
      <c r="Q920" s="20">
        <v>17.024137931034481</v>
      </c>
      <c r="R920" s="20">
        <v>13.744827586206901</v>
      </c>
      <c r="S920" s="20">
        <v>14.54766283524904</v>
      </c>
      <c r="T920" s="20">
        <v>14.304399524375739</v>
      </c>
      <c r="U920" s="20">
        <v>12.08</v>
      </c>
      <c r="V920" s="43">
        <v>183.30035807748209</v>
      </c>
      <c r="W920" s="23">
        <v>346</v>
      </c>
      <c r="X920" s="44">
        <v>0.96111111111111114</v>
      </c>
      <c r="Y920" s="4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</row>
    <row r="921" spans="1:39" ht="16.5" customHeight="1" x14ac:dyDescent="0.25">
      <c r="A921" s="16">
        <v>21015020</v>
      </c>
      <c r="B921" s="17" t="s">
        <v>1236</v>
      </c>
      <c r="C921" s="17" t="s">
        <v>917</v>
      </c>
      <c r="D921" s="17" t="s">
        <v>398</v>
      </c>
      <c r="E921" s="17" t="s">
        <v>79</v>
      </c>
      <c r="F921" s="17">
        <v>4</v>
      </c>
      <c r="G921" s="17">
        <v>1320</v>
      </c>
      <c r="H921" s="18">
        <v>-76.13027778</v>
      </c>
      <c r="I921" s="19">
        <v>1.8248333299999999</v>
      </c>
      <c r="J921" s="42">
        <v>13.2</v>
      </c>
      <c r="K921" s="20">
        <v>14.172547208538591</v>
      </c>
      <c r="L921" s="20">
        <v>18.78555555555555</v>
      </c>
      <c r="M921" s="20">
        <v>20.454022988505741</v>
      </c>
      <c r="N921" s="20">
        <v>22.3873973727422</v>
      </c>
      <c r="O921" s="20">
        <v>21.507728894173599</v>
      </c>
      <c r="P921" s="20">
        <v>23.141276683087021</v>
      </c>
      <c r="Q921" s="20">
        <v>19.925061728395061</v>
      </c>
      <c r="R921" s="20">
        <v>17.533333333333321</v>
      </c>
      <c r="S921" s="20">
        <v>17.135555555555559</v>
      </c>
      <c r="T921" s="20">
        <v>18.269313827934511</v>
      </c>
      <c r="U921" s="20">
        <v>16.804597701149419</v>
      </c>
      <c r="V921" s="43">
        <v>223.3163908489706</v>
      </c>
      <c r="W921" s="23">
        <v>354</v>
      </c>
      <c r="X921" s="44">
        <v>0.98333333333333328</v>
      </c>
      <c r="Y921" s="4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</row>
    <row r="922" spans="1:39" ht="16.5" customHeight="1" x14ac:dyDescent="0.25">
      <c r="A922" s="16">
        <v>21110440</v>
      </c>
      <c r="B922" s="17" t="s">
        <v>1211</v>
      </c>
      <c r="C922" s="17" t="s">
        <v>1923</v>
      </c>
      <c r="D922" s="17" t="s">
        <v>365</v>
      </c>
      <c r="E922" s="17" t="s">
        <v>79</v>
      </c>
      <c r="F922" s="17">
        <v>4</v>
      </c>
      <c r="G922" s="17">
        <v>735</v>
      </c>
      <c r="H922" s="18">
        <v>-75.239277779999995</v>
      </c>
      <c r="I922" s="19">
        <v>2.7956666700000001</v>
      </c>
      <c r="J922" s="42">
        <v>6.6399999999999988</v>
      </c>
      <c r="K922" s="20">
        <v>7.4569525142800996</v>
      </c>
      <c r="L922" s="20">
        <v>10.483139329806001</v>
      </c>
      <c r="M922" s="20">
        <v>9.9</v>
      </c>
      <c r="N922" s="20">
        <v>8.9166666666666625</v>
      </c>
      <c r="O922" s="20">
        <v>5.9000000000000021</v>
      </c>
      <c r="P922" s="20">
        <v>4.9758620689655162</v>
      </c>
      <c r="Q922" s="20">
        <v>2.566666666666666</v>
      </c>
      <c r="R922" s="20">
        <v>4.3999999999999986</v>
      </c>
      <c r="S922" s="20">
        <v>9.7666666666666675</v>
      </c>
      <c r="T922" s="20">
        <v>14.222354340071339</v>
      </c>
      <c r="U922" s="20">
        <v>8.7586206896551708</v>
      </c>
      <c r="V922" s="43">
        <v>93.986928942778121</v>
      </c>
      <c r="W922" s="23">
        <v>357</v>
      </c>
      <c r="X922" s="44">
        <v>0.9916666666666667</v>
      </c>
      <c r="Y922" s="4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</row>
    <row r="923" spans="1:39" ht="16.5" customHeight="1" x14ac:dyDescent="0.25">
      <c r="A923" s="16">
        <v>21010220</v>
      </c>
      <c r="B923" s="17" t="s">
        <v>1211</v>
      </c>
      <c r="C923" s="17" t="s">
        <v>1924</v>
      </c>
      <c r="D923" s="17" t="s">
        <v>1925</v>
      </c>
      <c r="E923" s="17" t="s">
        <v>79</v>
      </c>
      <c r="F923" s="17">
        <v>4</v>
      </c>
      <c r="G923" s="17">
        <v>1625</v>
      </c>
      <c r="H923" s="18">
        <v>-76.185000000000002</v>
      </c>
      <c r="I923" s="19">
        <v>2.0658888900000001</v>
      </c>
      <c r="J923" s="42">
        <v>12.86206896551724</v>
      </c>
      <c r="K923" s="20">
        <v>13.84547519959232</v>
      </c>
      <c r="L923" s="20">
        <v>17.666666666666671</v>
      </c>
      <c r="M923" s="20">
        <v>18.00919540229885</v>
      </c>
      <c r="N923" s="20">
        <v>20.035714285714281</v>
      </c>
      <c r="O923" s="20">
        <v>20.544061302681989</v>
      </c>
      <c r="P923" s="20">
        <v>21.066666666666659</v>
      </c>
      <c r="Q923" s="20">
        <v>14.961111111111119</v>
      </c>
      <c r="R923" s="20">
        <v>10.866666666666671</v>
      </c>
      <c r="S923" s="20">
        <v>16.105555555555561</v>
      </c>
      <c r="T923" s="20">
        <v>19.172413793103448</v>
      </c>
      <c r="U923" s="20">
        <v>16.793103448275861</v>
      </c>
      <c r="V923" s="43">
        <v>201.9286990638507</v>
      </c>
      <c r="W923" s="23">
        <v>353</v>
      </c>
      <c r="X923" s="44">
        <v>0.98055555555555551</v>
      </c>
      <c r="Y923" s="4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</row>
    <row r="924" spans="1:39" ht="16.5" customHeight="1" x14ac:dyDescent="0.25">
      <c r="A924" s="16">
        <v>21010190</v>
      </c>
      <c r="B924" s="17" t="s">
        <v>1211</v>
      </c>
      <c r="C924" s="17" t="s">
        <v>1926</v>
      </c>
      <c r="D924" s="17" t="s">
        <v>400</v>
      </c>
      <c r="E924" s="17" t="s">
        <v>79</v>
      </c>
      <c r="F924" s="17">
        <v>4</v>
      </c>
      <c r="G924" s="17">
        <v>1700</v>
      </c>
      <c r="H924" s="18">
        <v>-76.24972222000001</v>
      </c>
      <c r="I924" s="19">
        <v>1.8489444399999999</v>
      </c>
      <c r="J924" s="42">
        <v>10.001149425287361</v>
      </c>
      <c r="K924" s="20">
        <v>11.438922626125359</v>
      </c>
      <c r="L924" s="20">
        <v>14.620689655172409</v>
      </c>
      <c r="M924" s="20">
        <v>17.96551724137931</v>
      </c>
      <c r="N924" s="20">
        <v>20.166666666666661</v>
      </c>
      <c r="O924" s="20">
        <v>19.607142857142851</v>
      </c>
      <c r="P924" s="20">
        <v>20.714285714285712</v>
      </c>
      <c r="Q924" s="20">
        <v>17.06666666666667</v>
      </c>
      <c r="R924" s="20">
        <v>12.86206896551724</v>
      </c>
      <c r="S924" s="20">
        <v>14.15833333333333</v>
      </c>
      <c r="T924" s="20">
        <v>15.821428571428569</v>
      </c>
      <c r="U924" s="20">
        <v>12.25925925925926</v>
      </c>
      <c r="V924" s="43">
        <v>186.68213098226479</v>
      </c>
      <c r="W924" s="23">
        <v>344</v>
      </c>
      <c r="X924" s="44">
        <v>0.9555555555555556</v>
      </c>
      <c r="Y924" s="4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</row>
    <row r="925" spans="1:39" ht="16.5" customHeight="1" x14ac:dyDescent="0.25">
      <c r="A925" s="16">
        <v>21010130</v>
      </c>
      <c r="B925" s="17" t="s">
        <v>1211</v>
      </c>
      <c r="C925" s="17" t="s">
        <v>1927</v>
      </c>
      <c r="D925" s="17" t="s">
        <v>400</v>
      </c>
      <c r="E925" s="17" t="s">
        <v>79</v>
      </c>
      <c r="F925" s="17">
        <v>4</v>
      </c>
      <c r="G925" s="17">
        <v>1660</v>
      </c>
      <c r="H925" s="18">
        <v>-76.246694439999999</v>
      </c>
      <c r="I925" s="19">
        <v>1.81038889</v>
      </c>
      <c r="J925" s="42">
        <v>12.41333333333333</v>
      </c>
      <c r="K925" s="20">
        <v>13.50961284437146</v>
      </c>
      <c r="L925" s="20">
        <v>17.967857142857142</v>
      </c>
      <c r="M925" s="20">
        <v>20.242528735632181</v>
      </c>
      <c r="N925" s="20">
        <v>22.681609195402292</v>
      </c>
      <c r="O925" s="20">
        <v>22.566666666666659</v>
      </c>
      <c r="P925" s="20">
        <v>22.171428571428571</v>
      </c>
      <c r="Q925" s="20">
        <v>18.460153256704981</v>
      </c>
      <c r="R925" s="20">
        <v>15.233333333333331</v>
      </c>
      <c r="S925" s="20">
        <v>16.866666666666671</v>
      </c>
      <c r="T925" s="20">
        <v>18.488505747126428</v>
      </c>
      <c r="U925" s="20">
        <v>15.266666666666669</v>
      </c>
      <c r="V925" s="43">
        <v>215.86836216018969</v>
      </c>
      <c r="W925" s="23">
        <v>360</v>
      </c>
      <c r="X925" s="44">
        <v>1</v>
      </c>
      <c r="Y925" s="4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</row>
    <row r="926" spans="1:39" ht="16.5" customHeight="1" x14ac:dyDescent="0.25">
      <c r="A926" s="16">
        <v>21010230</v>
      </c>
      <c r="B926" s="17" t="s">
        <v>1211</v>
      </c>
      <c r="C926" s="17" t="s">
        <v>403</v>
      </c>
      <c r="D926" s="17" t="s">
        <v>400</v>
      </c>
      <c r="E926" s="17" t="s">
        <v>79</v>
      </c>
      <c r="F926" s="17">
        <v>4</v>
      </c>
      <c r="G926" s="17">
        <v>1949</v>
      </c>
      <c r="H926" s="18">
        <v>-76.304249999999996</v>
      </c>
      <c r="I926" s="19">
        <v>1.9058055599999999</v>
      </c>
      <c r="J926" s="42">
        <v>11.9</v>
      </c>
      <c r="K926" s="20">
        <v>13.29659619594964</v>
      </c>
      <c r="L926" s="20">
        <v>16.3</v>
      </c>
      <c r="M926" s="20">
        <v>17.395238095238099</v>
      </c>
      <c r="N926" s="20">
        <v>19.8</v>
      </c>
      <c r="O926" s="20">
        <v>19.137931034482762</v>
      </c>
      <c r="P926" s="20">
        <v>21.297777777777771</v>
      </c>
      <c r="Q926" s="20">
        <v>17.736781609195411</v>
      </c>
      <c r="R926" s="20">
        <v>13.27586206896552</v>
      </c>
      <c r="S926" s="20">
        <v>14.1</v>
      </c>
      <c r="T926" s="20">
        <v>16.82661361626878</v>
      </c>
      <c r="U926" s="20">
        <v>15.14039408866995</v>
      </c>
      <c r="V926" s="43">
        <v>196.20719448654791</v>
      </c>
      <c r="W926" s="23">
        <v>357</v>
      </c>
      <c r="X926" s="44">
        <v>0.9916666666666667</v>
      </c>
      <c r="Y926" s="4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</row>
    <row r="927" spans="1:39" ht="16.5" customHeight="1" x14ac:dyDescent="0.25">
      <c r="A927" s="16">
        <v>21010140</v>
      </c>
      <c r="B927" s="17" t="s">
        <v>1211</v>
      </c>
      <c r="C927" s="17" t="s">
        <v>1928</v>
      </c>
      <c r="D927" s="17" t="s">
        <v>400</v>
      </c>
      <c r="E927" s="17" t="s">
        <v>79</v>
      </c>
      <c r="F927" s="17">
        <v>4</v>
      </c>
      <c r="G927" s="17">
        <v>1940</v>
      </c>
      <c r="H927" s="18">
        <v>-76.360833329999991</v>
      </c>
      <c r="I927" s="19">
        <v>1.8643888900000001</v>
      </c>
      <c r="J927" s="42">
        <v>15.758620689655171</v>
      </c>
      <c r="K927" s="20">
        <v>15.916717980295569</v>
      </c>
      <c r="L927" s="20">
        <v>19.666666666666671</v>
      </c>
      <c r="M927" s="20">
        <v>22.400000000000009</v>
      </c>
      <c r="N927" s="20">
        <v>23.833333333333321</v>
      </c>
      <c r="O927" s="20">
        <v>24.03448275862069</v>
      </c>
      <c r="P927" s="20">
        <v>25.432222222222219</v>
      </c>
      <c r="Q927" s="20">
        <v>22.3</v>
      </c>
      <c r="R927" s="20">
        <v>19.355172413793099</v>
      </c>
      <c r="S927" s="20">
        <v>19.36666666666666</v>
      </c>
      <c r="T927" s="20">
        <v>20.6</v>
      </c>
      <c r="U927" s="20">
        <v>17.833333333333339</v>
      </c>
      <c r="V927" s="43">
        <v>246.49721606458669</v>
      </c>
      <c r="W927" s="23">
        <v>358</v>
      </c>
      <c r="X927" s="44">
        <v>0.99444444444444446</v>
      </c>
      <c r="Y927" s="4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</row>
    <row r="928" spans="1:39" ht="16.5" customHeight="1" x14ac:dyDescent="0.25">
      <c r="A928" s="16">
        <v>21015030</v>
      </c>
      <c r="B928" s="17" t="s">
        <v>1211</v>
      </c>
      <c r="C928" s="17" t="s">
        <v>1929</v>
      </c>
      <c r="D928" s="17" t="s">
        <v>400</v>
      </c>
      <c r="E928" s="17" t="s">
        <v>79</v>
      </c>
      <c r="F928" s="17">
        <v>4</v>
      </c>
      <c r="G928" s="17">
        <v>1800</v>
      </c>
      <c r="H928" s="18">
        <v>-76.294972220000005</v>
      </c>
      <c r="I928" s="19">
        <v>1.8884722199999999</v>
      </c>
      <c r="J928" s="42">
        <v>15.46666666666667</v>
      </c>
      <c r="K928" s="20">
        <v>16.805167852581651</v>
      </c>
      <c r="L928" s="20">
        <v>20.833333333333339</v>
      </c>
      <c r="M928" s="20">
        <v>22.166666666666671</v>
      </c>
      <c r="N928" s="20">
        <v>24.5</v>
      </c>
      <c r="O928" s="20">
        <v>24</v>
      </c>
      <c r="P928" s="20">
        <v>25.11547619047618</v>
      </c>
      <c r="Q928" s="20">
        <v>22.217598097502972</v>
      </c>
      <c r="R928" s="20">
        <v>19.620689655172409</v>
      </c>
      <c r="S928" s="20">
        <v>19.965432098765429</v>
      </c>
      <c r="T928" s="20">
        <v>21.433333333333341</v>
      </c>
      <c r="U928" s="20">
        <v>18.466666666666669</v>
      </c>
      <c r="V928" s="43">
        <v>250.5910305611653</v>
      </c>
      <c r="W928" s="23">
        <v>358</v>
      </c>
      <c r="X928" s="44">
        <v>0.99444444444444446</v>
      </c>
      <c r="Y928" s="4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</row>
    <row r="929" spans="1:39" ht="16.5" customHeight="1" x14ac:dyDescent="0.25">
      <c r="A929" s="16">
        <v>21010200</v>
      </c>
      <c r="B929" s="17" t="s">
        <v>1211</v>
      </c>
      <c r="C929" s="17" t="s">
        <v>1930</v>
      </c>
      <c r="D929" s="17" t="s">
        <v>400</v>
      </c>
      <c r="E929" s="17" t="s">
        <v>79</v>
      </c>
      <c r="F929" s="17">
        <v>4</v>
      </c>
      <c r="G929" s="17">
        <v>1800</v>
      </c>
      <c r="H929" s="18">
        <v>-76.317555560000002</v>
      </c>
      <c r="I929" s="19">
        <v>1.85030556</v>
      </c>
      <c r="J929" s="42">
        <v>9.6078160919540192</v>
      </c>
      <c r="K929" s="20">
        <v>10.842727285166941</v>
      </c>
      <c r="L929" s="20">
        <v>14.16571541815299</v>
      </c>
      <c r="M929" s="20">
        <v>17.556923918992879</v>
      </c>
      <c r="N929" s="20">
        <v>17.834444444444451</v>
      </c>
      <c r="O929" s="20">
        <v>19.333333333333329</v>
      </c>
      <c r="P929" s="20">
        <v>20.548888888888889</v>
      </c>
      <c r="Q929" s="20">
        <v>15.9744061302682</v>
      </c>
      <c r="R929" s="20">
        <v>13.20114942528736</v>
      </c>
      <c r="S929" s="20">
        <v>13.54597701149425</v>
      </c>
      <c r="T929" s="20">
        <v>13.850574712643679</v>
      </c>
      <c r="U929" s="20">
        <v>10.633333333333329</v>
      </c>
      <c r="V929" s="43">
        <v>177.09528999396031</v>
      </c>
      <c r="W929" s="23">
        <v>357</v>
      </c>
      <c r="X929" s="44">
        <v>0.9916666666666667</v>
      </c>
      <c r="Y929" s="4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</row>
    <row r="930" spans="1:39" ht="16.5" customHeight="1" x14ac:dyDescent="0.25">
      <c r="A930" s="16">
        <v>21010160</v>
      </c>
      <c r="B930" s="17" t="s">
        <v>1211</v>
      </c>
      <c r="C930" s="17" t="s">
        <v>1931</v>
      </c>
      <c r="D930" s="17" t="s">
        <v>400</v>
      </c>
      <c r="E930" s="17" t="s">
        <v>79</v>
      </c>
      <c r="F930" s="17">
        <v>4</v>
      </c>
      <c r="G930" s="17">
        <v>1724</v>
      </c>
      <c r="H930" s="18">
        <v>-76.39416666999999</v>
      </c>
      <c r="I930" s="19">
        <v>1.8994444399999999</v>
      </c>
      <c r="J930" s="42">
        <v>10.766666666666669</v>
      </c>
      <c r="K930" s="20">
        <v>12.016630099785271</v>
      </c>
      <c r="L930" s="20">
        <v>14.96584564860426</v>
      </c>
      <c r="M930" s="20">
        <v>16.916520056298381</v>
      </c>
      <c r="N930" s="20">
        <v>19.188426476416961</v>
      </c>
      <c r="O930" s="20">
        <v>20.2515873015873</v>
      </c>
      <c r="P930" s="20">
        <v>20.5995894909688</v>
      </c>
      <c r="Q930" s="20">
        <v>17.133141762452109</v>
      </c>
      <c r="R930" s="20">
        <v>12.884661117717011</v>
      </c>
      <c r="S930" s="20">
        <v>13.64297573435505</v>
      </c>
      <c r="T930" s="20">
        <v>15.42413793103448</v>
      </c>
      <c r="U930" s="20">
        <v>13.58111111111111</v>
      </c>
      <c r="V930" s="43">
        <v>187.3712933969974</v>
      </c>
      <c r="W930" s="23">
        <v>352</v>
      </c>
      <c r="X930" s="44">
        <v>0.97777777777777775</v>
      </c>
      <c r="Y930" s="4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</row>
    <row r="931" spans="1:39" ht="16.5" customHeight="1" x14ac:dyDescent="0.25">
      <c r="A931" s="16">
        <v>21125010</v>
      </c>
      <c r="B931" s="17" t="s">
        <v>1236</v>
      </c>
      <c r="C931" s="17" t="s">
        <v>552</v>
      </c>
      <c r="D931" s="17" t="s">
        <v>1486</v>
      </c>
      <c r="E931" s="17" t="s">
        <v>79</v>
      </c>
      <c r="F931" s="17">
        <v>4</v>
      </c>
      <c r="G931" s="17">
        <v>1300</v>
      </c>
      <c r="H931" s="18">
        <v>-75.589055560000006</v>
      </c>
      <c r="I931" s="19">
        <v>2.9356944399999998</v>
      </c>
      <c r="J931" s="42">
        <v>17.14487179487179</v>
      </c>
      <c r="K931" s="20">
        <v>18.327709359605912</v>
      </c>
      <c r="L931" s="20">
        <v>22.21241379310344</v>
      </c>
      <c r="M931" s="20">
        <v>22.583333333333329</v>
      </c>
      <c r="N931" s="20">
        <v>21.603968253968251</v>
      </c>
      <c r="O931" s="20">
        <v>18.761701261701258</v>
      </c>
      <c r="P931" s="20">
        <v>17.940000000000001</v>
      </c>
      <c r="Q931" s="20">
        <v>14.62179487179487</v>
      </c>
      <c r="R931" s="20">
        <v>13.26923076923077</v>
      </c>
      <c r="S931" s="20">
        <v>20.8</v>
      </c>
      <c r="T931" s="20">
        <v>24.44</v>
      </c>
      <c r="U931" s="20">
        <v>19.782804597701151</v>
      </c>
      <c r="V931" s="43">
        <v>231.4878280353108</v>
      </c>
      <c r="W931" s="23">
        <v>306</v>
      </c>
      <c r="X931" s="44">
        <v>0.85</v>
      </c>
      <c r="Y931" s="4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</row>
    <row r="932" spans="1:39" ht="16.5" customHeight="1" x14ac:dyDescent="0.25">
      <c r="A932" s="16">
        <v>21035040</v>
      </c>
      <c r="B932" s="17" t="s">
        <v>1236</v>
      </c>
      <c r="C932" s="17" t="s">
        <v>1885</v>
      </c>
      <c r="D932" s="17" t="s">
        <v>1932</v>
      </c>
      <c r="E932" s="17" t="s">
        <v>79</v>
      </c>
      <c r="F932" s="17">
        <v>4</v>
      </c>
      <c r="G932" s="17">
        <v>1045</v>
      </c>
      <c r="H932" s="18">
        <v>-75.83</v>
      </c>
      <c r="I932" s="19">
        <v>1.87</v>
      </c>
      <c r="J932" s="42">
        <v>11.777407847800241</v>
      </c>
      <c r="K932" s="20">
        <v>13.391696427986661</v>
      </c>
      <c r="L932" s="20">
        <v>17.555727308759408</v>
      </c>
      <c r="M932" s="20">
        <v>20.486208783949571</v>
      </c>
      <c r="N932" s="20">
        <v>21.502863984674331</v>
      </c>
      <c r="O932" s="20">
        <v>19.609157509157509</v>
      </c>
      <c r="P932" s="20">
        <v>20.01563492063492</v>
      </c>
      <c r="Q932" s="20">
        <v>18.255634920634929</v>
      </c>
      <c r="R932" s="20">
        <v>17.092311902656721</v>
      </c>
      <c r="S932" s="20">
        <v>17.40805860805861</v>
      </c>
      <c r="T932" s="20">
        <v>17.742939244663379</v>
      </c>
      <c r="U932" s="20">
        <v>14.59759897828863</v>
      </c>
      <c r="V932" s="43">
        <v>209.43524043726489</v>
      </c>
      <c r="W932" s="23">
        <v>354</v>
      </c>
      <c r="X932" s="44">
        <v>0.98333333333333328</v>
      </c>
      <c r="Y932" s="4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</row>
    <row r="933" spans="1:39" ht="16.5" customHeight="1" x14ac:dyDescent="0.25">
      <c r="A933" s="16">
        <v>21040050</v>
      </c>
      <c r="B933" s="17" t="s">
        <v>1211</v>
      </c>
      <c r="C933" s="17" t="s">
        <v>389</v>
      </c>
      <c r="D933" s="17" t="s">
        <v>389</v>
      </c>
      <c r="E933" s="17" t="s">
        <v>79</v>
      </c>
      <c r="F933" s="17">
        <v>4</v>
      </c>
      <c r="G933" s="17">
        <v>830</v>
      </c>
      <c r="H933" s="18">
        <v>-75.822805560000006</v>
      </c>
      <c r="I933" s="19">
        <v>2.10883333</v>
      </c>
      <c r="J933" s="42">
        <v>8.2666666666666639</v>
      </c>
      <c r="K933" s="20">
        <v>8.5405504563550529</v>
      </c>
      <c r="L933" s="20">
        <v>11.58</v>
      </c>
      <c r="M933" s="20">
        <v>11.9960591133005</v>
      </c>
      <c r="N933" s="20">
        <v>11.854022988505751</v>
      </c>
      <c r="O933" s="20">
        <v>9.8103448275862064</v>
      </c>
      <c r="P933" s="20">
        <v>9.1233333333333313</v>
      </c>
      <c r="Q933" s="20">
        <v>6.9999999999999982</v>
      </c>
      <c r="R933" s="20">
        <v>7.0523186682520809</v>
      </c>
      <c r="S933" s="20">
        <v>9.772413793103448</v>
      </c>
      <c r="T933" s="20">
        <v>12.47681331747919</v>
      </c>
      <c r="U933" s="20">
        <v>9.7238095238095212</v>
      </c>
      <c r="V933" s="43">
        <v>117.19633268839171</v>
      </c>
      <c r="W933" s="23">
        <v>352</v>
      </c>
      <c r="X933" s="44">
        <v>0.97777777777777775</v>
      </c>
      <c r="Y933" s="4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</row>
    <row r="934" spans="1:39" ht="16.5" customHeight="1" x14ac:dyDescent="0.25">
      <c r="A934" s="16">
        <v>21115070</v>
      </c>
      <c r="B934" s="17" t="s">
        <v>1236</v>
      </c>
      <c r="C934" s="17" t="s">
        <v>1933</v>
      </c>
      <c r="D934" s="17" t="s">
        <v>367</v>
      </c>
      <c r="E934" s="17" t="s">
        <v>79</v>
      </c>
      <c r="F934" s="17">
        <v>4</v>
      </c>
      <c r="G934" s="17">
        <v>1300</v>
      </c>
      <c r="H934" s="18">
        <v>-75.072999999999993</v>
      </c>
      <c r="I934" s="19">
        <v>3.0149444399999998</v>
      </c>
      <c r="J934" s="42">
        <v>12.65</v>
      </c>
      <c r="K934" s="20">
        <v>13.601919669864319</v>
      </c>
      <c r="L934" s="20">
        <v>18.894736842105271</v>
      </c>
      <c r="M934" s="20">
        <v>21.684210526315791</v>
      </c>
      <c r="N934" s="20">
        <v>22.95</v>
      </c>
      <c r="O934" s="20">
        <v>19.54999999999999</v>
      </c>
      <c r="P934" s="20">
        <v>19.21052631578948</v>
      </c>
      <c r="Q934" s="20">
        <v>16.32589231699939</v>
      </c>
      <c r="R934" s="20">
        <v>16.684210526315791</v>
      </c>
      <c r="S934" s="20">
        <v>19.631578947368421</v>
      </c>
      <c r="T934" s="20">
        <v>22.127586206896549</v>
      </c>
      <c r="U934" s="20">
        <v>18.13035714285714</v>
      </c>
      <c r="V934" s="43">
        <v>221.44101849451221</v>
      </c>
      <c r="W934" s="23">
        <v>233</v>
      </c>
      <c r="X934" s="44">
        <v>0.97083333333333333</v>
      </c>
      <c r="Y934" s="45" t="s">
        <v>1214</v>
      </c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</row>
    <row r="935" spans="1:39" ht="16.5" customHeight="1" x14ac:dyDescent="0.25">
      <c r="A935" s="16">
        <v>21110180</v>
      </c>
      <c r="B935" s="17" t="s">
        <v>1211</v>
      </c>
      <c r="C935" s="17" t="s">
        <v>1934</v>
      </c>
      <c r="D935" s="17" t="s">
        <v>367</v>
      </c>
      <c r="E935" s="17" t="s">
        <v>79</v>
      </c>
      <c r="F935" s="17">
        <v>4</v>
      </c>
      <c r="G935" s="17">
        <v>591</v>
      </c>
      <c r="H935" s="18">
        <v>-75.159722220000006</v>
      </c>
      <c r="I935" s="19">
        <v>3.03602778</v>
      </c>
      <c r="J935" s="42">
        <v>5.6388888888888884</v>
      </c>
      <c r="K935" s="20">
        <v>6.6405668445539119</v>
      </c>
      <c r="L935" s="20">
        <v>9.6422222222222196</v>
      </c>
      <c r="M935" s="20">
        <v>9.1666666666666661</v>
      </c>
      <c r="N935" s="20">
        <v>8.01126984126984</v>
      </c>
      <c r="O935" s="20">
        <v>4.4333333333333336</v>
      </c>
      <c r="P935" s="20">
        <v>4.5517241379310338</v>
      </c>
      <c r="Q935" s="20">
        <v>2.9910600255427831</v>
      </c>
      <c r="R935" s="20">
        <v>4.4827586206896557</v>
      </c>
      <c r="S935" s="20">
        <v>9.0666666666666629</v>
      </c>
      <c r="T935" s="20">
        <v>11.77380952380952</v>
      </c>
      <c r="U935" s="20">
        <v>8.018390804597697</v>
      </c>
      <c r="V935" s="43">
        <v>84.417357576172222</v>
      </c>
      <c r="W935" s="23">
        <v>357</v>
      </c>
      <c r="X935" s="44">
        <v>0.9916666666666667</v>
      </c>
      <c r="Y935" s="4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</row>
    <row r="936" spans="1:39" ht="16.5" customHeight="1" x14ac:dyDescent="0.25">
      <c r="A936" s="16">
        <v>21110040</v>
      </c>
      <c r="B936" s="17" t="s">
        <v>1211</v>
      </c>
      <c r="C936" s="17" t="s">
        <v>368</v>
      </c>
      <c r="D936" s="17" t="s">
        <v>367</v>
      </c>
      <c r="E936" s="17" t="s">
        <v>79</v>
      </c>
      <c r="F936" s="17">
        <v>4</v>
      </c>
      <c r="G936" s="17">
        <v>548</v>
      </c>
      <c r="H936" s="18">
        <v>-75.168416669999999</v>
      </c>
      <c r="I936" s="19">
        <v>3.07488889</v>
      </c>
      <c r="J936" s="42">
        <v>7.7347619047619016</v>
      </c>
      <c r="K936" s="20">
        <v>7.8963156814449924</v>
      </c>
      <c r="L936" s="20">
        <v>12.3448275862069</v>
      </c>
      <c r="M936" s="20">
        <v>13.43333333333333</v>
      </c>
      <c r="N936" s="20">
        <v>12.11777777777778</v>
      </c>
      <c r="O936" s="20">
        <v>9.1807372175980966</v>
      </c>
      <c r="P936" s="20">
        <v>7.8333333333333286</v>
      </c>
      <c r="Q936" s="20">
        <v>5.466666666666665</v>
      </c>
      <c r="R936" s="20">
        <v>6.3000000000000016</v>
      </c>
      <c r="S936" s="20">
        <v>11.8</v>
      </c>
      <c r="T936" s="20">
        <v>15.46666666666667</v>
      </c>
      <c r="U936" s="20">
        <v>10.677777777777781</v>
      </c>
      <c r="V936" s="43">
        <v>120.2521979455674</v>
      </c>
      <c r="W936" s="23">
        <v>357</v>
      </c>
      <c r="X936" s="44">
        <v>0.9916666666666667</v>
      </c>
      <c r="Y936" s="4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</row>
    <row r="937" spans="1:39" ht="16.5" customHeight="1" x14ac:dyDescent="0.25">
      <c r="A937" s="16">
        <v>21110160</v>
      </c>
      <c r="B937" s="17" t="s">
        <v>1211</v>
      </c>
      <c r="C937" s="17" t="s">
        <v>372</v>
      </c>
      <c r="D937" s="17" t="s">
        <v>367</v>
      </c>
      <c r="E937" s="17" t="s">
        <v>79</v>
      </c>
      <c r="F937" s="17">
        <v>4</v>
      </c>
      <c r="G937" s="17">
        <v>500</v>
      </c>
      <c r="H937" s="18">
        <v>-75.199027779999994</v>
      </c>
      <c r="I937" s="19">
        <v>3.1184722200000001</v>
      </c>
      <c r="J937" s="42">
        <v>6.2666666666666648</v>
      </c>
      <c r="K937" s="20">
        <v>7.5843596059113283</v>
      </c>
      <c r="L937" s="20">
        <v>10.73333333333334</v>
      </c>
      <c r="M937" s="20">
        <v>10.666666666666661</v>
      </c>
      <c r="N937" s="20">
        <v>10.566666666666659</v>
      </c>
      <c r="O937" s="20">
        <v>7.2</v>
      </c>
      <c r="P937" s="20">
        <v>6.0999999999999979</v>
      </c>
      <c r="Q937" s="20">
        <v>3.566666666666666</v>
      </c>
      <c r="R937" s="20">
        <v>5.0333333333333332</v>
      </c>
      <c r="S937" s="20">
        <v>9.8666666666666671</v>
      </c>
      <c r="T937" s="20">
        <v>13.602853745541021</v>
      </c>
      <c r="U937" s="20">
        <v>9.6088888888888899</v>
      </c>
      <c r="V937" s="43">
        <v>100.7961022403412</v>
      </c>
      <c r="W937" s="23">
        <v>358</v>
      </c>
      <c r="X937" s="44">
        <v>0.99444444444444446</v>
      </c>
      <c r="Y937" s="4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</row>
    <row r="938" spans="1:39" ht="16.5" customHeight="1" x14ac:dyDescent="0.25">
      <c r="A938" s="16">
        <v>21080080</v>
      </c>
      <c r="B938" s="17" t="s">
        <v>1235</v>
      </c>
      <c r="C938" s="17" t="s">
        <v>1935</v>
      </c>
      <c r="D938" s="17" t="s">
        <v>363</v>
      </c>
      <c r="E938" s="17" t="s">
        <v>79</v>
      </c>
      <c r="F938" s="17">
        <v>4</v>
      </c>
      <c r="G938" s="17">
        <v>1800</v>
      </c>
      <c r="H938" s="18">
        <v>-75.632000000000005</v>
      </c>
      <c r="I938" s="19">
        <v>2.79305556</v>
      </c>
      <c r="J938" s="42">
        <v>13.83333333333333</v>
      </c>
      <c r="K938" s="20">
        <v>14.8071972115794</v>
      </c>
      <c r="L938" s="20">
        <v>17.7</v>
      </c>
      <c r="M938" s="20">
        <v>16.341379310344831</v>
      </c>
      <c r="N938" s="20">
        <v>16.366666666666671</v>
      </c>
      <c r="O938" s="20">
        <v>10.992036124794749</v>
      </c>
      <c r="P938" s="20">
        <v>10.171264367816089</v>
      </c>
      <c r="Q938" s="20">
        <v>8.2377777777777759</v>
      </c>
      <c r="R938" s="20">
        <v>9.8370370370370352</v>
      </c>
      <c r="S938" s="20">
        <v>15.333333333333339</v>
      </c>
      <c r="T938" s="20">
        <v>19.833333333333329</v>
      </c>
      <c r="U938" s="20">
        <v>17.43333333333333</v>
      </c>
      <c r="V938" s="43">
        <v>170.8866918293499</v>
      </c>
      <c r="W938" s="23">
        <v>360</v>
      </c>
      <c r="X938" s="44">
        <v>1</v>
      </c>
      <c r="Y938" s="4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</row>
    <row r="939" spans="1:39" ht="16.5" customHeight="1" x14ac:dyDescent="0.25">
      <c r="A939" s="16">
        <v>21080100</v>
      </c>
      <c r="B939" s="17" t="s">
        <v>1211</v>
      </c>
      <c r="C939" s="17" t="s">
        <v>1936</v>
      </c>
      <c r="D939" s="17" t="s">
        <v>363</v>
      </c>
      <c r="E939" s="17" t="s">
        <v>79</v>
      </c>
      <c r="F939" s="17">
        <v>4</v>
      </c>
      <c r="G939" s="17">
        <v>1800</v>
      </c>
      <c r="H939" s="18">
        <v>-75.613055560000006</v>
      </c>
      <c r="I939" s="19">
        <v>2.7728333300000001</v>
      </c>
      <c r="J939" s="42">
        <v>11.671604938271599</v>
      </c>
      <c r="K939" s="20">
        <v>12.37778628619146</v>
      </c>
      <c r="L939" s="20">
        <v>13.574759945130319</v>
      </c>
      <c r="M939" s="20">
        <v>12.58382877526754</v>
      </c>
      <c r="N939" s="20">
        <v>10.233333333333331</v>
      </c>
      <c r="O939" s="20">
        <v>8.1923076923076916</v>
      </c>
      <c r="P939" s="20">
        <v>7.5829903978052107</v>
      </c>
      <c r="Q939" s="20">
        <v>6.1123456790123427</v>
      </c>
      <c r="R939" s="20">
        <v>7.0769230769230784</v>
      </c>
      <c r="S939" s="20">
        <v>13.026923076923079</v>
      </c>
      <c r="T939" s="20">
        <v>16.74074074074074</v>
      </c>
      <c r="U939" s="20">
        <v>14.30952380952381</v>
      </c>
      <c r="V939" s="43">
        <v>133.48306775143021</v>
      </c>
      <c r="W939" s="23">
        <v>324</v>
      </c>
      <c r="X939" s="44">
        <v>0.9</v>
      </c>
      <c r="Y939" s="4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</row>
    <row r="940" spans="1:39" ht="16.5" customHeight="1" x14ac:dyDescent="0.25">
      <c r="A940" s="16">
        <v>21085030</v>
      </c>
      <c r="B940" s="17" t="s">
        <v>1236</v>
      </c>
      <c r="C940" s="17" t="s">
        <v>479</v>
      </c>
      <c r="D940" s="17" t="s">
        <v>363</v>
      </c>
      <c r="E940" s="17" t="s">
        <v>79</v>
      </c>
      <c r="F940" s="17">
        <v>4</v>
      </c>
      <c r="G940" s="17">
        <v>1030</v>
      </c>
      <c r="H940" s="18">
        <v>-75.58</v>
      </c>
      <c r="I940" s="19">
        <v>2.76</v>
      </c>
      <c r="J940" s="42">
        <v>16.040110978993258</v>
      </c>
      <c r="K940" s="20">
        <v>15.9205571753704</v>
      </c>
      <c r="L940" s="20">
        <v>19.754105090311981</v>
      </c>
      <c r="M940" s="20">
        <v>18.202517788724681</v>
      </c>
      <c r="N940" s="20">
        <v>17.491954022988509</v>
      </c>
      <c r="O940" s="20">
        <v>13.879221719189671</v>
      </c>
      <c r="P940" s="20">
        <v>13.079189551365531</v>
      </c>
      <c r="Q940" s="20">
        <v>10.35128205128205</v>
      </c>
      <c r="R940" s="20">
        <v>11.22446633825944</v>
      </c>
      <c r="S940" s="20">
        <v>17.899341443336681</v>
      </c>
      <c r="T940" s="20">
        <v>22.254022988505749</v>
      </c>
      <c r="U940" s="20">
        <v>19.607407407407411</v>
      </c>
      <c r="V940" s="43">
        <v>195.70417655573539</v>
      </c>
      <c r="W940" s="23">
        <v>348</v>
      </c>
      <c r="X940" s="44">
        <v>0.96666666666666667</v>
      </c>
      <c r="Y940" s="4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</row>
    <row r="941" spans="1:39" ht="16.5" customHeight="1" x14ac:dyDescent="0.25">
      <c r="A941" s="16">
        <v>21050140</v>
      </c>
      <c r="B941" s="17" t="s">
        <v>1211</v>
      </c>
      <c r="C941" s="17" t="s">
        <v>1937</v>
      </c>
      <c r="D941" s="17" t="s">
        <v>354</v>
      </c>
      <c r="E941" s="17" t="s">
        <v>79</v>
      </c>
      <c r="F941" s="17">
        <v>4</v>
      </c>
      <c r="G941" s="17">
        <v>900</v>
      </c>
      <c r="H941" s="18">
        <v>-75.615666669999996</v>
      </c>
      <c r="I941" s="19">
        <v>2.5107777800000002</v>
      </c>
      <c r="J941" s="42">
        <v>8.1711111111111077</v>
      </c>
      <c r="K941" s="20">
        <v>8.4262931034482769</v>
      </c>
      <c r="L941" s="20">
        <v>10.3134126984127</v>
      </c>
      <c r="M941" s="20">
        <v>8.7333333333333343</v>
      </c>
      <c r="N941" s="20">
        <v>8.355911330049258</v>
      </c>
      <c r="O941" s="20">
        <v>5.5666666666666664</v>
      </c>
      <c r="P941" s="20">
        <v>4.3666666666666636</v>
      </c>
      <c r="Q941" s="20">
        <v>3.009999999999998</v>
      </c>
      <c r="R941" s="20">
        <v>4.0379310344827593</v>
      </c>
      <c r="S941" s="20">
        <v>10.00888888888889</v>
      </c>
      <c r="T941" s="20">
        <v>14.8</v>
      </c>
      <c r="U941" s="20">
        <v>11.2</v>
      </c>
      <c r="V941" s="43">
        <v>96.990214833059653</v>
      </c>
      <c r="W941" s="23">
        <v>358</v>
      </c>
      <c r="X941" s="44">
        <v>0.99444444444444446</v>
      </c>
      <c r="Y941" s="4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</row>
    <row r="942" spans="1:39" ht="16.5" customHeight="1" x14ac:dyDescent="0.25">
      <c r="A942" s="16">
        <v>21080110</v>
      </c>
      <c r="B942" s="17" t="s">
        <v>1235</v>
      </c>
      <c r="C942" s="17" t="s">
        <v>1938</v>
      </c>
      <c r="D942" s="17" t="s">
        <v>354</v>
      </c>
      <c r="E942" s="17" t="s">
        <v>79</v>
      </c>
      <c r="F942" s="17">
        <v>4</v>
      </c>
      <c r="G942" s="17">
        <v>1000</v>
      </c>
      <c r="H942" s="18">
        <v>-75.72</v>
      </c>
      <c r="I942" s="19">
        <v>2.58</v>
      </c>
      <c r="J942" s="42">
        <v>10.60591133004926</v>
      </c>
      <c r="K942" s="20">
        <v>10.752194675763031</v>
      </c>
      <c r="L942" s="20">
        <v>13.18518518518519</v>
      </c>
      <c r="M942" s="20">
        <v>12.555555555555561</v>
      </c>
      <c r="N942" s="20">
        <v>10.74487179487179</v>
      </c>
      <c r="O942" s="20">
        <v>8.1403061224489779</v>
      </c>
      <c r="P942" s="20">
        <v>6.5199999999999978</v>
      </c>
      <c r="Q942" s="20">
        <v>5.4714285714285706</v>
      </c>
      <c r="R942" s="20">
        <v>6.2500000000000018</v>
      </c>
      <c r="S942" s="20">
        <v>10.83333333333333</v>
      </c>
      <c r="T942" s="20">
        <v>15.020762828135</v>
      </c>
      <c r="U942" s="20">
        <v>12.993103448275861</v>
      </c>
      <c r="V942" s="43">
        <v>123.0726528450466</v>
      </c>
      <c r="W942" s="23">
        <v>333</v>
      </c>
      <c r="X942" s="44">
        <v>0.92500000000000004</v>
      </c>
      <c r="Y942" s="4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</row>
    <row r="943" spans="1:39" ht="16.5" customHeight="1" x14ac:dyDescent="0.25">
      <c r="A943" s="16">
        <v>21050150</v>
      </c>
      <c r="B943" s="17" t="s">
        <v>1211</v>
      </c>
      <c r="C943" s="17" t="s">
        <v>428</v>
      </c>
      <c r="D943" s="17" t="s">
        <v>354</v>
      </c>
      <c r="E943" s="17" t="s">
        <v>79</v>
      </c>
      <c r="F943" s="17">
        <v>4</v>
      </c>
      <c r="G943" s="17">
        <v>788</v>
      </c>
      <c r="H943" s="18">
        <v>-75.760000000000005</v>
      </c>
      <c r="I943" s="19">
        <v>2.46</v>
      </c>
      <c r="J943" s="42">
        <v>9.8999999999999986</v>
      </c>
      <c r="K943" s="20">
        <v>9.3934729064039395</v>
      </c>
      <c r="L943" s="20">
        <v>11.36666666666666</v>
      </c>
      <c r="M943" s="20">
        <v>9.7333333333333325</v>
      </c>
      <c r="N943" s="20">
        <v>8.8333333333333321</v>
      </c>
      <c r="O943" s="20">
        <v>6.0333333333333341</v>
      </c>
      <c r="P943" s="20">
        <v>4.3999999999999986</v>
      </c>
      <c r="Q943" s="20">
        <v>3.6666666666666652</v>
      </c>
      <c r="R943" s="20">
        <v>4.9356321839080453</v>
      </c>
      <c r="S943" s="20">
        <v>10.199999999999999</v>
      </c>
      <c r="T943" s="20">
        <v>14.589655172413799</v>
      </c>
      <c r="U943" s="20">
        <v>12.48275862068966</v>
      </c>
      <c r="V943" s="43">
        <v>105.5348522167488</v>
      </c>
      <c r="W943" s="23">
        <v>359</v>
      </c>
      <c r="X943" s="44">
        <v>0.99722222222222223</v>
      </c>
      <c r="Y943" s="4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</row>
    <row r="944" spans="1:39" ht="16.5" customHeight="1" x14ac:dyDescent="0.25">
      <c r="A944" s="16">
        <v>21050290</v>
      </c>
      <c r="B944" s="17" t="s">
        <v>1211</v>
      </c>
      <c r="C944" s="17" t="s">
        <v>385</v>
      </c>
      <c r="D944" s="17" t="s">
        <v>354</v>
      </c>
      <c r="E944" s="17" t="s">
        <v>79</v>
      </c>
      <c r="F944" s="17">
        <v>4</v>
      </c>
      <c r="G944" s="17">
        <v>825</v>
      </c>
      <c r="H944" s="18">
        <v>-75.728499999999997</v>
      </c>
      <c r="I944" s="19">
        <v>2.4912777799999999</v>
      </c>
      <c r="J944" s="42">
        <v>9.3666666666666636</v>
      </c>
      <c r="K944" s="20">
        <v>9.6938321018062403</v>
      </c>
      <c r="L944" s="20">
        <v>12.2</v>
      </c>
      <c r="M944" s="20">
        <v>10.199999999999999</v>
      </c>
      <c r="N944" s="20">
        <v>9.4333333333333282</v>
      </c>
      <c r="O944" s="20">
        <v>6.5666666666666673</v>
      </c>
      <c r="P944" s="20">
        <v>5.0399999999999991</v>
      </c>
      <c r="Q944" s="20">
        <v>3.9999999999999978</v>
      </c>
      <c r="R944" s="20">
        <v>4.833333333333333</v>
      </c>
      <c r="S944" s="20">
        <v>10.808888888888889</v>
      </c>
      <c r="T944" s="20">
        <v>14.551724137931039</v>
      </c>
      <c r="U944" s="20">
        <v>12.632183908045979</v>
      </c>
      <c r="V944" s="43">
        <v>109.3266290366721</v>
      </c>
      <c r="W944" s="23">
        <v>358</v>
      </c>
      <c r="X944" s="44">
        <v>0.99444444444444446</v>
      </c>
      <c r="Y944" s="4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</row>
    <row r="945" spans="1:39" ht="16.5" customHeight="1" x14ac:dyDescent="0.25">
      <c r="A945" s="16">
        <v>21140110</v>
      </c>
      <c r="B945" s="17" t="s">
        <v>1211</v>
      </c>
      <c r="C945" s="17" t="s">
        <v>1939</v>
      </c>
      <c r="D945" s="17" t="s">
        <v>375</v>
      </c>
      <c r="E945" s="17" t="s">
        <v>79</v>
      </c>
      <c r="F945" s="17">
        <v>4</v>
      </c>
      <c r="G945" s="17">
        <v>444</v>
      </c>
      <c r="H945" s="18">
        <v>-75.09744443999999</v>
      </c>
      <c r="I945" s="19">
        <v>3.3453611099999998</v>
      </c>
      <c r="J945" s="42">
        <v>4.7688888888888874</v>
      </c>
      <c r="K945" s="20">
        <v>5.5270730706075506</v>
      </c>
      <c r="L945" s="20">
        <v>8.0155555555555544</v>
      </c>
      <c r="M945" s="20">
        <v>8.3000000000000007</v>
      </c>
      <c r="N945" s="20">
        <v>7.2952380952380924</v>
      </c>
      <c r="O945" s="20">
        <v>4.4704433497536966</v>
      </c>
      <c r="P945" s="20">
        <v>4.0714285714285712</v>
      </c>
      <c r="Q945" s="20">
        <v>2.7931034482758621</v>
      </c>
      <c r="R945" s="20">
        <v>4.1391200951248512</v>
      </c>
      <c r="S945" s="20">
        <v>7.5722222222222202</v>
      </c>
      <c r="T945" s="20">
        <v>10.178160919540231</v>
      </c>
      <c r="U945" s="20">
        <v>6.984444444444442</v>
      </c>
      <c r="V945" s="43">
        <v>74.115678661079954</v>
      </c>
      <c r="W945" s="23">
        <v>352</v>
      </c>
      <c r="X945" s="44">
        <v>0.97777777777777775</v>
      </c>
      <c r="Y945" s="4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</row>
    <row r="946" spans="1:39" ht="16.5" customHeight="1" x14ac:dyDescent="0.25">
      <c r="A946" s="16">
        <v>21110290</v>
      </c>
      <c r="B946" s="17" t="s">
        <v>1211</v>
      </c>
      <c r="C946" s="17" t="s">
        <v>1535</v>
      </c>
      <c r="D946" s="17" t="s">
        <v>375</v>
      </c>
      <c r="E946" s="17" t="s">
        <v>79</v>
      </c>
      <c r="F946" s="17">
        <v>4</v>
      </c>
      <c r="G946" s="17">
        <v>400</v>
      </c>
      <c r="H946" s="18">
        <v>-75.170305560000003</v>
      </c>
      <c r="I946" s="19">
        <v>3.3495555600000002</v>
      </c>
      <c r="J946" s="42">
        <v>4.3071428571428552</v>
      </c>
      <c r="K946" s="20">
        <v>5.3663059508605473</v>
      </c>
      <c r="L946" s="20">
        <v>6.9937931034482741</v>
      </c>
      <c r="M946" s="20">
        <v>7.3986169003410387</v>
      </c>
      <c r="N946" s="20">
        <v>6.6484615384615351</v>
      </c>
      <c r="O946" s="20">
        <v>3.9918164849199331</v>
      </c>
      <c r="P946" s="20">
        <v>2.9847509578544051</v>
      </c>
      <c r="Q946" s="20">
        <v>2.063404488232075</v>
      </c>
      <c r="R946" s="20">
        <v>3.4886334610472551</v>
      </c>
      <c r="S946" s="20">
        <v>7.5737079608343949</v>
      </c>
      <c r="T946" s="20">
        <v>9.9735303776683075</v>
      </c>
      <c r="U946" s="20">
        <v>7.2449096880131343</v>
      </c>
      <c r="V946" s="43">
        <v>68.035073768823764</v>
      </c>
      <c r="W946" s="23">
        <v>359</v>
      </c>
      <c r="X946" s="44">
        <v>0.99722222222222223</v>
      </c>
      <c r="Y946" s="4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</row>
    <row r="947" spans="1:39" ht="16.5" customHeight="1" x14ac:dyDescent="0.25">
      <c r="A947" s="16">
        <v>21110120</v>
      </c>
      <c r="B947" s="17" t="s">
        <v>1211</v>
      </c>
      <c r="C947" s="17" t="s">
        <v>1940</v>
      </c>
      <c r="D947" s="17" t="s">
        <v>375</v>
      </c>
      <c r="E947" s="17" t="s">
        <v>79</v>
      </c>
      <c r="F947" s="17">
        <v>4</v>
      </c>
      <c r="G947" s="17">
        <v>400</v>
      </c>
      <c r="H947" s="18">
        <v>-75.200777779999996</v>
      </c>
      <c r="I947" s="19">
        <v>3.3053333299999998</v>
      </c>
      <c r="J947" s="42">
        <v>4.2758620689655151</v>
      </c>
      <c r="K947" s="20">
        <v>4.9743657635467979</v>
      </c>
      <c r="L947" s="20">
        <v>6.2695996829171614</v>
      </c>
      <c r="M947" s="20">
        <v>6.9857142857142858</v>
      </c>
      <c r="N947" s="20">
        <v>6.5862068965517224</v>
      </c>
      <c r="O947" s="20">
        <v>3.7804597701149421</v>
      </c>
      <c r="P947" s="20">
        <v>3.0404761904761899</v>
      </c>
      <c r="Q947" s="20">
        <v>2.2000000000000002</v>
      </c>
      <c r="R947" s="20">
        <v>3.3333333333333339</v>
      </c>
      <c r="S947" s="20">
        <v>7.1266666666666652</v>
      </c>
      <c r="T947" s="20">
        <v>9.2809523809523853</v>
      </c>
      <c r="U947" s="20">
        <v>6.3666666666666636</v>
      </c>
      <c r="V947" s="43">
        <v>64.220303705905664</v>
      </c>
      <c r="W947" s="23">
        <v>356</v>
      </c>
      <c r="X947" s="44">
        <v>0.98888888888888893</v>
      </c>
      <c r="Y947" s="4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</row>
    <row r="948" spans="1:39" ht="16.5" customHeight="1" x14ac:dyDescent="0.25">
      <c r="A948" s="16">
        <v>21110330</v>
      </c>
      <c r="B948" s="17" t="s">
        <v>1211</v>
      </c>
      <c r="C948" s="17" t="s">
        <v>374</v>
      </c>
      <c r="D948" s="17" t="s">
        <v>375</v>
      </c>
      <c r="E948" s="17" t="s">
        <v>79</v>
      </c>
      <c r="F948" s="17">
        <v>4</v>
      </c>
      <c r="G948" s="17">
        <v>429</v>
      </c>
      <c r="H948" s="18">
        <v>-75.218416669999996</v>
      </c>
      <c r="I948" s="19">
        <v>3.1873888899999998</v>
      </c>
      <c r="J948" s="42">
        <v>5.9999999999999982</v>
      </c>
      <c r="K948" s="20">
        <v>8.0282401902497025</v>
      </c>
      <c r="L948" s="20">
        <v>10.06666666666667</v>
      </c>
      <c r="M948" s="20">
        <v>10.67586206896552</v>
      </c>
      <c r="N948" s="20">
        <v>9.6333333333333329</v>
      </c>
      <c r="O948" s="20">
        <v>6.3137931034482762</v>
      </c>
      <c r="P948" s="20">
        <v>5.3999999999999986</v>
      </c>
      <c r="Q948" s="20">
        <v>3.6688888888888882</v>
      </c>
      <c r="R948" s="20">
        <v>4.7689655172413783</v>
      </c>
      <c r="S948" s="20">
        <v>10.266666666666669</v>
      </c>
      <c r="T948" s="20">
        <v>12.733333333333331</v>
      </c>
      <c r="U948" s="20">
        <v>9.733333333333329</v>
      </c>
      <c r="V948" s="43">
        <v>97.289083102127094</v>
      </c>
      <c r="W948" s="23">
        <v>358</v>
      </c>
      <c r="X948" s="44">
        <v>0.99444444444444446</v>
      </c>
      <c r="Y948" s="4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</row>
    <row r="949" spans="1:39" ht="16.5" customHeight="1" x14ac:dyDescent="0.25">
      <c r="A949" s="16">
        <v>21110090</v>
      </c>
      <c r="B949" s="17" t="s">
        <v>1211</v>
      </c>
      <c r="C949" s="17" t="s">
        <v>1941</v>
      </c>
      <c r="D949" s="17" t="s">
        <v>375</v>
      </c>
      <c r="E949" s="17" t="s">
        <v>79</v>
      </c>
      <c r="F949" s="17">
        <v>4</v>
      </c>
      <c r="G949" s="17">
        <v>400</v>
      </c>
      <c r="H949" s="18">
        <v>-75.169250000000005</v>
      </c>
      <c r="I949" s="19">
        <v>3.3871388900000001</v>
      </c>
      <c r="J949" s="42">
        <v>4.5422222222222217</v>
      </c>
      <c r="K949" s="20">
        <v>5.3316012132822497</v>
      </c>
      <c r="L949" s="20">
        <v>7.7857142857142847</v>
      </c>
      <c r="M949" s="20">
        <v>8.2000000000000011</v>
      </c>
      <c r="N949" s="20">
        <v>7.1333333333333302</v>
      </c>
      <c r="O949" s="20">
        <v>3.933333333333334</v>
      </c>
      <c r="P949" s="20">
        <v>3.9733333333333318</v>
      </c>
      <c r="Q949" s="20">
        <v>2.5999999999999992</v>
      </c>
      <c r="R949" s="20">
        <v>3.7091954022988509</v>
      </c>
      <c r="S949" s="20">
        <v>7.7226819923371606</v>
      </c>
      <c r="T949" s="20">
        <v>10.4</v>
      </c>
      <c r="U949" s="20">
        <v>7.0666666666666647</v>
      </c>
      <c r="V949" s="43">
        <v>72.39808178252143</v>
      </c>
      <c r="W949" s="23">
        <v>358</v>
      </c>
      <c r="X949" s="44">
        <v>0.99444444444444446</v>
      </c>
      <c r="Y949" s="4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</row>
    <row r="950" spans="1:39" ht="16.5" customHeight="1" x14ac:dyDescent="0.25">
      <c r="A950" s="16">
        <v>21145040</v>
      </c>
      <c r="B950" s="17" t="s">
        <v>1244</v>
      </c>
      <c r="C950" s="17" t="s">
        <v>377</v>
      </c>
      <c r="D950" s="17" t="s">
        <v>375</v>
      </c>
      <c r="E950" s="17" t="s">
        <v>79</v>
      </c>
      <c r="F950" s="17">
        <v>4</v>
      </c>
      <c r="G950" s="17">
        <v>440</v>
      </c>
      <c r="H950" s="18">
        <v>-75.110111110000005</v>
      </c>
      <c r="I950" s="19">
        <v>3.3733611099999998</v>
      </c>
      <c r="J950" s="42">
        <v>7.7241379310344804</v>
      </c>
      <c r="K950" s="20">
        <v>9.3266601115887688</v>
      </c>
      <c r="L950" s="20">
        <v>13.30734811165846</v>
      </c>
      <c r="M950" s="20">
        <v>14.02528735632184</v>
      </c>
      <c r="N950" s="20">
        <v>13.16444444444444</v>
      </c>
      <c r="O950" s="20">
        <v>10.137032633108729</v>
      </c>
      <c r="P950" s="20">
        <v>9.0197865353037727</v>
      </c>
      <c r="Q950" s="20">
        <v>6.1261904761904749</v>
      </c>
      <c r="R950" s="20">
        <v>8.4844765934667397</v>
      </c>
      <c r="S950" s="20">
        <v>12.438847051570001</v>
      </c>
      <c r="T950" s="20">
        <v>16.0332936979786</v>
      </c>
      <c r="U950" s="20">
        <v>12.06650246305419</v>
      </c>
      <c r="V950" s="43">
        <v>131.85400740572049</v>
      </c>
      <c r="W950" s="23">
        <v>345</v>
      </c>
      <c r="X950" s="44">
        <v>0.95833333333333337</v>
      </c>
      <c r="Y950" s="4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</row>
    <row r="951" spans="1:39" ht="16.5" customHeight="1" x14ac:dyDescent="0.25">
      <c r="A951" s="16">
        <v>21115060</v>
      </c>
      <c r="B951" s="17" t="s">
        <v>1236</v>
      </c>
      <c r="C951" s="17" t="s">
        <v>1119</v>
      </c>
      <c r="D951" s="17" t="s">
        <v>375</v>
      </c>
      <c r="E951" s="17" t="s">
        <v>79</v>
      </c>
      <c r="F951" s="17">
        <v>4</v>
      </c>
      <c r="G951" s="17">
        <v>400</v>
      </c>
      <c r="H951" s="18">
        <v>-75.184055560000004</v>
      </c>
      <c r="I951" s="19">
        <v>3.3292222200000001</v>
      </c>
      <c r="J951" s="42">
        <v>7.3422222222222198</v>
      </c>
      <c r="K951" s="20">
        <v>8.4724658669342592</v>
      </c>
      <c r="L951" s="20">
        <v>11.377777777777769</v>
      </c>
      <c r="M951" s="20">
        <v>12.233333333333331</v>
      </c>
      <c r="N951" s="20">
        <v>12.16666666666667</v>
      </c>
      <c r="O951" s="20">
        <v>8.6651067323481108</v>
      </c>
      <c r="P951" s="20">
        <v>7.5333333333333288</v>
      </c>
      <c r="Q951" s="20">
        <v>4.7666666666666657</v>
      </c>
      <c r="R951" s="20">
        <v>7.5333333333333332</v>
      </c>
      <c r="S951" s="20">
        <v>11.4</v>
      </c>
      <c r="T951" s="20">
        <v>14.245977011494251</v>
      </c>
      <c r="U951" s="20">
        <v>10.066666666666659</v>
      </c>
      <c r="V951" s="43">
        <v>115.8035496107766</v>
      </c>
      <c r="W951" s="23">
        <v>360</v>
      </c>
      <c r="X951" s="44">
        <v>1</v>
      </c>
      <c r="Y951" s="4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</row>
    <row r="952" spans="1:39" ht="16.5" customHeight="1" x14ac:dyDescent="0.25">
      <c r="A952" s="16">
        <v>21140100</v>
      </c>
      <c r="B952" s="17" t="s">
        <v>1211</v>
      </c>
      <c r="C952" s="17" t="s">
        <v>1835</v>
      </c>
      <c r="D952" s="17" t="s">
        <v>375</v>
      </c>
      <c r="E952" s="17" t="s">
        <v>79</v>
      </c>
      <c r="F952" s="17">
        <v>4</v>
      </c>
      <c r="G952" s="17">
        <v>368</v>
      </c>
      <c r="H952" s="18">
        <v>-75.104638890000004</v>
      </c>
      <c r="I952" s="19">
        <v>3.423</v>
      </c>
      <c r="J952" s="42">
        <v>3.6083333333333321</v>
      </c>
      <c r="K952" s="20">
        <v>5.0955862948627724</v>
      </c>
      <c r="L952" s="20">
        <v>8.0367816091953994</v>
      </c>
      <c r="M952" s="20">
        <v>7.1851851851851851</v>
      </c>
      <c r="N952" s="20">
        <v>6.2592592592592577</v>
      </c>
      <c r="O952" s="20">
        <v>3.5814567206192831</v>
      </c>
      <c r="P952" s="20">
        <v>3.2142857142857131</v>
      </c>
      <c r="Q952" s="20">
        <v>2.214285714285714</v>
      </c>
      <c r="R952" s="20">
        <v>3.9661538461538468</v>
      </c>
      <c r="S952" s="20">
        <v>7.6576354679802918</v>
      </c>
      <c r="T952" s="20">
        <v>9.7300832342449475</v>
      </c>
      <c r="U952" s="20">
        <v>6.7287356321839056</v>
      </c>
      <c r="V952" s="43">
        <v>67.277782011589665</v>
      </c>
      <c r="W952" s="23">
        <v>335</v>
      </c>
      <c r="X952" s="44">
        <v>0.93055555555555558</v>
      </c>
      <c r="Y952" s="4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</row>
    <row r="953" spans="1:39" ht="16.5" customHeight="1" x14ac:dyDescent="0.25">
      <c r="A953" s="16">
        <v>21115080</v>
      </c>
      <c r="B953" s="17" t="s">
        <v>1236</v>
      </c>
      <c r="C953" s="17" t="s">
        <v>1942</v>
      </c>
      <c r="D953" s="17" t="s">
        <v>375</v>
      </c>
      <c r="E953" s="17" t="s">
        <v>79</v>
      </c>
      <c r="F953" s="17">
        <v>4</v>
      </c>
      <c r="G953" s="17">
        <v>430</v>
      </c>
      <c r="H953" s="18">
        <v>-75.247500000000002</v>
      </c>
      <c r="I953" s="19">
        <v>3.1830555600000001</v>
      </c>
      <c r="J953" s="42">
        <v>8.3777504105090284</v>
      </c>
      <c r="K953" s="20">
        <v>9.5178667915736881</v>
      </c>
      <c r="L953" s="20">
        <v>12.481481481481479</v>
      </c>
      <c r="M953" s="20">
        <v>13.925925925925929</v>
      </c>
      <c r="N953" s="20">
        <v>13.25925925925926</v>
      </c>
      <c r="O953" s="20">
        <v>9.9259259259259256</v>
      </c>
      <c r="P953" s="20">
        <v>8.9629629629629584</v>
      </c>
      <c r="Q953" s="20">
        <v>6.3333333333333321</v>
      </c>
      <c r="R953" s="20">
        <v>7.8518518518518521</v>
      </c>
      <c r="S953" s="20">
        <v>12.481481481481479</v>
      </c>
      <c r="T953" s="20">
        <v>15.296296296296291</v>
      </c>
      <c r="U953" s="20">
        <v>11.785714285714279</v>
      </c>
      <c r="V953" s="43">
        <v>130.1998500063155</v>
      </c>
      <c r="W953" s="23">
        <v>326</v>
      </c>
      <c r="X953" s="44">
        <v>0.90555555555555556</v>
      </c>
      <c r="Y953" s="4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</row>
    <row r="954" spans="1:39" ht="16.5" customHeight="1" x14ac:dyDescent="0.25">
      <c r="A954" s="16">
        <v>21080070</v>
      </c>
      <c r="B954" s="17" t="s">
        <v>1211</v>
      </c>
      <c r="C954" s="17" t="s">
        <v>1943</v>
      </c>
      <c r="D954" s="17" t="s">
        <v>359</v>
      </c>
      <c r="E954" s="17" t="s">
        <v>79</v>
      </c>
      <c r="F954" s="17">
        <v>4</v>
      </c>
      <c r="G954" s="17">
        <v>650</v>
      </c>
      <c r="H954" s="18">
        <v>-75.580916669999993</v>
      </c>
      <c r="I954" s="19">
        <v>2.6369166700000002</v>
      </c>
      <c r="J954" s="42">
        <v>11.448275862068961</v>
      </c>
      <c r="K954" s="20">
        <v>10.650734669610999</v>
      </c>
      <c r="L954" s="20">
        <v>13.5</v>
      </c>
      <c r="M954" s="20">
        <v>12.241379310344829</v>
      </c>
      <c r="N954" s="20">
        <v>9.7931034482758612</v>
      </c>
      <c r="O954" s="20">
        <v>6.200000000000002</v>
      </c>
      <c r="P954" s="20">
        <v>5.4355555555555544</v>
      </c>
      <c r="Q954" s="20">
        <v>3.67</v>
      </c>
      <c r="R954" s="20">
        <v>5.6242568370986916</v>
      </c>
      <c r="S954" s="20">
        <v>11.766666666666669</v>
      </c>
      <c r="T954" s="20">
        <v>17.68965517241379</v>
      </c>
      <c r="U954" s="20">
        <v>14.70459770114943</v>
      </c>
      <c r="V954" s="43">
        <v>122.7242252231848</v>
      </c>
      <c r="W954" s="23">
        <v>353</v>
      </c>
      <c r="X954" s="44">
        <v>0.98055555555555551</v>
      </c>
      <c r="Y954" s="4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</row>
    <row r="955" spans="1:39" ht="16.5" customHeight="1" x14ac:dyDescent="0.25">
      <c r="A955" s="16">
        <v>21080030</v>
      </c>
      <c r="B955" s="17" t="s">
        <v>1211</v>
      </c>
      <c r="C955" s="17" t="s">
        <v>359</v>
      </c>
      <c r="D955" s="17" t="s">
        <v>359</v>
      </c>
      <c r="E955" s="17" t="s">
        <v>79</v>
      </c>
      <c r="F955" s="17">
        <v>4</v>
      </c>
      <c r="G955" s="17">
        <v>600</v>
      </c>
      <c r="H955" s="18">
        <v>-75.528861110000008</v>
      </c>
      <c r="I955" s="19">
        <v>2.66961111</v>
      </c>
      <c r="J955" s="42">
        <v>10.366666666666671</v>
      </c>
      <c r="K955" s="20">
        <v>10.927740147783251</v>
      </c>
      <c r="L955" s="20">
        <v>14.3</v>
      </c>
      <c r="M955" s="20">
        <v>13.1</v>
      </c>
      <c r="N955" s="20">
        <v>10.56666666666667</v>
      </c>
      <c r="O955" s="20">
        <v>7.1666666666666687</v>
      </c>
      <c r="P955" s="20">
        <v>6.9666666666666641</v>
      </c>
      <c r="Q955" s="20">
        <v>4.3666666666666654</v>
      </c>
      <c r="R955" s="20">
        <v>6.6551724137931041</v>
      </c>
      <c r="S955" s="20">
        <v>12.53777777777778</v>
      </c>
      <c r="T955" s="20">
        <v>16.933333333333341</v>
      </c>
      <c r="U955" s="20">
        <v>13.893333333333331</v>
      </c>
      <c r="V955" s="43">
        <v>127.78069033935409</v>
      </c>
      <c r="W955" s="23">
        <v>359</v>
      </c>
      <c r="X955" s="44">
        <v>0.99722222222222223</v>
      </c>
      <c r="Y955" s="4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</row>
    <row r="956" spans="1:39" ht="16.5" customHeight="1" x14ac:dyDescent="0.25">
      <c r="A956" s="16">
        <v>15060020</v>
      </c>
      <c r="B956" s="17" t="s">
        <v>1211</v>
      </c>
      <c r="C956" s="17" t="s">
        <v>1944</v>
      </c>
      <c r="D956" s="17" t="s">
        <v>439</v>
      </c>
      <c r="E956" s="17" t="s">
        <v>41</v>
      </c>
      <c r="F956" s="17">
        <v>5</v>
      </c>
      <c r="G956" s="17">
        <v>93</v>
      </c>
      <c r="H956" s="18">
        <v>-72.611805560000008</v>
      </c>
      <c r="I956" s="19">
        <v>11.197388889999999</v>
      </c>
      <c r="J956" s="42">
        <v>0.63888888888888884</v>
      </c>
      <c r="K956" s="20">
        <v>0.1669950738916256</v>
      </c>
      <c r="L956" s="20">
        <v>0.39999999999999991</v>
      </c>
      <c r="M956" s="20">
        <v>1.9</v>
      </c>
      <c r="N956" s="20">
        <v>3.901111111111109</v>
      </c>
      <c r="O956" s="20">
        <v>1.5666666666666671</v>
      </c>
      <c r="P956" s="20">
        <v>1.2999999999999989</v>
      </c>
      <c r="Q956" s="20">
        <v>3.607777777777776</v>
      </c>
      <c r="R956" s="20">
        <v>5.5793103448275856</v>
      </c>
      <c r="S956" s="20">
        <v>5.9425287356321812</v>
      </c>
      <c r="T956" s="20">
        <v>4.6956004756242562</v>
      </c>
      <c r="U956" s="20">
        <v>1.6</v>
      </c>
      <c r="V956" s="43">
        <v>31.298879074420089</v>
      </c>
      <c r="W956" s="23">
        <v>358</v>
      </c>
      <c r="X956" s="44">
        <v>0.99444444444444446</v>
      </c>
      <c r="Y956" s="4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</row>
    <row r="957" spans="1:39" ht="16.5" customHeight="1" x14ac:dyDescent="0.25">
      <c r="A957" s="16">
        <v>15065501</v>
      </c>
      <c r="B957" s="17" t="s">
        <v>1227</v>
      </c>
      <c r="C957" s="17" t="s">
        <v>1946</v>
      </c>
      <c r="D957" s="17" t="s">
        <v>439</v>
      </c>
      <c r="E957" s="17" t="s">
        <v>41</v>
      </c>
      <c r="F957" s="17">
        <v>5</v>
      </c>
      <c r="G957" s="17">
        <v>80</v>
      </c>
      <c r="H957" s="18">
        <v>-72.615944439999993</v>
      </c>
      <c r="I957" s="19">
        <v>11.13758333</v>
      </c>
      <c r="J957" s="42">
        <v>2.4422222222222221</v>
      </c>
      <c r="K957" s="20">
        <v>1.6928334717425091</v>
      </c>
      <c r="L957" s="20">
        <v>2.7827160493827159</v>
      </c>
      <c r="M957" s="20">
        <v>5.252080856123662</v>
      </c>
      <c r="N957" s="20">
        <v>10.226015325670501</v>
      </c>
      <c r="O957" s="20">
        <v>6.7793103448275858</v>
      </c>
      <c r="P957" s="20">
        <v>5.3433333333333319</v>
      </c>
      <c r="Q957" s="20">
        <v>9.3965517241379306</v>
      </c>
      <c r="R957" s="20">
        <v>13.27559783326727</v>
      </c>
      <c r="S957" s="20">
        <v>15.577923107411809</v>
      </c>
      <c r="T957" s="20">
        <v>12.59461525394938</v>
      </c>
      <c r="U957" s="20">
        <v>6.3397938961553697</v>
      </c>
      <c r="V957" s="43">
        <v>91.702993418224295</v>
      </c>
      <c r="W957" s="23">
        <v>350</v>
      </c>
      <c r="X957" s="44">
        <v>0.97222222222222221</v>
      </c>
      <c r="Y957" s="4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</row>
    <row r="958" spans="1:39" ht="16.5" customHeight="1" x14ac:dyDescent="0.25">
      <c r="A958" s="16">
        <v>15060040</v>
      </c>
      <c r="B958" s="17" t="s">
        <v>1211</v>
      </c>
      <c r="C958" s="17" t="s">
        <v>434</v>
      </c>
      <c r="D958" s="17" t="s">
        <v>435</v>
      </c>
      <c r="E958" s="17" t="s">
        <v>41</v>
      </c>
      <c r="F958" s="17">
        <v>5</v>
      </c>
      <c r="G958" s="17">
        <v>900</v>
      </c>
      <c r="H958" s="18">
        <v>-72.877527779999994</v>
      </c>
      <c r="I958" s="19">
        <v>11.034361110000001</v>
      </c>
      <c r="J958" s="42">
        <v>0.96781609195402296</v>
      </c>
      <c r="K958" s="20">
        <v>0.38149736708000681</v>
      </c>
      <c r="L958" s="20">
        <v>1.3448275862068959</v>
      </c>
      <c r="M958" s="20">
        <v>4.7586206896551717</v>
      </c>
      <c r="N958" s="20">
        <v>7.3793103448275836</v>
      </c>
      <c r="O958" s="20">
        <v>4.9655172413793123</v>
      </c>
      <c r="P958" s="20">
        <v>3.310344827586206</v>
      </c>
      <c r="Q958" s="20">
        <v>5.4885057471264336</v>
      </c>
      <c r="R958" s="20">
        <v>7.5315101070154578</v>
      </c>
      <c r="S958" s="20">
        <v>8.4102259215219934</v>
      </c>
      <c r="T958" s="20">
        <v>6.8275862068965516</v>
      </c>
      <c r="U958" s="20">
        <v>2.4172413793103442</v>
      </c>
      <c r="V958" s="43">
        <v>53.783003510559993</v>
      </c>
      <c r="W958" s="23">
        <v>348</v>
      </c>
      <c r="X958" s="44">
        <v>0.96666666666666667</v>
      </c>
      <c r="Y958" s="4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</row>
    <row r="959" spans="1:39" ht="16.5" customHeight="1" x14ac:dyDescent="0.25">
      <c r="A959" s="16">
        <v>15067130</v>
      </c>
      <c r="B959" s="17" t="s">
        <v>1564</v>
      </c>
      <c r="C959" s="17" t="s">
        <v>1947</v>
      </c>
      <c r="D959" s="17" t="s">
        <v>435</v>
      </c>
      <c r="E959" s="17" t="s">
        <v>41</v>
      </c>
      <c r="F959" s="17">
        <v>5</v>
      </c>
      <c r="G959" s="17">
        <v>210</v>
      </c>
      <c r="H959" s="18">
        <v>-72.819555560000012</v>
      </c>
      <c r="I959" s="19">
        <v>10.99855556</v>
      </c>
      <c r="J959" s="42">
        <v>0.6333333333333333</v>
      </c>
      <c r="K959" s="20">
        <v>0.17275352471547481</v>
      </c>
      <c r="L959" s="20">
        <v>1.345977011494252</v>
      </c>
      <c r="M959" s="20">
        <v>4.1379310344827589</v>
      </c>
      <c r="N959" s="20">
        <v>7.3666666666666636</v>
      </c>
      <c r="O959" s="20">
        <v>5.366666666666668</v>
      </c>
      <c r="P959" s="20">
        <v>3.6744444444444442</v>
      </c>
      <c r="Q959" s="20">
        <v>6.5026159334126019</v>
      </c>
      <c r="R959" s="20">
        <v>9.3103448275862064</v>
      </c>
      <c r="S959" s="20">
        <v>10.025</v>
      </c>
      <c r="T959" s="20">
        <v>6.5517241379310347</v>
      </c>
      <c r="U959" s="20">
        <v>2.214285714285714</v>
      </c>
      <c r="V959" s="43">
        <v>57.301743295019151</v>
      </c>
      <c r="W959" s="23">
        <v>351</v>
      </c>
      <c r="X959" s="44">
        <v>0.97499999999999998</v>
      </c>
      <c r="Y959" s="4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</row>
    <row r="960" spans="1:39" ht="16.5" customHeight="1" x14ac:dyDescent="0.25">
      <c r="A960" s="16">
        <v>15060200</v>
      </c>
      <c r="B960" s="17" t="s">
        <v>1235</v>
      </c>
      <c r="C960" s="17" t="s">
        <v>2510</v>
      </c>
      <c r="D960" s="17" t="s">
        <v>435</v>
      </c>
      <c r="E960" s="17" t="s">
        <v>41</v>
      </c>
      <c r="F960" s="17">
        <v>5</v>
      </c>
      <c r="G960" s="17">
        <v>100</v>
      </c>
      <c r="H960" s="18">
        <v>-72.647333329999995</v>
      </c>
      <c r="I960" s="19">
        <v>11.075055559999999</v>
      </c>
      <c r="J960" s="42">
        <v>1.842105263157894</v>
      </c>
      <c r="K960" s="20">
        <v>0.73792779362198591</v>
      </c>
      <c r="L960" s="20">
        <v>1.6842105263157889</v>
      </c>
      <c r="M960" s="20">
        <v>5.2631578947368416</v>
      </c>
      <c r="N960" s="20">
        <v>9.7999999999999972</v>
      </c>
      <c r="O960" s="20">
        <v>6.8103448275862082</v>
      </c>
      <c r="P960" s="20">
        <v>6.2222222222222223</v>
      </c>
      <c r="Q960" s="20">
        <v>9.3235294117647047</v>
      </c>
      <c r="R960" s="20">
        <v>12.091277890466531</v>
      </c>
      <c r="S960" s="20">
        <v>11.72222222222222</v>
      </c>
      <c r="T960" s="20">
        <v>10.60072595281307</v>
      </c>
      <c r="U960" s="20">
        <v>5.7222222222222232</v>
      </c>
      <c r="V960" s="43">
        <v>81.819946227129677</v>
      </c>
      <c r="W960" s="23">
        <v>223</v>
      </c>
      <c r="X960" s="44">
        <v>0.9291666666666667</v>
      </c>
      <c r="Y960" s="45" t="s">
        <v>1214</v>
      </c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</row>
    <row r="961" spans="1:39" ht="16.5" customHeight="1" x14ac:dyDescent="0.25">
      <c r="A961" s="16">
        <v>15060210</v>
      </c>
      <c r="B961" s="17" t="s">
        <v>1235</v>
      </c>
      <c r="C961" s="17" t="s">
        <v>1948</v>
      </c>
      <c r="D961" s="17" t="s">
        <v>435</v>
      </c>
      <c r="E961" s="17" t="s">
        <v>41</v>
      </c>
      <c r="F961" s="17">
        <v>5</v>
      </c>
      <c r="G961" s="17">
        <v>95</v>
      </c>
      <c r="H961" s="18">
        <v>-72.674999999999997</v>
      </c>
      <c r="I961" s="19">
        <v>11.076888889999999</v>
      </c>
      <c r="J961" s="42">
        <v>1.8011494252873561</v>
      </c>
      <c r="K961" s="20">
        <v>1.04942561315714</v>
      </c>
      <c r="L961" s="20">
        <v>1.6785714285714279</v>
      </c>
      <c r="M961" s="20">
        <v>5.3571428571428568</v>
      </c>
      <c r="N961" s="20">
        <v>9.9811111111111117</v>
      </c>
      <c r="O961" s="20">
        <v>6.5712643678160942</v>
      </c>
      <c r="P961" s="20">
        <v>5.6333333333333311</v>
      </c>
      <c r="Q961" s="20">
        <v>9.4615384615384581</v>
      </c>
      <c r="R961" s="20">
        <v>12.22193877551021</v>
      </c>
      <c r="S961" s="20">
        <v>13.586206896551721</v>
      </c>
      <c r="T961" s="20">
        <v>11.25985221674877</v>
      </c>
      <c r="U961" s="20">
        <v>5.1162196679438061</v>
      </c>
      <c r="V961" s="43">
        <v>83.717754154712281</v>
      </c>
      <c r="W961" s="23">
        <v>341</v>
      </c>
      <c r="X961" s="44">
        <v>0.94722222222222219</v>
      </c>
      <c r="Y961" s="4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</row>
    <row r="962" spans="1:39" ht="16.5" customHeight="1" x14ac:dyDescent="0.25">
      <c r="A962" s="16">
        <v>15030010</v>
      </c>
      <c r="B962" s="17" t="s">
        <v>1211</v>
      </c>
      <c r="C962" s="17" t="s">
        <v>448</v>
      </c>
      <c r="D962" s="17" t="s">
        <v>448</v>
      </c>
      <c r="E962" s="17" t="s">
        <v>41</v>
      </c>
      <c r="F962" s="17">
        <v>5</v>
      </c>
      <c r="G962" s="17">
        <v>5</v>
      </c>
      <c r="H962" s="18">
        <v>-73.312194439999999</v>
      </c>
      <c r="I962" s="19">
        <v>11.27522222</v>
      </c>
      <c r="J962" s="42">
        <v>1.066666666666666</v>
      </c>
      <c r="K962" s="20">
        <v>1.2675389983579639</v>
      </c>
      <c r="L962" s="20">
        <v>2.1033333333333331</v>
      </c>
      <c r="M962" s="20">
        <v>4.5333333333333323</v>
      </c>
      <c r="N962" s="20">
        <v>9.0689655172413772</v>
      </c>
      <c r="O962" s="20">
        <v>5.4666666666666659</v>
      </c>
      <c r="P962" s="20">
        <v>3.133333333333332</v>
      </c>
      <c r="Q962" s="20">
        <v>7.7144444444444433</v>
      </c>
      <c r="R962" s="20">
        <v>11.983068783068781</v>
      </c>
      <c r="S962" s="20">
        <v>14.356666666666669</v>
      </c>
      <c r="T962" s="20">
        <v>9.93333333333333</v>
      </c>
      <c r="U962" s="20">
        <v>3.344827586206895</v>
      </c>
      <c r="V962" s="43">
        <v>73.972178662652794</v>
      </c>
      <c r="W962" s="23">
        <v>358</v>
      </c>
      <c r="X962" s="44">
        <v>0.99444444444444446</v>
      </c>
      <c r="Y962" s="4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</row>
    <row r="963" spans="1:39" ht="16.5" customHeight="1" x14ac:dyDescent="0.25">
      <c r="A963" s="16">
        <v>15035020</v>
      </c>
      <c r="B963" s="17" t="s">
        <v>1236</v>
      </c>
      <c r="C963" s="17" t="s">
        <v>2511</v>
      </c>
      <c r="D963" s="17" t="s">
        <v>448</v>
      </c>
      <c r="E963" s="17" t="s">
        <v>41</v>
      </c>
      <c r="F963" s="17">
        <v>5</v>
      </c>
      <c r="G963" s="17">
        <v>5</v>
      </c>
      <c r="H963" s="18">
        <v>-73.411388889999998</v>
      </c>
      <c r="I963" s="19">
        <v>11.2525</v>
      </c>
      <c r="J963" s="42">
        <v>1.231481481481481</v>
      </c>
      <c r="K963" s="20">
        <v>1.759584958264915</v>
      </c>
      <c r="L963" s="20">
        <v>2.4013522650439492</v>
      </c>
      <c r="M963" s="20">
        <v>5.838533114395184</v>
      </c>
      <c r="N963" s="20">
        <v>8.5155352011494276</v>
      </c>
      <c r="O963" s="20">
        <v>6.9015100292990752</v>
      </c>
      <c r="P963" s="20">
        <v>4.4137254901960787</v>
      </c>
      <c r="Q963" s="20">
        <v>9.3176470588235265</v>
      </c>
      <c r="R963" s="20">
        <v>14.068965517241381</v>
      </c>
      <c r="S963" s="20">
        <v>14.7841108857336</v>
      </c>
      <c r="T963" s="20">
        <v>12.522170707363401</v>
      </c>
      <c r="U963" s="20">
        <v>5.3888392857142859</v>
      </c>
      <c r="V963" s="43">
        <v>87.143455994706287</v>
      </c>
      <c r="W963" s="23">
        <v>202</v>
      </c>
      <c r="X963" s="44">
        <v>0.84166666666666667</v>
      </c>
      <c r="Y963" s="45" t="s">
        <v>1214</v>
      </c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</row>
    <row r="964" spans="1:39" ht="16.5" customHeight="1" x14ac:dyDescent="0.25">
      <c r="A964" s="16">
        <v>15060050</v>
      </c>
      <c r="B964" s="17" t="s">
        <v>1211</v>
      </c>
      <c r="C964" s="17" t="s">
        <v>1949</v>
      </c>
      <c r="D964" s="17" t="s">
        <v>1950</v>
      </c>
      <c r="E964" s="17" t="s">
        <v>41</v>
      </c>
      <c r="F964" s="17">
        <v>5</v>
      </c>
      <c r="G964" s="17">
        <v>420</v>
      </c>
      <c r="H964" s="18">
        <v>-73.047972220000005</v>
      </c>
      <c r="I964" s="19">
        <v>10.952999999999999</v>
      </c>
      <c r="J964" s="42">
        <v>1.413793103448276</v>
      </c>
      <c r="K964" s="20">
        <v>0.89735858671649393</v>
      </c>
      <c r="L964" s="20">
        <v>2.9655172413793101</v>
      </c>
      <c r="M964" s="20">
        <v>7.0023781212841847</v>
      </c>
      <c r="N964" s="20">
        <v>11.96551724137931</v>
      </c>
      <c r="O964" s="20">
        <v>7.8275862068965516</v>
      </c>
      <c r="P964" s="20">
        <v>5.4482758620689644</v>
      </c>
      <c r="Q964" s="20">
        <v>10.31034482758621</v>
      </c>
      <c r="R964" s="20">
        <v>12.357142857142859</v>
      </c>
      <c r="S964" s="20">
        <v>14.234523809523809</v>
      </c>
      <c r="T964" s="20">
        <v>10.278416347381871</v>
      </c>
      <c r="U964" s="20">
        <v>4.2857142857142856</v>
      </c>
      <c r="V964" s="43">
        <v>88.986568490522117</v>
      </c>
      <c r="W964" s="23">
        <v>343</v>
      </c>
      <c r="X964" s="44">
        <v>0.95277777777777772</v>
      </c>
      <c r="Y964" s="4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</row>
    <row r="965" spans="1:39" ht="16.5" customHeight="1" x14ac:dyDescent="0.25">
      <c r="A965" s="16">
        <v>15060150</v>
      </c>
      <c r="B965" s="17" t="s">
        <v>1211</v>
      </c>
      <c r="C965" s="17" t="s">
        <v>1951</v>
      </c>
      <c r="D965" s="17" t="s">
        <v>499</v>
      </c>
      <c r="E965" s="17" t="s">
        <v>41</v>
      </c>
      <c r="F965" s="17">
        <v>5</v>
      </c>
      <c r="G965" s="17">
        <v>350</v>
      </c>
      <c r="H965" s="18">
        <v>-72.798194440000003</v>
      </c>
      <c r="I965" s="19">
        <v>10.777944440000001</v>
      </c>
      <c r="J965" s="42">
        <v>0.34482758620689652</v>
      </c>
      <c r="K965" s="20">
        <v>0.24353448275862069</v>
      </c>
      <c r="L965" s="20">
        <v>1.3448275862068959</v>
      </c>
      <c r="M965" s="20">
        <v>3.758620689655173</v>
      </c>
      <c r="N965" s="20">
        <v>6.8390804597701118</v>
      </c>
      <c r="O965" s="20">
        <v>3.6254458977407862</v>
      </c>
      <c r="P965" s="20">
        <v>3.8275862068965512</v>
      </c>
      <c r="Q965" s="20">
        <v>5.4755555555555544</v>
      </c>
      <c r="R965" s="20">
        <v>8.1000000000000014</v>
      </c>
      <c r="S965" s="20">
        <v>8.5126436781609165</v>
      </c>
      <c r="T965" s="20">
        <v>5.931034482758621</v>
      </c>
      <c r="U965" s="20">
        <v>1.767816091954022</v>
      </c>
      <c r="V965" s="43">
        <v>49.770972717664158</v>
      </c>
      <c r="W965" s="23">
        <v>350</v>
      </c>
      <c r="X965" s="44">
        <v>0.97222222222222221</v>
      </c>
      <c r="Y965" s="4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</row>
    <row r="966" spans="1:39" ht="16.5" customHeight="1" x14ac:dyDescent="0.25">
      <c r="A966" s="16">
        <v>15060070</v>
      </c>
      <c r="B966" s="17" t="s">
        <v>1211</v>
      </c>
      <c r="C966" s="17" t="s">
        <v>1952</v>
      </c>
      <c r="D966" s="17" t="s">
        <v>499</v>
      </c>
      <c r="E966" s="17" t="s">
        <v>41</v>
      </c>
      <c r="F966" s="17">
        <v>5</v>
      </c>
      <c r="G966" s="17">
        <v>390</v>
      </c>
      <c r="H966" s="18">
        <v>-72.768361110000001</v>
      </c>
      <c r="I966" s="19">
        <v>10.786</v>
      </c>
      <c r="J966" s="42">
        <v>0.89473684210526305</v>
      </c>
      <c r="K966" s="20">
        <v>0.73243453461239294</v>
      </c>
      <c r="L966" s="20">
        <v>2.3684210526315779</v>
      </c>
      <c r="M966" s="20">
        <v>7.3684210526315779</v>
      </c>
      <c r="N966" s="20">
        <v>9.6842105263157876</v>
      </c>
      <c r="O966" s="20">
        <v>7.1666666666666679</v>
      </c>
      <c r="P966" s="20">
        <v>6.0685185185185171</v>
      </c>
      <c r="Q966" s="20">
        <v>7.6111111111111107</v>
      </c>
      <c r="R966" s="20">
        <v>11.388888888888889</v>
      </c>
      <c r="S966" s="20">
        <v>12.16666666666667</v>
      </c>
      <c r="T966" s="20">
        <v>10.83333333333333</v>
      </c>
      <c r="U966" s="20">
        <v>3.555555555555554</v>
      </c>
      <c r="V966" s="43">
        <v>79.838964749037345</v>
      </c>
      <c r="W966" s="23">
        <v>221</v>
      </c>
      <c r="X966" s="44">
        <v>0.92083333333333328</v>
      </c>
      <c r="Y966" s="45" t="s">
        <v>1214</v>
      </c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</row>
    <row r="967" spans="1:39" ht="16.5" customHeight="1" x14ac:dyDescent="0.25">
      <c r="A967" s="16">
        <v>15060090</v>
      </c>
      <c r="B967" s="17" t="s">
        <v>1235</v>
      </c>
      <c r="C967" s="17" t="s">
        <v>1374</v>
      </c>
      <c r="D967" s="17" t="s">
        <v>1953</v>
      </c>
      <c r="E967" s="17" t="s">
        <v>41</v>
      </c>
      <c r="F967" s="17">
        <v>5</v>
      </c>
      <c r="G967" s="17">
        <v>220</v>
      </c>
      <c r="H967" s="18">
        <v>-72.77669444</v>
      </c>
      <c r="I967" s="19">
        <v>11.063388890000001</v>
      </c>
      <c r="J967" s="42">
        <v>0.75862068965517249</v>
      </c>
      <c r="K967" s="20">
        <v>0.586642177679633</v>
      </c>
      <c r="L967" s="20">
        <v>1.4482758620689651</v>
      </c>
      <c r="M967" s="20">
        <v>4.2758620689655178</v>
      </c>
      <c r="N967" s="20">
        <v>8.0999999999999961</v>
      </c>
      <c r="O967" s="20">
        <v>4.8413793103448262</v>
      </c>
      <c r="P967" s="20">
        <v>3.8033333333333319</v>
      </c>
      <c r="Q967" s="20">
        <v>6.7142857142857117</v>
      </c>
      <c r="R967" s="20">
        <v>8.9999999999999982</v>
      </c>
      <c r="S967" s="20">
        <v>9.5517241379310338</v>
      </c>
      <c r="T967" s="20">
        <v>6.6354679802955658</v>
      </c>
      <c r="U967" s="20">
        <v>2.6071428571428559</v>
      </c>
      <c r="V967" s="43">
        <v>58.322734131702603</v>
      </c>
      <c r="W967" s="23">
        <v>348</v>
      </c>
      <c r="X967" s="44">
        <v>0.96666666666666667</v>
      </c>
      <c r="Y967" s="4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</row>
    <row r="968" spans="1:39" ht="16.5" customHeight="1" x14ac:dyDescent="0.25">
      <c r="A968" s="16">
        <v>15065100</v>
      </c>
      <c r="B968" s="17" t="s">
        <v>1288</v>
      </c>
      <c r="C968" s="17" t="s">
        <v>1954</v>
      </c>
      <c r="D968" s="17" t="s">
        <v>1953</v>
      </c>
      <c r="E968" s="17" t="s">
        <v>41</v>
      </c>
      <c r="F968" s="17">
        <v>5</v>
      </c>
      <c r="G968" s="17">
        <v>155</v>
      </c>
      <c r="H968" s="18">
        <v>-72.708583329999996</v>
      </c>
      <c r="I968" s="19">
        <v>11.115861110000001</v>
      </c>
      <c r="J968" s="42">
        <v>1.044521072796935</v>
      </c>
      <c r="K968" s="20">
        <v>0.53552735749472202</v>
      </c>
      <c r="L968" s="20">
        <v>1.525287356321839</v>
      </c>
      <c r="M968" s="20">
        <v>4.1759809750297272</v>
      </c>
      <c r="N968" s="20">
        <v>6.9770114942528716</v>
      </c>
      <c r="O968" s="20">
        <v>4.1773399014778327</v>
      </c>
      <c r="P968" s="20">
        <v>3.2892857142857128</v>
      </c>
      <c r="Q968" s="20">
        <v>5.690123456790122</v>
      </c>
      <c r="R968" s="20">
        <v>9.017241379310347</v>
      </c>
      <c r="S968" s="20">
        <v>9.2981937602627234</v>
      </c>
      <c r="T968" s="20">
        <v>9.4701794510907824</v>
      </c>
      <c r="U968" s="20">
        <v>3.261904761904761</v>
      </c>
      <c r="V968" s="43">
        <v>58.462596681018383</v>
      </c>
      <c r="W968" s="23">
        <v>341</v>
      </c>
      <c r="X968" s="44">
        <v>0.94722222222222219</v>
      </c>
      <c r="Y968" s="4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</row>
    <row r="969" spans="1:39" ht="16.5" customHeight="1" x14ac:dyDescent="0.25">
      <c r="A969" s="16">
        <v>15060180</v>
      </c>
      <c r="B969" s="17" t="s">
        <v>1211</v>
      </c>
      <c r="C969" s="17" t="s">
        <v>440</v>
      </c>
      <c r="D969" s="17" t="s">
        <v>1953</v>
      </c>
      <c r="E969" s="17" t="s">
        <v>41</v>
      </c>
      <c r="F969" s="17">
        <v>5</v>
      </c>
      <c r="G969" s="17">
        <v>680</v>
      </c>
      <c r="H969" s="18">
        <v>-72.711500000000001</v>
      </c>
      <c r="I969" s="19">
        <v>11.13802778</v>
      </c>
      <c r="J969" s="42">
        <v>1.6666666666666661</v>
      </c>
      <c r="K969" s="20">
        <v>0.96574019024970281</v>
      </c>
      <c r="L969" s="20">
        <v>2.2257653061224492</v>
      </c>
      <c r="M969" s="20">
        <v>5.152709359605911</v>
      </c>
      <c r="N969" s="20">
        <v>9.1034482758620676</v>
      </c>
      <c r="O969" s="20">
        <v>5.137931034482758</v>
      </c>
      <c r="P969" s="20">
        <v>3.7820689655172401</v>
      </c>
      <c r="Q969" s="20">
        <v>7.7514880952380913</v>
      </c>
      <c r="R969" s="20">
        <v>10.92241379310345</v>
      </c>
      <c r="S969" s="20">
        <v>12.413793103448279</v>
      </c>
      <c r="T969" s="20">
        <v>9.7142857142857117</v>
      </c>
      <c r="U969" s="20">
        <v>4.7142857142857126</v>
      </c>
      <c r="V969" s="43">
        <v>73.550596218868023</v>
      </c>
      <c r="W969" s="23">
        <v>343</v>
      </c>
      <c r="X969" s="44">
        <v>0.95277777777777772</v>
      </c>
      <c r="Y969" s="4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</row>
    <row r="970" spans="1:39" ht="16.5" customHeight="1" x14ac:dyDescent="0.25">
      <c r="A970" s="16">
        <v>15085030</v>
      </c>
      <c r="B970" s="17" t="s">
        <v>1236</v>
      </c>
      <c r="C970" s="17" t="s">
        <v>1955</v>
      </c>
      <c r="D970" s="17" t="s">
        <v>444</v>
      </c>
      <c r="E970" s="17" t="s">
        <v>41</v>
      </c>
      <c r="F970" s="17">
        <v>5</v>
      </c>
      <c r="G970" s="17">
        <v>118</v>
      </c>
      <c r="H970" s="18">
        <v>-72.359944439999992</v>
      </c>
      <c r="I970" s="19">
        <v>11.216749999999999</v>
      </c>
      <c r="J970" s="42">
        <v>4.1148148148148138</v>
      </c>
      <c r="K970" s="20">
        <v>3.34399720137097</v>
      </c>
      <c r="L970" s="20">
        <v>5.0712995543044803</v>
      </c>
      <c r="M970" s="20">
        <v>6.5219976218787146</v>
      </c>
      <c r="N970" s="20">
        <v>11.675505350772889</v>
      </c>
      <c r="O970" s="20">
        <v>6.5765148234360078</v>
      </c>
      <c r="P970" s="20">
        <v>5.2167449359757043</v>
      </c>
      <c r="Q970" s="20">
        <v>9.2521498510004214</v>
      </c>
      <c r="R970" s="20">
        <v>13.36758960421267</v>
      </c>
      <c r="S970" s="20">
        <v>17.55270935960591</v>
      </c>
      <c r="T970" s="20">
        <v>17.439039408866989</v>
      </c>
      <c r="U970" s="20">
        <v>9.7951894423158787</v>
      </c>
      <c r="V970" s="43">
        <v>109.92755196855541</v>
      </c>
      <c r="W970" s="23">
        <v>334</v>
      </c>
      <c r="X970" s="44">
        <v>0.92777777777777781</v>
      </c>
      <c r="Y970" s="4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</row>
    <row r="971" spans="1:39" ht="16.5" customHeight="1" x14ac:dyDescent="0.25">
      <c r="A971" s="16">
        <v>15070160</v>
      </c>
      <c r="B971" s="17" t="s">
        <v>1211</v>
      </c>
      <c r="C971" s="17" t="s">
        <v>1956</v>
      </c>
      <c r="D971" s="17" t="s">
        <v>444</v>
      </c>
      <c r="E971" s="17" t="s">
        <v>41</v>
      </c>
      <c r="F971" s="17">
        <v>5</v>
      </c>
      <c r="G971" s="17">
        <v>85</v>
      </c>
      <c r="H971" s="18">
        <v>-72.469972220000002</v>
      </c>
      <c r="I971" s="19">
        <v>11.437749999999999</v>
      </c>
      <c r="J971" s="42">
        <v>0.10344827586206901</v>
      </c>
      <c r="K971" s="20">
        <v>0.1008928571428571</v>
      </c>
      <c r="L971" s="20">
        <v>0.16666666666666671</v>
      </c>
      <c r="M971" s="20">
        <v>0.93333333333333324</v>
      </c>
      <c r="N971" s="20">
        <v>2.6666666666666661</v>
      </c>
      <c r="O971" s="20">
        <v>1.133333333333334</v>
      </c>
      <c r="P971" s="20">
        <v>0.87111111111111095</v>
      </c>
      <c r="Q971" s="20">
        <v>2.27111111111111</v>
      </c>
      <c r="R971" s="20">
        <v>3.8</v>
      </c>
      <c r="S971" s="20">
        <v>4.8333333333333313</v>
      </c>
      <c r="T971" s="20">
        <v>3.600000000000001</v>
      </c>
      <c r="U971" s="20">
        <v>0.89655172413793083</v>
      </c>
      <c r="V971" s="43">
        <v>21.376448412698409</v>
      </c>
      <c r="W971" s="23">
        <v>358</v>
      </c>
      <c r="X971" s="44">
        <v>0.99444444444444446</v>
      </c>
      <c r="Y971" s="4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</row>
    <row r="972" spans="1:39" ht="16.5" customHeight="1" x14ac:dyDescent="0.25">
      <c r="A972" s="16">
        <v>15070230</v>
      </c>
      <c r="B972" s="17" t="s">
        <v>1211</v>
      </c>
      <c r="C972" s="17" t="s">
        <v>1957</v>
      </c>
      <c r="D972" s="17" t="s">
        <v>444</v>
      </c>
      <c r="E972" s="17" t="s">
        <v>41</v>
      </c>
      <c r="F972" s="17">
        <v>5</v>
      </c>
      <c r="G972" s="17">
        <v>85</v>
      </c>
      <c r="H972" s="18">
        <v>-72.553777780000004</v>
      </c>
      <c r="I972" s="19">
        <v>11.44011111</v>
      </c>
      <c r="J972" s="42">
        <v>0.26315789473684209</v>
      </c>
      <c r="K972" s="20">
        <v>0.15564233860513349</v>
      </c>
      <c r="L972" s="20">
        <v>0.63157894736842102</v>
      </c>
      <c r="M972" s="20">
        <v>1.7894736842105261</v>
      </c>
      <c r="N972" s="20">
        <v>4.6842105263157876</v>
      </c>
      <c r="O972" s="20">
        <v>2.3157894736842111</v>
      </c>
      <c r="P972" s="20">
        <v>1.4210526315789469</v>
      </c>
      <c r="Q972" s="20">
        <v>4.8333333333333321</v>
      </c>
      <c r="R972" s="20">
        <v>5.2941176470588243</v>
      </c>
      <c r="S972" s="20">
        <v>6.5294117647058796</v>
      </c>
      <c r="T972" s="20">
        <v>4.4705882352941186</v>
      </c>
      <c r="U972" s="20">
        <v>2.117647058823529</v>
      </c>
      <c r="V972" s="43">
        <v>34.506003535715557</v>
      </c>
      <c r="W972" s="23">
        <v>219</v>
      </c>
      <c r="X972" s="44">
        <v>0.91249999999999998</v>
      </c>
      <c r="Y972" s="45" t="s">
        <v>1214</v>
      </c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</row>
    <row r="973" spans="1:39" ht="16.5" customHeight="1" x14ac:dyDescent="0.25">
      <c r="A973" s="16">
        <v>15060130</v>
      </c>
      <c r="B973" s="17" t="s">
        <v>1235</v>
      </c>
      <c r="C973" s="17" t="s">
        <v>1958</v>
      </c>
      <c r="D973" s="17" t="s">
        <v>444</v>
      </c>
      <c r="E973" s="17" t="s">
        <v>41</v>
      </c>
      <c r="F973" s="17">
        <v>5</v>
      </c>
      <c r="G973" s="17">
        <v>87</v>
      </c>
      <c r="H973" s="18">
        <v>-72.508472220000002</v>
      </c>
      <c r="I973" s="19">
        <v>11.141999999999999</v>
      </c>
      <c r="J973" s="42">
        <v>0.5</v>
      </c>
      <c r="K973" s="20">
        <v>0.23739495798319329</v>
      </c>
      <c r="L973" s="20">
        <v>0.93749999999999989</v>
      </c>
      <c r="M973" s="20">
        <v>4.137931034482758</v>
      </c>
      <c r="N973" s="20">
        <v>5.8947368421052619</v>
      </c>
      <c r="O973" s="20">
        <v>4.2631578947368416</v>
      </c>
      <c r="P973" s="20">
        <v>2.8456140350877188</v>
      </c>
      <c r="Q973" s="20">
        <v>5.5555555555555554</v>
      </c>
      <c r="R973" s="20">
        <v>7.886877828054299</v>
      </c>
      <c r="S973" s="20">
        <v>7.6470588235294112</v>
      </c>
      <c r="T973" s="20">
        <v>8.1302681992337185</v>
      </c>
      <c r="U973" s="20">
        <v>3.1666666666666661</v>
      </c>
      <c r="V973" s="43">
        <v>51.202761837435418</v>
      </c>
      <c r="W973" s="23">
        <v>214</v>
      </c>
      <c r="X973" s="44">
        <v>0.89166666666666672</v>
      </c>
      <c r="Y973" s="45" t="s">
        <v>1214</v>
      </c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</row>
    <row r="974" spans="1:39" ht="16.5" customHeight="1" x14ac:dyDescent="0.25">
      <c r="A974" s="16">
        <v>15087080</v>
      </c>
      <c r="B974" s="17" t="s">
        <v>1564</v>
      </c>
      <c r="C974" s="17" t="s">
        <v>1959</v>
      </c>
      <c r="D974" s="17" t="s">
        <v>444</v>
      </c>
      <c r="E974" s="17" t="s">
        <v>41</v>
      </c>
      <c r="F974" s="17">
        <v>5</v>
      </c>
      <c r="G974" s="17">
        <v>35</v>
      </c>
      <c r="H974" s="18">
        <v>-72.13244444</v>
      </c>
      <c r="I974" s="19">
        <v>11.36013889</v>
      </c>
      <c r="J974" s="42">
        <v>0.78571428571428581</v>
      </c>
      <c r="K974" s="20">
        <v>0.1031722439272974</v>
      </c>
      <c r="L974" s="20">
        <v>0.52098765432098759</v>
      </c>
      <c r="M974" s="20">
        <v>0.7407407407407407</v>
      </c>
      <c r="N974" s="20">
        <v>2.3703703703703698</v>
      </c>
      <c r="O974" s="20">
        <v>1.107142857142857</v>
      </c>
      <c r="P974" s="20">
        <v>0.9642857142857143</v>
      </c>
      <c r="Q974" s="20">
        <v>2.6785714285714279</v>
      </c>
      <c r="R974" s="20">
        <v>5.3571428571428577</v>
      </c>
      <c r="S974" s="20">
        <v>6.7037037037037006</v>
      </c>
      <c r="T974" s="20">
        <v>5.9615384615384626</v>
      </c>
      <c r="U974" s="20">
        <v>2.085714285714285</v>
      </c>
      <c r="V974" s="43">
        <v>29.379084603172991</v>
      </c>
      <c r="W974" s="23">
        <v>331</v>
      </c>
      <c r="X974" s="44">
        <v>0.9194444444444444</v>
      </c>
      <c r="Y974" s="4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</row>
    <row r="975" spans="1:39" ht="16.5" customHeight="1" x14ac:dyDescent="0.25">
      <c r="A975" s="16">
        <v>15070130</v>
      </c>
      <c r="B975" s="17" t="s">
        <v>1211</v>
      </c>
      <c r="C975" s="17" t="s">
        <v>1960</v>
      </c>
      <c r="D975" s="17" t="s">
        <v>450</v>
      </c>
      <c r="E975" s="17" t="s">
        <v>41</v>
      </c>
      <c r="F975" s="17">
        <v>5</v>
      </c>
      <c r="G975" s="17">
        <v>2</v>
      </c>
      <c r="H975" s="18">
        <v>-72.676416669999995</v>
      </c>
      <c r="I975" s="19">
        <v>11.70947222</v>
      </c>
      <c r="J975" s="42">
        <v>0.64</v>
      </c>
      <c r="K975" s="20">
        <v>0.20178571428571429</v>
      </c>
      <c r="L975" s="20">
        <v>0.5</v>
      </c>
      <c r="M975" s="20">
        <v>1.0769230769230771</v>
      </c>
      <c r="N975" s="20">
        <v>3.3846153846153841</v>
      </c>
      <c r="O975" s="20">
        <v>1.6153846153846161</v>
      </c>
      <c r="P975" s="20">
        <v>1.1923076923076921</v>
      </c>
      <c r="Q975" s="20">
        <v>2.2692307692307692</v>
      </c>
      <c r="R975" s="20">
        <v>4.2441379310344827</v>
      </c>
      <c r="S975" s="20">
        <v>7.7038461538461513</v>
      </c>
      <c r="T975" s="20">
        <v>5.6923076923076916</v>
      </c>
      <c r="U975" s="20">
        <v>2.3199999999999998</v>
      </c>
      <c r="V975" s="43">
        <v>30.840539029935581</v>
      </c>
      <c r="W975" s="23">
        <v>306</v>
      </c>
      <c r="X975" s="44">
        <v>0.85</v>
      </c>
      <c r="Y975" s="4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</row>
    <row r="976" spans="1:39" ht="16.5" customHeight="1" x14ac:dyDescent="0.25">
      <c r="A976" s="16">
        <v>15070150</v>
      </c>
      <c r="B976" s="17" t="s">
        <v>1211</v>
      </c>
      <c r="C976" s="17" t="s">
        <v>1961</v>
      </c>
      <c r="D976" s="17" t="s">
        <v>450</v>
      </c>
      <c r="E976" s="17" t="s">
        <v>41</v>
      </c>
      <c r="F976" s="17">
        <v>5</v>
      </c>
      <c r="G976" s="17">
        <v>80</v>
      </c>
      <c r="H976" s="18">
        <v>-72.558972220000001</v>
      </c>
      <c r="I976" s="19">
        <v>11.48213889</v>
      </c>
      <c r="J976" s="42">
        <v>0.2</v>
      </c>
      <c r="K976" s="20">
        <v>0.14959975369458131</v>
      </c>
      <c r="L976" s="20">
        <v>0.45</v>
      </c>
      <c r="M976" s="20">
        <v>0.89999999999999991</v>
      </c>
      <c r="N976" s="20">
        <v>2.2999999999999989</v>
      </c>
      <c r="O976" s="20">
        <v>1.1499999999999999</v>
      </c>
      <c r="P976" s="20">
        <v>0.75</v>
      </c>
      <c r="Q976" s="20">
        <v>2.0499999999999998</v>
      </c>
      <c r="R976" s="20">
        <v>4.75</v>
      </c>
      <c r="S976" s="20">
        <v>3.799999999999998</v>
      </c>
      <c r="T976" s="20">
        <v>3</v>
      </c>
      <c r="U976" s="20">
        <v>1.368421052631579</v>
      </c>
      <c r="V976" s="43">
        <v>20.868020806326161</v>
      </c>
      <c r="W976" s="23">
        <v>239</v>
      </c>
      <c r="X976" s="44">
        <v>0.99583333333333335</v>
      </c>
      <c r="Y976" s="45" t="s">
        <v>1214</v>
      </c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</row>
    <row r="977" spans="1:39" ht="16.5" customHeight="1" x14ac:dyDescent="0.25">
      <c r="A977" s="16">
        <v>15070140</v>
      </c>
      <c r="B977" s="17" t="s">
        <v>1211</v>
      </c>
      <c r="C977" s="17" t="s">
        <v>1962</v>
      </c>
      <c r="D977" s="17" t="s">
        <v>450</v>
      </c>
      <c r="E977" s="17" t="s">
        <v>41</v>
      </c>
      <c r="F977" s="17">
        <v>5</v>
      </c>
      <c r="G977" s="17">
        <v>3</v>
      </c>
      <c r="H977" s="18">
        <v>-72.786749999999998</v>
      </c>
      <c r="I977" s="19">
        <v>11.65027778</v>
      </c>
      <c r="J977" s="42">
        <v>0.55172413793103448</v>
      </c>
      <c r="K977" s="20">
        <v>3.4790640394088669E-2</v>
      </c>
      <c r="L977" s="20">
        <v>0.13793103448275859</v>
      </c>
      <c r="M977" s="20">
        <v>0.93103448275862055</v>
      </c>
      <c r="N977" s="20">
        <v>2.137931034482758</v>
      </c>
      <c r="O977" s="20">
        <v>1.2758620689655169</v>
      </c>
      <c r="P977" s="20">
        <v>0.99999999999999978</v>
      </c>
      <c r="Q977" s="20">
        <v>1.8275862068965509</v>
      </c>
      <c r="R977" s="20">
        <v>4.1724137931034484</v>
      </c>
      <c r="S977" s="20">
        <v>6.1758620689655164</v>
      </c>
      <c r="T977" s="20">
        <v>4.8965517241379324</v>
      </c>
      <c r="U977" s="20">
        <v>2.0344827586206899</v>
      </c>
      <c r="V977" s="43">
        <v>25.17616995073892</v>
      </c>
      <c r="W977" s="23">
        <v>347</v>
      </c>
      <c r="X977" s="44">
        <v>0.96388888888888891</v>
      </c>
      <c r="Y977" s="4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</row>
    <row r="978" spans="1:39" ht="16.5" customHeight="1" x14ac:dyDescent="0.25">
      <c r="A978" s="16">
        <v>15065180</v>
      </c>
      <c r="B978" s="17" t="s">
        <v>1218</v>
      </c>
      <c r="C978" s="17" t="s">
        <v>40</v>
      </c>
      <c r="D978" s="17" t="s">
        <v>42</v>
      </c>
      <c r="E978" s="17" t="s">
        <v>41</v>
      </c>
      <c r="F978" s="17">
        <v>5</v>
      </c>
      <c r="G978" s="17">
        <v>4</v>
      </c>
      <c r="H978" s="18">
        <v>-72.917666669999988</v>
      </c>
      <c r="I978" s="19">
        <v>11.529611109999999</v>
      </c>
      <c r="J978" s="42">
        <v>1.4714285714285711</v>
      </c>
      <c r="K978" s="20">
        <v>0.85697603505713338</v>
      </c>
      <c r="L978" s="20">
        <v>1.2758620689655169</v>
      </c>
      <c r="M978" s="20">
        <v>2.675606641123883</v>
      </c>
      <c r="N978" s="20">
        <v>7.1218390804597664</v>
      </c>
      <c r="O978" s="20">
        <v>3.881093935790727</v>
      </c>
      <c r="P978" s="20">
        <v>2.7632183908045969</v>
      </c>
      <c r="Q978" s="20">
        <v>5.7666666666666648</v>
      </c>
      <c r="R978" s="20">
        <v>10.31122448979592</v>
      </c>
      <c r="S978" s="20">
        <v>12.88946886446886</v>
      </c>
      <c r="T978" s="20">
        <v>8.1657824933686989</v>
      </c>
      <c r="U978" s="20">
        <v>3.3282051282051279</v>
      </c>
      <c r="V978" s="43">
        <v>60.507372366135471</v>
      </c>
      <c r="W978" s="23">
        <v>335</v>
      </c>
      <c r="X978" s="44">
        <v>0.93055555555555558</v>
      </c>
      <c r="Y978" s="4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</row>
    <row r="979" spans="1:39" ht="16.5" customHeight="1" x14ac:dyDescent="0.25">
      <c r="A979" s="16">
        <v>15050010</v>
      </c>
      <c r="B979" s="17" t="s">
        <v>1211</v>
      </c>
      <c r="C979" s="17" t="s">
        <v>1963</v>
      </c>
      <c r="D979" s="17" t="s">
        <v>42</v>
      </c>
      <c r="E979" s="17" t="s">
        <v>41</v>
      </c>
      <c r="F979" s="17">
        <v>5</v>
      </c>
      <c r="G979" s="17">
        <v>5</v>
      </c>
      <c r="H979" s="18">
        <v>-73.052722220000007</v>
      </c>
      <c r="I979" s="19">
        <v>11.42883333</v>
      </c>
      <c r="J979" s="42">
        <v>0.14285714285714279</v>
      </c>
      <c r="K979" s="20">
        <v>3.4790640394088669E-2</v>
      </c>
      <c r="L979" s="20">
        <v>0.37931034482758619</v>
      </c>
      <c r="M979" s="20">
        <v>0.96551724137931028</v>
      </c>
      <c r="N979" s="20">
        <v>3.413793103448274</v>
      </c>
      <c r="O979" s="20">
        <v>2.068965517241379</v>
      </c>
      <c r="P979" s="20">
        <v>1.394047619047619</v>
      </c>
      <c r="Q979" s="20">
        <v>3.068965517241379</v>
      </c>
      <c r="R979" s="20">
        <v>5.5517241379310338</v>
      </c>
      <c r="S979" s="20">
        <v>6.7584225128814879</v>
      </c>
      <c r="T979" s="20">
        <v>4.455410225921522</v>
      </c>
      <c r="U979" s="20">
        <v>1.037037037037037</v>
      </c>
      <c r="V979" s="43">
        <v>29.270841040207859</v>
      </c>
      <c r="W979" s="23">
        <v>344</v>
      </c>
      <c r="X979" s="44">
        <v>0.9555555555555556</v>
      </c>
      <c r="Y979" s="4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</row>
    <row r="980" spans="1:39" ht="16.5" customHeight="1" x14ac:dyDescent="0.25">
      <c r="A980" s="16">
        <v>15060270</v>
      </c>
      <c r="B980" s="17" t="s">
        <v>1211</v>
      </c>
      <c r="C980" s="17" t="s">
        <v>1964</v>
      </c>
      <c r="D980" s="17" t="s">
        <v>42</v>
      </c>
      <c r="E980" s="17" t="s">
        <v>41</v>
      </c>
      <c r="F980" s="17">
        <v>5</v>
      </c>
      <c r="G980" s="17">
        <v>120</v>
      </c>
      <c r="H980" s="18">
        <v>-72.727916669999999</v>
      </c>
      <c r="I980" s="19">
        <v>11.189138890000001</v>
      </c>
      <c r="J980" s="42">
        <v>0.7</v>
      </c>
      <c r="K980" s="20">
        <v>0.40125205254515589</v>
      </c>
      <c r="L980" s="20">
        <v>1.033333333333333</v>
      </c>
      <c r="M980" s="20">
        <v>3.666666666666667</v>
      </c>
      <c r="N980" s="20">
        <v>6.7333333333333334</v>
      </c>
      <c r="O980" s="20">
        <v>3.6735632183908051</v>
      </c>
      <c r="P980" s="20">
        <v>2.1666666666666661</v>
      </c>
      <c r="Q980" s="20">
        <v>5.133333333333332</v>
      </c>
      <c r="R980" s="20">
        <v>8.1666666666666661</v>
      </c>
      <c r="S980" s="20">
        <v>10.451111111111111</v>
      </c>
      <c r="T980" s="20">
        <v>7.5666666666666664</v>
      </c>
      <c r="U980" s="20">
        <v>3.0333333333333332</v>
      </c>
      <c r="V980" s="43">
        <v>52.725926382047057</v>
      </c>
      <c r="W980" s="23">
        <v>360</v>
      </c>
      <c r="X980" s="44">
        <v>1</v>
      </c>
      <c r="Y980" s="4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</row>
    <row r="981" spans="1:39" ht="16.5" customHeight="1" x14ac:dyDescent="0.25">
      <c r="A981" s="16">
        <v>15060010</v>
      </c>
      <c r="B981" s="17" t="s">
        <v>1211</v>
      </c>
      <c r="C981" s="17" t="s">
        <v>1965</v>
      </c>
      <c r="D981" s="17" t="s">
        <v>42</v>
      </c>
      <c r="E981" s="17" t="s">
        <v>41</v>
      </c>
      <c r="F981" s="17">
        <v>5</v>
      </c>
      <c r="G981" s="17">
        <v>10</v>
      </c>
      <c r="H981" s="18">
        <v>-72.913499999999999</v>
      </c>
      <c r="I981" s="19">
        <v>11.38177778</v>
      </c>
      <c r="J981" s="42">
        <v>0.4</v>
      </c>
      <c r="K981" s="20">
        <v>0.29919950738916262</v>
      </c>
      <c r="L981" s="20">
        <v>0.63333333333333341</v>
      </c>
      <c r="M981" s="20">
        <v>1.966666666666667</v>
      </c>
      <c r="N981" s="20">
        <v>4.8333333333333313</v>
      </c>
      <c r="O981" s="20">
        <v>3.100000000000001</v>
      </c>
      <c r="P981" s="20">
        <v>2.1666666666666661</v>
      </c>
      <c r="Q981" s="20">
        <v>5.4999999999999982</v>
      </c>
      <c r="R981" s="20">
        <v>7.5172413793103461</v>
      </c>
      <c r="S981" s="20">
        <v>8.9080459770114899</v>
      </c>
      <c r="T981" s="20">
        <v>5.1724137931034484</v>
      </c>
      <c r="U981" s="20">
        <v>1.8275862068965509</v>
      </c>
      <c r="V981" s="43">
        <v>42.324486863710987</v>
      </c>
      <c r="W981" s="23">
        <v>356</v>
      </c>
      <c r="X981" s="44">
        <v>0.98888888888888893</v>
      </c>
      <c r="Y981" s="4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</row>
    <row r="982" spans="1:39" ht="16.5" customHeight="1" x14ac:dyDescent="0.25">
      <c r="A982" s="16">
        <v>15060080</v>
      </c>
      <c r="B982" s="17" t="s">
        <v>1211</v>
      </c>
      <c r="C982" s="17" t="s">
        <v>1966</v>
      </c>
      <c r="D982" s="17" t="s">
        <v>1967</v>
      </c>
      <c r="E982" s="17" t="s">
        <v>41</v>
      </c>
      <c r="F982" s="17">
        <v>5</v>
      </c>
      <c r="G982" s="17">
        <v>230</v>
      </c>
      <c r="H982" s="18">
        <v>-72.845222220000011</v>
      </c>
      <c r="I982" s="19">
        <v>10.75777778</v>
      </c>
      <c r="J982" s="42">
        <v>0.69999999999999984</v>
      </c>
      <c r="K982" s="20">
        <v>0.46851395730706069</v>
      </c>
      <c r="L982" s="20">
        <v>1.7333333333333329</v>
      </c>
      <c r="M982" s="20">
        <v>4.5</v>
      </c>
      <c r="N982" s="20">
        <v>7.8965517241379262</v>
      </c>
      <c r="O982" s="20">
        <v>5.4333333333333336</v>
      </c>
      <c r="P982" s="20">
        <v>4.3035714285714279</v>
      </c>
      <c r="Q982" s="20">
        <v>6.7744444444444429</v>
      </c>
      <c r="R982" s="20">
        <v>7.5000000000000018</v>
      </c>
      <c r="S982" s="20">
        <v>8.7422222222222192</v>
      </c>
      <c r="T982" s="20">
        <v>5.2333333333333343</v>
      </c>
      <c r="U982" s="20">
        <v>1.866666666666666</v>
      </c>
      <c r="V982" s="43">
        <v>55.15197044334974</v>
      </c>
      <c r="W982" s="23">
        <v>359</v>
      </c>
      <c r="X982" s="44">
        <v>0.99722222222222223</v>
      </c>
      <c r="Y982" s="4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</row>
    <row r="983" spans="1:39" ht="16.5" customHeight="1" x14ac:dyDescent="0.25">
      <c r="A983" s="16">
        <v>15065200</v>
      </c>
      <c r="B983" s="17" t="s">
        <v>1211</v>
      </c>
      <c r="C983" s="17" t="s">
        <v>1968</v>
      </c>
      <c r="D983" s="17" t="s">
        <v>1967</v>
      </c>
      <c r="E983" s="17" t="s">
        <v>41</v>
      </c>
      <c r="F983" s="17">
        <v>5</v>
      </c>
      <c r="G983" s="17">
        <v>300</v>
      </c>
      <c r="H983" s="18">
        <v>-73.003194440000001</v>
      </c>
      <c r="I983" s="19">
        <v>10.752333330000001</v>
      </c>
      <c r="J983" s="42">
        <v>0.25</v>
      </c>
      <c r="K983" s="20">
        <v>0.1391625615763547</v>
      </c>
      <c r="L983" s="20">
        <v>1.428571428571429</v>
      </c>
      <c r="M983" s="20">
        <v>4.3928571428571423</v>
      </c>
      <c r="N983" s="20">
        <v>8.9790640394088665</v>
      </c>
      <c r="O983" s="20">
        <v>5.6120689655172411</v>
      </c>
      <c r="P983" s="20">
        <v>5.2413793103448274</v>
      </c>
      <c r="Q983" s="20">
        <v>6.5172413793103416</v>
      </c>
      <c r="R983" s="20">
        <v>8.2857142857142865</v>
      </c>
      <c r="S983" s="20">
        <v>9.7595238095238059</v>
      </c>
      <c r="T983" s="20">
        <v>6.0911330049261094</v>
      </c>
      <c r="U983" s="20">
        <v>1.642857142857143</v>
      </c>
      <c r="V983" s="43">
        <v>58.339573070607543</v>
      </c>
      <c r="W983" s="23">
        <v>339</v>
      </c>
      <c r="X983" s="44">
        <v>0.94166666666666665</v>
      </c>
      <c r="Y983" s="4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</row>
    <row r="984" spans="1:39" ht="16.5" customHeight="1" x14ac:dyDescent="0.25">
      <c r="A984" s="16">
        <v>28010200</v>
      </c>
      <c r="B984" s="17" t="s">
        <v>1211</v>
      </c>
      <c r="C984" s="17" t="s">
        <v>1969</v>
      </c>
      <c r="D984" s="17" t="s">
        <v>1967</v>
      </c>
      <c r="E984" s="17" t="s">
        <v>41</v>
      </c>
      <c r="F984" s="17">
        <v>5</v>
      </c>
      <c r="G984" s="17">
        <v>594</v>
      </c>
      <c r="H984" s="18">
        <v>-73.114166669999989</v>
      </c>
      <c r="I984" s="19">
        <v>10.860222220000001</v>
      </c>
      <c r="J984" s="42">
        <v>0.44827586206896552</v>
      </c>
      <c r="K984" s="20">
        <v>0.24353448275862069</v>
      </c>
      <c r="L984" s="20">
        <v>1.428571428571429</v>
      </c>
      <c r="M984" s="20">
        <v>5.0000000000000009</v>
      </c>
      <c r="N984" s="20">
        <v>10.107142857142859</v>
      </c>
      <c r="O984" s="20">
        <v>6.2500000000000018</v>
      </c>
      <c r="P984" s="20">
        <v>4.7857142857142847</v>
      </c>
      <c r="Q984" s="20">
        <v>7.6785714285714244</v>
      </c>
      <c r="R984" s="20">
        <v>9.9285714285714306</v>
      </c>
      <c r="S984" s="20">
        <v>11.071428571428569</v>
      </c>
      <c r="T984" s="20">
        <v>6.5897740784780021</v>
      </c>
      <c r="U984" s="20">
        <v>1.607142857142857</v>
      </c>
      <c r="V984" s="43">
        <v>65.138727280448435</v>
      </c>
      <c r="W984" s="23">
        <v>339</v>
      </c>
      <c r="X984" s="44">
        <v>0.94166666666666665</v>
      </c>
      <c r="Y984" s="4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</row>
    <row r="985" spans="1:39" ht="16.5" customHeight="1" x14ac:dyDescent="0.25">
      <c r="A985" s="16">
        <v>15075501</v>
      </c>
      <c r="B985" s="17" t="s">
        <v>1227</v>
      </c>
      <c r="C985" s="17" t="s">
        <v>2512</v>
      </c>
      <c r="D985" s="17" t="s">
        <v>452</v>
      </c>
      <c r="E985" s="17" t="s">
        <v>41</v>
      </c>
      <c r="F985" s="17">
        <v>5</v>
      </c>
      <c r="G985" s="17">
        <v>10</v>
      </c>
      <c r="H985" s="18">
        <v>-71.982888889999998</v>
      </c>
      <c r="I985" s="19">
        <v>12.224305559999999</v>
      </c>
      <c r="J985" s="42">
        <v>1.9</v>
      </c>
      <c r="K985" s="20">
        <v>0.69230264109871709</v>
      </c>
      <c r="L985" s="20">
        <v>0.55679012345679013</v>
      </c>
      <c r="M985" s="20">
        <v>1.413793103448276</v>
      </c>
      <c r="N985" s="20">
        <v>3.0312899106002549</v>
      </c>
      <c r="O985" s="20">
        <v>1.268965517241379</v>
      </c>
      <c r="P985" s="20">
        <v>1.249655172413793</v>
      </c>
      <c r="Q985" s="20">
        <v>3.2600079270709461</v>
      </c>
      <c r="R985" s="20">
        <v>5.9332238642583484</v>
      </c>
      <c r="S985" s="20">
        <v>8.8704971405922635</v>
      </c>
      <c r="T985" s="20">
        <v>6.9169598874032356</v>
      </c>
      <c r="U985" s="20">
        <v>3.6428571428571419</v>
      </c>
      <c r="V985" s="43">
        <v>38.736342430441141</v>
      </c>
      <c r="W985" s="23">
        <v>344</v>
      </c>
      <c r="X985" s="44">
        <v>0.9555555555555556</v>
      </c>
      <c r="Y985" s="4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</row>
    <row r="986" spans="1:39" ht="16.5" customHeight="1" x14ac:dyDescent="0.25">
      <c r="A986" s="16">
        <v>15070060</v>
      </c>
      <c r="B986" s="17" t="s">
        <v>1211</v>
      </c>
      <c r="C986" s="17" t="s">
        <v>1578</v>
      </c>
      <c r="D986" s="17" t="s">
        <v>452</v>
      </c>
      <c r="E986" s="17" t="s">
        <v>41</v>
      </c>
      <c r="F986" s="17">
        <v>5</v>
      </c>
      <c r="G986" s="17">
        <v>40</v>
      </c>
      <c r="H986" s="18">
        <v>-71.415888890000005</v>
      </c>
      <c r="I986" s="19">
        <v>12.27341667</v>
      </c>
      <c r="J986" s="42">
        <v>1.2333333333333329</v>
      </c>
      <c r="K986" s="20">
        <v>0.49576662561576351</v>
      </c>
      <c r="L986" s="20">
        <v>0.29629629629629628</v>
      </c>
      <c r="M986" s="20">
        <v>0.39285714285714279</v>
      </c>
      <c r="N986" s="20">
        <v>1.75</v>
      </c>
      <c r="O986" s="20">
        <v>0.4642857142857143</v>
      </c>
      <c r="P986" s="20">
        <v>0.39285714285714279</v>
      </c>
      <c r="Q986" s="20">
        <v>0.78571428571428559</v>
      </c>
      <c r="R986" s="20">
        <v>2.7854406130268199</v>
      </c>
      <c r="S986" s="20">
        <v>5.9230769230769234</v>
      </c>
      <c r="T986" s="20">
        <v>4.5901856763925739</v>
      </c>
      <c r="U986" s="20">
        <v>3.9629629629629619</v>
      </c>
      <c r="V986" s="43">
        <v>23.072776716418961</v>
      </c>
      <c r="W986" s="23">
        <v>331</v>
      </c>
      <c r="X986" s="44">
        <v>0.9194444444444444</v>
      </c>
      <c r="Y986" s="4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</row>
    <row r="987" spans="1:39" ht="16.5" customHeight="1" x14ac:dyDescent="0.25">
      <c r="A987" s="16">
        <v>15070190</v>
      </c>
      <c r="B987" s="17" t="s">
        <v>1211</v>
      </c>
      <c r="C987" s="17" t="s">
        <v>1971</v>
      </c>
      <c r="D987" s="17" t="s">
        <v>452</v>
      </c>
      <c r="E987" s="17" t="s">
        <v>41</v>
      </c>
      <c r="F987" s="17">
        <v>5</v>
      </c>
      <c r="G987" s="17">
        <v>100</v>
      </c>
      <c r="H987" s="18">
        <v>-71.512777779999993</v>
      </c>
      <c r="I987" s="19">
        <v>12.269138890000001</v>
      </c>
      <c r="J987" s="42">
        <v>1.333333333333333</v>
      </c>
      <c r="K987" s="20">
        <v>0.43372331691297211</v>
      </c>
      <c r="L987" s="20">
        <v>0.33333333333333331</v>
      </c>
      <c r="M987" s="20">
        <v>0.4</v>
      </c>
      <c r="N987" s="20">
        <v>1.6355555555555561</v>
      </c>
      <c r="O987" s="20">
        <v>0.53333333333333333</v>
      </c>
      <c r="P987" s="20">
        <v>0.49999999999999989</v>
      </c>
      <c r="Q987" s="20">
        <v>1.2333333333333329</v>
      </c>
      <c r="R987" s="20">
        <v>3.1333333333333342</v>
      </c>
      <c r="S987" s="20">
        <v>6.2666666666666639</v>
      </c>
      <c r="T987" s="20">
        <v>5.8999999999999986</v>
      </c>
      <c r="U987" s="20">
        <v>3.3793103448275859</v>
      </c>
      <c r="V987" s="43">
        <v>25.08192255062945</v>
      </c>
      <c r="W987" s="23">
        <v>359</v>
      </c>
      <c r="X987" s="44">
        <v>0.99722222222222223</v>
      </c>
      <c r="Y987" s="4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</row>
    <row r="988" spans="1:39" ht="16.5" customHeight="1" x14ac:dyDescent="0.25">
      <c r="A988" s="16">
        <v>15070100</v>
      </c>
      <c r="B988" s="17" t="s">
        <v>1211</v>
      </c>
      <c r="C988" s="17" t="s">
        <v>626</v>
      </c>
      <c r="D988" s="17" t="s">
        <v>452</v>
      </c>
      <c r="E988" s="17" t="s">
        <v>41</v>
      </c>
      <c r="F988" s="17">
        <v>5</v>
      </c>
      <c r="G988" s="17">
        <v>5</v>
      </c>
      <c r="H988" s="18">
        <v>-72.180000000000007</v>
      </c>
      <c r="I988" s="19">
        <v>12</v>
      </c>
      <c r="J988" s="42">
        <v>1.2105263157894739</v>
      </c>
      <c r="K988" s="20">
        <v>0.42298094373865702</v>
      </c>
      <c r="L988" s="20">
        <v>0.22222222222222221</v>
      </c>
      <c r="M988" s="20">
        <v>0.88888888888888895</v>
      </c>
      <c r="N988" s="20">
        <v>3.3529411764705879</v>
      </c>
      <c r="O988" s="20">
        <v>1.368421052631579</v>
      </c>
      <c r="P988" s="20">
        <v>1.4736842105263159</v>
      </c>
      <c r="Q988" s="20">
        <v>3</v>
      </c>
      <c r="R988" s="20">
        <v>4.6315789473684212</v>
      </c>
      <c r="S988" s="20">
        <v>7.7105263157894726</v>
      </c>
      <c r="T988" s="20">
        <v>3.9473684210526319</v>
      </c>
      <c r="U988" s="20">
        <v>3.3157894736842111</v>
      </c>
      <c r="V988" s="43">
        <v>31.544927968162462</v>
      </c>
      <c r="W988" s="23">
        <v>224</v>
      </c>
      <c r="X988" s="44">
        <v>0.93333333333333335</v>
      </c>
      <c r="Y988" s="45" t="s">
        <v>1214</v>
      </c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</row>
    <row r="989" spans="1:39" ht="16.5" customHeight="1" x14ac:dyDescent="0.25">
      <c r="A989" s="16">
        <v>15070070</v>
      </c>
      <c r="B989" s="17" t="s">
        <v>1211</v>
      </c>
      <c r="C989" s="17" t="s">
        <v>453</v>
      </c>
      <c r="D989" s="17" t="s">
        <v>452</v>
      </c>
      <c r="E989" s="17" t="s">
        <v>41</v>
      </c>
      <c r="F989" s="17">
        <v>5</v>
      </c>
      <c r="G989" s="17">
        <v>65</v>
      </c>
      <c r="H989" s="18">
        <v>-71.952277780000003</v>
      </c>
      <c r="I989" s="19">
        <v>12.126361109999999</v>
      </c>
      <c r="J989" s="42">
        <v>0.26666666666666672</v>
      </c>
      <c r="K989" s="20">
        <v>0.1008928571428571</v>
      </c>
      <c r="L989" s="20">
        <v>0.16666666666666671</v>
      </c>
      <c r="M989" s="20">
        <v>0.6</v>
      </c>
      <c r="N989" s="20">
        <v>1.6</v>
      </c>
      <c r="O989" s="20">
        <v>0.6</v>
      </c>
      <c r="P989" s="20">
        <v>0.5</v>
      </c>
      <c r="Q989" s="20">
        <v>1.367777777777778</v>
      </c>
      <c r="R989" s="20">
        <v>3.6333333333333342</v>
      </c>
      <c r="S989" s="20">
        <v>5.5172413793103443</v>
      </c>
      <c r="T989" s="20">
        <v>4.5999999999999988</v>
      </c>
      <c r="U989" s="20">
        <v>1.3</v>
      </c>
      <c r="V989" s="43">
        <v>20.252578680897649</v>
      </c>
      <c r="W989" s="23">
        <v>359</v>
      </c>
      <c r="X989" s="44">
        <v>0.99722222222222223</v>
      </c>
      <c r="Y989" s="4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</row>
    <row r="990" spans="1:39" ht="16.5" customHeight="1" x14ac:dyDescent="0.25">
      <c r="A990" s="16">
        <v>15080080</v>
      </c>
      <c r="B990" s="17" t="s">
        <v>1211</v>
      </c>
      <c r="C990" s="17" t="s">
        <v>1972</v>
      </c>
      <c r="D990" s="17" t="s">
        <v>452</v>
      </c>
      <c r="E990" s="17" t="s">
        <v>41</v>
      </c>
      <c r="F990" s="17">
        <v>5</v>
      </c>
      <c r="G990" s="17">
        <v>35</v>
      </c>
      <c r="H990" s="18">
        <v>-71.964722219999999</v>
      </c>
      <c r="I990" s="19">
        <v>11.790416670000001</v>
      </c>
      <c r="J990" s="42">
        <v>0.15</v>
      </c>
      <c r="K990" s="20">
        <v>5.0446428571428573E-2</v>
      </c>
      <c r="L990" s="20">
        <v>0.15</v>
      </c>
      <c r="M990" s="20">
        <v>0.25</v>
      </c>
      <c r="N990" s="20">
        <v>1.6</v>
      </c>
      <c r="O990" s="20">
        <v>0.25000000000000011</v>
      </c>
      <c r="P990" s="20">
        <v>0.4</v>
      </c>
      <c r="Q990" s="20">
        <v>1.25</v>
      </c>
      <c r="R990" s="20">
        <v>2.75</v>
      </c>
      <c r="S990" s="20">
        <v>3.7649999999999988</v>
      </c>
      <c r="T990" s="20">
        <v>2.6</v>
      </c>
      <c r="U990" s="20">
        <v>0.84999999999999987</v>
      </c>
      <c r="V990" s="43">
        <v>14.06544642857143</v>
      </c>
      <c r="W990" s="23">
        <v>240</v>
      </c>
      <c r="X990" s="44">
        <v>1</v>
      </c>
      <c r="Y990" s="45" t="s">
        <v>1214</v>
      </c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</row>
    <row r="991" spans="1:39" ht="16.5" customHeight="1" x14ac:dyDescent="0.25">
      <c r="A991" s="16">
        <v>15070110</v>
      </c>
      <c r="B991" s="17" t="s">
        <v>1211</v>
      </c>
      <c r="C991" s="17" t="s">
        <v>1973</v>
      </c>
      <c r="D991" s="17" t="s">
        <v>452</v>
      </c>
      <c r="E991" s="17" t="s">
        <v>41</v>
      </c>
      <c r="F991" s="17">
        <v>5</v>
      </c>
      <c r="G991" s="17">
        <v>120</v>
      </c>
      <c r="H991" s="18">
        <v>-71.965305560000004</v>
      </c>
      <c r="I991" s="19">
        <v>11.811444440000001</v>
      </c>
      <c r="J991" s="42">
        <v>7.1428571428571425E-2</v>
      </c>
      <c r="K991" s="20">
        <v>0</v>
      </c>
      <c r="L991" s="20">
        <v>0.2142857142857143</v>
      </c>
      <c r="M991" s="20">
        <v>0.62068965517241381</v>
      </c>
      <c r="N991" s="20">
        <v>2.4285714285714279</v>
      </c>
      <c r="O991" s="20">
        <v>0.46428571428571419</v>
      </c>
      <c r="P991" s="20">
        <v>0.39285714285714279</v>
      </c>
      <c r="Q991" s="20">
        <v>1.428571428571429</v>
      </c>
      <c r="R991" s="20">
        <v>2.4285714285714288</v>
      </c>
      <c r="S991" s="20">
        <v>5.1785714285714279</v>
      </c>
      <c r="T991" s="20">
        <v>3.2142857142857149</v>
      </c>
      <c r="U991" s="20">
        <v>1</v>
      </c>
      <c r="V991" s="43">
        <v>17.442118226600989</v>
      </c>
      <c r="W991" s="23">
        <v>336</v>
      </c>
      <c r="X991" s="44">
        <v>0.93333333333333335</v>
      </c>
      <c r="Y991" s="4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</row>
    <row r="992" spans="1:39" ht="16.5" customHeight="1" x14ac:dyDescent="0.25">
      <c r="A992" s="16">
        <v>15070080</v>
      </c>
      <c r="B992" s="17" t="s">
        <v>1211</v>
      </c>
      <c r="C992" s="17" t="s">
        <v>1974</v>
      </c>
      <c r="D992" s="17" t="s">
        <v>452</v>
      </c>
      <c r="E992" s="17" t="s">
        <v>41</v>
      </c>
      <c r="F992" s="17">
        <v>5</v>
      </c>
      <c r="G992" s="17">
        <v>35</v>
      </c>
      <c r="H992" s="18">
        <v>-71.458694440000002</v>
      </c>
      <c r="I992" s="19">
        <v>12.21836111</v>
      </c>
      <c r="J992" s="42">
        <v>3.0188888888888878</v>
      </c>
      <c r="K992" s="20">
        <v>1.794037356321839</v>
      </c>
      <c r="L992" s="20">
        <v>1.1333333333333331</v>
      </c>
      <c r="M992" s="20">
        <v>1.2333333333333329</v>
      </c>
      <c r="N992" s="20">
        <v>2.066666666666666</v>
      </c>
      <c r="O992" s="20">
        <v>0.96666666666666667</v>
      </c>
      <c r="P992" s="20">
        <v>0.4</v>
      </c>
      <c r="Q992" s="20">
        <v>2.0022222222222221</v>
      </c>
      <c r="R992" s="20">
        <v>4.333333333333333</v>
      </c>
      <c r="S992" s="20">
        <v>7.9310344827586192</v>
      </c>
      <c r="T992" s="20">
        <v>8.3999999999999986</v>
      </c>
      <c r="U992" s="20">
        <v>7.0477777777777773</v>
      </c>
      <c r="V992" s="43">
        <v>40.327294061302673</v>
      </c>
      <c r="W992" s="23">
        <v>359</v>
      </c>
      <c r="X992" s="44">
        <v>0.99722222222222223</v>
      </c>
      <c r="Y992" s="4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</row>
    <row r="993" spans="1:39" ht="16.5" customHeight="1" x14ac:dyDescent="0.25">
      <c r="A993" s="16">
        <v>15085020</v>
      </c>
      <c r="B993" s="17" t="s">
        <v>1227</v>
      </c>
      <c r="C993" s="17" t="s">
        <v>454</v>
      </c>
      <c r="D993" s="17" t="s">
        <v>452</v>
      </c>
      <c r="E993" s="17" t="s">
        <v>41</v>
      </c>
      <c r="F993" s="17">
        <v>5</v>
      </c>
      <c r="G993" s="17">
        <v>85</v>
      </c>
      <c r="H993" s="18">
        <v>-71.28388889</v>
      </c>
      <c r="I993" s="19">
        <v>12.17888889</v>
      </c>
      <c r="J993" s="42">
        <v>6.6329573934837107</v>
      </c>
      <c r="K993" s="20">
        <v>2.8732559067688368</v>
      </c>
      <c r="L993" s="20">
        <v>2.25</v>
      </c>
      <c r="M993" s="20">
        <v>2.258620689655173</v>
      </c>
      <c r="N993" s="20">
        <v>2.7549999999999999</v>
      </c>
      <c r="O993" s="20">
        <v>1.484573502722323</v>
      </c>
      <c r="P993" s="20">
        <v>1.001666666666666</v>
      </c>
      <c r="Q993" s="20">
        <v>1.6111111111111109</v>
      </c>
      <c r="R993" s="20">
        <v>4.6283524904214559</v>
      </c>
      <c r="S993" s="20">
        <v>10.50196078431372</v>
      </c>
      <c r="T993" s="20">
        <v>12.743534482758619</v>
      </c>
      <c r="U993" s="20">
        <v>9.1456790123456813</v>
      </c>
      <c r="V993" s="43">
        <v>57.886712040247303</v>
      </c>
      <c r="W993" s="23">
        <v>225</v>
      </c>
      <c r="X993" s="44">
        <v>0.9375</v>
      </c>
      <c r="Y993" s="45" t="s">
        <v>1214</v>
      </c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</row>
    <row r="994" spans="1:39" ht="16.5" customHeight="1" x14ac:dyDescent="0.25">
      <c r="A994" s="16">
        <v>15070020</v>
      </c>
      <c r="B994" s="17" t="s">
        <v>1211</v>
      </c>
      <c r="C994" s="17" t="s">
        <v>1975</v>
      </c>
      <c r="D994" s="17" t="s">
        <v>452</v>
      </c>
      <c r="E994" s="17" t="s">
        <v>41</v>
      </c>
      <c r="F994" s="17">
        <v>5</v>
      </c>
      <c r="G994" s="17">
        <v>39</v>
      </c>
      <c r="H994" s="18">
        <v>-71.819194440000004</v>
      </c>
      <c r="I994" s="19">
        <v>12.34391667</v>
      </c>
      <c r="J994" s="42">
        <v>0.4137931034482758</v>
      </c>
      <c r="K994" s="20">
        <v>0.24233480550365211</v>
      </c>
      <c r="L994" s="20">
        <v>6.8965517241379309E-2</v>
      </c>
      <c r="M994" s="20">
        <v>0.10714285714285721</v>
      </c>
      <c r="N994" s="20">
        <v>0.5714285714285714</v>
      </c>
      <c r="O994" s="20">
        <v>0.4642857142857143</v>
      </c>
      <c r="P994" s="20">
        <v>0.35714285714285721</v>
      </c>
      <c r="Q994" s="20">
        <v>1.142857142857143</v>
      </c>
      <c r="R994" s="20">
        <v>2.571428571428573</v>
      </c>
      <c r="S994" s="20">
        <v>3.8571428571428559</v>
      </c>
      <c r="T994" s="20">
        <v>3.4827586206896548</v>
      </c>
      <c r="U994" s="20">
        <v>1.3988095238095239</v>
      </c>
      <c r="V994" s="43">
        <v>14.678090142121061</v>
      </c>
      <c r="W994" s="23">
        <v>340</v>
      </c>
      <c r="X994" s="44">
        <v>0.94444444444444442</v>
      </c>
      <c r="Y994" s="4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</row>
    <row r="995" spans="1:39" ht="16.5" customHeight="1" x14ac:dyDescent="0.25">
      <c r="A995" s="16">
        <v>15070240</v>
      </c>
      <c r="B995" s="17" t="s">
        <v>1211</v>
      </c>
      <c r="C995" s="17" t="s">
        <v>1976</v>
      </c>
      <c r="D995" s="17" t="s">
        <v>452</v>
      </c>
      <c r="E995" s="17" t="s">
        <v>41</v>
      </c>
      <c r="F995" s="17">
        <v>5</v>
      </c>
      <c r="G995" s="17">
        <v>100</v>
      </c>
      <c r="H995" s="18">
        <v>-72.190611110000006</v>
      </c>
      <c r="I995" s="19">
        <v>11.811638889999999</v>
      </c>
      <c r="J995" s="42">
        <v>0.44827586206896541</v>
      </c>
      <c r="K995" s="20">
        <v>0.10809948979591839</v>
      </c>
      <c r="L995" s="20">
        <v>0.41379310344827591</v>
      </c>
      <c r="M995" s="20">
        <v>0.89655172413793105</v>
      </c>
      <c r="N995" s="20">
        <v>1.7931034482758621</v>
      </c>
      <c r="O995" s="20">
        <v>0.48275862068965508</v>
      </c>
      <c r="P995" s="20">
        <v>0.55172413793103436</v>
      </c>
      <c r="Q995" s="20">
        <v>1.9402298850574711</v>
      </c>
      <c r="R995" s="20">
        <v>3.8620689655172411</v>
      </c>
      <c r="S995" s="20">
        <v>5.413793103448274</v>
      </c>
      <c r="T995" s="20">
        <v>4.6551724137931032</v>
      </c>
      <c r="U995" s="20">
        <v>1.392857142857143</v>
      </c>
      <c r="V995" s="43">
        <v>21.958427897020869</v>
      </c>
      <c r="W995" s="23">
        <v>346</v>
      </c>
      <c r="X995" s="44">
        <v>0.96111111111111114</v>
      </c>
      <c r="Y995" s="4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</row>
    <row r="996" spans="1:39" ht="16.5" customHeight="1" x14ac:dyDescent="0.25">
      <c r="A996" s="16">
        <v>15070090</v>
      </c>
      <c r="B996" s="17" t="s">
        <v>1211</v>
      </c>
      <c r="C996" s="17" t="s">
        <v>1977</v>
      </c>
      <c r="D996" s="17" t="s">
        <v>452</v>
      </c>
      <c r="E996" s="17" t="s">
        <v>41</v>
      </c>
      <c r="F996" s="17">
        <v>5</v>
      </c>
      <c r="G996" s="17">
        <v>65</v>
      </c>
      <c r="H996" s="18">
        <v>-71.819305560000004</v>
      </c>
      <c r="I996" s="19">
        <v>12.08855556</v>
      </c>
      <c r="J996" s="42">
        <v>0.73333333333333328</v>
      </c>
      <c r="K996" s="20">
        <v>0.50098522167487691</v>
      </c>
      <c r="L996" s="20">
        <v>1.1333333333333331</v>
      </c>
      <c r="M996" s="20">
        <v>1.4333333333333329</v>
      </c>
      <c r="N996" s="20">
        <v>3.5155555555555562</v>
      </c>
      <c r="O996" s="20">
        <v>1.9</v>
      </c>
      <c r="P996" s="20">
        <v>1.166666666666667</v>
      </c>
      <c r="Q996" s="20">
        <v>3.2699999999999991</v>
      </c>
      <c r="R996" s="20">
        <v>5.3666666666666671</v>
      </c>
      <c r="S996" s="20">
        <v>9.7333333333333343</v>
      </c>
      <c r="T996" s="20">
        <v>6.4505747126436779</v>
      </c>
      <c r="U996" s="20">
        <v>2.896551724137931</v>
      </c>
      <c r="V996" s="43">
        <v>38.100333880678697</v>
      </c>
      <c r="W996" s="23">
        <v>359</v>
      </c>
      <c r="X996" s="44">
        <v>0.99722222222222223</v>
      </c>
      <c r="Y996" s="4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</row>
    <row r="997" spans="1:39" ht="16.5" customHeight="1" x14ac:dyDescent="0.25">
      <c r="A997" s="16">
        <v>15080010</v>
      </c>
      <c r="B997" s="17" t="s">
        <v>1211</v>
      </c>
      <c r="C997" s="17" t="s">
        <v>1978</v>
      </c>
      <c r="D997" s="17" t="s">
        <v>452</v>
      </c>
      <c r="E997" s="17" t="s">
        <v>41</v>
      </c>
      <c r="F997" s="17">
        <v>5</v>
      </c>
      <c r="G997" s="17">
        <v>5</v>
      </c>
      <c r="H997" s="18">
        <v>-71.311972220000001</v>
      </c>
      <c r="I997" s="19">
        <v>12.34530556</v>
      </c>
      <c r="J997" s="42">
        <v>0.51724137931034475</v>
      </c>
      <c r="K997" s="20">
        <v>0.1715538474605062</v>
      </c>
      <c r="L997" s="20">
        <v>0.17241379310344829</v>
      </c>
      <c r="M997" s="20">
        <v>0.1046373365041617</v>
      </c>
      <c r="N997" s="20">
        <v>0.72413793103448254</v>
      </c>
      <c r="O997" s="20">
        <v>0.17241379310344829</v>
      </c>
      <c r="P997" s="20">
        <v>0.1785714285714286</v>
      </c>
      <c r="Q997" s="20">
        <v>0.41379310344827569</v>
      </c>
      <c r="R997" s="20">
        <v>1.6206896551724139</v>
      </c>
      <c r="S997" s="20">
        <v>3.3928571428571419</v>
      </c>
      <c r="T997" s="20">
        <v>3.4482758620689649</v>
      </c>
      <c r="U997" s="20">
        <v>2.103448275862069</v>
      </c>
      <c r="V997" s="43">
        <v>13.020033548496681</v>
      </c>
      <c r="W997" s="23">
        <v>346</v>
      </c>
      <c r="X997" s="44">
        <v>0.96111111111111114</v>
      </c>
      <c r="Y997" s="4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</row>
    <row r="998" spans="1:39" ht="16.5" customHeight="1" x14ac:dyDescent="0.25">
      <c r="A998" s="16">
        <v>15080090</v>
      </c>
      <c r="B998" s="17" t="s">
        <v>1211</v>
      </c>
      <c r="C998" s="17" t="s">
        <v>302</v>
      </c>
      <c r="D998" s="17" t="s">
        <v>452</v>
      </c>
      <c r="E998" s="17" t="s">
        <v>41</v>
      </c>
      <c r="F998" s="17">
        <v>5</v>
      </c>
      <c r="G998" s="17">
        <v>2</v>
      </c>
      <c r="H998" s="18">
        <v>-71.282499999999999</v>
      </c>
      <c r="I998" s="19">
        <v>11.93427778</v>
      </c>
      <c r="J998" s="42">
        <v>0.2413793103448276</v>
      </c>
      <c r="K998" s="20">
        <v>0.17395320197044331</v>
      </c>
      <c r="L998" s="20">
        <v>0.2068965517241379</v>
      </c>
      <c r="M998" s="20">
        <v>0.17241379310344829</v>
      </c>
      <c r="N998" s="20">
        <v>0.75862068965517226</v>
      </c>
      <c r="O998" s="20">
        <v>0.34482758620689657</v>
      </c>
      <c r="P998" s="20">
        <v>0.2857142857142857</v>
      </c>
      <c r="Q998" s="20">
        <v>0.65517241379310331</v>
      </c>
      <c r="R998" s="20">
        <v>1.931034482758621</v>
      </c>
      <c r="S998" s="20">
        <v>4.0714285714285712</v>
      </c>
      <c r="T998" s="20">
        <v>3.5517241379310351</v>
      </c>
      <c r="U998" s="20">
        <v>1.642857142857143</v>
      </c>
      <c r="V998" s="43">
        <v>14.03602216748769</v>
      </c>
      <c r="W998" s="23">
        <v>345</v>
      </c>
      <c r="X998" s="44">
        <v>0.95833333333333337</v>
      </c>
      <c r="Y998" s="4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</row>
    <row r="999" spans="1:39" ht="16.5" customHeight="1" x14ac:dyDescent="0.25">
      <c r="A999" s="16">
        <v>15085040</v>
      </c>
      <c r="B999" s="17" t="s">
        <v>1236</v>
      </c>
      <c r="C999" s="17" t="s">
        <v>1979</v>
      </c>
      <c r="D999" s="17" t="s">
        <v>452</v>
      </c>
      <c r="E999" s="17" t="s">
        <v>41</v>
      </c>
      <c r="F999" s="17">
        <v>5</v>
      </c>
      <c r="G999" s="17">
        <v>50</v>
      </c>
      <c r="H999" s="18">
        <v>-71.833055560000005</v>
      </c>
      <c r="I999" s="19">
        <v>11.68605556</v>
      </c>
      <c r="J999" s="42">
        <v>1.2</v>
      </c>
      <c r="K999" s="20">
        <v>0.33283045977011488</v>
      </c>
      <c r="L999" s="20">
        <v>0.4</v>
      </c>
      <c r="M999" s="20">
        <v>0.96666666666666667</v>
      </c>
      <c r="N999" s="20">
        <v>2.9044444444444442</v>
      </c>
      <c r="O999" s="20">
        <v>1</v>
      </c>
      <c r="P999" s="20">
        <v>0.75862068965517226</v>
      </c>
      <c r="Q999" s="20">
        <v>2.7252873563218381</v>
      </c>
      <c r="R999" s="20">
        <v>6.3793103448275872</v>
      </c>
      <c r="S999" s="20">
        <v>8.3928571428571406</v>
      </c>
      <c r="T999" s="20">
        <v>6.0808561236623078</v>
      </c>
      <c r="U999" s="20">
        <v>3.0613026819923368</v>
      </c>
      <c r="V999" s="43">
        <v>34.20217591019761</v>
      </c>
      <c r="W999" s="23">
        <v>353</v>
      </c>
      <c r="X999" s="44">
        <v>0.98055555555555551</v>
      </c>
      <c r="Y999" s="4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</row>
    <row r="1000" spans="1:39" ht="16.5" customHeight="1" x14ac:dyDescent="0.25">
      <c r="A1000" s="16">
        <v>15070010</v>
      </c>
      <c r="B1000" s="17" t="s">
        <v>1211</v>
      </c>
      <c r="C1000" s="17" t="s">
        <v>1980</v>
      </c>
      <c r="D1000" s="17" t="s">
        <v>452</v>
      </c>
      <c r="E1000" s="17" t="s">
        <v>41</v>
      </c>
      <c r="F1000" s="17">
        <v>5</v>
      </c>
      <c r="G1000" s="17">
        <v>30</v>
      </c>
      <c r="H1000" s="18">
        <v>-72.050194439999999</v>
      </c>
      <c r="I1000" s="19">
        <v>12.08658333</v>
      </c>
      <c r="J1000" s="42">
        <v>0.25</v>
      </c>
      <c r="K1000" s="20">
        <v>3.4790640394088669E-2</v>
      </c>
      <c r="L1000" s="20">
        <v>0.10344827586206901</v>
      </c>
      <c r="M1000" s="20">
        <v>0.72413793103448276</v>
      </c>
      <c r="N1000" s="20">
        <v>2</v>
      </c>
      <c r="O1000" s="20">
        <v>0.68965517241379315</v>
      </c>
      <c r="P1000" s="20">
        <v>0.48275862068965508</v>
      </c>
      <c r="Q1000" s="20">
        <v>1.241379310344827</v>
      </c>
      <c r="R1000" s="20">
        <v>3.5945303210463742</v>
      </c>
      <c r="S1000" s="20">
        <v>4.8965517241379288</v>
      </c>
      <c r="T1000" s="20">
        <v>2.931034482758621</v>
      </c>
      <c r="U1000" s="20">
        <v>1.5195402298850571</v>
      </c>
      <c r="V1000" s="43">
        <v>18.467826708566889</v>
      </c>
      <c r="W1000" s="23">
        <v>347</v>
      </c>
      <c r="X1000" s="44">
        <v>0.96388888888888891</v>
      </c>
      <c r="Y1000" s="4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</row>
    <row r="1001" spans="1:39" ht="16.5" customHeight="1" x14ac:dyDescent="0.25">
      <c r="A1001" s="16">
        <v>15080040</v>
      </c>
      <c r="B1001" s="17" t="s">
        <v>1211</v>
      </c>
      <c r="C1001" s="17" t="s">
        <v>1981</v>
      </c>
      <c r="D1001" s="17" t="s">
        <v>452</v>
      </c>
      <c r="E1001" s="17" t="s">
        <v>41</v>
      </c>
      <c r="F1001" s="17">
        <v>5</v>
      </c>
      <c r="G1001" s="17">
        <v>145</v>
      </c>
      <c r="H1001" s="18">
        <v>-71.3185</v>
      </c>
      <c r="I1001" s="19">
        <v>12.06947222</v>
      </c>
      <c r="J1001" s="42">
        <v>0.72413793103448276</v>
      </c>
      <c r="K1001" s="20">
        <v>0.37909801257006959</v>
      </c>
      <c r="L1001" s="20">
        <v>0.20804597701149419</v>
      </c>
      <c r="M1001" s="20">
        <v>0.10344827586206901</v>
      </c>
      <c r="N1001" s="20">
        <v>0.58620689655172409</v>
      </c>
      <c r="O1001" s="20">
        <v>6.8965517241379309E-2</v>
      </c>
      <c r="P1001" s="20">
        <v>0.10344827586206901</v>
      </c>
      <c r="Q1001" s="20">
        <v>0.58620689655172409</v>
      </c>
      <c r="R1001" s="20">
        <v>1.827586206896552</v>
      </c>
      <c r="S1001" s="20">
        <v>4.3103448275862064</v>
      </c>
      <c r="T1001" s="20">
        <v>4.0344827586206904</v>
      </c>
      <c r="U1001" s="20">
        <v>2.8571428571428559</v>
      </c>
      <c r="V1001" s="43">
        <v>15.789114432931321</v>
      </c>
      <c r="W1001" s="23">
        <v>347</v>
      </c>
      <c r="X1001" s="44">
        <v>0.96388888888888891</v>
      </c>
      <c r="Y1001" s="4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</row>
    <row r="1002" spans="1:39" ht="16.5" customHeight="1" x14ac:dyDescent="0.25">
      <c r="A1002" s="16">
        <v>15080070</v>
      </c>
      <c r="B1002" s="17" t="s">
        <v>1211</v>
      </c>
      <c r="C1002" s="17" t="s">
        <v>1982</v>
      </c>
      <c r="D1002" s="17" t="s">
        <v>452</v>
      </c>
      <c r="E1002" s="17" t="s">
        <v>41</v>
      </c>
      <c r="F1002" s="17">
        <v>5</v>
      </c>
      <c r="G1002" s="17">
        <v>115</v>
      </c>
      <c r="H1002" s="18">
        <v>-71.515888889999999</v>
      </c>
      <c r="I1002" s="19">
        <v>11.899416670000001</v>
      </c>
      <c r="J1002" s="42">
        <v>0.62298850574712639</v>
      </c>
      <c r="K1002" s="20">
        <v>3.3590963139120092E-2</v>
      </c>
      <c r="L1002" s="20">
        <v>0.13793103448275859</v>
      </c>
      <c r="M1002" s="20">
        <v>0.2413793103448276</v>
      </c>
      <c r="N1002" s="20">
        <v>1.140229885057471</v>
      </c>
      <c r="O1002" s="20">
        <v>0.41379310344827591</v>
      </c>
      <c r="P1002" s="20">
        <v>0.27586206896551718</v>
      </c>
      <c r="Q1002" s="20">
        <v>0.8275862068965516</v>
      </c>
      <c r="R1002" s="20">
        <v>2.8888888888888888</v>
      </c>
      <c r="S1002" s="20">
        <v>4.4999999999999982</v>
      </c>
      <c r="T1002" s="20">
        <v>2.8238916256157638</v>
      </c>
      <c r="U1002" s="20">
        <v>1.333333333333333</v>
      </c>
      <c r="V1002" s="43">
        <v>15.239474925919639</v>
      </c>
      <c r="W1002" s="23">
        <v>343</v>
      </c>
      <c r="X1002" s="44">
        <v>0.95277777777777772</v>
      </c>
      <c r="Y1002" s="4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</row>
    <row r="1003" spans="1:39" ht="16.5" customHeight="1" x14ac:dyDescent="0.25">
      <c r="A1003" s="16">
        <v>15080020</v>
      </c>
      <c r="B1003" s="17" t="s">
        <v>1211</v>
      </c>
      <c r="C1003" s="17" t="s">
        <v>1983</v>
      </c>
      <c r="D1003" s="17" t="s">
        <v>452</v>
      </c>
      <c r="E1003" s="17" t="s">
        <v>41</v>
      </c>
      <c r="F1003" s="17">
        <v>5</v>
      </c>
      <c r="G1003" s="17">
        <v>100</v>
      </c>
      <c r="H1003" s="18">
        <v>-71.268694440000004</v>
      </c>
      <c r="I1003" s="19">
        <v>12.11936111</v>
      </c>
      <c r="J1003" s="42">
        <v>2.3228070175438589</v>
      </c>
      <c r="K1003" s="20">
        <v>1.4135986518019179</v>
      </c>
      <c r="L1003" s="20">
        <v>1.0526315789473679</v>
      </c>
      <c r="M1003" s="20">
        <v>1.5317604355716881</v>
      </c>
      <c r="N1003" s="20">
        <v>2.157894736842104</v>
      </c>
      <c r="O1003" s="20">
        <v>0.89473684210526316</v>
      </c>
      <c r="P1003" s="20">
        <v>0.63157894736842102</v>
      </c>
      <c r="Q1003" s="20">
        <v>1.4736842105263159</v>
      </c>
      <c r="R1003" s="20">
        <v>4.2105263157894726</v>
      </c>
      <c r="S1003" s="20">
        <v>7.2298245614035093</v>
      </c>
      <c r="T1003" s="20">
        <v>7.1052631578947363</v>
      </c>
      <c r="U1003" s="20">
        <v>5.3929824561403503</v>
      </c>
      <c r="V1003" s="43">
        <v>35.417288911935003</v>
      </c>
      <c r="W1003" s="23">
        <v>228</v>
      </c>
      <c r="X1003" s="44">
        <v>0.95</v>
      </c>
      <c r="Y1003" s="45" t="s">
        <v>1214</v>
      </c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</row>
    <row r="1004" spans="1:39" ht="16.5" customHeight="1" x14ac:dyDescent="0.25">
      <c r="A1004" s="16">
        <v>28015070</v>
      </c>
      <c r="B1004" s="17" t="s">
        <v>1236</v>
      </c>
      <c r="C1004" s="17" t="s">
        <v>472</v>
      </c>
      <c r="D1004" s="17" t="s">
        <v>472</v>
      </c>
      <c r="E1004" s="17" t="s">
        <v>41</v>
      </c>
      <c r="F1004" s="17">
        <v>5</v>
      </c>
      <c r="G1004" s="17">
        <v>255</v>
      </c>
      <c r="H1004" s="18">
        <v>-73.016388890000002</v>
      </c>
      <c r="I1004" s="19">
        <v>10.566388890000001</v>
      </c>
      <c r="J1004" s="42">
        <v>0.86206896551724121</v>
      </c>
      <c r="K1004" s="20">
        <v>1.1794604715978081</v>
      </c>
      <c r="L1004" s="20">
        <v>4.0047562425683703</v>
      </c>
      <c r="M1004" s="20">
        <v>8.2282935455349282</v>
      </c>
      <c r="N1004" s="20">
        <v>15.51444444444444</v>
      </c>
      <c r="O1004" s="20">
        <v>12.60147783251232</v>
      </c>
      <c r="P1004" s="20">
        <v>11.576666666666661</v>
      </c>
      <c r="Q1004" s="20">
        <v>15.171111111111109</v>
      </c>
      <c r="R1004" s="20">
        <v>16.40886699507389</v>
      </c>
      <c r="S1004" s="20">
        <v>16.72413793103448</v>
      </c>
      <c r="T1004" s="20">
        <v>11.69704433497537</v>
      </c>
      <c r="U1004" s="20">
        <v>3.7241379310344822</v>
      </c>
      <c r="V1004" s="43">
        <v>117.6924664720711</v>
      </c>
      <c r="W1004" s="23">
        <v>351</v>
      </c>
      <c r="X1004" s="44">
        <v>0.97499999999999998</v>
      </c>
      <c r="Y1004" s="4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</row>
    <row r="1005" spans="1:39" ht="16.5" customHeight="1" x14ac:dyDescent="0.25">
      <c r="A1005" s="16">
        <v>28010340</v>
      </c>
      <c r="B1005" s="17" t="s">
        <v>1211</v>
      </c>
      <c r="C1005" s="17" t="s">
        <v>341</v>
      </c>
      <c r="D1005" s="17" t="s">
        <v>1572</v>
      </c>
      <c r="E1005" s="17" t="s">
        <v>41</v>
      </c>
      <c r="F1005" s="17">
        <v>5</v>
      </c>
      <c r="G1005" s="17">
        <v>340</v>
      </c>
      <c r="H1005" s="18">
        <v>-72.981944439999992</v>
      </c>
      <c r="I1005" s="19">
        <v>10.615833329999999</v>
      </c>
      <c r="J1005" s="42">
        <v>0.65517241379310331</v>
      </c>
      <c r="K1005" s="20">
        <v>0.52065992865636146</v>
      </c>
      <c r="L1005" s="20">
        <v>2.310344827586206</v>
      </c>
      <c r="M1005" s="20">
        <v>6.2413793103448283</v>
      </c>
      <c r="N1005" s="20">
        <v>11.586206896551721</v>
      </c>
      <c r="O1005" s="20">
        <v>8.9655172413793096</v>
      </c>
      <c r="P1005" s="20">
        <v>7.1091954022988491</v>
      </c>
      <c r="Q1005" s="20">
        <v>10.11785714285714</v>
      </c>
      <c r="R1005" s="20">
        <v>10.637336504161709</v>
      </c>
      <c r="S1005" s="20">
        <v>12.60459770114943</v>
      </c>
      <c r="T1005" s="20">
        <v>8.3448275862068968</v>
      </c>
      <c r="U1005" s="20">
        <v>2.7586206896551722</v>
      </c>
      <c r="V1005" s="43">
        <v>81.851715644640734</v>
      </c>
      <c r="W1005" s="23">
        <v>347</v>
      </c>
      <c r="X1005" s="44">
        <v>0.96388888888888891</v>
      </c>
      <c r="Y1005" s="4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</row>
    <row r="1006" spans="1:39" ht="16.5" customHeight="1" x14ac:dyDescent="0.25">
      <c r="A1006" s="16">
        <v>28040150</v>
      </c>
      <c r="B1006" s="17" t="s">
        <v>1211</v>
      </c>
      <c r="C1006" s="17" t="s">
        <v>475</v>
      </c>
      <c r="D1006" s="17" t="s">
        <v>476</v>
      </c>
      <c r="E1006" s="17" t="s">
        <v>32</v>
      </c>
      <c r="F1006" s="17">
        <v>5</v>
      </c>
      <c r="G1006" s="17">
        <v>140</v>
      </c>
      <c r="H1006" s="18">
        <v>-74.039222219999999</v>
      </c>
      <c r="I1006" s="19">
        <v>10.30805556</v>
      </c>
      <c r="J1006" s="42">
        <v>1.5555555555555549</v>
      </c>
      <c r="K1006" s="20">
        <v>2.1119207261448638</v>
      </c>
      <c r="L1006" s="20">
        <v>4.7407407407407396</v>
      </c>
      <c r="M1006" s="20">
        <v>7.2592592592592586</v>
      </c>
      <c r="N1006" s="20">
        <v>10.607407407407409</v>
      </c>
      <c r="O1006" s="20">
        <v>7.5555555555555536</v>
      </c>
      <c r="P1006" s="20">
        <v>7.7259259259259219</v>
      </c>
      <c r="Q1006" s="20">
        <v>10.5</v>
      </c>
      <c r="R1006" s="20">
        <v>10.07692307692308</v>
      </c>
      <c r="S1006" s="20">
        <v>10.81481481481481</v>
      </c>
      <c r="T1006" s="20">
        <v>9.4444444444444446</v>
      </c>
      <c r="U1006" s="20">
        <v>3.01358024691358</v>
      </c>
      <c r="V1006" s="43">
        <v>85.406127753685212</v>
      </c>
      <c r="W1006" s="23">
        <v>322</v>
      </c>
      <c r="X1006" s="44">
        <v>0.89444444444444449</v>
      </c>
      <c r="Y1006" s="4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</row>
    <row r="1007" spans="1:39" ht="16.5" customHeight="1" x14ac:dyDescent="0.25">
      <c r="A1007" s="16">
        <v>29060060</v>
      </c>
      <c r="B1007" s="17" t="s">
        <v>1211</v>
      </c>
      <c r="C1007" s="17" t="s">
        <v>1984</v>
      </c>
      <c r="D1007" s="17" t="s">
        <v>469</v>
      </c>
      <c r="E1007" s="17" t="s">
        <v>32</v>
      </c>
      <c r="F1007" s="17">
        <v>5</v>
      </c>
      <c r="G1007" s="17">
        <v>450</v>
      </c>
      <c r="H1007" s="18">
        <v>-74.073222220000005</v>
      </c>
      <c r="I1007" s="19">
        <v>10.651611109999999</v>
      </c>
      <c r="J1007" s="42">
        <v>1.4666666666666659</v>
      </c>
      <c r="K1007" s="20">
        <v>1.0052930415461201</v>
      </c>
      <c r="L1007" s="20">
        <v>4.1071428571428559</v>
      </c>
      <c r="M1007" s="20">
        <v>10.04926108374384</v>
      </c>
      <c r="N1007" s="20">
        <v>12.855952380952379</v>
      </c>
      <c r="O1007" s="20">
        <v>11.66666666666667</v>
      </c>
      <c r="P1007" s="20">
        <v>11.03333333333333</v>
      </c>
      <c r="Q1007" s="20">
        <v>12.448275862068961</v>
      </c>
      <c r="R1007" s="20">
        <v>13.0166468489893</v>
      </c>
      <c r="S1007" s="20">
        <v>14.37555555555555</v>
      </c>
      <c r="T1007" s="20">
        <v>11.305747126436779</v>
      </c>
      <c r="U1007" s="20">
        <v>4.5551724137931027</v>
      </c>
      <c r="V1007" s="43">
        <v>107.8857138368956</v>
      </c>
      <c r="W1007" s="23">
        <v>347</v>
      </c>
      <c r="X1007" s="44">
        <v>0.96388888888888891</v>
      </c>
      <c r="Y1007" s="4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</row>
    <row r="1008" spans="1:39" ht="16.5" customHeight="1" x14ac:dyDescent="0.25">
      <c r="A1008" s="16">
        <v>29060200</v>
      </c>
      <c r="B1008" s="17" t="s">
        <v>1211</v>
      </c>
      <c r="C1008" s="17" t="s">
        <v>1521</v>
      </c>
      <c r="D1008" s="17" t="s">
        <v>469</v>
      </c>
      <c r="E1008" s="17" t="s">
        <v>32</v>
      </c>
      <c r="F1008" s="17">
        <v>5</v>
      </c>
      <c r="G1008" s="17">
        <v>30</v>
      </c>
      <c r="H1008" s="18">
        <v>-74.186972220000001</v>
      </c>
      <c r="I1008" s="19">
        <v>10.54066667</v>
      </c>
      <c r="J1008" s="42">
        <v>0.78928571428571415</v>
      </c>
      <c r="K1008" s="20">
        <v>0.55793878854223677</v>
      </c>
      <c r="L1008" s="20">
        <v>1.966666666666667</v>
      </c>
      <c r="M1008" s="20">
        <v>6.2857142857142856</v>
      </c>
      <c r="N1008" s="20">
        <v>9.3309523809523789</v>
      </c>
      <c r="O1008" s="20">
        <v>6.8518518518518521</v>
      </c>
      <c r="P1008" s="20">
        <v>5.7499999999999973</v>
      </c>
      <c r="Q1008" s="20">
        <v>8.2068965517241352</v>
      </c>
      <c r="R1008" s="20">
        <v>10</v>
      </c>
      <c r="S1008" s="20">
        <v>11.14712643678161</v>
      </c>
      <c r="T1008" s="20">
        <v>6.4482758620689653</v>
      </c>
      <c r="U1008" s="20">
        <v>2.241379310344827</v>
      </c>
      <c r="V1008" s="43">
        <v>69.576087848932673</v>
      </c>
      <c r="W1008" s="23">
        <v>339</v>
      </c>
      <c r="X1008" s="44">
        <v>0.94166666666666665</v>
      </c>
      <c r="Y1008" s="4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</row>
    <row r="1009" spans="1:39" ht="16.5" customHeight="1" x14ac:dyDescent="0.25">
      <c r="A1009" s="16">
        <v>25025000</v>
      </c>
      <c r="B1009" s="17" t="s">
        <v>1227</v>
      </c>
      <c r="C1009" s="17" t="s">
        <v>1985</v>
      </c>
      <c r="D1009" s="17" t="s">
        <v>1986</v>
      </c>
      <c r="E1009" s="17" t="s">
        <v>32</v>
      </c>
      <c r="F1009" s="17">
        <v>5</v>
      </c>
      <c r="G1009" s="17">
        <v>120</v>
      </c>
      <c r="H1009" s="18">
        <v>-74.085805560000011</v>
      </c>
      <c r="I1009" s="19">
        <v>9.9119722199999991</v>
      </c>
      <c r="J1009" s="42">
        <v>0.67857142857142838</v>
      </c>
      <c r="K1009" s="20">
        <v>1.108330401125968</v>
      </c>
      <c r="L1009" s="20">
        <v>2.9999999999999991</v>
      </c>
      <c r="M1009" s="20">
        <v>4.1514778325123158</v>
      </c>
      <c r="N1009" s="20">
        <v>4.9999999999999982</v>
      </c>
      <c r="O1009" s="20">
        <v>3.7657550535077302</v>
      </c>
      <c r="P1009" s="20">
        <v>3.8620689655172389</v>
      </c>
      <c r="Q1009" s="20">
        <v>5.218390804597699</v>
      </c>
      <c r="R1009" s="20">
        <v>5.2758620689655187</v>
      </c>
      <c r="S1009" s="20">
        <v>5.8214285714285694</v>
      </c>
      <c r="T1009" s="20">
        <v>4.8571428571428594</v>
      </c>
      <c r="U1009" s="20">
        <v>1.6428571428571419</v>
      </c>
      <c r="V1009" s="43">
        <v>44.381885126226457</v>
      </c>
      <c r="W1009" s="23">
        <v>341</v>
      </c>
      <c r="X1009" s="44">
        <v>0.94722222222222219</v>
      </c>
      <c r="Y1009" s="4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</row>
    <row r="1010" spans="1:39" ht="16.5" customHeight="1" x14ac:dyDescent="0.25">
      <c r="A1010" s="16">
        <v>28040360</v>
      </c>
      <c r="B1010" s="17" t="s">
        <v>1211</v>
      </c>
      <c r="C1010" s="17" t="s">
        <v>1987</v>
      </c>
      <c r="D1010" s="17" t="s">
        <v>1986</v>
      </c>
      <c r="E1010" s="17" t="s">
        <v>32</v>
      </c>
      <c r="F1010" s="17">
        <v>5</v>
      </c>
      <c r="G1010" s="17">
        <v>100</v>
      </c>
      <c r="H1010" s="18">
        <v>-74.076722220000008</v>
      </c>
      <c r="I1010" s="19">
        <v>9.8610000000000007</v>
      </c>
      <c r="J1010" s="42">
        <v>1.102222222222222</v>
      </c>
      <c r="K1010" s="20">
        <v>1.6224035303776689</v>
      </c>
      <c r="L1010" s="20">
        <v>4.8160919540229878</v>
      </c>
      <c r="M1010" s="20">
        <v>6.2666666666666657</v>
      </c>
      <c r="N1010" s="20">
        <v>7.6433333333333309</v>
      </c>
      <c r="O1010" s="20">
        <v>5.1333333333333337</v>
      </c>
      <c r="P1010" s="20">
        <v>5.5722222222222202</v>
      </c>
      <c r="Q1010" s="20">
        <v>7.8666666666666636</v>
      </c>
      <c r="R1010" s="20">
        <v>7.7333333333333352</v>
      </c>
      <c r="S1010" s="20">
        <v>8.0133333333333319</v>
      </c>
      <c r="T1010" s="20">
        <v>6.7241379310344849</v>
      </c>
      <c r="U1010" s="20">
        <v>2.9999999999999991</v>
      </c>
      <c r="V1010" s="43">
        <v>65.493744526546237</v>
      </c>
      <c r="W1010" s="23">
        <v>359</v>
      </c>
      <c r="X1010" s="44">
        <v>0.99722222222222223</v>
      </c>
      <c r="Y1010" s="4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</row>
    <row r="1011" spans="1:39" ht="16.5" customHeight="1" x14ac:dyDescent="0.25">
      <c r="A1011" s="16">
        <v>28040300</v>
      </c>
      <c r="B1011" s="17" t="s">
        <v>1211</v>
      </c>
      <c r="C1011" s="17" t="s">
        <v>1988</v>
      </c>
      <c r="D1011" s="17" t="s">
        <v>1986</v>
      </c>
      <c r="E1011" s="17" t="s">
        <v>32</v>
      </c>
      <c r="F1011" s="17">
        <v>5</v>
      </c>
      <c r="G1011" s="17">
        <v>120</v>
      </c>
      <c r="H1011" s="18">
        <v>-73.85944443999999</v>
      </c>
      <c r="I1011" s="19">
        <v>9.7063055600000006</v>
      </c>
      <c r="J1011" s="42">
        <v>1.306666666666666</v>
      </c>
      <c r="K1011" s="20">
        <v>2.028294334975369</v>
      </c>
      <c r="L1011" s="20">
        <v>4.3103448275862046</v>
      </c>
      <c r="M1011" s="20">
        <v>7.2758620689655187</v>
      </c>
      <c r="N1011" s="20">
        <v>7.9655172413793069</v>
      </c>
      <c r="O1011" s="20">
        <v>5.6575505350772888</v>
      </c>
      <c r="P1011" s="20">
        <v>6.2885057471264343</v>
      </c>
      <c r="Q1011" s="20">
        <v>7.3571428571428541</v>
      </c>
      <c r="R1011" s="20">
        <v>7.8068965517241384</v>
      </c>
      <c r="S1011" s="20">
        <v>7.8148148148148122</v>
      </c>
      <c r="T1011" s="20">
        <v>6.6206896551724146</v>
      </c>
      <c r="U1011" s="20">
        <v>2.4137931034482749</v>
      </c>
      <c r="V1011" s="43">
        <v>66.846078404079279</v>
      </c>
      <c r="W1011" s="23">
        <v>348</v>
      </c>
      <c r="X1011" s="44">
        <v>0.96666666666666667</v>
      </c>
      <c r="Y1011" s="4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</row>
    <row r="1012" spans="1:39" ht="16.5" customHeight="1" x14ac:dyDescent="0.25">
      <c r="A1012" s="16">
        <v>29060340</v>
      </c>
      <c r="B1012" s="17" t="s">
        <v>1211</v>
      </c>
      <c r="C1012" s="17" t="s">
        <v>1989</v>
      </c>
      <c r="D1012" s="17" t="s">
        <v>433</v>
      </c>
      <c r="E1012" s="17" t="s">
        <v>32</v>
      </c>
      <c r="F1012" s="17">
        <v>5</v>
      </c>
      <c r="G1012" s="17">
        <v>1200</v>
      </c>
      <c r="H1012" s="18">
        <v>-74.025638889999996</v>
      </c>
      <c r="I1012" s="19">
        <v>10.77344444</v>
      </c>
      <c r="J1012" s="42">
        <v>1.2666666666666671</v>
      </c>
      <c r="K1012" s="20">
        <v>1.87173645320197</v>
      </c>
      <c r="L1012" s="20">
        <v>4.8965517241379297</v>
      </c>
      <c r="M1012" s="20">
        <v>11.241379310344829</v>
      </c>
      <c r="N1012" s="20">
        <v>15.892857142857141</v>
      </c>
      <c r="O1012" s="20">
        <v>12.071428571428569</v>
      </c>
      <c r="P1012" s="20">
        <v>9.7241379310344822</v>
      </c>
      <c r="Q1012" s="20">
        <v>14.30666666666667</v>
      </c>
      <c r="R1012" s="20">
        <v>15.782608695652179</v>
      </c>
      <c r="S1012" s="20">
        <v>18.599999999999991</v>
      </c>
      <c r="T1012" s="20">
        <v>12.17241379310345</v>
      </c>
      <c r="U1012" s="20">
        <v>5.0333333333333323</v>
      </c>
      <c r="V1012" s="43">
        <v>122.8597802884272</v>
      </c>
      <c r="W1012" s="23">
        <v>351</v>
      </c>
      <c r="X1012" s="44">
        <v>0.97499999999999998</v>
      </c>
      <c r="Y1012" s="4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</row>
    <row r="1013" spans="1:39" ht="16.5" customHeight="1" x14ac:dyDescent="0.25">
      <c r="A1013" s="16">
        <v>29060210</v>
      </c>
      <c r="B1013" s="17" t="s">
        <v>1211</v>
      </c>
      <c r="C1013" s="17" t="s">
        <v>432</v>
      </c>
      <c r="D1013" s="17" t="s">
        <v>433</v>
      </c>
      <c r="E1013" s="17" t="s">
        <v>32</v>
      </c>
      <c r="F1013" s="17">
        <v>5</v>
      </c>
      <c r="G1013" s="17">
        <v>23</v>
      </c>
      <c r="H1013" s="18">
        <v>-74.204694439999997</v>
      </c>
      <c r="I1013" s="19">
        <v>10.96683333</v>
      </c>
      <c r="J1013" s="42">
        <v>0.2344444444444444</v>
      </c>
      <c r="K1013" s="20">
        <v>0.16815476190476189</v>
      </c>
      <c r="L1013" s="20">
        <v>0.6206896551724137</v>
      </c>
      <c r="M1013" s="20">
        <v>2.7333333333333352</v>
      </c>
      <c r="N1013" s="20">
        <v>7.6666666666666634</v>
      </c>
      <c r="O1013" s="20">
        <v>8.1114942528735625</v>
      </c>
      <c r="P1013" s="20">
        <v>7.2333333333333307</v>
      </c>
      <c r="Q1013" s="20">
        <v>10.3</v>
      </c>
      <c r="R1013" s="20">
        <v>11.5</v>
      </c>
      <c r="S1013" s="20">
        <v>11.08555555555556</v>
      </c>
      <c r="T1013" s="20">
        <v>6.5</v>
      </c>
      <c r="U1013" s="20">
        <v>1.6666666666666661</v>
      </c>
      <c r="V1013" s="43">
        <v>67.820338669950743</v>
      </c>
      <c r="W1013" s="23">
        <v>359</v>
      </c>
      <c r="X1013" s="44">
        <v>0.99722222222222223</v>
      </c>
      <c r="Y1013" s="45"/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/>
      <c r="AM1013" s="5"/>
    </row>
    <row r="1014" spans="1:39" ht="16.5" customHeight="1" x14ac:dyDescent="0.25">
      <c r="A1014" s="16">
        <v>29060070</v>
      </c>
      <c r="B1014" s="17" t="s">
        <v>1211</v>
      </c>
      <c r="C1014" s="17" t="s">
        <v>243</v>
      </c>
      <c r="D1014" s="17" t="s">
        <v>433</v>
      </c>
      <c r="E1014" s="17" t="s">
        <v>32</v>
      </c>
      <c r="F1014" s="17">
        <v>5</v>
      </c>
      <c r="G1014" s="17">
        <v>800</v>
      </c>
      <c r="H1014" s="18">
        <v>-74.02680556</v>
      </c>
      <c r="I1014" s="19">
        <v>10.808194439999999</v>
      </c>
      <c r="J1014" s="42">
        <v>3.310344827586206</v>
      </c>
      <c r="K1014" s="20">
        <v>3.5034174876847279</v>
      </c>
      <c r="L1014" s="20">
        <v>8.6999999999999993</v>
      </c>
      <c r="M1014" s="20">
        <v>15.366666666666671</v>
      </c>
      <c r="N1014" s="20">
        <v>23.333333333333329</v>
      </c>
      <c r="O1014" s="20">
        <v>19.72413793103448</v>
      </c>
      <c r="P1014" s="20">
        <v>19.099999999999991</v>
      </c>
      <c r="Q1014" s="20">
        <v>23.358888888888892</v>
      </c>
      <c r="R1014" s="20">
        <v>22.166666666666671</v>
      </c>
      <c r="S1014" s="20">
        <v>24.2</v>
      </c>
      <c r="T1014" s="20">
        <v>16.15172413793103</v>
      </c>
      <c r="U1014" s="20">
        <v>7.2055555555555539</v>
      </c>
      <c r="V1014" s="43">
        <v>186.1207354953475</v>
      </c>
      <c r="W1014" s="23">
        <v>358</v>
      </c>
      <c r="X1014" s="44">
        <v>0.99444444444444446</v>
      </c>
      <c r="Y1014" s="4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</row>
    <row r="1015" spans="1:39" ht="16.5" customHeight="1" x14ac:dyDescent="0.25">
      <c r="A1015" s="16">
        <v>29060310</v>
      </c>
      <c r="B1015" s="17" t="s">
        <v>1211</v>
      </c>
      <c r="C1015" s="17" t="s">
        <v>1990</v>
      </c>
      <c r="D1015" s="17" t="s">
        <v>433</v>
      </c>
      <c r="E1015" s="17" t="s">
        <v>32</v>
      </c>
      <c r="F1015" s="17">
        <v>5</v>
      </c>
      <c r="G1015" s="17">
        <v>5</v>
      </c>
      <c r="H1015" s="18">
        <v>-74.252444439999991</v>
      </c>
      <c r="I1015" s="19">
        <v>10.93305556</v>
      </c>
      <c r="J1015" s="42">
        <v>6.6666666666666666E-2</v>
      </c>
      <c r="K1015" s="20">
        <v>6.7261904761904759E-2</v>
      </c>
      <c r="L1015" s="20">
        <v>0.33333333333333331</v>
      </c>
      <c r="M1015" s="20">
        <v>1.7011494252873569</v>
      </c>
      <c r="N1015" s="20">
        <v>5.0333333333333314</v>
      </c>
      <c r="O1015" s="20">
        <v>5.5</v>
      </c>
      <c r="P1015" s="20">
        <v>5.0999999999999988</v>
      </c>
      <c r="Q1015" s="20">
        <v>8.2666666666666639</v>
      </c>
      <c r="R1015" s="20">
        <v>9.0999999999999943</v>
      </c>
      <c r="S1015" s="20">
        <v>9.6466666666666718</v>
      </c>
      <c r="T1015" s="20">
        <v>5.3793103448275872</v>
      </c>
      <c r="U1015" s="20">
        <v>1.7355555555555551</v>
      </c>
      <c r="V1015" s="43">
        <v>51.929943897099072</v>
      </c>
      <c r="W1015" s="23">
        <v>360</v>
      </c>
      <c r="X1015" s="44">
        <v>1</v>
      </c>
      <c r="Y1015" s="4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</row>
    <row r="1016" spans="1:39" ht="16.5" customHeight="1" x14ac:dyDescent="0.25">
      <c r="A1016" s="16">
        <v>25025090</v>
      </c>
      <c r="B1016" s="17" t="s">
        <v>1227</v>
      </c>
      <c r="C1016" s="17" t="s">
        <v>1991</v>
      </c>
      <c r="D1016" s="17" t="s">
        <v>272</v>
      </c>
      <c r="E1016" s="17" t="s">
        <v>32</v>
      </c>
      <c r="F1016" s="17">
        <v>5</v>
      </c>
      <c r="G1016" s="17">
        <v>34</v>
      </c>
      <c r="H1016" s="18">
        <v>-73.970833329999991</v>
      </c>
      <c r="I1016" s="19">
        <v>9.0463333300000013</v>
      </c>
      <c r="J1016" s="42">
        <v>1.7931034482758621</v>
      </c>
      <c r="K1016" s="20">
        <v>1.8559007134363861</v>
      </c>
      <c r="L1016" s="20">
        <v>5.1482758620689637</v>
      </c>
      <c r="M1016" s="20">
        <v>10.01354679802956</v>
      </c>
      <c r="N1016" s="20">
        <v>12.765109890109891</v>
      </c>
      <c r="O1016" s="20">
        <v>11.145789174378329</v>
      </c>
      <c r="P1016" s="20">
        <v>9.5866666666666678</v>
      </c>
      <c r="Q1016" s="20">
        <v>13.96551724137931</v>
      </c>
      <c r="R1016" s="20">
        <v>15.357142857142851</v>
      </c>
      <c r="S1016" s="20">
        <v>15.33809523809524</v>
      </c>
      <c r="T1016" s="20">
        <v>12.535232383808101</v>
      </c>
      <c r="U1016" s="20">
        <v>4.9310344827586192</v>
      </c>
      <c r="V1016" s="43">
        <v>114.4354147561498</v>
      </c>
      <c r="W1016" s="23">
        <v>344</v>
      </c>
      <c r="X1016" s="44">
        <v>0.9555555555555556</v>
      </c>
      <c r="Y1016" s="4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</row>
    <row r="1017" spans="1:39" ht="16.5" customHeight="1" x14ac:dyDescent="0.25">
      <c r="A1017" s="16">
        <v>25021200</v>
      </c>
      <c r="B1017" s="17" t="s">
        <v>1211</v>
      </c>
      <c r="C1017" s="17" t="s">
        <v>1992</v>
      </c>
      <c r="D1017" s="17" t="s">
        <v>272</v>
      </c>
      <c r="E1017" s="17" t="s">
        <v>32</v>
      </c>
      <c r="F1017" s="17">
        <v>2</v>
      </c>
      <c r="G1017" s="17">
        <v>26</v>
      </c>
      <c r="H1017" s="18">
        <v>-74.079444440000003</v>
      </c>
      <c r="I1017" s="19">
        <v>9.0266666700000009</v>
      </c>
      <c r="J1017" s="42">
        <v>1.141379310344828</v>
      </c>
      <c r="K1017" s="20">
        <v>1.213944845179451</v>
      </c>
      <c r="L1017" s="20">
        <v>3.0356321839080449</v>
      </c>
      <c r="M1017" s="20">
        <v>5.9655172413793096</v>
      </c>
      <c r="N1017" s="20">
        <v>8.8592592592592556</v>
      </c>
      <c r="O1017" s="20">
        <v>6.3333333333333321</v>
      </c>
      <c r="P1017" s="20">
        <v>6.466666666666665</v>
      </c>
      <c r="Q1017" s="20">
        <v>8.9999999999999964</v>
      </c>
      <c r="R1017" s="20">
        <v>9.6071428571428594</v>
      </c>
      <c r="S1017" s="20">
        <v>11.5</v>
      </c>
      <c r="T1017" s="20">
        <v>9.2499999999999964</v>
      </c>
      <c r="U1017" s="20">
        <v>3.2499999999999991</v>
      </c>
      <c r="V1017" s="43">
        <v>75.622875697213743</v>
      </c>
      <c r="W1017" s="23">
        <v>346</v>
      </c>
      <c r="X1017" s="44">
        <v>0.96111111111111114</v>
      </c>
      <c r="Y1017" s="4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</row>
    <row r="1018" spans="1:39" ht="16.5" customHeight="1" x14ac:dyDescent="0.25">
      <c r="A1018" s="16">
        <v>25021040</v>
      </c>
      <c r="B1018" s="17" t="s">
        <v>1211</v>
      </c>
      <c r="C1018" s="17" t="s">
        <v>1993</v>
      </c>
      <c r="D1018" s="17" t="s">
        <v>272</v>
      </c>
      <c r="E1018" s="17" t="s">
        <v>32</v>
      </c>
      <c r="F1018" s="17">
        <v>5</v>
      </c>
      <c r="G1018" s="17">
        <v>25</v>
      </c>
      <c r="H1018" s="18">
        <v>-74.044222220000009</v>
      </c>
      <c r="I1018" s="19">
        <v>9.1880555600000005</v>
      </c>
      <c r="J1018" s="42">
        <v>1.0022222222222219</v>
      </c>
      <c r="K1018" s="20">
        <v>1.4322146962233171</v>
      </c>
      <c r="L1018" s="20">
        <v>4.0333333333333323</v>
      </c>
      <c r="M1018" s="20">
        <v>7.2333333333333334</v>
      </c>
      <c r="N1018" s="20">
        <v>9.2666666666666657</v>
      </c>
      <c r="O1018" s="20">
        <v>6.7666666666666684</v>
      </c>
      <c r="P1018" s="20">
        <v>6.2666666666666639</v>
      </c>
      <c r="Q1018" s="20">
        <v>8.4999999999999982</v>
      </c>
      <c r="R1018" s="20">
        <v>9.7873563218390807</v>
      </c>
      <c r="S1018" s="20">
        <v>10.199999999999999</v>
      </c>
      <c r="T1018" s="20">
        <v>8.4666666666666686</v>
      </c>
      <c r="U1018" s="20">
        <v>3.0999999999999992</v>
      </c>
      <c r="V1018" s="43">
        <v>76.055126573617954</v>
      </c>
      <c r="W1018" s="23">
        <v>360</v>
      </c>
      <c r="X1018" s="44">
        <v>1</v>
      </c>
      <c r="Y1018" s="4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</row>
    <row r="1019" spans="1:39" ht="16.5" customHeight="1" x14ac:dyDescent="0.25">
      <c r="A1019" s="16">
        <v>25021380</v>
      </c>
      <c r="B1019" s="17" t="s">
        <v>1211</v>
      </c>
      <c r="C1019" s="17" t="s">
        <v>1994</v>
      </c>
      <c r="D1019" s="17" t="s">
        <v>272</v>
      </c>
      <c r="E1019" s="17" t="s">
        <v>32</v>
      </c>
      <c r="F1019" s="17">
        <v>2</v>
      </c>
      <c r="G1019" s="17">
        <v>24</v>
      </c>
      <c r="H1019" s="18">
        <v>-74.150000000000006</v>
      </c>
      <c r="I1019" s="19">
        <v>9.07</v>
      </c>
      <c r="J1019" s="42">
        <v>1.5</v>
      </c>
      <c r="K1019" s="20">
        <v>1.795368849966551</v>
      </c>
      <c r="L1019" s="20">
        <v>4.0366666666666653</v>
      </c>
      <c r="M1019" s="20">
        <v>7.5624256837098693</v>
      </c>
      <c r="N1019" s="20">
        <v>9.7666666666666657</v>
      </c>
      <c r="O1019" s="20">
        <v>7.4285714285714306</v>
      </c>
      <c r="P1019" s="20">
        <v>7.5928571428571408</v>
      </c>
      <c r="Q1019" s="20">
        <v>9.7056650246305392</v>
      </c>
      <c r="R1019" s="20">
        <v>11.33293697978597</v>
      </c>
      <c r="S1019" s="20">
        <v>11.206896551724141</v>
      </c>
      <c r="T1019" s="20">
        <v>9.3793103448275854</v>
      </c>
      <c r="U1019" s="20">
        <v>4.0402298850574709</v>
      </c>
      <c r="V1019" s="43">
        <v>85.34759522446403</v>
      </c>
      <c r="W1019" s="23">
        <v>349</v>
      </c>
      <c r="X1019" s="44">
        <v>0.96944444444444444</v>
      </c>
      <c r="Y1019" s="4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</row>
    <row r="1020" spans="1:39" ht="16.5" customHeight="1" x14ac:dyDescent="0.25">
      <c r="A1020" s="16">
        <v>29050010</v>
      </c>
      <c r="B1020" s="17" t="s">
        <v>1211</v>
      </c>
      <c r="C1020" s="17" t="s">
        <v>1995</v>
      </c>
      <c r="D1020" s="17" t="s">
        <v>1996</v>
      </c>
      <c r="E1020" s="17" t="s">
        <v>32</v>
      </c>
      <c r="F1020" s="17">
        <v>5</v>
      </c>
      <c r="G1020" s="17">
        <v>41</v>
      </c>
      <c r="H1020" s="18">
        <v>-74.732111110000005</v>
      </c>
      <c r="I1020" s="19">
        <v>10.344416669999999</v>
      </c>
      <c r="J1020" s="42">
        <v>0.69999999999999984</v>
      </c>
      <c r="K1020" s="20">
        <v>0.9033969622331689</v>
      </c>
      <c r="L1020" s="20">
        <v>3.0333333333333332</v>
      </c>
      <c r="M1020" s="20">
        <v>5.8666666666666671</v>
      </c>
      <c r="N1020" s="20">
        <v>7.551724137931032</v>
      </c>
      <c r="O1020" s="20">
        <v>7.3080459770114956</v>
      </c>
      <c r="P1020" s="20">
        <v>7.0666666666666638</v>
      </c>
      <c r="Q1020" s="20">
        <v>7.93333333333333</v>
      </c>
      <c r="R1020" s="20">
        <v>8.7333333333333307</v>
      </c>
      <c r="S1020" s="20">
        <v>9.3333333333333321</v>
      </c>
      <c r="T1020" s="20">
        <v>5.5031928480204364</v>
      </c>
      <c r="U1020" s="20">
        <v>1.937777777777778</v>
      </c>
      <c r="V1020" s="43">
        <v>65.870804369640567</v>
      </c>
      <c r="W1020" s="23">
        <v>359</v>
      </c>
      <c r="X1020" s="44">
        <v>0.99722222222222223</v>
      </c>
      <c r="Y1020" s="4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</row>
    <row r="1021" spans="1:39" ht="16.5" customHeight="1" x14ac:dyDescent="0.25">
      <c r="A1021" s="16">
        <v>29060350</v>
      </c>
      <c r="B1021" s="17" t="s">
        <v>1211</v>
      </c>
      <c r="C1021" s="17" t="s">
        <v>1997</v>
      </c>
      <c r="D1021" s="17" t="s">
        <v>482</v>
      </c>
      <c r="E1021" s="17" t="s">
        <v>32</v>
      </c>
      <c r="F1021" s="17">
        <v>5</v>
      </c>
      <c r="G1021" s="17">
        <v>30</v>
      </c>
      <c r="H1021" s="18">
        <v>-74.29858333</v>
      </c>
      <c r="I1021" s="19">
        <v>10.631166670000001</v>
      </c>
      <c r="J1021" s="42">
        <v>0.12</v>
      </c>
      <c r="K1021" s="20">
        <v>0.12107142857142859</v>
      </c>
      <c r="L1021" s="20">
        <v>1.1200000000000001</v>
      </c>
      <c r="M1021" s="20">
        <v>3.818646232439336</v>
      </c>
      <c r="N1021" s="20">
        <v>7.4987654320987627</v>
      </c>
      <c r="O1021" s="20">
        <v>6.2222222222222223</v>
      </c>
      <c r="P1021" s="20">
        <v>5.0714285714285721</v>
      </c>
      <c r="Q1021" s="20">
        <v>6.4814814814814801</v>
      </c>
      <c r="R1021" s="20">
        <v>8.4230769230769251</v>
      </c>
      <c r="S1021" s="20">
        <v>9.8604938271604965</v>
      </c>
      <c r="T1021" s="20">
        <v>5.8888888888888893</v>
      </c>
      <c r="U1021" s="20">
        <v>1.6413333333333331</v>
      </c>
      <c r="V1021" s="43">
        <v>56.267408340701451</v>
      </c>
      <c r="W1021" s="23">
        <v>316</v>
      </c>
      <c r="X1021" s="44">
        <v>0.87777777777777777</v>
      </c>
      <c r="Y1021" s="4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/>
      <c r="AM1021" s="5"/>
    </row>
    <row r="1022" spans="1:39" ht="16.5" customHeight="1" x14ac:dyDescent="0.25">
      <c r="A1022" s="16">
        <v>29060030</v>
      </c>
      <c r="B1022" s="17" t="s">
        <v>1211</v>
      </c>
      <c r="C1022" s="17" t="s">
        <v>1998</v>
      </c>
      <c r="D1022" s="17" t="s">
        <v>482</v>
      </c>
      <c r="E1022" s="17" t="s">
        <v>32</v>
      </c>
      <c r="F1022" s="17">
        <v>5</v>
      </c>
      <c r="G1022" s="17">
        <v>20</v>
      </c>
      <c r="H1022" s="18">
        <v>-74.375500000000002</v>
      </c>
      <c r="I1022" s="19">
        <v>10.64877778</v>
      </c>
      <c r="J1022" s="42">
        <v>0.26666666666666672</v>
      </c>
      <c r="K1022" s="20">
        <v>0.26556855500821008</v>
      </c>
      <c r="L1022" s="20">
        <v>0.93333333333333313</v>
      </c>
      <c r="M1022" s="20">
        <v>4.3666666666666671</v>
      </c>
      <c r="N1022" s="20">
        <v>7.8666666666666636</v>
      </c>
      <c r="O1022" s="20">
        <v>7.1379310344827589</v>
      </c>
      <c r="P1022" s="20">
        <v>5.6999999999999984</v>
      </c>
      <c r="Q1022" s="20">
        <v>8.5333333333333332</v>
      </c>
      <c r="R1022" s="20">
        <v>9.6666666666666661</v>
      </c>
      <c r="S1022" s="20">
        <v>11.097777777777781</v>
      </c>
      <c r="T1022" s="20">
        <v>6.5390804597701164</v>
      </c>
      <c r="U1022" s="20">
        <v>1.3022222222222219</v>
      </c>
      <c r="V1022" s="43">
        <v>63.675913382594409</v>
      </c>
      <c r="W1022" s="23">
        <v>359</v>
      </c>
      <c r="X1022" s="44">
        <v>0.99722222222222223</v>
      </c>
      <c r="Y1022" s="4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</row>
    <row r="1023" spans="1:39" ht="16.5" customHeight="1" x14ac:dyDescent="0.25">
      <c r="A1023" s="16">
        <v>29060150</v>
      </c>
      <c r="B1023" s="17" t="s">
        <v>1211</v>
      </c>
      <c r="C1023" s="17" t="s">
        <v>1999</v>
      </c>
      <c r="D1023" s="17" t="s">
        <v>482</v>
      </c>
      <c r="E1023" s="17" t="s">
        <v>32</v>
      </c>
      <c r="F1023" s="17">
        <v>5</v>
      </c>
      <c r="G1023" s="17">
        <v>20</v>
      </c>
      <c r="H1023" s="18">
        <v>-74.22411111000001</v>
      </c>
      <c r="I1023" s="19">
        <v>10.57366667</v>
      </c>
      <c r="J1023" s="42">
        <v>0.4</v>
      </c>
      <c r="K1023" s="20">
        <v>0.26788793103448272</v>
      </c>
      <c r="L1023" s="20">
        <v>1.1333333333333331</v>
      </c>
      <c r="M1023" s="20">
        <v>4.700000000000002</v>
      </c>
      <c r="N1023" s="20">
        <v>8.7299999999999969</v>
      </c>
      <c r="O1023" s="20">
        <v>6.7666666666666666</v>
      </c>
      <c r="P1023" s="20">
        <v>5.466666666666665</v>
      </c>
      <c r="Q1023" s="20">
        <v>6.9999999999999956</v>
      </c>
      <c r="R1023" s="20">
        <v>8.9785969084423307</v>
      </c>
      <c r="S1023" s="20">
        <v>10.82758620689655</v>
      </c>
      <c r="T1023" s="20">
        <v>6.3103448275862082</v>
      </c>
      <c r="U1023" s="20">
        <v>1.6896551724137929</v>
      </c>
      <c r="V1023" s="43">
        <v>62.270737713040027</v>
      </c>
      <c r="W1023" s="23">
        <v>356</v>
      </c>
      <c r="X1023" s="44">
        <v>0.98888888888888893</v>
      </c>
      <c r="Y1023" s="4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</row>
    <row r="1024" spans="1:39" ht="16.5" customHeight="1" x14ac:dyDescent="0.25">
      <c r="A1024" s="16">
        <v>29060170</v>
      </c>
      <c r="B1024" s="17" t="s">
        <v>1211</v>
      </c>
      <c r="C1024" s="17" t="s">
        <v>2000</v>
      </c>
      <c r="D1024" s="17" t="s">
        <v>482</v>
      </c>
      <c r="E1024" s="17" t="s">
        <v>32</v>
      </c>
      <c r="F1024" s="17">
        <v>5</v>
      </c>
      <c r="G1024" s="17">
        <v>20</v>
      </c>
      <c r="H1024" s="18">
        <v>-74.330694440000002</v>
      </c>
      <c r="I1024" s="19">
        <v>10.68044444</v>
      </c>
      <c r="J1024" s="42">
        <v>0.16666666666666671</v>
      </c>
      <c r="K1024" s="20">
        <v>3.3630952380952379E-2</v>
      </c>
      <c r="L1024" s="20">
        <v>0.43333333333333329</v>
      </c>
      <c r="M1024" s="20">
        <v>1.967816091954024</v>
      </c>
      <c r="N1024" s="20">
        <v>4.9333333333333318</v>
      </c>
      <c r="O1024" s="20">
        <v>4.3472057074910806</v>
      </c>
      <c r="P1024" s="20">
        <v>3.6711111111111112</v>
      </c>
      <c r="Q1024" s="20">
        <v>4.8666666666666636</v>
      </c>
      <c r="R1024" s="20">
        <v>6.0057471264367823</v>
      </c>
      <c r="S1024" s="20">
        <v>7.3808295852073931</v>
      </c>
      <c r="T1024" s="20">
        <v>3.5172413793103461</v>
      </c>
      <c r="U1024" s="20">
        <v>0.89655172413793094</v>
      </c>
      <c r="V1024" s="43">
        <v>38.220133678029619</v>
      </c>
      <c r="W1024" s="23">
        <v>357</v>
      </c>
      <c r="X1024" s="44">
        <v>0.9916666666666667</v>
      </c>
      <c r="Y1024" s="4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</row>
    <row r="1025" spans="1:39" ht="16.5" customHeight="1" x14ac:dyDescent="0.25">
      <c r="A1025" s="16">
        <v>29060190</v>
      </c>
      <c r="B1025" s="17" t="s">
        <v>1211</v>
      </c>
      <c r="C1025" s="17" t="s">
        <v>1770</v>
      </c>
      <c r="D1025" s="17" t="s">
        <v>482</v>
      </c>
      <c r="E1025" s="17" t="s">
        <v>32</v>
      </c>
      <c r="F1025" s="17">
        <v>5</v>
      </c>
      <c r="G1025" s="17">
        <v>26</v>
      </c>
      <c r="H1025" s="18">
        <v>-74.255388890000006</v>
      </c>
      <c r="I1025" s="19">
        <v>10.610638890000001</v>
      </c>
      <c r="J1025" s="42">
        <v>0.38461538461538453</v>
      </c>
      <c r="K1025" s="20">
        <v>0.3880494505494505</v>
      </c>
      <c r="L1025" s="20">
        <v>1</v>
      </c>
      <c r="M1025" s="20">
        <v>3.7307692307692322</v>
      </c>
      <c r="N1025" s="20">
        <v>7.3076923076923048</v>
      </c>
      <c r="O1025" s="20">
        <v>6.080000000000001</v>
      </c>
      <c r="P1025" s="20">
        <v>4.2</v>
      </c>
      <c r="Q1025" s="20">
        <v>6.7499999999999982</v>
      </c>
      <c r="R1025" s="20">
        <v>8.4166666666666661</v>
      </c>
      <c r="S1025" s="20">
        <v>11.20833333333333</v>
      </c>
      <c r="T1025" s="20">
        <v>5.2500000000000018</v>
      </c>
      <c r="U1025" s="20">
        <v>1.639999999999999</v>
      </c>
      <c r="V1025" s="43">
        <v>56.356126373626367</v>
      </c>
      <c r="W1025" s="23">
        <v>301</v>
      </c>
      <c r="X1025" s="44">
        <v>0.83611111111111114</v>
      </c>
      <c r="Y1025" s="4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</row>
    <row r="1026" spans="1:39" ht="16.5" customHeight="1" x14ac:dyDescent="0.25">
      <c r="A1026" s="16">
        <v>29060560</v>
      </c>
      <c r="B1026" s="17" t="s">
        <v>1211</v>
      </c>
      <c r="C1026" s="17" t="s">
        <v>2001</v>
      </c>
      <c r="D1026" s="17" t="s">
        <v>489</v>
      </c>
      <c r="E1026" s="17" t="s">
        <v>32</v>
      </c>
      <c r="F1026" s="17">
        <v>5</v>
      </c>
      <c r="G1026" s="17">
        <v>50</v>
      </c>
      <c r="H1026" s="18">
        <v>-74.17794443999999</v>
      </c>
      <c r="I1026" s="19">
        <v>10.384444439999999</v>
      </c>
      <c r="J1026" s="42">
        <v>1.333333333333333</v>
      </c>
      <c r="K1026" s="20">
        <v>1.4043821839080459</v>
      </c>
      <c r="L1026" s="20">
        <v>3.3666666666666658</v>
      </c>
      <c r="M1026" s="20">
        <v>5.9000000000000012</v>
      </c>
      <c r="N1026" s="20">
        <v>7.8666666666666636</v>
      </c>
      <c r="O1026" s="20">
        <v>5.5000000000000018</v>
      </c>
      <c r="P1026" s="20">
        <v>4.9347619047619036</v>
      </c>
      <c r="Q1026" s="20">
        <v>7.2571428571428536</v>
      </c>
      <c r="R1026" s="20">
        <v>8.4333333333333318</v>
      </c>
      <c r="S1026" s="20">
        <v>10.345073891625621</v>
      </c>
      <c r="T1026" s="20">
        <v>7.6551724137931041</v>
      </c>
      <c r="U1026" s="20">
        <v>2.2195402298850571</v>
      </c>
      <c r="V1026" s="43">
        <v>66.216073481116581</v>
      </c>
      <c r="W1026" s="23">
        <v>357</v>
      </c>
      <c r="X1026" s="44">
        <v>0.9916666666666667</v>
      </c>
      <c r="Y1026" s="4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/>
      <c r="AM1026" s="5"/>
    </row>
    <row r="1027" spans="1:39" ht="16.5" customHeight="1" x14ac:dyDescent="0.25">
      <c r="A1027" s="16">
        <v>29060040</v>
      </c>
      <c r="B1027" s="17" t="s">
        <v>1211</v>
      </c>
      <c r="C1027" s="17" t="s">
        <v>489</v>
      </c>
      <c r="D1027" s="17" t="s">
        <v>489</v>
      </c>
      <c r="E1027" s="17" t="s">
        <v>32</v>
      </c>
      <c r="F1027" s="17">
        <v>5</v>
      </c>
      <c r="G1027" s="17">
        <v>40</v>
      </c>
      <c r="H1027" s="18">
        <v>-74.18222222</v>
      </c>
      <c r="I1027" s="19">
        <v>10.524361109999999</v>
      </c>
      <c r="J1027" s="42">
        <v>0.75862068965517238</v>
      </c>
      <c r="K1027" s="20">
        <v>0.62143281807372175</v>
      </c>
      <c r="L1027" s="20">
        <v>2.399999999999999</v>
      </c>
      <c r="M1027" s="20">
        <v>6.2666666666666666</v>
      </c>
      <c r="N1027" s="20">
        <v>9.1999999999999975</v>
      </c>
      <c r="O1027" s="20">
        <v>7.8333333333333339</v>
      </c>
      <c r="P1027" s="20">
        <v>6.8099999999999978</v>
      </c>
      <c r="Q1027" s="20">
        <v>8.399999999999995</v>
      </c>
      <c r="R1027" s="20">
        <v>10.06666666666667</v>
      </c>
      <c r="S1027" s="20">
        <v>11.841379310344831</v>
      </c>
      <c r="T1027" s="20">
        <v>7.6896551724137909</v>
      </c>
      <c r="U1027" s="20">
        <v>2.2758620689655169</v>
      </c>
      <c r="V1027" s="43">
        <v>74.163616726119699</v>
      </c>
      <c r="W1027" s="23">
        <v>355</v>
      </c>
      <c r="X1027" s="44">
        <v>0.98611111111111116</v>
      </c>
      <c r="Y1027" s="4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/>
      <c r="AM1027" s="5"/>
    </row>
    <row r="1028" spans="1:39" ht="16.5" customHeight="1" x14ac:dyDescent="0.25">
      <c r="A1028" s="16">
        <v>29060100</v>
      </c>
      <c r="B1028" s="17" t="s">
        <v>1211</v>
      </c>
      <c r="C1028" s="17" t="s">
        <v>2002</v>
      </c>
      <c r="D1028" s="17" t="s">
        <v>489</v>
      </c>
      <c r="E1028" s="17" t="s">
        <v>32</v>
      </c>
      <c r="F1028" s="17">
        <v>5</v>
      </c>
      <c r="G1028" s="17">
        <v>75</v>
      </c>
      <c r="H1028" s="18">
        <v>-74.108000000000004</v>
      </c>
      <c r="I1028" s="19">
        <v>10.402749999999999</v>
      </c>
      <c r="J1028" s="42">
        <v>0.66666666666666663</v>
      </c>
      <c r="K1028" s="20">
        <v>0.93702791461412116</v>
      </c>
      <c r="L1028" s="20">
        <v>3.066666666666666</v>
      </c>
      <c r="M1028" s="20">
        <v>4.9390804597701159</v>
      </c>
      <c r="N1028" s="20">
        <v>6.4241379310344797</v>
      </c>
      <c r="O1028" s="20">
        <v>5.3379310344827582</v>
      </c>
      <c r="P1028" s="20">
        <v>4.8066666666666649</v>
      </c>
      <c r="Q1028" s="20">
        <v>5.5999999999999979</v>
      </c>
      <c r="R1028" s="20">
        <v>6.6057471264367811</v>
      </c>
      <c r="S1028" s="20">
        <v>8.2088888888888842</v>
      </c>
      <c r="T1028" s="20">
        <v>6.166666666666667</v>
      </c>
      <c r="U1028" s="20">
        <v>2.7011111111111101</v>
      </c>
      <c r="V1028" s="43">
        <v>55.460591133004911</v>
      </c>
      <c r="W1028" s="23">
        <v>359</v>
      </c>
      <c r="X1028" s="44">
        <v>0.99722222222222223</v>
      </c>
      <c r="Y1028" s="45"/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/>
      <c r="AM1028" s="5"/>
    </row>
    <row r="1029" spans="1:39" ht="16.5" customHeight="1" x14ac:dyDescent="0.25">
      <c r="A1029" s="16">
        <v>25021620</v>
      </c>
      <c r="B1029" s="17" t="s">
        <v>1211</v>
      </c>
      <c r="C1029" s="17" t="s">
        <v>2003</v>
      </c>
      <c r="D1029" s="17" t="s">
        <v>462</v>
      </c>
      <c r="E1029" s="17" t="s">
        <v>32</v>
      </c>
      <c r="F1029" s="17">
        <v>5</v>
      </c>
      <c r="G1029" s="17">
        <v>80</v>
      </c>
      <c r="H1029" s="18">
        <v>-74.322166670000001</v>
      </c>
      <c r="I1029" s="19">
        <v>9.6837777799999998</v>
      </c>
      <c r="J1029" s="42">
        <v>1.3344444444444441</v>
      </c>
      <c r="K1029" s="20">
        <v>2.0642446633825942</v>
      </c>
      <c r="L1029" s="20">
        <v>3.833333333333333</v>
      </c>
      <c r="M1029" s="20">
        <v>5.7999999999999989</v>
      </c>
      <c r="N1029" s="20">
        <v>6.0333333333333314</v>
      </c>
      <c r="O1029" s="20">
        <v>4.2068965517241379</v>
      </c>
      <c r="P1029" s="20">
        <v>5.8620689655172384</v>
      </c>
      <c r="Q1029" s="20">
        <v>5.9655172413793087</v>
      </c>
      <c r="R1029" s="20">
        <v>6.6206896551724146</v>
      </c>
      <c r="S1029" s="20">
        <v>7.599999999999997</v>
      </c>
      <c r="T1029" s="20">
        <v>5.9333333333333362</v>
      </c>
      <c r="U1029" s="20">
        <v>3.066666666666666</v>
      </c>
      <c r="V1029" s="43">
        <v>58.320528188286787</v>
      </c>
      <c r="W1029" s="23">
        <v>356</v>
      </c>
      <c r="X1029" s="44">
        <v>0.98888888888888893</v>
      </c>
      <c r="Y1029" s="4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</row>
    <row r="1030" spans="1:39" ht="16.5" customHeight="1" x14ac:dyDescent="0.25">
      <c r="A1030" s="16">
        <v>25021630</v>
      </c>
      <c r="B1030" s="17" t="s">
        <v>1211</v>
      </c>
      <c r="C1030" s="17" t="s">
        <v>462</v>
      </c>
      <c r="D1030" s="17" t="s">
        <v>462</v>
      </c>
      <c r="E1030" s="17" t="s">
        <v>32</v>
      </c>
      <c r="F1030" s="17">
        <v>5</v>
      </c>
      <c r="G1030" s="17">
        <v>110</v>
      </c>
      <c r="H1030" s="18">
        <v>-74.38855556</v>
      </c>
      <c r="I1030" s="19">
        <v>9.8017500000000002</v>
      </c>
      <c r="J1030" s="42">
        <v>1.4688888888888889</v>
      </c>
      <c r="K1030" s="20">
        <v>1.79351749617802</v>
      </c>
      <c r="L1030" s="20">
        <v>3.7241379310344809</v>
      </c>
      <c r="M1030" s="20">
        <v>6.0551724137931062</v>
      </c>
      <c r="N1030" s="20">
        <v>6.9744444444444413</v>
      </c>
      <c r="O1030" s="20">
        <v>5.7</v>
      </c>
      <c r="P1030" s="20">
        <v>6.3666666666666636</v>
      </c>
      <c r="Q1030" s="20">
        <v>7.4099999999999966</v>
      </c>
      <c r="R1030" s="20">
        <v>7.0666666666666673</v>
      </c>
      <c r="S1030" s="20">
        <v>7.8333333333333313</v>
      </c>
      <c r="T1030" s="20">
        <v>6.7333333333333343</v>
      </c>
      <c r="U1030" s="20">
        <v>2.633333333333332</v>
      </c>
      <c r="V1030" s="43">
        <v>63.759494507672258</v>
      </c>
      <c r="W1030" s="23">
        <v>358</v>
      </c>
      <c r="X1030" s="44">
        <v>0.99444444444444446</v>
      </c>
      <c r="Y1030" s="45"/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/>
      <c r="AM1030" s="5"/>
    </row>
    <row r="1031" spans="1:39" ht="16.5" customHeight="1" x14ac:dyDescent="0.25">
      <c r="A1031" s="16">
        <v>29020020</v>
      </c>
      <c r="B1031" s="17" t="s">
        <v>1211</v>
      </c>
      <c r="C1031" s="17" t="s">
        <v>2004</v>
      </c>
      <c r="D1031" s="17" t="s">
        <v>2005</v>
      </c>
      <c r="E1031" s="17" t="s">
        <v>32</v>
      </c>
      <c r="F1031" s="17">
        <v>5</v>
      </c>
      <c r="G1031" s="17">
        <v>60</v>
      </c>
      <c r="H1031" s="18">
        <v>-74.42397222000001</v>
      </c>
      <c r="I1031" s="19">
        <v>10.32155556</v>
      </c>
      <c r="J1031" s="42">
        <v>0.85714285714285687</v>
      </c>
      <c r="K1031" s="20">
        <v>0.89038268564130618</v>
      </c>
      <c r="L1031" s="20">
        <v>2.6923076923076921</v>
      </c>
      <c r="M1031" s="20">
        <v>5.0835543766578262</v>
      </c>
      <c r="N1031" s="20">
        <v>7.0399999999999974</v>
      </c>
      <c r="O1031" s="20">
        <v>5.884615384615385</v>
      </c>
      <c r="P1031" s="20">
        <v>6.1111111111111098</v>
      </c>
      <c r="Q1031" s="20">
        <v>7.5185185185185164</v>
      </c>
      <c r="R1031" s="20">
        <v>8.1851851851851833</v>
      </c>
      <c r="S1031" s="20">
        <v>8.0357142857142811</v>
      </c>
      <c r="T1031" s="20">
        <v>6.3333333333333321</v>
      </c>
      <c r="U1031" s="20">
        <v>2.888888888888888</v>
      </c>
      <c r="V1031" s="43">
        <v>61.520754319116357</v>
      </c>
      <c r="W1031" s="23">
        <v>321</v>
      </c>
      <c r="X1031" s="44">
        <v>0.89166666666666672</v>
      </c>
      <c r="Y1031" s="45"/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/>
      <c r="AM1031" s="5"/>
    </row>
    <row r="1032" spans="1:39" ht="16.5" customHeight="1" x14ac:dyDescent="0.25">
      <c r="A1032" s="16">
        <v>29065000</v>
      </c>
      <c r="B1032" s="17" t="s">
        <v>1227</v>
      </c>
      <c r="C1032" s="17" t="s">
        <v>2006</v>
      </c>
      <c r="D1032" s="17" t="s">
        <v>2005</v>
      </c>
      <c r="E1032" s="17" t="s">
        <v>32</v>
      </c>
      <c r="F1032" s="17">
        <v>5</v>
      </c>
      <c r="G1032" s="17">
        <v>20</v>
      </c>
      <c r="H1032" s="18">
        <v>-74.506666670000001</v>
      </c>
      <c r="I1032" s="19">
        <v>10.51002778</v>
      </c>
      <c r="J1032" s="42">
        <v>0.53444444444444428</v>
      </c>
      <c r="K1032" s="20">
        <v>0.27712544589774069</v>
      </c>
      <c r="L1032" s="20">
        <v>1.2666666666666671</v>
      </c>
      <c r="M1032" s="20">
        <v>5.2189655172413811</v>
      </c>
      <c r="N1032" s="20">
        <v>7.9022988505747103</v>
      </c>
      <c r="O1032" s="20">
        <v>7.0747126436781604</v>
      </c>
      <c r="P1032" s="20">
        <v>6.6553846153846132</v>
      </c>
      <c r="Q1032" s="20">
        <v>8.802222222222218</v>
      </c>
      <c r="R1032" s="20">
        <v>9.4302955665024637</v>
      </c>
      <c r="S1032" s="20">
        <v>9.541570881226054</v>
      </c>
      <c r="T1032" s="20">
        <v>7.2663495838287746</v>
      </c>
      <c r="U1032" s="20">
        <v>2.204444444444444</v>
      </c>
      <c r="V1032" s="43">
        <v>66.174480882111666</v>
      </c>
      <c r="W1032" s="23">
        <v>357</v>
      </c>
      <c r="X1032" s="44">
        <v>0.9916666666666667</v>
      </c>
      <c r="Y1032" s="4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</row>
    <row r="1033" spans="1:39" ht="16.5" customHeight="1" x14ac:dyDescent="0.25">
      <c r="A1033" s="16">
        <v>28040100</v>
      </c>
      <c r="B1033" s="17" t="s">
        <v>1211</v>
      </c>
      <c r="C1033" s="17" t="s">
        <v>466</v>
      </c>
      <c r="D1033" s="17" t="s">
        <v>2005</v>
      </c>
      <c r="E1033" s="17" t="s">
        <v>32</v>
      </c>
      <c r="F1033" s="17">
        <v>5</v>
      </c>
      <c r="G1033" s="17">
        <v>100</v>
      </c>
      <c r="H1033" s="18">
        <v>-74.273250000000004</v>
      </c>
      <c r="I1033" s="19">
        <v>10.233694440000001</v>
      </c>
      <c r="J1033" s="42">
        <v>1.2</v>
      </c>
      <c r="K1033" s="20">
        <v>1.898409277504105</v>
      </c>
      <c r="L1033" s="20">
        <v>4.5333333333333314</v>
      </c>
      <c r="M1033" s="20">
        <v>7.7333333333333334</v>
      </c>
      <c r="N1033" s="20">
        <v>8.9999999999999947</v>
      </c>
      <c r="O1033" s="20">
        <v>7.8448275862068959</v>
      </c>
      <c r="P1033" s="20">
        <v>7.1999999999999966</v>
      </c>
      <c r="Q1033" s="20">
        <v>9.3218390804597693</v>
      </c>
      <c r="R1033" s="20">
        <v>9.873959571938169</v>
      </c>
      <c r="S1033" s="20">
        <v>9.7666666666666622</v>
      </c>
      <c r="T1033" s="20">
        <v>7.6333333333333364</v>
      </c>
      <c r="U1033" s="20">
        <v>2.6333333333333329</v>
      </c>
      <c r="V1033" s="43">
        <v>78.639035516108919</v>
      </c>
      <c r="W1033" s="23">
        <v>358</v>
      </c>
      <c r="X1033" s="44">
        <v>0.99444444444444446</v>
      </c>
      <c r="Y1033" s="4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</row>
    <row r="1034" spans="1:39" ht="16.5" customHeight="1" x14ac:dyDescent="0.25">
      <c r="A1034" s="16">
        <v>25021600</v>
      </c>
      <c r="B1034" s="17" t="s">
        <v>1211</v>
      </c>
      <c r="C1034" s="17" t="s">
        <v>463</v>
      </c>
      <c r="D1034" s="17" t="s">
        <v>464</v>
      </c>
      <c r="E1034" s="17" t="s">
        <v>32</v>
      </c>
      <c r="F1034" s="17">
        <v>5</v>
      </c>
      <c r="G1034" s="17">
        <v>85</v>
      </c>
      <c r="H1034" s="18">
        <v>-74.580388889999995</v>
      </c>
      <c r="I1034" s="19">
        <v>9.8725000000000005</v>
      </c>
      <c r="J1034" s="42">
        <v>1.6999999999999991</v>
      </c>
      <c r="K1034" s="20">
        <v>1.5957307060755339</v>
      </c>
      <c r="L1034" s="20">
        <v>3.4666666666666659</v>
      </c>
      <c r="M1034" s="20">
        <v>5.8000000000000016</v>
      </c>
      <c r="N1034" s="20">
        <v>5.8999999999999968</v>
      </c>
      <c r="O1034" s="20">
        <v>5.9999999999999982</v>
      </c>
      <c r="P1034" s="20">
        <v>6.2999999999999963</v>
      </c>
      <c r="Q1034" s="20">
        <v>6.4999999999999973</v>
      </c>
      <c r="R1034" s="20">
        <v>5.7333333333333361</v>
      </c>
      <c r="S1034" s="20">
        <v>5.9811111111111082</v>
      </c>
      <c r="T1034" s="20">
        <v>4.6666666666666679</v>
      </c>
      <c r="U1034" s="20">
        <v>2.4666666666666659</v>
      </c>
      <c r="V1034" s="43">
        <v>56.110175150519979</v>
      </c>
      <c r="W1034" s="23">
        <v>359</v>
      </c>
      <c r="X1034" s="44">
        <v>0.99722222222222223</v>
      </c>
      <c r="Y1034" s="4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</row>
    <row r="1035" spans="1:39" ht="16.5" customHeight="1" x14ac:dyDescent="0.25">
      <c r="A1035" s="16">
        <v>25021610</v>
      </c>
      <c r="B1035" s="17" t="s">
        <v>1211</v>
      </c>
      <c r="C1035" s="17" t="s">
        <v>2007</v>
      </c>
      <c r="D1035" s="17" t="s">
        <v>464</v>
      </c>
      <c r="E1035" s="17" t="s">
        <v>32</v>
      </c>
      <c r="F1035" s="17">
        <v>5</v>
      </c>
      <c r="G1035" s="17">
        <v>100</v>
      </c>
      <c r="H1035" s="18">
        <v>-74.504861110000007</v>
      </c>
      <c r="I1035" s="19">
        <v>9.6856666700000016</v>
      </c>
      <c r="J1035" s="42">
        <v>1.135555555555555</v>
      </c>
      <c r="K1035" s="20">
        <v>1.933199917898194</v>
      </c>
      <c r="L1035" s="20">
        <v>4.0999999999999988</v>
      </c>
      <c r="M1035" s="20">
        <v>6.0000000000000009</v>
      </c>
      <c r="N1035" s="20">
        <v>7.5722222222222202</v>
      </c>
      <c r="O1035" s="20">
        <v>5.6666666666666687</v>
      </c>
      <c r="P1035" s="20">
        <v>6.7088888888888869</v>
      </c>
      <c r="Q1035" s="20">
        <v>7.3666666666666627</v>
      </c>
      <c r="R1035" s="20">
        <v>6.8877187022252429</v>
      </c>
      <c r="S1035" s="20">
        <v>7.3999999999999977</v>
      </c>
      <c r="T1035" s="20">
        <v>6.8402298850574716</v>
      </c>
      <c r="U1035" s="20">
        <v>2.8666666666666658</v>
      </c>
      <c r="V1035" s="43">
        <v>64.477815171847553</v>
      </c>
      <c r="W1035" s="23">
        <v>359</v>
      </c>
      <c r="X1035" s="44">
        <v>0.99722222222222223</v>
      </c>
      <c r="Y1035" s="4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</row>
    <row r="1036" spans="1:39" ht="16.5" customHeight="1" x14ac:dyDescent="0.25">
      <c r="A1036" s="16">
        <v>29060180</v>
      </c>
      <c r="B1036" s="17" t="s">
        <v>1211</v>
      </c>
      <c r="C1036" s="17" t="s">
        <v>943</v>
      </c>
      <c r="D1036" s="17" t="s">
        <v>2008</v>
      </c>
      <c r="E1036" s="17" t="s">
        <v>32</v>
      </c>
      <c r="F1036" s="17">
        <v>5</v>
      </c>
      <c r="G1036" s="17">
        <v>25</v>
      </c>
      <c r="H1036" s="18">
        <v>-74.306277780000002</v>
      </c>
      <c r="I1036" s="19">
        <v>10.74252778</v>
      </c>
      <c r="J1036" s="42">
        <v>0.16666666666666671</v>
      </c>
      <c r="K1036" s="20">
        <v>6.7261904761904759E-2</v>
      </c>
      <c r="L1036" s="20">
        <v>0.56666666666666654</v>
      </c>
      <c r="M1036" s="20">
        <v>3.166666666666667</v>
      </c>
      <c r="N1036" s="20">
        <v>6.5333333333333314</v>
      </c>
      <c r="O1036" s="20">
        <v>6.1333333333333337</v>
      </c>
      <c r="P1036" s="20">
        <v>5.6411111111111092</v>
      </c>
      <c r="Q1036" s="20">
        <v>7.2999999999999972</v>
      </c>
      <c r="R1036" s="20">
        <v>8.1931034482758616</v>
      </c>
      <c r="S1036" s="20">
        <v>9.1</v>
      </c>
      <c r="T1036" s="20">
        <v>4.9310344827586228</v>
      </c>
      <c r="U1036" s="20">
        <v>1.3</v>
      </c>
      <c r="V1036" s="43">
        <v>53.099177613574163</v>
      </c>
      <c r="W1036" s="23">
        <v>359</v>
      </c>
      <c r="X1036" s="44">
        <v>0.99722222222222223</v>
      </c>
      <c r="Y1036" s="4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</row>
    <row r="1037" spans="1:39" ht="16.5" customHeight="1" x14ac:dyDescent="0.25">
      <c r="A1037" s="16">
        <v>29060270</v>
      </c>
      <c r="B1037" s="17" t="s">
        <v>1211</v>
      </c>
      <c r="C1037" s="17" t="s">
        <v>2009</v>
      </c>
      <c r="D1037" s="17" t="s">
        <v>2008</v>
      </c>
      <c r="E1037" s="17" t="s">
        <v>32</v>
      </c>
      <c r="F1037" s="17">
        <v>5</v>
      </c>
      <c r="G1037" s="17">
        <v>25</v>
      </c>
      <c r="H1037" s="18">
        <v>-74.271916669999996</v>
      </c>
      <c r="I1037" s="19">
        <v>10.7225</v>
      </c>
      <c r="J1037" s="42">
        <v>0.16666666666666671</v>
      </c>
      <c r="K1037" s="20">
        <v>0.200626026272578</v>
      </c>
      <c r="L1037" s="20">
        <v>0.63333333333333341</v>
      </c>
      <c r="M1037" s="20">
        <v>3.2758620689655178</v>
      </c>
      <c r="N1037" s="20">
        <v>5.7142857142857117</v>
      </c>
      <c r="O1037" s="20">
        <v>5.9000000000000012</v>
      </c>
      <c r="P1037" s="20">
        <v>4.8663492063492049</v>
      </c>
      <c r="Q1037" s="20">
        <v>6.9333333333333309</v>
      </c>
      <c r="R1037" s="20">
        <v>8.2062397372742204</v>
      </c>
      <c r="S1037" s="20">
        <v>8.7399206349206313</v>
      </c>
      <c r="T1037" s="20">
        <v>4.9655172413793114</v>
      </c>
      <c r="U1037" s="20">
        <v>1.1333333333333331</v>
      </c>
      <c r="V1037" s="43">
        <v>50.735467296113832</v>
      </c>
      <c r="W1037" s="23">
        <v>356</v>
      </c>
      <c r="X1037" s="44">
        <v>0.98888888888888893</v>
      </c>
      <c r="Y1037" s="4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</row>
    <row r="1038" spans="1:39" ht="16.5" customHeight="1" x14ac:dyDescent="0.25">
      <c r="A1038" s="16">
        <v>29060120</v>
      </c>
      <c r="B1038" s="17" t="s">
        <v>1211</v>
      </c>
      <c r="C1038" s="17" t="s">
        <v>2010</v>
      </c>
      <c r="D1038" s="17" t="s">
        <v>2008</v>
      </c>
      <c r="E1038" s="17" t="s">
        <v>32</v>
      </c>
      <c r="F1038" s="17">
        <v>5</v>
      </c>
      <c r="G1038" s="17">
        <v>2</v>
      </c>
      <c r="H1038" s="18">
        <v>-74.361750000000001</v>
      </c>
      <c r="I1038" s="19">
        <v>10.97622222</v>
      </c>
      <c r="J1038" s="42">
        <v>0.1</v>
      </c>
      <c r="K1038" s="20">
        <v>3.3630952380952379E-2</v>
      </c>
      <c r="L1038" s="20">
        <v>0.23333333333333331</v>
      </c>
      <c r="M1038" s="20">
        <v>0.66666666666666663</v>
      </c>
      <c r="N1038" s="20">
        <v>1.620689655172413</v>
      </c>
      <c r="O1038" s="20">
        <v>2.2758620689655178</v>
      </c>
      <c r="P1038" s="20">
        <v>1.6999999999999991</v>
      </c>
      <c r="Q1038" s="20">
        <v>2.833333333333333</v>
      </c>
      <c r="R1038" s="20">
        <v>4.1000000000000014</v>
      </c>
      <c r="S1038" s="20">
        <v>4.5666666666666664</v>
      </c>
      <c r="T1038" s="20">
        <v>2.4333333333333331</v>
      </c>
      <c r="U1038" s="20">
        <v>0.33333333333333331</v>
      </c>
      <c r="V1038" s="43">
        <v>20.896849343185551</v>
      </c>
      <c r="W1038" s="23">
        <v>358</v>
      </c>
      <c r="X1038" s="44">
        <v>0.99444444444444446</v>
      </c>
      <c r="Y1038" s="4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</row>
    <row r="1039" spans="1:39" ht="16.5" customHeight="1" x14ac:dyDescent="0.25">
      <c r="A1039" s="16">
        <v>29060540</v>
      </c>
      <c r="B1039" s="17" t="s">
        <v>1211</v>
      </c>
      <c r="C1039" s="17" t="s">
        <v>479</v>
      </c>
      <c r="D1039" s="17" t="s">
        <v>480</v>
      </c>
      <c r="E1039" s="17" t="s">
        <v>32</v>
      </c>
      <c r="F1039" s="17">
        <v>5</v>
      </c>
      <c r="G1039" s="17">
        <v>10</v>
      </c>
      <c r="H1039" s="18">
        <v>-74.647000000000006</v>
      </c>
      <c r="I1039" s="19">
        <v>10.590611109999999</v>
      </c>
      <c r="J1039" s="42">
        <v>0.26666666666666672</v>
      </c>
      <c r="K1039" s="20">
        <v>6.7261904761904759E-2</v>
      </c>
      <c r="L1039" s="20">
        <v>0.60111111111111104</v>
      </c>
      <c r="M1039" s="20">
        <v>3.7333333333333329</v>
      </c>
      <c r="N1039" s="20">
        <v>5.6666666666666643</v>
      </c>
      <c r="O1039" s="20">
        <v>5.4000000000000012</v>
      </c>
      <c r="P1039" s="20">
        <v>4.8333333333333304</v>
      </c>
      <c r="Q1039" s="20">
        <v>6.1333333333333302</v>
      </c>
      <c r="R1039" s="20">
        <v>7.3000000000000016</v>
      </c>
      <c r="S1039" s="20">
        <v>7.3999999999999968</v>
      </c>
      <c r="T1039" s="20">
        <v>5.1666666666666679</v>
      </c>
      <c r="U1039" s="20">
        <v>1.166666666666667</v>
      </c>
      <c r="V1039" s="43">
        <v>47.735039682539671</v>
      </c>
      <c r="W1039" s="23">
        <v>360</v>
      </c>
      <c r="X1039" s="44">
        <v>1</v>
      </c>
      <c r="Y1039" s="4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</row>
    <row r="1040" spans="1:39" ht="16.5" customHeight="1" x14ac:dyDescent="0.25">
      <c r="A1040" s="16">
        <v>28040140</v>
      </c>
      <c r="B1040" s="17" t="s">
        <v>1211</v>
      </c>
      <c r="C1040" s="17" t="s">
        <v>2011</v>
      </c>
      <c r="D1040" s="17" t="s">
        <v>2012</v>
      </c>
      <c r="E1040" s="17" t="s">
        <v>32</v>
      </c>
      <c r="F1040" s="17">
        <v>5</v>
      </c>
      <c r="G1040" s="17">
        <v>140</v>
      </c>
      <c r="H1040" s="18">
        <v>-74.212611109999997</v>
      </c>
      <c r="I1040" s="19">
        <v>10.033055559999999</v>
      </c>
      <c r="J1040" s="42">
        <v>1.0666666666666671</v>
      </c>
      <c r="K1040" s="20">
        <v>1.468165024630542</v>
      </c>
      <c r="L1040" s="20">
        <v>4.4137931034482749</v>
      </c>
      <c r="M1040" s="20">
        <v>6.5333333333333323</v>
      </c>
      <c r="N1040" s="20">
        <v>7.2068965517241352</v>
      </c>
      <c r="O1040" s="20">
        <v>5.9655172413793096</v>
      </c>
      <c r="P1040" s="20">
        <v>6.5252873563218374</v>
      </c>
      <c r="Q1040" s="20">
        <v>8.1034482758620641</v>
      </c>
      <c r="R1040" s="20">
        <v>9.3103448275862064</v>
      </c>
      <c r="S1040" s="20">
        <v>10.13095238095238</v>
      </c>
      <c r="T1040" s="20">
        <v>7.5357142857142856</v>
      </c>
      <c r="U1040" s="20">
        <v>2.1785714285714279</v>
      </c>
      <c r="V1040" s="43">
        <v>70.438690476190473</v>
      </c>
      <c r="W1040" s="23">
        <v>348</v>
      </c>
      <c r="X1040" s="44">
        <v>0.96666666666666667</v>
      </c>
      <c r="Y1040" s="4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</row>
    <row r="1041" spans="1:39" ht="16.5" customHeight="1" x14ac:dyDescent="0.25">
      <c r="A1041" s="16">
        <v>29050020</v>
      </c>
      <c r="B1041" s="17" t="s">
        <v>1211</v>
      </c>
      <c r="C1041" s="17" t="s">
        <v>158</v>
      </c>
      <c r="D1041" s="17" t="s">
        <v>1533</v>
      </c>
      <c r="E1041" s="17" t="s">
        <v>32</v>
      </c>
      <c r="F1041" s="17">
        <v>5</v>
      </c>
      <c r="G1041" s="17">
        <v>15</v>
      </c>
      <c r="H1041" s="18">
        <v>-74.790000000000006</v>
      </c>
      <c r="I1041" s="19">
        <v>10.487527780000001</v>
      </c>
      <c r="J1041" s="42">
        <v>0.33333333333333331</v>
      </c>
      <c r="K1041" s="20">
        <v>0.23541666666666661</v>
      </c>
      <c r="L1041" s="20">
        <v>1.166666666666667</v>
      </c>
      <c r="M1041" s="20">
        <v>3.5830049261083752</v>
      </c>
      <c r="N1041" s="20">
        <v>5.5172413793103443</v>
      </c>
      <c r="O1041" s="20">
        <v>5.4999999999999991</v>
      </c>
      <c r="P1041" s="20">
        <v>4.8388888888888886</v>
      </c>
      <c r="Q1041" s="20">
        <v>6.1377777777777762</v>
      </c>
      <c r="R1041" s="20">
        <v>5.8666666666666671</v>
      </c>
      <c r="S1041" s="20">
        <v>6.2333333333333316</v>
      </c>
      <c r="T1041" s="20">
        <v>4.4666666666666659</v>
      </c>
      <c r="U1041" s="20">
        <v>1.3</v>
      </c>
      <c r="V1041" s="43">
        <v>45.178996305418707</v>
      </c>
      <c r="W1041" s="23">
        <v>359</v>
      </c>
      <c r="X1041" s="44">
        <v>0.99722222222222223</v>
      </c>
      <c r="Y1041" s="4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</row>
    <row r="1042" spans="1:39" ht="16.5" customHeight="1" x14ac:dyDescent="0.25">
      <c r="A1042" s="16">
        <v>25025300</v>
      </c>
      <c r="B1042" s="17" t="s">
        <v>1236</v>
      </c>
      <c r="C1042" s="17" t="s">
        <v>2013</v>
      </c>
      <c r="D1042" s="17" t="s">
        <v>2014</v>
      </c>
      <c r="E1042" s="17" t="s">
        <v>32</v>
      </c>
      <c r="F1042" s="17">
        <v>5</v>
      </c>
      <c r="G1042" s="17">
        <v>50</v>
      </c>
      <c r="H1042" s="18">
        <v>-74.322277779999993</v>
      </c>
      <c r="I1042" s="19">
        <v>9.6836666700000009</v>
      </c>
      <c r="J1042" s="42">
        <v>1.27</v>
      </c>
      <c r="K1042" s="20">
        <v>1.8372390672479859</v>
      </c>
      <c r="L1042" s="20">
        <v>3.760919540229883</v>
      </c>
      <c r="M1042" s="20">
        <v>6.793103448275863</v>
      </c>
      <c r="N1042" s="20">
        <v>8.274999999999995</v>
      </c>
      <c r="O1042" s="20">
        <v>6.0929949954920239</v>
      </c>
      <c r="P1042" s="20">
        <v>6.633333333333332</v>
      </c>
      <c r="Q1042" s="20">
        <v>9.1765006385696015</v>
      </c>
      <c r="R1042" s="20">
        <v>8.7864721485411152</v>
      </c>
      <c r="S1042" s="20">
        <v>8.9496031746031708</v>
      </c>
      <c r="T1042" s="20">
        <v>7.2508917954815697</v>
      </c>
      <c r="U1042" s="20">
        <v>2.6275862068965519</v>
      </c>
      <c r="V1042" s="43">
        <v>71.453644348671091</v>
      </c>
      <c r="W1042" s="23">
        <v>341</v>
      </c>
      <c r="X1042" s="44">
        <v>0.94722222222222219</v>
      </c>
      <c r="Y1042" s="4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</row>
    <row r="1043" spans="1:39" ht="16.5" customHeight="1" x14ac:dyDescent="0.25">
      <c r="A1043" s="16">
        <v>25020900</v>
      </c>
      <c r="B1043" s="17" t="s">
        <v>1211</v>
      </c>
      <c r="C1043" s="17" t="s">
        <v>680</v>
      </c>
      <c r="D1043" s="17" t="s">
        <v>2014</v>
      </c>
      <c r="E1043" s="17" t="s">
        <v>32</v>
      </c>
      <c r="F1043" s="17">
        <v>2</v>
      </c>
      <c r="G1043" s="17">
        <v>65</v>
      </c>
      <c r="H1043" s="18">
        <v>-74.355833329999996</v>
      </c>
      <c r="I1043" s="19">
        <v>9.2338888900000011</v>
      </c>
      <c r="J1043" s="42">
        <v>0.49999999999999989</v>
      </c>
      <c r="K1043" s="20">
        <v>0.79786535303776662</v>
      </c>
      <c r="L1043" s="20">
        <v>2.2333333333333329</v>
      </c>
      <c r="M1043" s="20">
        <v>4.1070154577883482</v>
      </c>
      <c r="N1043" s="20">
        <v>6.8275862068965489</v>
      </c>
      <c r="O1043" s="20">
        <v>5.8780788177339902</v>
      </c>
      <c r="P1043" s="20">
        <v>5.0689655172413781</v>
      </c>
      <c r="Q1043" s="20">
        <v>6.7499999999999956</v>
      </c>
      <c r="R1043" s="20">
        <v>7.220443349753694</v>
      </c>
      <c r="S1043" s="20">
        <v>6.9770114942528698</v>
      </c>
      <c r="T1043" s="20">
        <v>5.5517241379310338</v>
      </c>
      <c r="U1043" s="20">
        <v>2.1390804597701152</v>
      </c>
      <c r="V1043" s="43">
        <v>54.051104127739073</v>
      </c>
      <c r="W1043" s="23">
        <v>348</v>
      </c>
      <c r="X1043" s="44">
        <v>0.96666666666666667</v>
      </c>
      <c r="Y1043" s="4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</row>
    <row r="1044" spans="1:39" ht="16.5" customHeight="1" x14ac:dyDescent="0.25">
      <c r="A1044" s="16">
        <v>25021030</v>
      </c>
      <c r="B1044" s="17" t="s">
        <v>1211</v>
      </c>
      <c r="C1044" s="17" t="s">
        <v>2015</v>
      </c>
      <c r="D1044" s="17" t="s">
        <v>2015</v>
      </c>
      <c r="E1044" s="17" t="s">
        <v>32</v>
      </c>
      <c r="F1044" s="17">
        <v>2</v>
      </c>
      <c r="G1044" s="17">
        <v>25</v>
      </c>
      <c r="H1044" s="18">
        <v>-74.501944440000003</v>
      </c>
      <c r="I1044" s="19">
        <v>9.2475000000000005</v>
      </c>
      <c r="J1044" s="42">
        <v>0.9344444444444443</v>
      </c>
      <c r="K1044" s="20">
        <v>1.094745484400657</v>
      </c>
      <c r="L1044" s="20">
        <v>2.6666666666666661</v>
      </c>
      <c r="M1044" s="20">
        <v>4.8000000000000007</v>
      </c>
      <c r="N1044" s="20">
        <v>7.7999999999999954</v>
      </c>
      <c r="O1044" s="20">
        <v>6.4827586206896557</v>
      </c>
      <c r="P1044" s="20">
        <v>7.1379310344827571</v>
      </c>
      <c r="Q1044" s="20">
        <v>8.9999999999999947</v>
      </c>
      <c r="R1044" s="20">
        <v>8.1724137931034466</v>
      </c>
      <c r="S1044" s="20">
        <v>8.6689655172413769</v>
      </c>
      <c r="T1044" s="20">
        <v>7.1071428571428577</v>
      </c>
      <c r="U1044" s="20">
        <v>2.6551724137931019</v>
      </c>
      <c r="V1044" s="43">
        <v>66.520240831964941</v>
      </c>
      <c r="W1044" s="23">
        <v>352</v>
      </c>
      <c r="X1044" s="44">
        <v>0.97777777777777775</v>
      </c>
      <c r="Y1044" s="4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</row>
    <row r="1045" spans="1:39" ht="16.5" customHeight="1" x14ac:dyDescent="0.25">
      <c r="A1045" s="16">
        <v>28040320</v>
      </c>
      <c r="B1045" s="17" t="s">
        <v>1211</v>
      </c>
      <c r="C1045" s="17" t="s">
        <v>2016</v>
      </c>
      <c r="D1045" s="17" t="s">
        <v>458</v>
      </c>
      <c r="E1045" s="17" t="s">
        <v>32</v>
      </c>
      <c r="F1045" s="17">
        <v>5</v>
      </c>
      <c r="G1045" s="17">
        <v>135</v>
      </c>
      <c r="H1045" s="18">
        <v>-73.959138890000006</v>
      </c>
      <c r="I1045" s="19">
        <v>9.70275</v>
      </c>
      <c r="J1045" s="42">
        <v>1.6</v>
      </c>
      <c r="K1045" s="20">
        <v>1.9981424466338249</v>
      </c>
      <c r="L1045" s="20">
        <v>4.5388888888888879</v>
      </c>
      <c r="M1045" s="20">
        <v>6.9666666666666677</v>
      </c>
      <c r="N1045" s="20">
        <v>8.1333333333333311</v>
      </c>
      <c r="O1045" s="20">
        <v>5.3057471264367821</v>
      </c>
      <c r="P1045" s="20">
        <v>5.8999999999999977</v>
      </c>
      <c r="Q1045" s="20">
        <v>8.0344827586206851</v>
      </c>
      <c r="R1045" s="20">
        <v>8.3151010701545793</v>
      </c>
      <c r="S1045" s="20">
        <v>9.1149425287356287</v>
      </c>
      <c r="T1045" s="20">
        <v>7.3103448275862073</v>
      </c>
      <c r="U1045" s="20">
        <v>2.310344827586206</v>
      </c>
      <c r="V1045" s="43">
        <v>69.527994474642796</v>
      </c>
      <c r="W1045" s="23">
        <v>355</v>
      </c>
      <c r="X1045" s="44">
        <v>0.98611111111111116</v>
      </c>
      <c r="Y1045" s="4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</row>
    <row r="1046" spans="1:39" ht="16.5" customHeight="1" x14ac:dyDescent="0.25">
      <c r="A1046" s="16">
        <v>25021500</v>
      </c>
      <c r="B1046" s="17" t="s">
        <v>1211</v>
      </c>
      <c r="C1046" s="17" t="s">
        <v>457</v>
      </c>
      <c r="D1046" s="17" t="s">
        <v>458</v>
      </c>
      <c r="E1046" s="17" t="s">
        <v>32</v>
      </c>
      <c r="F1046" s="17">
        <v>5</v>
      </c>
      <c r="G1046" s="17">
        <v>35</v>
      </c>
      <c r="H1046" s="18">
        <v>-74.352249999999998</v>
      </c>
      <c r="I1046" s="19">
        <v>9.58116667</v>
      </c>
      <c r="J1046" s="42">
        <v>1.2333333333333329</v>
      </c>
      <c r="K1046" s="20">
        <v>1.696623563218391</v>
      </c>
      <c r="L1046" s="20">
        <v>2.9999999999999991</v>
      </c>
      <c r="M1046" s="20">
        <v>5.5666666666666673</v>
      </c>
      <c r="N1046" s="20">
        <v>7.1999999999999966</v>
      </c>
      <c r="O1046" s="20">
        <v>5.4333333333333318</v>
      </c>
      <c r="P1046" s="20">
        <v>5.1666666666666652</v>
      </c>
      <c r="Q1046" s="20">
        <v>6.2999999999999972</v>
      </c>
      <c r="R1046" s="20">
        <v>5.6</v>
      </c>
      <c r="S1046" s="20">
        <v>6.4666666666666632</v>
      </c>
      <c r="T1046" s="20">
        <v>6.2333333333333343</v>
      </c>
      <c r="U1046" s="20">
        <v>2.5999999999999992</v>
      </c>
      <c r="V1046" s="43">
        <v>56.496623563218378</v>
      </c>
      <c r="W1046" s="23">
        <v>360</v>
      </c>
      <c r="X1046" s="44">
        <v>1</v>
      </c>
      <c r="Y1046" s="4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</row>
    <row r="1047" spans="1:39" ht="16.5" customHeight="1" x14ac:dyDescent="0.25">
      <c r="A1047" s="16">
        <v>25021190</v>
      </c>
      <c r="B1047" s="17" t="s">
        <v>1211</v>
      </c>
      <c r="C1047" s="17" t="s">
        <v>2017</v>
      </c>
      <c r="D1047" s="17" t="s">
        <v>2018</v>
      </c>
      <c r="E1047" s="17" t="s">
        <v>32</v>
      </c>
      <c r="F1047" s="17">
        <v>5</v>
      </c>
      <c r="G1047" s="17">
        <v>100</v>
      </c>
      <c r="H1047" s="18">
        <v>-74.595638890000004</v>
      </c>
      <c r="I1047" s="19">
        <v>9.6229444399999995</v>
      </c>
      <c r="J1047" s="42">
        <v>1.214285714285714</v>
      </c>
      <c r="K1047" s="20">
        <v>1.6219636487175131</v>
      </c>
      <c r="L1047" s="20">
        <v>4.0357142857142856</v>
      </c>
      <c r="M1047" s="20">
        <v>6.6428571428571406</v>
      </c>
      <c r="N1047" s="20">
        <v>7.7142857142857109</v>
      </c>
      <c r="O1047" s="20">
        <v>5.8000000000000016</v>
      </c>
      <c r="P1047" s="20">
        <v>5.9666666666666641</v>
      </c>
      <c r="Q1047" s="20">
        <v>8.2666666666666639</v>
      </c>
      <c r="R1047" s="20">
        <v>7.0333333333333332</v>
      </c>
      <c r="S1047" s="20">
        <v>7.4482758620689644</v>
      </c>
      <c r="T1047" s="20">
        <v>6.0344827586206922</v>
      </c>
      <c r="U1047" s="20">
        <v>2.6071428571428559</v>
      </c>
      <c r="V1047" s="43">
        <v>64.385674650359533</v>
      </c>
      <c r="W1047" s="23">
        <v>347</v>
      </c>
      <c r="X1047" s="44">
        <v>0.96388888888888891</v>
      </c>
      <c r="Y1047" s="4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</row>
    <row r="1048" spans="1:39" ht="16.5" customHeight="1" x14ac:dyDescent="0.25">
      <c r="A1048" s="16">
        <v>25021020</v>
      </c>
      <c r="B1048" s="17" t="s">
        <v>1211</v>
      </c>
      <c r="C1048" s="17" t="s">
        <v>2019</v>
      </c>
      <c r="D1048" s="17" t="s">
        <v>2018</v>
      </c>
      <c r="E1048" s="17" t="s">
        <v>32</v>
      </c>
      <c r="F1048" s="17">
        <v>2</v>
      </c>
      <c r="G1048" s="17">
        <v>25</v>
      </c>
      <c r="H1048" s="18">
        <v>-74.739166669999989</v>
      </c>
      <c r="I1048" s="19">
        <v>9.436666670000001</v>
      </c>
      <c r="J1048" s="42">
        <v>0.51724137931034475</v>
      </c>
      <c r="K1048" s="20">
        <v>0.75459699337523334</v>
      </c>
      <c r="L1048" s="20">
        <v>2.1126436781609188</v>
      </c>
      <c r="M1048" s="20">
        <v>4.2000000000000011</v>
      </c>
      <c r="N1048" s="20">
        <v>7.0733333333333306</v>
      </c>
      <c r="O1048" s="20">
        <v>5.9666666666666668</v>
      </c>
      <c r="P1048" s="20">
        <v>5.8666666666666636</v>
      </c>
      <c r="Q1048" s="20">
        <v>6.5356321839080431</v>
      </c>
      <c r="R1048" s="20">
        <v>6.7241379310344849</v>
      </c>
      <c r="S1048" s="20">
        <v>6.8275862068965489</v>
      </c>
      <c r="T1048" s="20">
        <v>4.4359605911330036</v>
      </c>
      <c r="U1048" s="20">
        <v>1.930864197530864</v>
      </c>
      <c r="V1048" s="43">
        <v>52.945329828016114</v>
      </c>
      <c r="W1048" s="23">
        <v>349</v>
      </c>
      <c r="X1048" s="44">
        <v>0.96944444444444444</v>
      </c>
      <c r="Y1048" s="4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</row>
    <row r="1049" spans="1:39" ht="16.5" customHeight="1" x14ac:dyDescent="0.25">
      <c r="A1049" s="16">
        <v>15015050</v>
      </c>
      <c r="B1049" s="17" t="s">
        <v>1218</v>
      </c>
      <c r="C1049" s="17" t="s">
        <v>31</v>
      </c>
      <c r="D1049" s="17" t="s">
        <v>33</v>
      </c>
      <c r="E1049" s="17" t="s">
        <v>32</v>
      </c>
      <c r="F1049" s="17">
        <v>5</v>
      </c>
      <c r="G1049" s="17">
        <v>4</v>
      </c>
      <c r="H1049" s="18">
        <v>-74.228888890000007</v>
      </c>
      <c r="I1049" s="19">
        <v>11.12833333</v>
      </c>
      <c r="J1049" s="42">
        <v>0.27931034482758621</v>
      </c>
      <c r="K1049" s="20">
        <v>0.33514983579638752</v>
      </c>
      <c r="L1049" s="20">
        <v>0.69999999999999984</v>
      </c>
      <c r="M1049" s="20">
        <v>2.3238916256157629</v>
      </c>
      <c r="N1049" s="20">
        <v>6.3999999999999986</v>
      </c>
      <c r="O1049" s="20">
        <v>9.6149425287356323</v>
      </c>
      <c r="P1049" s="20">
        <v>9.407777777777774</v>
      </c>
      <c r="Q1049" s="20">
        <v>13.27222222222222</v>
      </c>
      <c r="R1049" s="20">
        <v>13.17122473246136</v>
      </c>
      <c r="S1049" s="20">
        <v>13.31555555555555</v>
      </c>
      <c r="T1049" s="20">
        <v>9.2663495838287737</v>
      </c>
      <c r="U1049" s="20">
        <v>2</v>
      </c>
      <c r="V1049" s="43">
        <v>80.086424206821036</v>
      </c>
      <c r="W1049" s="23">
        <v>352</v>
      </c>
      <c r="X1049" s="44">
        <v>0.97777777777777775</v>
      </c>
      <c r="Y1049" s="4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</row>
    <row r="1050" spans="1:39" ht="16.5" customHeight="1" x14ac:dyDescent="0.25">
      <c r="A1050" s="16">
        <v>15010020</v>
      </c>
      <c r="B1050" s="17" t="s">
        <v>1211</v>
      </c>
      <c r="C1050" s="17" t="s">
        <v>446</v>
      </c>
      <c r="D1050" s="17" t="s">
        <v>33</v>
      </c>
      <c r="E1050" s="17" t="s">
        <v>32</v>
      </c>
      <c r="F1050" s="17">
        <v>5</v>
      </c>
      <c r="G1050" s="17">
        <v>30</v>
      </c>
      <c r="H1050" s="18">
        <v>-73.764750000000006</v>
      </c>
      <c r="I1050" s="19">
        <v>11.250130560000001</v>
      </c>
      <c r="J1050" s="42">
        <v>1.734444444444444</v>
      </c>
      <c r="K1050" s="20">
        <v>1.666471674876848</v>
      </c>
      <c r="L1050" s="20">
        <v>3.0333333333333341</v>
      </c>
      <c r="M1050" s="20">
        <v>4.5</v>
      </c>
      <c r="N1050" s="20">
        <v>6.5799999999999983</v>
      </c>
      <c r="O1050" s="20">
        <v>5.1333333333333337</v>
      </c>
      <c r="P1050" s="20">
        <v>3.899999999999999</v>
      </c>
      <c r="Q1050" s="20">
        <v>7.6333333333333293</v>
      </c>
      <c r="R1050" s="20">
        <v>10.366666666666671</v>
      </c>
      <c r="S1050" s="20">
        <v>12.33333333333333</v>
      </c>
      <c r="T1050" s="20">
        <v>11.96666666666667</v>
      </c>
      <c r="U1050" s="20">
        <v>6.0666666666666664</v>
      </c>
      <c r="V1050" s="43">
        <v>74.914249452654616</v>
      </c>
      <c r="W1050" s="23">
        <v>360</v>
      </c>
      <c r="X1050" s="44">
        <v>1</v>
      </c>
      <c r="Y1050" s="4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</row>
    <row r="1051" spans="1:39" ht="16.5" customHeight="1" x14ac:dyDescent="0.25">
      <c r="A1051" s="16">
        <v>15010300</v>
      </c>
      <c r="B1051" s="17" t="s">
        <v>1235</v>
      </c>
      <c r="C1051" s="17" t="s">
        <v>498</v>
      </c>
      <c r="D1051" s="17" t="s">
        <v>33</v>
      </c>
      <c r="E1051" s="17" t="s">
        <v>32</v>
      </c>
      <c r="F1051" s="17">
        <v>5</v>
      </c>
      <c r="G1051" s="17">
        <v>45</v>
      </c>
      <c r="H1051" s="18">
        <v>-73.83666667</v>
      </c>
      <c r="I1051" s="19">
        <v>11.25638889</v>
      </c>
      <c r="J1051" s="42">
        <v>4.3088888888888874</v>
      </c>
      <c r="K1051" s="20">
        <v>3.4094827586206891</v>
      </c>
      <c r="L1051" s="20">
        <v>5.7688888888888874</v>
      </c>
      <c r="M1051" s="20">
        <v>8.6183115338882264</v>
      </c>
      <c r="N1051" s="20">
        <v>10.82758620689655</v>
      </c>
      <c r="O1051" s="20">
        <v>8.0784780023781231</v>
      </c>
      <c r="P1051" s="20">
        <v>6.6455555555555543</v>
      </c>
      <c r="Q1051" s="20">
        <v>10.585555555555549</v>
      </c>
      <c r="R1051" s="20">
        <v>14.773563218390811</v>
      </c>
      <c r="S1051" s="20">
        <v>18.542222222222229</v>
      </c>
      <c r="T1051" s="20">
        <v>17.795402298850579</v>
      </c>
      <c r="U1051" s="20">
        <v>9.3848111658456475</v>
      </c>
      <c r="V1051" s="43">
        <v>118.7387462959817</v>
      </c>
      <c r="W1051" s="23">
        <v>355</v>
      </c>
      <c r="X1051" s="44">
        <v>0.98611111111111116</v>
      </c>
      <c r="Y1051" s="4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</row>
    <row r="1052" spans="1:39" ht="16.5" customHeight="1" x14ac:dyDescent="0.25">
      <c r="A1052" s="16">
        <v>15010010</v>
      </c>
      <c r="B1052" s="17" t="s">
        <v>1211</v>
      </c>
      <c r="C1052" s="17" t="s">
        <v>442</v>
      </c>
      <c r="D1052" s="17" t="s">
        <v>33</v>
      </c>
      <c r="E1052" s="17" t="s">
        <v>32</v>
      </c>
      <c r="F1052" s="17">
        <v>5</v>
      </c>
      <c r="G1052" s="17">
        <v>640</v>
      </c>
      <c r="H1052" s="18">
        <v>-74.12</v>
      </c>
      <c r="I1052" s="19">
        <v>11.14083333</v>
      </c>
      <c r="J1052" s="42">
        <v>0.58620689655172409</v>
      </c>
      <c r="K1052" s="20">
        <v>0.55305121454051287</v>
      </c>
      <c r="L1052" s="20">
        <v>1.517241379310345</v>
      </c>
      <c r="M1052" s="20">
        <v>6.8333333333333348</v>
      </c>
      <c r="N1052" s="20">
        <v>14.2</v>
      </c>
      <c r="O1052" s="20">
        <v>14.5</v>
      </c>
      <c r="P1052" s="20">
        <v>13.60555555555556</v>
      </c>
      <c r="Q1052" s="20">
        <v>18.7</v>
      </c>
      <c r="R1052" s="20">
        <v>20.206896551724139</v>
      </c>
      <c r="S1052" s="20">
        <v>21.41379310344827</v>
      </c>
      <c r="T1052" s="20">
        <v>14.808561236623071</v>
      </c>
      <c r="U1052" s="20">
        <v>4.5172413793103434</v>
      </c>
      <c r="V1052" s="43">
        <v>131.44188065039731</v>
      </c>
      <c r="W1052" s="23">
        <v>353</v>
      </c>
      <c r="X1052" s="44">
        <v>0.98055555555555551</v>
      </c>
      <c r="Y1052" s="4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</row>
    <row r="1053" spans="1:39" ht="16.5" customHeight="1" x14ac:dyDescent="0.25">
      <c r="A1053" s="16">
        <v>15015060</v>
      </c>
      <c r="B1053" s="17" t="s">
        <v>1227</v>
      </c>
      <c r="C1053" s="17" t="s">
        <v>2020</v>
      </c>
      <c r="D1053" s="17" t="s">
        <v>33</v>
      </c>
      <c r="E1053" s="17" t="s">
        <v>32</v>
      </c>
      <c r="F1053" s="17">
        <v>5</v>
      </c>
      <c r="G1053" s="17">
        <v>2200</v>
      </c>
      <c r="H1053" s="18">
        <v>-74.054694439999992</v>
      </c>
      <c r="I1053" s="19">
        <v>11.11108333</v>
      </c>
      <c r="J1053" s="42">
        <v>2.7854395604395599</v>
      </c>
      <c r="K1053" s="20">
        <v>2.1626511112462579</v>
      </c>
      <c r="L1053" s="20">
        <v>6.045732689210948</v>
      </c>
      <c r="M1053" s="20">
        <v>13.339235081208921</v>
      </c>
      <c r="N1053" s="20">
        <v>21.362553397630681</v>
      </c>
      <c r="O1053" s="20">
        <v>20.41379310344827</v>
      </c>
      <c r="P1053" s="20">
        <v>19.42064718872091</v>
      </c>
      <c r="Q1053" s="20">
        <v>23.79319727891156</v>
      </c>
      <c r="R1053" s="20">
        <v>26.059011381009</v>
      </c>
      <c r="S1053" s="20">
        <v>25.354764735858659</v>
      </c>
      <c r="T1053" s="20">
        <v>19.795651435366072</v>
      </c>
      <c r="U1053" s="20">
        <v>9.5216627136167347</v>
      </c>
      <c r="V1053" s="43">
        <v>190.05433967666761</v>
      </c>
      <c r="W1053" s="23">
        <v>338</v>
      </c>
      <c r="X1053" s="44">
        <v>0.93888888888888888</v>
      </c>
      <c r="Y1053" s="4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</row>
    <row r="1054" spans="1:39" ht="16.5" customHeight="1" x14ac:dyDescent="0.25">
      <c r="A1054" s="16">
        <v>15010040</v>
      </c>
      <c r="B1054" s="17" t="s">
        <v>1211</v>
      </c>
      <c r="C1054" s="17" t="s">
        <v>2021</v>
      </c>
      <c r="D1054" s="17" t="s">
        <v>33</v>
      </c>
      <c r="E1054" s="17" t="s">
        <v>32</v>
      </c>
      <c r="F1054" s="17">
        <v>5</v>
      </c>
      <c r="G1054" s="17">
        <v>20</v>
      </c>
      <c r="H1054" s="18">
        <v>-74.07986111000001</v>
      </c>
      <c r="I1054" s="19">
        <v>11.085361109999999</v>
      </c>
      <c r="J1054" s="42">
        <v>1.1333333333333331</v>
      </c>
      <c r="K1054" s="20">
        <v>1.210474350263292</v>
      </c>
      <c r="L1054" s="20">
        <v>2.9999999999999991</v>
      </c>
      <c r="M1054" s="20">
        <v>10.16666666666667</v>
      </c>
      <c r="N1054" s="20">
        <v>17.51444444444445</v>
      </c>
      <c r="O1054" s="20">
        <v>17.5</v>
      </c>
      <c r="P1054" s="20">
        <v>16.399999999999999</v>
      </c>
      <c r="Q1054" s="20">
        <v>19.675862068965522</v>
      </c>
      <c r="R1054" s="20">
        <v>21.566666666666659</v>
      </c>
      <c r="S1054" s="20">
        <v>21.22</v>
      </c>
      <c r="T1054" s="20">
        <v>13.83333333333333</v>
      </c>
      <c r="U1054" s="20">
        <v>4.9666666666666659</v>
      </c>
      <c r="V1054" s="43">
        <v>148.18744753033991</v>
      </c>
      <c r="W1054" s="23">
        <v>357</v>
      </c>
      <c r="X1054" s="44">
        <v>0.9916666666666667</v>
      </c>
      <c r="Y1054" s="4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</row>
    <row r="1055" spans="1:39" ht="16.5" customHeight="1" x14ac:dyDescent="0.25">
      <c r="A1055" s="16">
        <v>29060080</v>
      </c>
      <c r="B1055" s="17" t="s">
        <v>1211</v>
      </c>
      <c r="C1055" s="17" t="s">
        <v>2022</v>
      </c>
      <c r="D1055" s="17" t="s">
        <v>2023</v>
      </c>
      <c r="E1055" s="17" t="s">
        <v>32</v>
      </c>
      <c r="F1055" s="17">
        <v>5</v>
      </c>
      <c r="G1055" s="17">
        <v>4</v>
      </c>
      <c r="H1055" s="18">
        <v>-74.683638889999997</v>
      </c>
      <c r="I1055" s="19">
        <v>11.00597222</v>
      </c>
      <c r="J1055" s="42">
        <v>0</v>
      </c>
      <c r="K1055" s="20">
        <v>0</v>
      </c>
      <c r="L1055" s="20">
        <v>0.1071428571428571</v>
      </c>
      <c r="M1055" s="20">
        <v>1.928571428571429</v>
      </c>
      <c r="N1055" s="20">
        <v>6.6666666666666661</v>
      </c>
      <c r="O1055" s="20">
        <v>5.0769230769230766</v>
      </c>
      <c r="P1055" s="20">
        <v>3.9336870026525199</v>
      </c>
      <c r="Q1055" s="20">
        <v>6.8799999999999972</v>
      </c>
      <c r="R1055" s="20">
        <v>8.0937931034482773</v>
      </c>
      <c r="S1055" s="20">
        <v>12.4</v>
      </c>
      <c r="T1055" s="20">
        <v>6.8090185676392574</v>
      </c>
      <c r="U1055" s="20">
        <v>0.57692307692307676</v>
      </c>
      <c r="V1055" s="43">
        <v>52.472725779967163</v>
      </c>
      <c r="W1055" s="23">
        <v>318</v>
      </c>
      <c r="X1055" s="44">
        <v>0.8833333333333333</v>
      </c>
      <c r="Y1055" s="4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</row>
    <row r="1056" spans="1:39" ht="16.5" customHeight="1" x14ac:dyDescent="0.25">
      <c r="A1056" s="16">
        <v>29060140</v>
      </c>
      <c r="B1056" s="17" t="s">
        <v>1211</v>
      </c>
      <c r="C1056" s="17" t="s">
        <v>1698</v>
      </c>
      <c r="D1056" s="17" t="s">
        <v>2024</v>
      </c>
      <c r="E1056" s="17" t="s">
        <v>32</v>
      </c>
      <c r="F1056" s="17">
        <v>5</v>
      </c>
      <c r="G1056" s="17">
        <v>25</v>
      </c>
      <c r="H1056" s="18">
        <v>-74.206444439999999</v>
      </c>
      <c r="I1056" s="19">
        <v>10.6755</v>
      </c>
      <c r="J1056" s="42">
        <v>0.36666666666666647</v>
      </c>
      <c r="K1056" s="20">
        <v>0.36414203612479468</v>
      </c>
      <c r="L1056" s="20">
        <v>1.0011111111111111</v>
      </c>
      <c r="M1056" s="20">
        <v>4.3333333333333339</v>
      </c>
      <c r="N1056" s="20">
        <v>8.0444444444444407</v>
      </c>
      <c r="O1056" s="20">
        <v>7.1</v>
      </c>
      <c r="P1056" s="20">
        <v>6.2433333333333314</v>
      </c>
      <c r="Q1056" s="20">
        <v>7.4999999999999973</v>
      </c>
      <c r="R1056" s="20">
        <v>9.5333333333333332</v>
      </c>
      <c r="S1056" s="20">
        <v>10.64</v>
      </c>
      <c r="T1056" s="20">
        <v>6.7666666666666684</v>
      </c>
      <c r="U1056" s="20">
        <v>1.6333333333333331</v>
      </c>
      <c r="V1056" s="43">
        <v>63.526364258347009</v>
      </c>
      <c r="W1056" s="23">
        <v>360</v>
      </c>
      <c r="X1056" s="44">
        <v>1</v>
      </c>
      <c r="Y1056" s="4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</row>
    <row r="1057" spans="1:39" ht="16.5" customHeight="1" x14ac:dyDescent="0.25">
      <c r="A1057" s="16">
        <v>29060160</v>
      </c>
      <c r="B1057" s="17" t="s">
        <v>1211</v>
      </c>
      <c r="C1057" s="17" t="s">
        <v>2025</v>
      </c>
      <c r="D1057" s="17" t="s">
        <v>2024</v>
      </c>
      <c r="E1057" s="17" t="s">
        <v>32</v>
      </c>
      <c r="F1057" s="17">
        <v>5</v>
      </c>
      <c r="G1057" s="17">
        <v>25</v>
      </c>
      <c r="H1057" s="18">
        <v>-74.189472220000013</v>
      </c>
      <c r="I1057" s="19">
        <v>10.902194440000001</v>
      </c>
      <c r="J1057" s="42">
        <v>0.17241379310344829</v>
      </c>
      <c r="K1057" s="20">
        <v>0.1391625615763547</v>
      </c>
      <c r="L1057" s="20">
        <v>0.48275862068965508</v>
      </c>
      <c r="M1057" s="20">
        <v>2.103448275862069</v>
      </c>
      <c r="N1057" s="20">
        <v>6.5344827586206877</v>
      </c>
      <c r="O1057" s="20">
        <v>6.3483947681331756</v>
      </c>
      <c r="P1057" s="20">
        <v>5.8620689655172402</v>
      </c>
      <c r="Q1057" s="20">
        <v>8.5666666666666664</v>
      </c>
      <c r="R1057" s="20">
        <v>9.724137931034484</v>
      </c>
      <c r="S1057" s="20">
        <v>9.6459770114942511</v>
      </c>
      <c r="T1057" s="20">
        <v>5.206896551724137</v>
      </c>
      <c r="U1057" s="20">
        <v>1.172413793103448</v>
      </c>
      <c r="V1057" s="43">
        <v>55.958821697525607</v>
      </c>
      <c r="W1057" s="23">
        <v>348</v>
      </c>
      <c r="X1057" s="44">
        <v>0.96666666666666667</v>
      </c>
      <c r="Y1057" s="4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</row>
    <row r="1058" spans="1:39" ht="16.5" customHeight="1" x14ac:dyDescent="0.25">
      <c r="A1058" s="16">
        <v>29060550</v>
      </c>
      <c r="B1058" s="17" t="s">
        <v>1211</v>
      </c>
      <c r="C1058" s="17" t="s">
        <v>2026</v>
      </c>
      <c r="D1058" s="17" t="s">
        <v>2024</v>
      </c>
      <c r="E1058" s="17" t="s">
        <v>32</v>
      </c>
      <c r="F1058" s="17">
        <v>5</v>
      </c>
      <c r="G1058" s="17">
        <v>20</v>
      </c>
      <c r="H1058" s="18">
        <v>-74.18822222</v>
      </c>
      <c r="I1058" s="19">
        <v>10.845138889999999</v>
      </c>
      <c r="J1058" s="42">
        <v>0.3</v>
      </c>
      <c r="K1058" s="20">
        <v>0.1593045112781955</v>
      </c>
      <c r="L1058" s="20">
        <v>0.22222222222222221</v>
      </c>
      <c r="M1058" s="20">
        <v>3.1578947368421049</v>
      </c>
      <c r="N1058" s="20">
        <v>7.6964912280701734</v>
      </c>
      <c r="O1058" s="20">
        <v>7</v>
      </c>
      <c r="P1058" s="20">
        <v>5.8421052631578938</v>
      </c>
      <c r="Q1058" s="20">
        <v>8.473684210526315</v>
      </c>
      <c r="R1058" s="20">
        <v>10.263157894736841</v>
      </c>
      <c r="S1058" s="20">
        <v>9.5350000000000001</v>
      </c>
      <c r="T1058" s="20">
        <v>6.6442831215970957</v>
      </c>
      <c r="U1058" s="20">
        <v>1.55</v>
      </c>
      <c r="V1058" s="43">
        <v>60.844143188430849</v>
      </c>
      <c r="W1058" s="23">
        <v>230</v>
      </c>
      <c r="X1058" s="44">
        <v>0.95833333333333337</v>
      </c>
      <c r="Y1058" s="45" t="s">
        <v>1214</v>
      </c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/>
      <c r="AM1058" s="5"/>
    </row>
    <row r="1059" spans="1:39" ht="16.5" customHeight="1" x14ac:dyDescent="0.25">
      <c r="A1059" s="16">
        <v>29060330</v>
      </c>
      <c r="B1059" s="17" t="s">
        <v>1211</v>
      </c>
      <c r="C1059" s="17" t="s">
        <v>2027</v>
      </c>
      <c r="D1059" s="17" t="s">
        <v>2024</v>
      </c>
      <c r="E1059" s="17" t="s">
        <v>32</v>
      </c>
      <c r="F1059" s="17">
        <v>5</v>
      </c>
      <c r="G1059" s="17">
        <v>20</v>
      </c>
      <c r="H1059" s="18">
        <v>-74.120472220000011</v>
      </c>
      <c r="I1059" s="19">
        <v>10.761972220000001</v>
      </c>
      <c r="J1059" s="42">
        <v>0.25</v>
      </c>
      <c r="K1059" s="20">
        <v>0.25049261083743851</v>
      </c>
      <c r="L1059" s="20">
        <v>1.1052631578947369</v>
      </c>
      <c r="M1059" s="20">
        <v>5.0500000000000007</v>
      </c>
      <c r="N1059" s="20">
        <v>7.9499999999999984</v>
      </c>
      <c r="O1059" s="20">
        <v>7.7500000000000009</v>
      </c>
      <c r="P1059" s="20">
        <v>6.3499999999999979</v>
      </c>
      <c r="Q1059" s="20">
        <v>8.1999999999999993</v>
      </c>
      <c r="R1059" s="20">
        <v>9.3684210526315788</v>
      </c>
      <c r="S1059" s="20">
        <v>10.8</v>
      </c>
      <c r="T1059" s="20">
        <v>7</v>
      </c>
      <c r="U1059" s="20">
        <v>2.0016666666666669</v>
      </c>
      <c r="V1059" s="43">
        <v>66.075843488030415</v>
      </c>
      <c r="W1059" s="23">
        <v>238</v>
      </c>
      <c r="X1059" s="44">
        <v>0.9916666666666667</v>
      </c>
      <c r="Y1059" s="45" t="s">
        <v>1214</v>
      </c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</row>
    <row r="1060" spans="1:39" ht="16.5" customHeight="1" x14ac:dyDescent="0.25">
      <c r="A1060" s="16">
        <v>29060230</v>
      </c>
      <c r="B1060" s="17" t="s">
        <v>1211</v>
      </c>
      <c r="C1060" s="17" t="s">
        <v>2028</v>
      </c>
      <c r="D1060" s="17" t="s">
        <v>2024</v>
      </c>
      <c r="E1060" s="17" t="s">
        <v>32</v>
      </c>
      <c r="F1060" s="17">
        <v>5</v>
      </c>
      <c r="G1060" s="17">
        <v>25</v>
      </c>
      <c r="H1060" s="18">
        <v>-74.161027779999998</v>
      </c>
      <c r="I1060" s="19">
        <v>10.83622222</v>
      </c>
      <c r="J1060" s="42">
        <v>0.25</v>
      </c>
      <c r="K1060" s="20">
        <v>0.35312499999999991</v>
      </c>
      <c r="L1060" s="20">
        <v>1.1499999999999999</v>
      </c>
      <c r="M1060" s="20">
        <v>3.850000000000001</v>
      </c>
      <c r="N1060" s="20">
        <v>9.1999999999999993</v>
      </c>
      <c r="O1060" s="20">
        <v>8.9499999999999993</v>
      </c>
      <c r="P1060" s="20">
        <v>7.3999999999999986</v>
      </c>
      <c r="Q1060" s="20">
        <v>9.85</v>
      </c>
      <c r="R1060" s="20">
        <v>11.4</v>
      </c>
      <c r="S1060" s="20">
        <v>12.13</v>
      </c>
      <c r="T1060" s="20">
        <v>7.3103448275862064</v>
      </c>
      <c r="U1060" s="20">
        <v>2.2016666666666671</v>
      </c>
      <c r="V1060" s="43">
        <v>74.045136494252873</v>
      </c>
      <c r="W1060" s="23">
        <v>240</v>
      </c>
      <c r="X1060" s="44">
        <v>1</v>
      </c>
      <c r="Y1060" s="45" t="s">
        <v>1214</v>
      </c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/>
      <c r="AM1060" s="5"/>
    </row>
    <row r="1061" spans="1:39" ht="16.5" customHeight="1" x14ac:dyDescent="0.25">
      <c r="A1061" s="16">
        <v>29060240</v>
      </c>
      <c r="B1061" s="17" t="s">
        <v>1211</v>
      </c>
      <c r="C1061" s="17" t="s">
        <v>1285</v>
      </c>
      <c r="D1061" s="17" t="s">
        <v>2024</v>
      </c>
      <c r="E1061" s="17" t="s">
        <v>32</v>
      </c>
      <c r="F1061" s="17">
        <v>5</v>
      </c>
      <c r="G1061" s="17">
        <v>20</v>
      </c>
      <c r="H1061" s="18">
        <v>-74.223555560000008</v>
      </c>
      <c r="I1061" s="19">
        <v>10.70655556</v>
      </c>
      <c r="J1061" s="42">
        <v>0.1153846153846154</v>
      </c>
      <c r="K1061" s="20">
        <v>0</v>
      </c>
      <c r="L1061" s="20">
        <v>0.23076923076923081</v>
      </c>
      <c r="M1061" s="20">
        <v>1.5437665782493371</v>
      </c>
      <c r="N1061" s="20">
        <v>4.9346153846153831</v>
      </c>
      <c r="O1061" s="20">
        <v>4.3846153846153841</v>
      </c>
      <c r="P1061" s="20">
        <v>3.9615384615384608</v>
      </c>
      <c r="Q1061" s="20">
        <v>4.8846153846153832</v>
      </c>
      <c r="R1061" s="20">
        <v>7.1153846153846159</v>
      </c>
      <c r="S1061" s="20">
        <v>9.1923076923076916</v>
      </c>
      <c r="T1061" s="20">
        <v>5.6000000000000014</v>
      </c>
      <c r="U1061" s="20">
        <v>1.754166666666666</v>
      </c>
      <c r="V1061" s="43">
        <v>43.717164014146768</v>
      </c>
      <c r="W1061" s="23">
        <v>309</v>
      </c>
      <c r="X1061" s="44">
        <v>0.85833333333333328</v>
      </c>
      <c r="Y1061" s="45"/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/>
      <c r="AM1061" s="5"/>
    </row>
    <row r="1062" spans="1:39" ht="16.5" customHeight="1" x14ac:dyDescent="0.25">
      <c r="A1062" s="16">
        <v>29060250</v>
      </c>
      <c r="B1062" s="17" t="s">
        <v>1211</v>
      </c>
      <c r="C1062" s="17" t="s">
        <v>2029</v>
      </c>
      <c r="D1062" s="17" t="s">
        <v>2024</v>
      </c>
      <c r="E1062" s="17" t="s">
        <v>32</v>
      </c>
      <c r="F1062" s="17">
        <v>5</v>
      </c>
      <c r="G1062" s="17">
        <v>20</v>
      </c>
      <c r="H1062" s="18">
        <v>-74.23708332999999</v>
      </c>
      <c r="I1062" s="19">
        <v>10.736722220000001</v>
      </c>
      <c r="J1062" s="42">
        <v>6.6666666666666666E-2</v>
      </c>
      <c r="K1062" s="20">
        <v>0.1021384479717813</v>
      </c>
      <c r="L1062" s="20">
        <v>0.6</v>
      </c>
      <c r="M1062" s="20">
        <v>2.933333333333334</v>
      </c>
      <c r="N1062" s="20">
        <v>5.3466666666666649</v>
      </c>
      <c r="O1062" s="20">
        <v>5.200000000000002</v>
      </c>
      <c r="P1062" s="20">
        <v>3.5999999999999992</v>
      </c>
      <c r="Q1062" s="20">
        <v>5.2377777777777759</v>
      </c>
      <c r="R1062" s="20">
        <v>7.1000000000000014</v>
      </c>
      <c r="S1062" s="20">
        <v>7.6275862068965496</v>
      </c>
      <c r="T1062" s="20">
        <v>3.9310344827586201</v>
      </c>
      <c r="U1062" s="20">
        <v>0.96666666666666667</v>
      </c>
      <c r="V1062" s="43">
        <v>42.711870248738059</v>
      </c>
      <c r="W1062" s="23">
        <v>358</v>
      </c>
      <c r="X1062" s="44">
        <v>0.99444444444444446</v>
      </c>
      <c r="Y1062" s="45"/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/>
      <c r="AM1062" s="5"/>
    </row>
    <row r="1063" spans="1:39" ht="16.5" customHeight="1" x14ac:dyDescent="0.25">
      <c r="A1063" s="16">
        <v>29065020</v>
      </c>
      <c r="B1063" s="17" t="s">
        <v>1236</v>
      </c>
      <c r="C1063" s="17" t="s">
        <v>2030</v>
      </c>
      <c r="D1063" s="17" t="s">
        <v>2024</v>
      </c>
      <c r="E1063" s="17" t="s">
        <v>32</v>
      </c>
      <c r="F1063" s="17">
        <v>5</v>
      </c>
      <c r="G1063" s="17">
        <v>20</v>
      </c>
      <c r="H1063" s="18">
        <v>-74.199722220000012</v>
      </c>
      <c r="I1063" s="19">
        <v>10.721111110000001</v>
      </c>
      <c r="J1063" s="42">
        <v>0.32261904761904758</v>
      </c>
      <c r="K1063" s="20">
        <v>0.30910145888594159</v>
      </c>
      <c r="L1063" s="20">
        <v>1.6785714285714279</v>
      </c>
      <c r="M1063" s="20">
        <v>4.4315375468764291</v>
      </c>
      <c r="N1063" s="20">
        <v>10.26551724137931</v>
      </c>
      <c r="O1063" s="20">
        <v>9.8592775041050871</v>
      </c>
      <c r="P1063" s="20">
        <v>8.208888888888886</v>
      </c>
      <c r="Q1063" s="20">
        <v>10.55862068965517</v>
      </c>
      <c r="R1063" s="20">
        <v>12.917241379310351</v>
      </c>
      <c r="S1063" s="20">
        <v>13.30222222222222</v>
      </c>
      <c r="T1063" s="20">
        <v>8.5643678160919539</v>
      </c>
      <c r="U1063" s="20">
        <v>2.399999999999999</v>
      </c>
      <c r="V1063" s="43">
        <v>82.817965223605839</v>
      </c>
      <c r="W1063" s="23">
        <v>347</v>
      </c>
      <c r="X1063" s="44">
        <v>0.96388888888888891</v>
      </c>
      <c r="Y1063" s="45"/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/>
      <c r="AM1063" s="5"/>
    </row>
    <row r="1064" spans="1:39" ht="16.5" customHeight="1" x14ac:dyDescent="0.25">
      <c r="A1064" s="16">
        <v>29065030</v>
      </c>
      <c r="B1064" s="17" t="s">
        <v>1236</v>
      </c>
      <c r="C1064" s="17" t="s">
        <v>2031</v>
      </c>
      <c r="D1064" s="17" t="s">
        <v>2024</v>
      </c>
      <c r="E1064" s="17" t="s">
        <v>32</v>
      </c>
      <c r="F1064" s="17">
        <v>5</v>
      </c>
      <c r="G1064" s="17">
        <v>18</v>
      </c>
      <c r="H1064" s="18">
        <v>-74.154722220000011</v>
      </c>
      <c r="I1064" s="19">
        <v>10.76416667</v>
      </c>
      <c r="J1064" s="42">
        <v>0.25</v>
      </c>
      <c r="K1064" s="20">
        <v>0.46068606321839078</v>
      </c>
      <c r="L1064" s="20">
        <v>2</v>
      </c>
      <c r="M1064" s="20">
        <v>5.8642857142857139</v>
      </c>
      <c r="N1064" s="20">
        <v>12.737931034482751</v>
      </c>
      <c r="O1064" s="20">
        <v>12.46153846153846</v>
      </c>
      <c r="P1064" s="20">
        <v>10.38103448275862</v>
      </c>
      <c r="Q1064" s="20">
        <v>15.326666666666661</v>
      </c>
      <c r="R1064" s="20">
        <v>16.03601842803295</v>
      </c>
      <c r="S1064" s="20">
        <v>15.302976190476191</v>
      </c>
      <c r="T1064" s="20">
        <v>10.84655172413793</v>
      </c>
      <c r="U1064" s="20">
        <v>3.943358395989975</v>
      </c>
      <c r="V1064" s="43">
        <v>105.61104716158761</v>
      </c>
      <c r="W1064" s="23">
        <v>238</v>
      </c>
      <c r="X1064" s="44">
        <v>0.9916666666666667</v>
      </c>
      <c r="Y1064" s="45" t="s">
        <v>1214</v>
      </c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</row>
    <row r="1065" spans="1:39" ht="16.5" customHeight="1" x14ac:dyDescent="0.25">
      <c r="A1065" s="16">
        <v>29060280</v>
      </c>
      <c r="B1065" s="17" t="s">
        <v>1211</v>
      </c>
      <c r="C1065" s="17" t="s">
        <v>141</v>
      </c>
      <c r="D1065" s="17" t="s">
        <v>2024</v>
      </c>
      <c r="E1065" s="17" t="s">
        <v>32</v>
      </c>
      <c r="F1065" s="17">
        <v>5</v>
      </c>
      <c r="G1065" s="17">
        <v>25</v>
      </c>
      <c r="H1065" s="18">
        <v>-74.220611110000007</v>
      </c>
      <c r="I1065" s="19">
        <v>10.900833329999999</v>
      </c>
      <c r="J1065" s="42">
        <v>0.2068965517241379</v>
      </c>
      <c r="K1065" s="20">
        <v>3.4790640394088669E-2</v>
      </c>
      <c r="L1065" s="20">
        <v>0.51724137931034475</v>
      </c>
      <c r="M1065" s="20">
        <v>2.1379310344827589</v>
      </c>
      <c r="N1065" s="20">
        <v>5.7857142857142847</v>
      </c>
      <c r="O1065" s="20">
        <v>5.25</v>
      </c>
      <c r="P1065" s="20">
        <v>4.7499999999999982</v>
      </c>
      <c r="Q1065" s="20">
        <v>6.6785714285714262</v>
      </c>
      <c r="R1065" s="20">
        <v>8.8571428571428559</v>
      </c>
      <c r="S1065" s="20">
        <v>8.6744663382594389</v>
      </c>
      <c r="T1065" s="20">
        <v>4.4074074074074074</v>
      </c>
      <c r="U1065" s="20">
        <v>0.93218390804597673</v>
      </c>
      <c r="V1065" s="43">
        <v>48.232345831052719</v>
      </c>
      <c r="W1065" s="23">
        <v>340</v>
      </c>
      <c r="X1065" s="44">
        <v>0.94444444444444442</v>
      </c>
      <c r="Y1065" s="45"/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/>
      <c r="AM1065" s="5"/>
    </row>
    <row r="1066" spans="1:39" ht="16.5" customHeight="1" x14ac:dyDescent="0.25">
      <c r="A1066" s="16">
        <v>35010020</v>
      </c>
      <c r="B1066" s="17" t="s">
        <v>1211</v>
      </c>
      <c r="C1066" s="17" t="s">
        <v>288</v>
      </c>
      <c r="D1066" s="17" t="s">
        <v>288</v>
      </c>
      <c r="E1066" s="17" t="s">
        <v>95</v>
      </c>
      <c r="F1066" s="17">
        <v>3</v>
      </c>
      <c r="G1066" s="17">
        <v>525</v>
      </c>
      <c r="H1066" s="18">
        <v>-73.765583329999998</v>
      </c>
      <c r="I1066" s="19">
        <v>3.9946388900000001</v>
      </c>
      <c r="J1066" s="42">
        <v>5.966666666666665</v>
      </c>
      <c r="K1066" s="20">
        <v>6.3666871921182278</v>
      </c>
      <c r="L1066" s="20">
        <v>13.43678160919541</v>
      </c>
      <c r="M1066" s="20">
        <v>20.166666666666671</v>
      </c>
      <c r="N1066" s="20">
        <v>24.035714285714281</v>
      </c>
      <c r="O1066" s="20">
        <v>23.201530612244898</v>
      </c>
      <c r="P1066" s="20">
        <v>22.551724137931039</v>
      </c>
      <c r="Q1066" s="20">
        <v>17.896551724137929</v>
      </c>
      <c r="R1066" s="20">
        <v>15.566666666666659</v>
      </c>
      <c r="S1066" s="20">
        <v>18.71149425287356</v>
      </c>
      <c r="T1066" s="20">
        <v>17.889842024800402</v>
      </c>
      <c r="U1066" s="20">
        <v>11.766666666666669</v>
      </c>
      <c r="V1066" s="43">
        <v>197.55699250568239</v>
      </c>
      <c r="W1066" s="23">
        <v>352</v>
      </c>
      <c r="X1066" s="44">
        <v>0.97777777777777775</v>
      </c>
      <c r="Y1066" s="45"/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/>
      <c r="AM1066" s="5"/>
    </row>
    <row r="1067" spans="1:39" ht="16.5" customHeight="1" x14ac:dyDescent="0.25">
      <c r="A1067" s="16">
        <v>35105050</v>
      </c>
      <c r="B1067" s="17" t="s">
        <v>1236</v>
      </c>
      <c r="C1067" s="17" t="s">
        <v>317</v>
      </c>
      <c r="D1067" s="17" t="s">
        <v>2032</v>
      </c>
      <c r="E1067" s="17" t="s">
        <v>95</v>
      </c>
      <c r="F1067" s="17">
        <v>3</v>
      </c>
      <c r="G1067" s="17">
        <v>206</v>
      </c>
      <c r="H1067" s="18">
        <v>-72.953639999999993</v>
      </c>
      <c r="I1067" s="19">
        <v>4.4686500000000002</v>
      </c>
      <c r="J1067" s="42">
        <v>2.726666666666667</v>
      </c>
      <c r="K1067" s="20">
        <v>4.8218667898193761</v>
      </c>
      <c r="L1067" s="20">
        <v>10.72649572649572</v>
      </c>
      <c r="M1067" s="20">
        <v>17.81186055323986</v>
      </c>
      <c r="N1067" s="20">
        <v>21.707407407407409</v>
      </c>
      <c r="O1067" s="20">
        <v>20.543273967411888</v>
      </c>
      <c r="P1067" s="20">
        <v>20.128182205193699</v>
      </c>
      <c r="Q1067" s="20">
        <v>17.347211579395491</v>
      </c>
      <c r="R1067" s="20">
        <v>15.363072432037949</v>
      </c>
      <c r="S1067" s="20">
        <v>15.792328042328039</v>
      </c>
      <c r="T1067" s="20">
        <v>11.705570291777191</v>
      </c>
      <c r="U1067" s="20">
        <v>4.5393103448275847</v>
      </c>
      <c r="V1067" s="43">
        <v>163.21324600660091</v>
      </c>
      <c r="W1067" s="23">
        <v>313</v>
      </c>
      <c r="X1067" s="44">
        <v>0.86944444444444446</v>
      </c>
      <c r="Y1067" s="45"/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/>
      <c r="AM1067" s="5"/>
    </row>
    <row r="1068" spans="1:39" ht="16.5" customHeight="1" x14ac:dyDescent="0.25">
      <c r="A1068" s="16">
        <v>35100020</v>
      </c>
      <c r="B1068" s="17" t="s">
        <v>1211</v>
      </c>
      <c r="C1068" s="17" t="s">
        <v>299</v>
      </c>
      <c r="D1068" s="17" t="s">
        <v>299</v>
      </c>
      <c r="E1068" s="17" t="s">
        <v>95</v>
      </c>
      <c r="F1068" s="17">
        <v>3</v>
      </c>
      <c r="G1068" s="17">
        <v>180</v>
      </c>
      <c r="H1068" s="18">
        <v>-72.790000000000006</v>
      </c>
      <c r="I1068" s="19">
        <v>4.28</v>
      </c>
      <c r="J1068" s="42">
        <v>1.413793103448276</v>
      </c>
      <c r="K1068" s="20">
        <v>2.89602089349414</v>
      </c>
      <c r="L1068" s="20">
        <v>7.5111111111111084</v>
      </c>
      <c r="M1068" s="20">
        <v>13.782758620689661</v>
      </c>
      <c r="N1068" s="20">
        <v>16.982222222222219</v>
      </c>
      <c r="O1068" s="20">
        <v>16.959770114942529</v>
      </c>
      <c r="P1068" s="20">
        <v>16.34482758620689</v>
      </c>
      <c r="Q1068" s="20">
        <v>14.073333333333339</v>
      </c>
      <c r="R1068" s="20">
        <v>11.37407407407408</v>
      </c>
      <c r="S1068" s="20">
        <v>10.86206896551724</v>
      </c>
      <c r="T1068" s="20">
        <v>8.3103448275862082</v>
      </c>
      <c r="U1068" s="20">
        <v>2.6551724137931019</v>
      </c>
      <c r="V1068" s="43">
        <v>123.1654972664188</v>
      </c>
      <c r="W1068" s="23">
        <v>354</v>
      </c>
      <c r="X1068" s="44">
        <v>0.98333333333333328</v>
      </c>
      <c r="Y1068" s="45"/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/>
      <c r="AM1068" s="5"/>
    </row>
    <row r="1069" spans="1:39" ht="16.5" customHeight="1" x14ac:dyDescent="0.25">
      <c r="A1069" s="16">
        <v>35010060</v>
      </c>
      <c r="B1069" s="17" t="s">
        <v>1211</v>
      </c>
      <c r="C1069" s="17" t="s">
        <v>2033</v>
      </c>
      <c r="D1069" s="17" t="s">
        <v>2034</v>
      </c>
      <c r="E1069" s="17" t="s">
        <v>95</v>
      </c>
      <c r="F1069" s="17">
        <v>3</v>
      </c>
      <c r="G1069" s="17">
        <v>230</v>
      </c>
      <c r="H1069" s="18">
        <v>-73.400555560000001</v>
      </c>
      <c r="I1069" s="19">
        <v>3.7866666699999998</v>
      </c>
      <c r="J1069" s="42">
        <v>2.0022222222222221</v>
      </c>
      <c r="K1069" s="20">
        <v>2.9661251105216619</v>
      </c>
      <c r="L1069" s="20">
        <v>7.709523809523807</v>
      </c>
      <c r="M1069" s="20">
        <v>12.16666666666667</v>
      </c>
      <c r="N1069" s="20">
        <v>13.46468253968254</v>
      </c>
      <c r="O1069" s="20">
        <v>14.206666666666671</v>
      </c>
      <c r="P1069" s="20">
        <v>12.796551724137929</v>
      </c>
      <c r="Q1069" s="20">
        <v>9.7766666666666655</v>
      </c>
      <c r="R1069" s="20">
        <v>8.5850574712643688</v>
      </c>
      <c r="S1069" s="20">
        <v>9.2144444444444424</v>
      </c>
      <c r="T1069" s="20">
        <v>7.665873959571937</v>
      </c>
      <c r="U1069" s="20">
        <v>3.413793103448274</v>
      </c>
      <c r="V1069" s="43">
        <v>103.96827438481721</v>
      </c>
      <c r="W1069" s="23">
        <v>358</v>
      </c>
      <c r="X1069" s="44">
        <v>0.99444444444444446</v>
      </c>
      <c r="Y1069" s="45"/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/>
      <c r="AM1069" s="5"/>
    </row>
    <row r="1070" spans="1:39" ht="16.5" customHeight="1" x14ac:dyDescent="0.25">
      <c r="A1070" s="16">
        <v>32060030</v>
      </c>
      <c r="B1070" s="17" t="s">
        <v>1211</v>
      </c>
      <c r="C1070" s="17" t="s">
        <v>329</v>
      </c>
      <c r="D1070" s="17" t="s">
        <v>309</v>
      </c>
      <c r="E1070" s="17" t="s">
        <v>95</v>
      </c>
      <c r="F1070" s="17">
        <v>3</v>
      </c>
      <c r="G1070" s="17">
        <v>598</v>
      </c>
      <c r="H1070" s="18">
        <v>-73.842789999999994</v>
      </c>
      <c r="I1070" s="19">
        <v>3.79068</v>
      </c>
      <c r="J1070" s="42">
        <v>7.2333333333333316</v>
      </c>
      <c r="K1070" s="20">
        <v>8.2534995894909695</v>
      </c>
      <c r="L1070" s="20">
        <v>14.63448275862069</v>
      </c>
      <c r="M1070" s="20">
        <v>21.2183908045977</v>
      </c>
      <c r="N1070" s="20">
        <v>24.133333333333329</v>
      </c>
      <c r="O1070" s="20">
        <v>23.7</v>
      </c>
      <c r="P1070" s="20">
        <v>22.36666666666666</v>
      </c>
      <c r="Q1070" s="20">
        <v>18.51444444444444</v>
      </c>
      <c r="R1070" s="20">
        <v>16.566666666666659</v>
      </c>
      <c r="S1070" s="20">
        <v>19.65666666666667</v>
      </c>
      <c r="T1070" s="20">
        <v>20.20000000000001</v>
      </c>
      <c r="U1070" s="20">
        <v>12.517777777777781</v>
      </c>
      <c r="V1070" s="43">
        <v>208.99526204159829</v>
      </c>
      <c r="W1070" s="23">
        <v>360</v>
      </c>
      <c r="X1070" s="44">
        <v>1</v>
      </c>
      <c r="Y1070" s="45"/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/>
      <c r="AM1070" s="5"/>
    </row>
    <row r="1071" spans="1:39" ht="16.5" customHeight="1" x14ac:dyDescent="0.25">
      <c r="A1071" s="16">
        <v>35045020</v>
      </c>
      <c r="B1071" s="17" t="s">
        <v>1236</v>
      </c>
      <c r="C1071" s="17" t="s">
        <v>332</v>
      </c>
      <c r="D1071" s="17" t="s">
        <v>333</v>
      </c>
      <c r="E1071" s="17" t="s">
        <v>95</v>
      </c>
      <c r="F1071" s="17">
        <v>3</v>
      </c>
      <c r="G1071" s="17">
        <v>305</v>
      </c>
      <c r="H1071" s="18">
        <v>-73.357500000000002</v>
      </c>
      <c r="I1071" s="19">
        <v>4.3004444399999997</v>
      </c>
      <c r="J1071" s="42">
        <v>4.9823371647509562</v>
      </c>
      <c r="K1071" s="20">
        <v>6.6789439275071461</v>
      </c>
      <c r="L1071" s="20">
        <v>14.133333333333329</v>
      </c>
      <c r="M1071" s="20">
        <v>21.491954022988509</v>
      </c>
      <c r="N1071" s="20">
        <v>24.108352490421449</v>
      </c>
      <c r="O1071" s="20">
        <v>24.260919540229889</v>
      </c>
      <c r="P1071" s="20">
        <v>24.20999999999999</v>
      </c>
      <c r="Q1071" s="20">
        <v>21.156666666666659</v>
      </c>
      <c r="R1071" s="20">
        <v>18.38850574712643</v>
      </c>
      <c r="S1071" s="20">
        <v>19.233333333333331</v>
      </c>
      <c r="T1071" s="20">
        <v>16.733333333333331</v>
      </c>
      <c r="U1071" s="20">
        <v>9.526091954022986</v>
      </c>
      <c r="V1071" s="43">
        <v>204.90377151371399</v>
      </c>
      <c r="W1071" s="23">
        <v>360</v>
      </c>
      <c r="X1071" s="44">
        <v>1</v>
      </c>
      <c r="Y1071" s="4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</row>
    <row r="1072" spans="1:39" ht="16.5" customHeight="1" x14ac:dyDescent="0.25">
      <c r="A1072" s="16">
        <v>35030010</v>
      </c>
      <c r="B1072" s="17" t="s">
        <v>1235</v>
      </c>
      <c r="C1072" s="17" t="s">
        <v>303</v>
      </c>
      <c r="D1072" s="17" t="s">
        <v>303</v>
      </c>
      <c r="E1072" s="17" t="s">
        <v>95</v>
      </c>
      <c r="F1072" s="17">
        <v>3</v>
      </c>
      <c r="G1072" s="17">
        <v>1902</v>
      </c>
      <c r="H1072" s="18">
        <v>-73.713189999999997</v>
      </c>
      <c r="I1072" s="19">
        <v>4.3525900000000002</v>
      </c>
      <c r="J1072" s="42">
        <v>7.6839080459770086</v>
      </c>
      <c r="K1072" s="20">
        <v>10.04952498240676</v>
      </c>
      <c r="L1072" s="20">
        <v>17.285714285714281</v>
      </c>
      <c r="M1072" s="20">
        <v>23.63333333333334</v>
      </c>
      <c r="N1072" s="20">
        <v>26.061576354679801</v>
      </c>
      <c r="O1072" s="20">
        <v>26.27586206896552</v>
      </c>
      <c r="P1072" s="20">
        <v>27.751989389920421</v>
      </c>
      <c r="Q1072" s="20">
        <v>25.852556480380489</v>
      </c>
      <c r="R1072" s="20">
        <v>22.98768472906405</v>
      </c>
      <c r="S1072" s="20">
        <v>21.178571428571431</v>
      </c>
      <c r="T1072" s="20">
        <v>19.153940886699509</v>
      </c>
      <c r="U1072" s="20">
        <v>12.27586206896552</v>
      </c>
      <c r="V1072" s="43">
        <v>240.19052405467809</v>
      </c>
      <c r="W1072" s="23">
        <v>344</v>
      </c>
      <c r="X1072" s="44">
        <v>0.9555555555555556</v>
      </c>
      <c r="Y1072" s="4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</row>
    <row r="1073" spans="1:39" ht="16.5" customHeight="1" x14ac:dyDescent="0.25">
      <c r="A1073" s="16">
        <v>35030020</v>
      </c>
      <c r="B1073" s="17" t="s">
        <v>1211</v>
      </c>
      <c r="C1073" s="17" t="s">
        <v>2035</v>
      </c>
      <c r="D1073" s="17" t="s">
        <v>303</v>
      </c>
      <c r="E1073" s="17" t="s">
        <v>95</v>
      </c>
      <c r="F1073" s="17">
        <v>3</v>
      </c>
      <c r="G1073" s="17">
        <v>1100</v>
      </c>
      <c r="H1073" s="18">
        <v>-73.648027779999993</v>
      </c>
      <c r="I1073" s="19">
        <v>4.3100833299999994</v>
      </c>
      <c r="J1073" s="42">
        <v>6.7892857142857164</v>
      </c>
      <c r="K1073" s="20">
        <v>8.953982074438974</v>
      </c>
      <c r="L1073" s="20">
        <v>14.437160493827159</v>
      </c>
      <c r="M1073" s="20">
        <v>20.535714285714281</v>
      </c>
      <c r="N1073" s="20">
        <v>25.55888888888888</v>
      </c>
      <c r="O1073" s="20">
        <v>25.681331747919138</v>
      </c>
      <c r="P1073" s="20">
        <v>25.672413793103448</v>
      </c>
      <c r="Q1073" s="20">
        <v>24.04413793103447</v>
      </c>
      <c r="R1073" s="20">
        <v>20.857142857142861</v>
      </c>
      <c r="S1073" s="20">
        <v>20.75632183908046</v>
      </c>
      <c r="T1073" s="20">
        <v>17</v>
      </c>
      <c r="U1073" s="20">
        <v>12.55238095238095</v>
      </c>
      <c r="V1073" s="43">
        <v>222.8387605778164</v>
      </c>
      <c r="W1073" s="23">
        <v>346</v>
      </c>
      <c r="X1073" s="44">
        <v>0.96111111111111114</v>
      </c>
      <c r="Y1073" s="45"/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/>
      <c r="AM1073" s="5"/>
    </row>
    <row r="1074" spans="1:39" ht="16.5" customHeight="1" x14ac:dyDescent="0.25">
      <c r="A1074" s="16">
        <v>32060020</v>
      </c>
      <c r="B1074" s="17" t="s">
        <v>1211</v>
      </c>
      <c r="C1074" s="17" t="s">
        <v>2036</v>
      </c>
      <c r="D1074" s="17" t="s">
        <v>2037</v>
      </c>
      <c r="E1074" s="17" t="s">
        <v>95</v>
      </c>
      <c r="F1074" s="17">
        <v>3</v>
      </c>
      <c r="G1074" s="17">
        <v>584</v>
      </c>
      <c r="H1074" s="18">
        <v>-73.887810000000002</v>
      </c>
      <c r="I1074" s="19">
        <v>3.54054</v>
      </c>
      <c r="J1074" s="42">
        <v>3.3103448275862069</v>
      </c>
      <c r="K1074" s="20">
        <v>5.345273090739795</v>
      </c>
      <c r="L1074" s="20">
        <v>10.46551724137931</v>
      </c>
      <c r="M1074" s="20">
        <v>16.368608799048751</v>
      </c>
      <c r="N1074" s="20">
        <v>19.258620689655171</v>
      </c>
      <c r="O1074" s="20">
        <v>18</v>
      </c>
      <c r="P1074" s="20">
        <v>17.107142857142861</v>
      </c>
      <c r="Q1074" s="20">
        <v>14.55172413793103</v>
      </c>
      <c r="R1074" s="20">
        <v>12.392857142857141</v>
      </c>
      <c r="S1074" s="20">
        <v>13.17241379310345</v>
      </c>
      <c r="T1074" s="20">
        <v>12.758620689655171</v>
      </c>
      <c r="U1074" s="20">
        <v>6.5988505747126416</v>
      </c>
      <c r="V1074" s="43">
        <v>149.3299738438115</v>
      </c>
      <c r="W1074" s="23">
        <v>345</v>
      </c>
      <c r="X1074" s="44">
        <v>0.95833333333333337</v>
      </c>
      <c r="Y1074" s="45"/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/>
      <c r="AM1074" s="5"/>
    </row>
    <row r="1075" spans="1:39" ht="16.5" customHeight="1" x14ac:dyDescent="0.25">
      <c r="A1075" s="16">
        <v>32060060</v>
      </c>
      <c r="B1075" s="17" t="s">
        <v>1211</v>
      </c>
      <c r="C1075" s="17" t="s">
        <v>284</v>
      </c>
      <c r="D1075" s="17" t="s">
        <v>285</v>
      </c>
      <c r="E1075" s="17" t="s">
        <v>95</v>
      </c>
      <c r="F1075" s="17">
        <v>3</v>
      </c>
      <c r="G1075" s="17">
        <v>800</v>
      </c>
      <c r="H1075" s="18">
        <v>-73.834694439999993</v>
      </c>
      <c r="I1075" s="19">
        <v>3.7423333300000001</v>
      </c>
      <c r="J1075" s="42">
        <v>5.7462257495590823</v>
      </c>
      <c r="K1075" s="20">
        <v>7.1101956130582762</v>
      </c>
      <c r="L1075" s="20">
        <v>12.539079795470601</v>
      </c>
      <c r="M1075" s="20">
        <v>18.71958655050442</v>
      </c>
      <c r="N1075" s="20">
        <v>21.434316745104919</v>
      </c>
      <c r="O1075" s="20">
        <v>20.51292059540522</v>
      </c>
      <c r="P1075" s="20">
        <v>19.087489155491529</v>
      </c>
      <c r="Q1075" s="20">
        <v>15.903431027668899</v>
      </c>
      <c r="R1075" s="20">
        <v>14.45234689715898</v>
      </c>
      <c r="S1075" s="20">
        <v>16.243201366236789</v>
      </c>
      <c r="T1075" s="20">
        <v>15.698347287633</v>
      </c>
      <c r="U1075" s="20">
        <v>9.002724937897348</v>
      </c>
      <c r="V1075" s="43">
        <v>176.4498657211891</v>
      </c>
      <c r="W1075" s="23">
        <v>342</v>
      </c>
      <c r="X1075" s="44">
        <v>0.95</v>
      </c>
      <c r="Y1075" s="45"/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/>
      <c r="AM1075" s="5"/>
    </row>
    <row r="1076" spans="1:39" ht="16.5" customHeight="1" x14ac:dyDescent="0.25">
      <c r="A1076" s="16">
        <v>32070060</v>
      </c>
      <c r="B1076" s="17" t="s">
        <v>1211</v>
      </c>
      <c r="C1076" s="17" t="s">
        <v>2038</v>
      </c>
      <c r="D1076" s="17" t="s">
        <v>2038</v>
      </c>
      <c r="E1076" s="17" t="s">
        <v>95</v>
      </c>
      <c r="F1076" s="17">
        <v>3</v>
      </c>
      <c r="G1076" s="17">
        <v>300</v>
      </c>
      <c r="H1076" s="18">
        <v>-73.633333329999999</v>
      </c>
      <c r="I1076" s="19">
        <v>3.46666667</v>
      </c>
      <c r="J1076" s="42">
        <v>2.833333333333333</v>
      </c>
      <c r="K1076" s="20">
        <v>4.7295513288329376</v>
      </c>
      <c r="L1076" s="20">
        <v>11.133333333333329</v>
      </c>
      <c r="M1076" s="20">
        <v>17.533333333333331</v>
      </c>
      <c r="N1076" s="20">
        <v>19</v>
      </c>
      <c r="O1076" s="20">
        <v>19.43333333333333</v>
      </c>
      <c r="P1076" s="20">
        <v>18.956666666666671</v>
      </c>
      <c r="Q1076" s="20">
        <v>14.96666666666667</v>
      </c>
      <c r="R1076" s="20">
        <v>12.03333333333334</v>
      </c>
      <c r="S1076" s="20">
        <v>13.866666666666671</v>
      </c>
      <c r="T1076" s="20">
        <v>11.1</v>
      </c>
      <c r="U1076" s="20">
        <v>4.799999999999998</v>
      </c>
      <c r="V1076" s="43">
        <v>150.38621799549961</v>
      </c>
      <c r="W1076" s="23">
        <v>360</v>
      </c>
      <c r="X1076" s="44">
        <v>1</v>
      </c>
      <c r="Y1076" s="45"/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/>
      <c r="AM1076" s="5"/>
    </row>
    <row r="1077" spans="1:39" ht="16.5" customHeight="1" x14ac:dyDescent="0.25">
      <c r="A1077" s="16">
        <v>32070110</v>
      </c>
      <c r="B1077" s="17" t="s">
        <v>1211</v>
      </c>
      <c r="C1077" s="17" t="s">
        <v>1642</v>
      </c>
      <c r="D1077" s="17" t="s">
        <v>2513</v>
      </c>
      <c r="E1077" s="17" t="s">
        <v>95</v>
      </c>
      <c r="F1077" s="17">
        <v>3</v>
      </c>
      <c r="G1077" s="17">
        <v>426</v>
      </c>
      <c r="H1077" s="18">
        <v>-73.861850000000004</v>
      </c>
      <c r="I1077" s="19">
        <v>3.47071</v>
      </c>
      <c r="J1077" s="42">
        <v>3.758620689655173</v>
      </c>
      <c r="K1077" s="20">
        <v>5.4598111658456494</v>
      </c>
      <c r="L1077" s="20">
        <v>12.433333333333341</v>
      </c>
      <c r="M1077" s="20">
        <v>18.133333333333329</v>
      </c>
      <c r="N1077" s="20">
        <v>20</v>
      </c>
      <c r="O1077" s="20">
        <v>20.06666666666667</v>
      </c>
      <c r="P1077" s="20">
        <v>19.103448275862071</v>
      </c>
      <c r="Q1077" s="20">
        <v>15.27586206896552</v>
      </c>
      <c r="R1077" s="20">
        <v>13.866666666666671</v>
      </c>
      <c r="S1077" s="20">
        <v>15.03333333333333</v>
      </c>
      <c r="T1077" s="20">
        <v>13.152709359605909</v>
      </c>
      <c r="U1077" s="20">
        <v>6.4333333333333318</v>
      </c>
      <c r="V1077" s="43">
        <v>162.717118226601</v>
      </c>
      <c r="W1077" s="23">
        <v>356</v>
      </c>
      <c r="X1077" s="44">
        <v>0.98888888888888893</v>
      </c>
      <c r="Y1077" s="45"/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/>
      <c r="AM1077" s="5"/>
    </row>
    <row r="1078" spans="1:39" ht="16.5" customHeight="1" x14ac:dyDescent="0.25">
      <c r="A1078" s="16">
        <v>32075040</v>
      </c>
      <c r="B1078" s="17" t="s">
        <v>1236</v>
      </c>
      <c r="C1078" s="17" t="s">
        <v>342</v>
      </c>
      <c r="D1078" s="17" t="s">
        <v>2513</v>
      </c>
      <c r="E1078" s="17" t="s">
        <v>95</v>
      </c>
      <c r="F1078" s="17">
        <v>3</v>
      </c>
      <c r="G1078" s="17">
        <v>360</v>
      </c>
      <c r="H1078" s="18">
        <v>-73.71602777999999</v>
      </c>
      <c r="I1078" s="19">
        <v>3.5163333300000001</v>
      </c>
      <c r="J1078" s="42">
        <v>4.2427586206896546</v>
      </c>
      <c r="K1078" s="20">
        <v>7.0880646779784691</v>
      </c>
      <c r="L1078" s="20">
        <v>13.09861111111111</v>
      </c>
      <c r="M1078" s="20">
        <v>19.976532567049809</v>
      </c>
      <c r="N1078" s="20">
        <v>22.20571428571429</v>
      </c>
      <c r="O1078" s="20">
        <v>22.09990147783251</v>
      </c>
      <c r="P1078" s="20">
        <v>22.52226664140457</v>
      </c>
      <c r="Q1078" s="20">
        <v>18.944753086419759</v>
      </c>
      <c r="R1078" s="20">
        <v>15.734895372826401</v>
      </c>
      <c r="S1078" s="20">
        <v>17.888000000000002</v>
      </c>
      <c r="T1078" s="20">
        <v>15.77418719211822</v>
      </c>
      <c r="U1078" s="20">
        <v>6.7600120415982472</v>
      </c>
      <c r="V1078" s="43">
        <v>186.33569707474311</v>
      </c>
      <c r="W1078" s="23">
        <v>299</v>
      </c>
      <c r="X1078" s="44">
        <v>0.8305555555555556</v>
      </c>
      <c r="Y1078" s="45"/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</row>
    <row r="1079" spans="1:39" ht="16.5" customHeight="1" x14ac:dyDescent="0.25">
      <c r="A1079" s="16">
        <v>35010040</v>
      </c>
      <c r="B1079" s="17" t="s">
        <v>1211</v>
      </c>
      <c r="C1079" s="17" t="s">
        <v>2039</v>
      </c>
      <c r="D1079" s="17" t="s">
        <v>2040</v>
      </c>
      <c r="E1079" s="17" t="s">
        <v>95</v>
      </c>
      <c r="F1079" s="17">
        <v>3</v>
      </c>
      <c r="G1079" s="17">
        <v>639</v>
      </c>
      <c r="H1079" s="18">
        <v>-73.81362</v>
      </c>
      <c r="I1079" s="19">
        <v>3.9250699999999998</v>
      </c>
      <c r="J1079" s="42">
        <v>7.9499999999999984</v>
      </c>
      <c r="K1079" s="20">
        <v>8.333045596910539</v>
      </c>
      <c r="L1079" s="20">
        <v>15.4</v>
      </c>
      <c r="M1079" s="20">
        <v>23.02183908045977</v>
      </c>
      <c r="N1079" s="20">
        <v>25.492222222222221</v>
      </c>
      <c r="O1079" s="20">
        <v>25.674197384066581</v>
      </c>
      <c r="P1079" s="20">
        <v>24.233333333333331</v>
      </c>
      <c r="Q1079" s="20">
        <v>20.950574712643689</v>
      </c>
      <c r="R1079" s="20">
        <v>17.586206896551719</v>
      </c>
      <c r="S1079" s="20">
        <v>20.524444444444441</v>
      </c>
      <c r="T1079" s="20">
        <v>21.412725779967161</v>
      </c>
      <c r="U1079" s="20">
        <v>14.2</v>
      </c>
      <c r="V1079" s="43">
        <v>224.77858945059941</v>
      </c>
      <c r="W1079" s="23">
        <v>357</v>
      </c>
      <c r="X1079" s="44">
        <v>0.9916666666666667</v>
      </c>
      <c r="Y1079" s="4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</row>
    <row r="1080" spans="1:39" ht="16.5" customHeight="1" x14ac:dyDescent="0.25">
      <c r="A1080" s="16">
        <v>35010070</v>
      </c>
      <c r="B1080" s="17" t="s">
        <v>1211</v>
      </c>
      <c r="C1080" s="17" t="s">
        <v>286</v>
      </c>
      <c r="D1080" s="17" t="s">
        <v>2040</v>
      </c>
      <c r="E1080" s="17" t="s">
        <v>95</v>
      </c>
      <c r="F1080" s="17">
        <v>3</v>
      </c>
      <c r="G1080" s="17">
        <v>525</v>
      </c>
      <c r="H1080" s="18">
        <v>-73.758611110000004</v>
      </c>
      <c r="I1080" s="19">
        <v>3.8783333299999998</v>
      </c>
      <c r="J1080" s="42">
        <v>6.1333333333333311</v>
      </c>
      <c r="K1080" s="20">
        <v>7.1268841604330122</v>
      </c>
      <c r="L1080" s="20">
        <v>13.675555555555549</v>
      </c>
      <c r="M1080" s="20">
        <v>20.066666666666659</v>
      </c>
      <c r="N1080" s="20">
        <v>23.368429118773939</v>
      </c>
      <c r="O1080" s="20">
        <v>23.08</v>
      </c>
      <c r="P1080" s="20">
        <v>21.43333333333333</v>
      </c>
      <c r="Q1080" s="20">
        <v>18.116666666666671</v>
      </c>
      <c r="R1080" s="20">
        <v>16.089655172413799</v>
      </c>
      <c r="S1080" s="20">
        <v>18.184444444444441</v>
      </c>
      <c r="T1080" s="20">
        <v>17.793103448275861</v>
      </c>
      <c r="U1080" s="20">
        <v>10.896551724137931</v>
      </c>
      <c r="V1080" s="43">
        <v>195.96462362403449</v>
      </c>
      <c r="W1080" s="23">
        <v>358</v>
      </c>
      <c r="X1080" s="44">
        <v>0.99444444444444446</v>
      </c>
      <c r="Y1080" s="4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</row>
    <row r="1081" spans="1:39" ht="16.5" customHeight="1" x14ac:dyDescent="0.25">
      <c r="A1081" s="16">
        <v>32035010</v>
      </c>
      <c r="B1081" s="17" t="s">
        <v>1227</v>
      </c>
      <c r="C1081" s="17" t="s">
        <v>310</v>
      </c>
      <c r="D1081" s="17" t="s">
        <v>310</v>
      </c>
      <c r="E1081" s="17" t="s">
        <v>95</v>
      </c>
      <c r="F1081" s="17">
        <v>3</v>
      </c>
      <c r="G1081" s="17">
        <v>248</v>
      </c>
      <c r="H1081" s="18">
        <v>-73.793333329999996</v>
      </c>
      <c r="I1081" s="19">
        <v>2.1761111099999999</v>
      </c>
      <c r="J1081" s="42">
        <v>5.0188888888888874</v>
      </c>
      <c r="K1081" s="20">
        <v>7.0925363638651389</v>
      </c>
      <c r="L1081" s="20">
        <v>14.483990147783249</v>
      </c>
      <c r="M1081" s="20">
        <v>19.00868454661558</v>
      </c>
      <c r="N1081" s="20">
        <v>21.31954022988506</v>
      </c>
      <c r="O1081" s="20">
        <v>22.964285714285712</v>
      </c>
      <c r="P1081" s="20">
        <v>22.043349753694581</v>
      </c>
      <c r="Q1081" s="20">
        <v>19.614444444444441</v>
      </c>
      <c r="R1081" s="20">
        <v>16.272796934865902</v>
      </c>
      <c r="S1081" s="20">
        <v>16.1768253968254</v>
      </c>
      <c r="T1081" s="20">
        <v>13.375611045052191</v>
      </c>
      <c r="U1081" s="20">
        <v>8.9425287356321803</v>
      </c>
      <c r="V1081" s="43">
        <v>186.3134822018383</v>
      </c>
      <c r="W1081" s="23">
        <v>348</v>
      </c>
      <c r="X1081" s="44">
        <v>0.96666666666666667</v>
      </c>
      <c r="Y1081" s="45"/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</row>
    <row r="1082" spans="1:39" ht="16.5" customHeight="1" x14ac:dyDescent="0.25">
      <c r="A1082" s="16">
        <v>32030020</v>
      </c>
      <c r="B1082" s="17" t="s">
        <v>1211</v>
      </c>
      <c r="C1082" s="17" t="s">
        <v>2041</v>
      </c>
      <c r="D1082" s="17" t="s">
        <v>310</v>
      </c>
      <c r="E1082" s="17" t="s">
        <v>95</v>
      </c>
      <c r="F1082" s="17">
        <v>3</v>
      </c>
      <c r="G1082" s="17">
        <v>351</v>
      </c>
      <c r="H1082" s="18">
        <v>-73.943888889999997</v>
      </c>
      <c r="I1082" s="19">
        <v>2.3224999999999998</v>
      </c>
      <c r="J1082" s="42">
        <v>3.257142857142858</v>
      </c>
      <c r="K1082" s="20">
        <v>4.8173532104412642</v>
      </c>
      <c r="L1082" s="20">
        <v>11.73076923076923</v>
      </c>
      <c r="M1082" s="20">
        <v>16.447089947089939</v>
      </c>
      <c r="N1082" s="20">
        <v>17.320987654320991</v>
      </c>
      <c r="O1082" s="20">
        <v>18.248768472906399</v>
      </c>
      <c r="P1082" s="20">
        <v>17.665306122448978</v>
      </c>
      <c r="Q1082" s="20">
        <v>13.620689655172409</v>
      </c>
      <c r="R1082" s="20">
        <v>12.03703703703704</v>
      </c>
      <c r="S1082" s="20">
        <v>12.285714285714279</v>
      </c>
      <c r="T1082" s="20">
        <v>10.678571428571431</v>
      </c>
      <c r="U1082" s="20">
        <v>5.3703703703703676</v>
      </c>
      <c r="V1082" s="43">
        <v>143.4798002719852</v>
      </c>
      <c r="W1082" s="23">
        <v>331</v>
      </c>
      <c r="X1082" s="44">
        <v>0.9194444444444444</v>
      </c>
      <c r="Y1082" s="4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</row>
    <row r="1083" spans="1:39" ht="16.5" customHeight="1" x14ac:dyDescent="0.25">
      <c r="A1083" s="16">
        <v>32065010</v>
      </c>
      <c r="B1083" s="17" t="s">
        <v>1236</v>
      </c>
      <c r="C1083" s="17" t="s">
        <v>2042</v>
      </c>
      <c r="D1083" s="17" t="s">
        <v>2043</v>
      </c>
      <c r="E1083" s="17" t="s">
        <v>95</v>
      </c>
      <c r="F1083" s="17">
        <v>3</v>
      </c>
      <c r="G1083" s="17">
        <v>680</v>
      </c>
      <c r="H1083" s="18">
        <v>-74.016666669999992</v>
      </c>
      <c r="I1083" s="19">
        <v>3.53333333</v>
      </c>
      <c r="J1083" s="42">
        <v>6.2399999999999993</v>
      </c>
      <c r="K1083" s="20">
        <v>8.4875246305418717</v>
      </c>
      <c r="L1083" s="20">
        <v>15.28</v>
      </c>
      <c r="M1083" s="20">
        <v>23.064827586206899</v>
      </c>
      <c r="N1083" s="20">
        <v>25.27333333333333</v>
      </c>
      <c r="O1083" s="20">
        <v>24.891187739463611</v>
      </c>
      <c r="P1083" s="20">
        <v>25.399999999999991</v>
      </c>
      <c r="Q1083" s="20">
        <v>22.004615384615381</v>
      </c>
      <c r="R1083" s="20">
        <v>20.276375205254521</v>
      </c>
      <c r="S1083" s="20">
        <v>21.172653256704979</v>
      </c>
      <c r="T1083" s="20">
        <v>19.047413793103441</v>
      </c>
      <c r="U1083" s="20">
        <v>11.64861111111111</v>
      </c>
      <c r="V1083" s="43">
        <v>222.78654204033509</v>
      </c>
      <c r="W1083" s="23">
        <v>296</v>
      </c>
      <c r="X1083" s="44">
        <v>0.82222222222222219</v>
      </c>
      <c r="Y1083" s="45"/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/>
      <c r="AM1083" s="5"/>
    </row>
    <row r="1084" spans="1:39" ht="16.5" customHeight="1" x14ac:dyDescent="0.25">
      <c r="A1084" s="16">
        <v>32097010</v>
      </c>
      <c r="B1084" s="17" t="s">
        <v>1212</v>
      </c>
      <c r="C1084" s="17" t="s">
        <v>347</v>
      </c>
      <c r="D1084" s="17" t="s">
        <v>348</v>
      </c>
      <c r="E1084" s="17" t="s">
        <v>95</v>
      </c>
      <c r="F1084" s="17">
        <v>3</v>
      </c>
      <c r="G1084" s="17">
        <v>158</v>
      </c>
      <c r="H1084" s="18">
        <v>-72.130111110000001</v>
      </c>
      <c r="I1084" s="19">
        <v>2.8897222199999999</v>
      </c>
      <c r="J1084" s="42">
        <v>2.5</v>
      </c>
      <c r="K1084" s="20">
        <v>4.7792031563583288</v>
      </c>
      <c r="L1084" s="20">
        <v>9.6923076923076916</v>
      </c>
      <c r="M1084" s="20">
        <v>14.785714285714279</v>
      </c>
      <c r="N1084" s="20">
        <v>17.02709359605911</v>
      </c>
      <c r="O1084" s="20">
        <v>17.98339719029374</v>
      </c>
      <c r="P1084" s="20">
        <v>17.460493827160491</v>
      </c>
      <c r="Q1084" s="20">
        <v>14.481481481481479</v>
      </c>
      <c r="R1084" s="20">
        <v>11.27453580901857</v>
      </c>
      <c r="S1084" s="20">
        <v>12.498765432098759</v>
      </c>
      <c r="T1084" s="20">
        <v>12.229885057471259</v>
      </c>
      <c r="U1084" s="20">
        <v>5.2866666666666653</v>
      </c>
      <c r="V1084" s="43">
        <v>139.9995441946304</v>
      </c>
      <c r="W1084" s="23">
        <v>318</v>
      </c>
      <c r="X1084" s="44">
        <v>0.8833333333333333</v>
      </c>
      <c r="Y1084" s="45"/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</row>
    <row r="1085" spans="1:39" ht="16.5" customHeight="1" x14ac:dyDescent="0.25">
      <c r="A1085" s="16">
        <v>32075050</v>
      </c>
      <c r="B1085" s="17" t="s">
        <v>1236</v>
      </c>
      <c r="C1085" s="17" t="s">
        <v>307</v>
      </c>
      <c r="D1085" s="17" t="s">
        <v>307</v>
      </c>
      <c r="E1085" s="17" t="s">
        <v>95</v>
      </c>
      <c r="F1085" s="17">
        <v>3</v>
      </c>
      <c r="G1085" s="17">
        <v>556</v>
      </c>
      <c r="H1085" s="18">
        <v>-74.043000000000006</v>
      </c>
      <c r="I1085" s="19">
        <v>3.38008</v>
      </c>
      <c r="J1085" s="42">
        <v>6.4500294724432647</v>
      </c>
      <c r="K1085" s="20">
        <v>6.5740221339051397</v>
      </c>
      <c r="L1085" s="20">
        <v>13.532098765432099</v>
      </c>
      <c r="M1085" s="20">
        <v>21.557635467980301</v>
      </c>
      <c r="N1085" s="20">
        <v>24.100444444444442</v>
      </c>
      <c r="O1085" s="20">
        <v>24.370005473453759</v>
      </c>
      <c r="P1085" s="20">
        <v>24.43926436781609</v>
      </c>
      <c r="Q1085" s="20">
        <v>22.152781609195401</v>
      </c>
      <c r="R1085" s="20">
        <v>19.63086272955476</v>
      </c>
      <c r="S1085" s="20">
        <v>19.425799401886358</v>
      </c>
      <c r="T1085" s="20">
        <v>16.37725779967159</v>
      </c>
      <c r="U1085" s="20">
        <v>9.8851851851851809</v>
      </c>
      <c r="V1085" s="43">
        <v>208.4953868509684</v>
      </c>
      <c r="W1085" s="23">
        <v>321</v>
      </c>
      <c r="X1085" s="44">
        <v>0.89166666666666672</v>
      </c>
      <c r="Y1085" s="45"/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/>
      <c r="AM1085" s="5"/>
    </row>
    <row r="1086" spans="1:39" ht="16.5" customHeight="1" x14ac:dyDescent="0.25">
      <c r="A1086" s="16">
        <v>33035010</v>
      </c>
      <c r="B1086" s="17" t="s">
        <v>1288</v>
      </c>
      <c r="C1086" s="17" t="s">
        <v>2514</v>
      </c>
      <c r="D1086" s="17" t="s">
        <v>2044</v>
      </c>
      <c r="E1086" s="17" t="s">
        <v>95</v>
      </c>
      <c r="F1086" s="17">
        <v>3</v>
      </c>
      <c r="G1086" s="17">
        <v>200</v>
      </c>
      <c r="H1086" s="18">
        <v>-71.34075</v>
      </c>
      <c r="I1086" s="19">
        <v>4.5744166699999997</v>
      </c>
      <c r="J1086" s="42">
        <v>2.1345804222071969</v>
      </c>
      <c r="K1086" s="20">
        <v>4.1572441640499713</v>
      </c>
      <c r="L1086" s="20">
        <v>8.2796934865900358</v>
      </c>
      <c r="M1086" s="20">
        <v>16.67094017094017</v>
      </c>
      <c r="N1086" s="20">
        <v>21.385000000000002</v>
      </c>
      <c r="O1086" s="20">
        <v>22.727148330596609</v>
      </c>
      <c r="P1086" s="20">
        <v>21.26503759398496</v>
      </c>
      <c r="Q1086" s="20">
        <v>18.777318295739349</v>
      </c>
      <c r="R1086" s="20">
        <v>17.49862587503241</v>
      </c>
      <c r="S1086" s="20">
        <v>14.655982905982899</v>
      </c>
      <c r="T1086" s="20">
        <v>11.02136752136752</v>
      </c>
      <c r="U1086" s="20">
        <v>4.70297619047619</v>
      </c>
      <c r="V1086" s="43">
        <v>163.27591495696731</v>
      </c>
      <c r="W1086" s="23">
        <v>219</v>
      </c>
      <c r="X1086" s="44">
        <v>0.91249999999999998</v>
      </c>
      <c r="Y1086" s="45" t="s">
        <v>1214</v>
      </c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/>
      <c r="AM1086" s="5"/>
    </row>
    <row r="1087" spans="1:39" ht="16.5" customHeight="1" x14ac:dyDescent="0.25">
      <c r="A1087" s="16">
        <v>35120010</v>
      </c>
      <c r="B1087" s="17" t="s">
        <v>1211</v>
      </c>
      <c r="C1087" s="17" t="s">
        <v>2044</v>
      </c>
      <c r="D1087" s="17" t="s">
        <v>2044</v>
      </c>
      <c r="E1087" s="17" t="s">
        <v>95</v>
      </c>
      <c r="F1087" s="17">
        <v>3</v>
      </c>
      <c r="G1087" s="17">
        <v>150</v>
      </c>
      <c r="H1087" s="18">
        <v>-72.076638889999998</v>
      </c>
      <c r="I1087" s="19">
        <v>4.3113888899999999</v>
      </c>
      <c r="J1087" s="42">
        <v>1.2928571428571429</v>
      </c>
      <c r="K1087" s="20">
        <v>2.308445633505086</v>
      </c>
      <c r="L1087" s="20">
        <v>5.3793103448275854</v>
      </c>
      <c r="M1087" s="20">
        <v>11.524375743162899</v>
      </c>
      <c r="N1087" s="20">
        <v>15.10919540229885</v>
      </c>
      <c r="O1087" s="20">
        <v>15.900930487137391</v>
      </c>
      <c r="P1087" s="20">
        <v>14.62643678160919</v>
      </c>
      <c r="Q1087" s="20">
        <v>12.68071519795657</v>
      </c>
      <c r="R1087" s="20">
        <v>11.656361474435201</v>
      </c>
      <c r="S1087" s="20">
        <v>10.81481481481481</v>
      </c>
      <c r="T1087" s="20">
        <v>7.3236074270557037</v>
      </c>
      <c r="U1087" s="20">
        <v>2.7142857142857131</v>
      </c>
      <c r="V1087" s="43">
        <v>111.3313361639461</v>
      </c>
      <c r="W1087" s="23">
        <v>341</v>
      </c>
      <c r="X1087" s="44">
        <v>0.94722222222222219</v>
      </c>
      <c r="Y1087" s="45"/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/>
      <c r="AM1087" s="5"/>
    </row>
    <row r="1088" spans="1:39" ht="16.5" customHeight="1" x14ac:dyDescent="0.25">
      <c r="A1088" s="16">
        <v>32070020</v>
      </c>
      <c r="B1088" s="17" t="s">
        <v>1211</v>
      </c>
      <c r="C1088" s="17" t="s">
        <v>2045</v>
      </c>
      <c r="D1088" s="17" t="s">
        <v>2046</v>
      </c>
      <c r="E1088" s="17" t="s">
        <v>95</v>
      </c>
      <c r="F1088" s="17">
        <v>3</v>
      </c>
      <c r="G1088" s="17">
        <v>261</v>
      </c>
      <c r="H1088" s="18">
        <v>-73.529079999999993</v>
      </c>
      <c r="I1088" s="19">
        <v>3.3184999999999998</v>
      </c>
      <c r="J1088" s="42">
        <v>2.6206896551724128</v>
      </c>
      <c r="K1088" s="20">
        <v>4.2026471541186163</v>
      </c>
      <c r="L1088" s="20">
        <v>9.8642857142857121</v>
      </c>
      <c r="M1088" s="20">
        <v>15.054761904761911</v>
      </c>
      <c r="N1088" s="20">
        <v>16.766388888888891</v>
      </c>
      <c r="O1088" s="20">
        <v>16.708944378385521</v>
      </c>
      <c r="P1088" s="20">
        <v>16.247777777777781</v>
      </c>
      <c r="Q1088" s="20">
        <v>11.912222222222219</v>
      </c>
      <c r="R1088" s="20">
        <v>10.43333333333333</v>
      </c>
      <c r="S1088" s="20">
        <v>11.594252873563221</v>
      </c>
      <c r="T1088" s="20">
        <v>10.15172413793103</v>
      </c>
      <c r="U1088" s="20">
        <v>4.2133333333333312</v>
      </c>
      <c r="V1088" s="43">
        <v>129.77036137377399</v>
      </c>
      <c r="W1088" s="23">
        <v>354</v>
      </c>
      <c r="X1088" s="44">
        <v>0.98333333333333328</v>
      </c>
      <c r="Y1088" s="45"/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/>
      <c r="AM1088" s="5"/>
    </row>
    <row r="1089" spans="1:39" ht="16.5" customHeight="1" x14ac:dyDescent="0.25">
      <c r="A1089" s="16">
        <v>32075080</v>
      </c>
      <c r="B1089" s="17" t="s">
        <v>1236</v>
      </c>
      <c r="C1089" s="17" t="s">
        <v>2046</v>
      </c>
      <c r="D1089" s="17" t="s">
        <v>2046</v>
      </c>
      <c r="E1089" s="17" t="s">
        <v>95</v>
      </c>
      <c r="F1089" s="17">
        <v>3</v>
      </c>
      <c r="G1089" s="17">
        <v>245</v>
      </c>
      <c r="H1089" s="18">
        <v>-73.373194439999992</v>
      </c>
      <c r="I1089" s="19">
        <v>3.2676944400000001</v>
      </c>
      <c r="J1089" s="42">
        <v>3.5263157894736832</v>
      </c>
      <c r="K1089" s="20">
        <v>6.2936268472906391</v>
      </c>
      <c r="L1089" s="20">
        <v>12.58320512820513</v>
      </c>
      <c r="M1089" s="20">
        <v>18.505172413793101</v>
      </c>
      <c r="N1089" s="20">
        <v>21.2</v>
      </c>
      <c r="O1089" s="20">
        <v>21.651931553020489</v>
      </c>
      <c r="P1089" s="20">
        <v>20.58285440613027</v>
      </c>
      <c r="Q1089" s="20">
        <v>16.94129554655871</v>
      </c>
      <c r="R1089" s="20">
        <v>15.210526315789471</v>
      </c>
      <c r="S1089" s="20">
        <v>15.82833333333333</v>
      </c>
      <c r="T1089" s="20">
        <v>14.03793103448276</v>
      </c>
      <c r="U1089" s="20">
        <v>7.5322413793103458</v>
      </c>
      <c r="V1089" s="43">
        <v>173.89343374738789</v>
      </c>
      <c r="W1089" s="23">
        <v>233</v>
      </c>
      <c r="X1089" s="44">
        <v>0.97083333333333333</v>
      </c>
      <c r="Y1089" s="45" t="s">
        <v>1214</v>
      </c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</row>
    <row r="1090" spans="1:39" ht="16.5" customHeight="1" x14ac:dyDescent="0.25">
      <c r="A1090" s="16">
        <v>32070080</v>
      </c>
      <c r="B1090" s="17" t="s">
        <v>1211</v>
      </c>
      <c r="C1090" s="17" t="s">
        <v>2019</v>
      </c>
      <c r="D1090" s="17" t="s">
        <v>2046</v>
      </c>
      <c r="E1090" s="17" t="s">
        <v>95</v>
      </c>
      <c r="F1090" s="17">
        <v>3</v>
      </c>
      <c r="G1090" s="17">
        <v>191</v>
      </c>
      <c r="H1090" s="18">
        <v>-73.226388889999996</v>
      </c>
      <c r="I1090" s="19">
        <v>3.0874999999999999</v>
      </c>
      <c r="J1090" s="42">
        <v>2.6206896551724128</v>
      </c>
      <c r="K1090" s="20">
        <v>4.3108847020113368</v>
      </c>
      <c r="L1090" s="20">
        <v>9.9250157888088939</v>
      </c>
      <c r="M1090" s="20">
        <v>15.068965517241381</v>
      </c>
      <c r="N1090" s="20">
        <v>16.327777777777779</v>
      </c>
      <c r="O1090" s="20">
        <v>17.366666666666671</v>
      </c>
      <c r="P1090" s="20">
        <v>16.816666666666659</v>
      </c>
      <c r="Q1090" s="20">
        <v>13.757777777777781</v>
      </c>
      <c r="R1090" s="20">
        <v>11.300492610837439</v>
      </c>
      <c r="S1090" s="20">
        <v>12.39425287356322</v>
      </c>
      <c r="T1090" s="20">
        <v>12.12702322308234</v>
      </c>
      <c r="U1090" s="20">
        <v>5.3793103448275854</v>
      </c>
      <c r="V1090" s="43">
        <v>137.39552360443349</v>
      </c>
      <c r="W1090" s="23">
        <v>351</v>
      </c>
      <c r="X1090" s="44">
        <v>0.97499999999999998</v>
      </c>
      <c r="Y1090" s="45"/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/>
      <c r="AM1090" s="5"/>
    </row>
    <row r="1091" spans="1:39" ht="16.5" customHeight="1" x14ac:dyDescent="0.25">
      <c r="A1091" s="16">
        <v>35180030</v>
      </c>
      <c r="B1091" s="17" t="s">
        <v>1211</v>
      </c>
      <c r="C1091" s="17" t="s">
        <v>2047</v>
      </c>
      <c r="D1091" s="17" t="s">
        <v>302</v>
      </c>
      <c r="E1091" s="17" t="s">
        <v>95</v>
      </c>
      <c r="F1091" s="17">
        <v>3</v>
      </c>
      <c r="G1091" s="17">
        <v>155</v>
      </c>
      <c r="H1091" s="18">
        <v>-72.39</v>
      </c>
      <c r="I1091" s="19">
        <v>4.33</v>
      </c>
      <c r="J1091" s="42">
        <v>1.366666666666666</v>
      </c>
      <c r="K1091" s="20">
        <v>2.6638033661740561</v>
      </c>
      <c r="L1091" s="20">
        <v>6.4827586206896521</v>
      </c>
      <c r="M1091" s="20">
        <v>12.32142857142858</v>
      </c>
      <c r="N1091" s="20">
        <v>14.72660098522168</v>
      </c>
      <c r="O1091" s="20">
        <v>15.28458184700753</v>
      </c>
      <c r="P1091" s="20">
        <v>14.38777777777778</v>
      </c>
      <c r="Q1091" s="20">
        <v>12.350985221674881</v>
      </c>
      <c r="R1091" s="20">
        <v>10.56100094031129</v>
      </c>
      <c r="S1091" s="20">
        <v>10.107142857142859</v>
      </c>
      <c r="T1091" s="20">
        <v>6.8620689655172411</v>
      </c>
      <c r="U1091" s="20">
        <v>2.928571428571427</v>
      </c>
      <c r="V1091" s="43">
        <v>110.04338724818361</v>
      </c>
      <c r="W1091" s="23">
        <v>345</v>
      </c>
      <c r="X1091" s="44">
        <v>0.95833333333333337</v>
      </c>
      <c r="Y1091" s="45"/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/>
      <c r="AM1091" s="5"/>
    </row>
    <row r="1092" spans="1:39" ht="16.5" customHeight="1" x14ac:dyDescent="0.25">
      <c r="A1092" s="16">
        <v>35130010</v>
      </c>
      <c r="B1092" s="17" t="s">
        <v>1211</v>
      </c>
      <c r="C1092" s="17" t="s">
        <v>2048</v>
      </c>
      <c r="D1092" s="17" t="s">
        <v>302</v>
      </c>
      <c r="E1092" s="17" t="s">
        <v>95</v>
      </c>
      <c r="F1092" s="17">
        <v>3</v>
      </c>
      <c r="G1092" s="17">
        <v>225</v>
      </c>
      <c r="H1092" s="18">
        <v>-72.765722220000001</v>
      </c>
      <c r="I1092" s="19">
        <v>3.9560833299999998</v>
      </c>
      <c r="J1092" s="42">
        <v>2.1333333333333329</v>
      </c>
      <c r="K1092" s="20">
        <v>2.9091847594721161</v>
      </c>
      <c r="L1092" s="20">
        <v>8.1379310344827562</v>
      </c>
      <c r="M1092" s="20">
        <v>14.49336870026525</v>
      </c>
      <c r="N1092" s="20">
        <v>16.25555555555556</v>
      </c>
      <c r="O1092" s="20">
        <v>17.491676575505348</v>
      </c>
      <c r="P1092" s="20">
        <v>16.574231357227792</v>
      </c>
      <c r="Q1092" s="20">
        <v>13.8735632183908</v>
      </c>
      <c r="R1092" s="20">
        <v>12.56480380499406</v>
      </c>
      <c r="S1092" s="20">
        <v>12.7</v>
      </c>
      <c r="T1092" s="20">
        <v>8.3719211822660107</v>
      </c>
      <c r="U1092" s="20">
        <v>3.482758620689653</v>
      </c>
      <c r="V1092" s="43">
        <v>128.9883281421827</v>
      </c>
      <c r="W1092" s="23">
        <v>345</v>
      </c>
      <c r="X1092" s="44">
        <v>0.95833333333333337</v>
      </c>
      <c r="Y1092" s="45"/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/>
      <c r="AM1092" s="5"/>
    </row>
    <row r="1093" spans="1:39" ht="16.5" customHeight="1" x14ac:dyDescent="0.25">
      <c r="A1093" s="16">
        <v>35010080</v>
      </c>
      <c r="B1093" s="17" t="s">
        <v>1211</v>
      </c>
      <c r="C1093" s="17" t="s">
        <v>2049</v>
      </c>
      <c r="D1093" s="17" t="s">
        <v>302</v>
      </c>
      <c r="E1093" s="17" t="s">
        <v>95</v>
      </c>
      <c r="F1093" s="17">
        <v>3</v>
      </c>
      <c r="G1093" s="17">
        <v>200</v>
      </c>
      <c r="H1093" s="18">
        <v>-73.149722220000001</v>
      </c>
      <c r="I1093" s="19">
        <v>3.7938888899999998</v>
      </c>
      <c r="J1093" s="42">
        <v>2.1333333333333329</v>
      </c>
      <c r="K1093" s="20">
        <v>3.4414815575016728</v>
      </c>
      <c r="L1093" s="20">
        <v>8.5455555555555502</v>
      </c>
      <c r="M1093" s="20">
        <v>15.120689655172409</v>
      </c>
      <c r="N1093" s="20">
        <v>17.747142857142851</v>
      </c>
      <c r="O1093" s="20">
        <v>17.7</v>
      </c>
      <c r="P1093" s="20">
        <v>17.166666666666661</v>
      </c>
      <c r="Q1093" s="20">
        <v>12.96666666666666</v>
      </c>
      <c r="R1093" s="20">
        <v>11.133333333333329</v>
      </c>
      <c r="S1093" s="20">
        <v>11.566666666666659</v>
      </c>
      <c r="T1093" s="20">
        <v>8.5172413793103452</v>
      </c>
      <c r="U1093" s="20">
        <v>3.7931034482758612</v>
      </c>
      <c r="V1093" s="43">
        <v>129.83188111962539</v>
      </c>
      <c r="W1093" s="23">
        <v>358</v>
      </c>
      <c r="X1093" s="44">
        <v>0.99444444444444446</v>
      </c>
      <c r="Y1093" s="45"/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/>
      <c r="AM1093" s="5"/>
    </row>
    <row r="1094" spans="1:39" ht="16.5" customHeight="1" x14ac:dyDescent="0.25">
      <c r="A1094" s="16">
        <v>35010010</v>
      </c>
      <c r="B1094" s="17" t="s">
        <v>1211</v>
      </c>
      <c r="C1094" s="17" t="s">
        <v>302</v>
      </c>
      <c r="D1094" s="17" t="s">
        <v>302</v>
      </c>
      <c r="E1094" s="17" t="s">
        <v>95</v>
      </c>
      <c r="F1094" s="17">
        <v>3</v>
      </c>
      <c r="G1094" s="17">
        <v>182</v>
      </c>
      <c r="H1094" s="18">
        <v>-72.936499999999995</v>
      </c>
      <c r="I1094" s="19">
        <v>4.1050277800000003</v>
      </c>
      <c r="J1094" s="42">
        <v>1.4482758620689651</v>
      </c>
      <c r="K1094" s="20">
        <v>2.7322249589490961</v>
      </c>
      <c r="L1094" s="20">
        <v>7.8666666666666636</v>
      </c>
      <c r="M1094" s="20">
        <v>14.03439153439153</v>
      </c>
      <c r="N1094" s="20">
        <v>16.466666666666669</v>
      </c>
      <c r="O1094" s="20">
        <v>16.572527472527469</v>
      </c>
      <c r="P1094" s="20">
        <v>14.84942528735632</v>
      </c>
      <c r="Q1094" s="20">
        <v>12.233333333333331</v>
      </c>
      <c r="R1094" s="20">
        <v>11.03333333333333</v>
      </c>
      <c r="S1094" s="20">
        <v>10.39777777777778</v>
      </c>
      <c r="T1094" s="20">
        <v>7.8275862068965498</v>
      </c>
      <c r="U1094" s="20">
        <v>3.0344827586206891</v>
      </c>
      <c r="V1094" s="43">
        <v>118.49669185858841</v>
      </c>
      <c r="W1094" s="23">
        <v>356</v>
      </c>
      <c r="X1094" s="44">
        <v>0.98888888888888893</v>
      </c>
      <c r="Y1094" s="45"/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/>
      <c r="AM1094" s="5"/>
    </row>
    <row r="1095" spans="1:39" ht="16.5" customHeight="1" x14ac:dyDescent="0.25">
      <c r="A1095" s="16">
        <v>32080010</v>
      </c>
      <c r="B1095" s="17" t="s">
        <v>1211</v>
      </c>
      <c r="C1095" s="17" t="s">
        <v>304</v>
      </c>
      <c r="D1095" s="17" t="s">
        <v>2050</v>
      </c>
      <c r="E1095" s="17" t="s">
        <v>95</v>
      </c>
      <c r="F1095" s="17">
        <v>3</v>
      </c>
      <c r="G1095" s="17">
        <v>230</v>
      </c>
      <c r="H1095" s="18">
        <v>-73.209999999999994</v>
      </c>
      <c r="I1095" s="19">
        <v>2.94</v>
      </c>
      <c r="J1095" s="42">
        <v>2.8965517241379302</v>
      </c>
      <c r="K1095" s="20">
        <v>4.961145320197045</v>
      </c>
      <c r="L1095" s="20">
        <v>9.9666666666666632</v>
      </c>
      <c r="M1095" s="20">
        <v>15.884661117717</v>
      </c>
      <c r="N1095" s="20">
        <v>16.865476190476191</v>
      </c>
      <c r="O1095" s="20">
        <v>17.533888228299642</v>
      </c>
      <c r="P1095" s="20">
        <v>15.642401021711359</v>
      </c>
      <c r="Q1095" s="20">
        <v>12.1</v>
      </c>
      <c r="R1095" s="20">
        <v>12.241379310344829</v>
      </c>
      <c r="S1095" s="20">
        <v>13.133333333333329</v>
      </c>
      <c r="T1095" s="20">
        <v>11.56666666666667</v>
      </c>
      <c r="U1095" s="20">
        <v>5.3999999999999986</v>
      </c>
      <c r="V1095" s="43">
        <v>138.19216957955069</v>
      </c>
      <c r="W1095" s="23">
        <v>355</v>
      </c>
      <c r="X1095" s="44">
        <v>0.98611111111111116</v>
      </c>
      <c r="Y1095" s="4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</row>
    <row r="1096" spans="1:39" ht="16.5" customHeight="1" x14ac:dyDescent="0.25">
      <c r="A1096" s="16">
        <v>35030090</v>
      </c>
      <c r="B1096" s="17" t="s">
        <v>1235</v>
      </c>
      <c r="C1096" s="17" t="s">
        <v>295</v>
      </c>
      <c r="D1096" s="17" t="s">
        <v>296</v>
      </c>
      <c r="E1096" s="17" t="s">
        <v>95</v>
      </c>
      <c r="F1096" s="17">
        <v>3</v>
      </c>
      <c r="G1096" s="17">
        <v>1280</v>
      </c>
      <c r="H1096" s="18">
        <v>-73.617833329999996</v>
      </c>
      <c r="I1096" s="19">
        <v>4.27477778</v>
      </c>
      <c r="J1096" s="42">
        <v>12.407692307692299</v>
      </c>
      <c r="K1096" s="20">
        <v>12.01114646049991</v>
      </c>
      <c r="L1096" s="20">
        <v>18.699872286079181</v>
      </c>
      <c r="M1096" s="20">
        <v>25.03846153846154</v>
      </c>
      <c r="N1096" s="20">
        <v>27.98641975308642</v>
      </c>
      <c r="O1096" s="20">
        <v>27.45755968169761</v>
      </c>
      <c r="P1096" s="20">
        <v>27.603846153846149</v>
      </c>
      <c r="Q1096" s="20">
        <v>25.627777777777769</v>
      </c>
      <c r="R1096" s="20">
        <v>23.03846153846154</v>
      </c>
      <c r="S1096" s="20">
        <v>24.570512820512821</v>
      </c>
      <c r="T1096" s="20">
        <v>24.39591315453384</v>
      </c>
      <c r="U1096" s="20">
        <v>20.222222222222211</v>
      </c>
      <c r="V1096" s="43">
        <v>269.0598856948713</v>
      </c>
      <c r="W1096" s="23">
        <v>317</v>
      </c>
      <c r="X1096" s="44">
        <v>0.88055555555555554</v>
      </c>
      <c r="Y1096" s="45"/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/>
      <c r="AM1096" s="5"/>
    </row>
    <row r="1097" spans="1:39" ht="16.5" customHeight="1" x14ac:dyDescent="0.25">
      <c r="A1097" s="16">
        <v>32070120</v>
      </c>
      <c r="B1097" s="17" t="s">
        <v>1211</v>
      </c>
      <c r="C1097" s="17" t="s">
        <v>2051</v>
      </c>
      <c r="D1097" s="17" t="s">
        <v>2052</v>
      </c>
      <c r="E1097" s="17" t="s">
        <v>95</v>
      </c>
      <c r="F1097" s="17">
        <v>3</v>
      </c>
      <c r="G1097" s="17">
        <v>882</v>
      </c>
      <c r="H1097" s="18">
        <v>-74.029969999999992</v>
      </c>
      <c r="I1097" s="19">
        <v>3.4565600000000001</v>
      </c>
      <c r="J1097" s="42">
        <v>3.9629629629629628</v>
      </c>
      <c r="K1097" s="20">
        <v>5.6180441525269096</v>
      </c>
      <c r="L1097" s="20">
        <v>12.296296296296299</v>
      </c>
      <c r="M1097" s="20">
        <v>19.592592592592599</v>
      </c>
      <c r="N1097" s="20">
        <v>22.42307692307692</v>
      </c>
      <c r="O1097" s="20">
        <v>22.36</v>
      </c>
      <c r="P1097" s="20">
        <v>21.999999999999989</v>
      </c>
      <c r="Q1097" s="20">
        <v>18.600000000000001</v>
      </c>
      <c r="R1097" s="20">
        <v>15.53846153846154</v>
      </c>
      <c r="S1097" s="20">
        <v>17.23076923076923</v>
      </c>
      <c r="T1097" s="20">
        <v>15.37037037037037</v>
      </c>
      <c r="U1097" s="20">
        <v>8.4999999999999964</v>
      </c>
      <c r="V1097" s="43">
        <v>183.49257406705681</v>
      </c>
      <c r="W1097" s="23">
        <v>314</v>
      </c>
      <c r="X1097" s="44">
        <v>0.87222222222222223</v>
      </c>
      <c r="Y1097" s="45"/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/>
      <c r="AM1097" s="5"/>
    </row>
    <row r="1098" spans="1:39" ht="16.5" customHeight="1" x14ac:dyDescent="0.25">
      <c r="A1098" s="16">
        <v>32070090</v>
      </c>
      <c r="B1098" s="17" t="s">
        <v>1211</v>
      </c>
      <c r="C1098" s="17" t="s">
        <v>1153</v>
      </c>
      <c r="D1098" s="17" t="s">
        <v>2052</v>
      </c>
      <c r="E1098" s="17" t="s">
        <v>95</v>
      </c>
      <c r="F1098" s="17">
        <v>3</v>
      </c>
      <c r="G1098" s="17">
        <v>354</v>
      </c>
      <c r="H1098" s="18">
        <v>-73.906149999999997</v>
      </c>
      <c r="I1098" s="19">
        <v>3.2562199999999999</v>
      </c>
      <c r="J1098" s="42">
        <v>3.281333333333333</v>
      </c>
      <c r="K1098" s="20">
        <v>4.8247660098522154</v>
      </c>
      <c r="L1098" s="20">
        <v>11</v>
      </c>
      <c r="M1098" s="20">
        <v>16.201591511936339</v>
      </c>
      <c r="N1098" s="20">
        <v>19.465579710144919</v>
      </c>
      <c r="O1098" s="20">
        <v>19.409162561576359</v>
      </c>
      <c r="P1098" s="20">
        <v>19.288319088319081</v>
      </c>
      <c r="Q1098" s="20">
        <v>14.137333333333331</v>
      </c>
      <c r="R1098" s="20">
        <v>11.58333333333333</v>
      </c>
      <c r="S1098" s="20">
        <v>15.125641025641031</v>
      </c>
      <c r="T1098" s="20">
        <v>12.630434782608701</v>
      </c>
      <c r="U1098" s="20">
        <v>6.8163580246913567</v>
      </c>
      <c r="V1098" s="43">
        <v>153.76385271477</v>
      </c>
      <c r="W1098" s="23">
        <v>300</v>
      </c>
      <c r="X1098" s="44">
        <v>0.83333333333333337</v>
      </c>
      <c r="Y1098" s="4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</row>
    <row r="1099" spans="1:39" ht="16.5" customHeight="1" x14ac:dyDescent="0.25">
      <c r="A1099" s="16">
        <v>32070100</v>
      </c>
      <c r="B1099" s="17" t="s">
        <v>1211</v>
      </c>
      <c r="C1099" s="17" t="s">
        <v>2052</v>
      </c>
      <c r="D1099" s="17" t="s">
        <v>2052</v>
      </c>
      <c r="E1099" s="17" t="s">
        <v>95</v>
      </c>
      <c r="F1099" s="17">
        <v>3</v>
      </c>
      <c r="G1099" s="17">
        <v>454</v>
      </c>
      <c r="H1099" s="18">
        <v>-73.876940000000005</v>
      </c>
      <c r="I1099" s="19">
        <v>3.3775900000000001</v>
      </c>
      <c r="J1099" s="42">
        <v>3.5133333333333319</v>
      </c>
      <c r="K1099" s="20">
        <v>5.7311781609195398</v>
      </c>
      <c r="L1099" s="20">
        <v>12.633333333333329</v>
      </c>
      <c r="M1099" s="20">
        <v>19.2</v>
      </c>
      <c r="N1099" s="20">
        <v>20.266666666666669</v>
      </c>
      <c r="O1099" s="20">
        <v>19.86666666666666</v>
      </c>
      <c r="P1099" s="20">
        <v>18.966666666666669</v>
      </c>
      <c r="Q1099" s="20">
        <v>15.06666666666667</v>
      </c>
      <c r="R1099" s="20">
        <v>13.833333333333339</v>
      </c>
      <c r="S1099" s="20">
        <v>15.133333333333329</v>
      </c>
      <c r="T1099" s="20">
        <v>12.758620689655171</v>
      </c>
      <c r="U1099" s="20">
        <v>6.3999999999999977</v>
      </c>
      <c r="V1099" s="43">
        <v>163.36979885057471</v>
      </c>
      <c r="W1099" s="23">
        <v>359</v>
      </c>
      <c r="X1099" s="44">
        <v>0.99722222222222223</v>
      </c>
      <c r="Y1099" s="4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</row>
    <row r="1100" spans="1:39" ht="16.5" customHeight="1" x14ac:dyDescent="0.25">
      <c r="A1100" s="16">
        <v>35030300</v>
      </c>
      <c r="B1100" s="17" t="s">
        <v>1211</v>
      </c>
      <c r="C1100" s="17" t="s">
        <v>2053</v>
      </c>
      <c r="D1100" s="17" t="s">
        <v>1835</v>
      </c>
      <c r="E1100" s="17" t="s">
        <v>95</v>
      </c>
      <c r="F1100" s="17">
        <v>11</v>
      </c>
      <c r="G1100" s="17">
        <v>3300</v>
      </c>
      <c r="H1100" s="18">
        <v>-73.516666669999992</v>
      </c>
      <c r="I1100" s="19">
        <v>4.45</v>
      </c>
      <c r="J1100" s="42">
        <v>14</v>
      </c>
      <c r="K1100" s="20">
        <v>14.75825408228426</v>
      </c>
      <c r="L1100" s="20">
        <v>20.55</v>
      </c>
      <c r="M1100" s="20">
        <v>25.500000000000011</v>
      </c>
      <c r="N1100" s="20">
        <v>28.55</v>
      </c>
      <c r="O1100" s="20">
        <v>28.5448275862069</v>
      </c>
      <c r="P1100" s="20">
        <v>29.26315789473685</v>
      </c>
      <c r="Q1100" s="20">
        <v>28.54999999999999</v>
      </c>
      <c r="R1100" s="20">
        <v>25.25</v>
      </c>
      <c r="S1100" s="20">
        <v>25.05</v>
      </c>
      <c r="T1100" s="20">
        <v>23.150000000000009</v>
      </c>
      <c r="U1100" s="20">
        <v>18</v>
      </c>
      <c r="V1100" s="43">
        <v>281.16623956322798</v>
      </c>
      <c r="W1100" s="23">
        <v>239</v>
      </c>
      <c r="X1100" s="44">
        <v>0.99583333333333335</v>
      </c>
      <c r="Y1100" s="45" t="s">
        <v>1214</v>
      </c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</row>
    <row r="1101" spans="1:39" ht="16.5" customHeight="1" x14ac:dyDescent="0.25">
      <c r="A1101" s="16">
        <v>35015050</v>
      </c>
      <c r="B1101" s="17" t="s">
        <v>1236</v>
      </c>
      <c r="C1101" s="17" t="s">
        <v>2515</v>
      </c>
      <c r="D1101" s="17" t="s">
        <v>2054</v>
      </c>
      <c r="E1101" s="17" t="s">
        <v>95</v>
      </c>
      <c r="F1101" s="17">
        <v>3</v>
      </c>
      <c r="G1101" s="17">
        <v>250</v>
      </c>
      <c r="H1101" s="18">
        <v>-73.349277779999994</v>
      </c>
      <c r="I1101" s="19">
        <v>3.6307777799999998</v>
      </c>
      <c r="J1101" s="42">
        <v>3.2739098704615941</v>
      </c>
      <c r="K1101" s="20">
        <v>5.9602687265592946</v>
      </c>
      <c r="L1101" s="20">
        <v>13.210144927536231</v>
      </c>
      <c r="M1101" s="20">
        <v>19.583866437821811</v>
      </c>
      <c r="N1101" s="20">
        <v>21.453171722409479</v>
      </c>
      <c r="O1101" s="20">
        <v>22.641772977979869</v>
      </c>
      <c r="P1101" s="20">
        <v>21.560822220468712</v>
      </c>
      <c r="Q1101" s="20">
        <v>18.69516031457955</v>
      </c>
      <c r="R1101" s="20">
        <v>15.185247601763029</v>
      </c>
      <c r="S1101" s="20">
        <v>17.035515512920231</v>
      </c>
      <c r="T1101" s="20">
        <v>13.75287356321839</v>
      </c>
      <c r="U1101" s="20">
        <v>6.0609053497942371</v>
      </c>
      <c r="V1101" s="43">
        <v>178.41365922551239</v>
      </c>
      <c r="W1101" s="23">
        <v>219</v>
      </c>
      <c r="X1101" s="44">
        <v>0.91249999999999998</v>
      </c>
      <c r="Y1101" s="45" t="s">
        <v>1214</v>
      </c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/>
      <c r="AM1101" s="5"/>
    </row>
    <row r="1102" spans="1:39" ht="16.5" customHeight="1" x14ac:dyDescent="0.25">
      <c r="A1102" s="16">
        <v>35010090</v>
      </c>
      <c r="B1102" s="17" t="s">
        <v>1211</v>
      </c>
      <c r="C1102" s="17" t="s">
        <v>327</v>
      </c>
      <c r="D1102" s="17" t="s">
        <v>2054</v>
      </c>
      <c r="E1102" s="17" t="s">
        <v>95</v>
      </c>
      <c r="F1102" s="17">
        <v>3</v>
      </c>
      <c r="G1102" s="17">
        <v>447</v>
      </c>
      <c r="H1102" s="18">
        <v>-73.708079999999995</v>
      </c>
      <c r="I1102" s="19">
        <v>3.7084899999999998</v>
      </c>
      <c r="J1102" s="42">
        <v>3.9666666666666668</v>
      </c>
      <c r="K1102" s="20">
        <v>6.2855090311986874</v>
      </c>
      <c r="L1102" s="20">
        <v>12.721212121212121</v>
      </c>
      <c r="M1102" s="20">
        <v>19.600000000000001</v>
      </c>
      <c r="N1102" s="20">
        <v>21.69222222222222</v>
      </c>
      <c r="O1102" s="20">
        <v>21.488505747126439</v>
      </c>
      <c r="P1102" s="20">
        <v>20.590476190476188</v>
      </c>
      <c r="Q1102" s="20">
        <v>16.733333333333331</v>
      </c>
      <c r="R1102" s="20">
        <v>14.280459770114939</v>
      </c>
      <c r="S1102" s="20">
        <v>16.899999999999999</v>
      </c>
      <c r="T1102" s="20">
        <v>14.896551724137931</v>
      </c>
      <c r="U1102" s="20">
        <v>7.7390804597701122</v>
      </c>
      <c r="V1102" s="43">
        <v>176.89401726625869</v>
      </c>
      <c r="W1102" s="23">
        <v>358</v>
      </c>
      <c r="X1102" s="44">
        <v>0.99444444444444446</v>
      </c>
      <c r="Y1102" s="45"/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/>
      <c r="AM1102" s="5"/>
    </row>
    <row r="1103" spans="1:39" ht="16.5" customHeight="1" x14ac:dyDescent="0.25">
      <c r="A1103" s="16">
        <v>32010010</v>
      </c>
      <c r="B1103" s="17" t="s">
        <v>1211</v>
      </c>
      <c r="C1103" s="17" t="s">
        <v>2055</v>
      </c>
      <c r="D1103" s="17" t="s">
        <v>2056</v>
      </c>
      <c r="E1103" s="17" t="s">
        <v>95</v>
      </c>
      <c r="F1103" s="17">
        <v>3</v>
      </c>
      <c r="G1103" s="17">
        <v>383</v>
      </c>
      <c r="H1103" s="18">
        <v>-74.10308332999999</v>
      </c>
      <c r="I1103" s="19">
        <v>2.5628333300000001</v>
      </c>
      <c r="J1103" s="42">
        <v>4.333333333333333</v>
      </c>
      <c r="K1103" s="20">
        <v>6.8765038840469881</v>
      </c>
      <c r="L1103" s="20">
        <v>13.928571428571431</v>
      </c>
      <c r="M1103" s="20">
        <v>19.460166468489891</v>
      </c>
      <c r="N1103" s="20">
        <v>20.80636604774535</v>
      </c>
      <c r="O1103" s="20">
        <v>22.36724137931035</v>
      </c>
      <c r="P1103" s="20">
        <v>22.428571428571431</v>
      </c>
      <c r="Q1103" s="20">
        <v>17.940000000000001</v>
      </c>
      <c r="R1103" s="20">
        <v>13.565517241379309</v>
      </c>
      <c r="S1103" s="20">
        <v>14.72111111111111</v>
      </c>
      <c r="T1103" s="20">
        <v>11.011494252873559</v>
      </c>
      <c r="U1103" s="20">
        <v>5.482758620689653</v>
      </c>
      <c r="V1103" s="43">
        <v>172.92163519612239</v>
      </c>
      <c r="W1103" s="23">
        <v>343</v>
      </c>
      <c r="X1103" s="44">
        <v>0.95277777777777772</v>
      </c>
      <c r="Y1103" s="45"/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/>
      <c r="AM1103" s="5"/>
    </row>
    <row r="1104" spans="1:39" ht="16.5" customHeight="1" x14ac:dyDescent="0.25">
      <c r="A1104" s="16">
        <v>32020020</v>
      </c>
      <c r="B1104" s="17" t="s">
        <v>1211</v>
      </c>
      <c r="C1104" s="17" t="s">
        <v>2057</v>
      </c>
      <c r="D1104" s="17" t="s">
        <v>2056</v>
      </c>
      <c r="E1104" s="17" t="s">
        <v>95</v>
      </c>
      <c r="F1104" s="17">
        <v>3</v>
      </c>
      <c r="G1104" s="17">
        <v>722</v>
      </c>
      <c r="H1104" s="18">
        <v>-74.35812</v>
      </c>
      <c r="I1104" s="19">
        <v>3.2432300000000001</v>
      </c>
      <c r="J1104" s="42">
        <v>5.0448717948717947</v>
      </c>
      <c r="K1104" s="20">
        <v>6.9901268776987191</v>
      </c>
      <c r="L1104" s="20">
        <v>14.71605090311987</v>
      </c>
      <c r="M1104" s="20">
        <v>20.944900565590221</v>
      </c>
      <c r="N1104" s="20">
        <v>24.714474244359302</v>
      </c>
      <c r="O1104" s="20">
        <v>24.444444444444439</v>
      </c>
      <c r="P1104" s="20">
        <v>24.884615384615369</v>
      </c>
      <c r="Q1104" s="20">
        <v>22.13</v>
      </c>
      <c r="R1104" s="20">
        <v>17.914529914529911</v>
      </c>
      <c r="S1104" s="20">
        <v>17.28</v>
      </c>
      <c r="T1104" s="20">
        <v>14.30769230769231</v>
      </c>
      <c r="U1104" s="20">
        <v>8.2756410256410238</v>
      </c>
      <c r="V1104" s="43">
        <v>201.64734746256289</v>
      </c>
      <c r="W1104" s="23">
        <v>316</v>
      </c>
      <c r="X1104" s="44">
        <v>0.87777777777777777</v>
      </c>
      <c r="Y1104" s="45"/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/>
      <c r="AM1104" s="5"/>
    </row>
    <row r="1105" spans="1:39" ht="16.5" customHeight="1" x14ac:dyDescent="0.25">
      <c r="A1105" s="16">
        <v>35035020</v>
      </c>
      <c r="B1105" s="17" t="s">
        <v>1218</v>
      </c>
      <c r="C1105" s="17" t="s">
        <v>94</v>
      </c>
      <c r="D1105" s="17" t="s">
        <v>96</v>
      </c>
      <c r="E1105" s="17" t="s">
        <v>95</v>
      </c>
      <c r="F1105" s="17">
        <v>3</v>
      </c>
      <c r="G1105" s="17">
        <v>422</v>
      </c>
      <c r="H1105" s="18">
        <v>-73.617577780000005</v>
      </c>
      <c r="I1105" s="19">
        <v>4.1619194400000001</v>
      </c>
      <c r="J1105" s="42">
        <v>9.1744444444444433</v>
      </c>
      <c r="K1105" s="20">
        <v>9.9195120146987943</v>
      </c>
      <c r="L1105" s="20">
        <v>17.3</v>
      </c>
      <c r="M1105" s="20">
        <v>24.2</v>
      </c>
      <c r="N1105" s="20">
        <v>27.133333333333319</v>
      </c>
      <c r="O1105" s="20">
        <v>27.333333333333329</v>
      </c>
      <c r="P1105" s="20">
        <v>27.400000000000009</v>
      </c>
      <c r="Q1105" s="20">
        <v>24.466666666666669</v>
      </c>
      <c r="R1105" s="20">
        <v>21.754022988505749</v>
      </c>
      <c r="S1105" s="20">
        <v>23.347777777777779</v>
      </c>
      <c r="T1105" s="20">
        <v>22.36666666666666</v>
      </c>
      <c r="U1105" s="20">
        <v>15.80000000000001</v>
      </c>
      <c r="V1105" s="43">
        <v>250.19575722542669</v>
      </c>
      <c r="W1105" s="23">
        <v>360</v>
      </c>
      <c r="X1105" s="44">
        <v>1</v>
      </c>
      <c r="Y1105" s="45"/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/>
      <c r="AM1105" s="5"/>
    </row>
    <row r="1106" spans="1:39" ht="16.5" customHeight="1" x14ac:dyDescent="0.25">
      <c r="A1106" s="16">
        <v>35030100</v>
      </c>
      <c r="B1106" s="46" t="s">
        <v>1235</v>
      </c>
      <c r="C1106" s="46" t="s">
        <v>2058</v>
      </c>
      <c r="D1106" s="46" t="s">
        <v>96</v>
      </c>
      <c r="E1106" s="46" t="s">
        <v>95</v>
      </c>
      <c r="F1106" s="46">
        <v>3</v>
      </c>
      <c r="G1106" s="46">
        <v>470</v>
      </c>
      <c r="H1106" s="47">
        <v>-73.633333329999999</v>
      </c>
      <c r="I1106" s="48">
        <v>4.1500000000000004</v>
      </c>
      <c r="J1106" s="42">
        <v>8.9599999999999973</v>
      </c>
      <c r="K1106" s="20">
        <v>10.86024630541872</v>
      </c>
      <c r="L1106" s="20">
        <v>17.941333333333329</v>
      </c>
      <c r="M1106" s="20">
        <v>24.375</v>
      </c>
      <c r="N1106" s="20">
        <v>27.29166666666665</v>
      </c>
      <c r="O1106" s="20">
        <v>27.541666666666671</v>
      </c>
      <c r="P1106" s="20">
        <v>27.95999999999999</v>
      </c>
      <c r="Q1106" s="20">
        <v>24.291666666666661</v>
      </c>
      <c r="R1106" s="20">
        <v>22.05714285714285</v>
      </c>
      <c r="S1106" s="20">
        <v>23.815476190476179</v>
      </c>
      <c r="T1106" s="20">
        <v>23.540689655172411</v>
      </c>
      <c r="U1106" s="20">
        <v>17</v>
      </c>
      <c r="V1106" s="43">
        <v>255.6348883415435</v>
      </c>
      <c r="W1106" s="23">
        <v>294</v>
      </c>
      <c r="X1106" s="44">
        <v>0.81666666666666665</v>
      </c>
      <c r="Y1106" s="4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</row>
    <row r="1107" spans="1:39" ht="16.5" customHeight="1" x14ac:dyDescent="0.25">
      <c r="A1107" s="16">
        <v>35025110</v>
      </c>
      <c r="B1107" s="17" t="s">
        <v>1244</v>
      </c>
      <c r="C1107" s="17" t="s">
        <v>2059</v>
      </c>
      <c r="D1107" s="17" t="s">
        <v>96</v>
      </c>
      <c r="E1107" s="17" t="s">
        <v>95</v>
      </c>
      <c r="F1107" s="17">
        <v>3</v>
      </c>
      <c r="G1107" s="17">
        <v>336</v>
      </c>
      <c r="H1107" s="18">
        <v>-73.467916669999994</v>
      </c>
      <c r="I1107" s="19">
        <v>4.0573611100000004</v>
      </c>
      <c r="J1107" s="42">
        <v>4.9146040216853013</v>
      </c>
      <c r="K1107" s="20">
        <v>6.184433937368051</v>
      </c>
      <c r="L1107" s="20">
        <v>12.011904761904759</v>
      </c>
      <c r="M1107" s="20">
        <v>19.686891596936579</v>
      </c>
      <c r="N1107" s="20">
        <v>23.632524044100389</v>
      </c>
      <c r="O1107" s="20">
        <v>23.278305235137541</v>
      </c>
      <c r="P1107" s="20">
        <v>22.652780752480901</v>
      </c>
      <c r="Q1107" s="20">
        <v>19.9351395730706</v>
      </c>
      <c r="R1107" s="20">
        <v>16.94493314567206</v>
      </c>
      <c r="S1107" s="20">
        <v>18.19107142857143</v>
      </c>
      <c r="T1107" s="20">
        <v>15.02700237182996</v>
      </c>
      <c r="U1107" s="20">
        <v>7.8518518518518494</v>
      </c>
      <c r="V1107" s="43">
        <v>190.31144272060939</v>
      </c>
      <c r="W1107" s="23">
        <v>333</v>
      </c>
      <c r="X1107" s="44">
        <v>0.92500000000000004</v>
      </c>
      <c r="Y1107" s="45"/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/>
      <c r="AM1107" s="5"/>
    </row>
    <row r="1108" spans="1:39" ht="16.5" customHeight="1" x14ac:dyDescent="0.25">
      <c r="A1108" s="16">
        <v>35030050</v>
      </c>
      <c r="B1108" s="17" t="s">
        <v>1211</v>
      </c>
      <c r="C1108" s="17" t="s">
        <v>2516</v>
      </c>
      <c r="D1108" s="17" t="s">
        <v>96</v>
      </c>
      <c r="E1108" s="17" t="s">
        <v>95</v>
      </c>
      <c r="F1108" s="17">
        <v>3</v>
      </c>
      <c r="G1108" s="17">
        <v>300</v>
      </c>
      <c r="H1108" s="18">
        <v>-73.44877778</v>
      </c>
      <c r="I1108" s="19">
        <v>4.0911388899999999</v>
      </c>
      <c r="J1108" s="42">
        <v>2.1551724137931032</v>
      </c>
      <c r="K1108" s="20">
        <v>4.055084898680958</v>
      </c>
      <c r="L1108" s="20">
        <v>9.4999999999999964</v>
      </c>
      <c r="M1108" s="20">
        <v>15.95705619412516</v>
      </c>
      <c r="N1108" s="20">
        <v>19.19640740740741</v>
      </c>
      <c r="O1108" s="20">
        <v>17.84772093806577</v>
      </c>
      <c r="P1108" s="20">
        <v>17.03340996168582</v>
      </c>
      <c r="Q1108" s="20">
        <v>13.795657726692211</v>
      </c>
      <c r="R1108" s="20">
        <v>12.463204200368949</v>
      </c>
      <c r="S1108" s="20">
        <v>13.87493158182814</v>
      </c>
      <c r="T1108" s="20">
        <v>10.94304187192118</v>
      </c>
      <c r="U1108" s="20">
        <v>4.939560439560438</v>
      </c>
      <c r="V1108" s="43">
        <v>141.76124763412909</v>
      </c>
      <c r="W1108" s="23">
        <v>321</v>
      </c>
      <c r="X1108" s="44">
        <v>0.89166666666666672</v>
      </c>
      <c r="Y1108" s="45"/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/>
      <c r="AM1108" s="5"/>
    </row>
    <row r="1109" spans="1:39" ht="16.5" customHeight="1" x14ac:dyDescent="0.25">
      <c r="A1109" s="16">
        <v>35020060</v>
      </c>
      <c r="B1109" s="17" t="s">
        <v>1211</v>
      </c>
      <c r="C1109" s="17" t="s">
        <v>289</v>
      </c>
      <c r="D1109" s="17" t="s">
        <v>96</v>
      </c>
      <c r="E1109" s="17" t="s">
        <v>95</v>
      </c>
      <c r="F1109" s="17">
        <v>3</v>
      </c>
      <c r="G1109" s="17">
        <v>260</v>
      </c>
      <c r="H1109" s="18">
        <v>-73.367999999999995</v>
      </c>
      <c r="I1109" s="19">
        <v>4.0397499999999997</v>
      </c>
      <c r="J1109" s="42">
        <v>2.899999999999999</v>
      </c>
      <c r="K1109" s="20">
        <v>4.2293821839080463</v>
      </c>
      <c r="L1109" s="20">
        <v>10.048888888888889</v>
      </c>
      <c r="M1109" s="20">
        <v>16.793793103448269</v>
      </c>
      <c r="N1109" s="20">
        <v>18.7</v>
      </c>
      <c r="O1109" s="20">
        <v>19.022988505747129</v>
      </c>
      <c r="P1109" s="20">
        <v>17.833333333333339</v>
      </c>
      <c r="Q1109" s="20">
        <v>14.96666666666667</v>
      </c>
      <c r="R1109" s="20">
        <v>12.4</v>
      </c>
      <c r="S1109" s="20">
        <v>13.284444444444439</v>
      </c>
      <c r="T1109" s="20">
        <v>10.65517241379311</v>
      </c>
      <c r="U1109" s="20">
        <v>4.0344827586206877</v>
      </c>
      <c r="V1109" s="43">
        <v>144.86915229885059</v>
      </c>
      <c r="W1109" s="23">
        <v>358</v>
      </c>
      <c r="X1109" s="44">
        <v>0.99444444444444446</v>
      </c>
      <c r="Y1109" s="45"/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/>
      <c r="AM1109" s="5"/>
    </row>
    <row r="1110" spans="1:39" ht="16.5" customHeight="1" x14ac:dyDescent="0.25">
      <c r="A1110" s="16">
        <v>35030290</v>
      </c>
      <c r="B1110" s="17" t="s">
        <v>1235</v>
      </c>
      <c r="C1110" s="17" t="s">
        <v>300</v>
      </c>
      <c r="D1110" s="17" t="s">
        <v>96</v>
      </c>
      <c r="E1110" s="17" t="s">
        <v>95</v>
      </c>
      <c r="F1110" s="17">
        <v>3</v>
      </c>
      <c r="G1110" s="17">
        <v>1084</v>
      </c>
      <c r="H1110" s="18">
        <v>-73.692329999999998</v>
      </c>
      <c r="I1110" s="19">
        <v>4.1884899999999998</v>
      </c>
      <c r="J1110" s="42">
        <v>10.206804597701151</v>
      </c>
      <c r="K1110" s="20">
        <v>10.126492371373841</v>
      </c>
      <c r="L1110" s="20">
        <v>17.369252873563219</v>
      </c>
      <c r="M1110" s="20">
        <v>23.953103448275861</v>
      </c>
      <c r="N1110" s="20">
        <v>27.230666666666661</v>
      </c>
      <c r="O1110" s="20">
        <v>27.519999999999989</v>
      </c>
      <c r="P1110" s="20">
        <v>27.19230769230769</v>
      </c>
      <c r="Q1110" s="20">
        <v>24.423076923076909</v>
      </c>
      <c r="R1110" s="20">
        <v>22.23076923076923</v>
      </c>
      <c r="S1110" s="20">
        <v>22.505128205128209</v>
      </c>
      <c r="T1110" s="20">
        <v>23.112637362637361</v>
      </c>
      <c r="U1110" s="20">
        <v>18.793589743589742</v>
      </c>
      <c r="V1110" s="43">
        <v>254.6638291150899</v>
      </c>
      <c r="W1110" s="23">
        <v>304</v>
      </c>
      <c r="X1110" s="44">
        <v>0.84444444444444444</v>
      </c>
      <c r="Y1110" s="45"/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/>
      <c r="AM1110" s="5"/>
    </row>
    <row r="1111" spans="1:39" ht="16.5" customHeight="1" x14ac:dyDescent="0.25">
      <c r="A1111" s="16">
        <v>35035070</v>
      </c>
      <c r="B1111" s="46" t="s">
        <v>1227</v>
      </c>
      <c r="C1111" s="46" t="s">
        <v>344</v>
      </c>
      <c r="D1111" s="46" t="s">
        <v>96</v>
      </c>
      <c r="E1111" s="46" t="s">
        <v>95</v>
      </c>
      <c r="F1111" s="46">
        <v>3</v>
      </c>
      <c r="G1111" s="46">
        <v>340</v>
      </c>
      <c r="H1111" s="47">
        <v>-73.581999999999994</v>
      </c>
      <c r="I1111" s="48">
        <v>4.0767222199999997</v>
      </c>
      <c r="J1111" s="42">
        <v>6.4999999999999982</v>
      </c>
      <c r="K1111" s="20">
        <v>7.3654684934318544</v>
      </c>
      <c r="L1111" s="20">
        <v>14.24102564102564</v>
      </c>
      <c r="M1111" s="20">
        <v>21.670344827586209</v>
      </c>
      <c r="N1111" s="20">
        <v>24.611538461538458</v>
      </c>
      <c r="O1111" s="20">
        <v>24.416666666666671</v>
      </c>
      <c r="P1111" s="20">
        <v>24.083333333333329</v>
      </c>
      <c r="Q1111" s="20">
        <v>20.742666666666668</v>
      </c>
      <c r="R1111" s="20">
        <v>18.126373626373621</v>
      </c>
      <c r="S1111" s="20">
        <v>19.761494252873561</v>
      </c>
      <c r="T1111" s="20">
        <v>17.208791208791201</v>
      </c>
      <c r="U1111" s="20">
        <v>10.166666666666661</v>
      </c>
      <c r="V1111" s="43">
        <v>208.8943698449539</v>
      </c>
      <c r="W1111" s="23">
        <v>300</v>
      </c>
      <c r="X1111" s="44">
        <v>0.83333333333333337</v>
      </c>
      <c r="Y1111" s="45"/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/>
      <c r="AM1111" s="5"/>
    </row>
    <row r="1112" spans="1:39" ht="16.5" customHeight="1" x14ac:dyDescent="0.25">
      <c r="A1112" s="16">
        <v>32070010</v>
      </c>
      <c r="B1112" s="17" t="s">
        <v>1211</v>
      </c>
      <c r="C1112" s="17" t="s">
        <v>2061</v>
      </c>
      <c r="D1112" s="17" t="s">
        <v>306</v>
      </c>
      <c r="E1112" s="17" t="s">
        <v>95</v>
      </c>
      <c r="F1112" s="17">
        <v>3</v>
      </c>
      <c r="G1112" s="17">
        <v>321</v>
      </c>
      <c r="H1112" s="18">
        <v>-73.876940000000005</v>
      </c>
      <c r="I1112" s="19">
        <v>3.3775900000000001</v>
      </c>
      <c r="J1112" s="42">
        <v>2.8666666666666658</v>
      </c>
      <c r="K1112" s="20">
        <v>4.8999395639481858</v>
      </c>
      <c r="L1112" s="20">
        <v>10.943678160919539</v>
      </c>
      <c r="M1112" s="20">
        <v>17.11994002998501</v>
      </c>
      <c r="N1112" s="20">
        <v>17.796798029556651</v>
      </c>
      <c r="O1112" s="20">
        <v>17.628418549346019</v>
      </c>
      <c r="P1112" s="20">
        <v>17.103448275862061</v>
      </c>
      <c r="Q1112" s="20">
        <v>13.58739595719382</v>
      </c>
      <c r="R1112" s="20">
        <v>12.379310344827591</v>
      </c>
      <c r="S1112" s="20">
        <v>13.586206896551721</v>
      </c>
      <c r="T1112" s="20">
        <v>11.1</v>
      </c>
      <c r="U1112" s="20">
        <v>5.0666666666666664</v>
      </c>
      <c r="V1112" s="43">
        <v>144.0784691415239</v>
      </c>
      <c r="W1112" s="23">
        <v>352</v>
      </c>
      <c r="X1112" s="44">
        <v>0.97777777777777775</v>
      </c>
      <c r="Y1112" s="4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</row>
    <row r="1113" spans="1:39" ht="16.5" customHeight="1" x14ac:dyDescent="0.25">
      <c r="A1113" s="16">
        <v>32070040</v>
      </c>
      <c r="B1113" s="17" t="s">
        <v>1211</v>
      </c>
      <c r="C1113" s="17" t="s">
        <v>305</v>
      </c>
      <c r="D1113" s="17" t="s">
        <v>306</v>
      </c>
      <c r="E1113" s="17" t="s">
        <v>95</v>
      </c>
      <c r="F1113" s="17">
        <v>3</v>
      </c>
      <c r="G1113" s="17">
        <v>246</v>
      </c>
      <c r="H1113" s="18">
        <v>-73.67501</v>
      </c>
      <c r="I1113" s="19">
        <v>2.9761899999999999</v>
      </c>
      <c r="J1113" s="42">
        <v>2.6896551724137931</v>
      </c>
      <c r="K1113" s="20">
        <v>4.6799409716324103</v>
      </c>
      <c r="L1113" s="20">
        <v>11.15172413793103</v>
      </c>
      <c r="M1113" s="20">
        <v>16.07407407407408</v>
      </c>
      <c r="N1113" s="20">
        <v>17.099178981937602</v>
      </c>
      <c r="O1113" s="20">
        <v>18.06666666666667</v>
      </c>
      <c r="P1113" s="20">
        <v>17.144444444444449</v>
      </c>
      <c r="Q1113" s="20">
        <v>12.766666666666669</v>
      </c>
      <c r="R1113" s="20">
        <v>11.371794871794879</v>
      </c>
      <c r="S1113" s="20">
        <v>13.3</v>
      </c>
      <c r="T1113" s="20">
        <v>11.23333333333334</v>
      </c>
      <c r="U1113" s="20">
        <v>5.3103448275862046</v>
      </c>
      <c r="V1113" s="43">
        <v>140.88782414848109</v>
      </c>
      <c r="W1113" s="23">
        <v>351</v>
      </c>
      <c r="X1113" s="44">
        <v>0.97499999999999998</v>
      </c>
      <c r="Y1113" s="4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</row>
    <row r="1114" spans="1:39" ht="16.5" customHeight="1" x14ac:dyDescent="0.25">
      <c r="A1114" s="16">
        <v>52055230</v>
      </c>
      <c r="B1114" s="17" t="s">
        <v>1218</v>
      </c>
      <c r="C1114" s="17" t="s">
        <v>84</v>
      </c>
      <c r="D1114" s="17" t="s">
        <v>85</v>
      </c>
      <c r="E1114" s="17" t="s">
        <v>82</v>
      </c>
      <c r="F1114" s="17">
        <v>7</v>
      </c>
      <c r="G1114" s="17">
        <v>2961</v>
      </c>
      <c r="H1114" s="18">
        <v>-77.677750000000003</v>
      </c>
      <c r="I1114" s="19">
        <v>0.85708333000000014</v>
      </c>
      <c r="J1114" s="42">
        <v>19.166666666666671</v>
      </c>
      <c r="K1114" s="20">
        <v>17.402664887794199</v>
      </c>
      <c r="L1114" s="20">
        <v>20.08666666666667</v>
      </c>
      <c r="M1114" s="20">
        <v>21.266666666666669</v>
      </c>
      <c r="N1114" s="20">
        <v>22.733333333333331</v>
      </c>
      <c r="O1114" s="20">
        <v>21.4</v>
      </c>
      <c r="P1114" s="20">
        <v>20.2</v>
      </c>
      <c r="Q1114" s="20">
        <v>18</v>
      </c>
      <c r="R1114" s="20">
        <v>16.519047619047619</v>
      </c>
      <c r="S1114" s="20">
        <v>18.17567049808429</v>
      </c>
      <c r="T1114" s="20">
        <v>19.966666666666669</v>
      </c>
      <c r="U1114" s="20">
        <v>21.266666666666669</v>
      </c>
      <c r="V1114" s="43">
        <v>236.18404967159279</v>
      </c>
      <c r="W1114" s="23">
        <v>360</v>
      </c>
      <c r="X1114" s="44">
        <v>1</v>
      </c>
      <c r="Y1114" s="4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</row>
    <row r="1115" spans="1:39" ht="16.5" customHeight="1" x14ac:dyDescent="0.25">
      <c r="A1115" s="16">
        <v>52040160</v>
      </c>
      <c r="B1115" s="17" t="s">
        <v>1211</v>
      </c>
      <c r="C1115" s="17" t="s">
        <v>715</v>
      </c>
      <c r="D1115" s="17" t="s">
        <v>2062</v>
      </c>
      <c r="E1115" s="17" t="s">
        <v>82</v>
      </c>
      <c r="F1115" s="17">
        <v>7</v>
      </c>
      <c r="G1115" s="17">
        <v>2200</v>
      </c>
      <c r="H1115" s="18">
        <v>-77.135305560000006</v>
      </c>
      <c r="I1115" s="19">
        <v>1.5052777799999999</v>
      </c>
      <c r="J1115" s="42">
        <v>16.34482758620689</v>
      </c>
      <c r="K1115" s="20">
        <v>14.16338967215899</v>
      </c>
      <c r="L1115" s="20">
        <v>17.283333333333331</v>
      </c>
      <c r="M1115" s="20">
        <v>17.733333333333331</v>
      </c>
      <c r="N1115" s="20">
        <v>15.5</v>
      </c>
      <c r="O1115" s="20">
        <v>10.6</v>
      </c>
      <c r="P1115" s="20">
        <v>8.3310344827586178</v>
      </c>
      <c r="Q1115" s="20">
        <v>6.3589377724930616</v>
      </c>
      <c r="R1115" s="20">
        <v>8.8333333333333321</v>
      </c>
      <c r="S1115" s="20">
        <v>16.29999999999999</v>
      </c>
      <c r="T1115" s="20">
        <v>21.266666666666659</v>
      </c>
      <c r="U1115" s="20">
        <v>19.612643678160921</v>
      </c>
      <c r="V1115" s="43">
        <v>172.32749985844521</v>
      </c>
      <c r="W1115" s="23">
        <v>355</v>
      </c>
      <c r="X1115" s="44">
        <v>0.98611111111111116</v>
      </c>
      <c r="Y1115" s="4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</row>
    <row r="1116" spans="1:39" ht="16.5" customHeight="1" x14ac:dyDescent="0.25">
      <c r="A1116" s="16">
        <v>51025080</v>
      </c>
      <c r="B1116" s="17" t="s">
        <v>1227</v>
      </c>
      <c r="C1116" s="17" t="s">
        <v>2517</v>
      </c>
      <c r="D1116" s="17" t="s">
        <v>725</v>
      </c>
      <c r="E1116" s="17" t="s">
        <v>82</v>
      </c>
      <c r="F1116" s="17">
        <v>7</v>
      </c>
      <c r="G1116" s="17">
        <v>1010</v>
      </c>
      <c r="H1116" s="18">
        <v>-78.092500000000001</v>
      </c>
      <c r="I1116" s="19">
        <v>1.2483333299999999</v>
      </c>
      <c r="J1116" s="42">
        <v>27.882352941176471</v>
      </c>
      <c r="K1116" s="20">
        <v>24.103774268328021</v>
      </c>
      <c r="L1116" s="20">
        <v>28.880392156862751</v>
      </c>
      <c r="M1116" s="20">
        <v>28.47058823529412</v>
      </c>
      <c r="N1116" s="20">
        <v>28.792156862745099</v>
      </c>
      <c r="O1116" s="20">
        <v>27.195943204868161</v>
      </c>
      <c r="P1116" s="20">
        <v>25.50936819172113</v>
      </c>
      <c r="Q1116" s="20">
        <v>23.446247464503038</v>
      </c>
      <c r="R1116" s="20">
        <v>24.76704014939309</v>
      </c>
      <c r="S1116" s="20">
        <v>28.44259259259259</v>
      </c>
      <c r="T1116" s="20">
        <v>27.494252873563219</v>
      </c>
      <c r="U1116" s="20">
        <v>28.488095238095241</v>
      </c>
      <c r="V1116" s="43">
        <v>323.47280417914288</v>
      </c>
      <c r="W1116" s="23">
        <v>207</v>
      </c>
      <c r="X1116" s="44">
        <v>0.86250000000000004</v>
      </c>
      <c r="Y1116" s="45" t="s">
        <v>1214</v>
      </c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</row>
    <row r="1117" spans="1:39" ht="16.5" customHeight="1" x14ac:dyDescent="0.25">
      <c r="A1117" s="16">
        <v>52065020</v>
      </c>
      <c r="B1117" s="17" t="s">
        <v>1211</v>
      </c>
      <c r="C1117" s="17" t="s">
        <v>725</v>
      </c>
      <c r="D1117" s="17" t="s">
        <v>725</v>
      </c>
      <c r="E1117" s="17" t="s">
        <v>82</v>
      </c>
      <c r="F1117" s="17">
        <v>7</v>
      </c>
      <c r="G1117" s="17">
        <v>32</v>
      </c>
      <c r="H1117" s="18">
        <v>-78.14</v>
      </c>
      <c r="I1117" s="19">
        <v>1.67</v>
      </c>
      <c r="J1117" s="42">
        <v>26.544991789819381</v>
      </c>
      <c r="K1117" s="20">
        <v>23.333219669218671</v>
      </c>
      <c r="L1117" s="20">
        <v>25.537854797091249</v>
      </c>
      <c r="M1117" s="20">
        <v>26.56319884275549</v>
      </c>
      <c r="N1117" s="20">
        <v>28.659013605442169</v>
      </c>
      <c r="O1117" s="20">
        <v>26.86672140120416</v>
      </c>
      <c r="P1117" s="20">
        <v>25.200064147329311</v>
      </c>
      <c r="Q1117" s="20">
        <v>22.676988036593951</v>
      </c>
      <c r="R1117" s="20">
        <v>24.318121342259271</v>
      </c>
      <c r="S1117" s="20">
        <v>25.702467615398639</v>
      </c>
      <c r="T1117" s="20">
        <v>22.724822112753149</v>
      </c>
      <c r="U1117" s="20">
        <v>25.560684244631911</v>
      </c>
      <c r="V1117" s="43">
        <v>303.68814760449732</v>
      </c>
      <c r="W1117" s="23">
        <v>339</v>
      </c>
      <c r="X1117" s="44">
        <v>0.94166666666666665</v>
      </c>
      <c r="Y1117" s="4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</row>
    <row r="1118" spans="1:39" ht="16.5" customHeight="1" x14ac:dyDescent="0.25">
      <c r="A1118" s="16">
        <v>51020010</v>
      </c>
      <c r="B1118" s="17" t="s">
        <v>1235</v>
      </c>
      <c r="C1118" s="17" t="s">
        <v>731</v>
      </c>
      <c r="D1118" s="17" t="s">
        <v>725</v>
      </c>
      <c r="E1118" s="17" t="s">
        <v>82</v>
      </c>
      <c r="F1118" s="17">
        <v>7</v>
      </c>
      <c r="G1118" s="17">
        <v>950</v>
      </c>
      <c r="H1118" s="18">
        <v>-78.122333329999989</v>
      </c>
      <c r="I1118" s="19">
        <v>1.3402777800000001</v>
      </c>
      <c r="J1118" s="42">
        <v>30.266666666666669</v>
      </c>
      <c r="K1118" s="20">
        <v>27.108866995073889</v>
      </c>
      <c r="L1118" s="20">
        <v>29.864444444444452</v>
      </c>
      <c r="M1118" s="20">
        <v>29.566666666666659</v>
      </c>
      <c r="N1118" s="20">
        <v>30.433333333333341</v>
      </c>
      <c r="O1118" s="20">
        <v>29</v>
      </c>
      <c r="P1118" s="20">
        <v>29.833333333333339</v>
      </c>
      <c r="Q1118" s="20">
        <v>28.862068965517249</v>
      </c>
      <c r="R1118" s="20">
        <v>29.241379310344829</v>
      </c>
      <c r="S1118" s="20">
        <v>30.379310344827591</v>
      </c>
      <c r="T1118" s="20">
        <v>28.497536945812811</v>
      </c>
      <c r="U1118" s="20">
        <v>30.222222222222221</v>
      </c>
      <c r="V1118" s="43">
        <v>353.27582922824303</v>
      </c>
      <c r="W1118" s="23">
        <v>352</v>
      </c>
      <c r="X1118" s="44">
        <v>0.97777777777777775</v>
      </c>
      <c r="Y1118" s="4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</row>
    <row r="1119" spans="1:39" ht="16.5" customHeight="1" x14ac:dyDescent="0.25">
      <c r="A1119" s="16">
        <v>52040040</v>
      </c>
      <c r="B1119" s="17" t="s">
        <v>1211</v>
      </c>
      <c r="C1119" s="17" t="s">
        <v>677</v>
      </c>
      <c r="D1119" s="17" t="s">
        <v>677</v>
      </c>
      <c r="E1119" s="17" t="s">
        <v>82</v>
      </c>
      <c r="F1119" s="17">
        <v>7</v>
      </c>
      <c r="G1119" s="17">
        <v>220</v>
      </c>
      <c r="H1119" s="18">
        <v>-77.149722220000001</v>
      </c>
      <c r="I1119" s="19">
        <v>1.40416667</v>
      </c>
      <c r="J1119" s="42">
        <v>10.494252873563219</v>
      </c>
      <c r="K1119" s="20">
        <v>9.1395012315270936</v>
      </c>
      <c r="L1119" s="20">
        <v>11.042835249042151</v>
      </c>
      <c r="M1119" s="20">
        <v>11.316091954022991</v>
      </c>
      <c r="N1119" s="20">
        <v>9.5833333333333339</v>
      </c>
      <c r="O1119" s="20">
        <v>5.22167487684729</v>
      </c>
      <c r="P1119" s="20">
        <v>3.0714285714285712</v>
      </c>
      <c r="Q1119" s="20">
        <v>1.936781609195402</v>
      </c>
      <c r="R1119" s="20">
        <v>4.2000000000000011</v>
      </c>
      <c r="S1119" s="20">
        <v>10.73839506172839</v>
      </c>
      <c r="T1119" s="20">
        <v>14.383908045977011</v>
      </c>
      <c r="U1119" s="20">
        <v>11.451190476190471</v>
      </c>
      <c r="V1119" s="43">
        <v>102.5793932828559</v>
      </c>
      <c r="W1119" s="23">
        <v>354</v>
      </c>
      <c r="X1119" s="44">
        <v>0.98333333333333328</v>
      </c>
      <c r="Y1119" s="4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</row>
    <row r="1120" spans="1:39" ht="16.5" customHeight="1" x14ac:dyDescent="0.25">
      <c r="A1120" s="16">
        <v>52040060</v>
      </c>
      <c r="B1120" s="17" t="s">
        <v>1211</v>
      </c>
      <c r="C1120" s="17" t="s">
        <v>2063</v>
      </c>
      <c r="D1120" s="17" t="s">
        <v>677</v>
      </c>
      <c r="E1120" s="17" t="s">
        <v>82</v>
      </c>
      <c r="F1120" s="17">
        <v>7</v>
      </c>
      <c r="G1120" s="17">
        <v>2568</v>
      </c>
      <c r="H1120" s="18">
        <v>-77.174055560000014</v>
      </c>
      <c r="I1120" s="19">
        <v>1.2873055600000001</v>
      </c>
      <c r="J1120" s="42">
        <v>11.133333333333329</v>
      </c>
      <c r="K1120" s="20">
        <v>10.565557584508239</v>
      </c>
      <c r="L1120" s="20">
        <v>13.67586206896552</v>
      </c>
      <c r="M1120" s="20">
        <v>12.633333333333329</v>
      </c>
      <c r="N1120" s="20">
        <v>11.37777777777778</v>
      </c>
      <c r="O1120" s="20">
        <v>7.3379310344827591</v>
      </c>
      <c r="P1120" s="20">
        <v>6.2068965517241361</v>
      </c>
      <c r="Q1120" s="20">
        <v>3.8620689655172389</v>
      </c>
      <c r="R1120" s="20">
        <v>5.2057471264367834</v>
      </c>
      <c r="S1120" s="20">
        <v>11.76555555555556</v>
      </c>
      <c r="T1120" s="20">
        <v>16.233333333333331</v>
      </c>
      <c r="U1120" s="20">
        <v>14.006666666666669</v>
      </c>
      <c r="V1120" s="43">
        <v>124.0040633316347</v>
      </c>
      <c r="W1120" s="23">
        <v>356</v>
      </c>
      <c r="X1120" s="44">
        <v>0.98888888888888893</v>
      </c>
      <c r="Y1120" s="4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</row>
    <row r="1121" spans="1:39" ht="16.5" customHeight="1" x14ac:dyDescent="0.25">
      <c r="A1121" s="16">
        <v>52045020</v>
      </c>
      <c r="B1121" s="17" t="s">
        <v>1218</v>
      </c>
      <c r="C1121" s="17" t="s">
        <v>81</v>
      </c>
      <c r="D1121" s="17" t="s">
        <v>2064</v>
      </c>
      <c r="E1121" s="17" t="s">
        <v>82</v>
      </c>
      <c r="F1121" s="17">
        <v>7</v>
      </c>
      <c r="G1121" s="17">
        <v>1796</v>
      </c>
      <c r="H1121" s="18">
        <v>-77.290861110000009</v>
      </c>
      <c r="I1121" s="19">
        <v>1.39408333</v>
      </c>
      <c r="J1121" s="42">
        <v>15.540740740740739</v>
      </c>
      <c r="K1121" s="20">
        <v>13.921753937845891</v>
      </c>
      <c r="L1121" s="20">
        <v>18.100000000000001</v>
      </c>
      <c r="M1121" s="20">
        <v>19.466666666666669</v>
      </c>
      <c r="N1121" s="20">
        <v>18.371264367816089</v>
      </c>
      <c r="O1121" s="20">
        <v>12.58045977011494</v>
      </c>
      <c r="P1121" s="20">
        <v>8.6845238095238066</v>
      </c>
      <c r="Q1121" s="20">
        <v>6.4899999999999984</v>
      </c>
      <c r="R1121" s="20">
        <v>10</v>
      </c>
      <c r="S1121" s="20">
        <v>16.564615384615379</v>
      </c>
      <c r="T1121" s="20">
        <v>20.033333333333331</v>
      </c>
      <c r="U1121" s="20">
        <v>17.92307692307692</v>
      </c>
      <c r="V1121" s="43">
        <v>177.67643493373379</v>
      </c>
      <c r="W1121" s="23">
        <v>358</v>
      </c>
      <c r="X1121" s="44">
        <v>0.99444444444444446</v>
      </c>
      <c r="Y1121" s="4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</row>
    <row r="1122" spans="1:39" ht="16.5" customHeight="1" x14ac:dyDescent="0.25">
      <c r="A1122" s="16">
        <v>52030060</v>
      </c>
      <c r="B1122" s="17" t="s">
        <v>1211</v>
      </c>
      <c r="C1122" s="17" t="s">
        <v>635</v>
      </c>
      <c r="D1122" s="17" t="s">
        <v>2065</v>
      </c>
      <c r="E1122" s="17" t="s">
        <v>82</v>
      </c>
      <c r="F1122" s="17">
        <v>7</v>
      </c>
      <c r="G1122" s="17">
        <v>1820</v>
      </c>
      <c r="H1122" s="18">
        <v>-77.014972220000004</v>
      </c>
      <c r="I1122" s="19">
        <v>1.6656388900000001</v>
      </c>
      <c r="J1122" s="42">
        <v>13.366666666666671</v>
      </c>
      <c r="K1122" s="20">
        <v>11.21534277504105</v>
      </c>
      <c r="L1122" s="20">
        <v>14.633333333333329</v>
      </c>
      <c r="M1122" s="20">
        <v>14.2</v>
      </c>
      <c r="N1122" s="20">
        <v>11.733333333333331</v>
      </c>
      <c r="O1122" s="20">
        <v>6.7</v>
      </c>
      <c r="P1122" s="20">
        <v>3.899999999999999</v>
      </c>
      <c r="Q1122" s="20">
        <v>3.169999999999999</v>
      </c>
      <c r="R1122" s="20">
        <v>5.3781609195402309</v>
      </c>
      <c r="S1122" s="20">
        <v>13.693601532567049</v>
      </c>
      <c r="T1122" s="20">
        <v>18.37931034482758</v>
      </c>
      <c r="U1122" s="20">
        <v>16.9551724137931</v>
      </c>
      <c r="V1122" s="43">
        <v>133.32492131910229</v>
      </c>
      <c r="W1122" s="23">
        <v>358</v>
      </c>
      <c r="X1122" s="44">
        <v>0.99444444444444446</v>
      </c>
      <c r="Y1122" s="4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</row>
    <row r="1123" spans="1:39" ht="16.5" customHeight="1" x14ac:dyDescent="0.25">
      <c r="A1123" s="16">
        <v>52055030</v>
      </c>
      <c r="B1123" s="17" t="s">
        <v>1236</v>
      </c>
      <c r="C1123" s="17" t="s">
        <v>657</v>
      </c>
      <c r="D1123" s="17" t="s">
        <v>658</v>
      </c>
      <c r="E1123" s="17" t="s">
        <v>82</v>
      </c>
      <c r="F1123" s="17">
        <v>7</v>
      </c>
      <c r="G1123" s="17">
        <v>1493</v>
      </c>
      <c r="H1123" s="18">
        <v>-77.465111110000009</v>
      </c>
      <c r="I1123" s="19">
        <v>1.18436111</v>
      </c>
      <c r="J1123" s="42">
        <v>16.158888888888889</v>
      </c>
      <c r="K1123" s="20">
        <v>14.781469318250929</v>
      </c>
      <c r="L1123" s="20">
        <v>18.094252873563221</v>
      </c>
      <c r="M1123" s="20">
        <v>19.512739935450998</v>
      </c>
      <c r="N1123" s="20">
        <v>17.95</v>
      </c>
      <c r="O1123" s="20">
        <v>11.90886699507389</v>
      </c>
      <c r="P1123" s="20">
        <v>8.8285714285714274</v>
      </c>
      <c r="Q1123" s="20">
        <v>5.4278240190249694</v>
      </c>
      <c r="R1123" s="20">
        <v>8.1743295019157074</v>
      </c>
      <c r="S1123" s="20">
        <v>17.229885057471261</v>
      </c>
      <c r="T1123" s="20">
        <v>20.346526244267029</v>
      </c>
      <c r="U1123" s="20">
        <v>19.759425287356319</v>
      </c>
      <c r="V1123" s="43">
        <v>178.17277954983459</v>
      </c>
      <c r="W1123" s="23">
        <v>350</v>
      </c>
      <c r="X1123" s="44">
        <v>0.97222222222222221</v>
      </c>
      <c r="Y1123" s="4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</row>
    <row r="1124" spans="1:39" ht="16.5" customHeight="1" x14ac:dyDescent="0.25">
      <c r="A1124" s="16">
        <v>52050130</v>
      </c>
      <c r="B1124" s="17" t="s">
        <v>1211</v>
      </c>
      <c r="C1124" s="17" t="s">
        <v>647</v>
      </c>
      <c r="D1124" s="17" t="s">
        <v>648</v>
      </c>
      <c r="E1124" s="17" t="s">
        <v>82</v>
      </c>
      <c r="F1124" s="17">
        <v>7</v>
      </c>
      <c r="G1124" s="17">
        <v>3100</v>
      </c>
      <c r="H1124" s="18">
        <v>-77.848333329999988</v>
      </c>
      <c r="I1124" s="19">
        <v>0.81166667000000003</v>
      </c>
      <c r="J1124" s="42">
        <v>13.70555555555555</v>
      </c>
      <c r="K1124" s="20">
        <v>13.821614951965721</v>
      </c>
      <c r="L1124" s="20">
        <v>16.68226053639847</v>
      </c>
      <c r="M1124" s="20">
        <v>18.242823169695939</v>
      </c>
      <c r="N1124" s="20">
        <v>18.87</v>
      </c>
      <c r="O1124" s="20">
        <v>14.52104637336504</v>
      </c>
      <c r="P1124" s="20">
        <v>13.505747126436781</v>
      </c>
      <c r="Q1124" s="20">
        <v>10.22222222222222</v>
      </c>
      <c r="R1124" s="20">
        <v>10.66666666666667</v>
      </c>
      <c r="S1124" s="20">
        <v>14.433333333333341</v>
      </c>
      <c r="T1124" s="20">
        <v>16.861083743842361</v>
      </c>
      <c r="U1124" s="20">
        <v>15.927586206896549</v>
      </c>
      <c r="V1124" s="43">
        <v>177.45993988637869</v>
      </c>
      <c r="W1124" s="23">
        <v>355</v>
      </c>
      <c r="X1124" s="44">
        <v>0.98611111111111116</v>
      </c>
      <c r="Y1124" s="4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</row>
    <row r="1125" spans="1:39" ht="16.5" customHeight="1" x14ac:dyDescent="0.25">
      <c r="A1125" s="16">
        <v>52050110</v>
      </c>
      <c r="B1125" s="17" t="s">
        <v>1211</v>
      </c>
      <c r="C1125" s="17" t="s">
        <v>648</v>
      </c>
      <c r="D1125" s="17" t="s">
        <v>648</v>
      </c>
      <c r="E1125" s="17" t="s">
        <v>82</v>
      </c>
      <c r="F1125" s="17">
        <v>7</v>
      </c>
      <c r="G1125" s="17">
        <v>392</v>
      </c>
      <c r="H1125" s="18">
        <v>-77.787111109999998</v>
      </c>
      <c r="I1125" s="19">
        <v>0.90800000000000003</v>
      </c>
      <c r="J1125" s="42">
        <v>15.8</v>
      </c>
      <c r="K1125" s="20">
        <v>14.60627052545156</v>
      </c>
      <c r="L1125" s="20">
        <v>17.275555555555549</v>
      </c>
      <c r="M1125" s="20">
        <v>18.2</v>
      </c>
      <c r="N1125" s="20">
        <v>18.533333333333331</v>
      </c>
      <c r="O1125" s="20">
        <v>15.733333333333331</v>
      </c>
      <c r="P1125" s="20">
        <v>14.1</v>
      </c>
      <c r="Q1125" s="20">
        <v>11.64777777777778</v>
      </c>
      <c r="R1125" s="20">
        <v>10.633333333333329</v>
      </c>
      <c r="S1125" s="20">
        <v>15.3</v>
      </c>
      <c r="T1125" s="20">
        <v>17.8</v>
      </c>
      <c r="U1125" s="20">
        <v>18.599999999999991</v>
      </c>
      <c r="V1125" s="43">
        <v>188.22960385878491</v>
      </c>
      <c r="W1125" s="23">
        <v>360</v>
      </c>
      <c r="X1125" s="44">
        <v>1</v>
      </c>
      <c r="Y1125" s="45"/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/>
      <c r="AM1125" s="5"/>
    </row>
    <row r="1126" spans="1:39" ht="16.5" customHeight="1" x14ac:dyDescent="0.25">
      <c r="A1126" s="16">
        <v>52080010</v>
      </c>
      <c r="B1126" s="17" t="s">
        <v>1211</v>
      </c>
      <c r="C1126" s="17" t="s">
        <v>633</v>
      </c>
      <c r="D1126" s="17" t="s">
        <v>634</v>
      </c>
      <c r="E1126" s="17" t="s">
        <v>82</v>
      </c>
      <c r="F1126" s="17">
        <v>7</v>
      </c>
      <c r="G1126" s="17">
        <v>350</v>
      </c>
      <c r="H1126" s="18">
        <v>-77.505555560000005</v>
      </c>
      <c r="I1126" s="19">
        <v>1.65138889</v>
      </c>
      <c r="J1126" s="42">
        <v>16.403333333333329</v>
      </c>
      <c r="K1126" s="20">
        <v>11.6258723316913</v>
      </c>
      <c r="L1126" s="20">
        <v>12.88555555555555</v>
      </c>
      <c r="M1126" s="20">
        <v>13.766666666666669</v>
      </c>
      <c r="N1126" s="20">
        <v>13.266666666666669</v>
      </c>
      <c r="O1126" s="20">
        <v>9.7666666666666675</v>
      </c>
      <c r="P1126" s="20">
        <v>7.3666666666666636</v>
      </c>
      <c r="Q1126" s="20">
        <v>5.2333333333333316</v>
      </c>
      <c r="R1126" s="20">
        <v>8.6666666666666643</v>
      </c>
      <c r="S1126" s="20">
        <v>16.43333333333333</v>
      </c>
      <c r="T1126" s="20">
        <v>18.266666666666659</v>
      </c>
      <c r="U1126" s="20">
        <v>18.266666666666669</v>
      </c>
      <c r="V1126" s="43">
        <v>151.94809455391351</v>
      </c>
      <c r="W1126" s="23">
        <v>360</v>
      </c>
      <c r="X1126" s="44">
        <v>1</v>
      </c>
      <c r="Y1126" s="45"/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/>
      <c r="AM1126" s="5"/>
    </row>
    <row r="1127" spans="1:39" ht="16.5" customHeight="1" x14ac:dyDescent="0.25">
      <c r="A1127" s="16">
        <v>53020010</v>
      </c>
      <c r="B1127" s="17" t="s">
        <v>1211</v>
      </c>
      <c r="C1127" s="17" t="s">
        <v>2066</v>
      </c>
      <c r="D1127" s="17" t="s">
        <v>613</v>
      </c>
      <c r="E1127" s="17" t="s">
        <v>82</v>
      </c>
      <c r="F1127" s="17">
        <v>7</v>
      </c>
      <c r="G1127" s="17">
        <v>50</v>
      </c>
      <c r="H1127" s="18">
        <v>-78.091333329999998</v>
      </c>
      <c r="I1127" s="19">
        <v>2.44188889</v>
      </c>
      <c r="J1127" s="42">
        <v>17.42857142857142</v>
      </c>
      <c r="K1127" s="20">
        <v>13.15799507063362</v>
      </c>
      <c r="L1127" s="20">
        <v>13.352380952380949</v>
      </c>
      <c r="M1127" s="20">
        <v>15.28571428571429</v>
      </c>
      <c r="N1127" s="20">
        <v>19.375308641975309</v>
      </c>
      <c r="O1127" s="20">
        <v>17.454081632653061</v>
      </c>
      <c r="P1127" s="20">
        <v>15.333333333333339</v>
      </c>
      <c r="Q1127" s="20">
        <v>13.2919540229885</v>
      </c>
      <c r="R1127" s="20">
        <v>16.032104637336509</v>
      </c>
      <c r="S1127" s="20">
        <v>16.25</v>
      </c>
      <c r="T1127" s="20">
        <v>12.857142857142859</v>
      </c>
      <c r="U1127" s="20">
        <v>15</v>
      </c>
      <c r="V1127" s="43">
        <v>184.81858686272989</v>
      </c>
      <c r="W1127" s="23">
        <v>336</v>
      </c>
      <c r="X1127" s="44">
        <v>0.93333333333333335</v>
      </c>
      <c r="Y1127" s="45"/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</row>
    <row r="1128" spans="1:39" ht="16.5" customHeight="1" x14ac:dyDescent="0.25">
      <c r="A1128" s="16">
        <v>52050010</v>
      </c>
      <c r="B1128" s="17" t="s">
        <v>1211</v>
      </c>
      <c r="C1128" s="17" t="s">
        <v>714</v>
      </c>
      <c r="D1128" s="17" t="s">
        <v>714</v>
      </c>
      <c r="E1128" s="17" t="s">
        <v>82</v>
      </c>
      <c r="F1128" s="17">
        <v>7</v>
      </c>
      <c r="G1128" s="17">
        <v>1620</v>
      </c>
      <c r="H1128" s="18">
        <v>-77.439444440000003</v>
      </c>
      <c r="I1128" s="19">
        <v>1.4544444400000001</v>
      </c>
      <c r="J1128" s="42">
        <v>12.866666666666671</v>
      </c>
      <c r="K1128" s="20">
        <v>11.0251539408867</v>
      </c>
      <c r="L1128" s="20">
        <v>14.233333333333331</v>
      </c>
      <c r="M1128" s="20">
        <v>16.93333333333333</v>
      </c>
      <c r="N1128" s="20">
        <v>15.13777777777778</v>
      </c>
      <c r="O1128" s="20">
        <v>10.439080459770119</v>
      </c>
      <c r="P1128" s="20">
        <v>6.7999999999999972</v>
      </c>
      <c r="Q1128" s="20">
        <v>4.0333333333333314</v>
      </c>
      <c r="R1128" s="20">
        <v>7.8000000000000007</v>
      </c>
      <c r="S1128" s="20">
        <v>14.31666666666667</v>
      </c>
      <c r="T1128" s="20">
        <v>17.266666666666669</v>
      </c>
      <c r="U1128" s="20">
        <v>15.9</v>
      </c>
      <c r="V1128" s="43">
        <v>146.7520121784346</v>
      </c>
      <c r="W1128" s="23">
        <v>360</v>
      </c>
      <c r="X1128" s="44">
        <v>1</v>
      </c>
      <c r="Y1128" s="45"/>
      <c r="Z1128" s="5"/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  <c r="AL1128" s="5"/>
      <c r="AM1128" s="5"/>
    </row>
    <row r="1129" spans="1:39" ht="16.5" customHeight="1" x14ac:dyDescent="0.25">
      <c r="A1129" s="16">
        <v>52010030</v>
      </c>
      <c r="B1129" s="17" t="s">
        <v>1211</v>
      </c>
      <c r="C1129" s="17" t="s">
        <v>2067</v>
      </c>
      <c r="D1129" s="17" t="s">
        <v>664</v>
      </c>
      <c r="E1129" s="17" t="s">
        <v>82</v>
      </c>
      <c r="F1129" s="17">
        <v>7</v>
      </c>
      <c r="G1129" s="17">
        <v>1700</v>
      </c>
      <c r="H1129" s="18">
        <v>-77.337500000000006</v>
      </c>
      <c r="I1129" s="19">
        <v>1.73944444</v>
      </c>
      <c r="J1129" s="42">
        <v>10.406172839506169</v>
      </c>
      <c r="K1129" s="20">
        <v>9.3053188444092125</v>
      </c>
      <c r="L1129" s="20">
        <v>11.8</v>
      </c>
      <c r="M1129" s="20">
        <v>12.96666666666667</v>
      </c>
      <c r="N1129" s="20">
        <v>12.313253968253971</v>
      </c>
      <c r="O1129" s="20">
        <v>8.236781609195404</v>
      </c>
      <c r="P1129" s="20">
        <v>6.4551724137931021</v>
      </c>
      <c r="Q1129" s="20">
        <v>5.133333333333332</v>
      </c>
      <c r="R1129" s="20">
        <v>7.0666666666666673</v>
      </c>
      <c r="S1129" s="20">
        <v>13.5</v>
      </c>
      <c r="T1129" s="20">
        <v>16.633333333333329</v>
      </c>
      <c r="U1129" s="20">
        <v>14.152222222222219</v>
      </c>
      <c r="V1129" s="43">
        <v>127.9689218973801</v>
      </c>
      <c r="W1129" s="23">
        <v>358</v>
      </c>
      <c r="X1129" s="44">
        <v>0.99444444444444446</v>
      </c>
      <c r="Y1129" s="45"/>
      <c r="Z1129" s="5"/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  <c r="AL1129" s="5"/>
      <c r="AM1129" s="5"/>
    </row>
    <row r="1130" spans="1:39" ht="16.5" customHeight="1" x14ac:dyDescent="0.25">
      <c r="A1130" s="16">
        <v>52040050</v>
      </c>
      <c r="B1130" s="17" t="s">
        <v>1211</v>
      </c>
      <c r="C1130" s="17" t="s">
        <v>694</v>
      </c>
      <c r="D1130" s="17" t="s">
        <v>2068</v>
      </c>
      <c r="E1130" s="17" t="s">
        <v>82</v>
      </c>
      <c r="F1130" s="17">
        <v>7</v>
      </c>
      <c r="G1130" s="17">
        <v>1800</v>
      </c>
      <c r="H1130" s="18">
        <v>-77.03052778</v>
      </c>
      <c r="I1130" s="19">
        <v>1.3973333299999999</v>
      </c>
      <c r="J1130" s="42">
        <v>13.91119047619048</v>
      </c>
      <c r="K1130" s="20">
        <v>13.41080398953962</v>
      </c>
      <c r="L1130" s="20">
        <v>15.45888888888889</v>
      </c>
      <c r="M1130" s="20">
        <v>15.74074074074074</v>
      </c>
      <c r="N1130" s="20">
        <v>15.10765736179529</v>
      </c>
      <c r="O1130" s="20">
        <v>12.02807881773399</v>
      </c>
      <c r="P1130" s="20">
        <v>11.280617283950621</v>
      </c>
      <c r="Q1130" s="20">
        <v>9.392988505747125</v>
      </c>
      <c r="R1130" s="20">
        <v>8.6309523809523832</v>
      </c>
      <c r="S1130" s="20">
        <v>14.139819376026271</v>
      </c>
      <c r="T1130" s="20">
        <v>19.881093935790719</v>
      </c>
      <c r="U1130" s="20">
        <v>17.693056923918991</v>
      </c>
      <c r="V1130" s="43">
        <v>166.6758886812751</v>
      </c>
      <c r="W1130" s="23">
        <v>358</v>
      </c>
      <c r="X1130" s="44">
        <v>0.99444444444444446</v>
      </c>
      <c r="Y1130" s="4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</row>
    <row r="1131" spans="1:39" ht="16.5" customHeight="1" x14ac:dyDescent="0.25">
      <c r="A1131" s="16">
        <v>52090010</v>
      </c>
      <c r="B1131" s="17" t="s">
        <v>1211</v>
      </c>
      <c r="C1131" s="17" t="s">
        <v>702</v>
      </c>
      <c r="D1131" s="17" t="s">
        <v>703</v>
      </c>
      <c r="E1131" s="17" t="s">
        <v>82</v>
      </c>
      <c r="F1131" s="17">
        <v>7</v>
      </c>
      <c r="G1131" s="17">
        <v>3</v>
      </c>
      <c r="H1131" s="18">
        <v>-78.658333329999991</v>
      </c>
      <c r="I1131" s="19">
        <v>2.03888889</v>
      </c>
      <c r="J1131" s="42">
        <v>14.31222222222222</v>
      </c>
      <c r="K1131" s="20">
        <v>10.45295528492368</v>
      </c>
      <c r="L1131" s="20">
        <v>7.9688888888888876</v>
      </c>
      <c r="M1131" s="20">
        <v>12.627586206896551</v>
      </c>
      <c r="N1131" s="20">
        <v>17.30344827586207</v>
      </c>
      <c r="O1131" s="20">
        <v>16.286206896551722</v>
      </c>
      <c r="P1131" s="20">
        <v>14.07030651340996</v>
      </c>
      <c r="Q1131" s="20">
        <v>10.91720174395561</v>
      </c>
      <c r="R1131" s="20">
        <v>10.60063856960409</v>
      </c>
      <c r="S1131" s="20">
        <v>10.6243754398311</v>
      </c>
      <c r="T1131" s="20">
        <v>9.579072532699163</v>
      </c>
      <c r="U1131" s="20">
        <v>11.760919540229891</v>
      </c>
      <c r="V1131" s="43">
        <v>146.50382211507491</v>
      </c>
      <c r="W1131" s="23">
        <v>354</v>
      </c>
      <c r="X1131" s="44">
        <v>0.98333333333333328</v>
      </c>
      <c r="Y1131" s="4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</row>
    <row r="1132" spans="1:39" ht="16.5" customHeight="1" x14ac:dyDescent="0.25">
      <c r="A1132" s="16">
        <v>52050100</v>
      </c>
      <c r="B1132" s="17" t="s">
        <v>1211</v>
      </c>
      <c r="C1132" s="17" t="s">
        <v>654</v>
      </c>
      <c r="D1132" s="17" t="s">
        <v>654</v>
      </c>
      <c r="E1132" s="17" t="s">
        <v>82</v>
      </c>
      <c r="F1132" s="17">
        <v>7</v>
      </c>
      <c r="G1132" s="17">
        <v>2830</v>
      </c>
      <c r="H1132" s="18">
        <v>-77.581388889999999</v>
      </c>
      <c r="I1132" s="19">
        <v>0.90666667000000012</v>
      </c>
      <c r="J1132" s="42">
        <v>17</v>
      </c>
      <c r="K1132" s="20">
        <v>15.880767651888339</v>
      </c>
      <c r="L1132" s="20">
        <v>18.55402298850575</v>
      </c>
      <c r="M1132" s="20">
        <v>19.555172413793109</v>
      </c>
      <c r="N1132" s="20">
        <v>20.977777777777771</v>
      </c>
      <c r="O1132" s="20">
        <v>18.905874840357601</v>
      </c>
      <c r="P1132" s="20">
        <v>18.34482758620689</v>
      </c>
      <c r="Q1132" s="20">
        <v>17.085555555555558</v>
      </c>
      <c r="R1132" s="20">
        <v>14.793103448275859</v>
      </c>
      <c r="S1132" s="20">
        <v>16.821111111111101</v>
      </c>
      <c r="T1132" s="20">
        <v>18.58620689655173</v>
      </c>
      <c r="U1132" s="20">
        <v>18.23</v>
      </c>
      <c r="V1132" s="43">
        <v>214.73442027002369</v>
      </c>
      <c r="W1132" s="23">
        <v>357</v>
      </c>
      <c r="X1132" s="44">
        <v>0.9916666666666667</v>
      </c>
      <c r="Y1132" s="45"/>
      <c r="Z1132" s="5"/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  <c r="AL1132" s="5"/>
      <c r="AM1132" s="5"/>
    </row>
    <row r="1133" spans="1:39" ht="16.5" customHeight="1" x14ac:dyDescent="0.25">
      <c r="A1133" s="16">
        <v>52050090</v>
      </c>
      <c r="B1133" s="17" t="s">
        <v>1211</v>
      </c>
      <c r="C1133" s="17" t="s">
        <v>708</v>
      </c>
      <c r="D1133" s="17" t="s">
        <v>708</v>
      </c>
      <c r="E1133" s="17" t="s">
        <v>82</v>
      </c>
      <c r="F1133" s="17">
        <v>7</v>
      </c>
      <c r="G1133" s="17">
        <v>2550</v>
      </c>
      <c r="H1133" s="18">
        <v>-77.499555560000005</v>
      </c>
      <c r="I1133" s="19">
        <v>1.05525</v>
      </c>
      <c r="J1133" s="42">
        <v>14.46666666666667</v>
      </c>
      <c r="K1133" s="20">
        <v>13.40715311986864</v>
      </c>
      <c r="L1133" s="20">
        <v>15.96551724137931</v>
      </c>
      <c r="M1133" s="20">
        <v>17.586206896551719</v>
      </c>
      <c r="N1133" s="20">
        <v>15.793103448275859</v>
      </c>
      <c r="O1133" s="20">
        <v>10.133333333333329</v>
      </c>
      <c r="P1133" s="20">
        <v>8.482758620689653</v>
      </c>
      <c r="Q1133" s="20">
        <v>6.2333333333333307</v>
      </c>
      <c r="R1133" s="20">
        <v>9.1666666666666643</v>
      </c>
      <c r="S1133" s="20">
        <v>15.1</v>
      </c>
      <c r="T1133" s="20">
        <v>18.18148148148148</v>
      </c>
      <c r="U1133" s="20">
        <v>16.766666666666669</v>
      </c>
      <c r="V1133" s="43">
        <v>161.28288747491331</v>
      </c>
      <c r="W1133" s="23">
        <v>356</v>
      </c>
      <c r="X1133" s="44">
        <v>0.98888888888888893</v>
      </c>
      <c r="Y1133" s="45"/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  <c r="AL1133" s="5"/>
      <c r="AM1133" s="5"/>
    </row>
    <row r="1134" spans="1:39" ht="16.5" customHeight="1" x14ac:dyDescent="0.25">
      <c r="A1134" s="16">
        <v>52030090</v>
      </c>
      <c r="B1134" s="17" t="s">
        <v>1211</v>
      </c>
      <c r="C1134" s="17" t="s">
        <v>632</v>
      </c>
      <c r="D1134" s="17" t="s">
        <v>632</v>
      </c>
      <c r="E1134" s="17" t="s">
        <v>82</v>
      </c>
      <c r="F1134" s="17">
        <v>7</v>
      </c>
      <c r="G1134" s="17">
        <v>2248</v>
      </c>
      <c r="H1134" s="18">
        <v>-76.834166670000002</v>
      </c>
      <c r="I1134" s="19">
        <v>1.59527778</v>
      </c>
      <c r="J1134" s="42">
        <v>14.133333333333329</v>
      </c>
      <c r="K1134" s="20">
        <v>12.54120978531898</v>
      </c>
      <c r="L1134" s="20">
        <v>14.91149425287357</v>
      </c>
      <c r="M1134" s="20">
        <v>13.67241379310345</v>
      </c>
      <c r="N1134" s="20">
        <v>12.4</v>
      </c>
      <c r="O1134" s="20">
        <v>9.2666666666666639</v>
      </c>
      <c r="P1134" s="20">
        <v>8.1379310344827562</v>
      </c>
      <c r="Q1134" s="20">
        <v>6.0068965517241359</v>
      </c>
      <c r="R1134" s="20">
        <v>6.8333333333333348</v>
      </c>
      <c r="S1134" s="20">
        <v>13.00888888888889</v>
      </c>
      <c r="T1134" s="20">
        <v>18.06666666666667</v>
      </c>
      <c r="U1134" s="20">
        <v>15.43333333333333</v>
      </c>
      <c r="V1134" s="43">
        <v>144.41216763972511</v>
      </c>
      <c r="W1134" s="23">
        <v>358</v>
      </c>
      <c r="X1134" s="44">
        <v>0.99444444444444446</v>
      </c>
      <c r="Y1134" s="45"/>
      <c r="Z1134" s="5"/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  <c r="AL1134" s="5"/>
      <c r="AM1134" s="5"/>
    </row>
    <row r="1135" spans="1:39" ht="16.5" customHeight="1" x14ac:dyDescent="0.25">
      <c r="A1135" s="16">
        <v>52060040</v>
      </c>
      <c r="B1135" s="17" t="s">
        <v>1211</v>
      </c>
      <c r="C1135" s="17" t="s">
        <v>2070</v>
      </c>
      <c r="D1135" s="17" t="s">
        <v>718</v>
      </c>
      <c r="E1135" s="17" t="s">
        <v>82</v>
      </c>
      <c r="F1135" s="17">
        <v>7</v>
      </c>
      <c r="G1135" s="17">
        <v>1770</v>
      </c>
      <c r="H1135" s="18">
        <v>-77.641694439999995</v>
      </c>
      <c r="I1135" s="19">
        <v>1.52916667</v>
      </c>
      <c r="J1135" s="42">
        <v>23.533333333333331</v>
      </c>
      <c r="K1135" s="20">
        <v>21.056455254515601</v>
      </c>
      <c r="L1135" s="20">
        <v>23.713793103448271</v>
      </c>
      <c r="M1135" s="20">
        <v>23.193816884661121</v>
      </c>
      <c r="N1135" s="20">
        <v>24.206896551724139</v>
      </c>
      <c r="O1135" s="20">
        <v>19.88109393579073</v>
      </c>
      <c r="P1135" s="20">
        <v>17.11724137931034</v>
      </c>
      <c r="Q1135" s="20">
        <v>12.017857142857141</v>
      </c>
      <c r="R1135" s="20">
        <v>17.54340071343638</v>
      </c>
      <c r="S1135" s="20">
        <v>24.85222222222222</v>
      </c>
      <c r="T1135" s="20">
        <v>26.33218390804597</v>
      </c>
      <c r="U1135" s="20">
        <v>25.999999999999989</v>
      </c>
      <c r="V1135" s="43">
        <v>259.44829442934531</v>
      </c>
      <c r="W1135" s="23">
        <v>352</v>
      </c>
      <c r="X1135" s="44">
        <v>0.97777777777777775</v>
      </c>
      <c r="Y1135" s="45"/>
      <c r="Z1135" s="5"/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  <c r="AL1135" s="5"/>
      <c r="AM1135" s="5"/>
    </row>
    <row r="1136" spans="1:39" ht="16.5" customHeight="1" x14ac:dyDescent="0.25">
      <c r="A1136" s="16">
        <v>52030030</v>
      </c>
      <c r="B1136" s="17" t="s">
        <v>1211</v>
      </c>
      <c r="C1136" s="17" t="s">
        <v>192</v>
      </c>
      <c r="D1136" s="17" t="s">
        <v>192</v>
      </c>
      <c r="E1136" s="17" t="s">
        <v>82</v>
      </c>
      <c r="F1136" s="17">
        <v>7</v>
      </c>
      <c r="G1136" s="17">
        <v>1745</v>
      </c>
      <c r="H1136" s="18">
        <v>-77.132666669999992</v>
      </c>
      <c r="I1136" s="19">
        <v>1.58305556</v>
      </c>
      <c r="J1136" s="42">
        <v>15.03333333333334</v>
      </c>
      <c r="K1136" s="20">
        <v>13.41527093596059</v>
      </c>
      <c r="L1136" s="20">
        <v>17.033333333333331</v>
      </c>
      <c r="M1136" s="20">
        <v>17.033333333333331</v>
      </c>
      <c r="N1136" s="20">
        <v>14.482758620689649</v>
      </c>
      <c r="O1136" s="20">
        <v>9.5862068965517224</v>
      </c>
      <c r="P1136" s="20">
        <v>6.0999999999999988</v>
      </c>
      <c r="Q1136" s="20">
        <v>4.6551724137931023</v>
      </c>
      <c r="R1136" s="20">
        <v>7.7666666666666666</v>
      </c>
      <c r="S1136" s="20">
        <v>16.206896551724139</v>
      </c>
      <c r="T1136" s="20">
        <v>20.852873563218392</v>
      </c>
      <c r="U1136" s="20">
        <v>18.600000000000001</v>
      </c>
      <c r="V1136" s="43">
        <v>160.7658456486042</v>
      </c>
      <c r="W1136" s="23">
        <v>356</v>
      </c>
      <c r="X1136" s="44">
        <v>0.98888888888888893</v>
      </c>
      <c r="Y1136" s="45"/>
      <c r="Z1136" s="5"/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  <c r="AL1136" s="5"/>
      <c r="AM1136" s="5"/>
    </row>
    <row r="1137" spans="1:39" ht="16.5" customHeight="1" x14ac:dyDescent="0.25">
      <c r="A1137" s="16">
        <v>52010060</v>
      </c>
      <c r="B1137" s="17" t="s">
        <v>1211</v>
      </c>
      <c r="C1137" s="17" t="s">
        <v>696</v>
      </c>
      <c r="D1137" s="17" t="s">
        <v>697</v>
      </c>
      <c r="E1137" s="17" t="s">
        <v>82</v>
      </c>
      <c r="F1137" s="17">
        <v>7</v>
      </c>
      <c r="G1137" s="17">
        <v>650</v>
      </c>
      <c r="H1137" s="18">
        <v>-77.216388890000005</v>
      </c>
      <c r="I1137" s="19">
        <v>1.95463889</v>
      </c>
      <c r="J1137" s="42">
        <v>9.7137931034482747</v>
      </c>
      <c r="K1137" s="20">
        <v>7.8173280423280413</v>
      </c>
      <c r="L1137" s="20">
        <v>10.332019704433501</v>
      </c>
      <c r="M1137" s="20">
        <v>11.536398467432949</v>
      </c>
      <c r="N1137" s="20">
        <v>8.414285714285711</v>
      </c>
      <c r="O1137" s="20">
        <v>3.845977011494254</v>
      </c>
      <c r="P1137" s="20">
        <v>2.6428571428571428</v>
      </c>
      <c r="Q1137" s="20">
        <v>2.6241379310344821</v>
      </c>
      <c r="R1137" s="20">
        <v>4.9072532699167652</v>
      </c>
      <c r="S1137" s="20">
        <v>12.24396258503401</v>
      </c>
      <c r="T1137" s="20">
        <v>15.714285714285721</v>
      </c>
      <c r="U1137" s="20">
        <v>13.025610536906621</v>
      </c>
      <c r="V1137" s="43">
        <v>102.81790922345751</v>
      </c>
      <c r="W1137" s="23">
        <v>350</v>
      </c>
      <c r="X1137" s="44">
        <v>0.97222222222222221</v>
      </c>
      <c r="Y1137" s="45"/>
      <c r="Z1137" s="5"/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  <c r="AL1137" s="5"/>
      <c r="AM1137" s="5"/>
    </row>
    <row r="1138" spans="1:39" ht="16.5" customHeight="1" x14ac:dyDescent="0.25">
      <c r="A1138" s="16">
        <v>52050140</v>
      </c>
      <c r="B1138" s="17" t="s">
        <v>1211</v>
      </c>
      <c r="C1138" s="17" t="s">
        <v>690</v>
      </c>
      <c r="D1138" s="17" t="s">
        <v>691</v>
      </c>
      <c r="E1138" s="17" t="s">
        <v>82</v>
      </c>
      <c r="F1138" s="17">
        <v>7</v>
      </c>
      <c r="G1138" s="17">
        <v>1480</v>
      </c>
      <c r="H1138" s="18">
        <v>-77.526111110000002</v>
      </c>
      <c r="I1138" s="19">
        <v>1.3480555599999999</v>
      </c>
      <c r="J1138" s="42">
        <v>13.96666666666667</v>
      </c>
      <c r="K1138" s="20">
        <v>11.666418460743181</v>
      </c>
      <c r="L1138" s="20">
        <v>14.93086419753087</v>
      </c>
      <c r="M1138" s="20">
        <v>17.100000000000001</v>
      </c>
      <c r="N1138" s="20">
        <v>15.656666666666659</v>
      </c>
      <c r="O1138" s="20">
        <v>10.46666666666667</v>
      </c>
      <c r="P1138" s="20">
        <v>6.8099999999999978</v>
      </c>
      <c r="Q1138" s="20">
        <v>4.9655172413793096</v>
      </c>
      <c r="R1138" s="20">
        <v>7.3333333333333348</v>
      </c>
      <c r="S1138" s="20">
        <v>14.786666666666671</v>
      </c>
      <c r="T1138" s="20">
        <v>18.033333333333331</v>
      </c>
      <c r="U1138" s="20">
        <v>16.49777777777777</v>
      </c>
      <c r="V1138" s="43">
        <v>152.21391101076449</v>
      </c>
      <c r="W1138" s="23">
        <v>359</v>
      </c>
      <c r="X1138" s="44">
        <v>0.99722222222222223</v>
      </c>
      <c r="Y1138" s="45"/>
      <c r="Z1138" s="5"/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  <c r="AL1138" s="5"/>
      <c r="AM1138" s="5"/>
    </row>
    <row r="1139" spans="1:39" ht="16.5" customHeight="1" x14ac:dyDescent="0.25">
      <c r="A1139" s="16">
        <v>52070010</v>
      </c>
      <c r="B1139" s="17" t="s">
        <v>1211</v>
      </c>
      <c r="C1139" s="17" t="s">
        <v>2071</v>
      </c>
      <c r="D1139" s="17" t="s">
        <v>2072</v>
      </c>
      <c r="E1139" s="17" t="s">
        <v>82</v>
      </c>
      <c r="F1139" s="17">
        <v>7</v>
      </c>
      <c r="G1139" s="17">
        <v>100</v>
      </c>
      <c r="H1139" s="18">
        <v>-78.183888890000006</v>
      </c>
      <c r="I1139" s="19">
        <v>1.7649999999999999</v>
      </c>
      <c r="J1139" s="42">
        <v>24.369322235433991</v>
      </c>
      <c r="K1139" s="20">
        <v>21.345513457263131</v>
      </c>
      <c r="L1139" s="20">
        <v>21.91760204081632</v>
      </c>
      <c r="M1139" s="20">
        <v>26.529264103580399</v>
      </c>
      <c r="N1139" s="20">
        <v>27.579012345679011</v>
      </c>
      <c r="O1139" s="20">
        <v>25.476135558594329</v>
      </c>
      <c r="P1139" s="20">
        <v>23.319950738916251</v>
      </c>
      <c r="Q1139" s="20">
        <v>19.26814449917898</v>
      </c>
      <c r="R1139" s="20">
        <v>20.678953626634961</v>
      </c>
      <c r="S1139" s="20">
        <v>22.19704433497537</v>
      </c>
      <c r="T1139" s="20">
        <v>19.82375478927203</v>
      </c>
      <c r="U1139" s="20">
        <v>22.152380952380948</v>
      </c>
      <c r="V1139" s="43">
        <v>274.65707868272568</v>
      </c>
      <c r="W1139" s="23">
        <v>341</v>
      </c>
      <c r="X1139" s="44">
        <v>0.94722222222222219</v>
      </c>
      <c r="Y1139" s="45"/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/>
      <c r="AM1139" s="5"/>
    </row>
    <row r="1140" spans="1:39" ht="16.5" customHeight="1" x14ac:dyDescent="0.25">
      <c r="A1140" s="16">
        <v>53020020</v>
      </c>
      <c r="B1140" s="17" t="s">
        <v>1211</v>
      </c>
      <c r="C1140" s="17" t="s">
        <v>2073</v>
      </c>
      <c r="D1140" s="17" t="s">
        <v>2072</v>
      </c>
      <c r="E1140" s="17" t="s">
        <v>82</v>
      </c>
      <c r="F1140" s="17">
        <v>7</v>
      </c>
      <c r="G1140" s="17">
        <v>80</v>
      </c>
      <c r="H1140" s="18">
        <v>-78.112861109999997</v>
      </c>
      <c r="I1140" s="19">
        <v>2.07927778</v>
      </c>
      <c r="J1140" s="42">
        <v>18.29</v>
      </c>
      <c r="K1140" s="20">
        <v>15.171873918678321</v>
      </c>
      <c r="L1140" s="20">
        <v>14.633333333333329</v>
      </c>
      <c r="M1140" s="20">
        <v>17.309195402298851</v>
      </c>
      <c r="N1140" s="20">
        <v>21.065555555555559</v>
      </c>
      <c r="O1140" s="20">
        <v>18.154761904761909</v>
      </c>
      <c r="P1140" s="20">
        <v>15.694252873563221</v>
      </c>
      <c r="Q1140" s="20">
        <v>14.53777777777778</v>
      </c>
      <c r="R1140" s="20">
        <v>15.33333333333333</v>
      </c>
      <c r="S1140" s="20">
        <v>16.732222222222219</v>
      </c>
      <c r="T1140" s="20">
        <v>14.07471264367816</v>
      </c>
      <c r="U1140" s="20">
        <v>16.271111111111111</v>
      </c>
      <c r="V1140" s="43">
        <v>197.26813007631381</v>
      </c>
      <c r="W1140" s="23">
        <v>357</v>
      </c>
      <c r="X1140" s="44">
        <v>0.9916666666666667</v>
      </c>
      <c r="Y1140" s="45"/>
      <c r="Z1140" s="5"/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  <c r="AL1140" s="5"/>
      <c r="AM1140" s="5"/>
    </row>
    <row r="1141" spans="1:39" ht="16.5" customHeight="1" x14ac:dyDescent="0.25">
      <c r="A1141" s="16">
        <v>53010020</v>
      </c>
      <c r="B1141" s="17" t="s">
        <v>1211</v>
      </c>
      <c r="C1141" s="17" t="s">
        <v>614</v>
      </c>
      <c r="D1141" s="17" t="s">
        <v>1836</v>
      </c>
      <c r="E1141" s="17" t="s">
        <v>82</v>
      </c>
      <c r="F1141" s="17">
        <v>7</v>
      </c>
      <c r="G1141" s="17">
        <v>10</v>
      </c>
      <c r="H1141" s="18">
        <v>-78.454527779999992</v>
      </c>
      <c r="I1141" s="19">
        <v>2.5050833300000002</v>
      </c>
      <c r="J1141" s="42">
        <v>13.017091836734689</v>
      </c>
      <c r="K1141" s="20">
        <v>10.13916881862284</v>
      </c>
      <c r="L1141" s="20">
        <v>8.9122222222222192</v>
      </c>
      <c r="M1141" s="20">
        <v>12.00367816091954</v>
      </c>
      <c r="N1141" s="20">
        <v>16.312807881773399</v>
      </c>
      <c r="O1141" s="20">
        <v>15.32334428024083</v>
      </c>
      <c r="P1141" s="20">
        <v>12.47931034482758</v>
      </c>
      <c r="Q1141" s="20">
        <v>9.9452873563218382</v>
      </c>
      <c r="R1141" s="20">
        <v>12.0647377460695</v>
      </c>
      <c r="S1141" s="20">
        <v>12.111494252873561</v>
      </c>
      <c r="T1141" s="20">
        <v>11.41111111111111</v>
      </c>
      <c r="U1141" s="20">
        <v>12.011494252873559</v>
      </c>
      <c r="V1141" s="43">
        <v>145.73174826459069</v>
      </c>
      <c r="W1141" s="23">
        <v>350</v>
      </c>
      <c r="X1141" s="44">
        <v>0.97222222222222221</v>
      </c>
      <c r="Y1141" s="45"/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  <c r="AL1141" s="5"/>
      <c r="AM1141" s="5"/>
    </row>
    <row r="1142" spans="1:39" ht="16.5" customHeight="1" x14ac:dyDescent="0.25">
      <c r="A1142" s="16">
        <v>52040070</v>
      </c>
      <c r="B1142" s="17" t="s">
        <v>1211</v>
      </c>
      <c r="C1142" s="17" t="s">
        <v>82</v>
      </c>
      <c r="D1142" s="17" t="s">
        <v>1838</v>
      </c>
      <c r="E1142" s="17" t="s">
        <v>82</v>
      </c>
      <c r="F1142" s="17">
        <v>7</v>
      </c>
      <c r="G1142" s="17">
        <v>2590</v>
      </c>
      <c r="H1142" s="18">
        <v>-77.355000000000004</v>
      </c>
      <c r="I1142" s="19">
        <v>1.28277778</v>
      </c>
      <c r="J1142" s="42">
        <v>15.37574316290131</v>
      </c>
      <c r="K1142" s="20">
        <v>14.37781198686371</v>
      </c>
      <c r="L1142" s="20">
        <v>18.03448275862069</v>
      </c>
      <c r="M1142" s="20">
        <v>16.557029177718832</v>
      </c>
      <c r="N1142" s="20">
        <v>15.69012345679012</v>
      </c>
      <c r="O1142" s="20">
        <v>10.2047619047619</v>
      </c>
      <c r="P1142" s="20">
        <v>8.3666666666666654</v>
      </c>
      <c r="Q1142" s="20">
        <v>5.7275862068965493</v>
      </c>
      <c r="R1142" s="20">
        <v>8.2657550535077284</v>
      </c>
      <c r="S1142" s="20">
        <v>16.79425287356322</v>
      </c>
      <c r="T1142" s="20">
        <v>20.884236453201972</v>
      </c>
      <c r="U1142" s="20">
        <v>18.759523809523809</v>
      </c>
      <c r="V1142" s="43">
        <v>169.0379735110165</v>
      </c>
      <c r="W1142" s="23">
        <v>350</v>
      </c>
      <c r="X1142" s="44">
        <v>0.97222222222222221</v>
      </c>
      <c r="Y1142" s="45"/>
      <c r="Z1142" s="5"/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  <c r="AL1142" s="5"/>
      <c r="AM1142" s="5"/>
    </row>
    <row r="1143" spans="1:39" ht="16.5" customHeight="1" x14ac:dyDescent="0.25">
      <c r="A1143" s="16">
        <v>52055210</v>
      </c>
      <c r="B1143" s="17" t="s">
        <v>1227</v>
      </c>
      <c r="C1143" s="17" t="s">
        <v>2074</v>
      </c>
      <c r="D1143" s="17" t="s">
        <v>607</v>
      </c>
      <c r="E1143" s="17" t="s">
        <v>82</v>
      </c>
      <c r="F1143" s="17">
        <v>7</v>
      </c>
      <c r="G1143" s="17">
        <v>2820</v>
      </c>
      <c r="H1143" s="18">
        <v>-77.278805560000009</v>
      </c>
      <c r="I1143" s="19">
        <v>1.1599999999999999</v>
      </c>
      <c r="J1143" s="42">
        <v>17.795238095238091</v>
      </c>
      <c r="K1143" s="20">
        <v>16.66471674876847</v>
      </c>
      <c r="L1143" s="20">
        <v>19.951970443349751</v>
      </c>
      <c r="M1143" s="20">
        <v>20.651690164769828</v>
      </c>
      <c r="N1143" s="20">
        <v>21.786666666666662</v>
      </c>
      <c r="O1143" s="20">
        <v>20.903940886699509</v>
      </c>
      <c r="P1143" s="20">
        <v>20.41251596424009</v>
      </c>
      <c r="Q1143" s="20">
        <v>16.259651208878321</v>
      </c>
      <c r="R1143" s="20">
        <v>15.26570932040611</v>
      </c>
      <c r="S1143" s="20">
        <v>17.413282247765</v>
      </c>
      <c r="T1143" s="20">
        <v>19.866825208085611</v>
      </c>
      <c r="U1143" s="20">
        <v>20.103571428571421</v>
      </c>
      <c r="V1143" s="43">
        <v>227.07577838343889</v>
      </c>
      <c r="W1143" s="23">
        <v>344</v>
      </c>
      <c r="X1143" s="44">
        <v>0.9555555555555556</v>
      </c>
      <c r="Y1143" s="45"/>
      <c r="Z1143" s="5"/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  <c r="AL1143" s="5"/>
      <c r="AM1143" s="5"/>
    </row>
    <row r="1144" spans="1:39" ht="16.5" customHeight="1" x14ac:dyDescent="0.25">
      <c r="A1144" s="16">
        <v>47015100</v>
      </c>
      <c r="B1144" s="17" t="s">
        <v>1227</v>
      </c>
      <c r="C1144" s="17" t="s">
        <v>2075</v>
      </c>
      <c r="D1144" s="17" t="s">
        <v>607</v>
      </c>
      <c r="E1144" s="17" t="s">
        <v>82</v>
      </c>
      <c r="F1144" s="17">
        <v>7</v>
      </c>
      <c r="G1144" s="17">
        <v>2830</v>
      </c>
      <c r="H1144" s="18">
        <v>-77.161472220000007</v>
      </c>
      <c r="I1144" s="19">
        <v>1.1599444400000001</v>
      </c>
      <c r="J1144" s="42">
        <v>20.53773946360154</v>
      </c>
      <c r="K1144" s="20">
        <v>20.00367329562733</v>
      </c>
      <c r="L1144" s="20">
        <v>23.78613026819923</v>
      </c>
      <c r="M1144" s="20">
        <v>25.623577373874639</v>
      </c>
      <c r="N1144" s="20">
        <v>26.64413265306122</v>
      </c>
      <c r="O1144" s="20">
        <v>26.233844189016601</v>
      </c>
      <c r="P1144" s="20">
        <v>26.062350848385329</v>
      </c>
      <c r="Q1144" s="20">
        <v>24.381349206349199</v>
      </c>
      <c r="R1144" s="20">
        <v>22.266666666666669</v>
      </c>
      <c r="S1144" s="20">
        <v>22.292528735632189</v>
      </c>
      <c r="T1144" s="20">
        <v>22.228489326765189</v>
      </c>
      <c r="U1144" s="20">
        <v>23.036009244055219</v>
      </c>
      <c r="V1144" s="43">
        <v>283.09649127123441</v>
      </c>
      <c r="W1144" s="23">
        <v>357</v>
      </c>
      <c r="X1144" s="44">
        <v>0.9916666666666667</v>
      </c>
      <c r="Y1144" s="4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</row>
    <row r="1145" spans="1:39" ht="16.5" customHeight="1" x14ac:dyDescent="0.25">
      <c r="A1145" s="16">
        <v>52045010</v>
      </c>
      <c r="B1145" s="17" t="s">
        <v>1244</v>
      </c>
      <c r="C1145" s="17" t="s">
        <v>660</v>
      </c>
      <c r="D1145" s="17" t="s">
        <v>607</v>
      </c>
      <c r="E1145" s="17" t="s">
        <v>82</v>
      </c>
      <c r="F1145" s="17">
        <v>7</v>
      </c>
      <c r="G1145" s="17">
        <v>2710</v>
      </c>
      <c r="H1145" s="18">
        <v>-77.303083329999993</v>
      </c>
      <c r="I1145" s="19">
        <v>1.1982222199999999</v>
      </c>
      <c r="J1145" s="42">
        <v>17.333189655172411</v>
      </c>
      <c r="K1145" s="20">
        <v>16.10544169420287</v>
      </c>
      <c r="L1145" s="20">
        <v>19.54933333333333</v>
      </c>
      <c r="M1145" s="20">
        <v>20.907161803713532</v>
      </c>
      <c r="N1145" s="20">
        <v>20.669333333333331</v>
      </c>
      <c r="O1145" s="20">
        <v>17.04275862068965</v>
      </c>
      <c r="P1145" s="20">
        <v>15.59615384615385</v>
      </c>
      <c r="Q1145" s="20">
        <v>13.16687192118227</v>
      </c>
      <c r="R1145" s="20">
        <v>13.479679802955671</v>
      </c>
      <c r="S1145" s="20">
        <v>17.121337347199422</v>
      </c>
      <c r="T1145" s="20">
        <v>20.77472527472527</v>
      </c>
      <c r="U1145" s="20">
        <v>20.219047619047618</v>
      </c>
      <c r="V1145" s="43">
        <v>211.96503425170931</v>
      </c>
      <c r="W1145" s="23">
        <v>313</v>
      </c>
      <c r="X1145" s="44">
        <v>0.86944444444444446</v>
      </c>
      <c r="Y1145" s="45"/>
      <c r="Z1145" s="5"/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  <c r="AL1145" s="5"/>
      <c r="AM1145" s="5"/>
    </row>
    <row r="1146" spans="1:39" ht="16.5" customHeight="1" x14ac:dyDescent="0.25">
      <c r="A1146" s="16">
        <v>52050060</v>
      </c>
      <c r="B1146" s="17" t="s">
        <v>1211</v>
      </c>
      <c r="C1146" s="17" t="s">
        <v>710</v>
      </c>
      <c r="D1146" s="17" t="s">
        <v>607</v>
      </c>
      <c r="E1146" s="17" t="s">
        <v>82</v>
      </c>
      <c r="F1146" s="17">
        <v>7</v>
      </c>
      <c r="G1146" s="17">
        <v>364</v>
      </c>
      <c r="H1146" s="18">
        <v>-77.299722220000007</v>
      </c>
      <c r="I1146" s="19">
        <v>1.0994999999999999</v>
      </c>
      <c r="J1146" s="42">
        <v>15.43333333333333</v>
      </c>
      <c r="K1146" s="20">
        <v>14.35771072796935</v>
      </c>
      <c r="L1146" s="20">
        <v>16.916666666666661</v>
      </c>
      <c r="M1146" s="20">
        <v>17.89166336372044</v>
      </c>
      <c r="N1146" s="20">
        <v>19.675862068965522</v>
      </c>
      <c r="O1146" s="20">
        <v>16.1141498216409</v>
      </c>
      <c r="P1146" s="20">
        <v>13.71379310344828</v>
      </c>
      <c r="Q1146" s="20">
        <v>11.25517241379311</v>
      </c>
      <c r="R1146" s="20">
        <v>10.77586206896552</v>
      </c>
      <c r="S1146" s="20">
        <v>14.46666666666667</v>
      </c>
      <c r="T1146" s="20">
        <v>17.100000000000001</v>
      </c>
      <c r="U1146" s="20">
        <v>16.666666666666661</v>
      </c>
      <c r="V1146" s="43">
        <v>184.36754690183639</v>
      </c>
      <c r="W1146" s="23">
        <v>355</v>
      </c>
      <c r="X1146" s="44">
        <v>0.98611111111111116</v>
      </c>
      <c r="Y1146" s="45"/>
      <c r="Z1146" s="5"/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  <c r="AL1146" s="5"/>
      <c r="AM1146" s="5"/>
    </row>
    <row r="1147" spans="1:39" ht="16.5" customHeight="1" x14ac:dyDescent="0.25">
      <c r="A1147" s="16">
        <v>47010230</v>
      </c>
      <c r="B1147" s="17" t="s">
        <v>1211</v>
      </c>
      <c r="C1147" s="17" t="s">
        <v>704</v>
      </c>
      <c r="D1147" s="17" t="s">
        <v>607</v>
      </c>
      <c r="E1147" s="17" t="s">
        <v>82</v>
      </c>
      <c r="F1147" s="17">
        <v>7</v>
      </c>
      <c r="G1147" s="17">
        <v>2719</v>
      </c>
      <c r="H1147" s="18">
        <v>-77.157361110000011</v>
      </c>
      <c r="I1147" s="19">
        <v>0.99016667000000014</v>
      </c>
      <c r="J1147" s="42">
        <v>21.590659340659339</v>
      </c>
      <c r="K1147" s="20">
        <v>20.301973169737209</v>
      </c>
      <c r="L1147" s="20">
        <v>24.594550872711789</v>
      </c>
      <c r="M1147" s="20">
        <v>25.290450928381961</v>
      </c>
      <c r="N1147" s="20">
        <v>26.959356321839081</v>
      </c>
      <c r="O1147" s="20">
        <v>26.340554081933391</v>
      </c>
      <c r="P1147" s="20">
        <v>27.479089301503091</v>
      </c>
      <c r="Q1147" s="20">
        <v>25.26457307060755</v>
      </c>
      <c r="R1147" s="20">
        <v>23.250456121145781</v>
      </c>
      <c r="S1147" s="20">
        <v>23.588624338624339</v>
      </c>
      <c r="T1147" s="20">
        <v>23.648984604157022</v>
      </c>
      <c r="U1147" s="20">
        <v>24.076948339017299</v>
      </c>
      <c r="V1147" s="43">
        <v>292.38622049031778</v>
      </c>
      <c r="W1147" s="23">
        <v>318</v>
      </c>
      <c r="X1147" s="44">
        <v>0.8833333333333333</v>
      </c>
      <c r="Y1147" s="45"/>
      <c r="Z1147" s="5"/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  <c r="AL1147" s="5"/>
      <c r="AM1147" s="5"/>
    </row>
    <row r="1148" spans="1:39" ht="16.5" customHeight="1" x14ac:dyDescent="0.25">
      <c r="A1148" s="16">
        <v>52045070</v>
      </c>
      <c r="B1148" s="17" t="s">
        <v>1236</v>
      </c>
      <c r="C1148" s="17" t="s">
        <v>659</v>
      </c>
      <c r="D1148" s="17" t="s">
        <v>607</v>
      </c>
      <c r="E1148" s="17" t="s">
        <v>82</v>
      </c>
      <c r="F1148" s="17">
        <v>7</v>
      </c>
      <c r="G1148" s="17">
        <v>2850</v>
      </c>
      <c r="H1148" s="18">
        <v>-77.19</v>
      </c>
      <c r="I1148" s="19">
        <v>1.1999983299999999</v>
      </c>
      <c r="J1148" s="42">
        <v>19.442431476569411</v>
      </c>
      <c r="K1148" s="20">
        <v>18.040123252120381</v>
      </c>
      <c r="L1148" s="20">
        <v>20.707969348658992</v>
      </c>
      <c r="M1148" s="20">
        <v>22.676436781609201</v>
      </c>
      <c r="N1148" s="20">
        <v>24.795977011494251</v>
      </c>
      <c r="O1148" s="20">
        <v>24.7576354679803</v>
      </c>
      <c r="P1148" s="20">
        <v>24.652873563218382</v>
      </c>
      <c r="Q1148" s="20">
        <v>21.889731800766281</v>
      </c>
      <c r="R1148" s="20">
        <v>18.894508301404851</v>
      </c>
      <c r="S1148" s="20">
        <v>19.739401709401701</v>
      </c>
      <c r="T1148" s="20">
        <v>21.99558348904365</v>
      </c>
      <c r="U1148" s="20">
        <v>21.325767336112161</v>
      </c>
      <c r="V1148" s="43">
        <v>258.91843953837952</v>
      </c>
      <c r="W1148" s="23">
        <v>359</v>
      </c>
      <c r="X1148" s="44">
        <v>0.99722222222222223</v>
      </c>
      <c r="Y1148" s="4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</row>
    <row r="1149" spans="1:39" ht="16.5" customHeight="1" x14ac:dyDescent="0.25">
      <c r="A1149" s="16">
        <v>52010140</v>
      </c>
      <c r="B1149" s="17" t="s">
        <v>1211</v>
      </c>
      <c r="C1149" s="17" t="s">
        <v>2076</v>
      </c>
      <c r="D1149" s="17" t="s">
        <v>630</v>
      </c>
      <c r="E1149" s="17" t="s">
        <v>82</v>
      </c>
      <c r="F1149" s="17">
        <v>7</v>
      </c>
      <c r="G1149" s="17">
        <v>500</v>
      </c>
      <c r="H1149" s="18">
        <v>-77.429444439999997</v>
      </c>
      <c r="I1149" s="19">
        <v>1.59444444</v>
      </c>
      <c r="J1149" s="42">
        <v>7.3742857142857119</v>
      </c>
      <c r="K1149" s="20">
        <v>5.0920942510022984</v>
      </c>
      <c r="L1149" s="20">
        <v>7.0776068376068348</v>
      </c>
      <c r="M1149" s="20">
        <v>7.8172413793103477</v>
      </c>
      <c r="N1149" s="20">
        <v>6.3161919040479741</v>
      </c>
      <c r="O1149" s="20">
        <v>3.1885057471264369</v>
      </c>
      <c r="P1149" s="20">
        <v>1.9689655172413789</v>
      </c>
      <c r="Q1149" s="20">
        <v>1.843571428571428</v>
      </c>
      <c r="R1149" s="20">
        <v>3.276190476190477</v>
      </c>
      <c r="S1149" s="20">
        <v>8.4949808429118754</v>
      </c>
      <c r="T1149" s="20">
        <v>9.6</v>
      </c>
      <c r="U1149" s="20">
        <v>8.9594252873563214</v>
      </c>
      <c r="V1149" s="43">
        <v>71.009059385651085</v>
      </c>
      <c r="W1149" s="23">
        <v>359</v>
      </c>
      <c r="X1149" s="44">
        <v>0.99722222222222223</v>
      </c>
      <c r="Y1149" s="4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</row>
    <row r="1150" spans="1:39" ht="16.5" customHeight="1" x14ac:dyDescent="0.25">
      <c r="A1150" s="16">
        <v>52070030</v>
      </c>
      <c r="B1150" s="17" t="s">
        <v>1211</v>
      </c>
      <c r="C1150" s="17" t="s">
        <v>665</v>
      </c>
      <c r="D1150" s="17" t="s">
        <v>630</v>
      </c>
      <c r="E1150" s="17" t="s">
        <v>82</v>
      </c>
      <c r="F1150" s="17">
        <v>7</v>
      </c>
      <c r="G1150" s="17">
        <v>340</v>
      </c>
      <c r="H1150" s="18">
        <v>-77.527777779999994</v>
      </c>
      <c r="I1150" s="19">
        <v>1.73972222</v>
      </c>
      <c r="J1150" s="42">
        <v>13.98444444444444</v>
      </c>
      <c r="K1150" s="20">
        <v>9.7651743903180694</v>
      </c>
      <c r="L1150" s="20">
        <v>12.379310344827591</v>
      </c>
      <c r="M1150" s="20">
        <v>12.9</v>
      </c>
      <c r="N1150" s="20">
        <v>11.93333333333333</v>
      </c>
      <c r="O1150" s="20">
        <v>8.6206896551724146</v>
      </c>
      <c r="P1150" s="20">
        <v>6.0155555555555544</v>
      </c>
      <c r="Q1150" s="20">
        <v>4.9844444444444438</v>
      </c>
      <c r="R1150" s="20">
        <v>8.0379310344827584</v>
      </c>
      <c r="S1150" s="20">
        <v>14.8</v>
      </c>
      <c r="T1150" s="20">
        <v>17.899999999999999</v>
      </c>
      <c r="U1150" s="20">
        <v>17.704444444444441</v>
      </c>
      <c r="V1150" s="43">
        <v>139.025327647023</v>
      </c>
      <c r="W1150" s="23">
        <v>358</v>
      </c>
      <c r="X1150" s="44">
        <v>0.99444444444444446</v>
      </c>
      <c r="Y1150" s="45"/>
      <c r="Z1150" s="5"/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  <c r="AL1150" s="5"/>
      <c r="AM1150" s="5"/>
    </row>
    <row r="1151" spans="1:39" ht="16.5" customHeight="1" x14ac:dyDescent="0.25">
      <c r="A1151" s="16">
        <v>52050190</v>
      </c>
      <c r="B1151" s="17" t="s">
        <v>1211</v>
      </c>
      <c r="C1151" s="17" t="s">
        <v>2077</v>
      </c>
      <c r="D1151" s="17" t="s">
        <v>650</v>
      </c>
      <c r="E1151" s="17" t="s">
        <v>82</v>
      </c>
      <c r="F1151" s="17">
        <v>7</v>
      </c>
      <c r="G1151" s="17">
        <v>2746</v>
      </c>
      <c r="H1151" s="18">
        <v>-77.568527779999997</v>
      </c>
      <c r="I1151" s="19">
        <v>0.81625000000000003</v>
      </c>
      <c r="J1151" s="42">
        <v>11.44</v>
      </c>
      <c r="K1151" s="20">
        <v>11.175419441403641</v>
      </c>
      <c r="L1151" s="20">
        <v>12.91666666666667</v>
      </c>
      <c r="M1151" s="20">
        <v>14.54454022988506</v>
      </c>
      <c r="N1151" s="20">
        <v>14.375</v>
      </c>
      <c r="O1151" s="20">
        <v>15.41666666666667</v>
      </c>
      <c r="P1151" s="20">
        <v>13.52</v>
      </c>
      <c r="Q1151" s="20">
        <v>11.28</v>
      </c>
      <c r="R1151" s="20">
        <v>9.8400000000000016</v>
      </c>
      <c r="S1151" s="20">
        <v>11.92</v>
      </c>
      <c r="T1151" s="20">
        <v>13.255172413793099</v>
      </c>
      <c r="U1151" s="20">
        <v>13.292</v>
      </c>
      <c r="V1151" s="43">
        <v>152.9754654184151</v>
      </c>
      <c r="W1151" s="23">
        <v>295</v>
      </c>
      <c r="X1151" s="44">
        <v>0.81944444444444442</v>
      </c>
      <c r="Y1151" s="45"/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/>
      <c r="AM1151" s="5"/>
    </row>
    <row r="1152" spans="1:39" ht="16.5" customHeight="1" x14ac:dyDescent="0.25">
      <c r="A1152" s="16">
        <v>47015080</v>
      </c>
      <c r="B1152" s="17" t="s">
        <v>1236</v>
      </c>
      <c r="C1152" s="17" t="s">
        <v>645</v>
      </c>
      <c r="D1152" s="17" t="s">
        <v>646</v>
      </c>
      <c r="E1152" s="17" t="s">
        <v>82</v>
      </c>
      <c r="F1152" s="17">
        <v>7</v>
      </c>
      <c r="G1152" s="17">
        <v>1776</v>
      </c>
      <c r="H1152" s="18">
        <v>-77.303611110000006</v>
      </c>
      <c r="I1152" s="19">
        <v>0.80491667000000011</v>
      </c>
      <c r="J1152" s="42">
        <v>22.856666666666658</v>
      </c>
      <c r="K1152" s="20">
        <v>21.457875808737882</v>
      </c>
      <c r="L1152" s="20">
        <v>24.530162504954411</v>
      </c>
      <c r="M1152" s="20">
        <v>25.180142687277051</v>
      </c>
      <c r="N1152" s="20">
        <v>26.769868637110019</v>
      </c>
      <c r="O1152" s="20">
        <v>27.35057471264367</v>
      </c>
      <c r="P1152" s="20">
        <v>27.64776500638569</v>
      </c>
      <c r="Q1152" s="20">
        <v>26.17123354031796</v>
      </c>
      <c r="R1152" s="20">
        <v>23.0073985995508</v>
      </c>
      <c r="S1152" s="20">
        <v>22.644787950852159</v>
      </c>
      <c r="T1152" s="20">
        <v>20.722222222222221</v>
      </c>
      <c r="U1152" s="20">
        <v>23.27693486590038</v>
      </c>
      <c r="V1152" s="43">
        <v>291.61563320261888</v>
      </c>
      <c r="W1152" s="23">
        <v>353</v>
      </c>
      <c r="X1152" s="44">
        <v>0.98055555555555551</v>
      </c>
      <c r="Y1152" s="45"/>
      <c r="Z1152" s="5"/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  <c r="AL1152" s="5"/>
      <c r="AM1152" s="5"/>
    </row>
    <row r="1153" spans="1:39" ht="16.5" customHeight="1" x14ac:dyDescent="0.25">
      <c r="A1153" s="16">
        <v>52050120</v>
      </c>
      <c r="B1153" s="17" t="s">
        <v>1211</v>
      </c>
      <c r="C1153" s="17" t="s">
        <v>646</v>
      </c>
      <c r="D1153" s="17" t="s">
        <v>646</v>
      </c>
      <c r="E1153" s="17" t="s">
        <v>82</v>
      </c>
      <c r="F1153" s="17">
        <v>7</v>
      </c>
      <c r="G1153" s="17">
        <v>2817</v>
      </c>
      <c r="H1153" s="18">
        <v>-77.502916669999991</v>
      </c>
      <c r="I1153" s="19">
        <v>0.88824999999999998</v>
      </c>
      <c r="J1153" s="42">
        <v>14.33333333333333</v>
      </c>
      <c r="K1153" s="20">
        <v>12.757856686736</v>
      </c>
      <c r="L1153" s="20">
        <v>14.47</v>
      </c>
      <c r="M1153" s="20">
        <v>15.84761904761905</v>
      </c>
      <c r="N1153" s="20">
        <v>16.465555555555561</v>
      </c>
      <c r="O1153" s="20">
        <v>16.360919540229879</v>
      </c>
      <c r="P1153" s="20">
        <v>15.866666666666671</v>
      </c>
      <c r="Q1153" s="20">
        <v>14.318888888888891</v>
      </c>
      <c r="R1153" s="20">
        <v>11.06666666666667</v>
      </c>
      <c r="S1153" s="20">
        <v>12.46666666666667</v>
      </c>
      <c r="T1153" s="20">
        <v>15.2</v>
      </c>
      <c r="U1153" s="20">
        <v>15.433333333333341</v>
      </c>
      <c r="V1153" s="43">
        <v>174.58750638569609</v>
      </c>
      <c r="W1153" s="23">
        <v>360</v>
      </c>
      <c r="X1153" s="44">
        <v>1</v>
      </c>
      <c r="Y1153" s="45"/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  <c r="AL1153" s="5"/>
      <c r="AM1153" s="5"/>
    </row>
    <row r="1154" spans="1:39" ht="16.5" customHeight="1" x14ac:dyDescent="0.25">
      <c r="A1154" s="16">
        <v>52090020</v>
      </c>
      <c r="B1154" s="17" t="s">
        <v>1211</v>
      </c>
      <c r="C1154" s="17" t="s">
        <v>2078</v>
      </c>
      <c r="D1154" s="17" t="s">
        <v>2079</v>
      </c>
      <c r="E1154" s="17" t="s">
        <v>82</v>
      </c>
      <c r="F1154" s="17">
        <v>7</v>
      </c>
      <c r="G1154" s="17">
        <v>40</v>
      </c>
      <c r="H1154" s="18">
        <v>-78.416388890000007</v>
      </c>
      <c r="I1154" s="19">
        <v>2.19036111</v>
      </c>
      <c r="J1154" s="42">
        <v>20.493337122647461</v>
      </c>
      <c r="K1154" s="20">
        <v>17.187723843476501</v>
      </c>
      <c r="L1154" s="20">
        <v>15.009027777777771</v>
      </c>
      <c r="M1154" s="20">
        <v>18.42068965517241</v>
      </c>
      <c r="N1154" s="20">
        <v>21.59212430821627</v>
      </c>
      <c r="O1154" s="20">
        <v>19.916445623342181</v>
      </c>
      <c r="P1154" s="20">
        <v>15.85088757396449</v>
      </c>
      <c r="Q1154" s="20">
        <v>12.43703703703704</v>
      </c>
      <c r="R1154" s="20">
        <v>15.631394467601369</v>
      </c>
      <c r="S1154" s="20">
        <v>17.25897435897436</v>
      </c>
      <c r="T1154" s="20">
        <v>14.292345585449031</v>
      </c>
      <c r="U1154" s="20">
        <v>17.969655172413791</v>
      </c>
      <c r="V1154" s="43">
        <v>206.05964252607271</v>
      </c>
      <c r="W1154" s="23">
        <v>310</v>
      </c>
      <c r="X1154" s="44">
        <v>0.86111111111111116</v>
      </c>
      <c r="Y1154" s="45"/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/>
      <c r="AM1154" s="5"/>
    </row>
    <row r="1155" spans="1:39" ht="16.5" customHeight="1" x14ac:dyDescent="0.25">
      <c r="A1155" s="16">
        <v>52050020</v>
      </c>
      <c r="B1155" s="17" t="s">
        <v>1211</v>
      </c>
      <c r="C1155" s="17" t="s">
        <v>689</v>
      </c>
      <c r="D1155" s="17" t="s">
        <v>689</v>
      </c>
      <c r="E1155" s="17" t="s">
        <v>82</v>
      </c>
      <c r="F1155" s="17">
        <v>7</v>
      </c>
      <c r="G1155" s="17">
        <v>1700</v>
      </c>
      <c r="H1155" s="18">
        <v>-77.591416669999987</v>
      </c>
      <c r="I1155" s="19">
        <v>1.3414444400000001</v>
      </c>
      <c r="J1155" s="42">
        <v>14.233333333333331</v>
      </c>
      <c r="K1155" s="20">
        <v>12.007409688013141</v>
      </c>
      <c r="L1155" s="20">
        <v>15.6</v>
      </c>
      <c r="M1155" s="20">
        <v>17.372413793103451</v>
      </c>
      <c r="N1155" s="20">
        <v>16.54999999999999</v>
      </c>
      <c r="O1155" s="20">
        <v>9.4793103448275868</v>
      </c>
      <c r="P1155" s="20">
        <v>6.6422222222222196</v>
      </c>
      <c r="Q1155" s="20">
        <v>4.6333333333333329</v>
      </c>
      <c r="R1155" s="20">
        <v>7.0333333333333341</v>
      </c>
      <c r="S1155" s="20">
        <v>16.13908045977011</v>
      </c>
      <c r="T1155" s="20">
        <v>19.100000000000001</v>
      </c>
      <c r="U1155" s="20">
        <v>17</v>
      </c>
      <c r="V1155" s="43">
        <v>155.7904365079365</v>
      </c>
      <c r="W1155" s="23">
        <v>360</v>
      </c>
      <c r="X1155" s="44">
        <v>1</v>
      </c>
      <c r="Y1155" s="45"/>
      <c r="Z1155" s="5"/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  <c r="AL1155" s="5"/>
      <c r="AM1155" s="5"/>
    </row>
    <row r="1156" spans="1:39" ht="16.5" customHeight="1" x14ac:dyDescent="0.25">
      <c r="A1156" s="16">
        <v>52055060</v>
      </c>
      <c r="B1156" s="17" t="s">
        <v>1236</v>
      </c>
      <c r="C1156" s="17" t="s">
        <v>693</v>
      </c>
      <c r="D1156" s="17" t="s">
        <v>689</v>
      </c>
      <c r="E1156" s="17" t="s">
        <v>82</v>
      </c>
      <c r="F1156" s="17">
        <v>7</v>
      </c>
      <c r="G1156" s="17">
        <v>1500</v>
      </c>
      <c r="H1156" s="18">
        <v>-77.583055560000005</v>
      </c>
      <c r="I1156" s="19">
        <v>1.37355556</v>
      </c>
      <c r="J1156" s="42">
        <v>15.729924692826</v>
      </c>
      <c r="K1156" s="20">
        <v>14.302131606154591</v>
      </c>
      <c r="L1156" s="20">
        <v>17.03597701149425</v>
      </c>
      <c r="M1156" s="20">
        <v>18.735878489326769</v>
      </c>
      <c r="N1156" s="20">
        <v>18.502698716779179</v>
      </c>
      <c r="O1156" s="20">
        <v>11.96605911330049</v>
      </c>
      <c r="P1156" s="20">
        <v>8.8366666666666642</v>
      </c>
      <c r="Q1156" s="20">
        <v>6.0914942528735629</v>
      </c>
      <c r="R1156" s="20">
        <v>8.6486295313881509</v>
      </c>
      <c r="S1156" s="20">
        <v>17.534018731375049</v>
      </c>
      <c r="T1156" s="20">
        <v>20.59255857103658</v>
      </c>
      <c r="U1156" s="20">
        <v>19.291363896595762</v>
      </c>
      <c r="V1156" s="43">
        <v>177.26740127981711</v>
      </c>
      <c r="W1156" s="23">
        <v>357</v>
      </c>
      <c r="X1156" s="44">
        <v>0.9916666666666667</v>
      </c>
      <c r="Y1156" s="45"/>
      <c r="Z1156" s="5"/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  <c r="AL1156" s="5"/>
      <c r="AM1156" s="5"/>
    </row>
    <row r="1157" spans="1:39" ht="16.5" customHeight="1" x14ac:dyDescent="0.25">
      <c r="A1157" s="16">
        <v>52045030</v>
      </c>
      <c r="B1157" s="17" t="s">
        <v>1236</v>
      </c>
      <c r="C1157" s="17" t="s">
        <v>719</v>
      </c>
      <c r="D1157" s="17" t="s">
        <v>1843</v>
      </c>
      <c r="E1157" s="17" t="s">
        <v>82</v>
      </c>
      <c r="F1157" s="17">
        <v>7</v>
      </c>
      <c r="G1157" s="17">
        <v>2190</v>
      </c>
      <c r="H1157" s="18">
        <v>-77.032611110000005</v>
      </c>
      <c r="I1157" s="19">
        <v>1.5387222199999999</v>
      </c>
      <c r="J1157" s="42">
        <v>18.162300679898781</v>
      </c>
      <c r="K1157" s="20">
        <v>16.880996250450281</v>
      </c>
      <c r="L1157" s="20">
        <v>19.900328407224961</v>
      </c>
      <c r="M1157" s="20">
        <v>19.442099352622542</v>
      </c>
      <c r="N1157" s="20">
        <v>18.85670498084291</v>
      </c>
      <c r="O1157" s="20">
        <v>15.146551724137931</v>
      </c>
      <c r="P1157" s="20">
        <v>13.39948190929166</v>
      </c>
      <c r="Q1157" s="20">
        <v>10.83798199422456</v>
      </c>
      <c r="R1157" s="20">
        <v>10.61950059453032</v>
      </c>
      <c r="S1157" s="20">
        <v>17.66360153256705</v>
      </c>
      <c r="T1157" s="20">
        <v>22.995402298850571</v>
      </c>
      <c r="U1157" s="20">
        <v>20.974876847290641</v>
      </c>
      <c r="V1157" s="43">
        <v>204.8798265719322</v>
      </c>
      <c r="W1157" s="23">
        <v>350</v>
      </c>
      <c r="X1157" s="44">
        <v>0.97222222222222221</v>
      </c>
      <c r="Y1157" s="45"/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/>
      <c r="AM1157" s="5"/>
    </row>
    <row r="1158" spans="1:39" ht="16.5" customHeight="1" x14ac:dyDescent="0.25">
      <c r="A1158" s="16">
        <v>52050040</v>
      </c>
      <c r="B1158" s="17" t="s">
        <v>1211</v>
      </c>
      <c r="C1158" s="17" t="s">
        <v>687</v>
      </c>
      <c r="D1158" s="17" t="s">
        <v>688</v>
      </c>
      <c r="E1158" s="17" t="s">
        <v>82</v>
      </c>
      <c r="F1158" s="17">
        <v>7</v>
      </c>
      <c r="G1158" s="17">
        <v>20</v>
      </c>
      <c r="H1158" s="18">
        <v>-77.479194440000001</v>
      </c>
      <c r="I1158" s="19">
        <v>1.3222499999999999</v>
      </c>
      <c r="J1158" s="42">
        <v>12.058888888888889</v>
      </c>
      <c r="K1158" s="20">
        <v>10.66333128078818</v>
      </c>
      <c r="L1158" s="20">
        <v>13.73563218390805</v>
      </c>
      <c r="M1158" s="20">
        <v>17.384802043422731</v>
      </c>
      <c r="N1158" s="20">
        <v>16.411111111111111</v>
      </c>
      <c r="O1158" s="20">
        <v>10.133333333333329</v>
      </c>
      <c r="P1158" s="20">
        <v>6.1428571428571406</v>
      </c>
      <c r="Q1158" s="20">
        <v>4.7666666666666657</v>
      </c>
      <c r="R1158" s="20">
        <v>7.4333333333333336</v>
      </c>
      <c r="S1158" s="20">
        <v>14.346666666666669</v>
      </c>
      <c r="T1158" s="20">
        <v>16.726436781609191</v>
      </c>
      <c r="U1158" s="20">
        <v>15.522619047619051</v>
      </c>
      <c r="V1158" s="43">
        <v>145.32567848020429</v>
      </c>
      <c r="W1158" s="23">
        <v>353</v>
      </c>
      <c r="X1158" s="44">
        <v>0.98055555555555551</v>
      </c>
      <c r="Y1158" s="45"/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/>
      <c r="AM1158" s="5"/>
    </row>
    <row r="1159" spans="1:39" ht="16.5" customHeight="1" x14ac:dyDescent="0.25">
      <c r="A1159" s="16">
        <v>52060050</v>
      </c>
      <c r="B1159" s="17" t="s">
        <v>1211</v>
      </c>
      <c r="C1159" s="17" t="s">
        <v>2080</v>
      </c>
      <c r="D1159" s="17" t="s">
        <v>2081</v>
      </c>
      <c r="E1159" s="17" t="s">
        <v>82</v>
      </c>
      <c r="F1159" s="17">
        <v>7</v>
      </c>
      <c r="G1159" s="17">
        <v>840</v>
      </c>
      <c r="H1159" s="18">
        <v>-77.775833329999998</v>
      </c>
      <c r="I1159" s="19">
        <v>1.40472222</v>
      </c>
      <c r="J1159" s="42">
        <v>27.006197530864199</v>
      </c>
      <c r="K1159" s="20">
        <v>24.198382437133919</v>
      </c>
      <c r="L1159" s="20">
        <v>26.427460317460309</v>
      </c>
      <c r="M1159" s="20">
        <v>26.173946360153248</v>
      </c>
      <c r="N1159" s="20">
        <v>27.544163851298219</v>
      </c>
      <c r="O1159" s="20">
        <v>24.720297390987039</v>
      </c>
      <c r="P1159" s="20">
        <v>23.1855938697318</v>
      </c>
      <c r="Q1159" s="20">
        <v>19.643180076628351</v>
      </c>
      <c r="R1159" s="20">
        <v>23.303148425787111</v>
      </c>
      <c r="S1159" s="20">
        <v>28.607791461412141</v>
      </c>
      <c r="T1159" s="20">
        <v>27.672920594376532</v>
      </c>
      <c r="U1159" s="20">
        <v>28.766915174049529</v>
      </c>
      <c r="V1159" s="43">
        <v>307.24999748988239</v>
      </c>
      <c r="W1159" s="23">
        <v>354</v>
      </c>
      <c r="X1159" s="44">
        <v>0.98333333333333328</v>
      </c>
      <c r="Y1159" s="45"/>
      <c r="Z1159" s="5"/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  <c r="AL1159" s="5"/>
      <c r="AM1159" s="5"/>
    </row>
    <row r="1160" spans="1:39" ht="16.5" customHeight="1" x14ac:dyDescent="0.25">
      <c r="A1160" s="16">
        <v>52050050</v>
      </c>
      <c r="B1160" s="17" t="s">
        <v>1211</v>
      </c>
      <c r="C1160" s="17" t="s">
        <v>672</v>
      </c>
      <c r="D1160" s="17" t="s">
        <v>2081</v>
      </c>
      <c r="E1160" s="17" t="s">
        <v>82</v>
      </c>
      <c r="F1160" s="17">
        <v>7</v>
      </c>
      <c r="G1160" s="17">
        <v>2834</v>
      </c>
      <c r="H1160" s="18">
        <v>-77.679666669999989</v>
      </c>
      <c r="I1160" s="19">
        <v>1.22063889</v>
      </c>
      <c r="J1160" s="42">
        <v>17.133333333333329</v>
      </c>
      <c r="K1160" s="20">
        <v>15.117220473757831</v>
      </c>
      <c r="L1160" s="20">
        <v>20.233333333333331</v>
      </c>
      <c r="M1160" s="20">
        <v>20.8264367816092</v>
      </c>
      <c r="N1160" s="20">
        <v>19.93333333333333</v>
      </c>
      <c r="O1160" s="20">
        <v>12.66111771700357</v>
      </c>
      <c r="P1160" s="20">
        <v>9.0057471264367805</v>
      </c>
      <c r="Q1160" s="20">
        <v>6.0033333333333312</v>
      </c>
      <c r="R1160" s="20">
        <v>9.4999999999999964</v>
      </c>
      <c r="S1160" s="20">
        <v>19.333333333333329</v>
      </c>
      <c r="T1160" s="20">
        <v>22.466666666666669</v>
      </c>
      <c r="U1160" s="20">
        <v>19.928888888888888</v>
      </c>
      <c r="V1160" s="43">
        <v>192.1427443210296</v>
      </c>
      <c r="W1160" s="23">
        <v>358</v>
      </c>
      <c r="X1160" s="44">
        <v>0.99444444444444446</v>
      </c>
      <c r="Y1160" s="45"/>
      <c r="Z1160" s="5"/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  <c r="AL1160" s="5"/>
      <c r="AM1160" s="5"/>
    </row>
    <row r="1161" spans="1:39" ht="16.5" customHeight="1" x14ac:dyDescent="0.25">
      <c r="A1161" s="16">
        <v>52045040</v>
      </c>
      <c r="B1161" s="17" t="s">
        <v>1236</v>
      </c>
      <c r="C1161" s="17" t="s">
        <v>605</v>
      </c>
      <c r="D1161" s="17" t="s">
        <v>605</v>
      </c>
      <c r="E1161" s="17" t="s">
        <v>82</v>
      </c>
      <c r="F1161" s="17">
        <v>7</v>
      </c>
      <c r="G1161" s="17">
        <v>1875</v>
      </c>
      <c r="H1161" s="18">
        <v>-77.267499999999998</v>
      </c>
      <c r="I1161" s="19">
        <v>1.54916667</v>
      </c>
      <c r="J1161" s="42">
        <v>16.687356321839079</v>
      </c>
      <c r="K1161" s="20">
        <v>14.70732527636263</v>
      </c>
      <c r="L1161" s="20">
        <v>17.89777777777778</v>
      </c>
      <c r="M1161" s="20">
        <v>18.422988505747121</v>
      </c>
      <c r="N1161" s="20">
        <v>17.481609195402299</v>
      </c>
      <c r="O1161" s="20">
        <v>11.56703026038001</v>
      </c>
      <c r="P1161" s="20">
        <v>8.1839080459770077</v>
      </c>
      <c r="Q1161" s="20">
        <v>5.3701149425287342</v>
      </c>
      <c r="R1161" s="20">
        <v>9.4569786535303777</v>
      </c>
      <c r="S1161" s="20">
        <v>17.409999999999989</v>
      </c>
      <c r="T1161" s="20">
        <v>21.083908045977012</v>
      </c>
      <c r="U1161" s="20">
        <v>19.265555555555551</v>
      </c>
      <c r="V1161" s="43">
        <v>177.53455258107761</v>
      </c>
      <c r="W1161" s="23">
        <v>356</v>
      </c>
      <c r="X1161" s="44">
        <v>0.98888888888888893</v>
      </c>
      <c r="Y1161" s="45"/>
      <c r="Z1161" s="5"/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  <c r="AL1161" s="5"/>
      <c r="AM1161" s="5"/>
    </row>
    <row r="1162" spans="1:39" ht="16.5" customHeight="1" x14ac:dyDescent="0.25">
      <c r="A1162" s="16">
        <v>52035040</v>
      </c>
      <c r="B1162" s="17" t="s">
        <v>1236</v>
      </c>
      <c r="C1162" s="17" t="s">
        <v>2082</v>
      </c>
      <c r="D1162" s="17" t="s">
        <v>605</v>
      </c>
      <c r="E1162" s="17" t="s">
        <v>82</v>
      </c>
      <c r="F1162" s="17">
        <v>7</v>
      </c>
      <c r="G1162" s="17">
        <v>1400</v>
      </c>
      <c r="H1162" s="18">
        <v>-77.34</v>
      </c>
      <c r="I1162" s="19">
        <v>1.62</v>
      </c>
      <c r="J1162" s="42">
        <v>13.00111111111111</v>
      </c>
      <c r="K1162" s="20">
        <v>11.32943823417961</v>
      </c>
      <c r="L1162" s="20">
        <v>15.1113239676458</v>
      </c>
      <c r="M1162" s="20">
        <v>16.74285714285714</v>
      </c>
      <c r="N1162" s="20">
        <v>16.05</v>
      </c>
      <c r="O1162" s="20">
        <v>11.279556650246301</v>
      </c>
      <c r="P1162" s="20">
        <v>7.417356321839077</v>
      </c>
      <c r="Q1162" s="20">
        <v>5.2527586206896544</v>
      </c>
      <c r="R1162" s="20">
        <v>8.1655172413793107</v>
      </c>
      <c r="S1162" s="20">
        <v>14.752222222222221</v>
      </c>
      <c r="T1162" s="20">
        <v>17.750574712643679</v>
      </c>
      <c r="U1162" s="20">
        <v>15.68777777777778</v>
      </c>
      <c r="V1162" s="43">
        <v>152.54049400259171</v>
      </c>
      <c r="W1162" s="23">
        <v>360</v>
      </c>
      <c r="X1162" s="44">
        <v>1</v>
      </c>
      <c r="Y1162" s="45"/>
      <c r="Z1162" s="5"/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  <c r="AL1162" s="5"/>
      <c r="AM1162" s="5"/>
    </row>
    <row r="1163" spans="1:39" ht="16.5" customHeight="1" x14ac:dyDescent="0.25">
      <c r="A1163" s="16">
        <v>52055090</v>
      </c>
      <c r="B1163" s="17" t="s">
        <v>1227</v>
      </c>
      <c r="C1163" s="17" t="s">
        <v>711</v>
      </c>
      <c r="D1163" s="17" t="s">
        <v>709</v>
      </c>
      <c r="E1163" s="17" t="s">
        <v>82</v>
      </c>
      <c r="F1163" s="17">
        <v>7</v>
      </c>
      <c r="G1163" s="17">
        <v>2800</v>
      </c>
      <c r="H1163" s="18">
        <v>-77.38936111000001</v>
      </c>
      <c r="I1163" s="19">
        <v>1.10758333</v>
      </c>
      <c r="J1163" s="42">
        <v>20.84135802469136</v>
      </c>
      <c r="K1163" s="20">
        <v>18.997708371343428</v>
      </c>
      <c r="L1163" s="20">
        <v>23.344955300127712</v>
      </c>
      <c r="M1163" s="20">
        <v>23.996989600437882</v>
      </c>
      <c r="N1163" s="20">
        <v>24.61724137931034</v>
      </c>
      <c r="O1163" s="20">
        <v>19.349583828775259</v>
      </c>
      <c r="P1163" s="20">
        <v>16.50939357907253</v>
      </c>
      <c r="Q1163" s="20">
        <v>11.81111111111111</v>
      </c>
      <c r="R1163" s="20">
        <v>14.17683030405979</v>
      </c>
      <c r="S1163" s="20">
        <v>19.013916256157639</v>
      </c>
      <c r="T1163" s="20">
        <v>23.514176245210731</v>
      </c>
      <c r="U1163" s="20">
        <v>22.61517241379309</v>
      </c>
      <c r="V1163" s="43">
        <v>238.78843641409091</v>
      </c>
      <c r="W1163" s="23">
        <v>354</v>
      </c>
      <c r="X1163" s="44">
        <v>0.98333333333333328</v>
      </c>
      <c r="Y1163" s="45"/>
      <c r="Z1163" s="5"/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  <c r="AL1163" s="5"/>
      <c r="AM1163" s="5"/>
    </row>
    <row r="1164" spans="1:39" ht="16.5" customHeight="1" x14ac:dyDescent="0.25">
      <c r="A1164" s="16">
        <v>52050080</v>
      </c>
      <c r="B1164" s="17" t="s">
        <v>1211</v>
      </c>
      <c r="C1164" s="17" t="s">
        <v>709</v>
      </c>
      <c r="D1164" s="17" t="s">
        <v>709</v>
      </c>
      <c r="E1164" s="17" t="s">
        <v>82</v>
      </c>
      <c r="F1164" s="17">
        <v>7</v>
      </c>
      <c r="G1164" s="17">
        <v>2420</v>
      </c>
      <c r="H1164" s="18">
        <v>-77.391972220000014</v>
      </c>
      <c r="I1164" s="19">
        <v>1.0941666699999999</v>
      </c>
      <c r="J1164" s="42">
        <v>12.56666666666667</v>
      </c>
      <c r="K1164" s="20">
        <v>10.946911400463719</v>
      </c>
      <c r="L1164" s="20">
        <v>14.218850574712651</v>
      </c>
      <c r="M1164" s="20">
        <v>15.54252873563218</v>
      </c>
      <c r="N1164" s="20">
        <v>14.97555555555555</v>
      </c>
      <c r="O1164" s="20">
        <v>9.0666666666666664</v>
      </c>
      <c r="P1164" s="20">
        <v>7.7777777777777741</v>
      </c>
      <c r="Q1164" s="20">
        <v>4.9999999999999982</v>
      </c>
      <c r="R1164" s="20">
        <v>7.4666666666666668</v>
      </c>
      <c r="S1164" s="20">
        <v>13.206475095785439</v>
      </c>
      <c r="T1164" s="20">
        <v>16.464367816091951</v>
      </c>
      <c r="U1164" s="20">
        <v>14.55977011494253</v>
      </c>
      <c r="V1164" s="43">
        <v>141.79223707096179</v>
      </c>
      <c r="W1164" s="23">
        <v>357</v>
      </c>
      <c r="X1164" s="44">
        <v>0.9916666666666667</v>
      </c>
      <c r="Y1164" s="45"/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/>
      <c r="AM1164" s="5"/>
    </row>
    <row r="1165" spans="1:39" ht="16.5" customHeight="1" x14ac:dyDescent="0.25">
      <c r="A1165" s="16">
        <v>51035020</v>
      </c>
      <c r="B1165" s="17" t="s">
        <v>1227</v>
      </c>
      <c r="C1165" s="17" t="s">
        <v>2083</v>
      </c>
      <c r="D1165" s="17" t="s">
        <v>2084</v>
      </c>
      <c r="E1165" s="17" t="s">
        <v>82</v>
      </c>
      <c r="F1165" s="17">
        <v>7</v>
      </c>
      <c r="G1165" s="17">
        <v>1</v>
      </c>
      <c r="H1165" s="18">
        <v>-78.73</v>
      </c>
      <c r="I1165" s="19">
        <v>1.81916667</v>
      </c>
      <c r="J1165" s="42">
        <v>21.322540554683421</v>
      </c>
      <c r="K1165" s="20">
        <v>18.736068144759081</v>
      </c>
      <c r="L1165" s="20">
        <v>19.36183213338386</v>
      </c>
      <c r="M1165" s="20">
        <v>21.5890166028097</v>
      </c>
      <c r="N1165" s="20">
        <v>24.514578307554039</v>
      </c>
      <c r="O1165" s="20">
        <v>21.82764702304932</v>
      </c>
      <c r="P1165" s="20">
        <v>18.399999999999999</v>
      </c>
      <c r="Q1165" s="20">
        <v>16.13461538461538</v>
      </c>
      <c r="R1165" s="20">
        <v>16.258518669659249</v>
      </c>
      <c r="S1165" s="20">
        <v>15.32266666666666</v>
      </c>
      <c r="T1165" s="20">
        <v>13.45241379310345</v>
      </c>
      <c r="U1165" s="20">
        <v>16.745665445665448</v>
      </c>
      <c r="V1165" s="43">
        <v>223.6655627259496</v>
      </c>
      <c r="W1165" s="23">
        <v>315</v>
      </c>
      <c r="X1165" s="44">
        <v>0.875</v>
      </c>
      <c r="Y1165" s="45"/>
      <c r="Z1165" s="5"/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  <c r="AL1165" s="5"/>
      <c r="AM1165" s="5"/>
    </row>
    <row r="1166" spans="1:39" ht="16.5" customHeight="1" x14ac:dyDescent="0.25">
      <c r="A1166" s="16">
        <v>51030020</v>
      </c>
      <c r="B1166" s="17" t="s">
        <v>1211</v>
      </c>
      <c r="C1166" s="17" t="s">
        <v>2085</v>
      </c>
      <c r="D1166" s="17" t="s">
        <v>2084</v>
      </c>
      <c r="E1166" s="17" t="s">
        <v>82</v>
      </c>
      <c r="F1166" s="17">
        <v>7</v>
      </c>
      <c r="G1166" s="17">
        <v>20</v>
      </c>
      <c r="H1166" s="18">
        <v>-78.629861110000007</v>
      </c>
      <c r="I1166" s="19">
        <v>1.6337222199999999</v>
      </c>
      <c r="J1166" s="42">
        <v>16.124444444444439</v>
      </c>
      <c r="K1166" s="20">
        <v>12.768165024630539</v>
      </c>
      <c r="L1166" s="20">
        <v>12.86333333333333</v>
      </c>
      <c r="M1166" s="20">
        <v>16.166912972085381</v>
      </c>
      <c r="N1166" s="20">
        <v>19.624256837098692</v>
      </c>
      <c r="O1166" s="20">
        <v>15.87650755902837</v>
      </c>
      <c r="P1166" s="20">
        <v>11.21137534680936</v>
      </c>
      <c r="Q1166" s="20">
        <v>8.9777777777777761</v>
      </c>
      <c r="R1166" s="20">
        <v>10.733333333333331</v>
      </c>
      <c r="S1166" s="20">
        <v>11.12498084291188</v>
      </c>
      <c r="T1166" s="20">
        <v>8.487514863258026</v>
      </c>
      <c r="U1166" s="20">
        <v>12.103448275862069</v>
      </c>
      <c r="V1166" s="43">
        <v>156.06205061057321</v>
      </c>
      <c r="W1166" s="23">
        <v>355</v>
      </c>
      <c r="X1166" s="44">
        <v>0.98611111111111116</v>
      </c>
      <c r="Y1166" s="45"/>
      <c r="Z1166" s="5"/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  <c r="AL1166" s="5"/>
      <c r="AM1166" s="5"/>
    </row>
    <row r="1167" spans="1:39" ht="16.5" customHeight="1" x14ac:dyDescent="0.25">
      <c r="A1167" s="16">
        <v>51025090</v>
      </c>
      <c r="B1167" s="17" t="s">
        <v>1227</v>
      </c>
      <c r="C1167" s="17" t="s">
        <v>2086</v>
      </c>
      <c r="D1167" s="17" t="s">
        <v>2084</v>
      </c>
      <c r="E1167" s="17" t="s">
        <v>82</v>
      </c>
      <c r="F1167" s="17">
        <v>7</v>
      </c>
      <c r="G1167" s="17">
        <v>16</v>
      </c>
      <c r="H1167" s="18">
        <v>-78.695583329999991</v>
      </c>
      <c r="I1167" s="19">
        <v>1.5501944400000001</v>
      </c>
      <c r="J1167" s="42">
        <v>23.387920024661991</v>
      </c>
      <c r="K1167" s="20">
        <v>20.074031666502929</v>
      </c>
      <c r="L1167" s="20">
        <v>21.078985507246379</v>
      </c>
      <c r="M1167" s="20">
        <v>23.381131683747611</v>
      </c>
      <c r="N1167" s="20">
        <v>26.89991789819376</v>
      </c>
      <c r="O1167" s="20">
        <v>22.870397737639109</v>
      </c>
      <c r="P1167" s="20">
        <v>20.970890348476551</v>
      </c>
      <c r="Q1167" s="20">
        <v>16.640589652123541</v>
      </c>
      <c r="R1167" s="20">
        <v>19.371664050235481</v>
      </c>
      <c r="S1167" s="20">
        <v>19.824872128796031</v>
      </c>
      <c r="T1167" s="20">
        <v>16.153895274584929</v>
      </c>
      <c r="U1167" s="20">
        <v>19.49301187318428</v>
      </c>
      <c r="V1167" s="43">
        <v>250.14730784539259</v>
      </c>
      <c r="W1167" s="23">
        <v>350</v>
      </c>
      <c r="X1167" s="44">
        <v>0.97222222222222221</v>
      </c>
      <c r="Y1167" s="45"/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/>
      <c r="AM1167" s="5"/>
    </row>
    <row r="1168" spans="1:39" ht="16.5" customHeight="1" x14ac:dyDescent="0.25">
      <c r="A1168" s="16">
        <v>51020050</v>
      </c>
      <c r="B1168" s="17" t="s">
        <v>1211</v>
      </c>
      <c r="C1168" s="17" t="s">
        <v>2087</v>
      </c>
      <c r="D1168" s="17" t="s">
        <v>2084</v>
      </c>
      <c r="E1168" s="17" t="s">
        <v>82</v>
      </c>
      <c r="F1168" s="17">
        <v>7</v>
      </c>
      <c r="G1168" s="17">
        <v>100</v>
      </c>
      <c r="H1168" s="18">
        <v>-78.437388889999994</v>
      </c>
      <c r="I1168" s="19">
        <v>1.4146111100000001</v>
      </c>
      <c r="J1168" s="42">
        <v>25.333333333333329</v>
      </c>
      <c r="K1168" s="20">
        <v>21.431592851061239</v>
      </c>
      <c r="L1168" s="20">
        <v>22.908888888888889</v>
      </c>
      <c r="M1168" s="20">
        <v>25.121839080459772</v>
      </c>
      <c r="N1168" s="20">
        <v>26.93333333333333</v>
      </c>
      <c r="O1168" s="20">
        <v>25.02528735632184</v>
      </c>
      <c r="P1168" s="20">
        <v>24.766666666666669</v>
      </c>
      <c r="Q1168" s="20">
        <v>21.533333333333331</v>
      </c>
      <c r="R1168" s="20">
        <v>22.9</v>
      </c>
      <c r="S1168" s="20">
        <v>21.994444444444451</v>
      </c>
      <c r="T1168" s="20">
        <v>18.866666666666671</v>
      </c>
      <c r="U1168" s="20">
        <v>23.133333333333329</v>
      </c>
      <c r="V1168" s="43">
        <v>279.94871928784278</v>
      </c>
      <c r="W1168" s="23">
        <v>360</v>
      </c>
      <c r="X1168" s="44">
        <v>1</v>
      </c>
      <c r="Y1168" s="45"/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/>
      <c r="AM1168" s="5"/>
    </row>
    <row r="1169" spans="1:39" ht="16.5" customHeight="1" x14ac:dyDescent="0.25">
      <c r="A1169" s="16">
        <v>51020040</v>
      </c>
      <c r="B1169" s="17" t="s">
        <v>1211</v>
      </c>
      <c r="C1169" s="17" t="s">
        <v>692</v>
      </c>
      <c r="D1169" s="17" t="s">
        <v>2084</v>
      </c>
      <c r="E1169" s="17" t="s">
        <v>82</v>
      </c>
      <c r="F1169" s="17">
        <v>7</v>
      </c>
      <c r="G1169" s="17">
        <v>100</v>
      </c>
      <c r="H1169" s="18">
        <v>-78.715916669999999</v>
      </c>
      <c r="I1169" s="19">
        <v>1.3621666699999999</v>
      </c>
      <c r="J1169" s="42">
        <v>22.41379310344827</v>
      </c>
      <c r="K1169" s="20">
        <v>20.08949475153678</v>
      </c>
      <c r="L1169" s="20">
        <v>20.567241379310339</v>
      </c>
      <c r="M1169" s="20">
        <v>23.661877394636019</v>
      </c>
      <c r="N1169" s="20">
        <v>25.559706257982121</v>
      </c>
      <c r="O1169" s="20">
        <v>22.671103044968739</v>
      </c>
      <c r="P1169" s="20">
        <v>20.16941251596424</v>
      </c>
      <c r="Q1169" s="20">
        <v>15.764814814814811</v>
      </c>
      <c r="R1169" s="20">
        <v>18.77531472359059</v>
      </c>
      <c r="S1169" s="20">
        <v>18.601851851851851</v>
      </c>
      <c r="T1169" s="20">
        <v>14.640973630831651</v>
      </c>
      <c r="U1169" s="20">
        <v>20.060784313725492</v>
      </c>
      <c r="V1169" s="43">
        <v>242.9763677826609</v>
      </c>
      <c r="W1169" s="23">
        <v>213</v>
      </c>
      <c r="X1169" s="44">
        <v>0.88749999999999996</v>
      </c>
      <c r="Y1169" s="45" t="s">
        <v>1214</v>
      </c>
      <c r="Z1169" s="5"/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  <c r="AL1169" s="5"/>
      <c r="AM1169" s="5"/>
    </row>
    <row r="1170" spans="1:39" ht="16.5" customHeight="1" x14ac:dyDescent="0.25">
      <c r="A1170" s="16">
        <v>52055220</v>
      </c>
      <c r="B1170" s="17" t="s">
        <v>1227</v>
      </c>
      <c r="C1170" s="17" t="s">
        <v>2088</v>
      </c>
      <c r="D1170" s="17" t="s">
        <v>727</v>
      </c>
      <c r="E1170" s="17" t="s">
        <v>82</v>
      </c>
      <c r="F1170" s="17">
        <v>7</v>
      </c>
      <c r="G1170" s="17">
        <v>3120</v>
      </c>
      <c r="H1170" s="18">
        <v>-77.636888889999994</v>
      </c>
      <c r="I1170" s="19">
        <v>1.07061111</v>
      </c>
      <c r="J1170" s="42">
        <v>16.899999999999999</v>
      </c>
      <c r="K1170" s="20">
        <v>15.558159627196989</v>
      </c>
      <c r="L1170" s="20">
        <v>19.158620689655169</v>
      </c>
      <c r="M1170" s="20">
        <v>20.150574712643682</v>
      </c>
      <c r="N1170" s="20">
        <v>19.878888888888891</v>
      </c>
      <c r="O1170" s="20">
        <v>14.81954022988506</v>
      </c>
      <c r="P1170" s="20">
        <v>12.0797619047619</v>
      </c>
      <c r="Q1170" s="20">
        <v>9.5799999999999983</v>
      </c>
      <c r="R1170" s="20">
        <v>11.64712643678161</v>
      </c>
      <c r="S1170" s="20">
        <v>17.795204122076889</v>
      </c>
      <c r="T1170" s="20">
        <v>19.41256157635468</v>
      </c>
      <c r="U1170" s="20">
        <v>19.623333333333331</v>
      </c>
      <c r="V1170" s="43">
        <v>196.60377152157821</v>
      </c>
      <c r="W1170" s="23">
        <v>356</v>
      </c>
      <c r="X1170" s="44">
        <v>0.98888888888888893</v>
      </c>
      <c r="Y1170" s="45"/>
      <c r="Z1170" s="5"/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  <c r="AL1170" s="5"/>
      <c r="AM1170" s="5"/>
    </row>
    <row r="1171" spans="1:39" ht="16.5" customHeight="1" x14ac:dyDescent="0.25">
      <c r="A1171" s="16">
        <v>16055040</v>
      </c>
      <c r="B1171" s="17" t="s">
        <v>1227</v>
      </c>
      <c r="C1171" s="17" t="s">
        <v>2089</v>
      </c>
      <c r="D1171" s="17" t="s">
        <v>754</v>
      </c>
      <c r="E1171" s="17" t="s">
        <v>55</v>
      </c>
      <c r="F1171" s="17">
        <v>8</v>
      </c>
      <c r="G1171" s="17">
        <v>1430</v>
      </c>
      <c r="H1171" s="18">
        <v>-73.223055560000006</v>
      </c>
      <c r="I1171" s="19">
        <v>8.0872222199999992</v>
      </c>
      <c r="J1171" s="42">
        <v>2.4371510673234811</v>
      </c>
      <c r="K1171" s="20">
        <v>3.3585393209007739</v>
      </c>
      <c r="L1171" s="20">
        <v>6.4946428571428552</v>
      </c>
      <c r="M1171" s="20">
        <v>13.03703703703704</v>
      </c>
      <c r="N1171" s="20">
        <v>17.402564102564099</v>
      </c>
      <c r="O1171" s="20">
        <v>11.491758241758239</v>
      </c>
      <c r="P1171" s="20">
        <v>11.15925925925926</v>
      </c>
      <c r="Q1171" s="20">
        <v>15.051190476190479</v>
      </c>
      <c r="R1171" s="20">
        <v>19.478427042636309</v>
      </c>
      <c r="S1171" s="20">
        <v>19.696551724137919</v>
      </c>
      <c r="T1171" s="20">
        <v>12.91999320536776</v>
      </c>
      <c r="U1171" s="20">
        <v>4.8864532019704434</v>
      </c>
      <c r="V1171" s="43">
        <v>137.4135675362887</v>
      </c>
      <c r="W1171" s="23">
        <v>333</v>
      </c>
      <c r="X1171" s="44">
        <v>0.92500000000000004</v>
      </c>
      <c r="Y1171" s="45"/>
      <c r="Z1171" s="5"/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  <c r="AL1171" s="5"/>
      <c r="AM1171" s="5"/>
    </row>
    <row r="1172" spans="1:39" ht="16.5" customHeight="1" x14ac:dyDescent="0.25">
      <c r="A1172" s="16">
        <v>16040010</v>
      </c>
      <c r="B1172" s="17" t="s">
        <v>1211</v>
      </c>
      <c r="C1172" s="17" t="s">
        <v>2090</v>
      </c>
      <c r="D1172" s="17" t="s">
        <v>754</v>
      </c>
      <c r="E1172" s="17" t="s">
        <v>55</v>
      </c>
      <c r="F1172" s="17">
        <v>8</v>
      </c>
      <c r="G1172" s="17">
        <v>1920</v>
      </c>
      <c r="H1172" s="18">
        <v>-73.070833329999999</v>
      </c>
      <c r="I1172" s="19">
        <v>8.0888888900000016</v>
      </c>
      <c r="J1172" s="42">
        <v>2</v>
      </c>
      <c r="K1172" s="20">
        <v>2.2481951758111092</v>
      </c>
      <c r="L1172" s="20">
        <v>3.2114942528735622</v>
      </c>
      <c r="M1172" s="20">
        <v>9.2413793103448292</v>
      </c>
      <c r="N1172" s="20">
        <v>9.6666666666666643</v>
      </c>
      <c r="O1172" s="20">
        <v>3.7</v>
      </c>
      <c r="P1172" s="20">
        <v>3.448275862068964</v>
      </c>
      <c r="Q1172" s="20">
        <v>5.8666666666666636</v>
      </c>
      <c r="R1172" s="20">
        <v>11.4</v>
      </c>
      <c r="S1172" s="20">
        <v>15.58275862068966</v>
      </c>
      <c r="T1172" s="20">
        <v>11.46666666666667</v>
      </c>
      <c r="U1172" s="20">
        <v>3.5555555555555549</v>
      </c>
      <c r="V1172" s="43">
        <v>81.387658777343674</v>
      </c>
      <c r="W1172" s="23">
        <v>352</v>
      </c>
      <c r="X1172" s="44">
        <v>0.97777777777777775</v>
      </c>
      <c r="Y1172" s="45"/>
      <c r="Z1172" s="5"/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  <c r="AL1172" s="5"/>
      <c r="AM1172" s="5"/>
    </row>
    <row r="1173" spans="1:39" ht="16.5" customHeight="1" x14ac:dyDescent="0.25">
      <c r="A1173" s="16">
        <v>16050120</v>
      </c>
      <c r="B1173" s="17" t="s">
        <v>1211</v>
      </c>
      <c r="C1173" s="17" t="s">
        <v>2091</v>
      </c>
      <c r="D1173" s="17" t="s">
        <v>754</v>
      </c>
      <c r="E1173" s="17" t="s">
        <v>55</v>
      </c>
      <c r="F1173" s="17">
        <v>8</v>
      </c>
      <c r="G1173" s="17">
        <v>1700</v>
      </c>
      <c r="H1173" s="18">
        <v>-73.219277779999999</v>
      </c>
      <c r="I1173" s="19">
        <v>8.0364166700000013</v>
      </c>
      <c r="J1173" s="42">
        <v>1.566666666666666</v>
      </c>
      <c r="K1173" s="20">
        <v>2.1798135722779008</v>
      </c>
      <c r="L1173" s="20">
        <v>4.8620689655172393</v>
      </c>
      <c r="M1173" s="20">
        <v>11.6</v>
      </c>
      <c r="N1173" s="20">
        <v>14.53333333333333</v>
      </c>
      <c r="O1173" s="20">
        <v>6.862068965517242</v>
      </c>
      <c r="P1173" s="20">
        <v>5.9091954022988489</v>
      </c>
      <c r="Q1173" s="20">
        <v>10.30246913580247</v>
      </c>
      <c r="R1173" s="20">
        <v>15.517241379310351</v>
      </c>
      <c r="S1173" s="20">
        <v>16.321428571428569</v>
      </c>
      <c r="T1173" s="20">
        <v>9.6206896551724146</v>
      </c>
      <c r="U1173" s="20">
        <v>3.399999999999999</v>
      </c>
      <c r="V1173" s="43">
        <v>102.674975647325</v>
      </c>
      <c r="W1173" s="23">
        <v>347</v>
      </c>
      <c r="X1173" s="44">
        <v>0.96388888888888891</v>
      </c>
      <c r="Y1173" s="45"/>
      <c r="Z1173" s="5"/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  <c r="AL1173" s="5"/>
      <c r="AM1173" s="5"/>
    </row>
    <row r="1174" spans="1:39" ht="16.5" customHeight="1" x14ac:dyDescent="0.25">
      <c r="A1174" s="16">
        <v>16050130</v>
      </c>
      <c r="B1174" s="17" t="s">
        <v>1211</v>
      </c>
      <c r="C1174" s="17" t="s">
        <v>2092</v>
      </c>
      <c r="D1174" s="17" t="s">
        <v>754</v>
      </c>
      <c r="E1174" s="17" t="s">
        <v>55</v>
      </c>
      <c r="F1174" s="17">
        <v>8</v>
      </c>
      <c r="G1174" s="17">
        <v>1800</v>
      </c>
      <c r="H1174" s="18">
        <v>-73.23444443999999</v>
      </c>
      <c r="I1174" s="19">
        <v>8.0047222199999997</v>
      </c>
      <c r="J1174" s="42">
        <v>2.137931034482758</v>
      </c>
      <c r="K1174" s="20">
        <v>3.2527693631290542</v>
      </c>
      <c r="L1174" s="20">
        <v>6.4482758620689644</v>
      </c>
      <c r="M1174" s="20">
        <v>13.555555555555561</v>
      </c>
      <c r="N1174" s="20">
        <v>15.310344827586199</v>
      </c>
      <c r="O1174" s="20">
        <v>8.3025641025641015</v>
      </c>
      <c r="P1174" s="20">
        <v>7.5666666666666647</v>
      </c>
      <c r="Q1174" s="20">
        <v>11.55172413793103</v>
      </c>
      <c r="R1174" s="20">
        <v>16.25632183908046</v>
      </c>
      <c r="S1174" s="20">
        <v>17.62068965517242</v>
      </c>
      <c r="T1174" s="20">
        <v>11.89778325123153</v>
      </c>
      <c r="U1174" s="20">
        <v>4.275862068965516</v>
      </c>
      <c r="V1174" s="43">
        <v>118.17648836443421</v>
      </c>
      <c r="W1174" s="23">
        <v>348</v>
      </c>
      <c r="X1174" s="44">
        <v>0.96666666666666667</v>
      </c>
      <c r="Y1174" s="45"/>
      <c r="Z1174" s="5"/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  <c r="AL1174" s="5"/>
      <c r="AM1174" s="5"/>
    </row>
    <row r="1175" spans="1:39" ht="16.5" customHeight="1" x14ac:dyDescent="0.25">
      <c r="A1175" s="16">
        <v>16050100</v>
      </c>
      <c r="B1175" s="17" t="s">
        <v>1211</v>
      </c>
      <c r="C1175" s="17" t="s">
        <v>2093</v>
      </c>
      <c r="D1175" s="17" t="s">
        <v>754</v>
      </c>
      <c r="E1175" s="17" t="s">
        <v>55</v>
      </c>
      <c r="F1175" s="17">
        <v>8</v>
      </c>
      <c r="G1175" s="17">
        <v>1498</v>
      </c>
      <c r="H1175" s="18">
        <v>-73.183750000000003</v>
      </c>
      <c r="I1175" s="19">
        <v>8.0174722200000001</v>
      </c>
      <c r="J1175" s="42">
        <v>1.7</v>
      </c>
      <c r="K1175" s="20">
        <v>2.175574712643678</v>
      </c>
      <c r="L1175" s="20">
        <v>5.3333333333333321</v>
      </c>
      <c r="M1175" s="20">
        <v>11.733333333333331</v>
      </c>
      <c r="N1175" s="20">
        <v>13.9</v>
      </c>
      <c r="O1175" s="20">
        <v>6.3333333333333348</v>
      </c>
      <c r="P1175" s="20">
        <v>5.1999999999999966</v>
      </c>
      <c r="Q1175" s="20">
        <v>9.5</v>
      </c>
      <c r="R1175" s="20">
        <v>14.9</v>
      </c>
      <c r="S1175" s="20">
        <v>15.03448275862069</v>
      </c>
      <c r="T1175" s="20">
        <v>10.13793103448276</v>
      </c>
      <c r="U1175" s="20">
        <v>3.6333333333333329</v>
      </c>
      <c r="V1175" s="43">
        <v>99.581321839080459</v>
      </c>
      <c r="W1175" s="23">
        <v>358</v>
      </c>
      <c r="X1175" s="44">
        <v>0.99444444444444446</v>
      </c>
      <c r="Y1175" s="45"/>
      <c r="Z1175" s="5"/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  <c r="AL1175" s="5"/>
      <c r="AM1175" s="5"/>
    </row>
    <row r="1176" spans="1:39" ht="16.5" customHeight="1" x14ac:dyDescent="0.25">
      <c r="A1176" s="16">
        <v>16040050</v>
      </c>
      <c r="B1176" s="17" t="s">
        <v>1227</v>
      </c>
      <c r="C1176" s="17" t="s">
        <v>2094</v>
      </c>
      <c r="D1176" s="17" t="s">
        <v>754</v>
      </c>
      <c r="E1176" s="17" t="s">
        <v>55</v>
      </c>
      <c r="F1176" s="17">
        <v>8</v>
      </c>
      <c r="G1176" s="17">
        <v>1800</v>
      </c>
      <c r="H1176" s="18">
        <v>-73.21166667</v>
      </c>
      <c r="I1176" s="19">
        <v>7.93444444</v>
      </c>
      <c r="J1176" s="42">
        <v>3.9333333333333318</v>
      </c>
      <c r="K1176" s="20">
        <v>4.2351806239737266</v>
      </c>
      <c r="L1176" s="20">
        <v>9.2999999999999972</v>
      </c>
      <c r="M1176" s="20">
        <v>16.591511936339529</v>
      </c>
      <c r="N1176" s="20">
        <v>17.758620689655171</v>
      </c>
      <c r="O1176" s="20">
        <v>9.8666666666666707</v>
      </c>
      <c r="P1176" s="20">
        <v>8.2144444444444424</v>
      </c>
      <c r="Q1176" s="20">
        <v>12.74666666666667</v>
      </c>
      <c r="R1176" s="20">
        <v>18.316091954022991</v>
      </c>
      <c r="S1176" s="20">
        <v>20.551724137931028</v>
      </c>
      <c r="T1176" s="20">
        <v>14.31034482758621</v>
      </c>
      <c r="U1176" s="20">
        <v>5.383333333333332</v>
      </c>
      <c r="V1176" s="43">
        <v>141.2079186139531</v>
      </c>
      <c r="W1176" s="23">
        <v>356</v>
      </c>
      <c r="X1176" s="44">
        <v>0.98888888888888893</v>
      </c>
      <c r="Y1176" s="45"/>
      <c r="Z1176" s="5"/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  <c r="AL1176" s="5"/>
      <c r="AM1176" s="5"/>
    </row>
    <row r="1177" spans="1:39" ht="16.5" customHeight="1" x14ac:dyDescent="0.25">
      <c r="A1177" s="16">
        <v>16020050</v>
      </c>
      <c r="B1177" s="17" t="s">
        <v>1211</v>
      </c>
      <c r="C1177" s="17" t="s">
        <v>2095</v>
      </c>
      <c r="D1177" s="17" t="s">
        <v>2095</v>
      </c>
      <c r="E1177" s="17" t="s">
        <v>55</v>
      </c>
      <c r="F1177" s="17">
        <v>8</v>
      </c>
      <c r="G1177" s="17">
        <v>925</v>
      </c>
      <c r="H1177" s="18">
        <v>-72.799722220000007</v>
      </c>
      <c r="I1177" s="19">
        <v>7.64444444</v>
      </c>
      <c r="J1177" s="42">
        <v>5.7142857142857144</v>
      </c>
      <c r="K1177" s="20">
        <v>6.5779160802251946</v>
      </c>
      <c r="L1177" s="20">
        <v>9.4333333333333336</v>
      </c>
      <c r="M1177" s="20">
        <v>10.931034482758619</v>
      </c>
      <c r="N1177" s="20">
        <v>9.4144444444444453</v>
      </c>
      <c r="O1177" s="20">
        <v>6.8666666666666671</v>
      </c>
      <c r="P1177" s="20">
        <v>7.4137931034482722</v>
      </c>
      <c r="Q1177" s="20">
        <v>7.7142857142857109</v>
      </c>
      <c r="R1177" s="20">
        <v>10.793103448275859</v>
      </c>
      <c r="S1177" s="20">
        <v>12.928571428571431</v>
      </c>
      <c r="T1177" s="20">
        <v>11.607142857142851</v>
      </c>
      <c r="U1177" s="20">
        <v>6.6896551724137909</v>
      </c>
      <c r="V1177" s="43">
        <v>106.0842324458519</v>
      </c>
      <c r="W1177" s="23">
        <v>346</v>
      </c>
      <c r="X1177" s="44">
        <v>0.96111111111111114</v>
      </c>
      <c r="Y1177" s="45"/>
      <c r="Z1177" s="5"/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  <c r="AL1177" s="5"/>
      <c r="AM1177" s="5"/>
    </row>
    <row r="1178" spans="1:39" ht="16.5" customHeight="1" x14ac:dyDescent="0.25">
      <c r="A1178" s="16">
        <v>16010020</v>
      </c>
      <c r="B1178" s="17" t="s">
        <v>1211</v>
      </c>
      <c r="C1178" s="17" t="s">
        <v>2096</v>
      </c>
      <c r="D1178" s="17" t="s">
        <v>2097</v>
      </c>
      <c r="E1178" s="17" t="s">
        <v>55</v>
      </c>
      <c r="F1178" s="17">
        <v>8</v>
      </c>
      <c r="G1178" s="17">
        <v>770</v>
      </c>
      <c r="H1178" s="18">
        <v>-72.601388889999996</v>
      </c>
      <c r="I1178" s="19">
        <v>7.6972222199999996</v>
      </c>
      <c r="J1178" s="42">
        <v>4.0344827586206904</v>
      </c>
      <c r="K1178" s="20">
        <v>5.1046267198912858</v>
      </c>
      <c r="L1178" s="20">
        <v>7.3103448275862064</v>
      </c>
      <c r="M1178" s="20">
        <v>7.4827586206896539</v>
      </c>
      <c r="N1178" s="20">
        <v>6.482758620689653</v>
      </c>
      <c r="O1178" s="20">
        <v>6.7241379310344831</v>
      </c>
      <c r="P1178" s="20">
        <v>6.8701149425287333</v>
      </c>
      <c r="Q1178" s="20">
        <v>6.7241379310344804</v>
      </c>
      <c r="R1178" s="20">
        <v>7.9655172413793114</v>
      </c>
      <c r="S1178" s="20">
        <v>10.2183908045977</v>
      </c>
      <c r="T1178" s="20">
        <v>10.413793103448279</v>
      </c>
      <c r="U1178" s="20">
        <v>5.8965517241379297</v>
      </c>
      <c r="V1178" s="43">
        <v>85.227615225638402</v>
      </c>
      <c r="W1178" s="23">
        <v>348</v>
      </c>
      <c r="X1178" s="44">
        <v>0.96666666666666667</v>
      </c>
      <c r="Y1178" s="45"/>
      <c r="Z1178" s="5"/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  <c r="AL1178" s="5"/>
      <c r="AM1178" s="5"/>
    </row>
    <row r="1179" spans="1:39" ht="16.5" customHeight="1" x14ac:dyDescent="0.25">
      <c r="A1179" s="16">
        <v>23195180</v>
      </c>
      <c r="B1179" s="17" t="s">
        <v>1236</v>
      </c>
      <c r="C1179" s="17" t="s">
        <v>2098</v>
      </c>
      <c r="D1179" s="17" t="s">
        <v>742</v>
      </c>
      <c r="E1179" s="17" t="s">
        <v>55</v>
      </c>
      <c r="F1179" s="17">
        <v>8</v>
      </c>
      <c r="G1179" s="17">
        <v>1882</v>
      </c>
      <c r="H1179" s="18">
        <v>-73.051666669999989</v>
      </c>
      <c r="I1179" s="19">
        <v>7.7352777799999997</v>
      </c>
      <c r="J1179" s="42">
        <v>6.6609686609686589</v>
      </c>
      <c r="K1179" s="20">
        <v>7.3524561821232446</v>
      </c>
      <c r="L1179" s="20">
        <v>13.26391133934948</v>
      </c>
      <c r="M1179" s="20">
        <v>17.179585420964731</v>
      </c>
      <c r="N1179" s="20">
        <v>16.657396449704141</v>
      </c>
      <c r="O1179" s="20">
        <v>14.099047619047621</v>
      </c>
      <c r="P1179" s="20">
        <v>14.1235649727029</v>
      </c>
      <c r="Q1179" s="20">
        <v>15.929256424792131</v>
      </c>
      <c r="R1179" s="20">
        <v>18.53825102100965</v>
      </c>
      <c r="S1179" s="20">
        <v>21.13415593027662</v>
      </c>
      <c r="T1179" s="20">
        <v>17.162277767641751</v>
      </c>
      <c r="U1179" s="20">
        <v>9.4502057613168731</v>
      </c>
      <c r="V1179" s="43">
        <v>171.5510775498978</v>
      </c>
      <c r="W1179" s="23">
        <v>325</v>
      </c>
      <c r="X1179" s="44">
        <v>0.90277777777777779</v>
      </c>
      <c r="Y1179" s="4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</row>
    <row r="1180" spans="1:39" ht="16.5" customHeight="1" x14ac:dyDescent="0.25">
      <c r="A1180" s="16">
        <v>23190540</v>
      </c>
      <c r="B1180" s="17" t="s">
        <v>1211</v>
      </c>
      <c r="C1180" s="17" t="s">
        <v>699</v>
      </c>
      <c r="D1180" s="17" t="s">
        <v>742</v>
      </c>
      <c r="E1180" s="17" t="s">
        <v>55</v>
      </c>
      <c r="F1180" s="17">
        <v>8</v>
      </c>
      <c r="G1180" s="17">
        <v>710</v>
      </c>
      <c r="H1180" s="18">
        <v>-73.180555560000002</v>
      </c>
      <c r="I1180" s="19">
        <v>7.6508333300000002</v>
      </c>
      <c r="J1180" s="42">
        <v>4.9310344827586192</v>
      </c>
      <c r="K1180" s="20">
        <v>5.6279659277504086</v>
      </c>
      <c r="L1180" s="20">
        <v>8.344827586206895</v>
      </c>
      <c r="M1180" s="20">
        <v>14.2</v>
      </c>
      <c r="N1180" s="20">
        <v>14.606613756613759</v>
      </c>
      <c r="O1180" s="20">
        <v>9.3103448275862082</v>
      </c>
      <c r="P1180" s="20">
        <v>8.3482758620689648</v>
      </c>
      <c r="Q1180" s="20">
        <v>11.55172413793103</v>
      </c>
      <c r="R1180" s="20">
        <v>13.793103448275859</v>
      </c>
      <c r="S1180" s="20">
        <v>15.379310344827591</v>
      </c>
      <c r="T1180" s="20">
        <v>12.72413793103448</v>
      </c>
      <c r="U1180" s="20">
        <v>5.9666666666666659</v>
      </c>
      <c r="V1180" s="43">
        <v>124.78400497172051</v>
      </c>
      <c r="W1180" s="23">
        <v>350</v>
      </c>
      <c r="X1180" s="44">
        <v>0.97222222222222221</v>
      </c>
      <c r="Y1180" s="45"/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/>
      <c r="AM1180" s="5"/>
    </row>
    <row r="1181" spans="1:39" ht="16.5" customHeight="1" x14ac:dyDescent="0.25">
      <c r="A1181" s="16">
        <v>37010030</v>
      </c>
      <c r="B1181" s="17" t="s">
        <v>1211</v>
      </c>
      <c r="C1181" s="17" t="s">
        <v>2099</v>
      </c>
      <c r="D1181" s="17" t="s">
        <v>2099</v>
      </c>
      <c r="E1181" s="17" t="s">
        <v>55</v>
      </c>
      <c r="F1181" s="17">
        <v>8</v>
      </c>
      <c r="G1181" s="17">
        <v>2645</v>
      </c>
      <c r="H1181" s="18">
        <v>-72.643611110000009</v>
      </c>
      <c r="I1181" s="19">
        <v>7.27</v>
      </c>
      <c r="J1181" s="42">
        <v>2.2333333333333329</v>
      </c>
      <c r="K1181" s="20">
        <v>3.0093903940886699</v>
      </c>
      <c r="L1181" s="20">
        <v>7.2666666666666648</v>
      </c>
      <c r="M1181" s="20">
        <v>10.03448275862069</v>
      </c>
      <c r="N1181" s="20">
        <v>11.82758620689655</v>
      </c>
      <c r="O1181" s="20">
        <v>14.48275862068966</v>
      </c>
      <c r="P1181" s="20">
        <v>14.241379310344829</v>
      </c>
      <c r="Q1181" s="20">
        <v>11.96551724137931</v>
      </c>
      <c r="R1181" s="20">
        <v>9.0416171224732462</v>
      </c>
      <c r="S1181" s="20">
        <v>8.3103448275862029</v>
      </c>
      <c r="T1181" s="20">
        <v>6.8620689655172411</v>
      </c>
      <c r="U1181" s="20">
        <v>2.8620689655172402</v>
      </c>
      <c r="V1181" s="43">
        <v>102.1372144131136</v>
      </c>
      <c r="W1181" s="23">
        <v>351</v>
      </c>
      <c r="X1181" s="44">
        <v>0.97499999999999998</v>
      </c>
      <c r="Y1181" s="4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</row>
    <row r="1182" spans="1:39" ht="16.5" customHeight="1" x14ac:dyDescent="0.25">
      <c r="A1182" s="16">
        <v>16010110</v>
      </c>
      <c r="B1182" s="17" t="s">
        <v>1211</v>
      </c>
      <c r="C1182" s="17" t="s">
        <v>840</v>
      </c>
      <c r="D1182" s="17" t="s">
        <v>841</v>
      </c>
      <c r="E1182" s="17" t="s">
        <v>55</v>
      </c>
      <c r="F1182" s="17">
        <v>8</v>
      </c>
      <c r="G1182" s="17">
        <v>1350</v>
      </c>
      <c r="H1182" s="18">
        <v>-72.590833329999995</v>
      </c>
      <c r="I1182" s="19">
        <v>7.61277778</v>
      </c>
      <c r="J1182" s="42">
        <v>5.9999999999999982</v>
      </c>
      <c r="K1182" s="20">
        <v>6.6600882594417072</v>
      </c>
      <c r="L1182" s="20">
        <v>9.2666666666666657</v>
      </c>
      <c r="M1182" s="20">
        <v>11.833333333333339</v>
      </c>
      <c r="N1182" s="20">
        <v>12.16666666666667</v>
      </c>
      <c r="O1182" s="20">
        <v>12.33333333333333</v>
      </c>
      <c r="P1182" s="20">
        <v>12.428571428571431</v>
      </c>
      <c r="Q1182" s="20">
        <v>12.392857142857141</v>
      </c>
      <c r="R1182" s="20">
        <v>14.071428571428569</v>
      </c>
      <c r="S1182" s="20">
        <v>14.107142857142859</v>
      </c>
      <c r="T1182" s="20">
        <v>14.6551724137931</v>
      </c>
      <c r="U1182" s="20">
        <v>8.620689655172411</v>
      </c>
      <c r="V1182" s="43">
        <v>134.53595032840721</v>
      </c>
      <c r="W1182" s="23">
        <v>347</v>
      </c>
      <c r="X1182" s="44">
        <v>0.96388888888888891</v>
      </c>
      <c r="Y1182" s="4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</row>
    <row r="1183" spans="1:39" ht="16.5" customHeight="1" x14ac:dyDescent="0.25">
      <c r="A1183" s="16">
        <v>37010020</v>
      </c>
      <c r="B1183" s="17" t="s">
        <v>1211</v>
      </c>
      <c r="C1183" s="17" t="s">
        <v>816</v>
      </c>
      <c r="D1183" s="17" t="s">
        <v>816</v>
      </c>
      <c r="E1183" s="17" t="s">
        <v>55</v>
      </c>
      <c r="F1183" s="17">
        <v>8</v>
      </c>
      <c r="G1183" s="17">
        <v>2410</v>
      </c>
      <c r="H1183" s="18">
        <v>-72.664722220000002</v>
      </c>
      <c r="I1183" s="19">
        <v>7.1394444400000001</v>
      </c>
      <c r="J1183" s="42">
        <v>2.133333333333332</v>
      </c>
      <c r="K1183" s="20">
        <v>3.2045615915587171</v>
      </c>
      <c r="L1183" s="20">
        <v>6.5333333333333314</v>
      </c>
      <c r="M1183" s="20">
        <v>10.74074074074074</v>
      </c>
      <c r="N1183" s="20">
        <v>13.36666666666666</v>
      </c>
      <c r="O1183" s="20">
        <v>17.233333333333331</v>
      </c>
      <c r="P1183" s="20">
        <v>17.123333333333331</v>
      </c>
      <c r="Q1183" s="20">
        <v>14.166666666666661</v>
      </c>
      <c r="R1183" s="20">
        <v>11.5</v>
      </c>
      <c r="S1183" s="20">
        <v>10.1</v>
      </c>
      <c r="T1183" s="20">
        <v>6.8333333333333348</v>
      </c>
      <c r="U1183" s="20">
        <v>3.5333333333333319</v>
      </c>
      <c r="V1183" s="43">
        <v>116.4686356656328</v>
      </c>
      <c r="W1183" s="23">
        <v>360</v>
      </c>
      <c r="X1183" s="44">
        <v>1</v>
      </c>
      <c r="Y1183" s="45"/>
      <c r="Z1183" s="5"/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  <c r="AL1183" s="5"/>
      <c r="AM1183" s="5"/>
    </row>
    <row r="1184" spans="1:39" ht="16.5" customHeight="1" x14ac:dyDescent="0.25">
      <c r="A1184" s="16">
        <v>37010040</v>
      </c>
      <c r="B1184" s="17" t="s">
        <v>1211</v>
      </c>
      <c r="C1184" s="17" t="s">
        <v>815</v>
      </c>
      <c r="D1184" s="17" t="s">
        <v>816</v>
      </c>
      <c r="E1184" s="17" t="s">
        <v>55</v>
      </c>
      <c r="F1184" s="17">
        <v>8</v>
      </c>
      <c r="G1184" s="17">
        <v>3320</v>
      </c>
      <c r="H1184" s="18">
        <v>-72.680833329999999</v>
      </c>
      <c r="I1184" s="19">
        <v>7.0138888899999996</v>
      </c>
      <c r="J1184" s="42">
        <v>6.8246913580246904</v>
      </c>
      <c r="K1184" s="20">
        <v>8.5048205489092208</v>
      </c>
      <c r="L1184" s="20">
        <v>13.707535121328229</v>
      </c>
      <c r="M1184" s="20">
        <v>18.887362637362632</v>
      </c>
      <c r="N1184" s="20">
        <v>21.429708222811669</v>
      </c>
      <c r="O1184" s="20">
        <v>22.917350848385329</v>
      </c>
      <c r="P1184" s="20">
        <v>23.705072067141032</v>
      </c>
      <c r="Q1184" s="20">
        <v>22.301970443349749</v>
      </c>
      <c r="R1184" s="20">
        <v>18.309283819628639</v>
      </c>
      <c r="S1184" s="20">
        <v>18.581965913594921</v>
      </c>
      <c r="T1184" s="20">
        <v>15.36835400033973</v>
      </c>
      <c r="U1184" s="20">
        <v>7.8671775223499347</v>
      </c>
      <c r="V1184" s="43">
        <v>198.40529250322581</v>
      </c>
      <c r="W1184" s="23">
        <v>336</v>
      </c>
      <c r="X1184" s="44">
        <v>0.93333333333333335</v>
      </c>
      <c r="Y1184" s="45"/>
      <c r="Z1184" s="5"/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  <c r="AL1184" s="5"/>
      <c r="AM1184" s="5"/>
    </row>
    <row r="1185" spans="1:39" ht="16.5" customHeight="1" x14ac:dyDescent="0.25">
      <c r="A1185" s="16">
        <v>16050240</v>
      </c>
      <c r="B1185" s="17" t="s">
        <v>1211</v>
      </c>
      <c r="C1185" s="17" t="s">
        <v>2100</v>
      </c>
      <c r="D1185" s="17" t="s">
        <v>2101</v>
      </c>
      <c r="E1185" s="17" t="s">
        <v>55</v>
      </c>
      <c r="F1185" s="17">
        <v>8</v>
      </c>
      <c r="G1185" s="17">
        <v>1280</v>
      </c>
      <c r="H1185" s="18">
        <v>-73.351138890000001</v>
      </c>
      <c r="I1185" s="19">
        <v>8.6103333300000013</v>
      </c>
      <c r="J1185" s="42">
        <v>9.8421052631578938</v>
      </c>
      <c r="K1185" s="20">
        <v>8.1012684969127786</v>
      </c>
      <c r="L1185" s="20">
        <v>11.77777777777778</v>
      </c>
      <c r="M1185" s="20">
        <v>14.52631578947369</v>
      </c>
      <c r="N1185" s="20">
        <v>16.215789473684211</v>
      </c>
      <c r="O1185" s="20">
        <v>13.735027223230491</v>
      </c>
      <c r="P1185" s="20">
        <v>14.210526315789471</v>
      </c>
      <c r="Q1185" s="20">
        <v>16.850000000000001</v>
      </c>
      <c r="R1185" s="20">
        <v>18.736842105263161</v>
      </c>
      <c r="S1185" s="20">
        <v>19.89473684210526</v>
      </c>
      <c r="T1185" s="20">
        <v>18.95</v>
      </c>
      <c r="U1185" s="20">
        <v>15.045689655172421</v>
      </c>
      <c r="V1185" s="43">
        <v>177.88607894256711</v>
      </c>
      <c r="W1185" s="23">
        <v>230</v>
      </c>
      <c r="X1185" s="44">
        <v>0.95833333333333337</v>
      </c>
      <c r="Y1185" s="45" t="s">
        <v>1214</v>
      </c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/>
      <c r="AM1185" s="5"/>
    </row>
    <row r="1186" spans="1:39" ht="16.5" customHeight="1" x14ac:dyDescent="0.25">
      <c r="A1186" s="16">
        <v>16055090</v>
      </c>
      <c r="B1186" s="17" t="s">
        <v>1227</v>
      </c>
      <c r="C1186" s="17" t="s">
        <v>2102</v>
      </c>
      <c r="D1186" s="17" t="s">
        <v>2101</v>
      </c>
      <c r="E1186" s="17" t="s">
        <v>55</v>
      </c>
      <c r="F1186" s="17">
        <v>8</v>
      </c>
      <c r="G1186" s="17">
        <v>1076</v>
      </c>
      <c r="H1186" s="18">
        <v>-73.343888890000002</v>
      </c>
      <c r="I1186" s="19">
        <v>8.4705555599999993</v>
      </c>
      <c r="J1186" s="42">
        <v>10.528</v>
      </c>
      <c r="K1186" s="20">
        <v>8.8034236453201959</v>
      </c>
      <c r="L1186" s="20">
        <v>11.41733333333333</v>
      </c>
      <c r="M1186" s="20">
        <v>15.52</v>
      </c>
      <c r="N1186" s="20">
        <v>16.28</v>
      </c>
      <c r="O1186" s="20">
        <v>13.36</v>
      </c>
      <c r="P1186" s="20">
        <v>15.52</v>
      </c>
      <c r="Q1186" s="20">
        <v>17.48</v>
      </c>
      <c r="R1186" s="20">
        <v>18.791666666666671</v>
      </c>
      <c r="S1186" s="20">
        <v>20.099809523809519</v>
      </c>
      <c r="T1186" s="20">
        <v>19.22666666666667</v>
      </c>
      <c r="U1186" s="20">
        <v>15.291666666666661</v>
      </c>
      <c r="V1186" s="43">
        <v>182.318566502463</v>
      </c>
      <c r="W1186" s="23">
        <v>298</v>
      </c>
      <c r="X1186" s="44">
        <v>0.82777777777777772</v>
      </c>
      <c r="Y1186" s="45"/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/>
      <c r="AM1186" s="5"/>
    </row>
    <row r="1187" spans="1:39" ht="16.5" customHeight="1" x14ac:dyDescent="0.25">
      <c r="A1187" s="16">
        <v>16015010</v>
      </c>
      <c r="B1187" s="17" t="s">
        <v>1218</v>
      </c>
      <c r="C1187" s="17" t="s">
        <v>54</v>
      </c>
      <c r="D1187" s="17" t="s">
        <v>2103</v>
      </c>
      <c r="E1187" s="17" t="s">
        <v>55</v>
      </c>
      <c r="F1187" s="17">
        <v>8</v>
      </c>
      <c r="G1187" s="17">
        <v>250</v>
      </c>
      <c r="H1187" s="18">
        <v>-72.509166669999999</v>
      </c>
      <c r="I1187" s="19">
        <v>7.9302777799999999</v>
      </c>
      <c r="J1187" s="42">
        <v>7.8243589743589723</v>
      </c>
      <c r="K1187" s="20">
        <v>7.2016625615763541</v>
      </c>
      <c r="L1187" s="20">
        <v>10.039999999999999</v>
      </c>
      <c r="M1187" s="20">
        <v>11.4</v>
      </c>
      <c r="N1187" s="20">
        <v>12.537333333333329</v>
      </c>
      <c r="O1187" s="20">
        <v>14.08</v>
      </c>
      <c r="P1187" s="20">
        <v>14.36</v>
      </c>
      <c r="Q1187" s="20">
        <v>11.41466666666666</v>
      </c>
      <c r="R1187" s="20">
        <v>11.375</v>
      </c>
      <c r="S1187" s="20">
        <v>13.83333333333333</v>
      </c>
      <c r="T1187" s="20">
        <v>13.20833333333333</v>
      </c>
      <c r="U1187" s="20">
        <v>9.9361111111111118</v>
      </c>
      <c r="V1187" s="43">
        <v>137.2107993137131</v>
      </c>
      <c r="W1187" s="23">
        <v>297</v>
      </c>
      <c r="X1187" s="44">
        <v>0.82499999999999996</v>
      </c>
      <c r="Y1187" s="45"/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/>
      <c r="AM1187" s="5"/>
    </row>
    <row r="1188" spans="1:39" ht="16.5" customHeight="1" x14ac:dyDescent="0.25">
      <c r="A1188" s="16">
        <v>16020320</v>
      </c>
      <c r="B1188" s="17" t="s">
        <v>1211</v>
      </c>
      <c r="C1188" s="17" t="s">
        <v>2104</v>
      </c>
      <c r="D1188" s="17" t="s">
        <v>2103</v>
      </c>
      <c r="E1188" s="17" t="s">
        <v>55</v>
      </c>
      <c r="F1188" s="17">
        <v>8</v>
      </c>
      <c r="G1188" s="17">
        <v>250</v>
      </c>
      <c r="H1188" s="18">
        <v>-72.483611109999998</v>
      </c>
      <c r="I1188" s="19">
        <v>8.0361111100000002</v>
      </c>
      <c r="J1188" s="42">
        <v>4.7777777777777768</v>
      </c>
      <c r="K1188" s="20">
        <v>4.3932847564313082</v>
      </c>
      <c r="L1188" s="20">
        <v>4.9444444444444438</v>
      </c>
      <c r="M1188" s="20">
        <v>6.8461538461538467</v>
      </c>
      <c r="N1188" s="20">
        <v>6.3000000000000016</v>
      </c>
      <c r="O1188" s="20">
        <v>4.0000000000000009</v>
      </c>
      <c r="P1188" s="20">
        <v>3.7894736842105261</v>
      </c>
      <c r="Q1188" s="20">
        <v>4.6315789473684212</v>
      </c>
      <c r="R1188" s="20">
        <v>5.8421052631578947</v>
      </c>
      <c r="S1188" s="20">
        <v>8.368421052631577</v>
      </c>
      <c r="T1188" s="20">
        <v>9.0708812260536398</v>
      </c>
      <c r="U1188" s="20">
        <v>6.6666666666666661</v>
      </c>
      <c r="V1188" s="43">
        <v>69.630787664896104</v>
      </c>
      <c r="W1188" s="23">
        <v>225</v>
      </c>
      <c r="X1188" s="44">
        <v>0.9375</v>
      </c>
      <c r="Y1188" s="45" t="s">
        <v>1214</v>
      </c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/>
      <c r="AM1188" s="5"/>
    </row>
    <row r="1189" spans="1:39" ht="16.5" customHeight="1" x14ac:dyDescent="0.25">
      <c r="A1189" s="16">
        <v>16020130</v>
      </c>
      <c r="B1189" s="17" t="s">
        <v>1211</v>
      </c>
      <c r="C1189" s="17" t="s">
        <v>435</v>
      </c>
      <c r="D1189" s="17" t="s">
        <v>2103</v>
      </c>
      <c r="E1189" s="17" t="s">
        <v>55</v>
      </c>
      <c r="F1189" s="17">
        <v>8</v>
      </c>
      <c r="G1189" s="17">
        <v>74</v>
      </c>
      <c r="H1189" s="18">
        <v>-72.526305560000011</v>
      </c>
      <c r="I1189" s="19">
        <v>8.2454999999999998</v>
      </c>
      <c r="J1189" s="42">
        <v>6.133333333333332</v>
      </c>
      <c r="K1189" s="20">
        <v>5.1977216748768464</v>
      </c>
      <c r="L1189" s="20">
        <v>6.7666666666666639</v>
      </c>
      <c r="M1189" s="20">
        <v>9.2000000000000011</v>
      </c>
      <c r="N1189" s="20">
        <v>9.0333333333333297</v>
      </c>
      <c r="O1189" s="20">
        <v>6.5333333333333332</v>
      </c>
      <c r="P1189" s="20">
        <v>6.8333333333333286</v>
      </c>
      <c r="Q1189" s="20">
        <v>7.93333333333333</v>
      </c>
      <c r="R1189" s="20">
        <v>10.266666666666669</v>
      </c>
      <c r="S1189" s="20">
        <v>12.38111111111111</v>
      </c>
      <c r="T1189" s="20">
        <v>11.956321839080459</v>
      </c>
      <c r="U1189" s="20">
        <v>8.6999999999999957</v>
      </c>
      <c r="V1189" s="43">
        <v>100.93515462506841</v>
      </c>
      <c r="W1189" s="23">
        <v>360</v>
      </c>
      <c r="X1189" s="44">
        <v>1</v>
      </c>
      <c r="Y1189" s="45"/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/>
      <c r="AM1189" s="5"/>
    </row>
    <row r="1190" spans="1:39" ht="16.5" customHeight="1" x14ac:dyDescent="0.25">
      <c r="A1190" s="16">
        <v>16020140</v>
      </c>
      <c r="B1190" s="17" t="s">
        <v>1211</v>
      </c>
      <c r="C1190" s="17" t="s">
        <v>2105</v>
      </c>
      <c r="D1190" s="17" t="s">
        <v>2103</v>
      </c>
      <c r="E1190" s="17" t="s">
        <v>55</v>
      </c>
      <c r="F1190" s="17">
        <v>8</v>
      </c>
      <c r="G1190" s="17">
        <v>150</v>
      </c>
      <c r="H1190" s="18">
        <v>-72.583888889999997</v>
      </c>
      <c r="I1190" s="19">
        <v>8.0773333300000001</v>
      </c>
      <c r="J1190" s="42">
        <v>5.3103448275862064</v>
      </c>
      <c r="K1190" s="20">
        <v>4.8321714461646721</v>
      </c>
      <c r="L1190" s="20">
        <v>6.1999999999999984</v>
      </c>
      <c r="M1190" s="20">
        <v>7.8333333333333339</v>
      </c>
      <c r="N1190" s="20">
        <v>8.2733333333333299</v>
      </c>
      <c r="O1190" s="20">
        <v>5.7758620689655178</v>
      </c>
      <c r="P1190" s="20">
        <v>6.6466666666666647</v>
      </c>
      <c r="Q1190" s="20">
        <v>7.5333333333333314</v>
      </c>
      <c r="R1190" s="20">
        <v>8.5333333333333332</v>
      </c>
      <c r="S1190" s="20">
        <v>11.18</v>
      </c>
      <c r="T1190" s="20">
        <v>11.92592592592592</v>
      </c>
      <c r="U1190" s="20">
        <v>7.0011904761904731</v>
      </c>
      <c r="V1190" s="43">
        <v>91.045494744832794</v>
      </c>
      <c r="W1190" s="23">
        <v>352</v>
      </c>
      <c r="X1190" s="44">
        <v>0.97777777777777775</v>
      </c>
      <c r="Y1190" s="45"/>
      <c r="Z1190" s="5"/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  <c r="AL1190" s="5"/>
      <c r="AM1190" s="5"/>
    </row>
    <row r="1191" spans="1:39" ht="16.5" customHeight="1" x14ac:dyDescent="0.25">
      <c r="A1191" s="16">
        <v>16025010</v>
      </c>
      <c r="B1191" s="17" t="s">
        <v>1227</v>
      </c>
      <c r="C1191" s="17" t="s">
        <v>2106</v>
      </c>
      <c r="D1191" s="17" t="s">
        <v>2103</v>
      </c>
      <c r="E1191" s="17" t="s">
        <v>55</v>
      </c>
      <c r="F1191" s="17">
        <v>8</v>
      </c>
      <c r="G1191" s="17">
        <v>285</v>
      </c>
      <c r="H1191" s="18">
        <v>-72.566111110000008</v>
      </c>
      <c r="I1191" s="19">
        <v>7.8488888899999996</v>
      </c>
      <c r="J1191" s="42">
        <v>7.5333333333333297</v>
      </c>
      <c r="K1191" s="20">
        <v>8.0480200541263773</v>
      </c>
      <c r="L1191" s="20">
        <v>10.56666666666667</v>
      </c>
      <c r="M1191" s="20">
        <v>11.326190476190479</v>
      </c>
      <c r="N1191" s="20">
        <v>10.982222222222219</v>
      </c>
      <c r="O1191" s="20">
        <v>11.3</v>
      </c>
      <c r="P1191" s="20">
        <v>12.18</v>
      </c>
      <c r="Q1191" s="20">
        <v>10.633333333333329</v>
      </c>
      <c r="R1191" s="20">
        <v>10.38620689655173</v>
      </c>
      <c r="S1191" s="20">
        <v>13.32111111111111</v>
      </c>
      <c r="T1191" s="20">
        <v>12.99167657550535</v>
      </c>
      <c r="U1191" s="20">
        <v>8.1827586206896523</v>
      </c>
      <c r="V1191" s="43">
        <v>127.4515192897302</v>
      </c>
      <c r="W1191" s="23">
        <v>358</v>
      </c>
      <c r="X1191" s="44">
        <v>0.99444444444444446</v>
      </c>
      <c r="Y1191" s="45"/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/>
      <c r="AM1191" s="5"/>
    </row>
    <row r="1192" spans="1:39" ht="16.5" customHeight="1" x14ac:dyDescent="0.25">
      <c r="A1192" s="16">
        <v>16020180</v>
      </c>
      <c r="B1192" s="17" t="s">
        <v>1211</v>
      </c>
      <c r="C1192" s="17" t="s">
        <v>2107</v>
      </c>
      <c r="D1192" s="17" t="s">
        <v>2103</v>
      </c>
      <c r="E1192" s="17" t="s">
        <v>55</v>
      </c>
      <c r="F1192" s="17">
        <v>8</v>
      </c>
      <c r="G1192" s="17">
        <v>300</v>
      </c>
      <c r="H1192" s="18">
        <v>-72.500277780000005</v>
      </c>
      <c r="I1192" s="19">
        <v>8.0119444400000006</v>
      </c>
      <c r="J1192" s="42">
        <v>4.9356321839080453</v>
      </c>
      <c r="K1192" s="20">
        <v>4.1760765245456088</v>
      </c>
      <c r="L1192" s="20">
        <v>4.8309523809523798</v>
      </c>
      <c r="M1192" s="20">
        <v>6.5325670498084296</v>
      </c>
      <c r="N1192" s="20">
        <v>5.5283950617283946</v>
      </c>
      <c r="O1192" s="20">
        <v>4.5954433497536957</v>
      </c>
      <c r="P1192" s="20">
        <v>3.8952380952380961</v>
      </c>
      <c r="Q1192" s="20">
        <v>4.4482758620689653</v>
      </c>
      <c r="R1192" s="20">
        <v>6.0758620689655176</v>
      </c>
      <c r="S1192" s="20">
        <v>9.5229488703923888</v>
      </c>
      <c r="T1192" s="20">
        <v>9.3114942528735636</v>
      </c>
      <c r="U1192" s="20">
        <v>5.678571428571427</v>
      </c>
      <c r="V1192" s="43">
        <v>69.531457128806522</v>
      </c>
      <c r="W1192" s="23">
        <v>342</v>
      </c>
      <c r="X1192" s="44">
        <v>0.95</v>
      </c>
      <c r="Y1192" s="45"/>
      <c r="Z1192" s="5"/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  <c r="AL1192" s="5"/>
      <c r="AM1192" s="5"/>
    </row>
    <row r="1193" spans="1:39" ht="16.5" customHeight="1" x14ac:dyDescent="0.25">
      <c r="A1193" s="16">
        <v>16025040</v>
      </c>
      <c r="B1193" s="17" t="s">
        <v>1227</v>
      </c>
      <c r="C1193" s="17" t="s">
        <v>2108</v>
      </c>
      <c r="D1193" s="17" t="s">
        <v>2103</v>
      </c>
      <c r="E1193" s="17" t="s">
        <v>55</v>
      </c>
      <c r="F1193" s="17">
        <v>8</v>
      </c>
      <c r="G1193" s="17">
        <v>100</v>
      </c>
      <c r="H1193" s="18">
        <v>-72.468611109999998</v>
      </c>
      <c r="I1193" s="19">
        <v>8.1677777799999998</v>
      </c>
      <c r="J1193" s="42">
        <v>11.758650011728831</v>
      </c>
      <c r="K1193" s="20">
        <v>10.1393185978914</v>
      </c>
      <c r="L1193" s="20">
        <v>12.80309155766944</v>
      </c>
      <c r="M1193" s="20">
        <v>14.1551724137931</v>
      </c>
      <c r="N1193" s="20">
        <v>12.66753864447087</v>
      </c>
      <c r="O1193" s="20">
        <v>11.89993842364532</v>
      </c>
      <c r="P1193" s="20">
        <v>12.357142857142859</v>
      </c>
      <c r="Q1193" s="20">
        <v>12.010714285714281</v>
      </c>
      <c r="R1193" s="20">
        <v>13.49014778325123</v>
      </c>
      <c r="S1193" s="20">
        <v>16.76143267651889</v>
      </c>
      <c r="T1193" s="20">
        <v>17.00735632183908</v>
      </c>
      <c r="U1193" s="20">
        <v>13.579351395730709</v>
      </c>
      <c r="V1193" s="43">
        <v>158.62985496939601</v>
      </c>
      <c r="W1193" s="23">
        <v>340</v>
      </c>
      <c r="X1193" s="44">
        <v>0.94444444444444442</v>
      </c>
      <c r="Y1193" s="45"/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/>
      <c r="AM1193" s="5"/>
    </row>
    <row r="1194" spans="1:39" ht="16.5" customHeight="1" x14ac:dyDescent="0.25">
      <c r="A1194" s="16">
        <v>16010060</v>
      </c>
      <c r="B1194" s="17" t="s">
        <v>1211</v>
      </c>
      <c r="C1194" s="17" t="s">
        <v>2109</v>
      </c>
      <c r="D1194" s="17" t="s">
        <v>2103</v>
      </c>
      <c r="E1194" s="17" t="s">
        <v>55</v>
      </c>
      <c r="F1194" s="17">
        <v>8</v>
      </c>
      <c r="G1194" s="17">
        <v>87</v>
      </c>
      <c r="H1194" s="18">
        <v>-72.43222222</v>
      </c>
      <c r="I1194" s="19">
        <v>8.2019444400000001</v>
      </c>
      <c r="J1194" s="42">
        <v>9.7666666666666622</v>
      </c>
      <c r="K1194" s="20">
        <v>8.1015804597701138</v>
      </c>
      <c r="L1194" s="20">
        <v>9.8666666666666671</v>
      </c>
      <c r="M1194" s="20">
        <v>13</v>
      </c>
      <c r="N1194" s="20">
        <v>11.9</v>
      </c>
      <c r="O1194" s="20">
        <v>9.9666666666666668</v>
      </c>
      <c r="P1194" s="20">
        <v>11.2</v>
      </c>
      <c r="Q1194" s="20">
        <v>11.166666666666661</v>
      </c>
      <c r="R1194" s="20">
        <v>13.16666666666667</v>
      </c>
      <c r="S1194" s="20">
        <v>15.34888888888889</v>
      </c>
      <c r="T1194" s="20">
        <v>15.72413793103448</v>
      </c>
      <c r="U1194" s="20">
        <v>12.266666666666669</v>
      </c>
      <c r="V1194" s="43">
        <v>141.47460727969349</v>
      </c>
      <c r="W1194" s="23">
        <v>359</v>
      </c>
      <c r="X1194" s="44">
        <v>0.99722222222222223</v>
      </c>
      <c r="Y1194" s="45"/>
      <c r="Z1194" s="5"/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  <c r="AL1194" s="5"/>
      <c r="AM1194" s="5"/>
    </row>
    <row r="1195" spans="1:39" ht="16.5" customHeight="1" x14ac:dyDescent="0.25">
      <c r="A1195" s="16">
        <v>16020250</v>
      </c>
      <c r="B1195" s="17" t="s">
        <v>1211</v>
      </c>
      <c r="C1195" s="17" t="s">
        <v>2110</v>
      </c>
      <c r="D1195" s="17" t="s">
        <v>2103</v>
      </c>
      <c r="E1195" s="17" t="s">
        <v>55</v>
      </c>
      <c r="F1195" s="17">
        <v>8</v>
      </c>
      <c r="G1195" s="17">
        <v>70</v>
      </c>
      <c r="H1195" s="18">
        <v>-72.52455556000001</v>
      </c>
      <c r="I1195" s="19">
        <v>8.2191666699999999</v>
      </c>
      <c r="J1195" s="42">
        <v>6.8999999999999977</v>
      </c>
      <c r="K1195" s="20">
        <v>5.1485687444739172</v>
      </c>
      <c r="L1195" s="20">
        <v>6.8333333333333313</v>
      </c>
      <c r="M1195" s="20">
        <v>8.0735632183908059</v>
      </c>
      <c r="N1195" s="20">
        <v>7.6999999999999957</v>
      </c>
      <c r="O1195" s="20">
        <v>5.4482758620689662</v>
      </c>
      <c r="P1195" s="20">
        <v>5.8285714285714274</v>
      </c>
      <c r="Q1195" s="20">
        <v>6.3448275862068932</v>
      </c>
      <c r="R1195" s="20">
        <v>8.8703923900118902</v>
      </c>
      <c r="S1195" s="20">
        <v>12.241379310344829</v>
      </c>
      <c r="T1195" s="20">
        <v>13.48275862068966</v>
      </c>
      <c r="U1195" s="20">
        <v>8.7931034482758612</v>
      </c>
      <c r="V1195" s="43">
        <v>95.664773942367574</v>
      </c>
      <c r="W1195" s="23">
        <v>352</v>
      </c>
      <c r="X1195" s="44">
        <v>0.97777777777777775</v>
      </c>
      <c r="Y1195" s="4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</row>
    <row r="1196" spans="1:39" ht="16.5" customHeight="1" x14ac:dyDescent="0.25">
      <c r="A1196" s="16">
        <v>16020340</v>
      </c>
      <c r="B1196" s="17" t="s">
        <v>1211</v>
      </c>
      <c r="C1196" s="17" t="s">
        <v>1020</v>
      </c>
      <c r="D1196" s="17" t="s">
        <v>2103</v>
      </c>
      <c r="E1196" s="17" t="s">
        <v>55</v>
      </c>
      <c r="F1196" s="17">
        <v>8</v>
      </c>
      <c r="G1196" s="17">
        <v>100</v>
      </c>
      <c r="H1196" s="18">
        <v>-72.436111109999999</v>
      </c>
      <c r="I1196" s="19">
        <v>8.2169444400000007</v>
      </c>
      <c r="J1196" s="42">
        <v>5.6206896551724119</v>
      </c>
      <c r="K1196" s="20">
        <v>4.1796755563105146</v>
      </c>
      <c r="L1196" s="20">
        <v>6.1379310344827562</v>
      </c>
      <c r="M1196" s="20">
        <v>7.2500000000000009</v>
      </c>
      <c r="N1196" s="20">
        <v>6.3333333333333313</v>
      </c>
      <c r="O1196" s="20">
        <v>4.2448275862068972</v>
      </c>
      <c r="P1196" s="20">
        <v>4.8666666666666636</v>
      </c>
      <c r="Q1196" s="20">
        <v>5.7333333333333316</v>
      </c>
      <c r="R1196" s="20">
        <v>8.1333333333333329</v>
      </c>
      <c r="S1196" s="20">
        <v>9.821111111111108</v>
      </c>
      <c r="T1196" s="20">
        <v>10.620689655172409</v>
      </c>
      <c r="U1196" s="20">
        <v>6.9333333333333309</v>
      </c>
      <c r="V1196" s="43">
        <v>79.87492459845609</v>
      </c>
      <c r="W1196" s="23">
        <v>354</v>
      </c>
      <c r="X1196" s="44">
        <v>0.98333333333333328</v>
      </c>
      <c r="Y1196" s="45"/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/>
      <c r="AM1196" s="5"/>
    </row>
    <row r="1197" spans="1:39" ht="16.5" customHeight="1" x14ac:dyDescent="0.25">
      <c r="A1197" s="16">
        <v>16010100</v>
      </c>
      <c r="B1197" s="17" t="s">
        <v>1211</v>
      </c>
      <c r="C1197" s="17" t="s">
        <v>1139</v>
      </c>
      <c r="D1197" s="17" t="s">
        <v>2103</v>
      </c>
      <c r="E1197" s="17" t="s">
        <v>55</v>
      </c>
      <c r="F1197" s="17">
        <v>8</v>
      </c>
      <c r="G1197" s="17">
        <v>1492</v>
      </c>
      <c r="H1197" s="18">
        <v>-72.353972220000003</v>
      </c>
      <c r="I1197" s="19">
        <v>8.0263611100000016</v>
      </c>
      <c r="J1197" s="42">
        <v>6.8620689655172393</v>
      </c>
      <c r="K1197" s="20">
        <v>6.8501126933796401</v>
      </c>
      <c r="L1197" s="20">
        <v>8.413793103448274</v>
      </c>
      <c r="M1197" s="20">
        <v>8.7931034482758648</v>
      </c>
      <c r="N1197" s="20">
        <v>6.6275862068965514</v>
      </c>
      <c r="O1197" s="20">
        <v>4.13527851458886</v>
      </c>
      <c r="P1197" s="20">
        <v>4.5517241379310338</v>
      </c>
      <c r="Q1197" s="20">
        <v>4.3793103448275854</v>
      </c>
      <c r="R1197" s="20">
        <v>7.655172413793105</v>
      </c>
      <c r="S1197" s="20">
        <v>10.357142857142859</v>
      </c>
      <c r="T1197" s="20">
        <v>11.678571428571431</v>
      </c>
      <c r="U1197" s="20">
        <v>8.3857142857142843</v>
      </c>
      <c r="V1197" s="43">
        <v>88.689578400086731</v>
      </c>
      <c r="W1197" s="23">
        <v>345</v>
      </c>
      <c r="X1197" s="44">
        <v>0.95833333333333337</v>
      </c>
      <c r="Y1197" s="45"/>
      <c r="Z1197" s="5"/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  <c r="AL1197" s="5"/>
      <c r="AM1197" s="5"/>
    </row>
    <row r="1198" spans="1:39" ht="16.5" customHeight="1" x14ac:dyDescent="0.25">
      <c r="A1198" s="16">
        <v>16010040</v>
      </c>
      <c r="B1198" s="17" t="s">
        <v>1211</v>
      </c>
      <c r="C1198" s="17" t="s">
        <v>182</v>
      </c>
      <c r="D1198" s="17" t="s">
        <v>2103</v>
      </c>
      <c r="E1198" s="17" t="s">
        <v>55</v>
      </c>
      <c r="F1198" s="17">
        <v>8</v>
      </c>
      <c r="G1198" s="17">
        <v>72</v>
      </c>
      <c r="H1198" s="18">
        <v>-72.368333329999999</v>
      </c>
      <c r="I1198" s="19">
        <v>8.1855555599999992</v>
      </c>
      <c r="J1198" s="42">
        <v>5.8518518518518512</v>
      </c>
      <c r="K1198" s="20">
        <v>4.7366812625433319</v>
      </c>
      <c r="L1198" s="20">
        <v>7.5000000000000009</v>
      </c>
      <c r="M1198" s="20">
        <v>8.24</v>
      </c>
      <c r="N1198" s="20">
        <v>7.9053254437869809</v>
      </c>
      <c r="O1198" s="20">
        <v>5.8</v>
      </c>
      <c r="P1198" s="20">
        <v>7.9999999999999956</v>
      </c>
      <c r="Q1198" s="20">
        <v>7.9679999999999982</v>
      </c>
      <c r="R1198" s="20">
        <v>9.8800000000000008</v>
      </c>
      <c r="S1198" s="20">
        <v>11.32</v>
      </c>
      <c r="T1198" s="20">
        <v>10.36246305418719</v>
      </c>
      <c r="U1198" s="20">
        <v>7.8620689655172384</v>
      </c>
      <c r="V1198" s="43">
        <v>95.426390577886579</v>
      </c>
      <c r="W1198" s="23">
        <v>312</v>
      </c>
      <c r="X1198" s="44">
        <v>0.8666666666666667</v>
      </c>
      <c r="Y1198" s="45"/>
      <c r="Z1198" s="5"/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  <c r="AL1198" s="5"/>
      <c r="AM1198" s="5"/>
    </row>
    <row r="1199" spans="1:39" ht="16.5" customHeight="1" x14ac:dyDescent="0.25">
      <c r="A1199" s="16">
        <v>16010340</v>
      </c>
      <c r="B1199" s="17" t="s">
        <v>1211</v>
      </c>
      <c r="C1199" s="17" t="s">
        <v>2111</v>
      </c>
      <c r="D1199" s="17" t="s">
        <v>2103</v>
      </c>
      <c r="E1199" s="17" t="s">
        <v>55</v>
      </c>
      <c r="F1199" s="17">
        <v>8</v>
      </c>
      <c r="G1199" s="17">
        <v>953</v>
      </c>
      <c r="H1199" s="18">
        <v>-72.461722219999999</v>
      </c>
      <c r="I1199" s="19">
        <v>7.9930277800000002</v>
      </c>
      <c r="J1199" s="42">
        <v>6.1411111111111101</v>
      </c>
      <c r="K1199" s="20">
        <v>5.3265670120604716</v>
      </c>
      <c r="L1199" s="20">
        <v>5.928571428571427</v>
      </c>
      <c r="M1199" s="20">
        <v>8.9310344827586228</v>
      </c>
      <c r="N1199" s="20">
        <v>7.4528735632183887</v>
      </c>
      <c r="O1199" s="20">
        <v>6.3296296296296291</v>
      </c>
      <c r="P1199" s="20">
        <v>6.4999999999999973</v>
      </c>
      <c r="Q1199" s="20">
        <v>6.5999999999999979</v>
      </c>
      <c r="R1199" s="20">
        <v>6.6999999999999993</v>
      </c>
      <c r="S1199" s="20">
        <v>9.9459770114942518</v>
      </c>
      <c r="T1199" s="20">
        <v>10.241379310344829</v>
      </c>
      <c r="U1199" s="20">
        <v>7.5636147443519617</v>
      </c>
      <c r="V1199" s="43">
        <v>87.660758293540695</v>
      </c>
      <c r="W1199" s="23">
        <v>352</v>
      </c>
      <c r="X1199" s="44">
        <v>0.97777777777777775</v>
      </c>
      <c r="Y1199" s="45"/>
      <c r="Z1199" s="5"/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  <c r="AL1199" s="5"/>
      <c r="AM1199" s="5"/>
    </row>
    <row r="1200" spans="1:39" ht="16.5" customHeight="1" x14ac:dyDescent="0.25">
      <c r="A1200" s="16">
        <v>16020080</v>
      </c>
      <c r="B1200" s="17" t="s">
        <v>1211</v>
      </c>
      <c r="C1200" s="17" t="s">
        <v>834</v>
      </c>
      <c r="D1200" s="17" t="s">
        <v>834</v>
      </c>
      <c r="E1200" s="17" t="s">
        <v>55</v>
      </c>
      <c r="F1200" s="17">
        <v>8</v>
      </c>
      <c r="G1200" s="17">
        <v>1280</v>
      </c>
      <c r="H1200" s="18">
        <v>-72.772777779999998</v>
      </c>
      <c r="I1200" s="19">
        <v>7.5341666700000003</v>
      </c>
      <c r="J1200" s="42">
        <v>6.7333333333333334</v>
      </c>
      <c r="K1200" s="20">
        <v>6.9001436781609193</v>
      </c>
      <c r="L1200" s="20">
        <v>9.9999999999999964</v>
      </c>
      <c r="M1200" s="20">
        <v>13.433333333333341</v>
      </c>
      <c r="N1200" s="20">
        <v>11.43333333333333</v>
      </c>
      <c r="O1200" s="20">
        <v>7.7666666666666666</v>
      </c>
      <c r="P1200" s="20">
        <v>8.2333333333333307</v>
      </c>
      <c r="Q1200" s="20">
        <v>9.1666666666666661</v>
      </c>
      <c r="R1200" s="20">
        <v>11.5</v>
      </c>
      <c r="S1200" s="20">
        <v>16.206896551724139</v>
      </c>
      <c r="T1200" s="20">
        <v>16.367816091954019</v>
      </c>
      <c r="U1200" s="20">
        <v>8.7999999999999989</v>
      </c>
      <c r="V1200" s="43">
        <v>126.5415229885058</v>
      </c>
      <c r="W1200" s="23">
        <v>358</v>
      </c>
      <c r="X1200" s="44">
        <v>0.99444444444444446</v>
      </c>
      <c r="Y1200" s="45"/>
      <c r="Z1200" s="5"/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  <c r="AL1200" s="5"/>
      <c r="AM1200" s="5"/>
    </row>
    <row r="1201" spans="1:39" ht="16.5" customHeight="1" x14ac:dyDescent="0.25">
      <c r="A1201" s="16">
        <v>16020010</v>
      </c>
      <c r="B1201" s="17" t="s">
        <v>1211</v>
      </c>
      <c r="C1201" s="17" t="s">
        <v>750</v>
      </c>
      <c r="D1201" s="17" t="s">
        <v>750</v>
      </c>
      <c r="E1201" s="17" t="s">
        <v>55</v>
      </c>
      <c r="F1201" s="17">
        <v>8</v>
      </c>
      <c r="G1201" s="17">
        <v>120</v>
      </c>
      <c r="H1201" s="18">
        <v>-72.799444440000002</v>
      </c>
      <c r="I1201" s="19">
        <v>7.8919444399999996</v>
      </c>
      <c r="J1201" s="42">
        <v>6.482758620689653</v>
      </c>
      <c r="K1201" s="20">
        <v>8.1758004926108381</v>
      </c>
      <c r="L1201" s="20">
        <v>10.86206896551724</v>
      </c>
      <c r="M1201" s="20">
        <v>13.1</v>
      </c>
      <c r="N1201" s="20">
        <v>10.33333333333333</v>
      </c>
      <c r="O1201" s="20">
        <v>7.2666666666666666</v>
      </c>
      <c r="P1201" s="20">
        <v>7.3788888888888851</v>
      </c>
      <c r="Q1201" s="20">
        <v>7.6999999999999957</v>
      </c>
      <c r="R1201" s="20">
        <v>11.62068965517242</v>
      </c>
      <c r="S1201" s="20">
        <v>15.633333333333329</v>
      </c>
      <c r="T1201" s="20">
        <v>16.166666666666661</v>
      </c>
      <c r="U1201" s="20">
        <v>9.2068965517241388</v>
      </c>
      <c r="V1201" s="43">
        <v>123.9271031746031</v>
      </c>
      <c r="W1201" s="23">
        <v>355</v>
      </c>
      <c r="X1201" s="44">
        <v>0.98611111111111116</v>
      </c>
      <c r="Y1201" s="45"/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/>
      <c r="AM1201" s="5"/>
    </row>
    <row r="1202" spans="1:39" ht="16.5" customHeight="1" x14ac:dyDescent="0.25">
      <c r="A1202" s="16">
        <v>23190510</v>
      </c>
      <c r="B1202" s="17" t="s">
        <v>1211</v>
      </c>
      <c r="C1202" s="17" t="s">
        <v>2112</v>
      </c>
      <c r="D1202" s="17" t="s">
        <v>943</v>
      </c>
      <c r="E1202" s="17" t="s">
        <v>55</v>
      </c>
      <c r="F1202" s="17">
        <v>8</v>
      </c>
      <c r="G1202" s="17">
        <v>300</v>
      </c>
      <c r="H1202" s="18">
        <v>-73.327500000000001</v>
      </c>
      <c r="I1202" s="19">
        <v>7.5955555600000002</v>
      </c>
      <c r="J1202" s="42">
        <v>4.6538461538461533</v>
      </c>
      <c r="K1202" s="20">
        <v>4.1641720348616911</v>
      </c>
      <c r="L1202" s="20">
        <v>9.0384615384615348</v>
      </c>
      <c r="M1202" s="20">
        <v>12.325670498084291</v>
      </c>
      <c r="N1202" s="20">
        <v>12.80595238095238</v>
      </c>
      <c r="O1202" s="20">
        <v>8.5396825396825378</v>
      </c>
      <c r="P1202" s="20">
        <v>9.9349489795918373</v>
      </c>
      <c r="Q1202" s="20">
        <v>10.357142857142851</v>
      </c>
      <c r="R1202" s="20">
        <v>11.846059113300489</v>
      </c>
      <c r="S1202" s="20">
        <v>13.518518518518521</v>
      </c>
      <c r="T1202" s="20">
        <v>13.11538461538461</v>
      </c>
      <c r="U1202" s="20">
        <v>8.3461538461538431</v>
      </c>
      <c r="V1202" s="43">
        <v>118.6459930759808</v>
      </c>
      <c r="W1202" s="23">
        <v>323</v>
      </c>
      <c r="X1202" s="44">
        <v>0.89722222222222225</v>
      </c>
      <c r="Y1202" s="4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</row>
    <row r="1203" spans="1:39" ht="16.5" customHeight="1" x14ac:dyDescent="0.25">
      <c r="A1203" s="16">
        <v>16055060</v>
      </c>
      <c r="B1203" s="17" t="s">
        <v>1236</v>
      </c>
      <c r="C1203" s="17" t="s">
        <v>829</v>
      </c>
      <c r="D1203" s="17" t="s">
        <v>829</v>
      </c>
      <c r="E1203" s="17" t="s">
        <v>55</v>
      </c>
      <c r="F1203" s="17">
        <v>8</v>
      </c>
      <c r="G1203" s="17">
        <v>1500</v>
      </c>
      <c r="H1203" s="18">
        <v>-73.234999999999999</v>
      </c>
      <c r="I1203" s="19">
        <v>8.2174999999999994</v>
      </c>
      <c r="J1203" s="42">
        <v>4.3552727604451746</v>
      </c>
      <c r="K1203" s="20">
        <v>3.306590395441996</v>
      </c>
      <c r="L1203" s="20">
        <v>6.6675213675213651</v>
      </c>
      <c r="M1203" s="20">
        <v>10.89723941448079</v>
      </c>
      <c r="N1203" s="20">
        <v>13.8186084395444</v>
      </c>
      <c r="O1203" s="20">
        <v>9.0822281167108745</v>
      </c>
      <c r="P1203" s="20">
        <v>9.2419129720853839</v>
      </c>
      <c r="Q1203" s="20">
        <v>11.8439187225905</v>
      </c>
      <c r="R1203" s="20">
        <v>15.73168498168498</v>
      </c>
      <c r="S1203" s="20">
        <v>16.87082193030469</v>
      </c>
      <c r="T1203" s="20">
        <v>12.585715689163971</v>
      </c>
      <c r="U1203" s="20">
        <v>6.5829365079365072</v>
      </c>
      <c r="V1203" s="43">
        <v>120.9844512979106</v>
      </c>
      <c r="W1203" s="23">
        <v>323</v>
      </c>
      <c r="X1203" s="44">
        <v>0.89722222222222225</v>
      </c>
      <c r="Y1203" s="45"/>
      <c r="Z1203" s="5"/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  <c r="AL1203" s="5"/>
      <c r="AM1203" s="5"/>
    </row>
    <row r="1204" spans="1:39" ht="16.5" customHeight="1" x14ac:dyDescent="0.25">
      <c r="A1204" s="16">
        <v>37010010</v>
      </c>
      <c r="B1204" s="17" t="s">
        <v>1211</v>
      </c>
      <c r="C1204" s="17" t="s">
        <v>832</v>
      </c>
      <c r="D1204" s="17" t="s">
        <v>832</v>
      </c>
      <c r="E1204" s="17" t="s">
        <v>55</v>
      </c>
      <c r="F1204" s="17">
        <v>8</v>
      </c>
      <c r="G1204" s="17">
        <v>1560</v>
      </c>
      <c r="H1204" s="18">
        <v>-72.500555560000009</v>
      </c>
      <c r="I1204" s="19">
        <v>7.2980555599999999</v>
      </c>
      <c r="J1204" s="42">
        <v>2.707777777777777</v>
      </c>
      <c r="K1204" s="20">
        <v>3.611526181353768</v>
      </c>
      <c r="L1204" s="20">
        <v>7.5517241379310347</v>
      </c>
      <c r="M1204" s="20">
        <v>10.03448275862069</v>
      </c>
      <c r="N1204" s="20">
        <v>11.883333333333329</v>
      </c>
      <c r="O1204" s="20">
        <v>14.21666666666667</v>
      </c>
      <c r="P1204" s="20">
        <v>13.17888888888888</v>
      </c>
      <c r="Q1204" s="20">
        <v>11.76666666666666</v>
      </c>
      <c r="R1204" s="20">
        <v>9.5666666666666664</v>
      </c>
      <c r="S1204" s="20">
        <v>8.8999999999999968</v>
      </c>
      <c r="T1204" s="20">
        <v>7.1000000000000014</v>
      </c>
      <c r="U1204" s="20">
        <v>3.8333333333333321</v>
      </c>
      <c r="V1204" s="43">
        <v>104.3510664112388</v>
      </c>
      <c r="W1204" s="23">
        <v>358</v>
      </c>
      <c r="X1204" s="44">
        <v>0.99444444444444446</v>
      </c>
      <c r="Y1204" s="45"/>
      <c r="Z1204" s="5"/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  <c r="AL1204" s="5"/>
      <c r="AM1204" s="5"/>
    </row>
    <row r="1205" spans="1:39" ht="16.5" customHeight="1" x14ac:dyDescent="0.25">
      <c r="A1205" s="16">
        <v>16030080</v>
      </c>
      <c r="B1205" s="17" t="s">
        <v>1211</v>
      </c>
      <c r="C1205" s="17" t="s">
        <v>755</v>
      </c>
      <c r="D1205" s="17" t="s">
        <v>755</v>
      </c>
      <c r="E1205" s="17" t="s">
        <v>55</v>
      </c>
      <c r="F1205" s="17">
        <v>8</v>
      </c>
      <c r="G1205" s="17">
        <v>1200</v>
      </c>
      <c r="H1205" s="18">
        <v>-72.832499999999996</v>
      </c>
      <c r="I1205" s="19">
        <v>7.9502777800000004</v>
      </c>
      <c r="J1205" s="42">
        <v>8.3666666666666654</v>
      </c>
      <c r="K1205" s="20">
        <v>8.1294129720853867</v>
      </c>
      <c r="L1205" s="20">
        <v>11.266666666666669</v>
      </c>
      <c r="M1205" s="20">
        <v>11.793103448275859</v>
      </c>
      <c r="N1205" s="20">
        <v>9.4422222222222203</v>
      </c>
      <c r="O1205" s="20">
        <v>7.2333333333333334</v>
      </c>
      <c r="P1205" s="20">
        <v>7.099999999999997</v>
      </c>
      <c r="Q1205" s="20">
        <v>7.3666666666666636</v>
      </c>
      <c r="R1205" s="20">
        <v>9.8333333333333339</v>
      </c>
      <c r="S1205" s="20">
        <v>13.93333333333333</v>
      </c>
      <c r="T1205" s="20">
        <v>15.133333333333329</v>
      </c>
      <c r="U1205" s="20">
        <v>10.508620689655171</v>
      </c>
      <c r="V1205" s="43">
        <v>120.106692665572</v>
      </c>
      <c r="W1205" s="23">
        <v>358</v>
      </c>
      <c r="X1205" s="44">
        <v>0.99444444444444446</v>
      </c>
      <c r="Y1205" s="4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</row>
    <row r="1206" spans="1:39" ht="16.5" customHeight="1" x14ac:dyDescent="0.25">
      <c r="A1206" s="16">
        <v>16020110</v>
      </c>
      <c r="B1206" s="17" t="s">
        <v>1211</v>
      </c>
      <c r="C1206" s="17" t="s">
        <v>2113</v>
      </c>
      <c r="D1206" s="17" t="s">
        <v>2114</v>
      </c>
      <c r="E1206" s="17" t="s">
        <v>55</v>
      </c>
      <c r="F1206" s="17">
        <v>8</v>
      </c>
      <c r="G1206" s="17">
        <v>2875</v>
      </c>
      <c r="H1206" s="18">
        <v>-72.718333329999993</v>
      </c>
      <c r="I1206" s="19">
        <v>7.3169444400000003</v>
      </c>
      <c r="J1206" s="42">
        <v>6.1071428571428559</v>
      </c>
      <c r="K1206" s="20">
        <v>8.2021933922201473</v>
      </c>
      <c r="L1206" s="20">
        <v>11.241379310344829</v>
      </c>
      <c r="M1206" s="20">
        <v>15.821428571428569</v>
      </c>
      <c r="N1206" s="20">
        <v>16</v>
      </c>
      <c r="O1206" s="20">
        <v>18.41379310344827</v>
      </c>
      <c r="P1206" s="20">
        <v>19.172413793103441</v>
      </c>
      <c r="Q1206" s="20">
        <v>16.714285714285719</v>
      </c>
      <c r="R1206" s="20">
        <v>14.4</v>
      </c>
      <c r="S1206" s="20">
        <v>15.6551724137931</v>
      </c>
      <c r="T1206" s="20">
        <v>14.071428571428569</v>
      </c>
      <c r="U1206" s="20">
        <v>7.6071428571428523</v>
      </c>
      <c r="V1206" s="43">
        <v>163.40638058433839</v>
      </c>
      <c r="W1206" s="23">
        <v>343</v>
      </c>
      <c r="X1206" s="44">
        <v>0.95277777777777772</v>
      </c>
      <c r="Y1206" s="45"/>
      <c r="Z1206" s="5"/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  <c r="AL1206" s="5"/>
      <c r="AM1206" s="5"/>
    </row>
    <row r="1207" spans="1:39" ht="16.5" customHeight="1" x14ac:dyDescent="0.25">
      <c r="A1207" s="16">
        <v>16055010</v>
      </c>
      <c r="B1207" s="17" t="s">
        <v>1227</v>
      </c>
      <c r="C1207" s="17" t="s">
        <v>843</v>
      </c>
      <c r="D1207" s="17" t="s">
        <v>844</v>
      </c>
      <c r="E1207" s="17" t="s">
        <v>55</v>
      </c>
      <c r="F1207" s="17">
        <v>8</v>
      </c>
      <c r="G1207" s="17">
        <v>1435</v>
      </c>
      <c r="H1207" s="18">
        <v>-73.357500000000002</v>
      </c>
      <c r="I1207" s="19">
        <v>8.3152777800000006</v>
      </c>
      <c r="J1207" s="42">
        <v>2.863960113960113</v>
      </c>
      <c r="K1207" s="20">
        <v>2.2172953674677811</v>
      </c>
      <c r="L1207" s="20">
        <v>6.5099358974358994</v>
      </c>
      <c r="M1207" s="20">
        <v>11.016150056839709</v>
      </c>
      <c r="N1207" s="20">
        <v>15.09615384615384</v>
      </c>
      <c r="O1207" s="20">
        <v>10.0469032882826</v>
      </c>
      <c r="P1207" s="20">
        <v>10.858438241196859</v>
      </c>
      <c r="Q1207" s="20">
        <v>15.18177948063005</v>
      </c>
      <c r="R1207" s="20">
        <v>18.161803713527849</v>
      </c>
      <c r="S1207" s="20">
        <v>17.684467623331191</v>
      </c>
      <c r="T1207" s="20">
        <v>11.11402298850575</v>
      </c>
      <c r="U1207" s="20">
        <v>6.5348659003831404</v>
      </c>
      <c r="V1207" s="43">
        <v>127.28577651771479</v>
      </c>
      <c r="W1207" s="23">
        <v>310</v>
      </c>
      <c r="X1207" s="44">
        <v>0.86111111111111116</v>
      </c>
      <c r="Y1207" s="45"/>
      <c r="Z1207" s="5"/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  <c r="AL1207" s="5"/>
      <c r="AM1207" s="5"/>
    </row>
    <row r="1208" spans="1:39" ht="16.5" customHeight="1" x14ac:dyDescent="0.25">
      <c r="A1208" s="16">
        <v>16050170</v>
      </c>
      <c r="B1208" s="17" t="s">
        <v>1211</v>
      </c>
      <c r="C1208" s="17" t="s">
        <v>2115</v>
      </c>
      <c r="D1208" s="17" t="s">
        <v>844</v>
      </c>
      <c r="E1208" s="17" t="s">
        <v>55</v>
      </c>
      <c r="F1208" s="17">
        <v>8</v>
      </c>
      <c r="G1208" s="17">
        <v>1545</v>
      </c>
      <c r="H1208" s="18">
        <v>-73.423333329999991</v>
      </c>
      <c r="I1208" s="19">
        <v>8.400555559999999</v>
      </c>
      <c r="J1208" s="42">
        <v>5.5333333333333314</v>
      </c>
      <c r="K1208" s="20">
        <v>3.9011904761904761</v>
      </c>
      <c r="L1208" s="20">
        <v>7.1724137931034466</v>
      </c>
      <c r="M1208" s="20">
        <v>10.666666666666661</v>
      </c>
      <c r="N1208" s="20">
        <v>13.06666666666667</v>
      </c>
      <c r="O1208" s="20">
        <v>9.2666666666666675</v>
      </c>
      <c r="P1208" s="20">
        <v>8.9666666666666632</v>
      </c>
      <c r="Q1208" s="20">
        <v>12.46666666666667</v>
      </c>
      <c r="R1208" s="20">
        <v>15.75172413793103</v>
      </c>
      <c r="S1208" s="20">
        <v>16</v>
      </c>
      <c r="T1208" s="20">
        <v>12.4</v>
      </c>
      <c r="U1208" s="20">
        <v>7.9666666666666641</v>
      </c>
      <c r="V1208" s="43">
        <v>123.1586617405583</v>
      </c>
      <c r="W1208" s="23">
        <v>359</v>
      </c>
      <c r="X1208" s="44">
        <v>0.99722222222222223</v>
      </c>
      <c r="Y1208" s="45"/>
      <c r="Z1208" s="5"/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  <c r="AL1208" s="5"/>
      <c r="AM1208" s="5"/>
    </row>
    <row r="1209" spans="1:39" ht="16.5" customHeight="1" x14ac:dyDescent="0.25">
      <c r="A1209" s="16">
        <v>16055100</v>
      </c>
      <c r="B1209" s="17" t="s">
        <v>1236</v>
      </c>
      <c r="C1209" s="17" t="s">
        <v>2116</v>
      </c>
      <c r="D1209" s="17" t="s">
        <v>844</v>
      </c>
      <c r="E1209" s="17" t="s">
        <v>55</v>
      </c>
      <c r="F1209" s="17">
        <v>8</v>
      </c>
      <c r="G1209" s="17">
        <v>1150</v>
      </c>
      <c r="H1209" s="18">
        <v>-73.32222222</v>
      </c>
      <c r="I1209" s="19">
        <v>8.23777778</v>
      </c>
      <c r="J1209" s="42">
        <v>2.5263157894736841</v>
      </c>
      <c r="K1209" s="20">
        <v>2.4508073344280241</v>
      </c>
      <c r="L1209" s="20">
        <v>7.0555555555555554</v>
      </c>
      <c r="M1209" s="20">
        <v>11.647058823529409</v>
      </c>
      <c r="N1209" s="20">
        <v>15.16666666666667</v>
      </c>
      <c r="O1209" s="20">
        <v>9.3000000000000007</v>
      </c>
      <c r="P1209" s="20">
        <v>9.4444444444444446</v>
      </c>
      <c r="Q1209" s="20">
        <v>13.34021164021164</v>
      </c>
      <c r="R1209" s="20">
        <v>17.222222222222221</v>
      </c>
      <c r="S1209" s="20">
        <v>17.388888888888889</v>
      </c>
      <c r="T1209" s="20">
        <v>11.950617283950621</v>
      </c>
      <c r="U1209" s="20">
        <v>5.2222222222222223</v>
      </c>
      <c r="V1209" s="43">
        <v>122.71501087159341</v>
      </c>
      <c r="W1209" s="23">
        <v>216</v>
      </c>
      <c r="X1209" s="44">
        <v>0.9</v>
      </c>
      <c r="Y1209" s="45" t="s">
        <v>1214</v>
      </c>
      <c r="Z1209" s="5"/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  <c r="AL1209" s="5"/>
      <c r="AM1209" s="5"/>
    </row>
    <row r="1210" spans="1:39" ht="16.5" customHeight="1" x14ac:dyDescent="0.25">
      <c r="A1210" s="16">
        <v>16015020</v>
      </c>
      <c r="B1210" s="17" t="s">
        <v>1244</v>
      </c>
      <c r="C1210" s="17" t="s">
        <v>846</v>
      </c>
      <c r="D1210" s="17" t="s">
        <v>847</v>
      </c>
      <c r="E1210" s="17" t="s">
        <v>55</v>
      </c>
      <c r="F1210" s="17">
        <v>8</v>
      </c>
      <c r="G1210" s="17">
        <v>2340</v>
      </c>
      <c r="H1210" s="18">
        <v>-72.644999999999996</v>
      </c>
      <c r="I1210" s="19">
        <v>7.37311111</v>
      </c>
      <c r="J1210" s="42">
        <v>8.6229885057471236</v>
      </c>
      <c r="K1210" s="20">
        <v>9.6541879523201377</v>
      </c>
      <c r="L1210" s="20">
        <v>12.945303210463729</v>
      </c>
      <c r="M1210" s="20">
        <v>16.3281807372176</v>
      </c>
      <c r="N1210" s="20">
        <v>15.781111111111111</v>
      </c>
      <c r="O1210" s="20">
        <v>17.166666666666661</v>
      </c>
      <c r="P1210" s="20">
        <v>17.60222222222222</v>
      </c>
      <c r="Q1210" s="20">
        <v>17.57931034482759</v>
      </c>
      <c r="R1210" s="20">
        <v>16.19761904761905</v>
      </c>
      <c r="S1210" s="20">
        <v>17.145238095238089</v>
      </c>
      <c r="T1210" s="20">
        <v>16.097502972651601</v>
      </c>
      <c r="U1210" s="20">
        <v>8.5749169859514662</v>
      </c>
      <c r="V1210" s="43">
        <v>173.6952478520364</v>
      </c>
      <c r="W1210" s="23">
        <v>355</v>
      </c>
      <c r="X1210" s="44">
        <v>0.98611111111111116</v>
      </c>
      <c r="Y1210" s="45"/>
      <c r="Z1210" s="5"/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  <c r="AL1210" s="5"/>
      <c r="AM1210" s="5"/>
    </row>
    <row r="1211" spans="1:39" ht="16.5" customHeight="1" x14ac:dyDescent="0.25">
      <c r="A1211" s="16">
        <v>16020370</v>
      </c>
      <c r="B1211" s="17" t="s">
        <v>1211</v>
      </c>
      <c r="C1211" s="17" t="s">
        <v>1402</v>
      </c>
      <c r="D1211" s="17" t="s">
        <v>1402</v>
      </c>
      <c r="E1211" s="17" t="s">
        <v>55</v>
      </c>
      <c r="F1211" s="17">
        <v>8</v>
      </c>
      <c r="G1211" s="17">
        <v>50</v>
      </c>
      <c r="H1211" s="18">
        <v>-72.41</v>
      </c>
      <c r="I1211" s="19">
        <v>8.3594444400000008</v>
      </c>
      <c r="J1211" s="42">
        <v>5.3333333333333313</v>
      </c>
      <c r="K1211" s="20">
        <v>5.0585591133004932</v>
      </c>
      <c r="L1211" s="20">
        <v>6.4333333333333309</v>
      </c>
      <c r="M1211" s="20">
        <v>10.7</v>
      </c>
      <c r="N1211" s="20">
        <v>8.4999999999999982</v>
      </c>
      <c r="O1211" s="20">
        <v>7.0000000000000009</v>
      </c>
      <c r="P1211" s="20">
        <v>8.0333333333333297</v>
      </c>
      <c r="Q1211" s="20">
        <v>8.6666666666666643</v>
      </c>
      <c r="R1211" s="20">
        <v>10.56666666666667</v>
      </c>
      <c r="S1211" s="20">
        <v>11.96666666666667</v>
      </c>
      <c r="T1211" s="20">
        <v>11.766666666666669</v>
      </c>
      <c r="U1211" s="20">
        <v>8.93333333333333</v>
      </c>
      <c r="V1211" s="43">
        <v>102.9585591133005</v>
      </c>
      <c r="W1211" s="23">
        <v>360</v>
      </c>
      <c r="X1211" s="44">
        <v>1</v>
      </c>
      <c r="Y1211" s="45"/>
      <c r="Z1211" s="5"/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  <c r="AL1211" s="5"/>
      <c r="AM1211" s="5"/>
    </row>
    <row r="1212" spans="1:39" ht="16.5" customHeight="1" x14ac:dyDescent="0.25">
      <c r="A1212" s="16">
        <v>16015030</v>
      </c>
      <c r="B1212" s="17" t="s">
        <v>1236</v>
      </c>
      <c r="C1212" s="17" t="s">
        <v>943</v>
      </c>
      <c r="D1212" s="17" t="s">
        <v>839</v>
      </c>
      <c r="E1212" s="17" t="s">
        <v>55</v>
      </c>
      <c r="F1212" s="17">
        <v>8</v>
      </c>
      <c r="G1212" s="17">
        <v>1760</v>
      </c>
      <c r="H1212" s="18">
        <v>-72.53388889</v>
      </c>
      <c r="I1212" s="19">
        <v>7.5697222200000001</v>
      </c>
      <c r="J1212" s="42">
        <v>9.9</v>
      </c>
      <c r="K1212" s="20">
        <v>9.7954980842911858</v>
      </c>
      <c r="L1212" s="20">
        <v>13.636781609195401</v>
      </c>
      <c r="M1212" s="20">
        <v>17.058620689655172</v>
      </c>
      <c r="N1212" s="20">
        <v>18.222222222222221</v>
      </c>
      <c r="O1212" s="20">
        <v>20.694252873563219</v>
      </c>
      <c r="P1212" s="20">
        <v>22.29999999999999</v>
      </c>
      <c r="Q1212" s="20">
        <v>21.554406130268202</v>
      </c>
      <c r="R1212" s="20">
        <v>20.264367816091951</v>
      </c>
      <c r="S1212" s="20">
        <v>21.012222222222221</v>
      </c>
      <c r="T1212" s="20">
        <v>19.827586206896552</v>
      </c>
      <c r="U1212" s="20">
        <v>12.513793103448281</v>
      </c>
      <c r="V1212" s="43">
        <v>206.77975095785439</v>
      </c>
      <c r="W1212" s="23">
        <v>358</v>
      </c>
      <c r="X1212" s="44">
        <v>0.99444444444444446</v>
      </c>
      <c r="Y1212" s="45"/>
      <c r="Z1212" s="5"/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  <c r="AL1212" s="5"/>
      <c r="AM1212" s="5"/>
    </row>
    <row r="1213" spans="1:39" ht="16.5" customHeight="1" x14ac:dyDescent="0.25">
      <c r="A1213" s="16">
        <v>16025030</v>
      </c>
      <c r="B1213" s="17" t="s">
        <v>1227</v>
      </c>
      <c r="C1213" s="17" t="s">
        <v>744</v>
      </c>
      <c r="D1213" s="17" t="s">
        <v>744</v>
      </c>
      <c r="E1213" s="17" t="s">
        <v>55</v>
      </c>
      <c r="F1213" s="17">
        <v>8</v>
      </c>
      <c r="G1213" s="17">
        <v>860</v>
      </c>
      <c r="H1213" s="18">
        <v>-72.830555560000008</v>
      </c>
      <c r="I1213" s="19">
        <v>7.7745833299999996</v>
      </c>
      <c r="J1213" s="42">
        <v>11.96666666666667</v>
      </c>
      <c r="K1213" s="20">
        <v>11.50088373471994</v>
      </c>
      <c r="L1213" s="20">
        <v>15.05</v>
      </c>
      <c r="M1213" s="20">
        <v>16.928571428571431</v>
      </c>
      <c r="N1213" s="20">
        <v>14.737931034482759</v>
      </c>
      <c r="O1213" s="20">
        <v>12.63793103448276</v>
      </c>
      <c r="P1213" s="20">
        <v>11.448275862068961</v>
      </c>
      <c r="Q1213" s="20">
        <v>12.31034482758621</v>
      </c>
      <c r="R1213" s="20">
        <v>14.910820451843041</v>
      </c>
      <c r="S1213" s="20">
        <v>20.233333333333331</v>
      </c>
      <c r="T1213" s="20">
        <v>20.58095238095239</v>
      </c>
      <c r="U1213" s="20">
        <v>15.266666666666669</v>
      </c>
      <c r="V1213" s="43">
        <v>177.57237742137411</v>
      </c>
      <c r="W1213" s="23">
        <v>353</v>
      </c>
      <c r="X1213" s="44">
        <v>0.98055555555555551</v>
      </c>
      <c r="Y1213" s="45"/>
      <c r="Z1213" s="5"/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  <c r="AL1213" s="5"/>
      <c r="AM1213" s="5"/>
    </row>
    <row r="1214" spans="1:39" ht="16.5" customHeight="1" x14ac:dyDescent="0.25">
      <c r="A1214" s="16">
        <v>16020190</v>
      </c>
      <c r="B1214" s="17" t="s">
        <v>1211</v>
      </c>
      <c r="C1214" s="17" t="s">
        <v>2117</v>
      </c>
      <c r="D1214" s="17" t="s">
        <v>752</v>
      </c>
      <c r="E1214" s="17" t="s">
        <v>55</v>
      </c>
      <c r="F1214" s="17">
        <v>8</v>
      </c>
      <c r="G1214" s="17">
        <v>250</v>
      </c>
      <c r="H1214" s="18">
        <v>-72.634166669999999</v>
      </c>
      <c r="I1214" s="19">
        <v>7.9013888899999998</v>
      </c>
      <c r="J1214" s="42">
        <v>4.6666666666666661</v>
      </c>
      <c r="K1214" s="20">
        <v>5.1117390921885999</v>
      </c>
      <c r="L1214" s="20">
        <v>6.7130102040816313</v>
      </c>
      <c r="M1214" s="20">
        <v>7.1111111111111116</v>
      </c>
      <c r="N1214" s="20">
        <v>5.8888888888888866</v>
      </c>
      <c r="O1214" s="20">
        <v>4.7200000000000006</v>
      </c>
      <c r="P1214" s="20">
        <v>4.6999999999999993</v>
      </c>
      <c r="Q1214" s="20">
        <v>4.3076923076923066</v>
      </c>
      <c r="R1214" s="20">
        <v>7.5769230769230749</v>
      </c>
      <c r="S1214" s="20">
        <v>9.4482758620689626</v>
      </c>
      <c r="T1214" s="20">
        <v>10.123882503192849</v>
      </c>
      <c r="U1214" s="20">
        <v>5.3214285714285703</v>
      </c>
      <c r="V1214" s="43">
        <v>75.689618284242655</v>
      </c>
      <c r="W1214" s="23">
        <v>324</v>
      </c>
      <c r="X1214" s="44">
        <v>0.9</v>
      </c>
      <c r="Y1214" s="45"/>
      <c r="Z1214" s="5"/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  <c r="AL1214" s="5"/>
      <c r="AM1214" s="5"/>
    </row>
    <row r="1215" spans="1:39" ht="16.5" customHeight="1" x14ac:dyDescent="0.25">
      <c r="A1215" s="16">
        <v>16020280</v>
      </c>
      <c r="B1215" s="17" t="s">
        <v>1211</v>
      </c>
      <c r="C1215" s="17" t="s">
        <v>751</v>
      </c>
      <c r="D1215" s="17" t="s">
        <v>752</v>
      </c>
      <c r="E1215" s="17" t="s">
        <v>55</v>
      </c>
      <c r="F1215" s="17">
        <v>8</v>
      </c>
      <c r="G1215" s="17">
        <v>221</v>
      </c>
      <c r="H1215" s="18">
        <v>-72.592500000000001</v>
      </c>
      <c r="I1215" s="19">
        <v>7.9008333300000002</v>
      </c>
      <c r="J1215" s="42">
        <v>3.4482758620689649</v>
      </c>
      <c r="K1215" s="20">
        <v>3.593033378630881</v>
      </c>
      <c r="L1215" s="20">
        <v>4.7586206896551717</v>
      </c>
      <c r="M1215" s="20">
        <v>5.8666666666666671</v>
      </c>
      <c r="N1215" s="20">
        <v>4.8666666666666654</v>
      </c>
      <c r="O1215" s="20">
        <v>2.7666666666666671</v>
      </c>
      <c r="P1215" s="20">
        <v>2.3688888888888879</v>
      </c>
      <c r="Q1215" s="20">
        <v>2.8620689655172402</v>
      </c>
      <c r="R1215" s="20">
        <v>4.6896551724137927</v>
      </c>
      <c r="S1215" s="20">
        <v>8.4999999999999982</v>
      </c>
      <c r="T1215" s="20">
        <v>8.0000000000000018</v>
      </c>
      <c r="U1215" s="20">
        <v>4.4285714285714279</v>
      </c>
      <c r="V1215" s="43">
        <v>56.149114385746373</v>
      </c>
      <c r="W1215" s="23">
        <v>352</v>
      </c>
      <c r="X1215" s="44">
        <v>0.97777777777777775</v>
      </c>
      <c r="Y1215" s="45"/>
      <c r="Z1215" s="5"/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  <c r="AL1215" s="5"/>
      <c r="AM1215" s="5"/>
    </row>
    <row r="1216" spans="1:39" ht="16.5" customHeight="1" x14ac:dyDescent="0.25">
      <c r="A1216" s="16">
        <v>16020030</v>
      </c>
      <c r="B1216" s="17" t="s">
        <v>1211</v>
      </c>
      <c r="C1216" s="17" t="s">
        <v>2118</v>
      </c>
      <c r="D1216" s="17" t="s">
        <v>627</v>
      </c>
      <c r="E1216" s="17" t="s">
        <v>55</v>
      </c>
      <c r="F1216" s="17">
        <v>8</v>
      </c>
      <c r="G1216" s="17">
        <v>411</v>
      </c>
      <c r="H1216" s="18">
        <v>-72.71611111</v>
      </c>
      <c r="I1216" s="19">
        <v>7.8641666700000004</v>
      </c>
      <c r="J1216" s="42">
        <v>3.4999999999999991</v>
      </c>
      <c r="K1216" s="20">
        <v>4.2220927163969044</v>
      </c>
      <c r="L1216" s="20">
        <v>5.0357142857142856</v>
      </c>
      <c r="M1216" s="20">
        <v>5.9999999999999991</v>
      </c>
      <c r="N1216" s="20">
        <v>5.0416666666666661</v>
      </c>
      <c r="O1216" s="20">
        <v>3.1071428571428581</v>
      </c>
      <c r="P1216" s="20">
        <v>2.9655172413793101</v>
      </c>
      <c r="Q1216" s="20">
        <v>3.2892857142857128</v>
      </c>
      <c r="R1216" s="20">
        <v>4.9629629629629628</v>
      </c>
      <c r="S1216" s="20">
        <v>8.1851851851851833</v>
      </c>
      <c r="T1216" s="20">
        <v>8.8571428571428577</v>
      </c>
      <c r="U1216" s="20">
        <v>5.137931034482758</v>
      </c>
      <c r="V1216" s="43">
        <v>60.3046415213595</v>
      </c>
      <c r="W1216" s="23">
        <v>337</v>
      </c>
      <c r="X1216" s="44">
        <v>0.93611111111111112</v>
      </c>
      <c r="Y1216" s="45"/>
      <c r="Z1216" s="5"/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  <c r="AL1216" s="5"/>
      <c r="AM1216" s="5"/>
    </row>
    <row r="1217" spans="1:39" ht="16.5" customHeight="1" x14ac:dyDescent="0.25">
      <c r="A1217" s="16">
        <v>16030140</v>
      </c>
      <c r="B1217" s="17" t="s">
        <v>1211</v>
      </c>
      <c r="C1217" s="17" t="s">
        <v>822</v>
      </c>
      <c r="D1217" s="17" t="s">
        <v>807</v>
      </c>
      <c r="E1217" s="17" t="s">
        <v>55</v>
      </c>
      <c r="F1217" s="17">
        <v>8</v>
      </c>
      <c r="G1217" s="17">
        <v>100</v>
      </c>
      <c r="H1217" s="18">
        <v>-72.693611110000006</v>
      </c>
      <c r="I1217" s="19">
        <v>8.3427777800000005</v>
      </c>
      <c r="J1217" s="42">
        <v>5.5333333333333314</v>
      </c>
      <c r="K1217" s="20">
        <v>5.7276990968801309</v>
      </c>
      <c r="L1217" s="20">
        <v>8.8099999999999987</v>
      </c>
      <c r="M1217" s="20">
        <v>10.7</v>
      </c>
      <c r="N1217" s="20">
        <v>11.81333333333334</v>
      </c>
      <c r="O1217" s="20">
        <v>9.7333333333333343</v>
      </c>
      <c r="P1217" s="20">
        <v>10.83333333333333</v>
      </c>
      <c r="Q1217" s="20">
        <v>11.866666666666671</v>
      </c>
      <c r="R1217" s="20">
        <v>13.244827586206901</v>
      </c>
      <c r="S1217" s="20">
        <v>14.53333333333333</v>
      </c>
      <c r="T1217" s="20">
        <v>14.566666666666659</v>
      </c>
      <c r="U1217" s="20">
        <v>10.766666666666669</v>
      </c>
      <c r="V1217" s="43">
        <v>128.12919334975371</v>
      </c>
      <c r="W1217" s="23">
        <v>360</v>
      </c>
      <c r="X1217" s="44">
        <v>1</v>
      </c>
      <c r="Y1217" s="45"/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/>
      <c r="AM1217" s="5"/>
    </row>
    <row r="1218" spans="1:39" ht="16.5" customHeight="1" x14ac:dyDescent="0.25">
      <c r="A1218" s="16">
        <v>16030060</v>
      </c>
      <c r="B1218" s="17" t="s">
        <v>1211</v>
      </c>
      <c r="C1218" s="17" t="s">
        <v>2120</v>
      </c>
      <c r="D1218" s="17" t="s">
        <v>807</v>
      </c>
      <c r="E1218" s="17" t="s">
        <v>55</v>
      </c>
      <c r="F1218" s="17">
        <v>8</v>
      </c>
      <c r="G1218" s="17">
        <v>480</v>
      </c>
      <c r="H1218" s="18">
        <v>-72.858055560000011</v>
      </c>
      <c r="I1218" s="19">
        <v>8.2244444399999992</v>
      </c>
      <c r="J1218" s="42">
        <v>7.7777777777777768</v>
      </c>
      <c r="K1218" s="20">
        <v>8.1783017804823057</v>
      </c>
      <c r="L1218" s="20">
        <v>9.4210526315789469</v>
      </c>
      <c r="M1218" s="20">
        <v>11.42105263157895</v>
      </c>
      <c r="N1218" s="20">
        <v>9.6111111111111089</v>
      </c>
      <c r="O1218" s="20">
        <v>5.8000000000000007</v>
      </c>
      <c r="P1218" s="20">
        <v>7.8499999999999988</v>
      </c>
      <c r="Q1218" s="20">
        <v>8.9</v>
      </c>
      <c r="R1218" s="20">
        <v>12.05</v>
      </c>
      <c r="S1218" s="20">
        <v>14.555555555555561</v>
      </c>
      <c r="T1218" s="20">
        <v>14.263157894736841</v>
      </c>
      <c r="U1218" s="20">
        <v>11.210526315789471</v>
      </c>
      <c r="V1218" s="43">
        <v>121.038535698611</v>
      </c>
      <c r="W1218" s="23">
        <v>227</v>
      </c>
      <c r="X1218" s="44">
        <v>0.9458333333333333</v>
      </c>
      <c r="Y1218" s="45" t="s">
        <v>1214</v>
      </c>
      <c r="Z1218" s="5"/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  <c r="AL1218" s="5"/>
      <c r="AM1218" s="5"/>
    </row>
    <row r="1219" spans="1:39" ht="16.5" customHeight="1" x14ac:dyDescent="0.25">
      <c r="A1219" s="16">
        <v>16035030</v>
      </c>
      <c r="B1219" s="17" t="s">
        <v>1211</v>
      </c>
      <c r="C1219" s="17" t="s">
        <v>807</v>
      </c>
      <c r="D1219" s="17" t="s">
        <v>807</v>
      </c>
      <c r="E1219" s="17" t="s">
        <v>55</v>
      </c>
      <c r="F1219" s="17">
        <v>8</v>
      </c>
      <c r="G1219" s="17">
        <v>320</v>
      </c>
      <c r="H1219" s="18">
        <v>-72.803055560000004</v>
      </c>
      <c r="I1219" s="19">
        <v>8.0766666699999998</v>
      </c>
      <c r="J1219" s="42">
        <v>7.7666666666666639</v>
      </c>
      <c r="K1219" s="20">
        <v>8.4380617892112149</v>
      </c>
      <c r="L1219" s="20">
        <v>11.13793103448276</v>
      </c>
      <c r="M1219" s="20">
        <v>13.206896551724141</v>
      </c>
      <c r="N1219" s="20">
        <v>11.332142857142861</v>
      </c>
      <c r="O1219" s="20">
        <v>7.6313912009512483</v>
      </c>
      <c r="P1219" s="20">
        <v>9.1428571428571406</v>
      </c>
      <c r="Q1219" s="20">
        <v>10.511904761904759</v>
      </c>
      <c r="R1219" s="20">
        <v>12.83497536945813</v>
      </c>
      <c r="S1219" s="20">
        <v>15.821428571428569</v>
      </c>
      <c r="T1219" s="20">
        <v>15.86699507389163</v>
      </c>
      <c r="U1219" s="20">
        <v>10.3448275862069</v>
      </c>
      <c r="V1219" s="43">
        <v>134.03607860592601</v>
      </c>
      <c r="W1219" s="23">
        <v>344</v>
      </c>
      <c r="X1219" s="44">
        <v>0.9555555555555556</v>
      </c>
      <c r="Y1219" s="45"/>
      <c r="Z1219" s="5"/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  <c r="AL1219" s="5"/>
      <c r="AM1219" s="5"/>
    </row>
    <row r="1220" spans="1:39" ht="16.5" customHeight="1" x14ac:dyDescent="0.25">
      <c r="A1220" s="16">
        <v>37010080</v>
      </c>
      <c r="B1220" s="17" t="s">
        <v>1211</v>
      </c>
      <c r="C1220" s="17" t="s">
        <v>2121</v>
      </c>
      <c r="D1220" s="17" t="s">
        <v>1073</v>
      </c>
      <c r="E1220" s="17" t="s">
        <v>55</v>
      </c>
      <c r="F1220" s="17">
        <v>8</v>
      </c>
      <c r="G1220" s="17">
        <v>2650</v>
      </c>
      <c r="H1220" s="18">
        <v>-72.712777779999996</v>
      </c>
      <c r="I1220" s="19">
        <v>7.1983333299999996</v>
      </c>
      <c r="J1220" s="42">
        <v>3.6206896551724128</v>
      </c>
      <c r="K1220" s="20">
        <v>4.3080410225921524</v>
      </c>
      <c r="L1220" s="20">
        <v>6.8333333333333304</v>
      </c>
      <c r="M1220" s="20">
        <v>9.9333333333333336</v>
      </c>
      <c r="N1220" s="20">
        <v>12.06666666666667</v>
      </c>
      <c r="O1220" s="20">
        <v>13.78620689655172</v>
      </c>
      <c r="P1220" s="20">
        <v>14.55172413793103</v>
      </c>
      <c r="Q1220" s="20">
        <v>12.153333333333331</v>
      </c>
      <c r="R1220" s="20">
        <v>11.37701149425288</v>
      </c>
      <c r="S1220" s="20">
        <v>11.50444444444445</v>
      </c>
      <c r="T1220" s="20">
        <v>9.2413793103448292</v>
      </c>
      <c r="U1220" s="20">
        <v>5.6206896551724128</v>
      </c>
      <c r="V1220" s="43">
        <v>114.9968532831285</v>
      </c>
      <c r="W1220" s="23">
        <v>355</v>
      </c>
      <c r="X1220" s="44">
        <v>0.98611111111111116</v>
      </c>
      <c r="Y1220" s="45"/>
      <c r="Z1220" s="5"/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  <c r="AL1220" s="5"/>
      <c r="AM1220" s="5"/>
    </row>
    <row r="1221" spans="1:39" ht="16.5" customHeight="1" x14ac:dyDescent="0.25">
      <c r="A1221" s="16">
        <v>37015010</v>
      </c>
      <c r="B1221" s="17" t="s">
        <v>1236</v>
      </c>
      <c r="C1221" s="17" t="s">
        <v>1073</v>
      </c>
      <c r="D1221" s="17" t="s">
        <v>1073</v>
      </c>
      <c r="E1221" s="17" t="s">
        <v>55</v>
      </c>
      <c r="F1221" s="17">
        <v>8</v>
      </c>
      <c r="G1221" s="17">
        <v>2765</v>
      </c>
      <c r="H1221" s="18">
        <v>-72.75333332999999</v>
      </c>
      <c r="I1221" s="19">
        <v>7.2074999999999996</v>
      </c>
      <c r="J1221" s="42">
        <v>6.8133333333333326</v>
      </c>
      <c r="K1221" s="20">
        <v>8.0860772621208206</v>
      </c>
      <c r="L1221" s="20">
        <v>12.157894736842101</v>
      </c>
      <c r="M1221" s="20">
        <v>16.888888888888889</v>
      </c>
      <c r="N1221" s="20">
        <v>20.046296296296301</v>
      </c>
      <c r="O1221" s="20">
        <v>21.89110707803993</v>
      </c>
      <c r="P1221" s="20">
        <v>23</v>
      </c>
      <c r="Q1221" s="20">
        <v>21.684210526315791</v>
      </c>
      <c r="R1221" s="20">
        <v>18.992740471869329</v>
      </c>
      <c r="S1221" s="20">
        <v>17.86315789473684</v>
      </c>
      <c r="T1221" s="20">
        <v>14.239564428312161</v>
      </c>
      <c r="U1221" s="20">
        <v>9.8421052631578938</v>
      </c>
      <c r="V1221" s="43">
        <v>191.50537617991341</v>
      </c>
      <c r="W1221" s="23">
        <v>227</v>
      </c>
      <c r="X1221" s="44">
        <v>0.9458333333333333</v>
      </c>
      <c r="Y1221" s="45" t="s">
        <v>1214</v>
      </c>
      <c r="Z1221" s="5"/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  <c r="AL1221" s="5"/>
      <c r="AM1221" s="5"/>
    </row>
    <row r="1222" spans="1:39" ht="16.5" customHeight="1" x14ac:dyDescent="0.25">
      <c r="A1222" s="16">
        <v>16050020</v>
      </c>
      <c r="B1222" s="17" t="s">
        <v>1211</v>
      </c>
      <c r="C1222" s="17" t="s">
        <v>2122</v>
      </c>
      <c r="D1222" s="17" t="s">
        <v>861</v>
      </c>
      <c r="E1222" s="17" t="s">
        <v>55</v>
      </c>
      <c r="F1222" s="17">
        <v>8</v>
      </c>
      <c r="G1222" s="17">
        <v>360</v>
      </c>
      <c r="H1222" s="18">
        <v>-73.244444439999995</v>
      </c>
      <c r="I1222" s="19">
        <v>8.5380555600000001</v>
      </c>
      <c r="J1222" s="42">
        <v>6.7666666666666648</v>
      </c>
      <c r="K1222" s="20">
        <v>6.3736453201970429</v>
      </c>
      <c r="L1222" s="20">
        <v>8.5</v>
      </c>
      <c r="M1222" s="20">
        <v>12.266666666666669</v>
      </c>
      <c r="N1222" s="20">
        <v>12.93333333333333</v>
      </c>
      <c r="O1222" s="20">
        <v>9.2666666666666693</v>
      </c>
      <c r="P1222" s="20">
        <v>9.6666666666666625</v>
      </c>
      <c r="Q1222" s="20">
        <v>12.517241379310351</v>
      </c>
      <c r="R1222" s="20">
        <v>14.7</v>
      </c>
      <c r="S1222" s="20">
        <v>16.2</v>
      </c>
      <c r="T1222" s="20">
        <v>15.8</v>
      </c>
      <c r="U1222" s="20">
        <v>11.73333333333334</v>
      </c>
      <c r="V1222" s="43">
        <v>136.72422003284069</v>
      </c>
      <c r="W1222" s="23">
        <v>359</v>
      </c>
      <c r="X1222" s="44">
        <v>0.99722222222222223</v>
      </c>
      <c r="Y1222" s="45"/>
      <c r="Z1222" s="5"/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  <c r="AL1222" s="5"/>
      <c r="AM1222" s="5"/>
    </row>
    <row r="1223" spans="1:39" ht="16.5" customHeight="1" x14ac:dyDescent="0.25">
      <c r="A1223" s="16">
        <v>16055020</v>
      </c>
      <c r="B1223" s="17" t="s">
        <v>1236</v>
      </c>
      <c r="C1223" s="17" t="s">
        <v>861</v>
      </c>
      <c r="D1223" s="17" t="s">
        <v>861</v>
      </c>
      <c r="E1223" s="17" t="s">
        <v>55</v>
      </c>
      <c r="F1223" s="17">
        <v>8</v>
      </c>
      <c r="G1223" s="17">
        <v>1160</v>
      </c>
      <c r="H1223" s="18">
        <v>-73.285277780000001</v>
      </c>
      <c r="I1223" s="19">
        <v>8.4422222199999997</v>
      </c>
      <c r="J1223" s="42">
        <v>7.651479289940827</v>
      </c>
      <c r="K1223" s="20">
        <v>6.432884929861304</v>
      </c>
      <c r="L1223" s="20">
        <v>7.7630952380952376</v>
      </c>
      <c r="M1223" s="20">
        <v>12.230769230769219</v>
      </c>
      <c r="N1223" s="20">
        <v>14.209876543209869</v>
      </c>
      <c r="O1223" s="20">
        <v>11.16863905325444</v>
      </c>
      <c r="P1223" s="20">
        <v>13.291025641025641</v>
      </c>
      <c r="Q1223" s="20">
        <v>15.68611847922193</v>
      </c>
      <c r="R1223" s="20">
        <v>17.794871794871788</v>
      </c>
      <c r="S1223" s="20">
        <v>18.290946502057611</v>
      </c>
      <c r="T1223" s="20">
        <v>15.64781609195402</v>
      </c>
      <c r="U1223" s="20">
        <v>11.19296551724138</v>
      </c>
      <c r="V1223" s="43">
        <v>151.3604883115033</v>
      </c>
      <c r="W1223" s="23">
        <v>315</v>
      </c>
      <c r="X1223" s="44">
        <v>0.875</v>
      </c>
      <c r="Y1223" s="45"/>
      <c r="Z1223" s="5"/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  <c r="AL1223" s="5"/>
      <c r="AM1223" s="5"/>
    </row>
    <row r="1224" spans="1:39" ht="16.5" customHeight="1" x14ac:dyDescent="0.25">
      <c r="A1224" s="16">
        <v>16030030</v>
      </c>
      <c r="B1224" s="17" t="s">
        <v>1211</v>
      </c>
      <c r="C1224" s="17" t="s">
        <v>2123</v>
      </c>
      <c r="D1224" s="17" t="s">
        <v>856</v>
      </c>
      <c r="E1224" s="17" t="s">
        <v>55</v>
      </c>
      <c r="F1224" s="17">
        <v>8</v>
      </c>
      <c r="G1224" s="17">
        <v>40</v>
      </c>
      <c r="H1224" s="18">
        <v>-72.697444439999998</v>
      </c>
      <c r="I1224" s="19">
        <v>8.5149444400000007</v>
      </c>
      <c r="J1224" s="42">
        <v>4.8666666666666636</v>
      </c>
      <c r="K1224" s="20">
        <v>4.869529967159278</v>
      </c>
      <c r="L1224" s="20">
        <v>7.7999999999999972</v>
      </c>
      <c r="M1224" s="20">
        <v>10.833333333333339</v>
      </c>
      <c r="N1224" s="20">
        <v>11.37931034482758</v>
      </c>
      <c r="O1224" s="20">
        <v>9.9</v>
      </c>
      <c r="P1224" s="20">
        <v>10.482758620689649</v>
      </c>
      <c r="Q1224" s="20">
        <v>10.86206896551724</v>
      </c>
      <c r="R1224" s="20">
        <v>13.13793103448276</v>
      </c>
      <c r="S1224" s="20">
        <v>15.0448275862069</v>
      </c>
      <c r="T1224" s="20">
        <v>13.44827586206897</v>
      </c>
      <c r="U1224" s="20">
        <v>8.8388888888888868</v>
      </c>
      <c r="V1224" s="43">
        <v>121.4635912698412</v>
      </c>
      <c r="W1224" s="23">
        <v>354</v>
      </c>
      <c r="X1224" s="44">
        <v>0.98333333333333328</v>
      </c>
      <c r="Y1224" s="45"/>
      <c r="Z1224" s="5"/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  <c r="AL1224" s="5"/>
      <c r="AM1224" s="5"/>
    </row>
    <row r="1225" spans="1:39" ht="16.5" customHeight="1" x14ac:dyDescent="0.25">
      <c r="A1225" s="16">
        <v>16060010</v>
      </c>
      <c r="B1225" s="17" t="s">
        <v>1211</v>
      </c>
      <c r="C1225" s="17" t="s">
        <v>2124</v>
      </c>
      <c r="D1225" s="17" t="s">
        <v>856</v>
      </c>
      <c r="E1225" s="17" t="s">
        <v>55</v>
      </c>
      <c r="F1225" s="17">
        <v>8</v>
      </c>
      <c r="G1225" s="17">
        <v>75</v>
      </c>
      <c r="H1225" s="18">
        <v>-72.791666669999998</v>
      </c>
      <c r="I1225" s="19">
        <v>8.8347222199999997</v>
      </c>
      <c r="J1225" s="42">
        <v>5.9999999999999973</v>
      </c>
      <c r="K1225" s="20">
        <v>5.2232348111658462</v>
      </c>
      <c r="L1225" s="20">
        <v>9.1333333333333329</v>
      </c>
      <c r="M1225" s="20">
        <v>13.8183908045977</v>
      </c>
      <c r="N1225" s="20">
        <v>14.01</v>
      </c>
      <c r="O1225" s="20">
        <v>10.413793103448279</v>
      </c>
      <c r="P1225" s="20">
        <v>10.3448275862069</v>
      </c>
      <c r="Q1225" s="20">
        <v>12.03333333333333</v>
      </c>
      <c r="R1225" s="20">
        <v>14.005747126436781</v>
      </c>
      <c r="S1225" s="20">
        <v>15.333333333333339</v>
      </c>
      <c r="T1225" s="20">
        <v>15.518390804597701</v>
      </c>
      <c r="U1225" s="20">
        <v>10.34444444444444</v>
      </c>
      <c r="V1225" s="43">
        <v>136.17882868089771</v>
      </c>
      <c r="W1225" s="23">
        <v>358</v>
      </c>
      <c r="X1225" s="44">
        <v>0.99444444444444446</v>
      </c>
      <c r="Y1225" s="45"/>
      <c r="Z1225" s="5"/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  <c r="AL1225" s="5"/>
      <c r="AM1225" s="5"/>
    </row>
    <row r="1226" spans="1:39" ht="16.5" customHeight="1" x14ac:dyDescent="0.25">
      <c r="A1226" s="16">
        <v>16030150</v>
      </c>
      <c r="B1226" s="17" t="s">
        <v>1211</v>
      </c>
      <c r="C1226" s="17" t="s">
        <v>2125</v>
      </c>
      <c r="D1226" s="17" t="s">
        <v>856</v>
      </c>
      <c r="E1226" s="17" t="s">
        <v>55</v>
      </c>
      <c r="F1226" s="17">
        <v>8</v>
      </c>
      <c r="G1226" s="17">
        <v>90</v>
      </c>
      <c r="H1226" s="18">
        <v>-72.646388889999997</v>
      </c>
      <c r="I1226" s="19">
        <v>8.3277777799999999</v>
      </c>
      <c r="J1226" s="42">
        <v>7.4744444444444413</v>
      </c>
      <c r="K1226" s="20">
        <v>6.9291358784893253</v>
      </c>
      <c r="L1226" s="20">
        <v>8.8833333333333311</v>
      </c>
      <c r="M1226" s="20">
        <v>11.17241379310345</v>
      </c>
      <c r="N1226" s="20">
        <v>11.66666666666667</v>
      </c>
      <c r="O1226" s="20">
        <v>8.7666666666666657</v>
      </c>
      <c r="P1226" s="20">
        <v>10.83333333333333</v>
      </c>
      <c r="Q1226" s="20">
        <v>11.16666666666667</v>
      </c>
      <c r="R1226" s="20">
        <v>13.5</v>
      </c>
      <c r="S1226" s="20">
        <v>15.7</v>
      </c>
      <c r="T1226" s="20">
        <v>15.7</v>
      </c>
      <c r="U1226" s="20">
        <v>10.66666666666667</v>
      </c>
      <c r="V1226" s="43">
        <v>132.45932744937059</v>
      </c>
      <c r="W1226" s="23">
        <v>359</v>
      </c>
      <c r="X1226" s="44">
        <v>0.99722222222222223</v>
      </c>
      <c r="Y1226" s="45"/>
      <c r="Z1226" s="5"/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  <c r="AL1226" s="5"/>
      <c r="AM1226" s="5"/>
    </row>
    <row r="1227" spans="1:39" ht="16.5" customHeight="1" x14ac:dyDescent="0.25">
      <c r="A1227" s="16">
        <v>16070040</v>
      </c>
      <c r="B1227" s="17" t="s">
        <v>1211</v>
      </c>
      <c r="C1227" s="17" t="s">
        <v>2126</v>
      </c>
      <c r="D1227" s="17" t="s">
        <v>856</v>
      </c>
      <c r="E1227" s="17" t="s">
        <v>55</v>
      </c>
      <c r="F1227" s="17">
        <v>8</v>
      </c>
      <c r="G1227" s="17">
        <v>150</v>
      </c>
      <c r="H1227" s="18">
        <v>-72.909444440000001</v>
      </c>
      <c r="I1227" s="19">
        <v>8.6411111100000007</v>
      </c>
      <c r="J1227" s="42">
        <v>7.9999999999999982</v>
      </c>
      <c r="K1227" s="20">
        <v>6.8561555121454063</v>
      </c>
      <c r="L1227" s="20">
        <v>9.8571428571428559</v>
      </c>
      <c r="M1227" s="20">
        <v>14.27586206896552</v>
      </c>
      <c r="N1227" s="20">
        <v>14.068965517241381</v>
      </c>
      <c r="O1227" s="20">
        <v>11.896551724137931</v>
      </c>
      <c r="P1227" s="20">
        <v>13.191954022988501</v>
      </c>
      <c r="Q1227" s="20">
        <v>13.793103448275859</v>
      </c>
      <c r="R1227" s="20">
        <v>14.9</v>
      </c>
      <c r="S1227" s="20">
        <v>16.3448275862069</v>
      </c>
      <c r="T1227" s="20">
        <v>16.482758620689651</v>
      </c>
      <c r="U1227" s="20">
        <v>11.517241379310351</v>
      </c>
      <c r="V1227" s="43">
        <v>151.18456273710439</v>
      </c>
      <c r="W1227" s="23">
        <v>348</v>
      </c>
      <c r="X1227" s="44">
        <v>0.96666666666666667</v>
      </c>
      <c r="Y1227" s="45"/>
      <c r="Z1227" s="5"/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  <c r="AL1227" s="5"/>
      <c r="AM1227" s="5"/>
    </row>
    <row r="1228" spans="1:39" ht="16.5" customHeight="1" x14ac:dyDescent="0.25">
      <c r="A1228" s="16">
        <v>16070010</v>
      </c>
      <c r="B1228" s="17" t="s">
        <v>1211</v>
      </c>
      <c r="C1228" s="17" t="s">
        <v>2127</v>
      </c>
      <c r="D1228" s="17" t="s">
        <v>856</v>
      </c>
      <c r="E1228" s="17" t="s">
        <v>55</v>
      </c>
      <c r="F1228" s="17">
        <v>8</v>
      </c>
      <c r="G1228" s="17">
        <v>50</v>
      </c>
      <c r="H1228" s="18">
        <v>-72.896944439999999</v>
      </c>
      <c r="I1228" s="19">
        <v>8.9980555599999992</v>
      </c>
      <c r="J1228" s="42">
        <v>6.0076923076923068</v>
      </c>
      <c r="K1228" s="20">
        <v>6.0493965517241381</v>
      </c>
      <c r="L1228" s="20">
        <v>7.8749999999999982</v>
      </c>
      <c r="M1228" s="20">
        <v>13.625</v>
      </c>
      <c r="N1228" s="20">
        <v>17.12</v>
      </c>
      <c r="O1228" s="20">
        <v>12.6763925729443</v>
      </c>
      <c r="P1228" s="20">
        <v>13.170512820512821</v>
      </c>
      <c r="Q1228" s="20">
        <v>13.888888888888889</v>
      </c>
      <c r="R1228" s="20">
        <v>15.03846153846154</v>
      </c>
      <c r="S1228" s="20">
        <v>18.27999999999999</v>
      </c>
      <c r="T1228" s="20">
        <v>18.96</v>
      </c>
      <c r="U1228" s="20">
        <v>11.84</v>
      </c>
      <c r="V1228" s="43">
        <v>154.53134468022401</v>
      </c>
      <c r="W1228" s="23">
        <v>304</v>
      </c>
      <c r="X1228" s="44">
        <v>0.84444444444444444</v>
      </c>
      <c r="Y1228" s="45"/>
      <c r="Z1228" s="5"/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  <c r="AL1228" s="5"/>
      <c r="AM1228" s="5"/>
    </row>
    <row r="1229" spans="1:39" ht="16.5" customHeight="1" x14ac:dyDescent="0.25">
      <c r="A1229" s="16">
        <v>37020030</v>
      </c>
      <c r="B1229" s="17" t="s">
        <v>1211</v>
      </c>
      <c r="C1229" s="17" t="s">
        <v>837</v>
      </c>
      <c r="D1229" s="17" t="s">
        <v>1327</v>
      </c>
      <c r="E1229" s="17" t="s">
        <v>55</v>
      </c>
      <c r="F1229" s="17">
        <v>8</v>
      </c>
      <c r="G1229" s="17">
        <v>1660</v>
      </c>
      <c r="H1229" s="18">
        <v>-72.300277780000002</v>
      </c>
      <c r="I1229" s="19">
        <v>7.0988888899999996</v>
      </c>
      <c r="J1229" s="42">
        <v>12.448275862068961</v>
      </c>
      <c r="K1229" s="20">
        <v>14.02642651888341</v>
      </c>
      <c r="L1229" s="20">
        <v>18.433333333333341</v>
      </c>
      <c r="M1229" s="20">
        <v>21.333333333333339</v>
      </c>
      <c r="N1229" s="20">
        <v>23.499999999999989</v>
      </c>
      <c r="O1229" s="20">
        <v>25.32988505747127</v>
      </c>
      <c r="P1229" s="20">
        <v>26.599999999999991</v>
      </c>
      <c r="Q1229" s="20">
        <v>24.36666666666666</v>
      </c>
      <c r="R1229" s="20">
        <v>20.8</v>
      </c>
      <c r="S1229" s="20">
        <v>19.410344827586201</v>
      </c>
      <c r="T1229" s="20">
        <v>16.8</v>
      </c>
      <c r="U1229" s="20">
        <v>13.75172413793103</v>
      </c>
      <c r="V1229" s="43">
        <v>236.79998973727419</v>
      </c>
      <c r="W1229" s="23">
        <v>358</v>
      </c>
      <c r="X1229" s="44">
        <v>0.99444444444444446</v>
      </c>
      <c r="Y1229" s="45"/>
      <c r="Z1229" s="5"/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  <c r="AL1229" s="5"/>
      <c r="AM1229" s="5"/>
    </row>
    <row r="1230" spans="1:39" ht="16.5" customHeight="1" x14ac:dyDescent="0.25">
      <c r="A1230" s="16">
        <v>37020020</v>
      </c>
      <c r="B1230" s="17" t="s">
        <v>1211</v>
      </c>
      <c r="C1230" s="17" t="s">
        <v>2128</v>
      </c>
      <c r="D1230" s="17" t="s">
        <v>1327</v>
      </c>
      <c r="E1230" s="17" t="s">
        <v>55</v>
      </c>
      <c r="F1230" s="17">
        <v>8</v>
      </c>
      <c r="G1230" s="17">
        <v>145</v>
      </c>
      <c r="H1230" s="18">
        <v>-72.44194444</v>
      </c>
      <c r="I1230" s="19">
        <v>7.2266666700000002</v>
      </c>
      <c r="J1230" s="42">
        <v>4.6444444444444439</v>
      </c>
      <c r="K1230" s="20">
        <v>6.3834826736877863</v>
      </c>
      <c r="L1230" s="20">
        <v>11.33333333333333</v>
      </c>
      <c r="M1230" s="20">
        <v>14.33333333333333</v>
      </c>
      <c r="N1230" s="20">
        <v>16.56666666666667</v>
      </c>
      <c r="O1230" s="20">
        <v>19.3448275862069</v>
      </c>
      <c r="P1230" s="20">
        <v>20.035714285714288</v>
      </c>
      <c r="Q1230" s="20">
        <v>17.793103448275861</v>
      </c>
      <c r="R1230" s="20">
        <v>13.68965517241379</v>
      </c>
      <c r="S1230" s="20">
        <v>11.82758620689655</v>
      </c>
      <c r="T1230" s="20">
        <v>9.1</v>
      </c>
      <c r="U1230" s="20">
        <v>5.9144444444444444</v>
      </c>
      <c r="V1230" s="43">
        <v>150.96659159541741</v>
      </c>
      <c r="W1230" s="23">
        <v>353</v>
      </c>
      <c r="X1230" s="44">
        <v>0.98055555555555551</v>
      </c>
      <c r="Y1230" s="45"/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/>
      <c r="AM1230" s="5"/>
    </row>
    <row r="1231" spans="1:39" ht="16.5" customHeight="1" x14ac:dyDescent="0.25">
      <c r="A1231" s="16">
        <v>37020040</v>
      </c>
      <c r="B1231" s="17" t="s">
        <v>1211</v>
      </c>
      <c r="C1231" s="17" t="s">
        <v>2129</v>
      </c>
      <c r="D1231" s="17" t="s">
        <v>1327</v>
      </c>
      <c r="E1231" s="17" t="s">
        <v>55</v>
      </c>
      <c r="F1231" s="17">
        <v>8</v>
      </c>
      <c r="G1231" s="17">
        <v>850</v>
      </c>
      <c r="H1231" s="18">
        <v>-72.252499999999998</v>
      </c>
      <c r="I1231" s="19">
        <v>7.0936111100000003</v>
      </c>
      <c r="J1231" s="42">
        <v>9.6333333333333329</v>
      </c>
      <c r="K1231" s="20">
        <v>11.856650246305421</v>
      </c>
      <c r="L1231" s="20">
        <v>14.55172413793103</v>
      </c>
      <c r="M1231" s="20">
        <v>19.537803320561942</v>
      </c>
      <c r="N1231" s="20">
        <v>21.931034482758609</v>
      </c>
      <c r="O1231" s="20">
        <v>24.73103448275862</v>
      </c>
      <c r="P1231" s="20">
        <v>25.333333333333329</v>
      </c>
      <c r="Q1231" s="20">
        <v>24.033333333333331</v>
      </c>
      <c r="R1231" s="20">
        <v>21.033333333333331</v>
      </c>
      <c r="S1231" s="20">
        <v>18.605555555555551</v>
      </c>
      <c r="T1231" s="20">
        <v>15.53333333333333</v>
      </c>
      <c r="U1231" s="20">
        <v>12.74827586206896</v>
      </c>
      <c r="V1231" s="43">
        <v>219.52874475460681</v>
      </c>
      <c r="W1231" s="23">
        <v>357</v>
      </c>
      <c r="X1231" s="44">
        <v>0.9916666666666667</v>
      </c>
      <c r="Y1231" s="45"/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/>
      <c r="AM1231" s="5"/>
    </row>
    <row r="1232" spans="1:39" ht="16.5" customHeight="1" x14ac:dyDescent="0.25">
      <c r="A1232" s="16">
        <v>37035010</v>
      </c>
      <c r="B1232" s="17" t="s">
        <v>1236</v>
      </c>
      <c r="C1232" s="17" t="s">
        <v>813</v>
      </c>
      <c r="D1232" s="17" t="s">
        <v>1327</v>
      </c>
      <c r="E1232" s="17" t="s">
        <v>55</v>
      </c>
      <c r="F1232" s="17">
        <v>8</v>
      </c>
      <c r="G1232" s="17">
        <v>370</v>
      </c>
      <c r="H1232" s="18">
        <v>-72.115833329999987</v>
      </c>
      <c r="I1232" s="19">
        <v>7.00611111</v>
      </c>
      <c r="J1232" s="42">
        <v>10.70833333333333</v>
      </c>
      <c r="K1232" s="20">
        <v>12.59788262998727</v>
      </c>
      <c r="L1232" s="20">
        <v>16.158333333333331</v>
      </c>
      <c r="M1232" s="20">
        <v>20.967032967032971</v>
      </c>
      <c r="N1232" s="20">
        <v>22.33908045977012</v>
      </c>
      <c r="O1232" s="20">
        <v>24.68435013262599</v>
      </c>
      <c r="P1232" s="20">
        <v>25.05402298850575</v>
      </c>
      <c r="Q1232" s="20">
        <v>24.388095238095229</v>
      </c>
      <c r="R1232" s="20">
        <v>21.666371942234019</v>
      </c>
      <c r="S1232" s="20">
        <v>19.901234567901241</v>
      </c>
      <c r="T1232" s="20">
        <v>17.44704433497537</v>
      </c>
      <c r="U1232" s="20">
        <v>13.9</v>
      </c>
      <c r="V1232" s="43">
        <v>229.81178192779461</v>
      </c>
      <c r="W1232" s="23">
        <v>326</v>
      </c>
      <c r="X1232" s="44">
        <v>0.90555555555555556</v>
      </c>
      <c r="Y1232" s="45"/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/>
      <c r="AM1232" s="5"/>
    </row>
    <row r="1233" spans="1:39" ht="16.5" customHeight="1" x14ac:dyDescent="0.25">
      <c r="A1233" s="16">
        <v>16030100</v>
      </c>
      <c r="B1233" s="17" t="s">
        <v>1211</v>
      </c>
      <c r="C1233" s="17" t="s">
        <v>2130</v>
      </c>
      <c r="D1233" s="17" t="s">
        <v>857</v>
      </c>
      <c r="E1233" s="17" t="s">
        <v>55</v>
      </c>
      <c r="F1233" s="17">
        <v>8</v>
      </c>
      <c r="G1233" s="17">
        <v>2240</v>
      </c>
      <c r="H1233" s="18">
        <v>-73.018611110000009</v>
      </c>
      <c r="I1233" s="19">
        <v>8.0252777799999997</v>
      </c>
      <c r="J1233" s="42">
        <v>2.464285714285714</v>
      </c>
      <c r="K1233" s="20">
        <v>2.8615301724137931</v>
      </c>
      <c r="L1233" s="20">
        <v>4.7857142857142847</v>
      </c>
      <c r="M1233" s="20">
        <v>8.7586206896551708</v>
      </c>
      <c r="N1233" s="20">
        <v>6.9655172413793078</v>
      </c>
      <c r="O1233" s="20">
        <v>2.5172413793103452</v>
      </c>
      <c r="P1233" s="20">
        <v>2.7499999999999991</v>
      </c>
      <c r="Q1233" s="20">
        <v>5.678571428571427</v>
      </c>
      <c r="R1233" s="20">
        <v>8.8214285714285694</v>
      </c>
      <c r="S1233" s="20">
        <v>11.25</v>
      </c>
      <c r="T1233" s="20">
        <v>8.7780612244897949</v>
      </c>
      <c r="U1233" s="20">
        <v>2.615384615384615</v>
      </c>
      <c r="V1233" s="43">
        <v>68.246355322633022</v>
      </c>
      <c r="W1233" s="23">
        <v>337</v>
      </c>
      <c r="X1233" s="44">
        <v>0.93611111111111112</v>
      </c>
      <c r="Y1233" s="45"/>
      <c r="Z1233" s="5"/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  <c r="AL1233" s="5"/>
      <c r="AM1233" s="5"/>
    </row>
    <row r="1234" spans="1:39" ht="16.5" customHeight="1" x14ac:dyDescent="0.25">
      <c r="A1234" s="16">
        <v>16030090</v>
      </c>
      <c r="B1234" s="17" t="s">
        <v>1211</v>
      </c>
      <c r="C1234" s="17" t="s">
        <v>857</v>
      </c>
      <c r="D1234" s="17" t="s">
        <v>857</v>
      </c>
      <c r="E1234" s="17" t="s">
        <v>55</v>
      </c>
      <c r="F1234" s="17">
        <v>8</v>
      </c>
      <c r="G1234" s="17">
        <v>1490</v>
      </c>
      <c r="H1234" s="18">
        <v>-72.98</v>
      </c>
      <c r="I1234" s="19">
        <v>7.9147222199999998</v>
      </c>
      <c r="J1234" s="42">
        <v>3.4285714285714279</v>
      </c>
      <c r="K1234" s="20">
        <v>3.9387975017593249</v>
      </c>
      <c r="L1234" s="20">
        <v>6.0753086419753064</v>
      </c>
      <c r="M1234" s="20">
        <v>9.6428571428571441</v>
      </c>
      <c r="N1234" s="20">
        <v>7.5357142857142829</v>
      </c>
      <c r="O1234" s="20">
        <v>4.0443349753694582</v>
      </c>
      <c r="P1234" s="20">
        <v>3.3214285714285698</v>
      </c>
      <c r="Q1234" s="20">
        <v>4.5714285714285712</v>
      </c>
      <c r="R1234" s="20">
        <v>8.2499999999999982</v>
      </c>
      <c r="S1234" s="20">
        <v>10.74642857142857</v>
      </c>
      <c r="T1234" s="20">
        <v>10.821428571428569</v>
      </c>
      <c r="U1234" s="20">
        <v>5.1071428571428559</v>
      </c>
      <c r="V1234" s="43">
        <v>77.483441119104086</v>
      </c>
      <c r="W1234" s="23">
        <v>335</v>
      </c>
      <c r="X1234" s="44">
        <v>0.93055555555555558</v>
      </c>
      <c r="Y1234" s="45"/>
      <c r="Z1234" s="5"/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  <c r="AL1234" s="5"/>
      <c r="AM1234" s="5"/>
    </row>
    <row r="1235" spans="1:39" ht="16.5" customHeight="1" x14ac:dyDescent="0.25">
      <c r="A1235" s="16">
        <v>16010010</v>
      </c>
      <c r="B1235" s="17" t="s">
        <v>1211</v>
      </c>
      <c r="C1235" s="17" t="s">
        <v>2131</v>
      </c>
      <c r="D1235" s="17" t="s">
        <v>2131</v>
      </c>
      <c r="E1235" s="17" t="s">
        <v>55</v>
      </c>
      <c r="F1235" s="17">
        <v>8</v>
      </c>
      <c r="G1235" s="17">
        <v>522</v>
      </c>
      <c r="H1235" s="18">
        <v>-72.477777779999997</v>
      </c>
      <c r="I1235" s="19">
        <v>7.8177777800000001</v>
      </c>
      <c r="J1235" s="42">
        <v>5.1333333333333311</v>
      </c>
      <c r="K1235" s="20">
        <v>4.8347393267651873</v>
      </c>
      <c r="L1235" s="20">
        <v>6.9999999999999973</v>
      </c>
      <c r="M1235" s="20">
        <v>7.4459770114942536</v>
      </c>
      <c r="N1235" s="20">
        <v>8.2758620689655125</v>
      </c>
      <c r="O1235" s="20">
        <v>7.5862068965517251</v>
      </c>
      <c r="P1235" s="20">
        <v>7.0999999999999988</v>
      </c>
      <c r="Q1235" s="20">
        <v>6.758620689655169</v>
      </c>
      <c r="R1235" s="20">
        <v>7.4482758620689644</v>
      </c>
      <c r="S1235" s="20">
        <v>9.4482758620689626</v>
      </c>
      <c r="T1235" s="20">
        <v>9.6666666666666679</v>
      </c>
      <c r="U1235" s="20">
        <v>6.136666666666664</v>
      </c>
      <c r="V1235" s="43">
        <v>86.834624384236449</v>
      </c>
      <c r="W1235" s="23">
        <v>355</v>
      </c>
      <c r="X1235" s="44">
        <v>0.98611111111111116</v>
      </c>
      <c r="Y1235" s="45"/>
      <c r="Z1235" s="5"/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  <c r="AL1235" s="5"/>
      <c r="AM1235" s="5"/>
    </row>
    <row r="1236" spans="1:39" ht="16.5" customHeight="1" x14ac:dyDescent="0.25">
      <c r="A1236" s="16">
        <v>47015040</v>
      </c>
      <c r="B1236" s="17" t="s">
        <v>1236</v>
      </c>
      <c r="C1236" s="17" t="s">
        <v>2132</v>
      </c>
      <c r="D1236" s="17" t="s">
        <v>662</v>
      </c>
      <c r="E1236" s="17" t="s">
        <v>625</v>
      </c>
      <c r="F1236" s="17">
        <v>7</v>
      </c>
      <c r="G1236" s="17">
        <v>2100</v>
      </c>
      <c r="H1236" s="18">
        <v>-76.960972220000002</v>
      </c>
      <c r="I1236" s="19">
        <v>1.19827778</v>
      </c>
      <c r="J1236" s="42">
        <v>19.198888888888892</v>
      </c>
      <c r="K1236" s="20">
        <v>18.78759008392629</v>
      </c>
      <c r="L1236" s="20">
        <v>23.77586206896552</v>
      </c>
      <c r="M1236" s="20">
        <v>24.359096313912008</v>
      </c>
      <c r="N1236" s="20">
        <v>26.44976190476191</v>
      </c>
      <c r="O1236" s="20">
        <v>26.697701149425281</v>
      </c>
      <c r="P1236" s="20">
        <v>26.86666666666666</v>
      </c>
      <c r="Q1236" s="20">
        <v>23.994444444444451</v>
      </c>
      <c r="R1236" s="20">
        <v>21.588423645320201</v>
      </c>
      <c r="S1236" s="20">
        <v>20.28</v>
      </c>
      <c r="T1236" s="20">
        <v>20.412643678160919</v>
      </c>
      <c r="U1236" s="20">
        <v>20.862222222222218</v>
      </c>
      <c r="V1236" s="43">
        <v>273.27330106669427</v>
      </c>
      <c r="W1236" s="23">
        <v>358</v>
      </c>
      <c r="X1236" s="44">
        <v>0.99444444444444446</v>
      </c>
      <c r="Y1236" s="45"/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/>
      <c r="AM1236" s="5"/>
    </row>
    <row r="1237" spans="1:39" ht="16.5" customHeight="1" x14ac:dyDescent="0.25">
      <c r="A1237" s="16">
        <v>44015060</v>
      </c>
      <c r="B1237" s="17" t="s">
        <v>1227</v>
      </c>
      <c r="C1237" s="17" t="s">
        <v>2133</v>
      </c>
      <c r="D1237" s="17" t="s">
        <v>671</v>
      </c>
      <c r="E1237" s="17" t="s">
        <v>625</v>
      </c>
      <c r="F1237" s="17">
        <v>7</v>
      </c>
      <c r="G1237" s="17">
        <v>650</v>
      </c>
      <c r="H1237" s="18">
        <v>-76.651833329999988</v>
      </c>
      <c r="I1237" s="19">
        <v>1.1573333299999999</v>
      </c>
      <c r="J1237" s="42">
        <v>19.539335887611749</v>
      </c>
      <c r="K1237" s="20">
        <v>19.92752044943137</v>
      </c>
      <c r="L1237" s="20">
        <v>23.70118906064209</v>
      </c>
      <c r="M1237" s="20">
        <v>24.901307966706302</v>
      </c>
      <c r="N1237" s="20">
        <v>26.213436385255651</v>
      </c>
      <c r="O1237" s="20">
        <v>26.198756059635961</v>
      </c>
      <c r="P1237" s="20">
        <v>25.909879961497079</v>
      </c>
      <c r="Q1237" s="20">
        <v>23.0608843537415</v>
      </c>
      <c r="R1237" s="20">
        <v>20.247787026027211</v>
      </c>
      <c r="S1237" s="20">
        <v>20.756790123456781</v>
      </c>
      <c r="T1237" s="20">
        <v>20.328735632183911</v>
      </c>
      <c r="U1237" s="20">
        <v>22.66652983032294</v>
      </c>
      <c r="V1237" s="43">
        <v>273.45215273651257</v>
      </c>
      <c r="W1237" s="23">
        <v>351</v>
      </c>
      <c r="X1237" s="44">
        <v>0.97499999999999998</v>
      </c>
      <c r="Y1237" s="45"/>
      <c r="Z1237" s="5"/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  <c r="AL1237" s="5"/>
      <c r="AM1237" s="5"/>
    </row>
    <row r="1238" spans="1:39" ht="16.5" customHeight="1" x14ac:dyDescent="0.25">
      <c r="A1238" s="16">
        <v>44010030</v>
      </c>
      <c r="B1238" s="17" t="s">
        <v>1211</v>
      </c>
      <c r="C1238" s="17" t="s">
        <v>670</v>
      </c>
      <c r="D1238" s="17" t="s">
        <v>671</v>
      </c>
      <c r="E1238" s="17" t="s">
        <v>625</v>
      </c>
      <c r="F1238" s="17">
        <v>7</v>
      </c>
      <c r="G1238" s="17">
        <v>1400</v>
      </c>
      <c r="H1238" s="18">
        <v>-76.680833329999999</v>
      </c>
      <c r="I1238" s="19">
        <v>1.2024999999999999</v>
      </c>
      <c r="J1238" s="42">
        <v>19.321111111111112</v>
      </c>
      <c r="K1238" s="20">
        <v>18.342355789697731</v>
      </c>
      <c r="L1238" s="20">
        <v>22.662222222222219</v>
      </c>
      <c r="M1238" s="20">
        <v>24.719381688466111</v>
      </c>
      <c r="N1238" s="20">
        <v>26.5</v>
      </c>
      <c r="O1238" s="20">
        <v>25.545977011494251</v>
      </c>
      <c r="P1238" s="20">
        <v>25.656666666666659</v>
      </c>
      <c r="Q1238" s="20">
        <v>22.620689655172409</v>
      </c>
      <c r="R1238" s="20">
        <v>19.907142857142851</v>
      </c>
      <c r="S1238" s="20">
        <v>19.610114942528739</v>
      </c>
      <c r="T1238" s="20">
        <v>19.90804597701149</v>
      </c>
      <c r="U1238" s="20">
        <v>20.399999999999999</v>
      </c>
      <c r="V1238" s="43">
        <v>265.19370792151352</v>
      </c>
      <c r="W1238" s="23">
        <v>358</v>
      </c>
      <c r="X1238" s="44">
        <v>0.99444444444444446</v>
      </c>
      <c r="Y1238" s="45"/>
      <c r="Z1238" s="5"/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  <c r="AL1238" s="5"/>
      <c r="AM1238" s="5"/>
    </row>
    <row r="1239" spans="1:39" ht="16.5" customHeight="1" x14ac:dyDescent="0.25">
      <c r="A1239" s="16">
        <v>44010090</v>
      </c>
      <c r="B1239" s="17" t="s">
        <v>1211</v>
      </c>
      <c r="C1239" s="17" t="s">
        <v>674</v>
      </c>
      <c r="D1239" s="17" t="s">
        <v>671</v>
      </c>
      <c r="E1239" s="17" t="s">
        <v>625</v>
      </c>
      <c r="F1239" s="17">
        <v>7</v>
      </c>
      <c r="G1239" s="17">
        <v>500</v>
      </c>
      <c r="H1239" s="18">
        <v>-76.584194440000005</v>
      </c>
      <c r="I1239" s="19">
        <v>1.2805</v>
      </c>
      <c r="J1239" s="42">
        <v>14.93333333333333</v>
      </c>
      <c r="K1239" s="20">
        <v>14.931756294471811</v>
      </c>
      <c r="L1239" s="20">
        <v>18.36666666666666</v>
      </c>
      <c r="M1239" s="20">
        <v>19.466666666666669</v>
      </c>
      <c r="N1239" s="20">
        <v>22.29999999999999</v>
      </c>
      <c r="O1239" s="20">
        <v>21.946153846153841</v>
      </c>
      <c r="P1239" s="20">
        <v>22.377318007662829</v>
      </c>
      <c r="Q1239" s="20">
        <v>19.025517241379308</v>
      </c>
      <c r="R1239" s="20">
        <v>16.529556650246299</v>
      </c>
      <c r="S1239" s="20">
        <v>16.285555555555561</v>
      </c>
      <c r="T1239" s="20">
        <v>15.6</v>
      </c>
      <c r="U1239" s="20">
        <v>16.685555555555549</v>
      </c>
      <c r="V1239" s="43">
        <v>218.44807981769179</v>
      </c>
      <c r="W1239" s="23">
        <v>360</v>
      </c>
      <c r="X1239" s="44">
        <v>1</v>
      </c>
      <c r="Y1239" s="45"/>
      <c r="Z1239" s="5"/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  <c r="AL1239" s="5"/>
      <c r="AM1239" s="5"/>
    </row>
    <row r="1240" spans="1:39" ht="16.5" customHeight="1" x14ac:dyDescent="0.25">
      <c r="A1240" s="16">
        <v>44015070</v>
      </c>
      <c r="B1240" s="17" t="s">
        <v>1227</v>
      </c>
      <c r="C1240" s="17" t="s">
        <v>2518</v>
      </c>
      <c r="D1240" s="17" t="s">
        <v>671</v>
      </c>
      <c r="E1240" s="17" t="s">
        <v>625</v>
      </c>
      <c r="F1240" s="17">
        <v>7</v>
      </c>
      <c r="G1240" s="17">
        <v>760</v>
      </c>
      <c r="H1240" s="18">
        <v>-76.667111110000008</v>
      </c>
      <c r="I1240" s="19">
        <v>1.08288889</v>
      </c>
      <c r="J1240" s="42">
        <v>16.3037037037037</v>
      </c>
      <c r="K1240" s="20">
        <v>16.630216369467728</v>
      </c>
      <c r="L1240" s="20">
        <v>19.78710089399744</v>
      </c>
      <c r="M1240" s="20">
        <v>21.30842911877394</v>
      </c>
      <c r="N1240" s="20">
        <v>24.167420814479641</v>
      </c>
      <c r="O1240" s="20">
        <v>22.642533936651581</v>
      </c>
      <c r="P1240" s="20">
        <v>22.03725490196079</v>
      </c>
      <c r="Q1240" s="20">
        <v>17.592592592592592</v>
      </c>
      <c r="R1240" s="20">
        <v>16.62301587301587</v>
      </c>
      <c r="S1240" s="20">
        <v>16.352941176470591</v>
      </c>
      <c r="T1240" s="20">
        <v>16.944444444444439</v>
      </c>
      <c r="U1240" s="20">
        <v>17.409876543209869</v>
      </c>
      <c r="V1240" s="43">
        <v>227.79953036876819</v>
      </c>
      <c r="W1240" s="23">
        <v>213</v>
      </c>
      <c r="X1240" s="44">
        <v>0.88749999999999996</v>
      </c>
      <c r="Y1240" s="45" t="s">
        <v>1214</v>
      </c>
      <c r="Z1240" s="5"/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  <c r="AL1240" s="5"/>
      <c r="AM1240" s="5"/>
    </row>
    <row r="1241" spans="1:39" ht="16.5" customHeight="1" x14ac:dyDescent="0.25">
      <c r="A1241" s="16">
        <v>44010110</v>
      </c>
      <c r="B1241" s="17" t="s">
        <v>1211</v>
      </c>
      <c r="C1241" s="17" t="s">
        <v>2134</v>
      </c>
      <c r="D1241" s="17" t="s">
        <v>671</v>
      </c>
      <c r="E1241" s="17" t="s">
        <v>625</v>
      </c>
      <c r="F1241" s="17">
        <v>7</v>
      </c>
      <c r="G1241" s="17">
        <v>430</v>
      </c>
      <c r="H1241" s="18">
        <v>-76.541527779999996</v>
      </c>
      <c r="I1241" s="19">
        <v>1.0268055599999999</v>
      </c>
      <c r="J1241" s="42">
        <v>19.06666666666667</v>
      </c>
      <c r="K1241" s="20">
        <v>18.826375205254511</v>
      </c>
      <c r="L1241" s="20">
        <v>23.45666666666666</v>
      </c>
      <c r="M1241" s="20">
        <v>23.997701149425289</v>
      </c>
      <c r="N1241" s="20">
        <v>25.517241379310342</v>
      </c>
      <c r="O1241" s="20">
        <v>24.729885057471261</v>
      </c>
      <c r="P1241" s="20">
        <v>23.733333333333331</v>
      </c>
      <c r="Q1241" s="20">
        <v>19.172413793103441</v>
      </c>
      <c r="R1241" s="20">
        <v>18.399999999999999</v>
      </c>
      <c r="S1241" s="20">
        <v>20.719540229885059</v>
      </c>
      <c r="T1241" s="20">
        <v>21</v>
      </c>
      <c r="U1241" s="20">
        <v>22.733333333333331</v>
      </c>
      <c r="V1241" s="43">
        <v>261.3531568144499</v>
      </c>
      <c r="W1241" s="23">
        <v>358</v>
      </c>
      <c r="X1241" s="44">
        <v>0.99444444444444446</v>
      </c>
      <c r="Y1241" s="45"/>
      <c r="Z1241" s="5"/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  <c r="AL1241" s="5"/>
      <c r="AM1241" s="5"/>
    </row>
    <row r="1242" spans="1:39" ht="16.5" customHeight="1" x14ac:dyDescent="0.25">
      <c r="A1242" s="16">
        <v>47010220</v>
      </c>
      <c r="B1242" s="17" t="s">
        <v>1211</v>
      </c>
      <c r="C1242" s="17" t="s">
        <v>724</v>
      </c>
      <c r="D1242" s="17" t="s">
        <v>643</v>
      </c>
      <c r="E1242" s="17" t="s">
        <v>625</v>
      </c>
      <c r="F1242" s="17">
        <v>7</v>
      </c>
      <c r="G1242" s="17">
        <v>385</v>
      </c>
      <c r="H1242" s="18">
        <v>-76.836277780000003</v>
      </c>
      <c r="I1242" s="19">
        <v>0.48972221999999999</v>
      </c>
      <c r="J1242" s="42">
        <v>13.55977011494253</v>
      </c>
      <c r="K1242" s="20">
        <v>14.64411071580612</v>
      </c>
      <c r="L1242" s="20">
        <v>19.626428571428569</v>
      </c>
      <c r="M1242" s="20">
        <v>19.812637362637361</v>
      </c>
      <c r="N1242" s="20">
        <v>21.533646169526069</v>
      </c>
      <c r="O1242" s="20">
        <v>20.891136914535931</v>
      </c>
      <c r="P1242" s="20">
        <v>19.20785714285714</v>
      </c>
      <c r="Q1242" s="20">
        <v>14.657510899722549</v>
      </c>
      <c r="R1242" s="20">
        <v>13.846254894530761</v>
      </c>
      <c r="S1242" s="20">
        <v>15.720229885057471</v>
      </c>
      <c r="T1242" s="20">
        <v>16.832322849564221</v>
      </c>
      <c r="U1242" s="20">
        <v>17.044713084070981</v>
      </c>
      <c r="V1242" s="43">
        <v>207.37661860467969</v>
      </c>
      <c r="W1242" s="23">
        <v>354</v>
      </c>
      <c r="X1242" s="44">
        <v>0.98333333333333328</v>
      </c>
      <c r="Y1242" s="45"/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/>
      <c r="AM1242" s="5"/>
    </row>
    <row r="1243" spans="1:39" ht="16.5" customHeight="1" x14ac:dyDescent="0.25">
      <c r="A1243" s="16">
        <v>47030010</v>
      </c>
      <c r="B1243" s="17" t="s">
        <v>1211</v>
      </c>
      <c r="C1243" s="17" t="s">
        <v>1231</v>
      </c>
      <c r="D1243" s="17" t="s">
        <v>641</v>
      </c>
      <c r="E1243" s="17" t="s">
        <v>625</v>
      </c>
      <c r="F1243" s="17">
        <v>7</v>
      </c>
      <c r="G1243" s="17">
        <v>200</v>
      </c>
      <c r="H1243" s="18">
        <v>-76.336138890000001</v>
      </c>
      <c r="I1243" s="19">
        <v>0.39541667000000003</v>
      </c>
      <c r="J1243" s="42">
        <v>10.308888888888889</v>
      </c>
      <c r="K1243" s="20">
        <v>11.453766040260289</v>
      </c>
      <c r="L1243" s="20">
        <v>17.289961685823751</v>
      </c>
      <c r="M1243" s="20">
        <v>17.81877394636015</v>
      </c>
      <c r="N1243" s="20">
        <v>18.644444444444439</v>
      </c>
      <c r="O1243" s="20">
        <v>16.69655172413793</v>
      </c>
      <c r="P1243" s="20">
        <v>16.172413793103448</v>
      </c>
      <c r="Q1243" s="20">
        <v>11.148870392390011</v>
      </c>
      <c r="R1243" s="20">
        <v>11.504161712247321</v>
      </c>
      <c r="S1243" s="20">
        <v>12.02380952380952</v>
      </c>
      <c r="T1243" s="20">
        <v>13.239001189060639</v>
      </c>
      <c r="U1243" s="20">
        <v>11.084444444444451</v>
      </c>
      <c r="V1243" s="43">
        <v>167.38508778497089</v>
      </c>
      <c r="W1243" s="23">
        <v>354</v>
      </c>
      <c r="X1243" s="44">
        <v>0.98333333333333328</v>
      </c>
      <c r="Y1243" s="45"/>
      <c r="Z1243" s="5"/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  <c r="AL1243" s="5"/>
      <c r="AM1243" s="5"/>
    </row>
    <row r="1244" spans="1:39" ht="16.5" customHeight="1" x14ac:dyDescent="0.25">
      <c r="A1244" s="16">
        <v>47010030</v>
      </c>
      <c r="B1244" s="17" t="s">
        <v>1211</v>
      </c>
      <c r="C1244" s="17" t="s">
        <v>640</v>
      </c>
      <c r="D1244" s="17" t="s">
        <v>641</v>
      </c>
      <c r="E1244" s="17" t="s">
        <v>625</v>
      </c>
      <c r="F1244" s="17">
        <v>7</v>
      </c>
      <c r="G1244" s="17">
        <v>260</v>
      </c>
      <c r="H1244" s="18">
        <v>-76.480222220000002</v>
      </c>
      <c r="I1244" s="19">
        <v>0.47361111</v>
      </c>
      <c r="J1244" s="42">
        <v>13</v>
      </c>
      <c r="K1244" s="20">
        <v>13.882665194496351</v>
      </c>
      <c r="L1244" s="20">
        <v>20.060493827160489</v>
      </c>
      <c r="M1244" s="20">
        <v>19.899999999999999</v>
      </c>
      <c r="N1244" s="20">
        <v>21.18888888888889</v>
      </c>
      <c r="O1244" s="20">
        <v>21.566666666666659</v>
      </c>
      <c r="P1244" s="20">
        <v>19.166666666666671</v>
      </c>
      <c r="Q1244" s="20">
        <v>15.257471264367821</v>
      </c>
      <c r="R1244" s="20">
        <v>14.633333333333329</v>
      </c>
      <c r="S1244" s="20">
        <v>15.931034482758619</v>
      </c>
      <c r="T1244" s="20">
        <v>17.81450653983352</v>
      </c>
      <c r="U1244" s="20">
        <v>16.03448275862069</v>
      </c>
      <c r="V1244" s="43">
        <v>208.43620962279309</v>
      </c>
      <c r="W1244" s="23">
        <v>355</v>
      </c>
      <c r="X1244" s="44">
        <v>0.98611111111111116</v>
      </c>
      <c r="Y1244" s="45"/>
      <c r="Z1244" s="5"/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  <c r="AL1244" s="5"/>
      <c r="AM1244" s="5"/>
    </row>
    <row r="1245" spans="1:39" ht="16.5" customHeight="1" x14ac:dyDescent="0.25">
      <c r="A1245" s="16">
        <v>47010110</v>
      </c>
      <c r="B1245" s="17" t="s">
        <v>1211</v>
      </c>
      <c r="C1245" s="17" t="s">
        <v>644</v>
      </c>
      <c r="D1245" s="17" t="s">
        <v>644</v>
      </c>
      <c r="E1245" s="17" t="s">
        <v>625</v>
      </c>
      <c r="F1245" s="17">
        <v>7</v>
      </c>
      <c r="G1245" s="17">
        <v>300</v>
      </c>
      <c r="H1245" s="18">
        <v>-76.605166669999988</v>
      </c>
      <c r="I1245" s="19">
        <v>0.68591667000000012</v>
      </c>
      <c r="J1245" s="42">
        <v>15.487777777777779</v>
      </c>
      <c r="K1245" s="20">
        <v>15.34847085385878</v>
      </c>
      <c r="L1245" s="20">
        <v>21.817777777777781</v>
      </c>
      <c r="M1245" s="20">
        <v>21.883472057074911</v>
      </c>
      <c r="N1245" s="20">
        <v>23.136781609195399</v>
      </c>
      <c r="O1245" s="20">
        <v>22.206896551724139</v>
      </c>
      <c r="P1245" s="20">
        <v>20.754022988505749</v>
      </c>
      <c r="Q1245" s="20">
        <v>16.423809523809521</v>
      </c>
      <c r="R1245" s="20">
        <v>15.703703703703701</v>
      </c>
      <c r="S1245" s="20">
        <v>17.86904761904762</v>
      </c>
      <c r="T1245" s="20">
        <v>19.588122605363981</v>
      </c>
      <c r="U1245" s="20">
        <v>19.068965517241381</v>
      </c>
      <c r="V1245" s="43">
        <v>229.2888485850807</v>
      </c>
      <c r="W1245" s="23">
        <v>346</v>
      </c>
      <c r="X1245" s="44">
        <v>0.96111111111111114</v>
      </c>
      <c r="Y1245" s="45"/>
      <c r="Z1245" s="5"/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  <c r="AL1245" s="5"/>
      <c r="AM1245" s="5"/>
    </row>
    <row r="1246" spans="1:39" ht="16.5" customHeight="1" x14ac:dyDescent="0.25">
      <c r="A1246" s="16">
        <v>44010080</v>
      </c>
      <c r="B1246" s="17" t="s">
        <v>1211</v>
      </c>
      <c r="C1246" s="17" t="s">
        <v>685</v>
      </c>
      <c r="D1246" s="17" t="s">
        <v>686</v>
      </c>
      <c r="E1246" s="17" t="s">
        <v>625</v>
      </c>
      <c r="F1246" s="17">
        <v>7</v>
      </c>
      <c r="G1246" s="17">
        <v>500</v>
      </c>
      <c r="H1246" s="18">
        <v>-76.441361110000003</v>
      </c>
      <c r="I1246" s="19">
        <v>0.96155555999999998</v>
      </c>
      <c r="J1246" s="42">
        <v>15.61358024691358</v>
      </c>
      <c r="K1246" s="20">
        <v>15.521917842807619</v>
      </c>
      <c r="L1246" s="20">
        <v>20.97150793650793</v>
      </c>
      <c r="M1246" s="20">
        <v>20.5</v>
      </c>
      <c r="N1246" s="20">
        <v>21.840740740740738</v>
      </c>
      <c r="O1246" s="20">
        <v>21.491954022988502</v>
      </c>
      <c r="P1246" s="20">
        <v>20.422988505747131</v>
      </c>
      <c r="Q1246" s="20">
        <v>16.463601532567051</v>
      </c>
      <c r="R1246" s="20">
        <v>15.310344827586199</v>
      </c>
      <c r="S1246" s="20">
        <v>16.962962962962958</v>
      </c>
      <c r="T1246" s="20">
        <v>17.50866630176975</v>
      </c>
      <c r="U1246" s="20">
        <v>17.371264367816089</v>
      </c>
      <c r="V1246" s="43">
        <v>219.97952928840749</v>
      </c>
      <c r="W1246" s="23">
        <v>344</v>
      </c>
      <c r="X1246" s="44">
        <v>0.9555555555555556</v>
      </c>
      <c r="Y1246" s="45"/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  <c r="AL1246" s="5"/>
      <c r="AM1246" s="5"/>
    </row>
    <row r="1247" spans="1:39" ht="16.5" customHeight="1" x14ac:dyDescent="0.25">
      <c r="A1247" s="16">
        <v>47030020</v>
      </c>
      <c r="B1247" s="17" t="s">
        <v>1211</v>
      </c>
      <c r="C1247" s="17" t="s">
        <v>136</v>
      </c>
      <c r="D1247" s="17" t="s">
        <v>638</v>
      </c>
      <c r="E1247" s="17" t="s">
        <v>625</v>
      </c>
      <c r="F1247" s="17">
        <v>7</v>
      </c>
      <c r="G1247" s="17">
        <v>195</v>
      </c>
      <c r="H1247" s="18">
        <v>-75.629722220000005</v>
      </c>
      <c r="I1247" s="19">
        <v>4.6944439999999997E-2</v>
      </c>
      <c r="J1247" s="42">
        <v>10.56730769230769</v>
      </c>
      <c r="K1247" s="20">
        <v>12.87598899084691</v>
      </c>
      <c r="L1247" s="20">
        <v>21.102469135802469</v>
      </c>
      <c r="M1247" s="20">
        <v>21.322751322751319</v>
      </c>
      <c r="N1247" s="20">
        <v>23.024999999999999</v>
      </c>
      <c r="O1247" s="20">
        <v>23.936917182434421</v>
      </c>
      <c r="P1247" s="20">
        <v>20.10252873563218</v>
      </c>
      <c r="Q1247" s="20">
        <v>16.216000000000001</v>
      </c>
      <c r="R1247" s="20">
        <v>14.4248275862069</v>
      </c>
      <c r="S1247" s="20">
        <v>15.191995073891629</v>
      </c>
      <c r="T1247" s="20">
        <v>15.263911694946181</v>
      </c>
      <c r="U1247" s="20">
        <v>10.80769230769231</v>
      </c>
      <c r="V1247" s="43">
        <v>204.83738972251211</v>
      </c>
      <c r="W1247" s="23">
        <v>310</v>
      </c>
      <c r="X1247" s="44">
        <v>0.86111111111111116</v>
      </c>
      <c r="Y1247" s="45"/>
      <c r="Z1247" s="5"/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  <c r="AL1247" s="5"/>
      <c r="AM1247" s="5"/>
    </row>
    <row r="1248" spans="1:39" ht="16.5" customHeight="1" x14ac:dyDescent="0.25">
      <c r="A1248" s="16">
        <v>44115020</v>
      </c>
      <c r="B1248" s="17" t="s">
        <v>1244</v>
      </c>
      <c r="C1248" s="17" t="s">
        <v>496</v>
      </c>
      <c r="D1248" s="17" t="s">
        <v>638</v>
      </c>
      <c r="E1248" s="17" t="s">
        <v>625</v>
      </c>
      <c r="F1248" s="17">
        <v>4</v>
      </c>
      <c r="G1248" s="17">
        <v>153</v>
      </c>
      <c r="H1248" s="18">
        <v>-74.665222220000004</v>
      </c>
      <c r="I1248" s="19">
        <v>-6.0750000000000012E-2</v>
      </c>
      <c r="J1248" s="42">
        <v>10.61405835543766</v>
      </c>
      <c r="K1248" s="20">
        <v>12.249204638752049</v>
      </c>
      <c r="L1248" s="20">
        <v>18.611498814085021</v>
      </c>
      <c r="M1248" s="20">
        <v>20.16967706622879</v>
      </c>
      <c r="N1248" s="20">
        <v>23.411538461538459</v>
      </c>
      <c r="O1248" s="20">
        <v>23.047153444973759</v>
      </c>
      <c r="P1248" s="20">
        <v>21.731697378823821</v>
      </c>
      <c r="Q1248" s="20">
        <v>17.69976822288444</v>
      </c>
      <c r="R1248" s="20">
        <v>16.955555555555549</v>
      </c>
      <c r="S1248" s="20">
        <v>17.485635116115411</v>
      </c>
      <c r="T1248" s="20">
        <v>15.444444444444439</v>
      </c>
      <c r="U1248" s="20">
        <v>14.6551282051282</v>
      </c>
      <c r="V1248" s="43">
        <v>212.07535970396759</v>
      </c>
      <c r="W1248" s="23">
        <v>319</v>
      </c>
      <c r="X1248" s="44">
        <v>0.88611111111111107</v>
      </c>
      <c r="Y1248" s="45"/>
      <c r="Z1248" s="5"/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  <c r="AL1248" s="5"/>
      <c r="AM1248" s="5"/>
    </row>
    <row r="1249" spans="1:39" ht="16.5" customHeight="1" x14ac:dyDescent="0.25">
      <c r="A1249" s="16">
        <v>47045010</v>
      </c>
      <c r="B1249" s="17" t="s">
        <v>1236</v>
      </c>
      <c r="C1249" s="17" t="s">
        <v>638</v>
      </c>
      <c r="D1249" s="17" t="s">
        <v>638</v>
      </c>
      <c r="E1249" s="17" t="s">
        <v>625</v>
      </c>
      <c r="F1249" s="17">
        <v>7</v>
      </c>
      <c r="G1249" s="17">
        <v>147</v>
      </c>
      <c r="H1249" s="18">
        <v>-74.776277780000001</v>
      </c>
      <c r="I1249" s="19">
        <v>-0.18061110999999999</v>
      </c>
      <c r="J1249" s="42">
        <v>12.594871794871789</v>
      </c>
      <c r="K1249" s="20">
        <v>13.60226602614226</v>
      </c>
      <c r="L1249" s="20">
        <v>21.044045977011489</v>
      </c>
      <c r="M1249" s="20">
        <v>21.893899204244029</v>
      </c>
      <c r="N1249" s="20">
        <v>24.2080586080586</v>
      </c>
      <c r="O1249" s="20">
        <v>24.162758620689651</v>
      </c>
      <c r="P1249" s="20">
        <v>23.270666666666671</v>
      </c>
      <c r="Q1249" s="20">
        <v>20.764197530864191</v>
      </c>
      <c r="R1249" s="20">
        <v>18.64312104152005</v>
      </c>
      <c r="S1249" s="20">
        <v>18.656717687074831</v>
      </c>
      <c r="T1249" s="20">
        <v>16.867063020214029</v>
      </c>
      <c r="U1249" s="20">
        <v>14.93461538461538</v>
      </c>
      <c r="V1249" s="43">
        <v>230.64228156197299</v>
      </c>
      <c r="W1249" s="23">
        <v>319</v>
      </c>
      <c r="X1249" s="44">
        <v>0.88611111111111107</v>
      </c>
      <c r="Y1249" s="45"/>
      <c r="Z1249" s="5"/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  <c r="AL1249" s="5"/>
      <c r="AM1249" s="5"/>
    </row>
    <row r="1250" spans="1:39" ht="16.5" customHeight="1" x14ac:dyDescent="0.25">
      <c r="A1250" s="16">
        <v>47035020</v>
      </c>
      <c r="B1250" s="17" t="s">
        <v>1236</v>
      </c>
      <c r="C1250" s="17" t="s">
        <v>722</v>
      </c>
      <c r="D1250" s="17" t="s">
        <v>638</v>
      </c>
      <c r="E1250" s="17" t="s">
        <v>625</v>
      </c>
      <c r="F1250" s="17">
        <v>7</v>
      </c>
      <c r="G1250" s="17">
        <v>190</v>
      </c>
      <c r="H1250" s="18">
        <v>-75.851111110000005</v>
      </c>
      <c r="I1250" s="19">
        <v>0.13286111</v>
      </c>
      <c r="J1250" s="42">
        <v>13.065011494252881</v>
      </c>
      <c r="K1250" s="20">
        <v>13.330667400261509</v>
      </c>
      <c r="L1250" s="20">
        <v>20.88708702791461</v>
      </c>
      <c r="M1250" s="20">
        <v>22.063448275862068</v>
      </c>
      <c r="N1250" s="20">
        <v>24.115533156498671</v>
      </c>
      <c r="O1250" s="20">
        <v>24.02911140583554</v>
      </c>
      <c r="P1250" s="20">
        <v>23.101628352490419</v>
      </c>
      <c r="Q1250" s="20">
        <v>19.94206896551724</v>
      </c>
      <c r="R1250" s="20">
        <v>17.064039408867</v>
      </c>
      <c r="S1250" s="20">
        <v>18.29167426868576</v>
      </c>
      <c r="T1250" s="20">
        <v>17.42304183683494</v>
      </c>
      <c r="U1250" s="20">
        <v>14.77188328912467</v>
      </c>
      <c r="V1250" s="43">
        <v>228.08519488214529</v>
      </c>
      <c r="W1250" s="23">
        <v>303</v>
      </c>
      <c r="X1250" s="44">
        <v>0.84166666666666667</v>
      </c>
      <c r="Y1250" s="45"/>
      <c r="Z1250" s="5"/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  <c r="AL1250" s="5"/>
      <c r="AM1250" s="5"/>
    </row>
    <row r="1251" spans="1:39" ht="16.5" customHeight="1" x14ac:dyDescent="0.25">
      <c r="A1251" s="16">
        <v>47030030</v>
      </c>
      <c r="B1251" s="17" t="s">
        <v>1211</v>
      </c>
      <c r="C1251" s="17" t="s">
        <v>2135</v>
      </c>
      <c r="D1251" s="17" t="s">
        <v>638</v>
      </c>
      <c r="E1251" s="17" t="s">
        <v>625</v>
      </c>
      <c r="F1251" s="17">
        <v>7</v>
      </c>
      <c r="G1251" s="17">
        <v>195</v>
      </c>
      <c r="H1251" s="18">
        <v>-76.078249999999997</v>
      </c>
      <c r="I1251" s="19">
        <v>0.33811110999999999</v>
      </c>
      <c r="J1251" s="42">
        <v>11.16413793103448</v>
      </c>
      <c r="K1251" s="20">
        <v>12.2595516329137</v>
      </c>
      <c r="L1251" s="20">
        <v>18.00919540229885</v>
      </c>
      <c r="M1251" s="20">
        <v>18.37931034482758</v>
      </c>
      <c r="N1251" s="20">
        <v>20.064194139194139</v>
      </c>
      <c r="O1251" s="20">
        <v>20.632125263898661</v>
      </c>
      <c r="P1251" s="20">
        <v>17.159353741496599</v>
      </c>
      <c r="Q1251" s="20">
        <v>14.041361065499</v>
      </c>
      <c r="R1251" s="20">
        <v>12.993368700265259</v>
      </c>
      <c r="S1251" s="20">
        <v>12.56181318681319</v>
      </c>
      <c r="T1251" s="20">
        <v>13.864729064039411</v>
      </c>
      <c r="U1251" s="20">
        <v>11.666697191697191</v>
      </c>
      <c r="V1251" s="43">
        <v>182.79583766397809</v>
      </c>
      <c r="W1251" s="23">
        <v>312</v>
      </c>
      <c r="X1251" s="44">
        <v>0.8666666666666667</v>
      </c>
      <c r="Y1251" s="45"/>
      <c r="Z1251" s="5"/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  <c r="AL1251" s="5"/>
      <c r="AM1251" s="5"/>
    </row>
    <row r="1252" spans="1:39" ht="16.5" customHeight="1" x14ac:dyDescent="0.25">
      <c r="A1252" s="16">
        <v>47010050</v>
      </c>
      <c r="B1252" s="46" t="s">
        <v>1211</v>
      </c>
      <c r="C1252" s="46" t="s">
        <v>624</v>
      </c>
      <c r="D1252" s="46" t="s">
        <v>1303</v>
      </c>
      <c r="E1252" s="46" t="s">
        <v>625</v>
      </c>
      <c r="F1252" s="46">
        <v>7</v>
      </c>
      <c r="G1252" s="46">
        <v>2100</v>
      </c>
      <c r="H1252" s="47">
        <v>-76.930250000000001</v>
      </c>
      <c r="I1252" s="48">
        <v>1.13405556</v>
      </c>
      <c r="J1252" s="42">
        <v>24.166666666666661</v>
      </c>
      <c r="K1252" s="20">
        <v>22.152360426929391</v>
      </c>
      <c r="L1252" s="20">
        <v>27.241379310344829</v>
      </c>
      <c r="M1252" s="20">
        <v>27.133333333333329</v>
      </c>
      <c r="N1252" s="20">
        <v>28.966666666666661</v>
      </c>
      <c r="O1252" s="20">
        <v>29.033333333333331</v>
      </c>
      <c r="P1252" s="20">
        <v>29</v>
      </c>
      <c r="Q1252" s="20">
        <v>28.203448275862069</v>
      </c>
      <c r="R1252" s="20">
        <v>25.918518518518511</v>
      </c>
      <c r="S1252" s="20">
        <v>25.666666666666671</v>
      </c>
      <c r="T1252" s="20">
        <v>24.12413793103449</v>
      </c>
      <c r="U1252" s="20">
        <v>24.865555555555549</v>
      </c>
      <c r="V1252" s="43">
        <v>316.47206668491151</v>
      </c>
      <c r="W1252" s="23">
        <v>358</v>
      </c>
      <c r="X1252" s="44">
        <v>0.99444444444444446</v>
      </c>
      <c r="Y1252" s="45"/>
      <c r="Z1252" s="5"/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  <c r="AL1252" s="5"/>
      <c r="AM1252" s="5"/>
    </row>
    <row r="1253" spans="1:39" ht="16.5" customHeight="1" x14ac:dyDescent="0.25">
      <c r="A1253" s="16">
        <v>44010040</v>
      </c>
      <c r="B1253" s="17" t="s">
        <v>1235</v>
      </c>
      <c r="C1253" s="17" t="s">
        <v>669</v>
      </c>
      <c r="D1253" s="46" t="s">
        <v>1303</v>
      </c>
      <c r="E1253" s="17" t="s">
        <v>625</v>
      </c>
      <c r="F1253" s="17">
        <v>7</v>
      </c>
      <c r="G1253" s="17">
        <v>2300</v>
      </c>
      <c r="H1253" s="18">
        <v>-76.817083329999988</v>
      </c>
      <c r="I1253" s="19">
        <v>1.2021111099999999</v>
      </c>
      <c r="J1253" s="42">
        <v>24.562222222222221</v>
      </c>
      <c r="K1253" s="20">
        <v>22.78735404123336</v>
      </c>
      <c r="L1253" s="20">
        <v>26.599999999999991</v>
      </c>
      <c r="M1253" s="20">
        <v>26.966666666666669</v>
      </c>
      <c r="N1253" s="20">
        <v>28.9311111111111</v>
      </c>
      <c r="O1253" s="20">
        <v>28.789536266349579</v>
      </c>
      <c r="P1253" s="20">
        <v>28.90147783251231</v>
      </c>
      <c r="Q1253" s="20">
        <v>27.3641975308642</v>
      </c>
      <c r="R1253" s="20">
        <v>25.29556650246305</v>
      </c>
      <c r="S1253" s="20">
        <v>24.723809523809521</v>
      </c>
      <c r="T1253" s="20">
        <v>24.151010701545779</v>
      </c>
      <c r="U1253" s="20">
        <v>25.533333333333331</v>
      </c>
      <c r="V1253" s="43">
        <v>314.60628573211108</v>
      </c>
      <c r="W1253" s="23">
        <v>349</v>
      </c>
      <c r="X1253" s="44">
        <v>0.96944444444444444</v>
      </c>
      <c r="Y1253" s="45"/>
      <c r="Z1253" s="5"/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  <c r="AL1253" s="5"/>
      <c r="AM1253" s="5"/>
    </row>
    <row r="1254" spans="1:39" ht="16.5" customHeight="1" x14ac:dyDescent="0.25">
      <c r="A1254" s="16">
        <v>47010090</v>
      </c>
      <c r="B1254" s="17" t="s">
        <v>1211</v>
      </c>
      <c r="C1254" s="17" t="s">
        <v>154</v>
      </c>
      <c r="D1254" s="46" t="s">
        <v>1303</v>
      </c>
      <c r="E1254" s="17" t="s">
        <v>625</v>
      </c>
      <c r="F1254" s="17">
        <v>7</v>
      </c>
      <c r="G1254" s="17">
        <v>2140</v>
      </c>
      <c r="H1254" s="18">
        <v>-76.883388890000006</v>
      </c>
      <c r="I1254" s="19">
        <v>1.17894444</v>
      </c>
      <c r="J1254" s="42">
        <v>14.346666666666669</v>
      </c>
      <c r="K1254" s="20">
        <v>14.44855295566502</v>
      </c>
      <c r="L1254" s="20">
        <v>18.954444444444441</v>
      </c>
      <c r="M1254" s="20">
        <v>20.341379310344831</v>
      </c>
      <c r="N1254" s="20">
        <v>23.094444444444441</v>
      </c>
      <c r="O1254" s="20">
        <v>23.733333333333331</v>
      </c>
      <c r="P1254" s="20">
        <v>23.965317460317461</v>
      </c>
      <c r="Q1254" s="20">
        <v>20.79</v>
      </c>
      <c r="R1254" s="20">
        <v>16.858620689655179</v>
      </c>
      <c r="S1254" s="20">
        <v>14.32375478927203</v>
      </c>
      <c r="T1254" s="20">
        <v>14.71494252873563</v>
      </c>
      <c r="U1254" s="20">
        <v>15.46666666666667</v>
      </c>
      <c r="V1254" s="43">
        <v>221.03812328954569</v>
      </c>
      <c r="W1254" s="23">
        <v>358</v>
      </c>
      <c r="X1254" s="44">
        <v>0.99444444444444446</v>
      </c>
      <c r="Y1254" s="45"/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/>
      <c r="AM1254" s="5"/>
    </row>
    <row r="1255" spans="1:39" ht="16.5" customHeight="1" x14ac:dyDescent="0.25">
      <c r="A1255" s="16">
        <v>47010180</v>
      </c>
      <c r="B1255" s="17" t="s">
        <v>1211</v>
      </c>
      <c r="C1255" s="17" t="s">
        <v>655</v>
      </c>
      <c r="D1255" s="46" t="s">
        <v>1303</v>
      </c>
      <c r="E1255" s="17" t="s">
        <v>625</v>
      </c>
      <c r="F1255" s="17">
        <v>7</v>
      </c>
      <c r="G1255" s="17">
        <v>3000</v>
      </c>
      <c r="H1255" s="18">
        <v>-76.844999999999999</v>
      </c>
      <c r="I1255" s="19">
        <v>1.1454166699999999</v>
      </c>
      <c r="J1255" s="42">
        <v>21.43333333333333</v>
      </c>
      <c r="K1255" s="20">
        <v>20.640127257799669</v>
      </c>
      <c r="L1255" s="20">
        <v>25.43333333333333</v>
      </c>
      <c r="M1255" s="20">
        <v>26.533333333333331</v>
      </c>
      <c r="N1255" s="20">
        <v>28.527777777777771</v>
      </c>
      <c r="O1255" s="20">
        <v>28.666666666666661</v>
      </c>
      <c r="P1255" s="20">
        <v>29.166666666666661</v>
      </c>
      <c r="Q1255" s="20">
        <v>26.899999999999991</v>
      </c>
      <c r="R1255" s="20">
        <v>22.9</v>
      </c>
      <c r="S1255" s="20">
        <v>22.9</v>
      </c>
      <c r="T1255" s="20">
        <v>21.733333333333331</v>
      </c>
      <c r="U1255" s="20">
        <v>23.666666666666661</v>
      </c>
      <c r="V1255" s="43">
        <v>298.50123836891078</v>
      </c>
      <c r="W1255" s="23">
        <v>360</v>
      </c>
      <c r="X1255" s="44">
        <v>1</v>
      </c>
      <c r="Y1255" s="45"/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/>
      <c r="AM1255" s="5"/>
    </row>
    <row r="1256" spans="1:39" ht="16.5" customHeight="1" x14ac:dyDescent="0.25">
      <c r="A1256" s="16">
        <v>47020010</v>
      </c>
      <c r="B1256" s="17" t="s">
        <v>1211</v>
      </c>
      <c r="C1256" s="17" t="s">
        <v>639</v>
      </c>
      <c r="D1256" s="17" t="s">
        <v>2519</v>
      </c>
      <c r="E1256" s="17" t="s">
        <v>625</v>
      </c>
      <c r="F1256" s="17">
        <v>7</v>
      </c>
      <c r="G1256" s="17">
        <v>500</v>
      </c>
      <c r="H1256" s="18">
        <v>-76.927250000000001</v>
      </c>
      <c r="I1256" s="19">
        <v>0.27927777999999998</v>
      </c>
      <c r="J1256" s="42">
        <v>11.257287356321839</v>
      </c>
      <c r="K1256" s="20">
        <v>11.996198608101791</v>
      </c>
      <c r="L1256" s="20">
        <v>16.048585322723259</v>
      </c>
      <c r="M1256" s="20">
        <v>15.84456233421751</v>
      </c>
      <c r="N1256" s="20">
        <v>17.307175630291841</v>
      </c>
      <c r="O1256" s="20">
        <v>17.55457314078004</v>
      </c>
      <c r="P1256" s="20">
        <v>15.76117496807152</v>
      </c>
      <c r="Q1256" s="20">
        <v>11.775478927203061</v>
      </c>
      <c r="R1256" s="20">
        <v>11.550250515767759</v>
      </c>
      <c r="S1256" s="20">
        <v>12.795657726692211</v>
      </c>
      <c r="T1256" s="20">
        <v>14.43805874840357</v>
      </c>
      <c r="U1256" s="20">
        <v>13.980137931034481</v>
      </c>
      <c r="V1256" s="43">
        <v>170.3091412096089</v>
      </c>
      <c r="W1256" s="23">
        <v>315</v>
      </c>
      <c r="X1256" s="44">
        <v>0.875</v>
      </c>
      <c r="Y1256" s="45"/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</row>
    <row r="1257" spans="1:39" ht="16.5" customHeight="1" x14ac:dyDescent="0.25">
      <c r="A1257" s="16">
        <v>47010020</v>
      </c>
      <c r="B1257" s="17" t="s">
        <v>1235</v>
      </c>
      <c r="C1257" s="17" t="s">
        <v>729</v>
      </c>
      <c r="D1257" s="17" t="s">
        <v>2119</v>
      </c>
      <c r="E1257" s="17" t="s">
        <v>625</v>
      </c>
      <c r="F1257" s="17">
        <v>7</v>
      </c>
      <c r="G1257" s="17">
        <v>270</v>
      </c>
      <c r="H1257" s="18">
        <v>-76.981277779999999</v>
      </c>
      <c r="I1257" s="19">
        <v>1.1178888899999999</v>
      </c>
      <c r="J1257" s="42">
        <v>20.966666666666669</v>
      </c>
      <c r="K1257" s="20">
        <v>20.511637380543451</v>
      </c>
      <c r="L1257" s="20">
        <v>24.63563218390804</v>
      </c>
      <c r="M1257" s="20">
        <v>24.893899204244029</v>
      </c>
      <c r="N1257" s="20">
        <v>26.566666666666659</v>
      </c>
      <c r="O1257" s="20">
        <v>26.316666666666659</v>
      </c>
      <c r="P1257" s="20">
        <v>27.241379310344819</v>
      </c>
      <c r="Q1257" s="20">
        <v>25.241379310344819</v>
      </c>
      <c r="R1257" s="20">
        <v>22.758620689655171</v>
      </c>
      <c r="S1257" s="20">
        <v>22.081122448979581</v>
      </c>
      <c r="T1257" s="20">
        <v>20.682076544145509</v>
      </c>
      <c r="U1257" s="20">
        <v>22.93095238095238</v>
      </c>
      <c r="V1257" s="43">
        <v>284.82669945311778</v>
      </c>
      <c r="W1257" s="23">
        <v>351</v>
      </c>
      <c r="X1257" s="44">
        <v>0.97499999999999998</v>
      </c>
      <c r="Y1257" s="45"/>
      <c r="Z1257" s="5"/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  <c r="AL1257" s="5"/>
      <c r="AM1257" s="5"/>
    </row>
    <row r="1258" spans="1:39" ht="16.5" customHeight="1" x14ac:dyDescent="0.25">
      <c r="A1258" s="16">
        <v>47010150</v>
      </c>
      <c r="B1258" s="17" t="s">
        <v>1211</v>
      </c>
      <c r="C1258" s="17" t="s">
        <v>626</v>
      </c>
      <c r="D1258" s="17" t="s">
        <v>2119</v>
      </c>
      <c r="E1258" s="17" t="s">
        <v>625</v>
      </c>
      <c r="F1258" s="17">
        <v>7</v>
      </c>
      <c r="G1258" s="17">
        <v>2300</v>
      </c>
      <c r="H1258" s="18">
        <v>-77.037305560000007</v>
      </c>
      <c r="I1258" s="19">
        <v>1.1367499999999999</v>
      </c>
      <c r="J1258" s="42">
        <v>17.89222222222222</v>
      </c>
      <c r="K1258" s="20">
        <v>17.812807881773399</v>
      </c>
      <c r="L1258" s="20">
        <v>22.723333333333329</v>
      </c>
      <c r="M1258" s="20">
        <v>24.137931034482769</v>
      </c>
      <c r="N1258" s="20">
        <v>26.06896551724137</v>
      </c>
      <c r="O1258" s="20">
        <v>26.132183908045981</v>
      </c>
      <c r="P1258" s="20">
        <v>25.923645320197039</v>
      </c>
      <c r="Q1258" s="20">
        <v>23.215804597701151</v>
      </c>
      <c r="R1258" s="20">
        <v>19.379310344827591</v>
      </c>
      <c r="S1258" s="20">
        <v>17.669135802469139</v>
      </c>
      <c r="T1258" s="20">
        <v>17.889655172413789</v>
      </c>
      <c r="U1258" s="20">
        <v>18.527777777777779</v>
      </c>
      <c r="V1258" s="43">
        <v>257.37277291248557</v>
      </c>
      <c r="W1258" s="23">
        <v>354</v>
      </c>
      <c r="X1258" s="44">
        <v>0.98333333333333328</v>
      </c>
      <c r="Y1258" s="45"/>
      <c r="Z1258" s="5"/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  <c r="AL1258" s="5"/>
      <c r="AM1258" s="5"/>
    </row>
    <row r="1259" spans="1:39" ht="16.5" customHeight="1" x14ac:dyDescent="0.25">
      <c r="A1259" s="16">
        <v>47015090</v>
      </c>
      <c r="B1259" s="17" t="s">
        <v>1236</v>
      </c>
      <c r="C1259" s="17" t="s">
        <v>1660</v>
      </c>
      <c r="D1259" s="17" t="s">
        <v>2520</v>
      </c>
      <c r="E1259" s="17" t="s">
        <v>625</v>
      </c>
      <c r="F1259" s="17">
        <v>7</v>
      </c>
      <c r="G1259" s="17">
        <v>2067</v>
      </c>
      <c r="H1259" s="18">
        <v>-76.932694439999992</v>
      </c>
      <c r="I1259" s="19">
        <v>1.1683055600000001</v>
      </c>
      <c r="J1259" s="42">
        <v>17.94379915305505</v>
      </c>
      <c r="K1259" s="20">
        <v>16.656637432440519</v>
      </c>
      <c r="L1259" s="20">
        <v>21.014568965517231</v>
      </c>
      <c r="M1259" s="20">
        <v>21.714337817355059</v>
      </c>
      <c r="N1259" s="20">
        <v>24.452696396162821</v>
      </c>
      <c r="O1259" s="20">
        <v>24.1870624837957</v>
      </c>
      <c r="P1259" s="20">
        <v>22.824355500821021</v>
      </c>
      <c r="Q1259" s="20">
        <v>21.19682827759053</v>
      </c>
      <c r="R1259" s="20">
        <v>19.5655172413793</v>
      </c>
      <c r="S1259" s="20">
        <v>18.633091857432628</v>
      </c>
      <c r="T1259" s="20">
        <v>17.92206349206349</v>
      </c>
      <c r="U1259" s="20">
        <v>17.35942528735632</v>
      </c>
      <c r="V1259" s="43">
        <v>243.47038390496971</v>
      </c>
      <c r="W1259" s="23">
        <v>232</v>
      </c>
      <c r="X1259" s="44">
        <v>0.96666666666666667</v>
      </c>
      <c r="Y1259" s="45" t="s">
        <v>1214</v>
      </c>
      <c r="Z1259" s="5"/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  <c r="AL1259" s="5"/>
      <c r="AM1259" s="5"/>
    </row>
    <row r="1260" spans="1:39" ht="16.5" customHeight="1" x14ac:dyDescent="0.25">
      <c r="A1260" s="16">
        <v>47020020</v>
      </c>
      <c r="B1260" s="17" t="s">
        <v>1211</v>
      </c>
      <c r="C1260" s="17" t="s">
        <v>642</v>
      </c>
      <c r="D1260" s="17" t="s">
        <v>2521</v>
      </c>
      <c r="E1260" s="17" t="s">
        <v>625</v>
      </c>
      <c r="F1260" s="17">
        <v>7</v>
      </c>
      <c r="G1260" s="17">
        <v>500</v>
      </c>
      <c r="H1260" s="18">
        <v>-77.099722220000004</v>
      </c>
      <c r="I1260" s="19">
        <v>0.47697222000000011</v>
      </c>
      <c r="J1260" s="42">
        <v>14.474603174603169</v>
      </c>
      <c r="K1260" s="20">
        <v>15.268969165000669</v>
      </c>
      <c r="L1260" s="20">
        <v>19.112880861156722</v>
      </c>
      <c r="M1260" s="20">
        <v>18.002189381499718</v>
      </c>
      <c r="N1260" s="20">
        <v>18.639080459770121</v>
      </c>
      <c r="O1260" s="20">
        <v>18.695767195767189</v>
      </c>
      <c r="P1260" s="20">
        <v>18.369093231162189</v>
      </c>
      <c r="Q1260" s="20">
        <v>13.785897435897439</v>
      </c>
      <c r="R1260" s="20">
        <v>13.577917771883291</v>
      </c>
      <c r="S1260" s="20">
        <v>14.12716049382716</v>
      </c>
      <c r="T1260" s="20">
        <v>16.088859416445629</v>
      </c>
      <c r="U1260" s="20">
        <v>17.18497536945813</v>
      </c>
      <c r="V1260" s="43">
        <v>197.32739395647141</v>
      </c>
      <c r="W1260" s="23">
        <v>331</v>
      </c>
      <c r="X1260" s="44">
        <v>0.9194444444444444</v>
      </c>
      <c r="Y1260" s="45"/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/>
      <c r="AM1260" s="5"/>
    </row>
    <row r="1261" spans="1:39" ht="16.5" customHeight="1" x14ac:dyDescent="0.25">
      <c r="A1261" s="16">
        <v>47015070</v>
      </c>
      <c r="B1261" s="17" t="s">
        <v>1236</v>
      </c>
      <c r="C1261" s="17" t="s">
        <v>2522</v>
      </c>
      <c r="D1261" s="17" t="s">
        <v>652</v>
      </c>
      <c r="E1261" s="17" t="s">
        <v>625</v>
      </c>
      <c r="F1261" s="17">
        <v>7</v>
      </c>
      <c r="G1261" s="17">
        <v>362</v>
      </c>
      <c r="H1261" s="18">
        <v>-76.570444440000003</v>
      </c>
      <c r="I1261" s="19">
        <v>0.83897222000000005</v>
      </c>
      <c r="J1261" s="42">
        <v>15.15</v>
      </c>
      <c r="K1261" s="20">
        <v>14.03213039977264</v>
      </c>
      <c r="L1261" s="20">
        <v>21.983759553203999</v>
      </c>
      <c r="M1261" s="20">
        <v>21.932290939550469</v>
      </c>
      <c r="N1261" s="20">
        <v>24.078390900623209</v>
      </c>
      <c r="O1261" s="20">
        <v>23.330665301627189</v>
      </c>
      <c r="P1261" s="20">
        <v>21.31184210526315</v>
      </c>
      <c r="Q1261" s="20">
        <v>18.861111111111111</v>
      </c>
      <c r="R1261" s="20">
        <v>17.675525019445171</v>
      </c>
      <c r="S1261" s="20">
        <v>19.50436781609195</v>
      </c>
      <c r="T1261" s="20">
        <v>19.239326765188839</v>
      </c>
      <c r="U1261" s="20">
        <v>18.85763090676884</v>
      </c>
      <c r="V1261" s="43">
        <v>235.95704081864659</v>
      </c>
      <c r="W1261" s="23">
        <v>227</v>
      </c>
      <c r="X1261" s="44">
        <v>0.9458333333333333</v>
      </c>
      <c r="Y1261" s="45" t="s">
        <v>1214</v>
      </c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/>
      <c r="AM1261" s="5"/>
    </row>
    <row r="1262" spans="1:39" ht="16.5" customHeight="1" x14ac:dyDescent="0.25">
      <c r="A1262" s="16">
        <v>44015010</v>
      </c>
      <c r="B1262" s="17" t="s">
        <v>1244</v>
      </c>
      <c r="C1262" s="17" t="s">
        <v>652</v>
      </c>
      <c r="D1262" s="17" t="s">
        <v>652</v>
      </c>
      <c r="E1262" s="17" t="s">
        <v>625</v>
      </c>
      <c r="F1262" s="17">
        <v>7</v>
      </c>
      <c r="G1262" s="17">
        <v>440</v>
      </c>
      <c r="H1262" s="18">
        <v>-76.619250000000008</v>
      </c>
      <c r="I1262" s="19">
        <v>1.0342499999999999</v>
      </c>
      <c r="J1262" s="42">
        <v>21.023849496608111</v>
      </c>
      <c r="K1262" s="20">
        <v>19.729338248136141</v>
      </c>
      <c r="L1262" s="20">
        <v>24.996072796934861</v>
      </c>
      <c r="M1262" s="20">
        <v>24.653256704980851</v>
      </c>
      <c r="N1262" s="20">
        <v>27.494739519739522</v>
      </c>
      <c r="O1262" s="20">
        <v>26.351460124279601</v>
      </c>
      <c r="P1262" s="20">
        <v>24.884325745623919</v>
      </c>
      <c r="Q1262" s="20">
        <v>22.187381309345319</v>
      </c>
      <c r="R1262" s="20">
        <v>20.360126153854289</v>
      </c>
      <c r="S1262" s="20">
        <v>22.10456486042693</v>
      </c>
      <c r="T1262" s="20">
        <v>21.81309523809524</v>
      </c>
      <c r="U1262" s="20">
        <v>24.17431539355314</v>
      </c>
      <c r="V1262" s="43">
        <v>279.77252559157802</v>
      </c>
      <c r="W1262" s="23">
        <v>219</v>
      </c>
      <c r="X1262" s="44">
        <v>0.91249999999999998</v>
      </c>
      <c r="Y1262" s="45" t="s">
        <v>1214</v>
      </c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/>
      <c r="AM1262" s="5"/>
    </row>
    <row r="1263" spans="1:39" ht="16.5" customHeight="1" x14ac:dyDescent="0.25">
      <c r="A1263" s="16">
        <v>26125061</v>
      </c>
      <c r="B1263" s="17" t="s">
        <v>1218</v>
      </c>
      <c r="C1263" s="17" t="s">
        <v>67</v>
      </c>
      <c r="D1263" s="17" t="s">
        <v>69</v>
      </c>
      <c r="E1263" s="17" t="s">
        <v>68</v>
      </c>
      <c r="F1263" s="17">
        <v>9</v>
      </c>
      <c r="G1263" s="17">
        <v>1229</v>
      </c>
      <c r="H1263" s="18">
        <v>-75.766388890000002</v>
      </c>
      <c r="I1263" s="19">
        <v>4.4547222199999998</v>
      </c>
      <c r="J1263" s="42">
        <v>14.05788177339902</v>
      </c>
      <c r="K1263" s="20">
        <v>13.39936664320901</v>
      </c>
      <c r="L1263" s="20">
        <v>19.27241379310345</v>
      </c>
      <c r="M1263" s="20">
        <v>21.482758620689651</v>
      </c>
      <c r="N1263" s="20">
        <v>21</v>
      </c>
      <c r="O1263" s="20">
        <v>16.1807372175981</v>
      </c>
      <c r="P1263" s="20">
        <v>13.902472527472529</v>
      </c>
      <c r="Q1263" s="20">
        <v>12.017323481116581</v>
      </c>
      <c r="R1263" s="20">
        <v>16.65217391304347</v>
      </c>
      <c r="S1263" s="20">
        <v>21.183465959328021</v>
      </c>
      <c r="T1263" s="20">
        <v>21.723214285714288</v>
      </c>
      <c r="U1263" s="20">
        <v>16.93154761904762</v>
      </c>
      <c r="V1263" s="43">
        <v>207.8033558337217</v>
      </c>
      <c r="W1263" s="23">
        <v>344</v>
      </c>
      <c r="X1263" s="44">
        <v>0.9555555555555556</v>
      </c>
      <c r="Y1263" s="45"/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/>
      <c r="AM1263" s="5"/>
    </row>
    <row r="1264" spans="1:39" ht="16.5" customHeight="1" x14ac:dyDescent="0.25">
      <c r="A1264" s="16">
        <v>26120170</v>
      </c>
      <c r="B1264" s="17" t="s">
        <v>1211</v>
      </c>
      <c r="C1264" s="17" t="s">
        <v>920</v>
      </c>
      <c r="D1264" s="17" t="s">
        <v>920</v>
      </c>
      <c r="E1264" s="17" t="s">
        <v>68</v>
      </c>
      <c r="F1264" s="17">
        <v>9</v>
      </c>
      <c r="G1264" s="17">
        <v>1685</v>
      </c>
      <c r="H1264" s="18">
        <v>-75.706277779999994</v>
      </c>
      <c r="I1264" s="19">
        <v>4.3327499999999999</v>
      </c>
      <c r="J1264" s="42">
        <v>11.36666666666666</v>
      </c>
      <c r="K1264" s="20">
        <v>10.90802545155994</v>
      </c>
      <c r="L1264" s="20">
        <v>16.100000000000001</v>
      </c>
      <c r="M1264" s="20">
        <v>19.033333333333331</v>
      </c>
      <c r="N1264" s="20">
        <v>18.36666666666666</v>
      </c>
      <c r="O1264" s="20">
        <v>12.83333333333333</v>
      </c>
      <c r="P1264" s="20">
        <v>9.466666666666665</v>
      </c>
      <c r="Q1264" s="20">
        <v>7.7666666666666639</v>
      </c>
      <c r="R1264" s="20">
        <v>11.65517241379311</v>
      </c>
      <c r="S1264" s="20">
        <v>17.892857142857149</v>
      </c>
      <c r="T1264" s="20">
        <v>20.172413793103448</v>
      </c>
      <c r="U1264" s="20">
        <v>14.3448275862069</v>
      </c>
      <c r="V1264" s="43">
        <v>169.90662972085391</v>
      </c>
      <c r="W1264" s="23">
        <v>355</v>
      </c>
      <c r="X1264" s="44">
        <v>0.98611111111111116</v>
      </c>
      <c r="Y1264" s="45"/>
      <c r="Z1264" s="5"/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  <c r="AL1264" s="5"/>
      <c r="AM1264" s="5"/>
    </row>
    <row r="1265" spans="1:39" ht="16.5" customHeight="1" x14ac:dyDescent="0.25">
      <c r="A1265" s="16">
        <v>26120160</v>
      </c>
      <c r="B1265" s="17" t="s">
        <v>1211</v>
      </c>
      <c r="C1265" s="17" t="s">
        <v>942</v>
      </c>
      <c r="D1265" s="17" t="s">
        <v>942</v>
      </c>
      <c r="E1265" s="17" t="s">
        <v>68</v>
      </c>
      <c r="F1265" s="17">
        <v>9</v>
      </c>
      <c r="G1265" s="17">
        <v>1926</v>
      </c>
      <c r="H1265" s="18">
        <v>-75.569166670000001</v>
      </c>
      <c r="I1265" s="19">
        <v>4.6362777799999986</v>
      </c>
      <c r="J1265" s="42">
        <v>9.2033205619412488</v>
      </c>
      <c r="K1265" s="20">
        <v>9.0615014747917044</v>
      </c>
      <c r="L1265" s="20">
        <v>12.45333333333333</v>
      </c>
      <c r="M1265" s="20">
        <v>12.266666666666669</v>
      </c>
      <c r="N1265" s="20">
        <v>11.88691358024691</v>
      </c>
      <c r="O1265" s="20">
        <v>7.043103448275863</v>
      </c>
      <c r="P1265" s="20">
        <v>4.8643678160919519</v>
      </c>
      <c r="Q1265" s="20">
        <v>4.5172413793103434</v>
      </c>
      <c r="R1265" s="20">
        <v>7.4875148632580277</v>
      </c>
      <c r="S1265" s="20">
        <v>14.413793103448279</v>
      </c>
      <c r="T1265" s="20">
        <v>16.586206896551719</v>
      </c>
      <c r="U1265" s="20">
        <v>10.98045977011494</v>
      </c>
      <c r="V1265" s="43">
        <v>120.764422894031</v>
      </c>
      <c r="W1265" s="23">
        <v>351</v>
      </c>
      <c r="X1265" s="44">
        <v>0.97499999999999998</v>
      </c>
      <c r="Y1265" s="45"/>
      <c r="Z1265" s="5"/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  <c r="AL1265" s="5"/>
      <c r="AM1265" s="5"/>
    </row>
    <row r="1266" spans="1:39" ht="16.5" customHeight="1" x14ac:dyDescent="0.25">
      <c r="A1266" s="16">
        <v>54010020</v>
      </c>
      <c r="B1266" s="17" t="s">
        <v>1211</v>
      </c>
      <c r="C1266" s="17" t="s">
        <v>2139</v>
      </c>
      <c r="D1266" s="17" t="s">
        <v>2140</v>
      </c>
      <c r="E1266" s="17" t="s">
        <v>2141</v>
      </c>
      <c r="F1266" s="17">
        <v>9</v>
      </c>
      <c r="G1266" s="17">
        <v>2004</v>
      </c>
      <c r="H1266" s="18">
        <v>-75.979416669999992</v>
      </c>
      <c r="I1266" s="19">
        <v>5.1715555599999998</v>
      </c>
      <c r="J1266" s="42">
        <v>12.24712643678161</v>
      </c>
      <c r="K1266" s="20">
        <v>12.845477558839629</v>
      </c>
      <c r="L1266" s="20">
        <v>15.22222222222222</v>
      </c>
      <c r="M1266" s="20">
        <v>18.296296296296301</v>
      </c>
      <c r="N1266" s="20">
        <v>18.714285714285719</v>
      </c>
      <c r="O1266" s="20">
        <v>15.378078817733989</v>
      </c>
      <c r="P1266" s="20">
        <v>14.02848932676519</v>
      </c>
      <c r="Q1266" s="20">
        <v>13.616666666666671</v>
      </c>
      <c r="R1266" s="20">
        <v>14.142857142857141</v>
      </c>
      <c r="S1266" s="20">
        <v>17.951484230055659</v>
      </c>
      <c r="T1266" s="20">
        <v>20.102955665024631</v>
      </c>
      <c r="U1266" s="20">
        <v>14.62142857142857</v>
      </c>
      <c r="V1266" s="43">
        <v>187.16736864895731</v>
      </c>
      <c r="W1266" s="23">
        <v>335</v>
      </c>
      <c r="X1266" s="44">
        <v>0.93055555555555558</v>
      </c>
      <c r="Y1266" s="45"/>
      <c r="Z1266" s="5"/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  <c r="AL1266" s="5"/>
      <c r="AM1266" s="5"/>
    </row>
    <row r="1267" spans="1:39" ht="16.5" customHeight="1" x14ac:dyDescent="0.25">
      <c r="A1267" s="16">
        <v>26140090</v>
      </c>
      <c r="B1267" s="17" t="s">
        <v>1211</v>
      </c>
      <c r="C1267" s="17" t="s">
        <v>947</v>
      </c>
      <c r="D1267" s="17" t="s">
        <v>2142</v>
      </c>
      <c r="E1267" s="17" t="s">
        <v>2141</v>
      </c>
      <c r="F1267" s="17">
        <v>9</v>
      </c>
      <c r="G1267" s="17">
        <v>1609</v>
      </c>
      <c r="H1267" s="18">
        <v>-75.862777780000002</v>
      </c>
      <c r="I1267" s="19">
        <v>5.1670555599999997</v>
      </c>
      <c r="J1267" s="42">
        <v>8.827586206896548</v>
      </c>
      <c r="K1267" s="20">
        <v>9.8859107979079237</v>
      </c>
      <c r="L1267" s="20">
        <v>12.554444444444441</v>
      </c>
      <c r="M1267" s="20">
        <v>15.64712643678161</v>
      </c>
      <c r="N1267" s="20">
        <v>15.733333333333331</v>
      </c>
      <c r="O1267" s="20">
        <v>12.342528735632181</v>
      </c>
      <c r="P1267" s="20">
        <v>10.793103448275859</v>
      </c>
      <c r="Q1267" s="20">
        <v>10.133333333333329</v>
      </c>
      <c r="R1267" s="20">
        <v>12.11671087533157</v>
      </c>
      <c r="S1267" s="20">
        <v>15.15238095238095</v>
      </c>
      <c r="T1267" s="20">
        <v>15.86206896551724</v>
      </c>
      <c r="U1267" s="20">
        <v>11.97502972651605</v>
      </c>
      <c r="V1267" s="43">
        <v>151.02355725635101</v>
      </c>
      <c r="W1267" s="23">
        <v>353</v>
      </c>
      <c r="X1267" s="44">
        <v>0.98055555555555551</v>
      </c>
      <c r="Y1267" s="45"/>
      <c r="Z1267" s="5"/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  <c r="AL1267" s="5"/>
      <c r="AM1267" s="5"/>
    </row>
    <row r="1268" spans="1:39" ht="16.5" customHeight="1" x14ac:dyDescent="0.25">
      <c r="A1268" s="16">
        <v>26140110</v>
      </c>
      <c r="B1268" s="17" t="s">
        <v>1211</v>
      </c>
      <c r="C1268" s="17" t="s">
        <v>2143</v>
      </c>
      <c r="D1268" s="17" t="s">
        <v>2144</v>
      </c>
      <c r="E1268" s="17" t="s">
        <v>2141</v>
      </c>
      <c r="F1268" s="17">
        <v>9</v>
      </c>
      <c r="G1268" s="17">
        <v>2173</v>
      </c>
      <c r="H1268" s="18">
        <v>-75.787666669999993</v>
      </c>
      <c r="I1268" s="19">
        <v>5.3178611099999999</v>
      </c>
      <c r="J1268" s="42">
        <v>9.1153846153846114</v>
      </c>
      <c r="K1268" s="20">
        <v>9.3612097911666865</v>
      </c>
      <c r="L1268" s="20">
        <v>13.73076923076923</v>
      </c>
      <c r="M1268" s="20">
        <v>16.38461538461538</v>
      </c>
      <c r="N1268" s="20">
        <v>15.71153846153846</v>
      </c>
      <c r="O1268" s="20">
        <v>12.11538461538461</v>
      </c>
      <c r="P1268" s="20">
        <v>11.084615384615381</v>
      </c>
      <c r="Q1268" s="20">
        <v>9.9753086419753103</v>
      </c>
      <c r="R1268" s="20">
        <v>13.55835543766578</v>
      </c>
      <c r="S1268" s="20">
        <v>16.99080459770115</v>
      </c>
      <c r="T1268" s="20">
        <v>16.11538461538461</v>
      </c>
      <c r="U1268" s="20">
        <v>11.92307692307692</v>
      </c>
      <c r="V1268" s="43">
        <v>156.0664476992782</v>
      </c>
      <c r="W1268" s="23">
        <v>312</v>
      </c>
      <c r="X1268" s="44">
        <v>0.8666666666666667</v>
      </c>
      <c r="Y1268" s="45"/>
      <c r="Z1268" s="5"/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  <c r="AL1268" s="5"/>
      <c r="AM1268" s="5"/>
    </row>
    <row r="1269" spans="1:39" ht="16.5" customHeight="1" x14ac:dyDescent="0.25">
      <c r="A1269" s="16">
        <v>26140080</v>
      </c>
      <c r="B1269" s="17" t="s">
        <v>1211</v>
      </c>
      <c r="C1269" s="17" t="s">
        <v>2145</v>
      </c>
      <c r="D1269" s="17" t="s">
        <v>2144</v>
      </c>
      <c r="E1269" s="17" t="s">
        <v>2141</v>
      </c>
      <c r="F1269" s="17">
        <v>9</v>
      </c>
      <c r="G1269" s="17">
        <v>1478</v>
      </c>
      <c r="H1269" s="18">
        <v>-75.825833329999995</v>
      </c>
      <c r="I1269" s="19">
        <v>5.2808055600000001</v>
      </c>
      <c r="J1269" s="42">
        <v>11.766666666666669</v>
      </c>
      <c r="K1269" s="20">
        <v>11.57448615593681</v>
      </c>
      <c r="L1269" s="20">
        <v>15.241379310344829</v>
      </c>
      <c r="M1269" s="20">
        <v>18.399999999999999</v>
      </c>
      <c r="N1269" s="20">
        <v>19.233333333333331</v>
      </c>
      <c r="O1269" s="20">
        <v>14.51609195402299</v>
      </c>
      <c r="P1269" s="20">
        <v>12.566666666666659</v>
      </c>
      <c r="Q1269" s="20">
        <v>11.8</v>
      </c>
      <c r="R1269" s="20">
        <v>14.82758620689655</v>
      </c>
      <c r="S1269" s="20">
        <v>18.214814814814819</v>
      </c>
      <c r="T1269" s="20">
        <v>17.827586206896552</v>
      </c>
      <c r="U1269" s="20">
        <v>14.206896551724141</v>
      </c>
      <c r="V1269" s="43">
        <v>180.17550786730331</v>
      </c>
      <c r="W1269" s="23">
        <v>351</v>
      </c>
      <c r="X1269" s="44">
        <v>0.97499999999999998</v>
      </c>
      <c r="Y1269" s="45"/>
      <c r="Z1269" s="5"/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  <c r="AL1269" s="5"/>
      <c r="AM1269" s="5"/>
    </row>
    <row r="1270" spans="1:39" ht="16.5" customHeight="1" x14ac:dyDescent="0.25">
      <c r="A1270" s="16">
        <v>26140180</v>
      </c>
      <c r="B1270" s="17" t="s">
        <v>1211</v>
      </c>
      <c r="C1270" s="17" t="s">
        <v>2146</v>
      </c>
      <c r="D1270" s="17" t="s">
        <v>950</v>
      </c>
      <c r="E1270" s="17" t="s">
        <v>2141</v>
      </c>
      <c r="F1270" s="17">
        <v>9</v>
      </c>
      <c r="G1270" s="17">
        <v>922</v>
      </c>
      <c r="H1270" s="18">
        <v>-75.882777779999998</v>
      </c>
      <c r="I1270" s="19">
        <v>4.8925000000000001</v>
      </c>
      <c r="J1270" s="42">
        <v>8.3448275862068932</v>
      </c>
      <c r="K1270" s="20">
        <v>9.7808087027914627</v>
      </c>
      <c r="L1270" s="20">
        <v>12.9</v>
      </c>
      <c r="M1270" s="20">
        <v>15.82380952380953</v>
      </c>
      <c r="N1270" s="20">
        <v>15.152222222222219</v>
      </c>
      <c r="O1270" s="20">
        <v>11.9</v>
      </c>
      <c r="P1270" s="20">
        <v>9.8000000000000007</v>
      </c>
      <c r="Q1270" s="20">
        <v>8.6088888888888881</v>
      </c>
      <c r="R1270" s="20">
        <v>11.03448275862069</v>
      </c>
      <c r="S1270" s="20">
        <v>14.83809523809524</v>
      </c>
      <c r="T1270" s="20">
        <v>15.793103448275859</v>
      </c>
      <c r="U1270" s="20">
        <v>11.81149425287356</v>
      </c>
      <c r="V1270" s="43">
        <v>145.78773262178439</v>
      </c>
      <c r="W1270" s="23">
        <v>354</v>
      </c>
      <c r="X1270" s="44">
        <v>0.98333333333333328</v>
      </c>
      <c r="Y1270" s="45"/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  <c r="AL1270" s="5"/>
      <c r="AM1270" s="5"/>
    </row>
    <row r="1271" spans="1:39" ht="16.5" customHeight="1" x14ac:dyDescent="0.25">
      <c r="A1271" s="16">
        <v>26130200</v>
      </c>
      <c r="B1271" s="17" t="s">
        <v>1211</v>
      </c>
      <c r="C1271" s="17" t="s">
        <v>2147</v>
      </c>
      <c r="D1271" s="17" t="s">
        <v>2148</v>
      </c>
      <c r="E1271" s="17" t="s">
        <v>2141</v>
      </c>
      <c r="F1271" s="17">
        <v>9</v>
      </c>
      <c r="G1271" s="17">
        <v>1587</v>
      </c>
      <c r="H1271" s="18">
        <v>-75.741666670000001</v>
      </c>
      <c r="I1271" s="19">
        <v>4.9624166699999996</v>
      </c>
      <c r="J1271" s="42">
        <v>10.584615384615381</v>
      </c>
      <c r="K1271" s="20">
        <v>10.98621022974471</v>
      </c>
      <c r="L1271" s="20">
        <v>13.37487684729064</v>
      </c>
      <c r="M1271" s="20">
        <v>15.703201970443351</v>
      </c>
      <c r="N1271" s="20">
        <v>16.178571428571431</v>
      </c>
      <c r="O1271" s="20">
        <v>13.903940886699511</v>
      </c>
      <c r="P1271" s="20">
        <v>11.695061728395061</v>
      </c>
      <c r="Q1271" s="20">
        <v>11.44047619047619</v>
      </c>
      <c r="R1271" s="20">
        <v>12.997445721583659</v>
      </c>
      <c r="S1271" s="20">
        <v>16.22133333333333</v>
      </c>
      <c r="T1271" s="20">
        <v>15.978448275862069</v>
      </c>
      <c r="U1271" s="20">
        <v>12.48933333333334</v>
      </c>
      <c r="V1271" s="43">
        <v>161.55351533034869</v>
      </c>
      <c r="W1271" s="23">
        <v>320</v>
      </c>
      <c r="X1271" s="44">
        <v>0.88888888888888884</v>
      </c>
      <c r="Y1271" s="45"/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/>
      <c r="AM1271" s="5"/>
    </row>
    <row r="1272" spans="1:39" ht="16.5" customHeight="1" x14ac:dyDescent="0.25">
      <c r="A1272" s="16">
        <v>26140120</v>
      </c>
      <c r="B1272" s="17" t="s">
        <v>1211</v>
      </c>
      <c r="C1272" s="17" t="s">
        <v>2149</v>
      </c>
      <c r="D1272" s="17" t="s">
        <v>2150</v>
      </c>
      <c r="E1272" s="17" t="s">
        <v>2141</v>
      </c>
      <c r="F1272" s="17">
        <v>9</v>
      </c>
      <c r="G1272" s="17">
        <v>1483</v>
      </c>
      <c r="H1272" s="18">
        <v>-75.87272222</v>
      </c>
      <c r="I1272" s="19">
        <v>5.2942499999999999</v>
      </c>
      <c r="J1272" s="42">
        <v>10.96296296296296</v>
      </c>
      <c r="K1272" s="20">
        <v>12.18618825849801</v>
      </c>
      <c r="L1272" s="20">
        <v>15.16218787158145</v>
      </c>
      <c r="M1272" s="20">
        <v>18.758620689655171</v>
      </c>
      <c r="N1272" s="20">
        <v>18.53218390804598</v>
      </c>
      <c r="O1272" s="20">
        <v>14.74078478002378</v>
      </c>
      <c r="P1272" s="20">
        <v>12.94761904761905</v>
      </c>
      <c r="Q1272" s="20">
        <v>13.44827586206897</v>
      </c>
      <c r="R1272" s="20">
        <v>15.321046373365039</v>
      </c>
      <c r="S1272" s="20">
        <v>18.999999999999989</v>
      </c>
      <c r="T1272" s="20">
        <v>17.424579582130121</v>
      </c>
      <c r="U1272" s="20">
        <v>12.567607492550019</v>
      </c>
      <c r="V1272" s="43">
        <v>181.0520568285005</v>
      </c>
      <c r="W1272" s="23">
        <v>348</v>
      </c>
      <c r="X1272" s="44">
        <v>0.96666666666666667</v>
      </c>
      <c r="Y1272" s="45"/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/>
      <c r="AM1272" s="5"/>
    </row>
    <row r="1273" spans="1:39" ht="16.5" customHeight="1" x14ac:dyDescent="0.25">
      <c r="A1273" s="16">
        <v>26135040</v>
      </c>
      <c r="B1273" s="17" t="s">
        <v>1218</v>
      </c>
      <c r="C1273" s="17" t="s">
        <v>64</v>
      </c>
      <c r="D1273" s="17" t="s">
        <v>66</v>
      </c>
      <c r="E1273" s="17" t="s">
        <v>2141</v>
      </c>
      <c r="F1273" s="17">
        <v>9</v>
      </c>
      <c r="G1273" s="17">
        <v>1342</v>
      </c>
      <c r="H1273" s="18">
        <v>-75.737222220000007</v>
      </c>
      <c r="I1273" s="19">
        <v>4.8158611100000002</v>
      </c>
      <c r="J1273" s="42">
        <v>15.37222222222222</v>
      </c>
      <c r="K1273" s="20">
        <v>16.588177339901481</v>
      </c>
      <c r="L1273" s="20">
        <v>21.18888888888889</v>
      </c>
      <c r="M1273" s="20">
        <v>23.766666666666669</v>
      </c>
      <c r="N1273" s="20">
        <v>24.033333333333331</v>
      </c>
      <c r="O1273" s="20">
        <v>21.345977011494249</v>
      </c>
      <c r="P1273" s="20">
        <v>19.496666666666659</v>
      </c>
      <c r="Q1273" s="20">
        <v>17.331034482758621</v>
      </c>
      <c r="R1273" s="20">
        <v>19.892592592592589</v>
      </c>
      <c r="S1273" s="20">
        <v>23.103448275862071</v>
      </c>
      <c r="T1273" s="20">
        <v>23.758620689655181</v>
      </c>
      <c r="U1273" s="20">
        <v>19.862068965517238</v>
      </c>
      <c r="V1273" s="43">
        <v>245.7396971355592</v>
      </c>
      <c r="W1273" s="23">
        <v>356</v>
      </c>
      <c r="X1273" s="44">
        <v>0.98888888888888893</v>
      </c>
      <c r="Y1273" s="45"/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/>
      <c r="AM1273" s="5"/>
    </row>
    <row r="1274" spans="1:39" ht="16.5" customHeight="1" x14ac:dyDescent="0.25">
      <c r="A1274" s="16">
        <v>26130220</v>
      </c>
      <c r="B1274" s="17" t="s">
        <v>1211</v>
      </c>
      <c r="C1274" s="17" t="s">
        <v>2151</v>
      </c>
      <c r="D1274" s="17" t="s">
        <v>66</v>
      </c>
      <c r="E1274" s="17" t="s">
        <v>2141</v>
      </c>
      <c r="F1274" s="17">
        <v>9</v>
      </c>
      <c r="G1274" s="17">
        <v>1201</v>
      </c>
      <c r="H1274" s="18">
        <v>-75.84305556000001</v>
      </c>
      <c r="I1274" s="19">
        <v>4.8121666699999999</v>
      </c>
      <c r="J1274" s="42">
        <v>11.66666666666667</v>
      </c>
      <c r="K1274" s="20">
        <v>12.488680213464701</v>
      </c>
      <c r="L1274" s="20">
        <v>17.033333333333321</v>
      </c>
      <c r="M1274" s="20">
        <v>18.687356321839079</v>
      </c>
      <c r="N1274" s="20">
        <v>19.29999999999999</v>
      </c>
      <c r="O1274" s="20">
        <v>15.888505747126439</v>
      </c>
      <c r="P1274" s="20">
        <v>13.3</v>
      </c>
      <c r="Q1274" s="20">
        <v>12.83333333333333</v>
      </c>
      <c r="R1274" s="20">
        <v>15.03448275862069</v>
      </c>
      <c r="S1274" s="20">
        <v>19.357142857142861</v>
      </c>
      <c r="T1274" s="20">
        <v>19.96551724137931</v>
      </c>
      <c r="U1274" s="20">
        <v>15.413793103448279</v>
      </c>
      <c r="V1274" s="43">
        <v>190.96881157635471</v>
      </c>
      <c r="W1274" s="23">
        <v>355</v>
      </c>
      <c r="X1274" s="44">
        <v>0.98611111111111116</v>
      </c>
      <c r="Y1274" s="45"/>
      <c r="Z1274" s="5"/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  <c r="AL1274" s="5"/>
      <c r="AM1274" s="5"/>
    </row>
    <row r="1275" spans="1:39" ht="16.5" customHeight="1" x14ac:dyDescent="0.25">
      <c r="A1275" s="16">
        <v>26130180</v>
      </c>
      <c r="B1275" s="17" t="s">
        <v>1211</v>
      </c>
      <c r="C1275" s="17" t="s">
        <v>141</v>
      </c>
      <c r="D1275" s="17" t="s">
        <v>66</v>
      </c>
      <c r="E1275" s="17" t="s">
        <v>2141</v>
      </c>
      <c r="F1275" s="17">
        <v>9</v>
      </c>
      <c r="G1275" s="17">
        <v>1196</v>
      </c>
      <c r="H1275" s="18">
        <v>-75.858333329999994</v>
      </c>
      <c r="I1275" s="19">
        <v>4.8009722200000002</v>
      </c>
      <c r="J1275" s="42">
        <v>8.1816091954022951</v>
      </c>
      <c r="K1275" s="20">
        <v>8.4865968801313638</v>
      </c>
      <c r="L1275" s="20">
        <v>12.366666666666671</v>
      </c>
      <c r="M1275" s="20">
        <v>13.19310344827587</v>
      </c>
      <c r="N1275" s="20">
        <v>13.96111111111111</v>
      </c>
      <c r="O1275" s="20">
        <v>9.8804597701149426</v>
      </c>
      <c r="P1275" s="20">
        <v>8.6870370370370349</v>
      </c>
      <c r="Q1275" s="20">
        <v>8.2666666666666639</v>
      </c>
      <c r="R1275" s="20">
        <v>10.63852556480381</v>
      </c>
      <c r="S1275" s="20">
        <v>14.107142857142859</v>
      </c>
      <c r="T1275" s="20">
        <v>15.285714285714279</v>
      </c>
      <c r="U1275" s="20">
        <v>11.133597883597879</v>
      </c>
      <c r="V1275" s="43">
        <v>134.18823136666481</v>
      </c>
      <c r="W1275" s="23">
        <v>352</v>
      </c>
      <c r="X1275" s="44">
        <v>0.97777777777777775</v>
      </c>
      <c r="Y1275" s="45"/>
      <c r="Z1275" s="5"/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  <c r="AL1275" s="5"/>
      <c r="AM1275" s="5"/>
    </row>
    <row r="1276" spans="1:39" ht="16.5" customHeight="1" x14ac:dyDescent="0.25">
      <c r="A1276" s="16">
        <v>26170260</v>
      </c>
      <c r="B1276" s="17" t="s">
        <v>1211</v>
      </c>
      <c r="C1276" s="17" t="s">
        <v>2152</v>
      </c>
      <c r="D1276" s="17" t="s">
        <v>2153</v>
      </c>
      <c r="E1276" s="17" t="s">
        <v>2141</v>
      </c>
      <c r="F1276" s="17">
        <v>9</v>
      </c>
      <c r="G1276" s="17">
        <v>797</v>
      </c>
      <c r="H1276" s="18">
        <v>-75.66497222000001</v>
      </c>
      <c r="I1276" s="19">
        <v>5.2810555600000004</v>
      </c>
      <c r="J1276" s="42">
        <v>8.7770114942528714</v>
      </c>
      <c r="K1276" s="20">
        <v>8.1618842364532007</v>
      </c>
      <c r="L1276" s="20">
        <v>10.60814814814815</v>
      </c>
      <c r="M1276" s="20">
        <v>12.606420927467299</v>
      </c>
      <c r="N1276" s="20">
        <v>13.793103448275859</v>
      </c>
      <c r="O1276" s="20">
        <v>9.9182630906768843</v>
      </c>
      <c r="P1276" s="20">
        <v>7.8026159334126044</v>
      </c>
      <c r="Q1276" s="20">
        <v>8.2226190476190464</v>
      </c>
      <c r="R1276" s="20">
        <v>10.66871921182266</v>
      </c>
      <c r="S1276" s="20">
        <v>14.119540229885059</v>
      </c>
      <c r="T1276" s="20">
        <v>13.58620689655173</v>
      </c>
      <c r="U1276" s="20">
        <v>10.74827586206897</v>
      </c>
      <c r="V1276" s="43">
        <v>129.01280852663439</v>
      </c>
      <c r="W1276" s="23">
        <v>346</v>
      </c>
      <c r="X1276" s="44">
        <v>0.96111111111111114</v>
      </c>
      <c r="Y1276" s="45"/>
      <c r="Z1276" s="5"/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  <c r="AL1276" s="5"/>
      <c r="AM1276" s="5"/>
    </row>
    <row r="1277" spans="1:39" ht="16.5" customHeight="1" x14ac:dyDescent="0.25">
      <c r="A1277" s="16">
        <v>26130560</v>
      </c>
      <c r="B1277" s="17" t="s">
        <v>1211</v>
      </c>
      <c r="C1277" s="17" t="s">
        <v>894</v>
      </c>
      <c r="D1277" s="17" t="s">
        <v>2154</v>
      </c>
      <c r="E1277" s="17" t="s">
        <v>2141</v>
      </c>
      <c r="F1277" s="17">
        <v>9</v>
      </c>
      <c r="G1277" s="17">
        <v>1875</v>
      </c>
      <c r="H1277" s="18">
        <v>-75.575555560000012</v>
      </c>
      <c r="I1277" s="19">
        <v>4.7327222200000003</v>
      </c>
      <c r="J1277" s="42">
        <v>17.148148148148149</v>
      </c>
      <c r="K1277" s="20">
        <v>17.557819690243061</v>
      </c>
      <c r="L1277" s="20">
        <v>23.111111111111111</v>
      </c>
      <c r="M1277" s="20">
        <v>24.46153846153846</v>
      </c>
      <c r="N1277" s="20">
        <v>23.666666666666661</v>
      </c>
      <c r="O1277" s="20">
        <v>19.662087912087909</v>
      </c>
      <c r="P1277" s="20">
        <v>16.185108481262329</v>
      </c>
      <c r="Q1277" s="20">
        <v>14.49287749287749</v>
      </c>
      <c r="R1277" s="20">
        <v>18.23372781065088</v>
      </c>
      <c r="S1277" s="20">
        <v>24.688461538461539</v>
      </c>
      <c r="T1277" s="20">
        <v>25.071225071225069</v>
      </c>
      <c r="U1277" s="20">
        <v>21.42857142857142</v>
      </c>
      <c r="V1277" s="43">
        <v>245.7073438128441</v>
      </c>
      <c r="W1277" s="23">
        <v>319</v>
      </c>
      <c r="X1277" s="44">
        <v>0.88611111111111107</v>
      </c>
      <c r="Y1277" s="45"/>
      <c r="Z1277" s="5"/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  <c r="AL1277" s="5"/>
      <c r="AM1277" s="5"/>
    </row>
    <row r="1278" spans="1:39" ht="16.5" customHeight="1" x14ac:dyDescent="0.25">
      <c r="A1278" s="16">
        <v>26130540</v>
      </c>
      <c r="B1278" s="17" t="s">
        <v>1211</v>
      </c>
      <c r="C1278" s="17" t="s">
        <v>2155</v>
      </c>
      <c r="D1278" s="17" t="s">
        <v>2154</v>
      </c>
      <c r="E1278" s="17" t="s">
        <v>2141</v>
      </c>
      <c r="F1278" s="17">
        <v>9</v>
      </c>
      <c r="G1278" s="17">
        <v>1728</v>
      </c>
      <c r="H1278" s="18">
        <v>-75.597194439999996</v>
      </c>
      <c r="I1278" s="19">
        <v>4.7567222200000003</v>
      </c>
      <c r="J1278" s="42">
        <v>17.92307692307692</v>
      </c>
      <c r="K1278" s="20">
        <v>18.47120340547065</v>
      </c>
      <c r="L1278" s="20">
        <v>23.065384615384609</v>
      </c>
      <c r="M1278" s="20">
        <v>25.76525198938992</v>
      </c>
      <c r="N1278" s="20">
        <v>25.61430395913154</v>
      </c>
      <c r="O1278" s="20">
        <v>20.777777777777779</v>
      </c>
      <c r="P1278" s="20">
        <v>18.407407407407408</v>
      </c>
      <c r="Q1278" s="20">
        <v>15.090123456790121</v>
      </c>
      <c r="R1278" s="20">
        <v>19.72</v>
      </c>
      <c r="S1278" s="20">
        <v>24.58241758241758</v>
      </c>
      <c r="T1278" s="20">
        <v>26.140485312899109</v>
      </c>
      <c r="U1278" s="20">
        <v>22.592592592592592</v>
      </c>
      <c r="V1278" s="43">
        <v>258.15002502233818</v>
      </c>
      <c r="W1278" s="23">
        <v>317</v>
      </c>
      <c r="X1278" s="44">
        <v>0.88055555555555554</v>
      </c>
      <c r="Y1278" s="45"/>
      <c r="Z1278" s="5"/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  <c r="AL1278" s="5"/>
      <c r="AM1278" s="5"/>
    </row>
    <row r="1279" spans="1:39" ht="16.5" customHeight="1" x14ac:dyDescent="0.25">
      <c r="A1279" s="16">
        <v>26130170</v>
      </c>
      <c r="B1279" s="17" t="s">
        <v>1211</v>
      </c>
      <c r="C1279" s="17" t="s">
        <v>922</v>
      </c>
      <c r="D1279" s="17" t="s">
        <v>2154</v>
      </c>
      <c r="E1279" s="17" t="s">
        <v>2141</v>
      </c>
      <c r="F1279" s="17">
        <v>9</v>
      </c>
      <c r="G1279" s="17">
        <v>2134</v>
      </c>
      <c r="H1279" s="18">
        <v>-75.558055560000014</v>
      </c>
      <c r="I1279" s="19">
        <v>4.8855555600000002</v>
      </c>
      <c r="J1279" s="42">
        <v>11.36666666666666</v>
      </c>
      <c r="K1279" s="20">
        <v>12.73616622574956</v>
      </c>
      <c r="L1279" s="20">
        <v>16.73809523809523</v>
      </c>
      <c r="M1279" s="20">
        <v>19.089655172413789</v>
      </c>
      <c r="N1279" s="20">
        <v>18.833333333333329</v>
      </c>
      <c r="O1279" s="20">
        <v>15.224904214559389</v>
      </c>
      <c r="P1279" s="20">
        <v>12.33333333333333</v>
      </c>
      <c r="Q1279" s="20">
        <v>12.98735632183908</v>
      </c>
      <c r="R1279" s="20">
        <v>15.071618037135281</v>
      </c>
      <c r="S1279" s="20">
        <v>21.592592592592592</v>
      </c>
      <c r="T1279" s="20">
        <v>20.04187192118226</v>
      </c>
      <c r="U1279" s="20">
        <v>14.955952380952381</v>
      </c>
      <c r="V1279" s="43">
        <v>190.97154543785291</v>
      </c>
      <c r="W1279" s="23">
        <v>351</v>
      </c>
      <c r="X1279" s="44">
        <v>0.97499999999999998</v>
      </c>
      <c r="Y1279" s="45"/>
      <c r="Z1279" s="5"/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  <c r="AL1279" s="5"/>
      <c r="AM1279" s="5"/>
    </row>
    <row r="1280" spans="1:39" ht="16.5" customHeight="1" x14ac:dyDescent="0.25">
      <c r="A1280" s="16">
        <v>26135160</v>
      </c>
      <c r="B1280" s="17" t="s">
        <v>1211</v>
      </c>
      <c r="C1280" s="17" t="s">
        <v>903</v>
      </c>
      <c r="D1280" s="17" t="s">
        <v>2154</v>
      </c>
      <c r="E1280" s="17" t="s">
        <v>2141</v>
      </c>
      <c r="F1280" s="17">
        <v>9</v>
      </c>
      <c r="G1280" s="17">
        <v>1947</v>
      </c>
      <c r="H1280" s="18">
        <v>-75.579972220000002</v>
      </c>
      <c r="I1280" s="19">
        <v>4.8416666700000004</v>
      </c>
      <c r="J1280" s="42">
        <v>15.366896551724141</v>
      </c>
      <c r="K1280" s="20">
        <v>15.483119552860931</v>
      </c>
      <c r="L1280" s="20">
        <v>20.61666666666666</v>
      </c>
      <c r="M1280" s="20">
        <v>24.187192118226601</v>
      </c>
      <c r="N1280" s="20">
        <v>23.981057471264371</v>
      </c>
      <c r="O1280" s="20">
        <v>19.95862068965517</v>
      </c>
      <c r="P1280" s="20">
        <v>18.251999999999999</v>
      </c>
      <c r="Q1280" s="20">
        <v>17.132413793103449</v>
      </c>
      <c r="R1280" s="20">
        <v>20.67310344827586</v>
      </c>
      <c r="S1280" s="20">
        <v>24.76</v>
      </c>
      <c r="T1280" s="20">
        <v>23.407407407407408</v>
      </c>
      <c r="U1280" s="20">
        <v>19.56823234473298</v>
      </c>
      <c r="V1280" s="43">
        <v>243.38671004391759</v>
      </c>
      <c r="W1280" s="23">
        <v>303</v>
      </c>
      <c r="X1280" s="44">
        <v>0.84166666666666667</v>
      </c>
      <c r="Y1280" s="45"/>
      <c r="Z1280" s="5"/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  <c r="AL1280" s="5"/>
      <c r="AM1280" s="5"/>
    </row>
    <row r="1281" spans="1:39" ht="16.5" customHeight="1" x14ac:dyDescent="0.25">
      <c r="A1281" s="16">
        <v>26130020</v>
      </c>
      <c r="B1281" s="17" t="s">
        <v>1211</v>
      </c>
      <c r="C1281" s="17" t="s">
        <v>904</v>
      </c>
      <c r="D1281" s="17" t="s">
        <v>2154</v>
      </c>
      <c r="E1281" s="17" t="s">
        <v>2141</v>
      </c>
      <c r="F1281" s="17">
        <v>9</v>
      </c>
      <c r="G1281" s="17">
        <v>2001</v>
      </c>
      <c r="H1281" s="18">
        <v>-75.558055560000014</v>
      </c>
      <c r="I1281" s="19">
        <v>4.8441666699999999</v>
      </c>
      <c r="J1281" s="42">
        <v>15.75444444444444</v>
      </c>
      <c r="K1281" s="20">
        <v>15.74328019521985</v>
      </c>
      <c r="L1281" s="20">
        <v>21.517241379310349</v>
      </c>
      <c r="M1281" s="20">
        <v>24.260919540229889</v>
      </c>
      <c r="N1281" s="20">
        <v>24.4</v>
      </c>
      <c r="O1281" s="20">
        <v>20.2</v>
      </c>
      <c r="P1281" s="20">
        <v>16.931034482758619</v>
      </c>
      <c r="Q1281" s="20">
        <v>18.071428571428569</v>
      </c>
      <c r="R1281" s="20">
        <v>20.793103448275861</v>
      </c>
      <c r="S1281" s="20">
        <v>24.999999999999989</v>
      </c>
      <c r="T1281" s="20">
        <v>23.766666666666669</v>
      </c>
      <c r="U1281" s="20">
        <v>19.7</v>
      </c>
      <c r="V1281" s="43">
        <v>246.13811872833421</v>
      </c>
      <c r="W1281" s="23">
        <v>355</v>
      </c>
      <c r="X1281" s="44">
        <v>0.98611111111111116</v>
      </c>
      <c r="Y1281" s="45"/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/>
      <c r="AM1281" s="5"/>
    </row>
    <row r="1282" spans="1:39" ht="16.5" customHeight="1" x14ac:dyDescent="0.25">
      <c r="A1282" s="16">
        <v>23125060</v>
      </c>
      <c r="B1282" s="17" t="s">
        <v>1236</v>
      </c>
      <c r="C1282" s="17" t="s">
        <v>439</v>
      </c>
      <c r="D1282" s="17" t="s">
        <v>1945</v>
      </c>
      <c r="E1282" s="17" t="s">
        <v>50</v>
      </c>
      <c r="F1282" s="17">
        <v>8</v>
      </c>
      <c r="G1282" s="17">
        <v>1690</v>
      </c>
      <c r="H1282" s="18">
        <v>-73.91333333</v>
      </c>
      <c r="I1282" s="19">
        <v>5.7583333300000001</v>
      </c>
      <c r="J1282" s="42">
        <v>14.175223499361429</v>
      </c>
      <c r="K1282" s="20">
        <v>14.41462831844377</v>
      </c>
      <c r="L1282" s="20">
        <v>21.1223544973545</v>
      </c>
      <c r="M1282" s="20">
        <v>21.71551724137931</v>
      </c>
      <c r="N1282" s="20">
        <v>19.85483749055177</v>
      </c>
      <c r="O1282" s="20">
        <v>14.770055997642199</v>
      </c>
      <c r="P1282" s="20">
        <v>13.13501642036125</v>
      </c>
      <c r="Q1282" s="20">
        <v>12.894022988505739</v>
      </c>
      <c r="R1282" s="20">
        <v>16.24568965517242</v>
      </c>
      <c r="S1282" s="20">
        <v>21.502773029439691</v>
      </c>
      <c r="T1282" s="20">
        <v>21.54697318007662</v>
      </c>
      <c r="U1282" s="20">
        <v>17.448768472906401</v>
      </c>
      <c r="V1282" s="43">
        <v>208.82586079119511</v>
      </c>
      <c r="W1282" s="23">
        <v>327</v>
      </c>
      <c r="X1282" s="44">
        <v>0.90833333333333333</v>
      </c>
      <c r="Y1282" s="45"/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/>
      <c r="AM1282" s="5"/>
    </row>
    <row r="1283" spans="1:39" ht="16.5" customHeight="1" x14ac:dyDescent="0.25">
      <c r="A1283" s="16">
        <v>24040050</v>
      </c>
      <c r="B1283" s="17" t="s">
        <v>1211</v>
      </c>
      <c r="C1283" s="17" t="s">
        <v>704</v>
      </c>
      <c r="D1283" s="17" t="s">
        <v>787</v>
      </c>
      <c r="E1283" s="17" t="s">
        <v>50</v>
      </c>
      <c r="F1283" s="17">
        <v>8</v>
      </c>
      <c r="G1283" s="17">
        <v>1300</v>
      </c>
      <c r="H1283" s="18">
        <v>-73.202777779999991</v>
      </c>
      <c r="I1283" s="19">
        <v>6.64444444</v>
      </c>
      <c r="J1283" s="42">
        <v>2.7666666666666662</v>
      </c>
      <c r="K1283" s="20">
        <v>4.1296490147783249</v>
      </c>
      <c r="L1283" s="20">
        <v>7.6666666666666634</v>
      </c>
      <c r="M1283" s="20">
        <v>10.733333333333331</v>
      </c>
      <c r="N1283" s="20">
        <v>12.93333333333333</v>
      </c>
      <c r="O1283" s="20">
        <v>10.3</v>
      </c>
      <c r="P1283" s="20">
        <v>10.83333333333333</v>
      </c>
      <c r="Q1283" s="20">
        <v>10.93333333333333</v>
      </c>
      <c r="R1283" s="20">
        <v>12.118390804597709</v>
      </c>
      <c r="S1283" s="20">
        <v>13.1</v>
      </c>
      <c r="T1283" s="20">
        <v>8.5666666666666682</v>
      </c>
      <c r="U1283" s="20">
        <v>3.5666666666666651</v>
      </c>
      <c r="V1283" s="43">
        <v>107.648039819376</v>
      </c>
      <c r="W1283" s="23">
        <v>360</v>
      </c>
      <c r="X1283" s="44">
        <v>1</v>
      </c>
      <c r="Y1283" s="45"/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/>
      <c r="AM1283" s="5"/>
    </row>
    <row r="1284" spans="1:39" ht="16.5" customHeight="1" x14ac:dyDescent="0.25">
      <c r="A1284" s="16">
        <v>23155030</v>
      </c>
      <c r="B1284" s="17" t="s">
        <v>1218</v>
      </c>
      <c r="C1284" s="17" t="s">
        <v>49</v>
      </c>
      <c r="D1284" s="17" t="s">
        <v>51</v>
      </c>
      <c r="E1284" s="17" t="s">
        <v>50</v>
      </c>
      <c r="F1284" s="17">
        <v>8</v>
      </c>
      <c r="G1284" s="17">
        <v>126</v>
      </c>
      <c r="H1284" s="18">
        <v>-73.808611110000001</v>
      </c>
      <c r="I1284" s="19">
        <v>7.0263888899999998</v>
      </c>
      <c r="J1284" s="42">
        <v>6.8300492610837411</v>
      </c>
      <c r="K1284" s="20">
        <v>9.0167298158528855</v>
      </c>
      <c r="L1284" s="20">
        <v>15.51724137931034</v>
      </c>
      <c r="M1284" s="20">
        <v>19.1640903686088</v>
      </c>
      <c r="N1284" s="20">
        <v>21.380541871921171</v>
      </c>
      <c r="O1284" s="20">
        <v>18.112068965517238</v>
      </c>
      <c r="P1284" s="20">
        <v>16.931034482758619</v>
      </c>
      <c r="Q1284" s="20">
        <v>19.755172413793101</v>
      </c>
      <c r="R1284" s="20">
        <v>21.264209274673011</v>
      </c>
      <c r="S1284" s="20">
        <v>21.046428571428571</v>
      </c>
      <c r="T1284" s="20">
        <v>18.42857142857142</v>
      </c>
      <c r="U1284" s="20">
        <v>11.62023809523809</v>
      </c>
      <c r="V1284" s="43">
        <v>199.066375928757</v>
      </c>
      <c r="W1284" s="23">
        <v>345</v>
      </c>
      <c r="X1284" s="44">
        <v>0.95833333333333337</v>
      </c>
      <c r="Y1284" s="45"/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/>
      <c r="AM1284" s="5"/>
    </row>
    <row r="1285" spans="1:39" ht="16.5" customHeight="1" x14ac:dyDescent="0.25">
      <c r="A1285" s="16">
        <v>23130010</v>
      </c>
      <c r="B1285" s="17" t="s">
        <v>1211</v>
      </c>
      <c r="C1285" s="17" t="s">
        <v>2156</v>
      </c>
      <c r="D1285" s="17" t="s">
        <v>51</v>
      </c>
      <c r="E1285" s="17" t="s">
        <v>50</v>
      </c>
      <c r="F1285" s="17">
        <v>8</v>
      </c>
      <c r="G1285" s="17">
        <v>100</v>
      </c>
      <c r="H1285" s="18">
        <v>-74.031388890000002</v>
      </c>
      <c r="I1285" s="19">
        <v>6.8777777799999997</v>
      </c>
      <c r="J1285" s="42">
        <v>4.3666666666666663</v>
      </c>
      <c r="K1285" s="20">
        <v>6.2913074712643686</v>
      </c>
      <c r="L1285" s="20">
        <v>10.63777777777778</v>
      </c>
      <c r="M1285" s="20">
        <v>12.41379310344827</v>
      </c>
      <c r="N1285" s="20">
        <v>14.56666666666667</v>
      </c>
      <c r="O1285" s="20">
        <v>12.206896551724141</v>
      </c>
      <c r="P1285" s="20">
        <v>11.866666666666671</v>
      </c>
      <c r="Q1285" s="20">
        <v>12.58735632183908</v>
      </c>
      <c r="R1285" s="20">
        <v>14.34482758620689</v>
      </c>
      <c r="S1285" s="20">
        <v>16.58620689655173</v>
      </c>
      <c r="T1285" s="20">
        <v>13.793103448275859</v>
      </c>
      <c r="U1285" s="20">
        <v>8.2333333333333307</v>
      </c>
      <c r="V1285" s="43">
        <v>137.89460249042139</v>
      </c>
      <c r="W1285" s="23">
        <v>355</v>
      </c>
      <c r="X1285" s="44">
        <v>0.98611111111111116</v>
      </c>
      <c r="Y1285" s="45"/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/>
      <c r="AM1285" s="5"/>
    </row>
    <row r="1286" spans="1:39" ht="16.5" customHeight="1" x14ac:dyDescent="0.25">
      <c r="A1286" s="16">
        <v>23155040</v>
      </c>
      <c r="B1286" s="17" t="s">
        <v>1236</v>
      </c>
      <c r="C1286" s="17" t="s">
        <v>2157</v>
      </c>
      <c r="D1286" s="17" t="s">
        <v>51</v>
      </c>
      <c r="E1286" s="17" t="s">
        <v>50</v>
      </c>
      <c r="F1286" s="17">
        <v>8</v>
      </c>
      <c r="G1286" s="17">
        <v>114</v>
      </c>
      <c r="H1286" s="18">
        <v>-73.765083329999996</v>
      </c>
      <c r="I1286" s="19">
        <v>6.8595555600000004</v>
      </c>
      <c r="J1286" s="42">
        <v>5.6988095238095227</v>
      </c>
      <c r="K1286" s="20">
        <v>7.728989268121043</v>
      </c>
      <c r="L1286" s="20">
        <v>12.048531289910599</v>
      </c>
      <c r="M1286" s="20">
        <v>13.39162561576355</v>
      </c>
      <c r="N1286" s="20">
        <v>16.714285714285719</v>
      </c>
      <c r="O1286" s="20">
        <v>13.94429708222812</v>
      </c>
      <c r="P1286" s="20">
        <v>12.45607114138404</v>
      </c>
      <c r="Q1286" s="20">
        <v>13.762825788751719</v>
      </c>
      <c r="R1286" s="20">
        <v>14.80797299762817</v>
      </c>
      <c r="S1286" s="20">
        <v>15.82123015873016</v>
      </c>
      <c r="T1286" s="20">
        <v>13.79376657824934</v>
      </c>
      <c r="U1286" s="20">
        <v>7.6896490907985147</v>
      </c>
      <c r="V1286" s="43">
        <v>147.85805424966051</v>
      </c>
      <c r="W1286" s="23">
        <v>319</v>
      </c>
      <c r="X1286" s="44">
        <v>0.88611111111111107</v>
      </c>
      <c r="Y1286" s="4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</row>
    <row r="1287" spans="1:39" ht="16.5" customHeight="1" x14ac:dyDescent="0.25">
      <c r="A1287" s="16">
        <v>24010640</v>
      </c>
      <c r="B1287" s="17" t="s">
        <v>1211</v>
      </c>
      <c r="C1287" s="17" t="s">
        <v>35</v>
      </c>
      <c r="D1287" s="17" t="s">
        <v>2523</v>
      </c>
      <c r="E1287" s="17" t="s">
        <v>50</v>
      </c>
      <c r="F1287" s="17">
        <v>8</v>
      </c>
      <c r="G1287" s="17">
        <v>2165</v>
      </c>
      <c r="H1287" s="18">
        <v>-73.770833329999988</v>
      </c>
      <c r="I1287" s="19">
        <v>5.9861111100000004</v>
      </c>
      <c r="J1287" s="42">
        <v>11</v>
      </c>
      <c r="K1287" s="20">
        <v>12.03292282430214</v>
      </c>
      <c r="L1287" s="20">
        <v>18.43333333333333</v>
      </c>
      <c r="M1287" s="20">
        <v>22.866666666666671</v>
      </c>
      <c r="N1287" s="20">
        <v>24.8</v>
      </c>
      <c r="O1287" s="20">
        <v>19.999999999999989</v>
      </c>
      <c r="P1287" s="20">
        <v>19.600000000000001</v>
      </c>
      <c r="Q1287" s="20">
        <v>19.166666666666661</v>
      </c>
      <c r="R1287" s="20">
        <v>20.859523809523811</v>
      </c>
      <c r="S1287" s="20">
        <v>23.7</v>
      </c>
      <c r="T1287" s="20">
        <v>20.366666666666671</v>
      </c>
      <c r="U1287" s="20">
        <v>13.6</v>
      </c>
      <c r="V1287" s="43">
        <v>226.42577996715929</v>
      </c>
      <c r="W1287" s="23">
        <v>360</v>
      </c>
      <c r="X1287" s="44">
        <v>1</v>
      </c>
      <c r="Y1287" s="45"/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/>
      <c r="AM1287" s="5"/>
    </row>
    <row r="1288" spans="1:39" ht="16.5" customHeight="1" x14ac:dyDescent="0.25">
      <c r="A1288" s="16">
        <v>23190590</v>
      </c>
      <c r="B1288" s="17" t="s">
        <v>1235</v>
      </c>
      <c r="C1288" s="17" t="s">
        <v>2159</v>
      </c>
      <c r="D1288" s="17" t="s">
        <v>2160</v>
      </c>
      <c r="E1288" s="17" t="s">
        <v>50</v>
      </c>
      <c r="F1288" s="17">
        <v>8</v>
      </c>
      <c r="G1288" s="17">
        <v>925</v>
      </c>
      <c r="H1288" s="18">
        <v>-73.123888890000003</v>
      </c>
      <c r="I1288" s="19">
        <v>7.0902777800000001</v>
      </c>
      <c r="J1288" s="42">
        <v>7.6666666666666634</v>
      </c>
      <c r="K1288" s="20">
        <v>8.8287048440065661</v>
      </c>
      <c r="L1288" s="20">
        <v>12.4</v>
      </c>
      <c r="M1288" s="20">
        <v>13.58620689655173</v>
      </c>
      <c r="N1288" s="20">
        <v>16.466666666666669</v>
      </c>
      <c r="O1288" s="20">
        <v>15.25185185185185</v>
      </c>
      <c r="P1288" s="20">
        <v>16.533333333333331</v>
      </c>
      <c r="Q1288" s="20">
        <v>18.100000000000001</v>
      </c>
      <c r="R1288" s="20">
        <v>16.233333333333331</v>
      </c>
      <c r="S1288" s="20">
        <v>16.896551724137929</v>
      </c>
      <c r="T1288" s="20">
        <v>12.83333333333333</v>
      </c>
      <c r="U1288" s="20">
        <v>6.9333333333333309</v>
      </c>
      <c r="V1288" s="43">
        <v>161.72998198321471</v>
      </c>
      <c r="W1288" s="23">
        <v>358</v>
      </c>
      <c r="X1288" s="44">
        <v>0.99444444444444446</v>
      </c>
      <c r="Y1288" s="4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/>
      <c r="AM1288" s="5"/>
    </row>
    <row r="1289" spans="1:39" ht="16.5" customHeight="1" x14ac:dyDescent="0.25">
      <c r="A1289" s="16">
        <v>24040060</v>
      </c>
      <c r="B1289" s="17" t="s">
        <v>1211</v>
      </c>
      <c r="C1289" s="17" t="s">
        <v>480</v>
      </c>
      <c r="D1289" s="17" t="s">
        <v>2161</v>
      </c>
      <c r="E1289" s="17" t="s">
        <v>50</v>
      </c>
      <c r="F1289" s="17">
        <v>8</v>
      </c>
      <c r="G1289" s="17">
        <v>630</v>
      </c>
      <c r="H1289" s="18">
        <v>-73.276111110000002</v>
      </c>
      <c r="I1289" s="19">
        <v>6.6061111099999996</v>
      </c>
      <c r="J1289" s="42">
        <v>2.833333333333333</v>
      </c>
      <c r="K1289" s="20">
        <v>3.671655084447571</v>
      </c>
      <c r="L1289" s="20">
        <v>6.7999999999999972</v>
      </c>
      <c r="M1289" s="20">
        <v>9.7241379310344875</v>
      </c>
      <c r="N1289" s="20">
        <v>10.36666666666666</v>
      </c>
      <c r="O1289" s="20">
        <v>6.4666666666666677</v>
      </c>
      <c r="P1289" s="20">
        <v>7.2333333333333298</v>
      </c>
      <c r="Q1289" s="20">
        <v>8.9666666666666632</v>
      </c>
      <c r="R1289" s="20">
        <v>9.9666666666666668</v>
      </c>
      <c r="S1289" s="20">
        <v>11.66666666666667</v>
      </c>
      <c r="T1289" s="20">
        <v>8.5862068965517242</v>
      </c>
      <c r="U1289" s="20">
        <v>3.275862068965516</v>
      </c>
      <c r="V1289" s="43">
        <v>89.557861980999306</v>
      </c>
      <c r="W1289" s="23">
        <v>355</v>
      </c>
      <c r="X1289" s="44">
        <v>0.98611111111111116</v>
      </c>
      <c r="Y1289" s="45"/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</row>
    <row r="1290" spans="1:39" ht="16.5" customHeight="1" x14ac:dyDescent="0.25">
      <c r="A1290" s="16">
        <v>24035260</v>
      </c>
      <c r="B1290" s="17" t="s">
        <v>1236</v>
      </c>
      <c r="C1290" s="17" t="s">
        <v>525</v>
      </c>
      <c r="D1290" s="17" t="s">
        <v>525</v>
      </c>
      <c r="E1290" s="17" t="s">
        <v>50</v>
      </c>
      <c r="F1290" s="17">
        <v>6</v>
      </c>
      <c r="G1290" s="17">
        <v>1082</v>
      </c>
      <c r="H1290" s="18">
        <v>-72.696611110000006</v>
      </c>
      <c r="I1290" s="19">
        <v>6.5207222199999997</v>
      </c>
      <c r="J1290" s="42">
        <v>4.2788888888888872</v>
      </c>
      <c r="K1290" s="20">
        <v>5.9348193760262724</v>
      </c>
      <c r="L1290" s="20">
        <v>11.95957193816885</v>
      </c>
      <c r="M1290" s="20">
        <v>18.202048842952529</v>
      </c>
      <c r="N1290" s="20">
        <v>20.540937659249192</v>
      </c>
      <c r="O1290" s="20">
        <v>16.10699588477366</v>
      </c>
      <c r="P1290" s="20">
        <v>15.52261904761904</v>
      </c>
      <c r="Q1290" s="20">
        <v>15.764285714285711</v>
      </c>
      <c r="R1290" s="20">
        <v>17.037037037037031</v>
      </c>
      <c r="S1290" s="20">
        <v>20.255600475624259</v>
      </c>
      <c r="T1290" s="20">
        <v>14.77458492975734</v>
      </c>
      <c r="U1290" s="20">
        <v>6.2930769230769208</v>
      </c>
      <c r="V1290" s="43">
        <v>166.6704667174597</v>
      </c>
      <c r="W1290" s="23">
        <v>343</v>
      </c>
      <c r="X1290" s="44">
        <v>0.95277777777777772</v>
      </c>
      <c r="Y1290" s="45"/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/>
      <c r="AM1290" s="5"/>
    </row>
    <row r="1291" spans="1:39" ht="16.5" customHeight="1" x14ac:dyDescent="0.25">
      <c r="A1291" s="16">
        <v>24030320</v>
      </c>
      <c r="B1291" s="17" t="s">
        <v>1211</v>
      </c>
      <c r="C1291" s="17" t="s">
        <v>2162</v>
      </c>
      <c r="D1291" s="17" t="s">
        <v>790</v>
      </c>
      <c r="E1291" s="17" t="s">
        <v>50</v>
      </c>
      <c r="F1291" s="17">
        <v>8</v>
      </c>
      <c r="G1291" s="17">
        <v>224</v>
      </c>
      <c r="H1291" s="18">
        <v>-72.63</v>
      </c>
      <c r="I1291" s="19">
        <v>6.6275000000000004</v>
      </c>
      <c r="J1291" s="42">
        <v>5.0999999999999996</v>
      </c>
      <c r="K1291" s="20">
        <v>7.311832922824304</v>
      </c>
      <c r="L1291" s="20">
        <v>12.93333333333333</v>
      </c>
      <c r="M1291" s="20">
        <v>18.93333333333333</v>
      </c>
      <c r="N1291" s="20">
        <v>21.266666666666659</v>
      </c>
      <c r="O1291" s="20">
        <v>17.666666666666671</v>
      </c>
      <c r="P1291" s="20">
        <v>17.517777777777781</v>
      </c>
      <c r="Q1291" s="20">
        <v>18.066666666666659</v>
      </c>
      <c r="R1291" s="20">
        <v>18.586206896551719</v>
      </c>
      <c r="S1291" s="20">
        <v>21.233333333333331</v>
      </c>
      <c r="T1291" s="20">
        <v>15.96551724137931</v>
      </c>
      <c r="U1291" s="20">
        <v>7.7586206896551682</v>
      </c>
      <c r="V1291" s="43">
        <v>182.33995552818831</v>
      </c>
      <c r="W1291" s="23">
        <v>357</v>
      </c>
      <c r="X1291" s="44">
        <v>0.9916666666666667</v>
      </c>
      <c r="Y1291" s="4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</row>
    <row r="1292" spans="1:39" ht="16.5" customHeight="1" x14ac:dyDescent="0.25">
      <c r="A1292" s="16">
        <v>24030680</v>
      </c>
      <c r="B1292" s="17" t="s">
        <v>1227</v>
      </c>
      <c r="C1292" s="17" t="s">
        <v>2163</v>
      </c>
      <c r="D1292" s="17" t="s">
        <v>790</v>
      </c>
      <c r="E1292" s="17" t="s">
        <v>50</v>
      </c>
      <c r="F1292" s="17">
        <v>8</v>
      </c>
      <c r="G1292" s="17">
        <v>2394</v>
      </c>
      <c r="H1292" s="18">
        <v>-72.590833329999995</v>
      </c>
      <c r="I1292" s="19">
        <v>6.6533333299999997</v>
      </c>
      <c r="J1292" s="42">
        <v>6.8999999999999977</v>
      </c>
      <c r="K1292" s="20">
        <v>8.6651888341543533</v>
      </c>
      <c r="L1292" s="20">
        <v>14.766666666666669</v>
      </c>
      <c r="M1292" s="20">
        <v>19.566666666666659</v>
      </c>
      <c r="N1292" s="20">
        <v>23.166666666666671</v>
      </c>
      <c r="O1292" s="20">
        <v>21.433333333333341</v>
      </c>
      <c r="P1292" s="20">
        <v>21.351111111111109</v>
      </c>
      <c r="Q1292" s="20">
        <v>23.36666666666666</v>
      </c>
      <c r="R1292" s="20">
        <v>22.166666666666671</v>
      </c>
      <c r="S1292" s="20">
        <v>23.266666666666669</v>
      </c>
      <c r="T1292" s="20">
        <v>18.05977011494253</v>
      </c>
      <c r="U1292" s="20">
        <v>10.43333333333333</v>
      </c>
      <c r="V1292" s="43">
        <v>213.14273672687469</v>
      </c>
      <c r="W1292" s="23">
        <v>360</v>
      </c>
      <c r="X1292" s="44">
        <v>1</v>
      </c>
      <c r="Y1292" s="45"/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/>
      <c r="AM1292" s="5"/>
    </row>
    <row r="1293" spans="1:39" ht="16.5" customHeight="1" x14ac:dyDescent="0.25">
      <c r="A1293" s="16">
        <v>24030300</v>
      </c>
      <c r="B1293" s="17" t="s">
        <v>1211</v>
      </c>
      <c r="C1293" s="17" t="s">
        <v>2164</v>
      </c>
      <c r="D1293" s="17" t="s">
        <v>2165</v>
      </c>
      <c r="E1293" s="17" t="s">
        <v>50</v>
      </c>
      <c r="F1293" s="17">
        <v>8</v>
      </c>
      <c r="G1293" s="17">
        <v>600</v>
      </c>
      <c r="H1293" s="18">
        <v>-72.974999999999994</v>
      </c>
      <c r="I1293" s="19">
        <v>6.75305556</v>
      </c>
      <c r="J1293" s="42">
        <v>2.8666666666666658</v>
      </c>
      <c r="K1293" s="20">
        <v>3.7620279146141211</v>
      </c>
      <c r="L1293" s="20">
        <v>6.0355555555555522</v>
      </c>
      <c r="M1293" s="20">
        <v>8.0000000000000018</v>
      </c>
      <c r="N1293" s="20">
        <v>7.7241379310344804</v>
      </c>
      <c r="O1293" s="20">
        <v>5.8666666666666671</v>
      </c>
      <c r="P1293" s="20">
        <v>6.9666666666666641</v>
      </c>
      <c r="Q1293" s="20">
        <v>7.43333333333333</v>
      </c>
      <c r="R1293" s="20">
        <v>7.5333333333333332</v>
      </c>
      <c r="S1293" s="20">
        <v>8.8441890166028063</v>
      </c>
      <c r="T1293" s="20">
        <v>7.0541871921182278</v>
      </c>
      <c r="U1293" s="20">
        <v>3.0344827586206891</v>
      </c>
      <c r="V1293" s="43">
        <v>75.121247035212534</v>
      </c>
      <c r="W1293" s="23">
        <v>356</v>
      </c>
      <c r="X1293" s="44">
        <v>0.98888888888888893</v>
      </c>
      <c r="Y1293" s="45"/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/>
      <c r="AM1293" s="5"/>
    </row>
    <row r="1294" spans="1:39" ht="16.5" customHeight="1" x14ac:dyDescent="0.25">
      <c r="A1294" s="16">
        <v>24030210</v>
      </c>
      <c r="B1294" s="17" t="s">
        <v>1211</v>
      </c>
      <c r="C1294" s="17" t="s">
        <v>764</v>
      </c>
      <c r="D1294" s="17" t="s">
        <v>764</v>
      </c>
      <c r="E1294" s="17" t="s">
        <v>50</v>
      </c>
      <c r="F1294" s="17">
        <v>8</v>
      </c>
      <c r="G1294" s="17">
        <v>2440</v>
      </c>
      <c r="H1294" s="18">
        <v>-72.69722222</v>
      </c>
      <c r="I1294" s="19">
        <v>6.83611111</v>
      </c>
      <c r="J1294" s="42">
        <v>7.1999999999999966</v>
      </c>
      <c r="K1294" s="20">
        <v>7.2811226661801367</v>
      </c>
      <c r="L1294" s="20">
        <v>12.8</v>
      </c>
      <c r="M1294" s="20">
        <v>15.7</v>
      </c>
      <c r="N1294" s="20">
        <v>16.333333333333329</v>
      </c>
      <c r="O1294" s="20">
        <v>13.366666666666671</v>
      </c>
      <c r="P1294" s="20">
        <v>13.46666666666667</v>
      </c>
      <c r="Q1294" s="20">
        <v>15.66666666666667</v>
      </c>
      <c r="R1294" s="20">
        <v>16.766666666666669</v>
      </c>
      <c r="S1294" s="20">
        <v>17.966666666666669</v>
      </c>
      <c r="T1294" s="20">
        <v>13.16666666666667</v>
      </c>
      <c r="U1294" s="20">
        <v>6.4999999999999973</v>
      </c>
      <c r="V1294" s="43">
        <v>156.21445599951349</v>
      </c>
      <c r="W1294" s="23">
        <v>360</v>
      </c>
      <c r="X1294" s="44">
        <v>1</v>
      </c>
      <c r="Y1294" s="45"/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/>
      <c r="AM1294" s="5"/>
    </row>
    <row r="1295" spans="1:39" ht="16.5" customHeight="1" x14ac:dyDescent="0.25">
      <c r="A1295" s="16">
        <v>24025050</v>
      </c>
      <c r="B1295" s="17" t="s">
        <v>1236</v>
      </c>
      <c r="C1295" s="17" t="s">
        <v>2166</v>
      </c>
      <c r="D1295" s="17" t="s">
        <v>2166</v>
      </c>
      <c r="E1295" s="17" t="s">
        <v>50</v>
      </c>
      <c r="F1295" s="17">
        <v>8</v>
      </c>
      <c r="G1295" s="17">
        <v>1350</v>
      </c>
      <c r="H1295" s="18">
        <v>-73.150555560000001</v>
      </c>
      <c r="I1295" s="19">
        <v>6.2741666699999996</v>
      </c>
      <c r="J1295" s="42">
        <v>12.33333333333333</v>
      </c>
      <c r="K1295" s="20">
        <v>14.42361966338259</v>
      </c>
      <c r="L1295" s="20">
        <v>20.582222222222221</v>
      </c>
      <c r="M1295" s="20">
        <v>23.858784893267661</v>
      </c>
      <c r="N1295" s="20">
        <v>24.716269841269831</v>
      </c>
      <c r="O1295" s="20">
        <v>20.287027914614129</v>
      </c>
      <c r="P1295" s="20">
        <v>21.693333333333332</v>
      </c>
      <c r="Q1295" s="20">
        <v>21.54605911330049</v>
      </c>
      <c r="R1295" s="20">
        <v>22.677668308702788</v>
      </c>
      <c r="S1295" s="20">
        <v>25.67738095238095</v>
      </c>
      <c r="T1295" s="20">
        <v>22.169950738916249</v>
      </c>
      <c r="U1295" s="20">
        <v>15.61724137931035</v>
      </c>
      <c r="V1295" s="43">
        <v>245.58289169403389</v>
      </c>
      <c r="W1295" s="23">
        <v>350</v>
      </c>
      <c r="X1295" s="44">
        <v>0.97222222222222221</v>
      </c>
      <c r="Y1295" s="45"/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/>
      <c r="AM1295" s="5"/>
    </row>
    <row r="1296" spans="1:39" ht="16.5" customHeight="1" x14ac:dyDescent="0.25">
      <c r="A1296" s="16">
        <v>24015260</v>
      </c>
      <c r="B1296" s="17" t="s">
        <v>1236</v>
      </c>
      <c r="C1296" s="17" t="s">
        <v>268</v>
      </c>
      <c r="D1296" s="17" t="s">
        <v>1730</v>
      </c>
      <c r="E1296" s="17" t="s">
        <v>50</v>
      </c>
      <c r="F1296" s="17">
        <v>8</v>
      </c>
      <c r="G1296" s="17">
        <v>1090</v>
      </c>
      <c r="H1296" s="18">
        <v>-73.368333329999999</v>
      </c>
      <c r="I1296" s="19">
        <v>6.3550000000000004</v>
      </c>
      <c r="J1296" s="42">
        <v>10.4</v>
      </c>
      <c r="K1296" s="20">
        <v>12.63140181756412</v>
      </c>
      <c r="L1296" s="20">
        <v>19.133333333333329</v>
      </c>
      <c r="M1296" s="20">
        <v>22.7</v>
      </c>
      <c r="N1296" s="20">
        <v>23.2</v>
      </c>
      <c r="O1296" s="20">
        <v>19.75862068965516</v>
      </c>
      <c r="P1296" s="20">
        <v>20.827586206896552</v>
      </c>
      <c r="Q1296" s="20">
        <v>22.27586206896552</v>
      </c>
      <c r="R1296" s="20">
        <v>22.31034482758621</v>
      </c>
      <c r="S1296" s="20">
        <v>23.048809523809521</v>
      </c>
      <c r="T1296" s="20">
        <v>19.952437574316289</v>
      </c>
      <c r="U1296" s="20">
        <v>13.18555555555556</v>
      </c>
      <c r="V1296" s="43">
        <v>229.4239515976823</v>
      </c>
      <c r="W1296" s="23">
        <v>352</v>
      </c>
      <c r="X1296" s="44">
        <v>0.97777777777777775</v>
      </c>
      <c r="Y1296" s="45"/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/>
      <c r="AM1296" s="5"/>
    </row>
    <row r="1297" spans="1:39" ht="16.5" customHeight="1" x14ac:dyDescent="0.25">
      <c r="A1297" s="16">
        <v>23125120</v>
      </c>
      <c r="B1297" s="17" t="s">
        <v>1236</v>
      </c>
      <c r="C1297" s="17" t="s">
        <v>771</v>
      </c>
      <c r="D1297" s="17" t="s">
        <v>771</v>
      </c>
      <c r="E1297" s="17" t="s">
        <v>50</v>
      </c>
      <c r="F1297" s="17">
        <v>8</v>
      </c>
      <c r="G1297" s="17">
        <v>198</v>
      </c>
      <c r="H1297" s="18">
        <v>-73.95222222000001</v>
      </c>
      <c r="I1297" s="19">
        <v>6.3086111100000002</v>
      </c>
      <c r="J1297" s="42">
        <v>10.72758620689655</v>
      </c>
      <c r="K1297" s="20">
        <v>12.15435872624912</v>
      </c>
      <c r="L1297" s="20">
        <v>16.039377289377288</v>
      </c>
      <c r="M1297" s="20">
        <v>17.775717386062212</v>
      </c>
      <c r="N1297" s="20">
        <v>20.536504161712251</v>
      </c>
      <c r="O1297" s="20">
        <v>17.410003789314139</v>
      </c>
      <c r="P1297" s="20">
        <v>17.65384615384615</v>
      </c>
      <c r="Q1297" s="20">
        <v>18.154577883472051</v>
      </c>
      <c r="R1297" s="20">
        <v>18.86009852216748</v>
      </c>
      <c r="S1297" s="20">
        <v>19.79796978905183</v>
      </c>
      <c r="T1297" s="20">
        <v>18.701149425287351</v>
      </c>
      <c r="U1297" s="20">
        <v>13.67748711850971</v>
      </c>
      <c r="V1297" s="43">
        <v>201.48867645194611</v>
      </c>
      <c r="W1297" s="23">
        <v>344</v>
      </c>
      <c r="X1297" s="44">
        <v>0.9555555555555556</v>
      </c>
      <c r="Y1297" s="45"/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/>
      <c r="AM1297" s="5"/>
    </row>
    <row r="1298" spans="1:39" ht="16.5" customHeight="1" x14ac:dyDescent="0.25">
      <c r="A1298" s="16">
        <v>23120010</v>
      </c>
      <c r="B1298" s="17" t="s">
        <v>1211</v>
      </c>
      <c r="C1298" s="17" t="s">
        <v>2167</v>
      </c>
      <c r="D1298" s="17" t="s">
        <v>771</v>
      </c>
      <c r="E1298" s="17" t="s">
        <v>50</v>
      </c>
      <c r="F1298" s="17">
        <v>8</v>
      </c>
      <c r="G1298" s="17">
        <v>140</v>
      </c>
      <c r="H1298" s="18">
        <v>-73.899722220000001</v>
      </c>
      <c r="I1298" s="19">
        <v>6.4124999999999996</v>
      </c>
      <c r="J1298" s="42">
        <v>6.3103448275862046</v>
      </c>
      <c r="K1298" s="20">
        <v>7.9635775862068972</v>
      </c>
      <c r="L1298" s="20">
        <v>11.96666666666667</v>
      </c>
      <c r="M1298" s="20">
        <v>13.73333333333334</v>
      </c>
      <c r="N1298" s="20">
        <v>15.81555555555556</v>
      </c>
      <c r="O1298" s="20">
        <v>13.62068965517242</v>
      </c>
      <c r="P1298" s="20">
        <v>13.879310344827591</v>
      </c>
      <c r="Q1298" s="20">
        <v>13.071428571428569</v>
      </c>
      <c r="R1298" s="20">
        <v>15.620689655172409</v>
      </c>
      <c r="S1298" s="20">
        <v>16.24197530864198</v>
      </c>
      <c r="T1298" s="20">
        <v>15.03333333333333</v>
      </c>
      <c r="U1298" s="20">
        <v>9.5259259259259235</v>
      </c>
      <c r="V1298" s="43">
        <v>152.78283076385091</v>
      </c>
      <c r="W1298" s="23">
        <v>351</v>
      </c>
      <c r="X1298" s="44">
        <v>0.97499999999999998</v>
      </c>
      <c r="Y1298" s="45"/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/>
      <c r="AM1298" s="5"/>
    </row>
    <row r="1299" spans="1:39" ht="16.5" customHeight="1" x14ac:dyDescent="0.25">
      <c r="A1299" s="16">
        <v>23110060</v>
      </c>
      <c r="B1299" s="17" t="s">
        <v>1211</v>
      </c>
      <c r="C1299" s="17" t="s">
        <v>2168</v>
      </c>
      <c r="D1299" s="17" t="s">
        <v>771</v>
      </c>
      <c r="E1299" s="17" t="s">
        <v>50</v>
      </c>
      <c r="F1299" s="17">
        <v>8</v>
      </c>
      <c r="G1299" s="17">
        <v>171</v>
      </c>
      <c r="H1299" s="18">
        <v>-74.333055560000005</v>
      </c>
      <c r="I1299" s="19">
        <v>6.19361111</v>
      </c>
      <c r="J1299" s="42">
        <v>5.9999999999999982</v>
      </c>
      <c r="K1299" s="20">
        <v>7.7513813392975104</v>
      </c>
      <c r="L1299" s="20">
        <v>11.86206896551724</v>
      </c>
      <c r="M1299" s="20">
        <v>14.96551724137931</v>
      </c>
      <c r="N1299" s="20">
        <v>17.518518518518519</v>
      </c>
      <c r="O1299" s="20">
        <v>14.48275862068966</v>
      </c>
      <c r="P1299" s="20">
        <v>13.671428571428571</v>
      </c>
      <c r="Q1299" s="20">
        <v>13.107142857142859</v>
      </c>
      <c r="R1299" s="20">
        <v>16.72413793103448</v>
      </c>
      <c r="S1299" s="20">
        <v>16.964285714285719</v>
      </c>
      <c r="T1299" s="20">
        <v>15.103448275862069</v>
      </c>
      <c r="U1299" s="20">
        <v>10.25</v>
      </c>
      <c r="V1299" s="43">
        <v>158.40068803515601</v>
      </c>
      <c r="W1299" s="23">
        <v>342</v>
      </c>
      <c r="X1299" s="44">
        <v>0.95</v>
      </c>
      <c r="Y1299" s="45"/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</row>
    <row r="1300" spans="1:39" ht="16.5" customHeight="1" x14ac:dyDescent="0.25">
      <c r="A1300" s="16">
        <v>23120200</v>
      </c>
      <c r="B1300" s="17" t="s">
        <v>1211</v>
      </c>
      <c r="C1300" s="17" t="s">
        <v>2169</v>
      </c>
      <c r="D1300" s="17" t="s">
        <v>771</v>
      </c>
      <c r="E1300" s="17" t="s">
        <v>50</v>
      </c>
      <c r="F1300" s="17">
        <v>8</v>
      </c>
      <c r="G1300" s="17">
        <v>118</v>
      </c>
      <c r="H1300" s="18">
        <v>-74.082499999999996</v>
      </c>
      <c r="I1300" s="19">
        <v>6.5338888900000001</v>
      </c>
      <c r="J1300" s="42">
        <v>5.339999999999999</v>
      </c>
      <c r="K1300" s="20">
        <v>6.8621538984202486</v>
      </c>
      <c r="L1300" s="20">
        <v>11.03333333333333</v>
      </c>
      <c r="M1300" s="20">
        <v>12.6</v>
      </c>
      <c r="N1300" s="20">
        <v>15.06666666666667</v>
      </c>
      <c r="O1300" s="20">
        <v>12.266666666666669</v>
      </c>
      <c r="P1300" s="20">
        <v>12.633333333333329</v>
      </c>
      <c r="Q1300" s="20">
        <v>13.56666666666667</v>
      </c>
      <c r="R1300" s="20">
        <v>14.23333333333334</v>
      </c>
      <c r="S1300" s="20">
        <v>15.866666666666671</v>
      </c>
      <c r="T1300" s="20">
        <v>13.433333333333341</v>
      </c>
      <c r="U1300" s="20">
        <v>9.3333333333333304</v>
      </c>
      <c r="V1300" s="43">
        <v>142.23548723175361</v>
      </c>
      <c r="W1300" s="23">
        <v>359</v>
      </c>
      <c r="X1300" s="44">
        <v>0.99722222222222223</v>
      </c>
      <c r="Y1300" s="4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/>
      <c r="AM1300" s="5"/>
    </row>
    <row r="1301" spans="1:39" ht="16.5" customHeight="1" x14ac:dyDescent="0.25">
      <c r="A1301" s="16">
        <v>37010050</v>
      </c>
      <c r="B1301" s="17" t="s">
        <v>1211</v>
      </c>
      <c r="C1301" s="17" t="s">
        <v>2170</v>
      </c>
      <c r="D1301" s="17" t="s">
        <v>1271</v>
      </c>
      <c r="E1301" s="17" t="s">
        <v>50</v>
      </c>
      <c r="F1301" s="17">
        <v>8</v>
      </c>
      <c r="G1301" s="17">
        <v>3168</v>
      </c>
      <c r="H1301" s="18">
        <v>-72.556111110000003</v>
      </c>
      <c r="I1301" s="19">
        <v>6.8102777799999998</v>
      </c>
      <c r="J1301" s="42">
        <v>5.0436781609195389</v>
      </c>
      <c r="K1301" s="20">
        <v>7.237652879225414</v>
      </c>
      <c r="L1301" s="20">
        <v>12.16666666666667</v>
      </c>
      <c r="M1301" s="20">
        <v>16.96551724137931</v>
      </c>
      <c r="N1301" s="20">
        <v>21.758620689655171</v>
      </c>
      <c r="O1301" s="20">
        <v>23.96551724137931</v>
      </c>
      <c r="P1301" s="20">
        <v>25.67857142857142</v>
      </c>
      <c r="Q1301" s="20">
        <v>23.642857142857139</v>
      </c>
      <c r="R1301" s="20">
        <v>21.387931034482762</v>
      </c>
      <c r="S1301" s="20">
        <v>20.357142857142861</v>
      </c>
      <c r="T1301" s="20">
        <v>14.571428571428569</v>
      </c>
      <c r="U1301" s="20">
        <v>6.7499999999999956</v>
      </c>
      <c r="V1301" s="43">
        <v>199.5255839137082</v>
      </c>
      <c r="W1301" s="23">
        <v>343</v>
      </c>
      <c r="X1301" s="44">
        <v>0.95277777777777772</v>
      </c>
      <c r="Y1301" s="4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/>
      <c r="AM1301" s="5"/>
    </row>
    <row r="1302" spans="1:39" ht="16.5" customHeight="1" x14ac:dyDescent="0.25">
      <c r="A1302" s="16">
        <v>24010230</v>
      </c>
      <c r="B1302" s="17" t="s">
        <v>1211</v>
      </c>
      <c r="C1302" s="17" t="s">
        <v>774</v>
      </c>
      <c r="D1302" s="17" t="s">
        <v>774</v>
      </c>
      <c r="E1302" s="17" t="s">
        <v>50</v>
      </c>
      <c r="F1302" s="17">
        <v>8</v>
      </c>
      <c r="G1302" s="17">
        <v>1523</v>
      </c>
      <c r="H1302" s="18">
        <v>-73.239722220000004</v>
      </c>
      <c r="I1302" s="19">
        <v>6.3552777799999998</v>
      </c>
      <c r="J1302" s="42">
        <v>7.3666666666666636</v>
      </c>
      <c r="K1302" s="20">
        <v>9.6996305418719224</v>
      </c>
      <c r="L1302" s="20">
        <v>15.066666666666659</v>
      </c>
      <c r="M1302" s="20">
        <v>19.566666666666659</v>
      </c>
      <c r="N1302" s="20">
        <v>21.910344827586201</v>
      </c>
      <c r="O1302" s="20">
        <v>18.833333333333329</v>
      </c>
      <c r="P1302" s="20">
        <v>19.3</v>
      </c>
      <c r="Q1302" s="20">
        <v>20.43333333333333</v>
      </c>
      <c r="R1302" s="20">
        <v>20.625287356321842</v>
      </c>
      <c r="S1302" s="20">
        <v>21.4</v>
      </c>
      <c r="T1302" s="20">
        <v>16.7</v>
      </c>
      <c r="U1302" s="20">
        <v>9.4666666666666668</v>
      </c>
      <c r="V1302" s="43">
        <v>200.36859605911329</v>
      </c>
      <c r="W1302" s="23">
        <v>360</v>
      </c>
      <c r="X1302" s="44">
        <v>1</v>
      </c>
      <c r="Y1302" s="45"/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/>
      <c r="AM1302" s="5"/>
    </row>
    <row r="1303" spans="1:39" ht="16.5" customHeight="1" x14ac:dyDescent="0.25">
      <c r="A1303" s="16">
        <v>24011070</v>
      </c>
      <c r="B1303" s="17" t="s">
        <v>1211</v>
      </c>
      <c r="C1303" s="17" t="s">
        <v>2171</v>
      </c>
      <c r="D1303" s="17" t="s">
        <v>773</v>
      </c>
      <c r="E1303" s="17" t="s">
        <v>50</v>
      </c>
      <c r="F1303" s="17">
        <v>8</v>
      </c>
      <c r="G1303" s="17">
        <v>1799</v>
      </c>
      <c r="H1303" s="18">
        <v>-73.46741111</v>
      </c>
      <c r="I1303" s="19">
        <v>6.3239327799999998</v>
      </c>
      <c r="J1303" s="42">
        <v>9.1333333333333329</v>
      </c>
      <c r="K1303" s="20">
        <v>10.57777651951255</v>
      </c>
      <c r="L1303" s="20">
        <v>15.63333333333334</v>
      </c>
      <c r="M1303" s="20">
        <v>21.26666666666668</v>
      </c>
      <c r="N1303" s="20">
        <v>23.666666666666661</v>
      </c>
      <c r="O1303" s="20">
        <v>18.620689655172409</v>
      </c>
      <c r="P1303" s="20">
        <v>19.0037037037037</v>
      </c>
      <c r="Q1303" s="20">
        <v>20.57931034482759</v>
      </c>
      <c r="R1303" s="20">
        <v>21.392857142857139</v>
      </c>
      <c r="S1303" s="20">
        <v>23.1</v>
      </c>
      <c r="T1303" s="20">
        <v>20.035714285714281</v>
      </c>
      <c r="U1303" s="20">
        <v>13.81481481481481</v>
      </c>
      <c r="V1303" s="43">
        <v>216.82486646660249</v>
      </c>
      <c r="W1303" s="23">
        <v>350</v>
      </c>
      <c r="X1303" s="44">
        <v>0.97222222222222221</v>
      </c>
      <c r="Y1303" s="45"/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/>
      <c r="AM1303" s="5"/>
    </row>
    <row r="1304" spans="1:39" ht="16.5" customHeight="1" x14ac:dyDescent="0.25">
      <c r="A1304" s="16">
        <v>24020120</v>
      </c>
      <c r="B1304" s="17" t="s">
        <v>1211</v>
      </c>
      <c r="C1304" s="17" t="s">
        <v>770</v>
      </c>
      <c r="D1304" s="17" t="s">
        <v>770</v>
      </c>
      <c r="E1304" s="17" t="s">
        <v>50</v>
      </c>
      <c r="F1304" s="17">
        <v>8</v>
      </c>
      <c r="G1304" s="17">
        <v>1520</v>
      </c>
      <c r="H1304" s="18">
        <v>-73.044722220000011</v>
      </c>
      <c r="I1304" s="19">
        <v>6.2994444400000003</v>
      </c>
      <c r="J1304" s="42">
        <v>10.5</v>
      </c>
      <c r="K1304" s="20">
        <v>11.85896962233169</v>
      </c>
      <c r="L1304" s="20">
        <v>17.333333333333329</v>
      </c>
      <c r="M1304" s="20">
        <v>22.2</v>
      </c>
      <c r="N1304" s="20">
        <v>22.93333333333333</v>
      </c>
      <c r="O1304" s="20">
        <v>16.166666666666671</v>
      </c>
      <c r="P1304" s="20">
        <v>16</v>
      </c>
      <c r="Q1304" s="20">
        <v>17.133333333333329</v>
      </c>
      <c r="R1304" s="20">
        <v>18.733333333333341</v>
      </c>
      <c r="S1304" s="20">
        <v>23.699999999999989</v>
      </c>
      <c r="T1304" s="20">
        <v>20.833333333333329</v>
      </c>
      <c r="U1304" s="20">
        <v>13.03333333333333</v>
      </c>
      <c r="V1304" s="43">
        <v>210.42563628899839</v>
      </c>
      <c r="W1304" s="23">
        <v>360</v>
      </c>
      <c r="X1304" s="44">
        <v>1</v>
      </c>
      <c r="Y1304" s="45"/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/>
      <c r="AM1304" s="5"/>
    </row>
    <row r="1305" spans="1:39" ht="16.5" customHeight="1" x14ac:dyDescent="0.25">
      <c r="A1305" s="16">
        <v>24020220</v>
      </c>
      <c r="B1305" s="17" t="s">
        <v>1211</v>
      </c>
      <c r="C1305" s="17" t="s">
        <v>2172</v>
      </c>
      <c r="D1305" s="17" t="s">
        <v>770</v>
      </c>
      <c r="E1305" s="17" t="s">
        <v>50</v>
      </c>
      <c r="F1305" s="17">
        <v>8</v>
      </c>
      <c r="G1305" s="17">
        <v>2625</v>
      </c>
      <c r="H1305" s="18">
        <v>-72.964583329999996</v>
      </c>
      <c r="I1305" s="19">
        <v>6.1527222200000002</v>
      </c>
      <c r="J1305" s="42">
        <v>10.518518518518521</v>
      </c>
      <c r="K1305" s="20">
        <v>12.62154732582688</v>
      </c>
      <c r="L1305" s="20">
        <v>20.037037037037031</v>
      </c>
      <c r="M1305" s="20">
        <v>19.896551724137929</v>
      </c>
      <c r="N1305" s="20">
        <v>16.428571428571431</v>
      </c>
      <c r="O1305" s="20">
        <v>7.655172413793105</v>
      </c>
      <c r="P1305" s="20">
        <v>6.357142857142855</v>
      </c>
      <c r="Q1305" s="20">
        <v>7.4074074074074057</v>
      </c>
      <c r="R1305" s="20">
        <v>11.892857142857141</v>
      </c>
      <c r="S1305" s="20">
        <v>20.06896551724137</v>
      </c>
      <c r="T1305" s="20">
        <v>20.463601532567051</v>
      </c>
      <c r="U1305" s="20">
        <v>13.321428571428569</v>
      </c>
      <c r="V1305" s="43">
        <v>166.6688014765293</v>
      </c>
      <c r="W1305" s="23">
        <v>334</v>
      </c>
      <c r="X1305" s="44">
        <v>0.92777777777777781</v>
      </c>
      <c r="Y1305" s="45"/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/>
      <c r="AM1305" s="5"/>
    </row>
    <row r="1306" spans="1:39" ht="16.5" customHeight="1" x14ac:dyDescent="0.25">
      <c r="A1306" s="16">
        <v>24020230</v>
      </c>
      <c r="B1306" s="17" t="s">
        <v>1211</v>
      </c>
      <c r="C1306" s="17" t="s">
        <v>491</v>
      </c>
      <c r="D1306" s="17" t="s">
        <v>770</v>
      </c>
      <c r="E1306" s="17" t="s">
        <v>50</v>
      </c>
      <c r="F1306" s="17">
        <v>8</v>
      </c>
      <c r="G1306" s="17">
        <v>2107</v>
      </c>
      <c r="H1306" s="18">
        <v>-72.946722220000012</v>
      </c>
      <c r="I1306" s="19">
        <v>6.2487777800000002</v>
      </c>
      <c r="J1306" s="42">
        <v>10.603448275862069</v>
      </c>
      <c r="K1306" s="20">
        <v>11.7617214989444</v>
      </c>
      <c r="L1306" s="20">
        <v>17.795061728395059</v>
      </c>
      <c r="M1306" s="20">
        <v>21.222222222222221</v>
      </c>
      <c r="N1306" s="20">
        <v>19.5</v>
      </c>
      <c r="O1306" s="20">
        <v>12.84546615581098</v>
      </c>
      <c r="P1306" s="20">
        <v>10.96</v>
      </c>
      <c r="Q1306" s="20">
        <v>11.61358024691358</v>
      </c>
      <c r="R1306" s="20">
        <v>13.18037135278515</v>
      </c>
      <c r="S1306" s="20">
        <v>19.661333333333332</v>
      </c>
      <c r="T1306" s="20">
        <v>19.73076923076923</v>
      </c>
      <c r="U1306" s="20">
        <v>13.721088435374149</v>
      </c>
      <c r="V1306" s="43">
        <v>182.59506248041021</v>
      </c>
      <c r="W1306" s="23">
        <v>321</v>
      </c>
      <c r="X1306" s="44">
        <v>0.89166666666666672</v>
      </c>
      <c r="Y1306" s="45"/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/>
      <c r="AM1306" s="5"/>
    </row>
    <row r="1307" spans="1:39" ht="16.5" customHeight="1" x14ac:dyDescent="0.25">
      <c r="A1307" s="16">
        <v>24020130</v>
      </c>
      <c r="B1307" s="17" t="s">
        <v>1211</v>
      </c>
      <c r="C1307" s="17" t="s">
        <v>784</v>
      </c>
      <c r="D1307" s="17" t="s">
        <v>783</v>
      </c>
      <c r="E1307" s="17" t="s">
        <v>50</v>
      </c>
      <c r="F1307" s="17">
        <v>8</v>
      </c>
      <c r="G1307" s="17">
        <v>1626</v>
      </c>
      <c r="H1307" s="18">
        <v>-73.056111110000003</v>
      </c>
      <c r="I1307" s="19">
        <v>6.5982500000000002</v>
      </c>
      <c r="J1307" s="42">
        <v>3.2333333333333321</v>
      </c>
      <c r="K1307" s="20">
        <v>5.4261802134646961</v>
      </c>
      <c r="L1307" s="20">
        <v>8.7333333333333307</v>
      </c>
      <c r="M1307" s="20">
        <v>14.2</v>
      </c>
      <c r="N1307" s="20">
        <v>18.3</v>
      </c>
      <c r="O1307" s="20">
        <v>17.8</v>
      </c>
      <c r="P1307" s="20">
        <v>18.017777777777781</v>
      </c>
      <c r="Q1307" s="20">
        <v>18.333333333333339</v>
      </c>
      <c r="R1307" s="20">
        <v>17.5</v>
      </c>
      <c r="S1307" s="20">
        <v>16.88666666666667</v>
      </c>
      <c r="T1307" s="20">
        <v>11.6</v>
      </c>
      <c r="U1307" s="20">
        <v>4.966666666666665</v>
      </c>
      <c r="V1307" s="43">
        <v>154.9972913245758</v>
      </c>
      <c r="W1307" s="23">
        <v>360</v>
      </c>
      <c r="X1307" s="44">
        <v>1</v>
      </c>
      <c r="Y1307" s="45"/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/>
      <c r="AM1307" s="5"/>
    </row>
    <row r="1308" spans="1:39" ht="16.5" customHeight="1" x14ac:dyDescent="0.25">
      <c r="A1308" s="16">
        <v>23145020</v>
      </c>
      <c r="B1308" s="17" t="s">
        <v>1236</v>
      </c>
      <c r="C1308" s="17" t="s">
        <v>2173</v>
      </c>
      <c r="D1308" s="17" t="s">
        <v>1698</v>
      </c>
      <c r="E1308" s="17" t="s">
        <v>50</v>
      </c>
      <c r="F1308" s="17">
        <v>8</v>
      </c>
      <c r="G1308" s="17">
        <v>805</v>
      </c>
      <c r="H1308" s="18">
        <v>-73.510000000000005</v>
      </c>
      <c r="I1308" s="19">
        <v>6.6963888899999997</v>
      </c>
      <c r="J1308" s="42">
        <v>10.75714285714286</v>
      </c>
      <c r="K1308" s="20">
        <v>11.654144725666731</v>
      </c>
      <c r="L1308" s="20">
        <v>16.329164081980171</v>
      </c>
      <c r="M1308" s="20">
        <v>20.743427137006211</v>
      </c>
      <c r="N1308" s="20">
        <v>23.566785572730879</v>
      </c>
      <c r="O1308" s="20">
        <v>22.134236453201972</v>
      </c>
      <c r="P1308" s="20">
        <v>21.299436297177081</v>
      </c>
      <c r="Q1308" s="20">
        <v>22.5164325244785</v>
      </c>
      <c r="R1308" s="20">
        <v>22.278579921861731</v>
      </c>
      <c r="S1308" s="20">
        <v>21.966174055829232</v>
      </c>
      <c r="T1308" s="20">
        <v>20.492780703244438</v>
      </c>
      <c r="U1308" s="20">
        <v>14.77071311283134</v>
      </c>
      <c r="V1308" s="43">
        <v>228.50901744315121</v>
      </c>
      <c r="W1308" s="23">
        <v>343</v>
      </c>
      <c r="X1308" s="44">
        <v>0.95277777777777772</v>
      </c>
      <c r="Y1308" s="45"/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/>
      <c r="AM1308" s="5"/>
    </row>
    <row r="1309" spans="1:39" ht="16.5" customHeight="1" x14ac:dyDescent="0.25">
      <c r="A1309" s="16">
        <v>23140070</v>
      </c>
      <c r="B1309" s="17" t="s">
        <v>1211</v>
      </c>
      <c r="C1309" s="17" t="s">
        <v>2174</v>
      </c>
      <c r="D1309" s="17" t="s">
        <v>1698</v>
      </c>
      <c r="E1309" s="17" t="s">
        <v>50</v>
      </c>
      <c r="F1309" s="17">
        <v>8</v>
      </c>
      <c r="G1309" s="17">
        <v>183</v>
      </c>
      <c r="H1309" s="18">
        <v>-73.616388889999996</v>
      </c>
      <c r="I1309" s="19">
        <v>6.7719444400000004</v>
      </c>
      <c r="J1309" s="42">
        <v>5.9099999999999966</v>
      </c>
      <c r="K1309" s="20">
        <v>7.4823070607553381</v>
      </c>
      <c r="L1309" s="20">
        <v>11.127777777777769</v>
      </c>
      <c r="M1309" s="20">
        <v>11.931034482758619</v>
      </c>
      <c r="N1309" s="20">
        <v>14.175798212005111</v>
      </c>
      <c r="O1309" s="20">
        <v>10.59096313912009</v>
      </c>
      <c r="P1309" s="20">
        <v>10.3448275862069</v>
      </c>
      <c r="Q1309" s="20">
        <v>11.51724137931034</v>
      </c>
      <c r="R1309" s="20">
        <v>12.862068965517251</v>
      </c>
      <c r="S1309" s="20">
        <v>13.33333333333333</v>
      </c>
      <c r="T1309" s="20">
        <v>12.16666666666667</v>
      </c>
      <c r="U1309" s="20">
        <v>8.0666666666666629</v>
      </c>
      <c r="V1309" s="43">
        <v>129.50868527011809</v>
      </c>
      <c r="W1309" s="23">
        <v>355</v>
      </c>
      <c r="X1309" s="44">
        <v>0.98611111111111116</v>
      </c>
      <c r="Y1309" s="4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</row>
    <row r="1310" spans="1:39" ht="16.5" customHeight="1" x14ac:dyDescent="0.25">
      <c r="A1310" s="16">
        <v>23190140</v>
      </c>
      <c r="B1310" s="17" t="s">
        <v>1211</v>
      </c>
      <c r="C1310" s="17" t="s">
        <v>826</v>
      </c>
      <c r="D1310" s="17" t="s">
        <v>826</v>
      </c>
      <c r="E1310" s="17" t="s">
        <v>50</v>
      </c>
      <c r="F1310" s="17">
        <v>8</v>
      </c>
      <c r="G1310" s="17">
        <v>500</v>
      </c>
      <c r="H1310" s="18">
        <v>-73.201388890000004</v>
      </c>
      <c r="I1310" s="19">
        <v>7.4647222199999996</v>
      </c>
      <c r="J1310" s="42">
        <v>8.4666666666666632</v>
      </c>
      <c r="K1310" s="20">
        <v>8.3984605911330075</v>
      </c>
      <c r="L1310" s="20">
        <v>13.06666666666667</v>
      </c>
      <c r="M1310" s="20">
        <v>15.766666666666669</v>
      </c>
      <c r="N1310" s="20">
        <v>17.199999999999989</v>
      </c>
      <c r="O1310" s="20">
        <v>12.96666666666667</v>
      </c>
      <c r="P1310" s="20">
        <v>13</v>
      </c>
      <c r="Q1310" s="20">
        <v>14.866666666666671</v>
      </c>
      <c r="R1310" s="20">
        <v>15.96666666666667</v>
      </c>
      <c r="S1310" s="20">
        <v>18.399999999999999</v>
      </c>
      <c r="T1310" s="20">
        <v>17.36666666666666</v>
      </c>
      <c r="U1310" s="20">
        <v>11.7</v>
      </c>
      <c r="V1310" s="43">
        <v>167.1651272577997</v>
      </c>
      <c r="W1310" s="23">
        <v>360</v>
      </c>
      <c r="X1310" s="44">
        <v>1</v>
      </c>
      <c r="Y1310" s="45"/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/>
      <c r="AM1310" s="5"/>
    </row>
    <row r="1311" spans="1:39" ht="16.5" customHeight="1" x14ac:dyDescent="0.25">
      <c r="A1311" s="16">
        <v>24020040</v>
      </c>
      <c r="B1311" s="17" t="s">
        <v>1235</v>
      </c>
      <c r="C1311" s="17" t="s">
        <v>759</v>
      </c>
      <c r="D1311" s="17" t="s">
        <v>759</v>
      </c>
      <c r="E1311" s="17" t="s">
        <v>50</v>
      </c>
      <c r="F1311" s="17">
        <v>8</v>
      </c>
      <c r="G1311" s="17">
        <v>1814</v>
      </c>
      <c r="H1311" s="18">
        <v>-73.098055560000006</v>
      </c>
      <c r="I1311" s="19">
        <v>6.13833333</v>
      </c>
      <c r="J1311" s="42">
        <v>14.678571428571431</v>
      </c>
      <c r="K1311" s="20">
        <v>16.252015078061881</v>
      </c>
      <c r="L1311" s="20">
        <v>20.919950738916249</v>
      </c>
      <c r="M1311" s="20">
        <v>22.927586206896549</v>
      </c>
      <c r="N1311" s="20">
        <v>20.457142857142859</v>
      </c>
      <c r="O1311" s="20">
        <v>14.842364532019699</v>
      </c>
      <c r="P1311" s="20">
        <v>14.620689655172409</v>
      </c>
      <c r="Q1311" s="20">
        <v>14.12222222222222</v>
      </c>
      <c r="R1311" s="20">
        <v>16.397619047619042</v>
      </c>
      <c r="S1311" s="20">
        <v>22.55080246913581</v>
      </c>
      <c r="T1311" s="20">
        <v>23.03448275862069</v>
      </c>
      <c r="U1311" s="20">
        <v>17.986904761904761</v>
      </c>
      <c r="V1311" s="43">
        <v>218.7903517562836</v>
      </c>
      <c r="W1311" s="23">
        <v>347</v>
      </c>
      <c r="X1311" s="44">
        <v>0.96388888888888891</v>
      </c>
      <c r="Y1311" s="45"/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/>
      <c r="AM1311" s="5"/>
    </row>
    <row r="1312" spans="1:39" ht="16.5" customHeight="1" x14ac:dyDescent="0.25">
      <c r="A1312" s="16">
        <v>23190400</v>
      </c>
      <c r="B1312" s="17" t="s">
        <v>1211</v>
      </c>
      <c r="C1312" s="17" t="s">
        <v>2175</v>
      </c>
      <c r="D1312" s="17" t="s">
        <v>2176</v>
      </c>
      <c r="E1312" s="17" t="s">
        <v>50</v>
      </c>
      <c r="F1312" s="17">
        <v>8</v>
      </c>
      <c r="G1312" s="17">
        <v>1779</v>
      </c>
      <c r="H1312" s="18">
        <v>-73.05722222</v>
      </c>
      <c r="I1312" s="19">
        <v>7.1244444400000004</v>
      </c>
      <c r="J1312" s="42">
        <v>8.1999999999999975</v>
      </c>
      <c r="K1312" s="20">
        <v>8.9353961412151044</v>
      </c>
      <c r="L1312" s="20">
        <v>13</v>
      </c>
      <c r="M1312" s="20">
        <v>16.566666666666659</v>
      </c>
      <c r="N1312" s="20">
        <v>19.266666666666659</v>
      </c>
      <c r="O1312" s="20">
        <v>16.3</v>
      </c>
      <c r="P1312" s="20">
        <v>16.966666666666669</v>
      </c>
      <c r="Q1312" s="20">
        <v>18.166666666666671</v>
      </c>
      <c r="R1312" s="20">
        <v>17.81954022988506</v>
      </c>
      <c r="S1312" s="20">
        <v>18.100000000000001</v>
      </c>
      <c r="T1312" s="20">
        <v>15.233333333333331</v>
      </c>
      <c r="U1312" s="20">
        <v>8.2666666666666639</v>
      </c>
      <c r="V1312" s="43">
        <v>176.82160303776681</v>
      </c>
      <c r="W1312" s="23">
        <v>360</v>
      </c>
      <c r="X1312" s="44">
        <v>1</v>
      </c>
      <c r="Y1312" s="45"/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/>
      <c r="AM1312" s="5"/>
    </row>
    <row r="1313" spans="1:39" ht="16.5" customHeight="1" x14ac:dyDescent="0.25">
      <c r="A1313" s="16">
        <v>24015280</v>
      </c>
      <c r="B1313" s="17" t="s">
        <v>1236</v>
      </c>
      <c r="C1313" s="17" t="s">
        <v>2177</v>
      </c>
      <c r="D1313" s="17" t="s">
        <v>2177</v>
      </c>
      <c r="E1313" s="17" t="s">
        <v>50</v>
      </c>
      <c r="F1313" s="17">
        <v>8</v>
      </c>
      <c r="G1313" s="17">
        <v>1900</v>
      </c>
      <c r="H1313" s="18">
        <v>-73.343611109999998</v>
      </c>
      <c r="I1313" s="19">
        <v>5.9447222200000001</v>
      </c>
      <c r="J1313" s="42">
        <v>14.95622032288699</v>
      </c>
      <c r="K1313" s="20">
        <v>16.705397867959451</v>
      </c>
      <c r="L1313" s="20">
        <v>23.167595048629529</v>
      </c>
      <c r="M1313" s="20">
        <v>24.842874736101329</v>
      </c>
      <c r="N1313" s="20">
        <v>24.87358374384236</v>
      </c>
      <c r="O1313" s="20">
        <v>18.94346478644508</v>
      </c>
      <c r="P1313" s="20">
        <v>17.81412830530547</v>
      </c>
      <c r="Q1313" s="20">
        <v>17.723418832455689</v>
      </c>
      <c r="R1313" s="20">
        <v>18.991837004322139</v>
      </c>
      <c r="S1313" s="20">
        <v>23.96210545520891</v>
      </c>
      <c r="T1313" s="20">
        <v>24.303942290149191</v>
      </c>
      <c r="U1313" s="20">
        <v>19.221756978653531</v>
      </c>
      <c r="V1313" s="43">
        <v>245.50632537195969</v>
      </c>
      <c r="W1313" s="23">
        <v>338</v>
      </c>
      <c r="X1313" s="44">
        <v>0.93888888888888888</v>
      </c>
      <c r="Y1313" s="45"/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/>
      <c r="AM1313" s="5"/>
    </row>
    <row r="1314" spans="1:39" ht="16.5" customHeight="1" x14ac:dyDescent="0.25">
      <c r="A1314" s="16">
        <v>24010850</v>
      </c>
      <c r="B1314" s="17" t="s">
        <v>1211</v>
      </c>
      <c r="C1314" s="17" t="s">
        <v>2178</v>
      </c>
      <c r="D1314" s="17" t="s">
        <v>2177</v>
      </c>
      <c r="E1314" s="17" t="s">
        <v>50</v>
      </c>
      <c r="F1314" s="17">
        <v>6</v>
      </c>
      <c r="G1314" s="17">
        <v>2100</v>
      </c>
      <c r="H1314" s="18">
        <v>-73.383833329999987</v>
      </c>
      <c r="I1314" s="19">
        <v>5.8680000000000003</v>
      </c>
      <c r="J1314" s="42">
        <v>14.83333333333333</v>
      </c>
      <c r="K1314" s="20">
        <v>16.2251461160498</v>
      </c>
      <c r="L1314" s="20">
        <v>22.8919540229885</v>
      </c>
      <c r="M1314" s="20">
        <v>24.661542381518601</v>
      </c>
      <c r="N1314" s="20">
        <v>22.548970143613001</v>
      </c>
      <c r="O1314" s="20">
        <v>15.17586206896552</v>
      </c>
      <c r="P1314" s="20">
        <v>14.4</v>
      </c>
      <c r="Q1314" s="20">
        <v>13.7</v>
      </c>
      <c r="R1314" s="20">
        <v>16.823979591836739</v>
      </c>
      <c r="S1314" s="20">
        <v>23.310344827586199</v>
      </c>
      <c r="T1314" s="20">
        <v>22.407407407407401</v>
      </c>
      <c r="U1314" s="20">
        <v>17.58378945447911</v>
      </c>
      <c r="V1314" s="43">
        <v>224.56232934777819</v>
      </c>
      <c r="W1314" s="23">
        <v>347</v>
      </c>
      <c r="X1314" s="44">
        <v>0.96388888888888891</v>
      </c>
      <c r="Y1314" s="45"/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/>
      <c r="AM1314" s="5"/>
    </row>
    <row r="1315" spans="1:39" ht="16.5" customHeight="1" x14ac:dyDescent="0.25">
      <c r="A1315" s="16">
        <v>23190600</v>
      </c>
      <c r="B1315" s="17" t="s">
        <v>1211</v>
      </c>
      <c r="C1315" s="17" t="s">
        <v>2179</v>
      </c>
      <c r="D1315" s="17" t="s">
        <v>812</v>
      </c>
      <c r="E1315" s="17" t="s">
        <v>50</v>
      </c>
      <c r="F1315" s="17">
        <v>8</v>
      </c>
      <c r="G1315" s="17">
        <v>1280</v>
      </c>
      <c r="H1315" s="18">
        <v>-73.230277779999994</v>
      </c>
      <c r="I1315" s="19">
        <v>6.9974999999999996</v>
      </c>
      <c r="J1315" s="42">
        <v>3.133333333333332</v>
      </c>
      <c r="K1315" s="20">
        <v>3.902350164203614</v>
      </c>
      <c r="L1315" s="20">
        <v>6.633333333333332</v>
      </c>
      <c r="M1315" s="20">
        <v>6.7586206896551744</v>
      </c>
      <c r="N1315" s="20">
        <v>8.1333333333333311</v>
      </c>
      <c r="O1315" s="20">
        <v>6.3214285714285703</v>
      </c>
      <c r="P1315" s="20">
        <v>5.6923076923076898</v>
      </c>
      <c r="Q1315" s="20">
        <v>7.0740740740740709</v>
      </c>
      <c r="R1315" s="20">
        <v>7.9374201787994911</v>
      </c>
      <c r="S1315" s="20">
        <v>8.9629629629629601</v>
      </c>
      <c r="T1315" s="20">
        <v>7.3793103448275863</v>
      </c>
      <c r="U1315" s="20">
        <v>2.566666666666666</v>
      </c>
      <c r="V1315" s="43">
        <v>74.495141344925813</v>
      </c>
      <c r="W1315" s="23">
        <v>343</v>
      </c>
      <c r="X1315" s="44">
        <v>0.95277777777777772</v>
      </c>
      <c r="Y1315" s="45"/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/>
      <c r="AM1315" s="5"/>
    </row>
    <row r="1316" spans="1:39" ht="16.5" customHeight="1" x14ac:dyDescent="0.25">
      <c r="A1316" s="16">
        <v>24060070</v>
      </c>
      <c r="B1316" s="17" t="s">
        <v>1235</v>
      </c>
      <c r="C1316" s="17" t="s">
        <v>2180</v>
      </c>
      <c r="D1316" s="17" t="s">
        <v>812</v>
      </c>
      <c r="E1316" s="17" t="s">
        <v>50</v>
      </c>
      <c r="F1316" s="17">
        <v>8</v>
      </c>
      <c r="G1316" s="17">
        <v>267</v>
      </c>
      <c r="H1316" s="18">
        <v>-73.327777779999991</v>
      </c>
      <c r="I1316" s="19">
        <v>7.0763888899999996</v>
      </c>
      <c r="J1316" s="42">
        <v>6.4877192982456133</v>
      </c>
      <c r="K1316" s="20">
        <v>7.5878386699507372</v>
      </c>
      <c r="L1316" s="20">
        <v>11.15</v>
      </c>
      <c r="M1316" s="20">
        <v>11.7</v>
      </c>
      <c r="N1316" s="20">
        <v>12.95</v>
      </c>
      <c r="O1316" s="20">
        <v>10.95</v>
      </c>
      <c r="P1316" s="20">
        <v>9.5263157894736814</v>
      </c>
      <c r="Q1316" s="20">
        <v>10.47368421052632</v>
      </c>
      <c r="R1316" s="20">
        <v>14.368421052631581</v>
      </c>
      <c r="S1316" s="20">
        <v>14.54912280701754</v>
      </c>
      <c r="T1316" s="20">
        <v>13.43333333333333</v>
      </c>
      <c r="U1316" s="20">
        <v>8.35</v>
      </c>
      <c r="V1316" s="43">
        <v>131.5264351611788</v>
      </c>
      <c r="W1316" s="23">
        <v>235</v>
      </c>
      <c r="X1316" s="44">
        <v>0.97916666666666663</v>
      </c>
      <c r="Y1316" s="45" t="s">
        <v>1214</v>
      </c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/>
      <c r="AM1316" s="5"/>
    </row>
    <row r="1317" spans="1:39" ht="16.5" customHeight="1" x14ac:dyDescent="0.25">
      <c r="A1317" s="16">
        <v>23195110</v>
      </c>
      <c r="B1317" s="17" t="s">
        <v>1236</v>
      </c>
      <c r="C1317" s="17" t="s">
        <v>2181</v>
      </c>
      <c r="D1317" s="17" t="s">
        <v>812</v>
      </c>
      <c r="E1317" s="17" t="s">
        <v>50</v>
      </c>
      <c r="F1317" s="17">
        <v>8</v>
      </c>
      <c r="G1317" s="17">
        <v>777</v>
      </c>
      <c r="H1317" s="18">
        <v>-73.167222219999999</v>
      </c>
      <c r="I1317" s="19">
        <v>7.0255555599999999</v>
      </c>
      <c r="J1317" s="42">
        <v>5.6071428571428541</v>
      </c>
      <c r="K1317" s="20">
        <v>6.134335415200562</v>
      </c>
      <c r="L1317" s="20">
        <v>10.921428571428571</v>
      </c>
      <c r="M1317" s="20">
        <v>12.557881773399011</v>
      </c>
      <c r="N1317" s="20">
        <v>14.90384615384616</v>
      </c>
      <c r="O1317" s="20">
        <v>13.05702917771883</v>
      </c>
      <c r="P1317" s="20">
        <v>13</v>
      </c>
      <c r="Q1317" s="20">
        <v>15.25</v>
      </c>
      <c r="R1317" s="20">
        <v>14.321839080459769</v>
      </c>
      <c r="S1317" s="20">
        <v>14.962962962962971</v>
      </c>
      <c r="T1317" s="20">
        <v>10.64367816091954</v>
      </c>
      <c r="U1317" s="20">
        <v>4.4488095238095227</v>
      </c>
      <c r="V1317" s="43">
        <v>135.8089536768878</v>
      </c>
      <c r="W1317" s="23">
        <v>327</v>
      </c>
      <c r="X1317" s="44">
        <v>0.90833333333333333</v>
      </c>
      <c r="Y1317" s="45"/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/>
      <c r="AM1317" s="5"/>
    </row>
    <row r="1318" spans="1:39" ht="16.5" customHeight="1" x14ac:dyDescent="0.25">
      <c r="A1318" s="16">
        <v>23190280</v>
      </c>
      <c r="B1318" s="17" t="s">
        <v>1211</v>
      </c>
      <c r="C1318" s="17" t="s">
        <v>2182</v>
      </c>
      <c r="D1318" s="17" t="s">
        <v>812</v>
      </c>
      <c r="E1318" s="17" t="s">
        <v>50</v>
      </c>
      <c r="F1318" s="17">
        <v>8</v>
      </c>
      <c r="G1318" s="17">
        <v>950</v>
      </c>
      <c r="H1318" s="18">
        <v>-73.133055560000003</v>
      </c>
      <c r="I1318" s="19">
        <v>6.9675000000000002</v>
      </c>
      <c r="J1318" s="42">
        <v>4.7586206896551708</v>
      </c>
      <c r="K1318" s="20">
        <v>5.4584029732582682</v>
      </c>
      <c r="L1318" s="20">
        <v>7.4530864197530837</v>
      </c>
      <c r="M1318" s="20">
        <v>7.6666666666666679</v>
      </c>
      <c r="N1318" s="20">
        <v>9.6999999999999975</v>
      </c>
      <c r="O1318" s="20">
        <v>7.1333333333333329</v>
      </c>
      <c r="P1318" s="20">
        <v>7.3793103448275854</v>
      </c>
      <c r="Q1318" s="20">
        <v>8.5517241379310303</v>
      </c>
      <c r="R1318" s="20">
        <v>8.4333333333333336</v>
      </c>
      <c r="S1318" s="20">
        <v>10.566666666666659</v>
      </c>
      <c r="T1318" s="20">
        <v>8.3000000000000007</v>
      </c>
      <c r="U1318" s="20">
        <v>3.7999999999999989</v>
      </c>
      <c r="V1318" s="43">
        <v>89.201144565425125</v>
      </c>
      <c r="W1318" s="23">
        <v>355</v>
      </c>
      <c r="X1318" s="44">
        <v>0.98611111111111116</v>
      </c>
      <c r="Y1318" s="45"/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/>
      <c r="AM1318" s="5"/>
    </row>
    <row r="1319" spans="1:39" ht="16.5" customHeight="1" x14ac:dyDescent="0.25">
      <c r="A1319" s="16">
        <v>24060060</v>
      </c>
      <c r="B1319" s="17" t="s">
        <v>1211</v>
      </c>
      <c r="C1319" s="17" t="s">
        <v>2183</v>
      </c>
      <c r="D1319" s="17" t="s">
        <v>812</v>
      </c>
      <c r="E1319" s="17" t="s">
        <v>50</v>
      </c>
      <c r="F1319" s="17">
        <v>8</v>
      </c>
      <c r="G1319" s="17">
        <v>180</v>
      </c>
      <c r="H1319" s="18">
        <v>-73.419444439999992</v>
      </c>
      <c r="I1319" s="19">
        <v>7.10861111</v>
      </c>
      <c r="J1319" s="42">
        <v>4.8499999999999996</v>
      </c>
      <c r="K1319" s="20">
        <v>5.0904200155561314</v>
      </c>
      <c r="L1319" s="20">
        <v>9.1999999999999975</v>
      </c>
      <c r="M1319" s="20">
        <v>10.35</v>
      </c>
      <c r="N1319" s="20">
        <v>11.2</v>
      </c>
      <c r="O1319" s="20">
        <v>8.35</v>
      </c>
      <c r="P1319" s="20">
        <v>7.81</v>
      </c>
      <c r="Q1319" s="20">
        <v>8.1052631578947381</v>
      </c>
      <c r="R1319" s="20">
        <v>10.57894736842105</v>
      </c>
      <c r="S1319" s="20">
        <v>12.361111111111111</v>
      </c>
      <c r="T1319" s="20">
        <v>10.82352941176471</v>
      </c>
      <c r="U1319" s="20">
        <v>5.9999999999999982</v>
      </c>
      <c r="V1319" s="43">
        <v>104.7192710647477</v>
      </c>
      <c r="W1319" s="23">
        <v>228</v>
      </c>
      <c r="X1319" s="44">
        <v>0.95</v>
      </c>
      <c r="Y1319" s="45" t="s">
        <v>1214</v>
      </c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/>
      <c r="AM1319" s="5"/>
    </row>
    <row r="1320" spans="1:39" ht="16.5" customHeight="1" x14ac:dyDescent="0.25">
      <c r="A1320" s="16">
        <v>24030630</v>
      </c>
      <c r="B1320" s="17" t="s">
        <v>1211</v>
      </c>
      <c r="C1320" s="17" t="s">
        <v>373</v>
      </c>
      <c r="D1320" s="17" t="s">
        <v>804</v>
      </c>
      <c r="E1320" s="17" t="s">
        <v>50</v>
      </c>
      <c r="F1320" s="17">
        <v>8</v>
      </c>
      <c r="G1320" s="17">
        <v>2927</v>
      </c>
      <c r="H1320" s="18">
        <v>-72.821666669999999</v>
      </c>
      <c r="I1320" s="19">
        <v>6.9602777800000002</v>
      </c>
      <c r="J1320" s="42">
        <v>7.1333333333333302</v>
      </c>
      <c r="K1320" s="20">
        <v>8.6303981937602625</v>
      </c>
      <c r="L1320" s="20">
        <v>14.133333333333329</v>
      </c>
      <c r="M1320" s="20">
        <v>18.966666666666661</v>
      </c>
      <c r="N1320" s="20">
        <v>19.93333333333333</v>
      </c>
      <c r="O1320" s="20">
        <v>14.3448275862069</v>
      </c>
      <c r="P1320" s="20">
        <v>13.17241379310345</v>
      </c>
      <c r="Q1320" s="20">
        <v>15.310344827586199</v>
      </c>
      <c r="R1320" s="20">
        <v>18.068965517241381</v>
      </c>
      <c r="S1320" s="20">
        <v>20.103448275862061</v>
      </c>
      <c r="T1320" s="20">
        <v>16.03448275862069</v>
      </c>
      <c r="U1320" s="20">
        <v>9.0689655172413755</v>
      </c>
      <c r="V1320" s="43">
        <v>174.90051313628899</v>
      </c>
      <c r="W1320" s="23">
        <v>353</v>
      </c>
      <c r="X1320" s="44">
        <v>0.98055555555555551</v>
      </c>
      <c r="Y1320" s="45"/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/>
      <c r="AM1320" s="5"/>
    </row>
    <row r="1321" spans="1:39" ht="16.5" customHeight="1" x14ac:dyDescent="0.25">
      <c r="A1321" s="16">
        <v>37010060</v>
      </c>
      <c r="B1321" s="17" t="s">
        <v>1211</v>
      </c>
      <c r="C1321" s="17" t="s">
        <v>2184</v>
      </c>
      <c r="D1321" s="17" t="s">
        <v>804</v>
      </c>
      <c r="E1321" s="17" t="s">
        <v>50</v>
      </c>
      <c r="F1321" s="17">
        <v>8</v>
      </c>
      <c r="G1321" s="17">
        <v>3824</v>
      </c>
      <c r="H1321" s="18">
        <v>-72.804444439999997</v>
      </c>
      <c r="I1321" s="19">
        <v>7.0277777800000001</v>
      </c>
      <c r="J1321" s="42">
        <v>7.2068965517241343</v>
      </c>
      <c r="K1321" s="20">
        <v>7.680033866995073</v>
      </c>
      <c r="L1321" s="20">
        <v>13.07407407407408</v>
      </c>
      <c r="M1321" s="20">
        <v>17.041208791208788</v>
      </c>
      <c r="N1321" s="20">
        <v>18.595061728395059</v>
      </c>
      <c r="O1321" s="20">
        <v>19.559999999999999</v>
      </c>
      <c r="P1321" s="20">
        <v>19.999999999999989</v>
      </c>
      <c r="Q1321" s="20">
        <v>19.60338827838828</v>
      </c>
      <c r="R1321" s="20">
        <v>18.254641909814321</v>
      </c>
      <c r="S1321" s="20">
        <v>19.220945083014051</v>
      </c>
      <c r="T1321" s="20">
        <v>13.86590038314176</v>
      </c>
      <c r="U1321" s="20">
        <v>7.2249999999999961</v>
      </c>
      <c r="V1321" s="43">
        <v>181.3271506667555</v>
      </c>
      <c r="W1321" s="23">
        <v>326</v>
      </c>
      <c r="X1321" s="44">
        <v>0.90555555555555556</v>
      </c>
      <c r="Y1321" s="45"/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/>
      <c r="AM1321" s="5"/>
    </row>
    <row r="1322" spans="1:39" ht="16.5" customHeight="1" x14ac:dyDescent="0.25">
      <c r="A1322" s="16">
        <v>24030750</v>
      </c>
      <c r="B1322" s="17" t="s">
        <v>1211</v>
      </c>
      <c r="C1322" s="17" t="s">
        <v>804</v>
      </c>
      <c r="D1322" s="17" t="s">
        <v>804</v>
      </c>
      <c r="E1322" s="17" t="s">
        <v>50</v>
      </c>
      <c r="F1322" s="17">
        <v>8</v>
      </c>
      <c r="G1322" s="17">
        <v>2400</v>
      </c>
      <c r="H1322" s="18">
        <v>-72.858333329999994</v>
      </c>
      <c r="I1322" s="19">
        <v>6.88111111</v>
      </c>
      <c r="J1322" s="42">
        <v>6.0689655172413781</v>
      </c>
      <c r="K1322" s="20">
        <v>7.3663382594417088</v>
      </c>
      <c r="L1322" s="20">
        <v>12.33333333333333</v>
      </c>
      <c r="M1322" s="20">
        <v>16.86666666666666</v>
      </c>
      <c r="N1322" s="20">
        <v>17.862068965517238</v>
      </c>
      <c r="O1322" s="20">
        <v>11.068965517241381</v>
      </c>
      <c r="P1322" s="20">
        <v>9.9285714285714253</v>
      </c>
      <c r="Q1322" s="20">
        <v>13.241379310344829</v>
      </c>
      <c r="R1322" s="20">
        <v>16.178571428571431</v>
      </c>
      <c r="S1322" s="20">
        <v>18.41379310344827</v>
      </c>
      <c r="T1322" s="20">
        <v>13.758620689655171</v>
      </c>
      <c r="U1322" s="20">
        <v>6.7037037037037006</v>
      </c>
      <c r="V1322" s="43">
        <v>149.79097792373651</v>
      </c>
      <c r="W1322" s="23">
        <v>347</v>
      </c>
      <c r="X1322" s="44">
        <v>0.96388888888888891</v>
      </c>
      <c r="Y1322" s="4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</row>
    <row r="1323" spans="1:39" ht="16.5" customHeight="1" x14ac:dyDescent="0.25">
      <c r="A1323" s="16">
        <v>24015250</v>
      </c>
      <c r="B1323" s="17" t="s">
        <v>1236</v>
      </c>
      <c r="C1323" s="17" t="s">
        <v>2185</v>
      </c>
      <c r="D1323" s="17" t="s">
        <v>2524</v>
      </c>
      <c r="E1323" s="17" t="s">
        <v>50</v>
      </c>
      <c r="F1323" s="17">
        <v>8</v>
      </c>
      <c r="G1323" s="17">
        <v>1400</v>
      </c>
      <c r="H1323" s="18">
        <v>-73.415388890000003</v>
      </c>
      <c r="I1323" s="19">
        <v>6.2371666699999997</v>
      </c>
      <c r="J1323" s="42">
        <v>11.7632183908046</v>
      </c>
      <c r="K1323" s="20">
        <v>13.766742306756679</v>
      </c>
      <c r="L1323" s="20">
        <v>19.679310344827581</v>
      </c>
      <c r="M1323" s="20">
        <v>23.706896551724139</v>
      </c>
      <c r="N1323" s="20">
        <v>24.697146254458971</v>
      </c>
      <c r="O1323" s="20">
        <v>20.92597153804051</v>
      </c>
      <c r="P1323" s="20">
        <v>21.94252873563218</v>
      </c>
      <c r="Q1323" s="20">
        <v>22.35504469987228</v>
      </c>
      <c r="R1323" s="20">
        <v>21.833333333333329</v>
      </c>
      <c r="S1323" s="20">
        <v>23.833333333333339</v>
      </c>
      <c r="T1323" s="20">
        <v>21.754022988505749</v>
      </c>
      <c r="U1323" s="20">
        <v>14.63347050754458</v>
      </c>
      <c r="V1323" s="43">
        <v>240.89101898483401</v>
      </c>
      <c r="W1323" s="23">
        <v>348</v>
      </c>
      <c r="X1323" s="44">
        <v>0.96666666666666667</v>
      </c>
      <c r="Y1323" s="4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</row>
    <row r="1324" spans="1:39" ht="16.5" customHeight="1" x14ac:dyDescent="0.25">
      <c r="A1324" s="16">
        <v>24010820</v>
      </c>
      <c r="B1324" s="17" t="s">
        <v>1211</v>
      </c>
      <c r="C1324" s="17" t="s">
        <v>800</v>
      </c>
      <c r="D1324" s="17" t="s">
        <v>800</v>
      </c>
      <c r="E1324" s="17" t="s">
        <v>50</v>
      </c>
      <c r="F1324" s="17">
        <v>8</v>
      </c>
      <c r="G1324" s="17">
        <v>218</v>
      </c>
      <c r="H1324" s="18">
        <v>-73.702500000000001</v>
      </c>
      <c r="I1324" s="19">
        <v>5.9613888899999994</v>
      </c>
      <c r="J1324" s="42">
        <v>7.4482758620689644</v>
      </c>
      <c r="K1324" s="20">
        <v>9.0707597248173943</v>
      </c>
      <c r="L1324" s="20">
        <v>15.36666666666666</v>
      </c>
      <c r="M1324" s="20">
        <v>19.58620689655173</v>
      </c>
      <c r="N1324" s="20">
        <v>20.124444444444439</v>
      </c>
      <c r="O1324" s="20">
        <v>14.66666666666667</v>
      </c>
      <c r="P1324" s="20">
        <v>14.718431855500819</v>
      </c>
      <c r="Q1324" s="20">
        <v>14.06666666666667</v>
      </c>
      <c r="R1324" s="20">
        <v>16.324613555291322</v>
      </c>
      <c r="S1324" s="20">
        <v>19.783908045977</v>
      </c>
      <c r="T1324" s="20">
        <v>16.172413793103441</v>
      </c>
      <c r="U1324" s="20">
        <v>9.816884661117717</v>
      </c>
      <c r="V1324" s="43">
        <v>177.14593883887281</v>
      </c>
      <c r="W1324" s="23">
        <v>353</v>
      </c>
      <c r="X1324" s="44">
        <v>0.98055555555555551</v>
      </c>
      <c r="Y1324" s="4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</row>
    <row r="1325" spans="1:39" ht="16.5" customHeight="1" x14ac:dyDescent="0.25">
      <c r="A1325" s="16">
        <v>24010210</v>
      </c>
      <c r="B1325" s="17" t="s">
        <v>1211</v>
      </c>
      <c r="C1325" s="17" t="s">
        <v>2186</v>
      </c>
      <c r="D1325" s="17" t="s">
        <v>2186</v>
      </c>
      <c r="E1325" s="17" t="s">
        <v>50</v>
      </c>
      <c r="F1325" s="17">
        <v>8</v>
      </c>
      <c r="G1325" s="17">
        <v>1920</v>
      </c>
      <c r="H1325" s="18">
        <v>-73.781666669999993</v>
      </c>
      <c r="I1325" s="19">
        <v>5.8733333300000004</v>
      </c>
      <c r="J1325" s="42">
        <v>10.766666666666669</v>
      </c>
      <c r="K1325" s="20">
        <v>12.241666666666671</v>
      </c>
      <c r="L1325" s="20">
        <v>18.572222222222219</v>
      </c>
      <c r="M1325" s="20">
        <v>22.985057471264369</v>
      </c>
      <c r="N1325" s="20">
        <v>22.566666666666659</v>
      </c>
      <c r="O1325" s="20">
        <v>17.166666666666661</v>
      </c>
      <c r="P1325" s="20">
        <v>16.100000000000001</v>
      </c>
      <c r="Q1325" s="20">
        <v>15.4</v>
      </c>
      <c r="R1325" s="20">
        <v>17.733333333333331</v>
      </c>
      <c r="S1325" s="20">
        <v>21.86666666666666</v>
      </c>
      <c r="T1325" s="20">
        <v>21.733333333333331</v>
      </c>
      <c r="U1325" s="20">
        <v>15.566666666666659</v>
      </c>
      <c r="V1325" s="43">
        <v>212.6989463601532</v>
      </c>
      <c r="W1325" s="23">
        <v>360</v>
      </c>
      <c r="X1325" s="44">
        <v>1</v>
      </c>
      <c r="Y1325" s="4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</row>
    <row r="1326" spans="1:39" ht="16.5" customHeight="1" x14ac:dyDescent="0.25">
      <c r="A1326" s="16">
        <v>23120220</v>
      </c>
      <c r="B1326" s="17" t="s">
        <v>1211</v>
      </c>
      <c r="C1326" s="17" t="s">
        <v>1570</v>
      </c>
      <c r="D1326" s="17" t="s">
        <v>2186</v>
      </c>
      <c r="E1326" s="17" t="s">
        <v>50</v>
      </c>
      <c r="F1326" s="17">
        <v>8</v>
      </c>
      <c r="G1326" s="17">
        <v>2590</v>
      </c>
      <c r="H1326" s="18">
        <v>-73.91333333</v>
      </c>
      <c r="I1326" s="19">
        <v>5.87083333</v>
      </c>
      <c r="J1326" s="42">
        <v>8.966666666666665</v>
      </c>
      <c r="K1326" s="20">
        <v>10.99384236453202</v>
      </c>
      <c r="L1326" s="20">
        <v>16.899999999999999</v>
      </c>
      <c r="M1326" s="20">
        <v>21.1</v>
      </c>
      <c r="N1326" s="20">
        <v>23.323333333333331</v>
      </c>
      <c r="O1326" s="20">
        <v>17.3448275862069</v>
      </c>
      <c r="P1326" s="20">
        <v>16.783908045977011</v>
      </c>
      <c r="Q1326" s="20">
        <v>15.103448275862069</v>
      </c>
      <c r="R1326" s="20">
        <v>17.06190476190476</v>
      </c>
      <c r="S1326" s="20">
        <v>20.633333333333329</v>
      </c>
      <c r="T1326" s="20">
        <v>19.06666666666667</v>
      </c>
      <c r="U1326" s="20">
        <v>13.96666666666666</v>
      </c>
      <c r="V1326" s="43">
        <v>201.24459770114939</v>
      </c>
      <c r="W1326" s="23">
        <v>356</v>
      </c>
      <c r="X1326" s="44">
        <v>0.98888888888888893</v>
      </c>
      <c r="Y1326" s="45"/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/>
      <c r="AM1326" s="5"/>
    </row>
    <row r="1327" spans="1:39" ht="16.5" customHeight="1" x14ac:dyDescent="0.25">
      <c r="A1327" s="16">
        <v>23125130</v>
      </c>
      <c r="B1327" s="17" t="s">
        <v>1235</v>
      </c>
      <c r="C1327" s="17" t="s">
        <v>2187</v>
      </c>
      <c r="D1327" s="17" t="s">
        <v>2187</v>
      </c>
      <c r="E1327" s="17" t="s">
        <v>50</v>
      </c>
      <c r="F1327" s="17">
        <v>8</v>
      </c>
      <c r="G1327" s="17">
        <v>935</v>
      </c>
      <c r="H1327" s="18">
        <v>-73.808888890000006</v>
      </c>
      <c r="I1327" s="19">
        <v>6.2213888900000001</v>
      </c>
      <c r="J1327" s="42">
        <v>11.834217506631299</v>
      </c>
      <c r="K1327" s="20">
        <v>12.60357853353543</v>
      </c>
      <c r="L1327" s="20">
        <v>16.593589743589749</v>
      </c>
      <c r="M1327" s="20">
        <v>19.426206896551719</v>
      </c>
      <c r="N1327" s="20">
        <v>23.585897435897429</v>
      </c>
      <c r="O1327" s="20">
        <v>21.331564986737401</v>
      </c>
      <c r="P1327" s="20">
        <v>21.550397877984079</v>
      </c>
      <c r="Q1327" s="20">
        <v>20.474358974358971</v>
      </c>
      <c r="R1327" s="20">
        <v>19.799734748010611</v>
      </c>
      <c r="S1327" s="20">
        <v>21.574666666666669</v>
      </c>
      <c r="T1327" s="20">
        <v>19.291777188328911</v>
      </c>
      <c r="U1327" s="20">
        <v>14.76923076923077</v>
      </c>
      <c r="V1327" s="43">
        <v>222.8352213275231</v>
      </c>
      <c r="W1327" s="23">
        <v>310</v>
      </c>
      <c r="X1327" s="44">
        <v>0.86111111111111116</v>
      </c>
      <c r="Y1327" s="45"/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/>
      <c r="AM1327" s="5"/>
    </row>
    <row r="1328" spans="1:39" ht="16.5" customHeight="1" x14ac:dyDescent="0.25">
      <c r="A1328" s="16">
        <v>23195502</v>
      </c>
      <c r="B1328" s="17" t="s">
        <v>1218</v>
      </c>
      <c r="C1328" s="17" t="s">
        <v>52</v>
      </c>
      <c r="D1328" s="17" t="s">
        <v>53</v>
      </c>
      <c r="E1328" s="17" t="s">
        <v>50</v>
      </c>
      <c r="F1328" s="17">
        <v>8</v>
      </c>
      <c r="G1328" s="17">
        <v>1189</v>
      </c>
      <c r="H1328" s="18">
        <v>-73.184527779999996</v>
      </c>
      <c r="I1328" s="19">
        <v>7.1214722200000002</v>
      </c>
      <c r="J1328" s="42">
        <v>8.0760998810939331</v>
      </c>
      <c r="K1328" s="20">
        <v>9.7617738236792917</v>
      </c>
      <c r="L1328" s="20">
        <v>14.054444444444441</v>
      </c>
      <c r="M1328" s="20">
        <v>16.533333333333331</v>
      </c>
      <c r="N1328" s="20">
        <v>18.738888888888891</v>
      </c>
      <c r="O1328" s="20">
        <v>16.899986788215081</v>
      </c>
      <c r="P1328" s="20">
        <v>18.137931034482762</v>
      </c>
      <c r="Q1328" s="20">
        <v>18.935632183908051</v>
      </c>
      <c r="R1328" s="20">
        <v>18.42857142857142</v>
      </c>
      <c r="S1328" s="20">
        <v>17.857142857142851</v>
      </c>
      <c r="T1328" s="20">
        <v>15.206632653061231</v>
      </c>
      <c r="U1328" s="20">
        <v>8.6666666666666643</v>
      </c>
      <c r="V1328" s="43">
        <v>181.29710398348789</v>
      </c>
      <c r="W1328" s="23">
        <v>346</v>
      </c>
      <c r="X1328" s="44">
        <v>0.96111111111111114</v>
      </c>
      <c r="Y1328" s="45"/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/>
      <c r="AM1328" s="5"/>
    </row>
    <row r="1329" spans="1:39" ht="16.5" customHeight="1" x14ac:dyDescent="0.25">
      <c r="A1329" s="16">
        <v>23190440</v>
      </c>
      <c r="B1329" s="17" t="s">
        <v>1211</v>
      </c>
      <c r="C1329" s="17" t="s">
        <v>2188</v>
      </c>
      <c r="D1329" s="17" t="s">
        <v>53</v>
      </c>
      <c r="E1329" s="17" t="s">
        <v>50</v>
      </c>
      <c r="F1329" s="17">
        <v>8</v>
      </c>
      <c r="G1329" s="17">
        <v>825</v>
      </c>
      <c r="H1329" s="18">
        <v>-73.299722220000007</v>
      </c>
      <c r="I1329" s="19">
        <v>7.2050000000000001</v>
      </c>
      <c r="J1329" s="42">
        <v>4.6666666666666661</v>
      </c>
      <c r="K1329" s="20">
        <v>4.8642469439883236</v>
      </c>
      <c r="L1329" s="20">
        <v>8.1851851851851833</v>
      </c>
      <c r="M1329" s="20">
        <v>9.6923076923076934</v>
      </c>
      <c r="N1329" s="20">
        <v>11.142857142857141</v>
      </c>
      <c r="O1329" s="20">
        <v>7.5357142857142874</v>
      </c>
      <c r="P1329" s="20">
        <v>7.2222222222222214</v>
      </c>
      <c r="Q1329" s="20">
        <v>8.5555555555555518</v>
      </c>
      <c r="R1329" s="20">
        <v>9.4230769230769234</v>
      </c>
      <c r="S1329" s="20">
        <v>11.588461538461541</v>
      </c>
      <c r="T1329" s="20">
        <v>11.148148148148151</v>
      </c>
      <c r="U1329" s="20">
        <v>6.1785714285714279</v>
      </c>
      <c r="V1329" s="43">
        <v>100.2030137327551</v>
      </c>
      <c r="W1329" s="23">
        <v>324</v>
      </c>
      <c r="X1329" s="44">
        <v>0.9</v>
      </c>
      <c r="Y1329" s="45"/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/>
      <c r="AM1329" s="5"/>
    </row>
    <row r="1330" spans="1:39" ht="16.5" customHeight="1" x14ac:dyDescent="0.25">
      <c r="A1330" s="16">
        <v>23190260</v>
      </c>
      <c r="B1330" s="17" t="s">
        <v>1211</v>
      </c>
      <c r="C1330" s="17" t="s">
        <v>2189</v>
      </c>
      <c r="D1330" s="17" t="s">
        <v>53</v>
      </c>
      <c r="E1330" s="17" t="s">
        <v>50</v>
      </c>
      <c r="F1330" s="17">
        <v>8</v>
      </c>
      <c r="G1330" s="17">
        <v>150</v>
      </c>
      <c r="H1330" s="18">
        <v>-73.213611110000002</v>
      </c>
      <c r="I1330" s="19">
        <v>7.0797222199999998</v>
      </c>
      <c r="J1330" s="42">
        <v>4.5172413793103434</v>
      </c>
      <c r="K1330" s="20">
        <v>5.0674367249872594</v>
      </c>
      <c r="L1330" s="20">
        <v>8.9310344827586174</v>
      </c>
      <c r="M1330" s="20">
        <v>8.7931034482758648</v>
      </c>
      <c r="N1330" s="20">
        <v>10.86206896551724</v>
      </c>
      <c r="O1330" s="20">
        <v>8.6428571428571423</v>
      </c>
      <c r="P1330" s="20">
        <v>8.2413793103448221</v>
      </c>
      <c r="Q1330" s="20">
        <v>9.7666666666666693</v>
      </c>
      <c r="R1330" s="20">
        <v>9.9</v>
      </c>
      <c r="S1330" s="20">
        <v>11.633333333333329</v>
      </c>
      <c r="T1330" s="20">
        <v>9.399999999999995</v>
      </c>
      <c r="U1330" s="20">
        <v>3.9999999999999978</v>
      </c>
      <c r="V1330" s="43">
        <v>99.755121454051292</v>
      </c>
      <c r="W1330" s="23">
        <v>351</v>
      </c>
      <c r="X1330" s="44">
        <v>0.97499999999999998</v>
      </c>
      <c r="Y1330" s="45"/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/>
      <c r="AM1330" s="5"/>
    </row>
    <row r="1331" spans="1:39" ht="16.5" customHeight="1" x14ac:dyDescent="0.25">
      <c r="A1331" s="16">
        <v>23190380</v>
      </c>
      <c r="B1331" s="17" t="s">
        <v>1211</v>
      </c>
      <c r="C1331" s="17" t="s">
        <v>2190</v>
      </c>
      <c r="D1331" s="17" t="s">
        <v>53</v>
      </c>
      <c r="E1331" s="17" t="s">
        <v>50</v>
      </c>
      <c r="F1331" s="17">
        <v>8</v>
      </c>
      <c r="G1331" s="17">
        <v>855</v>
      </c>
      <c r="H1331" s="18">
        <v>-73.217888889999998</v>
      </c>
      <c r="I1331" s="19">
        <v>7.2110833300000001</v>
      </c>
      <c r="J1331" s="42">
        <v>5.7999999999999972</v>
      </c>
      <c r="K1331" s="20">
        <v>6.3272577996715924</v>
      </c>
      <c r="L1331" s="20">
        <v>9.2666666666666639</v>
      </c>
      <c r="M1331" s="20">
        <v>10</v>
      </c>
      <c r="N1331" s="20">
        <v>10.53333333333333</v>
      </c>
      <c r="O1331" s="20">
        <v>8.9</v>
      </c>
      <c r="P1331" s="20">
        <v>7.6206896551724101</v>
      </c>
      <c r="Q1331" s="20">
        <v>8.9655172413793078</v>
      </c>
      <c r="R1331" s="20">
        <v>10.82758620689656</v>
      </c>
      <c r="S1331" s="20">
        <v>11.9</v>
      </c>
      <c r="T1331" s="20">
        <v>11.05238095238095</v>
      </c>
      <c r="U1331" s="20">
        <v>5.6666666666666652</v>
      </c>
      <c r="V1331" s="43">
        <v>106.8600985221675</v>
      </c>
      <c r="W1331" s="23">
        <v>357</v>
      </c>
      <c r="X1331" s="44">
        <v>0.9916666666666667</v>
      </c>
      <c r="Y1331" s="45"/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/>
      <c r="AM1331" s="5"/>
    </row>
    <row r="1332" spans="1:39" ht="16.5" customHeight="1" x14ac:dyDescent="0.25">
      <c r="A1332" s="16">
        <v>24060050</v>
      </c>
      <c r="B1332" s="17" t="s">
        <v>1211</v>
      </c>
      <c r="C1332" s="17" t="s">
        <v>1128</v>
      </c>
      <c r="D1332" s="17" t="s">
        <v>2191</v>
      </c>
      <c r="E1332" s="17" t="s">
        <v>50</v>
      </c>
      <c r="F1332" s="17">
        <v>8</v>
      </c>
      <c r="G1332" s="17">
        <v>1460</v>
      </c>
      <c r="H1332" s="18">
        <v>-73.092777779999992</v>
      </c>
      <c r="I1332" s="19">
        <v>6.7591666699999999</v>
      </c>
      <c r="J1332" s="42">
        <v>2.4666666666666659</v>
      </c>
      <c r="K1332" s="20">
        <v>4.360426929392446</v>
      </c>
      <c r="L1332" s="20">
        <v>6.5172413793103416</v>
      </c>
      <c r="M1332" s="20">
        <v>8.2333333333333343</v>
      </c>
      <c r="N1332" s="20">
        <v>11.16666666666667</v>
      </c>
      <c r="O1332" s="20">
        <v>7.5999999999999988</v>
      </c>
      <c r="P1332" s="20">
        <v>8.8999999999999968</v>
      </c>
      <c r="Q1332" s="20">
        <v>9.6551724137931014</v>
      </c>
      <c r="R1332" s="20">
        <v>10.233333333333331</v>
      </c>
      <c r="S1332" s="20">
        <v>11</v>
      </c>
      <c r="T1332" s="20">
        <v>7.2000000000000011</v>
      </c>
      <c r="U1332" s="20">
        <v>2.7333333333333329</v>
      </c>
      <c r="V1332" s="43">
        <v>90.066174055829222</v>
      </c>
      <c r="W1332" s="23">
        <v>358</v>
      </c>
      <c r="X1332" s="44">
        <v>0.99444444444444446</v>
      </c>
      <c r="Y1332" s="45"/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/>
      <c r="AM1332" s="5"/>
    </row>
    <row r="1333" spans="1:39" ht="16.5" customHeight="1" x14ac:dyDescent="0.25">
      <c r="A1333" s="16">
        <v>24030290</v>
      </c>
      <c r="B1333" s="17" t="s">
        <v>1211</v>
      </c>
      <c r="C1333" s="17" t="s">
        <v>2192</v>
      </c>
      <c r="D1333" s="17" t="s">
        <v>2192</v>
      </c>
      <c r="E1333" s="17" t="s">
        <v>50</v>
      </c>
      <c r="F1333" s="17">
        <v>6</v>
      </c>
      <c r="G1333" s="17">
        <v>1856</v>
      </c>
      <c r="H1333" s="18">
        <v>-72.581361110000003</v>
      </c>
      <c r="I1333" s="19">
        <v>6.4939444399999999</v>
      </c>
      <c r="J1333" s="42">
        <v>3.6206896551724128</v>
      </c>
      <c r="K1333" s="20">
        <v>6.0437518480770569</v>
      </c>
      <c r="L1333" s="20">
        <v>9.8620689655172402</v>
      </c>
      <c r="M1333" s="20">
        <v>14.44827586206897</v>
      </c>
      <c r="N1333" s="20">
        <v>17.402298850574709</v>
      </c>
      <c r="O1333" s="20">
        <v>13.428571428571431</v>
      </c>
      <c r="P1333" s="20">
        <v>11.666666666666661</v>
      </c>
      <c r="Q1333" s="20">
        <v>12.31034482758621</v>
      </c>
      <c r="R1333" s="20">
        <v>14.203201970443351</v>
      </c>
      <c r="S1333" s="20">
        <v>17.326719576719579</v>
      </c>
      <c r="T1333" s="20">
        <v>13.551724137931039</v>
      </c>
      <c r="U1333" s="20">
        <v>6.5681992337164727</v>
      </c>
      <c r="V1333" s="43">
        <v>140.43251302304509</v>
      </c>
      <c r="W1333" s="23">
        <v>345</v>
      </c>
      <c r="X1333" s="44">
        <v>0.95833333333333337</v>
      </c>
      <c r="Y1333" s="4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/>
      <c r="AM1333" s="5"/>
    </row>
    <row r="1334" spans="1:39" ht="16.5" customHeight="1" x14ac:dyDescent="0.25">
      <c r="A1334" s="16">
        <v>24030950</v>
      </c>
      <c r="B1334" s="17" t="s">
        <v>1235</v>
      </c>
      <c r="C1334" s="17" t="s">
        <v>2193</v>
      </c>
      <c r="D1334" s="17" t="s">
        <v>795</v>
      </c>
      <c r="E1334" s="17" t="s">
        <v>50</v>
      </c>
      <c r="F1334" s="17">
        <v>8</v>
      </c>
      <c r="G1334" s="17">
        <v>2237</v>
      </c>
      <c r="H1334" s="18">
        <v>-72.729722219999999</v>
      </c>
      <c r="I1334" s="19">
        <v>6.7063888899999986</v>
      </c>
      <c r="J1334" s="42">
        <v>8.1379310344827562</v>
      </c>
      <c r="K1334" s="20">
        <v>11.026147959183669</v>
      </c>
      <c r="L1334" s="20">
        <v>16.31034482758621</v>
      </c>
      <c r="M1334" s="20">
        <v>19.598097502972649</v>
      </c>
      <c r="N1334" s="20">
        <v>21.827586206896552</v>
      </c>
      <c r="O1334" s="20">
        <v>19.57692307692307</v>
      </c>
      <c r="P1334" s="20">
        <v>19.481481481481481</v>
      </c>
      <c r="Q1334" s="20">
        <v>21.834975369458132</v>
      </c>
      <c r="R1334" s="20">
        <v>20.399014778325121</v>
      </c>
      <c r="S1334" s="20">
        <v>22.716091954022989</v>
      </c>
      <c r="T1334" s="20">
        <v>18.560134310134309</v>
      </c>
      <c r="U1334" s="20">
        <v>10.96551724137931</v>
      </c>
      <c r="V1334" s="43">
        <v>210.4342457428462</v>
      </c>
      <c r="W1334" s="23">
        <v>340</v>
      </c>
      <c r="X1334" s="44">
        <v>0.94444444444444442</v>
      </c>
      <c r="Y1334" s="45"/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/>
      <c r="AM1334" s="5"/>
    </row>
    <row r="1335" spans="1:39" ht="16.5" customHeight="1" x14ac:dyDescent="0.25">
      <c r="A1335" s="16">
        <v>23190340</v>
      </c>
      <c r="B1335" s="17" t="s">
        <v>1211</v>
      </c>
      <c r="C1335" s="17" t="s">
        <v>2194</v>
      </c>
      <c r="D1335" s="17" t="s">
        <v>2195</v>
      </c>
      <c r="E1335" s="17" t="s">
        <v>50</v>
      </c>
      <c r="F1335" s="17">
        <v>8</v>
      </c>
      <c r="G1335" s="17">
        <v>996</v>
      </c>
      <c r="H1335" s="18">
        <v>-73.064722220000007</v>
      </c>
      <c r="I1335" s="19">
        <v>7.2133333300000002</v>
      </c>
      <c r="J1335" s="42">
        <v>5.6666666666666643</v>
      </c>
      <c r="K1335" s="20">
        <v>5.7636494252873556</v>
      </c>
      <c r="L1335" s="20">
        <v>9.6333333333333311</v>
      </c>
      <c r="M1335" s="20">
        <v>12.7</v>
      </c>
      <c r="N1335" s="20">
        <v>13.233333333333331</v>
      </c>
      <c r="O1335" s="20">
        <v>8.5333333333333332</v>
      </c>
      <c r="P1335" s="20">
        <v>8.0099999999999962</v>
      </c>
      <c r="Q1335" s="20">
        <v>9.93333333333333</v>
      </c>
      <c r="R1335" s="20">
        <v>11.833333333333339</v>
      </c>
      <c r="S1335" s="20">
        <v>14.133333333333329</v>
      </c>
      <c r="T1335" s="20">
        <v>11.43333333333333</v>
      </c>
      <c r="U1335" s="20">
        <v>5.4999999999999973</v>
      </c>
      <c r="V1335" s="43">
        <v>116.3736494252874</v>
      </c>
      <c r="W1335" s="23">
        <v>360</v>
      </c>
      <c r="X1335" s="44">
        <v>1</v>
      </c>
      <c r="Y1335" s="4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</row>
    <row r="1336" spans="1:39" ht="16.5" customHeight="1" x14ac:dyDescent="0.25">
      <c r="A1336" s="16">
        <v>24025040</v>
      </c>
      <c r="B1336" s="17" t="s">
        <v>1227</v>
      </c>
      <c r="C1336" s="17" t="s">
        <v>2196</v>
      </c>
      <c r="D1336" s="17" t="s">
        <v>778</v>
      </c>
      <c r="E1336" s="17" t="s">
        <v>50</v>
      </c>
      <c r="F1336" s="17">
        <v>8</v>
      </c>
      <c r="G1336" s="17">
        <v>1673</v>
      </c>
      <c r="H1336" s="18">
        <v>-72.968888890000002</v>
      </c>
      <c r="I1336" s="19">
        <v>6.47</v>
      </c>
      <c r="J1336" s="42">
        <v>9.4916666666666689</v>
      </c>
      <c r="K1336" s="20">
        <v>11.69197454844007</v>
      </c>
      <c r="L1336" s="20">
        <v>17.7911111111111</v>
      </c>
      <c r="M1336" s="20">
        <v>23.766666666666669</v>
      </c>
      <c r="N1336" s="20">
        <v>26.664444444444442</v>
      </c>
      <c r="O1336" s="20">
        <v>22.900000000000009</v>
      </c>
      <c r="P1336" s="20">
        <v>23.6</v>
      </c>
      <c r="Q1336" s="20">
        <v>23.952222222222211</v>
      </c>
      <c r="R1336" s="20">
        <v>23.766666666666669</v>
      </c>
      <c r="S1336" s="20">
        <v>26.395402298850581</v>
      </c>
      <c r="T1336" s="20">
        <v>21.3448275862069</v>
      </c>
      <c r="U1336" s="20">
        <v>14.36071428571428</v>
      </c>
      <c r="V1336" s="43">
        <v>245.7256964969896</v>
      </c>
      <c r="W1336" s="23">
        <v>356</v>
      </c>
      <c r="X1336" s="44">
        <v>0.98888888888888893</v>
      </c>
      <c r="Y1336" s="4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/>
      <c r="AM1336" s="5"/>
    </row>
    <row r="1337" spans="1:39" ht="16.5" customHeight="1" x14ac:dyDescent="0.25">
      <c r="A1337" s="16">
        <v>24030340</v>
      </c>
      <c r="B1337" s="17" t="s">
        <v>1211</v>
      </c>
      <c r="C1337" s="17" t="s">
        <v>791</v>
      </c>
      <c r="D1337" s="17" t="s">
        <v>791</v>
      </c>
      <c r="E1337" s="17" t="s">
        <v>50</v>
      </c>
      <c r="F1337" s="17">
        <v>8</v>
      </c>
      <c r="G1337" s="17">
        <v>2150</v>
      </c>
      <c r="H1337" s="18">
        <v>-72.811388890000003</v>
      </c>
      <c r="I1337" s="19">
        <v>6.6716666699999996</v>
      </c>
      <c r="J1337" s="42">
        <v>5.8333333333333313</v>
      </c>
      <c r="K1337" s="20">
        <v>8.8181848170302608</v>
      </c>
      <c r="L1337" s="20">
        <v>13.620689655172409</v>
      </c>
      <c r="M1337" s="20">
        <v>19.533333333333331</v>
      </c>
      <c r="N1337" s="20">
        <v>20.566666666666659</v>
      </c>
      <c r="O1337" s="20">
        <v>15.63333333333334</v>
      </c>
      <c r="P1337" s="20">
        <v>16.033333333333331</v>
      </c>
      <c r="Q1337" s="20">
        <v>17.172413793103448</v>
      </c>
      <c r="R1337" s="20">
        <v>18.533333333333331</v>
      </c>
      <c r="S1337" s="20">
        <v>21.103448275862071</v>
      </c>
      <c r="T1337" s="20">
        <v>17.266666666666669</v>
      </c>
      <c r="U1337" s="20">
        <v>9.8571428571428559</v>
      </c>
      <c r="V1337" s="43">
        <v>183.9718793983111</v>
      </c>
      <c r="W1337" s="23">
        <v>353</v>
      </c>
      <c r="X1337" s="44">
        <v>0.98055555555555551</v>
      </c>
      <c r="Y1337" s="4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/>
      <c r="AM1337" s="5"/>
    </row>
    <row r="1338" spans="1:39" ht="16.5" customHeight="1" x14ac:dyDescent="0.25">
      <c r="A1338" s="16">
        <v>24010240</v>
      </c>
      <c r="B1338" s="17" t="s">
        <v>1211</v>
      </c>
      <c r="C1338" s="17" t="s">
        <v>769</v>
      </c>
      <c r="D1338" s="17" t="s">
        <v>769</v>
      </c>
      <c r="E1338" s="17" t="s">
        <v>50</v>
      </c>
      <c r="F1338" s="17">
        <v>8</v>
      </c>
      <c r="G1338" s="17">
        <v>1400</v>
      </c>
      <c r="H1338" s="18">
        <v>-73.303333329999987</v>
      </c>
      <c r="I1338" s="19">
        <v>6.2625000000000002</v>
      </c>
      <c r="J1338" s="42">
        <v>9.9666666666666632</v>
      </c>
      <c r="K1338" s="20">
        <v>12.91660509031199</v>
      </c>
      <c r="L1338" s="20">
        <v>18.86666666666666</v>
      </c>
      <c r="M1338" s="20">
        <v>22.033333333333339</v>
      </c>
      <c r="N1338" s="20">
        <v>23.86666666666666</v>
      </c>
      <c r="O1338" s="20">
        <v>19.956321839080449</v>
      </c>
      <c r="P1338" s="20">
        <v>19.81034482758621</v>
      </c>
      <c r="Q1338" s="20">
        <v>22.2</v>
      </c>
      <c r="R1338" s="20">
        <v>21.8</v>
      </c>
      <c r="S1338" s="20">
        <v>24.133333333333319</v>
      </c>
      <c r="T1338" s="20">
        <v>19.833333333333329</v>
      </c>
      <c r="U1338" s="20">
        <v>12.82758620689655</v>
      </c>
      <c r="V1338" s="43">
        <v>228.21085796387521</v>
      </c>
      <c r="W1338" s="23">
        <v>359</v>
      </c>
      <c r="X1338" s="44">
        <v>0.99722222222222223</v>
      </c>
      <c r="Y1338" s="45"/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/>
      <c r="AM1338" s="5"/>
    </row>
    <row r="1339" spans="1:39" ht="16.5" customHeight="1" x14ac:dyDescent="0.25">
      <c r="A1339" s="16">
        <v>24030850</v>
      </c>
      <c r="B1339" s="17" t="s">
        <v>1211</v>
      </c>
      <c r="C1339" s="17" t="s">
        <v>2197</v>
      </c>
      <c r="D1339" s="17" t="s">
        <v>2198</v>
      </c>
      <c r="E1339" s="17" t="s">
        <v>50</v>
      </c>
      <c r="F1339" s="17">
        <v>6</v>
      </c>
      <c r="G1339" s="17">
        <v>2500</v>
      </c>
      <c r="H1339" s="18">
        <v>-72.781194439999993</v>
      </c>
      <c r="I1339" s="19">
        <v>6.2325833299999998</v>
      </c>
      <c r="J1339" s="42">
        <v>9.5666666666666647</v>
      </c>
      <c r="K1339" s="20">
        <v>11.54121510673235</v>
      </c>
      <c r="L1339" s="20">
        <v>17.642857142857139</v>
      </c>
      <c r="M1339" s="20">
        <v>20.2</v>
      </c>
      <c r="N1339" s="20">
        <v>18.933333333333341</v>
      </c>
      <c r="O1339" s="20">
        <v>13.133333333333329</v>
      </c>
      <c r="P1339" s="20">
        <v>12.53333333333333</v>
      </c>
      <c r="Q1339" s="20">
        <v>13.53333333333333</v>
      </c>
      <c r="R1339" s="20">
        <v>15.43333333333333</v>
      </c>
      <c r="S1339" s="20">
        <v>20.26896551724138</v>
      </c>
      <c r="T1339" s="20">
        <v>20.214285714285712</v>
      </c>
      <c r="U1339" s="20">
        <v>12.766666666666669</v>
      </c>
      <c r="V1339" s="43">
        <v>185.76732348111659</v>
      </c>
      <c r="W1339" s="23">
        <v>357</v>
      </c>
      <c r="X1339" s="44">
        <v>0.9916666666666667</v>
      </c>
      <c r="Y1339" s="45"/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/>
      <c r="AM1339" s="5"/>
    </row>
    <row r="1340" spans="1:39" ht="16.5" customHeight="1" x14ac:dyDescent="0.25">
      <c r="A1340" s="16">
        <v>24030370</v>
      </c>
      <c r="B1340" s="17" t="s">
        <v>1235</v>
      </c>
      <c r="C1340" s="17" t="s">
        <v>1053</v>
      </c>
      <c r="D1340" s="17" t="s">
        <v>2198</v>
      </c>
      <c r="E1340" s="17" t="s">
        <v>50</v>
      </c>
      <c r="F1340" s="17">
        <v>6</v>
      </c>
      <c r="G1340" s="17">
        <v>380</v>
      </c>
      <c r="H1340" s="18">
        <v>-72.834833329999995</v>
      </c>
      <c r="I1340" s="19">
        <v>6.1885000000000003</v>
      </c>
      <c r="J1340" s="42">
        <v>10.6</v>
      </c>
      <c r="K1340" s="20">
        <v>11.81490147783251</v>
      </c>
      <c r="L1340" s="20">
        <v>18.27888888888889</v>
      </c>
      <c r="M1340" s="20">
        <v>20</v>
      </c>
      <c r="N1340" s="20">
        <v>18.54926108374384</v>
      </c>
      <c r="O1340" s="20">
        <v>12.86206896551724</v>
      </c>
      <c r="P1340" s="20">
        <v>13.633333333333329</v>
      </c>
      <c r="Q1340" s="20">
        <v>13.87011494252873</v>
      </c>
      <c r="R1340" s="20">
        <v>13.86206896551724</v>
      </c>
      <c r="S1340" s="20">
        <v>19.448275862068972</v>
      </c>
      <c r="T1340" s="20">
        <v>19.648038049940538</v>
      </c>
      <c r="U1340" s="20">
        <v>14.175862068965509</v>
      </c>
      <c r="V1340" s="43">
        <v>186.7428136383368</v>
      </c>
      <c r="W1340" s="23">
        <v>353</v>
      </c>
      <c r="X1340" s="44">
        <v>0.98055555555555551</v>
      </c>
      <c r="Y1340" s="45"/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/>
      <c r="AM1340" s="5"/>
    </row>
    <row r="1341" spans="1:39" ht="16.5" customHeight="1" x14ac:dyDescent="0.25">
      <c r="A1341" s="16">
        <v>24055040</v>
      </c>
      <c r="B1341" s="17" t="s">
        <v>1236</v>
      </c>
      <c r="C1341" s="17" t="s">
        <v>2199</v>
      </c>
      <c r="D1341" s="17" t="s">
        <v>781</v>
      </c>
      <c r="E1341" s="17" t="s">
        <v>50</v>
      </c>
      <c r="F1341" s="17">
        <v>8</v>
      </c>
      <c r="G1341" s="17">
        <v>940</v>
      </c>
      <c r="H1341" s="18">
        <v>-73.292000000000002</v>
      </c>
      <c r="I1341" s="19">
        <v>6.5497222199999996</v>
      </c>
      <c r="J1341" s="42">
        <v>6.777777777777775</v>
      </c>
      <c r="K1341" s="20">
        <v>8.0151192756796217</v>
      </c>
      <c r="L1341" s="20">
        <v>13.15581098339719</v>
      </c>
      <c r="M1341" s="20">
        <v>17.80451559934318</v>
      </c>
      <c r="N1341" s="20">
        <v>19.98222222222223</v>
      </c>
      <c r="O1341" s="20">
        <v>16.706650246305411</v>
      </c>
      <c r="P1341" s="20">
        <v>17.615555555555559</v>
      </c>
      <c r="Q1341" s="20">
        <v>19.254444444444442</v>
      </c>
      <c r="R1341" s="20">
        <v>18.120095124851371</v>
      </c>
      <c r="S1341" s="20">
        <v>19.296551724137931</v>
      </c>
      <c r="T1341" s="20">
        <v>15.19362342638205</v>
      </c>
      <c r="U1341" s="20">
        <v>8.13025451559934</v>
      </c>
      <c r="V1341" s="43">
        <v>180.05262089569609</v>
      </c>
      <c r="W1341" s="23">
        <v>356</v>
      </c>
      <c r="X1341" s="44">
        <v>0.98888888888888893</v>
      </c>
      <c r="Y1341" s="45"/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/>
      <c r="AM1341" s="5"/>
    </row>
    <row r="1342" spans="1:39" ht="16.5" customHeight="1" x14ac:dyDescent="0.25">
      <c r="A1342" s="16">
        <v>23190700</v>
      </c>
      <c r="B1342" s="17" t="s">
        <v>1235</v>
      </c>
      <c r="C1342" s="17" t="s">
        <v>2200</v>
      </c>
      <c r="D1342" s="17" t="s">
        <v>859</v>
      </c>
      <c r="E1342" s="17" t="s">
        <v>50</v>
      </c>
      <c r="F1342" s="17">
        <v>8</v>
      </c>
      <c r="G1342" s="17">
        <v>951</v>
      </c>
      <c r="H1342" s="18">
        <v>-73.06777778</v>
      </c>
      <c r="I1342" s="19">
        <v>6.9933333299999996</v>
      </c>
      <c r="J1342" s="42">
        <v>10.83333333333333</v>
      </c>
      <c r="K1342" s="20">
        <v>11.987694991789819</v>
      </c>
      <c r="L1342" s="20">
        <v>15.58620689655173</v>
      </c>
      <c r="M1342" s="20">
        <v>17.758620689655171</v>
      </c>
      <c r="N1342" s="20">
        <v>20.842857142857142</v>
      </c>
      <c r="O1342" s="20">
        <v>17.74814814814815</v>
      </c>
      <c r="P1342" s="20">
        <v>18.533333333333331</v>
      </c>
      <c r="Q1342" s="20">
        <v>20.333333333333339</v>
      </c>
      <c r="R1342" s="20">
        <v>19.133333333333329</v>
      </c>
      <c r="S1342" s="20">
        <v>20.533333333333331</v>
      </c>
      <c r="T1342" s="20">
        <v>17.333333333333329</v>
      </c>
      <c r="U1342" s="20">
        <v>10.766666666666669</v>
      </c>
      <c r="V1342" s="43">
        <v>201.39019453566871</v>
      </c>
      <c r="W1342" s="23">
        <v>358</v>
      </c>
      <c r="X1342" s="44">
        <v>0.99444444444444446</v>
      </c>
      <c r="Y1342" s="45"/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</row>
    <row r="1343" spans="1:39" ht="16.5" customHeight="1" x14ac:dyDescent="0.25">
      <c r="A1343" s="16">
        <v>24025020</v>
      </c>
      <c r="B1343" s="17" t="s">
        <v>1211</v>
      </c>
      <c r="C1343" s="17" t="s">
        <v>2201</v>
      </c>
      <c r="D1343" s="17" t="s">
        <v>779</v>
      </c>
      <c r="E1343" s="17" t="s">
        <v>50</v>
      </c>
      <c r="F1343" s="17">
        <v>8</v>
      </c>
      <c r="G1343" s="17">
        <v>975</v>
      </c>
      <c r="H1343" s="18">
        <v>-73.199166669999997</v>
      </c>
      <c r="I1343" s="19">
        <v>6.5322222200000004</v>
      </c>
      <c r="J1343" s="42">
        <v>5.2436781609195391</v>
      </c>
      <c r="K1343" s="20">
        <v>7.3407208033914086</v>
      </c>
      <c r="L1343" s="20">
        <v>12.703703703703701</v>
      </c>
      <c r="M1343" s="20">
        <v>17.610837438423641</v>
      </c>
      <c r="N1343" s="20">
        <v>20.74666666666667</v>
      </c>
      <c r="O1343" s="20">
        <v>18.63185074129602</v>
      </c>
      <c r="P1343" s="20">
        <v>19.90111111111111</v>
      </c>
      <c r="Q1343" s="20">
        <v>20.91009852216748</v>
      </c>
      <c r="R1343" s="20">
        <v>19.171224732461361</v>
      </c>
      <c r="S1343" s="20">
        <v>19.88333333333334</v>
      </c>
      <c r="T1343" s="20">
        <v>13.703571428571429</v>
      </c>
      <c r="U1343" s="20">
        <v>6.7931034482758594</v>
      </c>
      <c r="V1343" s="43">
        <v>182.63990009032159</v>
      </c>
      <c r="W1343" s="23">
        <v>345</v>
      </c>
      <c r="X1343" s="44">
        <v>0.95833333333333337</v>
      </c>
      <c r="Y1343" s="4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</row>
    <row r="1344" spans="1:39" ht="16.5" customHeight="1" x14ac:dyDescent="0.25">
      <c r="A1344" s="16">
        <v>23125040</v>
      </c>
      <c r="B1344" s="17" t="s">
        <v>1211</v>
      </c>
      <c r="C1344" s="17" t="s">
        <v>785</v>
      </c>
      <c r="D1344" s="17" t="s">
        <v>786</v>
      </c>
      <c r="E1344" s="17" t="s">
        <v>50</v>
      </c>
      <c r="F1344" s="17">
        <v>8</v>
      </c>
      <c r="G1344" s="17">
        <v>180</v>
      </c>
      <c r="H1344" s="18">
        <v>-73.920555560000011</v>
      </c>
      <c r="I1344" s="19">
        <v>6.6161111100000003</v>
      </c>
      <c r="J1344" s="42">
        <v>6.3275555555555529</v>
      </c>
      <c r="K1344" s="20">
        <v>7.1647078310153027</v>
      </c>
      <c r="L1344" s="20">
        <v>12.15466666666666</v>
      </c>
      <c r="M1344" s="20">
        <v>14.374285714285721</v>
      </c>
      <c r="N1344" s="20">
        <v>17.46551724137931</v>
      </c>
      <c r="O1344" s="20">
        <v>14.704615384615391</v>
      </c>
      <c r="P1344" s="20">
        <v>14.25635198135198</v>
      </c>
      <c r="Q1344" s="20">
        <v>16.25</v>
      </c>
      <c r="R1344" s="20">
        <v>16.97655172413792</v>
      </c>
      <c r="S1344" s="20">
        <v>17.47515970997453</v>
      </c>
      <c r="T1344" s="20">
        <v>15.452446633825939</v>
      </c>
      <c r="U1344" s="20">
        <v>9.7906666666666613</v>
      </c>
      <c r="V1344" s="43">
        <v>162.39252510947489</v>
      </c>
      <c r="W1344" s="23">
        <v>300</v>
      </c>
      <c r="X1344" s="44">
        <v>0.83333333333333337</v>
      </c>
      <c r="Y1344" s="45"/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/>
      <c r="AM1344" s="5"/>
    </row>
    <row r="1345" spans="1:39" ht="16.5" customHeight="1" x14ac:dyDescent="0.25">
      <c r="A1345" s="16">
        <v>23125050</v>
      </c>
      <c r="B1345" s="17" t="s">
        <v>1236</v>
      </c>
      <c r="C1345" s="17" t="s">
        <v>788</v>
      </c>
      <c r="D1345" s="17" t="s">
        <v>786</v>
      </c>
      <c r="E1345" s="17" t="s">
        <v>50</v>
      </c>
      <c r="F1345" s="17">
        <v>8</v>
      </c>
      <c r="G1345" s="17">
        <v>168</v>
      </c>
      <c r="H1345" s="18">
        <v>-74.061388890000003</v>
      </c>
      <c r="I1345" s="19">
        <v>6.6494444399999999</v>
      </c>
      <c r="J1345" s="42">
        <v>7.303703703703702</v>
      </c>
      <c r="K1345" s="20">
        <v>8.74906372989809</v>
      </c>
      <c r="L1345" s="20">
        <v>12.928571428571431</v>
      </c>
      <c r="M1345" s="20">
        <v>16.035714285714281</v>
      </c>
      <c r="N1345" s="20">
        <v>17.451955782312918</v>
      </c>
      <c r="O1345" s="20">
        <v>16.322751322751319</v>
      </c>
      <c r="P1345" s="20">
        <v>15.035759897828861</v>
      </c>
      <c r="Q1345" s="20">
        <v>17.049071618037139</v>
      </c>
      <c r="R1345" s="20">
        <v>17.916486884762751</v>
      </c>
      <c r="S1345" s="20">
        <v>18.93066666666666</v>
      </c>
      <c r="T1345" s="20">
        <v>16.354482758620691</v>
      </c>
      <c r="U1345" s="20">
        <v>11.45892401021711</v>
      </c>
      <c r="V1345" s="43">
        <v>175.537152089085</v>
      </c>
      <c r="W1345" s="23">
        <v>320</v>
      </c>
      <c r="X1345" s="44">
        <v>0.88888888888888884</v>
      </c>
      <c r="Y1345" s="4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</row>
    <row r="1346" spans="1:39" ht="16.5" customHeight="1" x14ac:dyDescent="0.25">
      <c r="A1346" s="16">
        <v>24065010</v>
      </c>
      <c r="B1346" s="17" t="s">
        <v>1211</v>
      </c>
      <c r="C1346" s="17" t="s">
        <v>2202</v>
      </c>
      <c r="D1346" s="17" t="s">
        <v>746</v>
      </c>
      <c r="E1346" s="17" t="s">
        <v>50</v>
      </c>
      <c r="F1346" s="17">
        <v>8</v>
      </c>
      <c r="G1346" s="17">
        <v>138</v>
      </c>
      <c r="H1346" s="18">
        <v>-73.790000000000006</v>
      </c>
      <c r="I1346" s="19">
        <v>7.2461111100000002</v>
      </c>
      <c r="J1346" s="42">
        <v>3.5677777777777759</v>
      </c>
      <c r="K1346" s="20">
        <v>4.9803875509335267</v>
      </c>
      <c r="L1346" s="20">
        <v>10.442330558858499</v>
      </c>
      <c r="M1346" s="20">
        <v>14.40754073512694</v>
      </c>
      <c r="N1346" s="20">
        <v>16.666174055829231</v>
      </c>
      <c r="O1346" s="20">
        <v>13.32527414453693</v>
      </c>
      <c r="P1346" s="20">
        <v>12.791914387633771</v>
      </c>
      <c r="Q1346" s="20">
        <v>14.30714285714285</v>
      </c>
      <c r="R1346" s="20">
        <v>17.056413414172031</v>
      </c>
      <c r="S1346" s="20">
        <v>16.803347227485158</v>
      </c>
      <c r="T1346" s="20">
        <v>14.37606837606838</v>
      </c>
      <c r="U1346" s="20">
        <v>7.228835978835976</v>
      </c>
      <c r="V1346" s="43">
        <v>145.95320706440111</v>
      </c>
      <c r="W1346" s="23">
        <v>342</v>
      </c>
      <c r="X1346" s="44">
        <v>0.95</v>
      </c>
      <c r="Y1346" s="4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</row>
    <row r="1347" spans="1:39" ht="16.5" customHeight="1" x14ac:dyDescent="0.25">
      <c r="A1347" s="16">
        <v>23180120</v>
      </c>
      <c r="B1347" s="17" t="s">
        <v>1211</v>
      </c>
      <c r="C1347" s="17" t="s">
        <v>107</v>
      </c>
      <c r="D1347" s="17" t="s">
        <v>746</v>
      </c>
      <c r="E1347" s="17" t="s">
        <v>50</v>
      </c>
      <c r="F1347" s="17">
        <v>8</v>
      </c>
      <c r="G1347" s="17">
        <v>170</v>
      </c>
      <c r="H1347" s="18">
        <v>-73.919166669999996</v>
      </c>
      <c r="I1347" s="19">
        <v>7.2227777799999986</v>
      </c>
      <c r="J1347" s="42">
        <v>2.172413793103448</v>
      </c>
      <c r="K1347" s="20">
        <v>2.9293719211822662</v>
      </c>
      <c r="L1347" s="20">
        <v>6.9642857142857117</v>
      </c>
      <c r="M1347" s="20">
        <v>11.103448275862069</v>
      </c>
      <c r="N1347" s="20">
        <v>12.41256157635468</v>
      </c>
      <c r="O1347" s="20">
        <v>10.896551724137931</v>
      </c>
      <c r="P1347" s="20">
        <v>8.8214285714285694</v>
      </c>
      <c r="Q1347" s="20">
        <v>10.482758620689649</v>
      </c>
      <c r="R1347" s="20">
        <v>12</v>
      </c>
      <c r="S1347" s="20">
        <v>13.607142857142851</v>
      </c>
      <c r="T1347" s="20">
        <v>11.16666666666667</v>
      </c>
      <c r="U1347" s="20">
        <v>5.6551724137931023</v>
      </c>
      <c r="V1347" s="43">
        <v>108.2118021346469</v>
      </c>
      <c r="W1347" s="23">
        <v>347</v>
      </c>
      <c r="X1347" s="44">
        <v>0.96388888888888891</v>
      </c>
      <c r="Y1347" s="45"/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/>
      <c r="AM1347" s="5"/>
    </row>
    <row r="1348" spans="1:39" ht="16.5" customHeight="1" x14ac:dyDescent="0.25">
      <c r="A1348" s="16">
        <v>23180100</v>
      </c>
      <c r="B1348" s="17" t="s">
        <v>1211</v>
      </c>
      <c r="C1348" s="17" t="s">
        <v>2203</v>
      </c>
      <c r="D1348" s="17" t="s">
        <v>746</v>
      </c>
      <c r="E1348" s="17" t="s">
        <v>50</v>
      </c>
      <c r="F1348" s="17">
        <v>8</v>
      </c>
      <c r="G1348" s="17">
        <v>98</v>
      </c>
      <c r="H1348" s="18">
        <v>-73.800833329999989</v>
      </c>
      <c r="I1348" s="19">
        <v>7.7833333299999996</v>
      </c>
      <c r="J1348" s="42">
        <v>0.76777777777777745</v>
      </c>
      <c r="K1348" s="20">
        <v>1.930880541871921</v>
      </c>
      <c r="L1348" s="20">
        <v>4.133333333333332</v>
      </c>
      <c r="M1348" s="20">
        <v>8.5333333333333332</v>
      </c>
      <c r="N1348" s="20">
        <v>12</v>
      </c>
      <c r="O1348" s="20">
        <v>10.366666666666671</v>
      </c>
      <c r="P1348" s="20">
        <v>9.3793103448275836</v>
      </c>
      <c r="Q1348" s="20">
        <v>10.917777777777779</v>
      </c>
      <c r="R1348" s="20">
        <v>11.48275862068966</v>
      </c>
      <c r="S1348" s="20">
        <v>11.96666666666666</v>
      </c>
      <c r="T1348" s="20">
        <v>8.5666666666666682</v>
      </c>
      <c r="U1348" s="20">
        <v>3.241379310344827</v>
      </c>
      <c r="V1348" s="43">
        <v>93.286551039956208</v>
      </c>
      <c r="W1348" s="23">
        <v>357</v>
      </c>
      <c r="X1348" s="44">
        <v>0.9916666666666667</v>
      </c>
      <c r="Y1348" s="45"/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/>
      <c r="AM1348" s="5"/>
    </row>
    <row r="1349" spans="1:39" ht="16.5" customHeight="1" x14ac:dyDescent="0.25">
      <c r="A1349" s="16">
        <v>23180110</v>
      </c>
      <c r="B1349" s="17" t="s">
        <v>1211</v>
      </c>
      <c r="C1349" s="17" t="s">
        <v>2204</v>
      </c>
      <c r="D1349" s="17" t="s">
        <v>746</v>
      </c>
      <c r="E1349" s="17" t="s">
        <v>50</v>
      </c>
      <c r="F1349" s="17">
        <v>8</v>
      </c>
      <c r="G1349" s="17">
        <v>105</v>
      </c>
      <c r="H1349" s="18">
        <v>-73.825277779999993</v>
      </c>
      <c r="I1349" s="19">
        <v>7.58611111</v>
      </c>
      <c r="J1349" s="42">
        <v>1.333333333333333</v>
      </c>
      <c r="K1349" s="20">
        <v>2.2323994252873569</v>
      </c>
      <c r="L1349" s="20">
        <v>6.3999999999999986</v>
      </c>
      <c r="M1349" s="20">
        <v>10.833333333333339</v>
      </c>
      <c r="N1349" s="20">
        <v>13.15</v>
      </c>
      <c r="O1349" s="20">
        <v>11.133333333333329</v>
      </c>
      <c r="P1349" s="20">
        <v>9.660919540229882</v>
      </c>
      <c r="Q1349" s="20">
        <v>11.766666666666669</v>
      </c>
      <c r="R1349" s="20">
        <v>12.03333333333333</v>
      </c>
      <c r="S1349" s="20">
        <v>12.329885057471261</v>
      </c>
      <c r="T1349" s="20">
        <v>10.43333333333333</v>
      </c>
      <c r="U1349" s="20">
        <v>4.1999999999999984</v>
      </c>
      <c r="V1349" s="43">
        <v>105.5065373563218</v>
      </c>
      <c r="W1349" s="23">
        <v>358</v>
      </c>
      <c r="X1349" s="44">
        <v>0.99444444444444446</v>
      </c>
      <c r="Y1349" s="45"/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/>
      <c r="AM1349" s="5"/>
    </row>
    <row r="1350" spans="1:39" ht="16.5" customHeight="1" x14ac:dyDescent="0.25">
      <c r="A1350" s="16">
        <v>23180020</v>
      </c>
      <c r="B1350" s="17" t="s">
        <v>1211</v>
      </c>
      <c r="C1350" s="17" t="s">
        <v>746</v>
      </c>
      <c r="D1350" s="17" t="s">
        <v>746</v>
      </c>
      <c r="E1350" s="17" t="s">
        <v>50</v>
      </c>
      <c r="F1350" s="17">
        <v>8</v>
      </c>
      <c r="G1350" s="17">
        <v>73</v>
      </c>
      <c r="H1350" s="18">
        <v>-73.893055560000008</v>
      </c>
      <c r="I1350" s="19">
        <v>7.3486111100000002</v>
      </c>
      <c r="J1350" s="42">
        <v>2.5333333333333332</v>
      </c>
      <c r="K1350" s="20">
        <v>3.6158272464752841</v>
      </c>
      <c r="L1350" s="20">
        <v>8.4999999999999982</v>
      </c>
      <c r="M1350" s="20">
        <v>12.66666666666667</v>
      </c>
      <c r="N1350" s="20">
        <v>15.633333333333329</v>
      </c>
      <c r="O1350" s="20">
        <v>12.280459770114939</v>
      </c>
      <c r="P1350" s="20">
        <v>11.94597701149425</v>
      </c>
      <c r="Q1350" s="20">
        <v>13.116172839506181</v>
      </c>
      <c r="R1350" s="20">
        <v>14.86206896551724</v>
      </c>
      <c r="S1350" s="20">
        <v>14.931034482758619</v>
      </c>
      <c r="T1350" s="20">
        <v>12.068965517241381</v>
      </c>
      <c r="U1350" s="20">
        <v>6.2471264367816071</v>
      </c>
      <c r="V1350" s="43">
        <v>128.4009656032228</v>
      </c>
      <c r="W1350" s="23">
        <v>354</v>
      </c>
      <c r="X1350" s="44">
        <v>0.98333333333333328</v>
      </c>
      <c r="Y1350" s="45"/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/>
      <c r="AM1350" s="5"/>
    </row>
    <row r="1351" spans="1:39" ht="16.5" customHeight="1" x14ac:dyDescent="0.25">
      <c r="A1351" s="16">
        <v>23190350</v>
      </c>
      <c r="B1351" s="17" t="s">
        <v>1211</v>
      </c>
      <c r="C1351" s="17" t="s">
        <v>2205</v>
      </c>
      <c r="D1351" s="17" t="s">
        <v>63</v>
      </c>
      <c r="E1351" s="17" t="s">
        <v>50</v>
      </c>
      <c r="F1351" s="17">
        <v>8</v>
      </c>
      <c r="G1351" s="17">
        <v>778</v>
      </c>
      <c r="H1351" s="18">
        <v>-73.195361110000007</v>
      </c>
      <c r="I1351" s="19">
        <v>7.2401388899999999</v>
      </c>
      <c r="J1351" s="42">
        <v>6.9655172413793069</v>
      </c>
      <c r="K1351" s="20">
        <v>7.5356527093596064</v>
      </c>
      <c r="L1351" s="20">
        <v>10.66666666666667</v>
      </c>
      <c r="M1351" s="20">
        <v>11.866666666666671</v>
      </c>
      <c r="N1351" s="20">
        <v>11.63333333333334</v>
      </c>
      <c r="O1351" s="20">
        <v>9.2853745541022565</v>
      </c>
      <c r="P1351" s="20">
        <v>10.03333333333333</v>
      </c>
      <c r="Q1351" s="20">
        <v>10.82758620689655</v>
      </c>
      <c r="R1351" s="20">
        <v>11.9</v>
      </c>
      <c r="S1351" s="20">
        <v>13.66666666666667</v>
      </c>
      <c r="T1351" s="20">
        <v>12</v>
      </c>
      <c r="U1351" s="20">
        <v>6.5908045977011476</v>
      </c>
      <c r="V1351" s="43">
        <v>122.9716019761055</v>
      </c>
      <c r="W1351" s="23">
        <v>356</v>
      </c>
      <c r="X1351" s="44">
        <v>0.98888888888888893</v>
      </c>
      <c r="Y1351" s="45"/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</row>
    <row r="1352" spans="1:39" ht="16.5" customHeight="1" x14ac:dyDescent="0.25">
      <c r="A1352" s="16">
        <v>23190460</v>
      </c>
      <c r="B1352" s="17" t="s">
        <v>1211</v>
      </c>
      <c r="C1352" s="17" t="s">
        <v>1536</v>
      </c>
      <c r="D1352" s="17" t="s">
        <v>63</v>
      </c>
      <c r="E1352" s="17" t="s">
        <v>50</v>
      </c>
      <c r="F1352" s="17">
        <v>8</v>
      </c>
      <c r="G1352" s="17">
        <v>100</v>
      </c>
      <c r="H1352" s="18">
        <v>-73.648888889999995</v>
      </c>
      <c r="I1352" s="19">
        <v>7.6155555599999998</v>
      </c>
      <c r="J1352" s="42">
        <v>1.649999999999999</v>
      </c>
      <c r="K1352" s="20">
        <v>3.2424876847290638</v>
      </c>
      <c r="L1352" s="20">
        <v>7.1499999999999986</v>
      </c>
      <c r="M1352" s="20">
        <v>10.55</v>
      </c>
      <c r="N1352" s="20">
        <v>13.1</v>
      </c>
      <c r="O1352" s="20">
        <v>9.35</v>
      </c>
      <c r="P1352" s="20">
        <v>9.0999999999999979</v>
      </c>
      <c r="Q1352" s="20">
        <v>10.050000000000001</v>
      </c>
      <c r="R1352" s="20">
        <v>11.233333333333331</v>
      </c>
      <c r="S1352" s="20">
        <v>12.35</v>
      </c>
      <c r="T1352" s="20">
        <v>10.050000000000001</v>
      </c>
      <c r="U1352" s="20">
        <v>4.3499999999999996</v>
      </c>
      <c r="V1352" s="43">
        <v>102.17582101806239</v>
      </c>
      <c r="W1352" s="23">
        <v>240</v>
      </c>
      <c r="X1352" s="44">
        <v>1</v>
      </c>
      <c r="Y1352" s="45" t="s">
        <v>1214</v>
      </c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/>
      <c r="AM1352" s="5"/>
    </row>
    <row r="1353" spans="1:39" ht="16.5" customHeight="1" x14ac:dyDescent="0.25">
      <c r="A1353" s="16">
        <v>23190360</v>
      </c>
      <c r="B1353" s="17" t="s">
        <v>1211</v>
      </c>
      <c r="C1353" s="17" t="s">
        <v>2207</v>
      </c>
      <c r="D1353" s="17" t="s">
        <v>63</v>
      </c>
      <c r="E1353" s="17" t="s">
        <v>50</v>
      </c>
      <c r="F1353" s="17">
        <v>8</v>
      </c>
      <c r="G1353" s="17">
        <v>800</v>
      </c>
      <c r="H1353" s="18">
        <v>-73.165000000000006</v>
      </c>
      <c r="I1353" s="19">
        <v>7.3280555600000001</v>
      </c>
      <c r="J1353" s="42">
        <v>11.33333333333333</v>
      </c>
      <c r="K1353" s="20">
        <v>11.927391215106731</v>
      </c>
      <c r="L1353" s="20">
        <v>16.36666666666666</v>
      </c>
      <c r="M1353" s="20">
        <v>18.333333333333329</v>
      </c>
      <c r="N1353" s="20">
        <v>19.733333333333331</v>
      </c>
      <c r="O1353" s="20">
        <v>14.3</v>
      </c>
      <c r="P1353" s="20">
        <v>14.6</v>
      </c>
      <c r="Q1353" s="20">
        <v>16.266666666666669</v>
      </c>
      <c r="R1353" s="20">
        <v>18.7</v>
      </c>
      <c r="S1353" s="20">
        <v>20.766666666666669</v>
      </c>
      <c r="T1353" s="20">
        <v>19.333333333333329</v>
      </c>
      <c r="U1353" s="20">
        <v>12.8</v>
      </c>
      <c r="V1353" s="43">
        <v>194.46072454844011</v>
      </c>
      <c r="W1353" s="23">
        <v>360</v>
      </c>
      <c r="X1353" s="44">
        <v>1</v>
      </c>
      <c r="Y1353" s="4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</row>
    <row r="1354" spans="1:39" ht="16.5" customHeight="1" x14ac:dyDescent="0.25">
      <c r="A1354" s="16">
        <v>24060040</v>
      </c>
      <c r="B1354" s="17" t="s">
        <v>1211</v>
      </c>
      <c r="C1354" s="17" t="s">
        <v>2208</v>
      </c>
      <c r="D1354" s="17" t="s">
        <v>2209</v>
      </c>
      <c r="E1354" s="17" t="s">
        <v>50</v>
      </c>
      <c r="F1354" s="17">
        <v>8</v>
      </c>
      <c r="G1354" s="17">
        <v>132</v>
      </c>
      <c r="H1354" s="18">
        <v>-73.548055560000009</v>
      </c>
      <c r="I1354" s="19">
        <v>7.2641666699999998</v>
      </c>
      <c r="J1354" s="42">
        <v>3.307692307692307</v>
      </c>
      <c r="K1354" s="20">
        <v>4.7688948184637843</v>
      </c>
      <c r="L1354" s="20">
        <v>9.9580246913580233</v>
      </c>
      <c r="M1354" s="20">
        <v>12.74074074074074</v>
      </c>
      <c r="N1354" s="20">
        <v>13.275308641975309</v>
      </c>
      <c r="O1354" s="20">
        <v>9.7407407407407369</v>
      </c>
      <c r="P1354" s="20">
        <v>9.4369047619047599</v>
      </c>
      <c r="Q1354" s="20">
        <v>10.178571428571431</v>
      </c>
      <c r="R1354" s="20">
        <v>13</v>
      </c>
      <c r="S1354" s="20">
        <v>14.03571428571429</v>
      </c>
      <c r="T1354" s="20">
        <v>12.857142857142859</v>
      </c>
      <c r="U1354" s="20">
        <v>7.777777777777775</v>
      </c>
      <c r="V1354" s="43">
        <v>121.077513052082</v>
      </c>
      <c r="W1354" s="23">
        <v>326</v>
      </c>
      <c r="X1354" s="44">
        <v>0.90555555555555556</v>
      </c>
      <c r="Y1354" s="45"/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/>
      <c r="AM1354" s="5"/>
    </row>
    <row r="1355" spans="1:39" ht="16.5" customHeight="1" x14ac:dyDescent="0.25">
      <c r="A1355" s="16">
        <v>23180050</v>
      </c>
      <c r="B1355" s="17" t="s">
        <v>1211</v>
      </c>
      <c r="C1355" s="17" t="s">
        <v>2210</v>
      </c>
      <c r="D1355" s="17" t="s">
        <v>2209</v>
      </c>
      <c r="E1355" s="17" t="s">
        <v>50</v>
      </c>
      <c r="F1355" s="17">
        <v>8</v>
      </c>
      <c r="G1355" s="17">
        <v>98</v>
      </c>
      <c r="H1355" s="18">
        <v>-73.598055560000006</v>
      </c>
      <c r="I1355" s="19">
        <v>7.5413888899999986</v>
      </c>
      <c r="J1355" s="42">
        <v>2.0022222222222221</v>
      </c>
      <c r="K1355" s="20">
        <v>3.1995792282430209</v>
      </c>
      <c r="L1355" s="20">
        <v>7.4666666666666632</v>
      </c>
      <c r="M1355" s="20">
        <v>10.5</v>
      </c>
      <c r="N1355" s="20">
        <v>11.5</v>
      </c>
      <c r="O1355" s="20">
        <v>8.9333333333333353</v>
      </c>
      <c r="P1355" s="20">
        <v>8.5666666666666647</v>
      </c>
      <c r="Q1355" s="20">
        <v>9.7241379310344787</v>
      </c>
      <c r="R1355" s="20">
        <v>10.862068965517251</v>
      </c>
      <c r="S1355" s="20">
        <v>11.896551724137931</v>
      </c>
      <c r="T1355" s="20">
        <v>10.25</v>
      </c>
      <c r="U1355" s="20">
        <v>4.8333333333333313</v>
      </c>
      <c r="V1355" s="43">
        <v>99.734560071154888</v>
      </c>
      <c r="W1355" s="23">
        <v>353</v>
      </c>
      <c r="X1355" s="44">
        <v>0.98055555555555551</v>
      </c>
      <c r="Y1355" s="4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</row>
    <row r="1356" spans="1:39" ht="16.5" customHeight="1" x14ac:dyDescent="0.25">
      <c r="A1356" s="16">
        <v>23180040</v>
      </c>
      <c r="B1356" s="17" t="s">
        <v>1211</v>
      </c>
      <c r="C1356" s="17" t="s">
        <v>1363</v>
      </c>
      <c r="D1356" s="17" t="s">
        <v>2209</v>
      </c>
      <c r="E1356" s="17" t="s">
        <v>50</v>
      </c>
      <c r="F1356" s="17">
        <v>8</v>
      </c>
      <c r="G1356" s="17">
        <v>110</v>
      </c>
      <c r="H1356" s="18">
        <v>-73.482777779999992</v>
      </c>
      <c r="I1356" s="19">
        <v>7.4527777799999999</v>
      </c>
      <c r="J1356" s="42">
        <v>2.7999999999999989</v>
      </c>
      <c r="K1356" s="20">
        <v>3.4814633939188049</v>
      </c>
      <c r="L1356" s="20">
        <v>6.7241379310344804</v>
      </c>
      <c r="M1356" s="20">
        <v>9.966666666666665</v>
      </c>
      <c r="N1356" s="20">
        <v>10.8</v>
      </c>
      <c r="O1356" s="20">
        <v>7.5517241379310356</v>
      </c>
      <c r="P1356" s="20">
        <v>7.7037037037037006</v>
      </c>
      <c r="Q1356" s="20">
        <v>8.5357142857142829</v>
      </c>
      <c r="R1356" s="20">
        <v>9.9</v>
      </c>
      <c r="S1356" s="20">
        <v>11.6632183908046</v>
      </c>
      <c r="T1356" s="20">
        <v>9.5172413793103452</v>
      </c>
      <c r="U1356" s="20">
        <v>5.5999999999999979</v>
      </c>
      <c r="V1356" s="43">
        <v>94.243869889083925</v>
      </c>
      <c r="W1356" s="23">
        <v>351</v>
      </c>
      <c r="X1356" s="44">
        <v>0.97499999999999998</v>
      </c>
      <c r="Y1356" s="45"/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/>
      <c r="AM1356" s="5"/>
    </row>
    <row r="1357" spans="1:39" ht="16.5" customHeight="1" x14ac:dyDescent="0.25">
      <c r="A1357" s="16">
        <v>23180080</v>
      </c>
      <c r="B1357" s="17" t="s">
        <v>1211</v>
      </c>
      <c r="C1357" s="17" t="s">
        <v>2211</v>
      </c>
      <c r="D1357" s="17" t="s">
        <v>2209</v>
      </c>
      <c r="E1357" s="17" t="s">
        <v>50</v>
      </c>
      <c r="F1357" s="17">
        <v>8</v>
      </c>
      <c r="G1357" s="17">
        <v>90</v>
      </c>
      <c r="H1357" s="18">
        <v>-73.678333329999987</v>
      </c>
      <c r="I1357" s="19">
        <v>7.4894444399999998</v>
      </c>
      <c r="J1357" s="42">
        <v>2.103448275862069</v>
      </c>
      <c r="K1357" s="20">
        <v>2.8041256157635459</v>
      </c>
      <c r="L1357" s="20">
        <v>6.9999999999999973</v>
      </c>
      <c r="M1357" s="20">
        <v>10.73333333333334</v>
      </c>
      <c r="N1357" s="20">
        <v>12.8</v>
      </c>
      <c r="O1357" s="20">
        <v>9.8459770114942504</v>
      </c>
      <c r="P1357" s="20">
        <v>9.0999999999999961</v>
      </c>
      <c r="Q1357" s="20">
        <v>10.199999999999999</v>
      </c>
      <c r="R1357" s="20">
        <v>11.811494252873571</v>
      </c>
      <c r="S1357" s="20">
        <v>12.482758620689649</v>
      </c>
      <c r="T1357" s="20">
        <v>10.233333333333331</v>
      </c>
      <c r="U1357" s="20">
        <v>4.6999999999999993</v>
      </c>
      <c r="V1357" s="43">
        <v>103.81447044334971</v>
      </c>
      <c r="W1357" s="23">
        <v>358</v>
      </c>
      <c r="X1357" s="44">
        <v>0.99444444444444446</v>
      </c>
      <c r="Y1357" s="45"/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/>
      <c r="AM1357" s="5"/>
    </row>
    <row r="1358" spans="1:39" ht="16.5" customHeight="1" x14ac:dyDescent="0.25">
      <c r="A1358" s="16">
        <v>23190210</v>
      </c>
      <c r="B1358" s="17" t="s">
        <v>1211</v>
      </c>
      <c r="C1358" s="17" t="s">
        <v>2212</v>
      </c>
      <c r="D1358" s="17" t="s">
        <v>2209</v>
      </c>
      <c r="E1358" s="17" t="s">
        <v>50</v>
      </c>
      <c r="F1358" s="17">
        <v>8</v>
      </c>
      <c r="G1358" s="17">
        <v>89</v>
      </c>
      <c r="H1358" s="18">
        <v>-73.681388889999994</v>
      </c>
      <c r="I1358" s="19">
        <v>7.5933333300000001</v>
      </c>
      <c r="J1358" s="42">
        <v>1.6333333333333331</v>
      </c>
      <c r="K1358" s="20">
        <v>1.933199917898194</v>
      </c>
      <c r="L1358" s="20">
        <v>5.4333333333333309</v>
      </c>
      <c r="M1358" s="20">
        <v>8.0571428571428587</v>
      </c>
      <c r="N1358" s="20">
        <v>9.9666666666666632</v>
      </c>
      <c r="O1358" s="20">
        <v>7.6333333333333329</v>
      </c>
      <c r="P1358" s="20">
        <v>6.4666666666666632</v>
      </c>
      <c r="Q1358" s="20">
        <v>7.8126436781609163</v>
      </c>
      <c r="R1358" s="20">
        <v>8.3666666666666689</v>
      </c>
      <c r="S1358" s="20">
        <v>9.1822222222222223</v>
      </c>
      <c r="T1358" s="20">
        <v>8.8592592592592592</v>
      </c>
      <c r="U1358" s="20">
        <v>3.7999999999999989</v>
      </c>
      <c r="V1358" s="43">
        <v>79.144467934683448</v>
      </c>
      <c r="W1358" s="23">
        <v>360</v>
      </c>
      <c r="X1358" s="44">
        <v>1</v>
      </c>
      <c r="Y1358" s="4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</row>
    <row r="1359" spans="1:39" ht="16.5" customHeight="1" x14ac:dyDescent="0.25">
      <c r="A1359" s="16">
        <v>24060080</v>
      </c>
      <c r="B1359" s="17" t="s">
        <v>1211</v>
      </c>
      <c r="C1359" s="17" t="s">
        <v>2213</v>
      </c>
      <c r="D1359" s="17" t="s">
        <v>2209</v>
      </c>
      <c r="E1359" s="17" t="s">
        <v>50</v>
      </c>
      <c r="F1359" s="17">
        <v>8</v>
      </c>
      <c r="G1359" s="17">
        <v>161</v>
      </c>
      <c r="H1359" s="18">
        <v>-73.490833329999987</v>
      </c>
      <c r="I1359" s="19">
        <v>7.2702777799999998</v>
      </c>
      <c r="J1359" s="42">
        <v>3.8965517241379302</v>
      </c>
      <c r="K1359" s="20">
        <v>5.2939757799671598</v>
      </c>
      <c r="L1359" s="20">
        <v>9.3999999999999986</v>
      </c>
      <c r="M1359" s="20">
        <v>12.266666666666669</v>
      </c>
      <c r="N1359" s="20">
        <v>11.7</v>
      </c>
      <c r="O1359" s="20">
        <v>9.0827586206896544</v>
      </c>
      <c r="P1359" s="20">
        <v>8.4666666666666632</v>
      </c>
      <c r="Q1359" s="20">
        <v>9.8000000000000007</v>
      </c>
      <c r="R1359" s="20">
        <v>11.7</v>
      </c>
      <c r="S1359" s="20">
        <v>13.185960591133</v>
      </c>
      <c r="T1359" s="20">
        <v>11.931034482758619</v>
      </c>
      <c r="U1359" s="20">
        <v>7.1333333333333293</v>
      </c>
      <c r="V1359" s="43">
        <v>113.85694786535301</v>
      </c>
      <c r="W1359" s="23">
        <v>356</v>
      </c>
      <c r="X1359" s="44">
        <v>0.98888888888888893</v>
      </c>
      <c r="Y1359" s="45"/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/>
      <c r="AM1359" s="5"/>
    </row>
    <row r="1360" spans="1:39" ht="16.5" customHeight="1" x14ac:dyDescent="0.25">
      <c r="A1360" s="16">
        <v>23190320</v>
      </c>
      <c r="B1360" s="17" t="s">
        <v>1211</v>
      </c>
      <c r="C1360" s="17" t="s">
        <v>2214</v>
      </c>
      <c r="D1360" s="17" t="s">
        <v>2209</v>
      </c>
      <c r="E1360" s="17" t="s">
        <v>50</v>
      </c>
      <c r="F1360" s="17">
        <v>8</v>
      </c>
      <c r="G1360" s="17">
        <v>109</v>
      </c>
      <c r="H1360" s="18">
        <v>-73.435000000000002</v>
      </c>
      <c r="I1360" s="19">
        <v>7.4024999999999999</v>
      </c>
      <c r="J1360" s="42">
        <v>3.5357142857142851</v>
      </c>
      <c r="K1360" s="20">
        <v>3.779754574243491</v>
      </c>
      <c r="L1360" s="20">
        <v>7.789285714285711</v>
      </c>
      <c r="M1360" s="20">
        <v>10.53571428571429</v>
      </c>
      <c r="N1360" s="20">
        <v>10.892857142857141</v>
      </c>
      <c r="O1360" s="20">
        <v>8.0370370370370363</v>
      </c>
      <c r="P1360" s="20">
        <v>8.1071428571428541</v>
      </c>
      <c r="Q1360" s="20">
        <v>9.3214285714285676</v>
      </c>
      <c r="R1360" s="20">
        <v>10.321428571428569</v>
      </c>
      <c r="S1360" s="20">
        <v>11.896551724137931</v>
      </c>
      <c r="T1360" s="20">
        <v>10.39001189060642</v>
      </c>
      <c r="U1360" s="20">
        <v>6.4137931034482731</v>
      </c>
      <c r="V1360" s="43">
        <v>101.02071975804461</v>
      </c>
      <c r="W1360" s="23">
        <v>338</v>
      </c>
      <c r="X1360" s="44">
        <v>0.93888888888888888</v>
      </c>
      <c r="Y1360" s="4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</row>
    <row r="1361" spans="1:39" ht="16.5" customHeight="1" x14ac:dyDescent="0.25">
      <c r="A1361" s="16">
        <v>23180070</v>
      </c>
      <c r="B1361" s="17" t="s">
        <v>1211</v>
      </c>
      <c r="C1361" s="17" t="s">
        <v>2209</v>
      </c>
      <c r="D1361" s="17" t="s">
        <v>2209</v>
      </c>
      <c r="E1361" s="17" t="s">
        <v>50</v>
      </c>
      <c r="F1361" s="17">
        <v>8</v>
      </c>
      <c r="G1361" s="17">
        <v>144</v>
      </c>
      <c r="H1361" s="18">
        <v>-73.48944444</v>
      </c>
      <c r="I1361" s="19">
        <v>7.39</v>
      </c>
      <c r="J1361" s="42">
        <v>4.4666666666666659</v>
      </c>
      <c r="K1361" s="20">
        <v>4.9970956486042688</v>
      </c>
      <c r="L1361" s="20">
        <v>11.10333333333333</v>
      </c>
      <c r="M1361" s="20">
        <v>15.233333333333331</v>
      </c>
      <c r="N1361" s="20">
        <v>15.53333333333333</v>
      </c>
      <c r="O1361" s="20">
        <v>12.633333333333329</v>
      </c>
      <c r="P1361" s="20">
        <v>11.733333333333331</v>
      </c>
      <c r="Q1361" s="20">
        <v>13.7</v>
      </c>
      <c r="R1361" s="20">
        <v>15.33333333333333</v>
      </c>
      <c r="S1361" s="20">
        <v>16.666666666666661</v>
      </c>
      <c r="T1361" s="20">
        <v>14.6</v>
      </c>
      <c r="U1361" s="20">
        <v>8.4666666666666632</v>
      </c>
      <c r="V1361" s="43">
        <v>144.46709564860419</v>
      </c>
      <c r="W1361" s="23">
        <v>360</v>
      </c>
      <c r="X1361" s="44">
        <v>1</v>
      </c>
      <c r="Y1361" s="45"/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</row>
    <row r="1362" spans="1:39" ht="16.5" customHeight="1" x14ac:dyDescent="0.25">
      <c r="A1362" s="16">
        <v>23190560</v>
      </c>
      <c r="B1362" s="17" t="s">
        <v>1211</v>
      </c>
      <c r="C1362" s="17" t="s">
        <v>479</v>
      </c>
      <c r="D1362" s="17" t="s">
        <v>2209</v>
      </c>
      <c r="E1362" s="17" t="s">
        <v>50</v>
      </c>
      <c r="F1362" s="17">
        <v>8</v>
      </c>
      <c r="G1362" s="17">
        <v>84</v>
      </c>
      <c r="H1362" s="18">
        <v>-73.559722220000012</v>
      </c>
      <c r="I1362" s="19">
        <v>7.5744444399999997</v>
      </c>
      <c r="J1362" s="42">
        <v>2.5172413793103452</v>
      </c>
      <c r="K1362" s="20">
        <v>3.3794908272464759</v>
      </c>
      <c r="L1362" s="20">
        <v>7.7586206896551682</v>
      </c>
      <c r="M1362" s="20">
        <v>11.03333333333333</v>
      </c>
      <c r="N1362" s="20">
        <v>14.148888888888891</v>
      </c>
      <c r="O1362" s="20">
        <v>10.266666666666669</v>
      </c>
      <c r="P1362" s="20">
        <v>9.2999999999999954</v>
      </c>
      <c r="Q1362" s="20">
        <v>10.8</v>
      </c>
      <c r="R1362" s="20">
        <v>12.2</v>
      </c>
      <c r="S1362" s="20">
        <v>13.4</v>
      </c>
      <c r="T1362" s="20">
        <v>11.3448275862069</v>
      </c>
      <c r="U1362" s="20">
        <v>5.6310344827586194</v>
      </c>
      <c r="V1362" s="43">
        <v>111.7801038540664</v>
      </c>
      <c r="W1362" s="23">
        <v>355</v>
      </c>
      <c r="X1362" s="44">
        <v>0.98611111111111116</v>
      </c>
      <c r="Y1362" s="45"/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/>
      <c r="AM1362" s="5"/>
    </row>
    <row r="1363" spans="1:39" ht="16.5" customHeight="1" x14ac:dyDescent="0.25">
      <c r="A1363" s="16">
        <v>23185010</v>
      </c>
      <c r="B1363" s="17" t="s">
        <v>1227</v>
      </c>
      <c r="C1363" s="17" t="s">
        <v>823</v>
      </c>
      <c r="D1363" s="17" t="s">
        <v>2209</v>
      </c>
      <c r="E1363" s="17" t="s">
        <v>50</v>
      </c>
      <c r="F1363" s="17">
        <v>8</v>
      </c>
      <c r="G1363" s="17">
        <v>328</v>
      </c>
      <c r="H1363" s="18">
        <v>-73.537222220000004</v>
      </c>
      <c r="I1363" s="19">
        <v>7.4561111100000002</v>
      </c>
      <c r="J1363" s="42">
        <v>4.5127713920817367</v>
      </c>
      <c r="K1363" s="20">
        <v>5.9162223708839283</v>
      </c>
      <c r="L1363" s="20">
        <v>10.893226600985219</v>
      </c>
      <c r="M1363" s="20">
        <v>16.22711058263971</v>
      </c>
      <c r="N1363" s="20">
        <v>17.649999999999999</v>
      </c>
      <c r="O1363" s="20">
        <v>13.95862068965517</v>
      </c>
      <c r="P1363" s="20">
        <v>13.96441981390257</v>
      </c>
      <c r="Q1363" s="20">
        <v>15.01259259259259</v>
      </c>
      <c r="R1363" s="20">
        <v>16.980056980056979</v>
      </c>
      <c r="S1363" s="20">
        <v>18.74925500212856</v>
      </c>
      <c r="T1363" s="20">
        <v>16.058511220580179</v>
      </c>
      <c r="U1363" s="20">
        <v>8.3486678455643961</v>
      </c>
      <c r="V1363" s="43">
        <v>158.27145509107109</v>
      </c>
      <c r="W1363" s="23">
        <v>339</v>
      </c>
      <c r="X1363" s="44">
        <v>0.94166666666666665</v>
      </c>
      <c r="Y1363" s="4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</row>
    <row r="1364" spans="1:39" ht="16.5" customHeight="1" x14ac:dyDescent="0.25">
      <c r="A1364" s="16">
        <v>24030270</v>
      </c>
      <c r="B1364" s="17" t="s">
        <v>1211</v>
      </c>
      <c r="C1364" s="17" t="s">
        <v>28</v>
      </c>
      <c r="D1364" s="17" t="s">
        <v>2215</v>
      </c>
      <c r="E1364" s="17" t="s">
        <v>50</v>
      </c>
      <c r="F1364" s="17">
        <v>8</v>
      </c>
      <c r="G1364" s="17">
        <v>1702</v>
      </c>
      <c r="H1364" s="18">
        <v>-72.844166669999993</v>
      </c>
      <c r="I1364" s="19">
        <v>6.83</v>
      </c>
      <c r="J1364" s="42">
        <v>5.8666666666666636</v>
      </c>
      <c r="K1364" s="20">
        <v>8.39730090311987</v>
      </c>
      <c r="L1364" s="20">
        <v>13.733333333333331</v>
      </c>
      <c r="M1364" s="20">
        <v>17.833333333333329</v>
      </c>
      <c r="N1364" s="20">
        <v>17.761904761904759</v>
      </c>
      <c r="O1364" s="20">
        <v>11.3</v>
      </c>
      <c r="P1364" s="20">
        <v>11.63333333333334</v>
      </c>
      <c r="Q1364" s="20">
        <v>13.766666666666669</v>
      </c>
      <c r="R1364" s="20">
        <v>16.2</v>
      </c>
      <c r="S1364" s="20">
        <v>19.099999999999991</v>
      </c>
      <c r="T1364" s="20">
        <v>15.46666666666666</v>
      </c>
      <c r="U1364" s="20">
        <v>8.43333333333333</v>
      </c>
      <c r="V1364" s="43">
        <v>159.49253899835799</v>
      </c>
      <c r="W1364" s="23">
        <v>360</v>
      </c>
      <c r="X1364" s="44">
        <v>1</v>
      </c>
      <c r="Y1364" s="45"/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/>
      <c r="AM1364" s="5"/>
    </row>
    <row r="1365" spans="1:39" ht="16.5" customHeight="1" x14ac:dyDescent="0.25">
      <c r="A1365" s="16">
        <v>24020150</v>
      </c>
      <c r="B1365" s="17" t="s">
        <v>1211</v>
      </c>
      <c r="C1365" s="17" t="s">
        <v>2216</v>
      </c>
      <c r="D1365" s="17" t="s">
        <v>2120</v>
      </c>
      <c r="E1365" s="17" t="s">
        <v>50</v>
      </c>
      <c r="F1365" s="17">
        <v>8</v>
      </c>
      <c r="G1365" s="17">
        <v>1408</v>
      </c>
      <c r="H1365" s="18">
        <v>-73.106166669999993</v>
      </c>
      <c r="I1365" s="19">
        <v>6.5766666699999998</v>
      </c>
      <c r="J1365" s="42">
        <v>2.9259259259259238</v>
      </c>
      <c r="K1365" s="20">
        <v>4.33143472906404</v>
      </c>
      <c r="L1365" s="20">
        <v>7.9807692307692299</v>
      </c>
      <c r="M1365" s="20">
        <v>13.44</v>
      </c>
      <c r="N1365" s="20">
        <v>17.75128205128205</v>
      </c>
      <c r="O1365" s="20">
        <v>16.397190293742021</v>
      </c>
      <c r="P1365" s="20">
        <v>16.44444444444445</v>
      </c>
      <c r="Q1365" s="20">
        <v>18.065333333333331</v>
      </c>
      <c r="R1365" s="20">
        <v>16.233442802408319</v>
      </c>
      <c r="S1365" s="20">
        <v>16.537087912087909</v>
      </c>
      <c r="T1365" s="20">
        <v>10.358974358974359</v>
      </c>
      <c r="U1365" s="20">
        <v>4.5925925925925917</v>
      </c>
      <c r="V1365" s="43">
        <v>145.05847767462421</v>
      </c>
      <c r="W1365" s="23">
        <v>314</v>
      </c>
      <c r="X1365" s="44">
        <v>0.87222222222222223</v>
      </c>
      <c r="Y1365" s="45"/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/>
      <c r="AM1365" s="5"/>
    </row>
    <row r="1366" spans="1:39" ht="16.5" customHeight="1" x14ac:dyDescent="0.25">
      <c r="A1366" s="16">
        <v>24030200</v>
      </c>
      <c r="B1366" s="17" t="s">
        <v>1211</v>
      </c>
      <c r="C1366" s="17" t="s">
        <v>2135</v>
      </c>
      <c r="D1366" s="17" t="s">
        <v>2135</v>
      </c>
      <c r="E1366" s="17" t="s">
        <v>50</v>
      </c>
      <c r="F1366" s="17">
        <v>6</v>
      </c>
      <c r="G1366" s="17">
        <v>2000</v>
      </c>
      <c r="H1366" s="18">
        <v>-72.873833329999997</v>
      </c>
      <c r="I1366" s="19">
        <v>6.4264166700000001</v>
      </c>
      <c r="J1366" s="42">
        <v>7.8846153846153806</v>
      </c>
      <c r="K1366" s="20">
        <v>9.4095301250473682</v>
      </c>
      <c r="L1366" s="20">
        <v>14.96153846153846</v>
      </c>
      <c r="M1366" s="20">
        <v>19.21072796934866</v>
      </c>
      <c r="N1366" s="20">
        <v>21.07692307692308</v>
      </c>
      <c r="O1366" s="20">
        <v>16.604774535809021</v>
      </c>
      <c r="P1366" s="20">
        <v>15.31851851851852</v>
      </c>
      <c r="Q1366" s="20">
        <v>15.61538461538461</v>
      </c>
      <c r="R1366" s="20">
        <v>17.11538461538461</v>
      </c>
      <c r="S1366" s="20">
        <v>21.666666666666661</v>
      </c>
      <c r="T1366" s="20">
        <v>16.916666666666661</v>
      </c>
      <c r="U1366" s="20">
        <v>10.199999999999999</v>
      </c>
      <c r="V1366" s="43">
        <v>185.980730635903</v>
      </c>
      <c r="W1366" s="23">
        <v>309</v>
      </c>
      <c r="X1366" s="44">
        <v>0.85833333333333328</v>
      </c>
      <c r="Y1366" s="45"/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/>
      <c r="AM1366" s="5"/>
    </row>
    <row r="1367" spans="1:39" ht="16.5" customHeight="1" x14ac:dyDescent="0.25">
      <c r="A1367" s="16">
        <v>24050110</v>
      </c>
      <c r="B1367" s="17" t="s">
        <v>1211</v>
      </c>
      <c r="C1367" s="17" t="s">
        <v>439</v>
      </c>
      <c r="D1367" s="17" t="s">
        <v>2217</v>
      </c>
      <c r="E1367" s="17" t="s">
        <v>50</v>
      </c>
      <c r="F1367" s="17">
        <v>8</v>
      </c>
      <c r="G1367" s="17">
        <v>216</v>
      </c>
      <c r="H1367" s="18">
        <v>-73.632222220000003</v>
      </c>
      <c r="I1367" s="19">
        <v>6.9119444400000001</v>
      </c>
      <c r="J1367" s="42">
        <v>4.9999999999999982</v>
      </c>
      <c r="K1367" s="20">
        <v>5.3496408045977004</v>
      </c>
      <c r="L1367" s="20">
        <v>10.17241379310344</v>
      </c>
      <c r="M1367" s="20">
        <v>11.3</v>
      </c>
      <c r="N1367" s="20">
        <v>11.14222222222222</v>
      </c>
      <c r="O1367" s="20">
        <v>7.6333333333333329</v>
      </c>
      <c r="P1367" s="20">
        <v>7.8999999999999941</v>
      </c>
      <c r="Q1367" s="20">
        <v>8.6333333333333293</v>
      </c>
      <c r="R1367" s="20">
        <v>10.52794292508918</v>
      </c>
      <c r="S1367" s="20">
        <v>11.785555555555559</v>
      </c>
      <c r="T1367" s="20">
        <v>10.444444444444439</v>
      </c>
      <c r="U1367" s="20">
        <v>6.2857142857142838</v>
      </c>
      <c r="V1367" s="43">
        <v>106.1746006973935</v>
      </c>
      <c r="W1367" s="23">
        <v>352</v>
      </c>
      <c r="X1367" s="44">
        <v>0.97777777777777775</v>
      </c>
      <c r="Y1367" s="45"/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/>
      <c r="AM1367" s="5"/>
    </row>
    <row r="1368" spans="1:39" ht="16.5" customHeight="1" x14ac:dyDescent="0.25">
      <c r="A1368" s="16">
        <v>24050070</v>
      </c>
      <c r="B1368" s="17" t="s">
        <v>1211</v>
      </c>
      <c r="C1368" s="17" t="s">
        <v>2218</v>
      </c>
      <c r="D1368" s="17" t="s">
        <v>2217</v>
      </c>
      <c r="E1368" s="17" t="s">
        <v>50</v>
      </c>
      <c r="F1368" s="17">
        <v>8</v>
      </c>
      <c r="G1368" s="17">
        <v>150</v>
      </c>
      <c r="H1368" s="18">
        <v>-73.520555560000005</v>
      </c>
      <c r="I1368" s="19">
        <v>7.1271666700000003</v>
      </c>
      <c r="J1368" s="42">
        <v>4.344827586206895</v>
      </c>
      <c r="K1368" s="20">
        <v>6.0684817030260394</v>
      </c>
      <c r="L1368" s="20">
        <v>9.7130541871921174</v>
      </c>
      <c r="M1368" s="20">
        <v>11.53571428571429</v>
      </c>
      <c r="N1368" s="20">
        <v>12.714285714285721</v>
      </c>
      <c r="O1368" s="20">
        <v>9.3690476190476168</v>
      </c>
      <c r="P1368" s="20">
        <v>8.6632183908045945</v>
      </c>
      <c r="Q1368" s="20">
        <v>10.631773399014779</v>
      </c>
      <c r="R1368" s="20">
        <v>13.13793103448276</v>
      </c>
      <c r="S1368" s="20">
        <v>14.444444444444439</v>
      </c>
      <c r="T1368" s="20">
        <v>13.27586206896552</v>
      </c>
      <c r="U1368" s="20">
        <v>8.0999999999999961</v>
      </c>
      <c r="V1368" s="43">
        <v>121.9986404331848</v>
      </c>
      <c r="W1368" s="23">
        <v>344</v>
      </c>
      <c r="X1368" s="44">
        <v>0.9555555555555556</v>
      </c>
      <c r="Y1368" s="4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</row>
    <row r="1369" spans="1:39" ht="16.5" customHeight="1" x14ac:dyDescent="0.25">
      <c r="A1369" s="16">
        <v>24050060</v>
      </c>
      <c r="B1369" s="17" t="s">
        <v>1211</v>
      </c>
      <c r="C1369" s="17" t="s">
        <v>801</v>
      </c>
      <c r="D1369" s="17" t="s">
        <v>2217</v>
      </c>
      <c r="E1369" s="17" t="s">
        <v>50</v>
      </c>
      <c r="F1369" s="17">
        <v>8</v>
      </c>
      <c r="G1369" s="17">
        <v>721</v>
      </c>
      <c r="H1369" s="18">
        <v>-73.410833329999988</v>
      </c>
      <c r="I1369" s="19">
        <v>6.8727777799999998</v>
      </c>
      <c r="J1369" s="42">
        <v>5.9333333333333309</v>
      </c>
      <c r="K1369" s="20">
        <v>7.1749897372742204</v>
      </c>
      <c r="L1369" s="20">
        <v>10.366666666666671</v>
      </c>
      <c r="M1369" s="20">
        <v>12.183908045977009</v>
      </c>
      <c r="N1369" s="20">
        <v>14.333333333333339</v>
      </c>
      <c r="O1369" s="20">
        <v>10.53333333333333</v>
      </c>
      <c r="P1369" s="20">
        <v>10.7</v>
      </c>
      <c r="Q1369" s="20">
        <v>12.000000000000011</v>
      </c>
      <c r="R1369" s="20">
        <v>13.1</v>
      </c>
      <c r="S1369" s="20">
        <v>13.3</v>
      </c>
      <c r="T1369" s="20">
        <v>11.7</v>
      </c>
      <c r="U1369" s="20">
        <v>6.4666666666666641</v>
      </c>
      <c r="V1369" s="43">
        <v>127.7922311165846</v>
      </c>
      <c r="W1369" s="23">
        <v>360</v>
      </c>
      <c r="X1369" s="44">
        <v>1</v>
      </c>
      <c r="Y1369" s="45"/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/>
      <c r="AM1369" s="5"/>
    </row>
    <row r="1370" spans="1:39" ht="16.5" customHeight="1" x14ac:dyDescent="0.25">
      <c r="A1370" s="16">
        <v>24030330</v>
      </c>
      <c r="B1370" s="17" t="s">
        <v>1211</v>
      </c>
      <c r="C1370" s="17" t="s">
        <v>2219</v>
      </c>
      <c r="D1370" s="17" t="s">
        <v>2220</v>
      </c>
      <c r="E1370" s="17" t="s">
        <v>50</v>
      </c>
      <c r="F1370" s="17">
        <v>8</v>
      </c>
      <c r="G1370" s="17">
        <v>250</v>
      </c>
      <c r="H1370" s="18">
        <v>-72.931666669999998</v>
      </c>
      <c r="I1370" s="19">
        <v>6.9397222200000002</v>
      </c>
      <c r="J1370" s="42">
        <v>4.206896551724137</v>
      </c>
      <c r="K1370" s="20">
        <v>5.6504798709019877</v>
      </c>
      <c r="L1370" s="20">
        <v>10.38222222222222</v>
      </c>
      <c r="M1370" s="20">
        <v>15.23333333333334</v>
      </c>
      <c r="N1370" s="20">
        <v>19.133333333333329</v>
      </c>
      <c r="O1370" s="20">
        <v>15.56123662306778</v>
      </c>
      <c r="P1370" s="20">
        <v>14.44827586206897</v>
      </c>
      <c r="Q1370" s="20">
        <v>17.25</v>
      </c>
      <c r="R1370" s="20">
        <v>18.827586206896552</v>
      </c>
      <c r="S1370" s="20">
        <v>18.931034482758619</v>
      </c>
      <c r="T1370" s="20">
        <v>14.482758620689649</v>
      </c>
      <c r="U1370" s="20">
        <v>7.2471264367816053</v>
      </c>
      <c r="V1370" s="43">
        <v>161.35428354377819</v>
      </c>
      <c r="W1370" s="23">
        <v>350</v>
      </c>
      <c r="X1370" s="44">
        <v>0.97222222222222221</v>
      </c>
      <c r="Y1370" s="45"/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/>
      <c r="AM1370" s="5"/>
    </row>
    <row r="1371" spans="1:39" ht="16.5" customHeight="1" x14ac:dyDescent="0.25">
      <c r="A1371" s="16">
        <v>23147020</v>
      </c>
      <c r="B1371" s="17" t="s">
        <v>1564</v>
      </c>
      <c r="C1371" s="17" t="s">
        <v>2221</v>
      </c>
      <c r="D1371" s="17" t="s">
        <v>762</v>
      </c>
      <c r="E1371" s="17" t="s">
        <v>50</v>
      </c>
      <c r="F1371" s="17">
        <v>8</v>
      </c>
      <c r="G1371" s="17">
        <v>90</v>
      </c>
      <c r="H1371" s="18">
        <v>-73.935000000000002</v>
      </c>
      <c r="I1371" s="19">
        <v>6.77361111</v>
      </c>
      <c r="J1371" s="42">
        <v>3.5714285714285698</v>
      </c>
      <c r="K1371" s="20">
        <v>4.1104497354497349</v>
      </c>
      <c r="L1371" s="20">
        <v>7.6551724137931014</v>
      </c>
      <c r="M1371" s="20">
        <v>9.3103448275862082</v>
      </c>
      <c r="N1371" s="20">
        <v>10.8</v>
      </c>
      <c r="O1371" s="20">
        <v>8.2080459770114942</v>
      </c>
      <c r="P1371" s="20">
        <v>8.3333333333333286</v>
      </c>
      <c r="Q1371" s="20">
        <v>9.1999999999999975</v>
      </c>
      <c r="R1371" s="20">
        <v>11.66666666666667</v>
      </c>
      <c r="S1371" s="20">
        <v>12.633333333333329</v>
      </c>
      <c r="T1371" s="20">
        <v>10.51264367816092</v>
      </c>
      <c r="U1371" s="20">
        <v>5.4999999999999973</v>
      </c>
      <c r="V1371" s="43">
        <v>101.5014185367634</v>
      </c>
      <c r="W1371" s="23">
        <v>355</v>
      </c>
      <c r="X1371" s="44">
        <v>0.98611111111111116</v>
      </c>
      <c r="Y1371" s="45"/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/>
      <c r="AM1371" s="5"/>
    </row>
    <row r="1372" spans="1:39" ht="16.5" customHeight="1" x14ac:dyDescent="0.25">
      <c r="A1372" s="16">
        <v>24010660</v>
      </c>
      <c r="B1372" s="17" t="s">
        <v>1211</v>
      </c>
      <c r="C1372" s="17" t="s">
        <v>762</v>
      </c>
      <c r="D1372" s="17" t="s">
        <v>762</v>
      </c>
      <c r="E1372" s="17" t="s">
        <v>50</v>
      </c>
      <c r="F1372" s="17">
        <v>8</v>
      </c>
      <c r="G1372" s="17">
        <v>150</v>
      </c>
      <c r="H1372" s="18">
        <v>-73.333888889999997</v>
      </c>
      <c r="I1372" s="19">
        <v>6.44361111</v>
      </c>
      <c r="J1372" s="42">
        <v>6.9333333333333309</v>
      </c>
      <c r="K1372" s="20">
        <v>9.5954098843435425</v>
      </c>
      <c r="L1372" s="20">
        <v>14.96666666666667</v>
      </c>
      <c r="M1372" s="20">
        <v>18.31034482758621</v>
      </c>
      <c r="N1372" s="20">
        <v>20.448275862068961</v>
      </c>
      <c r="O1372" s="20">
        <v>15.7</v>
      </c>
      <c r="P1372" s="20">
        <v>17.93333333333333</v>
      </c>
      <c r="Q1372" s="20">
        <v>18.63333333333334</v>
      </c>
      <c r="R1372" s="20">
        <v>19.166666666666661</v>
      </c>
      <c r="S1372" s="20">
        <v>21.233333333333331</v>
      </c>
      <c r="T1372" s="20">
        <v>17.236453201970441</v>
      </c>
      <c r="U1372" s="20">
        <v>10.6551724137931</v>
      </c>
      <c r="V1372" s="43">
        <v>190.81232285642889</v>
      </c>
      <c r="W1372" s="23">
        <v>353</v>
      </c>
      <c r="X1372" s="44">
        <v>0.98055555555555551</v>
      </c>
      <c r="Y1372" s="45"/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/>
      <c r="AM1372" s="5"/>
    </row>
    <row r="1373" spans="1:39" ht="16.5" customHeight="1" x14ac:dyDescent="0.25">
      <c r="A1373" s="16">
        <v>24010650</v>
      </c>
      <c r="B1373" s="17" t="s">
        <v>1211</v>
      </c>
      <c r="C1373" s="17" t="s">
        <v>760</v>
      </c>
      <c r="D1373" s="17" t="s">
        <v>758</v>
      </c>
      <c r="E1373" s="17" t="s">
        <v>50</v>
      </c>
      <c r="F1373" s="17">
        <v>8</v>
      </c>
      <c r="G1373" s="17">
        <v>1502</v>
      </c>
      <c r="H1373" s="18">
        <v>-73.341666669999995</v>
      </c>
      <c r="I1373" s="19">
        <v>6.1513888899999998</v>
      </c>
      <c r="J1373" s="42">
        <v>12.62068965517242</v>
      </c>
      <c r="K1373" s="20">
        <v>14.33490353037767</v>
      </c>
      <c r="L1373" s="20">
        <v>20.25</v>
      </c>
      <c r="M1373" s="20">
        <v>24.462962962962958</v>
      </c>
      <c r="N1373" s="20">
        <v>26.104166666666661</v>
      </c>
      <c r="O1373" s="20">
        <v>23.066666666666659</v>
      </c>
      <c r="P1373" s="20">
        <v>23.7859690844233</v>
      </c>
      <c r="Q1373" s="20">
        <v>23.310344827586199</v>
      </c>
      <c r="R1373" s="20">
        <v>23.202140309155769</v>
      </c>
      <c r="S1373" s="20">
        <v>25.758620689655171</v>
      </c>
      <c r="T1373" s="20">
        <v>22.63333333333334</v>
      </c>
      <c r="U1373" s="20">
        <v>16.458333333333329</v>
      </c>
      <c r="V1373" s="43">
        <v>255.98813105933351</v>
      </c>
      <c r="W1373" s="23">
        <v>351</v>
      </c>
      <c r="X1373" s="44">
        <v>0.97499999999999998</v>
      </c>
      <c r="Y1373" s="45"/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/>
      <c r="AM1373" s="5"/>
    </row>
    <row r="1374" spans="1:39" ht="16.5" customHeight="1" x14ac:dyDescent="0.25">
      <c r="A1374" s="16">
        <v>24010760</v>
      </c>
      <c r="B1374" s="17" t="s">
        <v>1211</v>
      </c>
      <c r="C1374" s="17" t="s">
        <v>758</v>
      </c>
      <c r="D1374" s="17" t="s">
        <v>758</v>
      </c>
      <c r="E1374" s="17" t="s">
        <v>50</v>
      </c>
      <c r="F1374" s="17">
        <v>8</v>
      </c>
      <c r="G1374" s="17">
        <v>1660</v>
      </c>
      <c r="H1374" s="18">
        <v>-73.441388889999999</v>
      </c>
      <c r="I1374" s="19">
        <v>6.0990000000000002</v>
      </c>
      <c r="J1374" s="42">
        <v>6.8666666666666636</v>
      </c>
      <c r="K1374" s="20">
        <v>7.833692528735634</v>
      </c>
      <c r="L1374" s="20">
        <v>13.402222222222219</v>
      </c>
      <c r="M1374" s="20">
        <v>19.366666666666671</v>
      </c>
      <c r="N1374" s="20">
        <v>21.37931034482758</v>
      </c>
      <c r="O1374" s="20">
        <v>16.96551724137931</v>
      </c>
      <c r="P1374" s="20">
        <v>16.31034482758621</v>
      </c>
      <c r="Q1374" s="20">
        <v>16.03448275862069</v>
      </c>
      <c r="R1374" s="20">
        <v>16.793103448275861</v>
      </c>
      <c r="S1374" s="20">
        <v>18.966666666666661</v>
      </c>
      <c r="T1374" s="20">
        <v>16.517241379310349</v>
      </c>
      <c r="U1374" s="20">
        <v>9.8999999999999986</v>
      </c>
      <c r="V1374" s="43">
        <v>180.3359147509579</v>
      </c>
      <c r="W1374" s="23">
        <v>354</v>
      </c>
      <c r="X1374" s="44">
        <v>0.98333333333333328</v>
      </c>
      <c r="Y1374" s="45"/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/>
      <c r="AM1374" s="5"/>
    </row>
    <row r="1375" spans="1:39" ht="16.5" customHeight="1" x14ac:dyDescent="0.25">
      <c r="A1375" s="16">
        <v>24010670</v>
      </c>
      <c r="B1375" s="17" t="s">
        <v>1211</v>
      </c>
      <c r="C1375" s="17" t="s">
        <v>206</v>
      </c>
      <c r="D1375" s="17" t="s">
        <v>2222</v>
      </c>
      <c r="E1375" s="17" t="s">
        <v>50</v>
      </c>
      <c r="F1375" s="17">
        <v>8</v>
      </c>
      <c r="G1375" s="17">
        <v>2270</v>
      </c>
      <c r="H1375" s="18">
        <v>-73.796388890000003</v>
      </c>
      <c r="I1375" s="19">
        <v>5.9197222199999997</v>
      </c>
      <c r="J1375" s="42">
        <v>8.1096059113300463</v>
      </c>
      <c r="K1375" s="20">
        <v>11.30922325296582</v>
      </c>
      <c r="L1375" s="20">
        <v>18.05238095238095</v>
      </c>
      <c r="M1375" s="20">
        <v>21.233333333333331</v>
      </c>
      <c r="N1375" s="20">
        <v>21.244597701149431</v>
      </c>
      <c r="O1375" s="20">
        <v>16.06969696969697</v>
      </c>
      <c r="P1375" s="20">
        <v>14.93965517241379</v>
      </c>
      <c r="Q1375" s="20">
        <v>14.17241379310345</v>
      </c>
      <c r="R1375" s="20">
        <v>16.3281807372176</v>
      </c>
      <c r="S1375" s="20">
        <v>20.285714285714288</v>
      </c>
      <c r="T1375" s="20">
        <v>17.758620689655171</v>
      </c>
      <c r="U1375" s="20">
        <v>12.58735632183908</v>
      </c>
      <c r="V1375" s="43">
        <v>192.09077912079991</v>
      </c>
      <c r="W1375" s="23">
        <v>346</v>
      </c>
      <c r="X1375" s="44">
        <v>0.96111111111111114</v>
      </c>
      <c r="Y1375" s="4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</row>
    <row r="1376" spans="1:39" ht="16.5" customHeight="1" x14ac:dyDescent="0.25">
      <c r="A1376" s="16">
        <v>23195200</v>
      </c>
      <c r="B1376" s="17" t="s">
        <v>1236</v>
      </c>
      <c r="C1376" s="17" t="s">
        <v>2223</v>
      </c>
      <c r="D1376" s="17" t="s">
        <v>851</v>
      </c>
      <c r="E1376" s="17" t="s">
        <v>50</v>
      </c>
      <c r="F1376" s="17">
        <v>8</v>
      </c>
      <c r="G1376" s="17">
        <v>1850</v>
      </c>
      <c r="H1376" s="18">
        <v>-72.991111110000006</v>
      </c>
      <c r="I1376" s="19">
        <v>7.4738888899999996</v>
      </c>
      <c r="J1376" s="42">
        <v>4.7619047619047601</v>
      </c>
      <c r="K1376" s="20">
        <v>5.2849542662531146</v>
      </c>
      <c r="L1376" s="20">
        <v>9.9076117496807132</v>
      </c>
      <c r="M1376" s="20">
        <v>16.470328407224962</v>
      </c>
      <c r="N1376" s="20">
        <v>16.332988505747121</v>
      </c>
      <c r="O1376" s="20">
        <v>11.010513241547731</v>
      </c>
      <c r="P1376" s="20">
        <v>11.967358830505381</v>
      </c>
      <c r="Q1376" s="20">
        <v>14.895782703886161</v>
      </c>
      <c r="R1376" s="20">
        <v>17.436952926845908</v>
      </c>
      <c r="S1376" s="20">
        <v>19.648880070546738</v>
      </c>
      <c r="T1376" s="20">
        <v>14.90075817470453</v>
      </c>
      <c r="U1376" s="20">
        <v>7.0696320405556836</v>
      </c>
      <c r="V1376" s="43">
        <v>149.68766567940281</v>
      </c>
      <c r="W1376" s="23">
        <v>350</v>
      </c>
      <c r="X1376" s="44">
        <v>0.97222222222222221</v>
      </c>
      <c r="Y1376" s="45"/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/>
      <c r="AM1376" s="5"/>
    </row>
    <row r="1377" spans="1:39" ht="16.5" customHeight="1" x14ac:dyDescent="0.25">
      <c r="A1377" s="16">
        <v>23195090</v>
      </c>
      <c r="B1377" s="17" t="s">
        <v>1236</v>
      </c>
      <c r="C1377" s="17" t="s">
        <v>2224</v>
      </c>
      <c r="D1377" s="17" t="s">
        <v>851</v>
      </c>
      <c r="E1377" s="17" t="s">
        <v>50</v>
      </c>
      <c r="F1377" s="17">
        <v>8</v>
      </c>
      <c r="G1377" s="17">
        <v>1725</v>
      </c>
      <c r="H1377" s="18">
        <v>-72.987499999999997</v>
      </c>
      <c r="I1377" s="19">
        <v>7.3658333300000001</v>
      </c>
      <c r="J1377" s="42">
        <v>6.326719576719575</v>
      </c>
      <c r="K1377" s="20">
        <v>7.999213332578373</v>
      </c>
      <c r="L1377" s="20">
        <v>12.615476190476191</v>
      </c>
      <c r="M1377" s="20">
        <v>18.49306264027749</v>
      </c>
      <c r="N1377" s="20">
        <v>17.488689611133129</v>
      </c>
      <c r="O1377" s="20">
        <v>11.053497942386841</v>
      </c>
      <c r="P1377" s="20">
        <v>10.499691358024689</v>
      </c>
      <c r="Q1377" s="20">
        <v>13.91450921364714</v>
      </c>
      <c r="R1377" s="20">
        <v>17.221410641149049</v>
      </c>
      <c r="S1377" s="20">
        <v>20.335052910052909</v>
      </c>
      <c r="T1377" s="20">
        <v>15.87253694581281</v>
      </c>
      <c r="U1377" s="20">
        <v>8.0143259787730656</v>
      </c>
      <c r="V1377" s="43">
        <v>159.83418634103131</v>
      </c>
      <c r="W1377" s="23">
        <v>339</v>
      </c>
      <c r="X1377" s="44">
        <v>0.94166666666666665</v>
      </c>
      <c r="Y1377" s="45"/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/>
      <c r="AM1377" s="5"/>
    </row>
    <row r="1378" spans="1:39" ht="16.5" customHeight="1" x14ac:dyDescent="0.25">
      <c r="A1378" s="16">
        <v>37015020</v>
      </c>
      <c r="B1378" s="17" t="s">
        <v>1227</v>
      </c>
      <c r="C1378" s="17" t="s">
        <v>2225</v>
      </c>
      <c r="D1378" s="17" t="s">
        <v>820</v>
      </c>
      <c r="E1378" s="17" t="s">
        <v>50</v>
      </c>
      <c r="F1378" s="17">
        <v>8</v>
      </c>
      <c r="G1378" s="17">
        <v>3214</v>
      </c>
      <c r="H1378" s="18">
        <v>-72.868611110000003</v>
      </c>
      <c r="I1378" s="19">
        <v>7.1869444400000004</v>
      </c>
      <c r="J1378" s="42">
        <v>6.5999999999999979</v>
      </c>
      <c r="K1378" s="20">
        <v>7.6353858784893287</v>
      </c>
      <c r="L1378" s="20">
        <v>11.5</v>
      </c>
      <c r="M1378" s="20">
        <v>15.733333333333331</v>
      </c>
      <c r="N1378" s="20">
        <v>18.06666666666667</v>
      </c>
      <c r="O1378" s="20">
        <v>20.29999999999999</v>
      </c>
      <c r="P1378" s="20">
        <v>21.666666666666661</v>
      </c>
      <c r="Q1378" s="20">
        <v>19.399999999999999</v>
      </c>
      <c r="R1378" s="20">
        <v>16.766666666666659</v>
      </c>
      <c r="S1378" s="20">
        <v>18.3</v>
      </c>
      <c r="T1378" s="20">
        <v>13.86206896551724</v>
      </c>
      <c r="U1378" s="20">
        <v>7.6666666666666634</v>
      </c>
      <c r="V1378" s="43">
        <v>177.49745484400651</v>
      </c>
      <c r="W1378" s="23">
        <v>359</v>
      </c>
      <c r="X1378" s="44">
        <v>0.99722222222222223</v>
      </c>
      <c r="Y1378" s="45"/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/>
      <c r="AM1378" s="5"/>
    </row>
    <row r="1379" spans="1:39" ht="16.5" customHeight="1" x14ac:dyDescent="0.25">
      <c r="A1379" s="16">
        <v>23190300</v>
      </c>
      <c r="B1379" s="17" t="s">
        <v>1211</v>
      </c>
      <c r="C1379" s="17" t="s">
        <v>2226</v>
      </c>
      <c r="D1379" s="17" t="s">
        <v>820</v>
      </c>
      <c r="E1379" s="17" t="s">
        <v>50</v>
      </c>
      <c r="F1379" s="17">
        <v>8</v>
      </c>
      <c r="G1379" s="17">
        <v>3310</v>
      </c>
      <c r="H1379" s="18">
        <v>-72.966388890000005</v>
      </c>
      <c r="I1379" s="19">
        <v>7.11</v>
      </c>
      <c r="J1379" s="42">
        <v>5.799999999999998</v>
      </c>
      <c r="K1379" s="20">
        <v>7.5591663835569927</v>
      </c>
      <c r="L1379" s="20">
        <v>11.56666666666667</v>
      </c>
      <c r="M1379" s="20">
        <v>16.833333333333329</v>
      </c>
      <c r="N1379" s="20">
        <v>18.533333333333331</v>
      </c>
      <c r="O1379" s="20">
        <v>15.666666666666661</v>
      </c>
      <c r="P1379" s="20">
        <v>12.53333333333333</v>
      </c>
      <c r="Q1379" s="20">
        <v>14.758620689655171</v>
      </c>
      <c r="R1379" s="20">
        <v>17.600000000000001</v>
      </c>
      <c r="S1379" s="20">
        <v>19.068965517241381</v>
      </c>
      <c r="T1379" s="20">
        <v>14.366666666666671</v>
      </c>
      <c r="U1379" s="20">
        <v>7.8333333333333286</v>
      </c>
      <c r="V1379" s="43">
        <v>162.12008592378689</v>
      </c>
      <c r="W1379" s="23">
        <v>357</v>
      </c>
      <c r="X1379" s="44">
        <v>0.9916666666666667</v>
      </c>
      <c r="Y1379" s="45"/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/>
      <c r="AM1379" s="5"/>
    </row>
    <row r="1380" spans="1:39" ht="16.5" customHeight="1" x14ac:dyDescent="0.25">
      <c r="A1380" s="16">
        <v>23190130</v>
      </c>
      <c r="B1380" s="17" t="s">
        <v>1227</v>
      </c>
      <c r="C1380" s="17" t="s">
        <v>2227</v>
      </c>
      <c r="D1380" s="17" t="s">
        <v>820</v>
      </c>
      <c r="E1380" s="17" t="s">
        <v>50</v>
      </c>
      <c r="F1380" s="17">
        <v>8</v>
      </c>
      <c r="G1380" s="17">
        <v>1910</v>
      </c>
      <c r="H1380" s="18">
        <v>-72.970555560000008</v>
      </c>
      <c r="I1380" s="19">
        <v>7.1961111100000004</v>
      </c>
      <c r="J1380" s="42">
        <v>6.2758620689655151</v>
      </c>
      <c r="K1380" s="20">
        <v>7.7954228243021344</v>
      </c>
      <c r="L1380" s="20">
        <v>12.766666666666669</v>
      </c>
      <c r="M1380" s="20">
        <v>15.46666666666666</v>
      </c>
      <c r="N1380" s="20">
        <v>12.77333333333333</v>
      </c>
      <c r="O1380" s="20">
        <v>6.5957193816884647</v>
      </c>
      <c r="P1380" s="20">
        <v>4.6551724137931023</v>
      </c>
      <c r="Q1380" s="20">
        <v>7.9310344827586174</v>
      </c>
      <c r="R1380" s="20">
        <v>11.928571428571431</v>
      </c>
      <c r="S1380" s="20">
        <v>15.49876543209877</v>
      </c>
      <c r="T1380" s="20">
        <v>13.934865900383141</v>
      </c>
      <c r="U1380" s="20">
        <v>6.8356321839080438</v>
      </c>
      <c r="V1380" s="43">
        <v>122.4577127831359</v>
      </c>
      <c r="W1380" s="23">
        <v>347</v>
      </c>
      <c r="X1380" s="44">
        <v>0.96388888888888891</v>
      </c>
      <c r="Y1380" s="4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</row>
    <row r="1381" spans="1:39" ht="16.5" customHeight="1" x14ac:dyDescent="0.25">
      <c r="A1381" s="16">
        <v>24020080</v>
      </c>
      <c r="B1381" s="17" t="s">
        <v>1211</v>
      </c>
      <c r="C1381" s="17" t="s">
        <v>2228</v>
      </c>
      <c r="D1381" s="17" t="s">
        <v>2228</v>
      </c>
      <c r="E1381" s="17" t="s">
        <v>50</v>
      </c>
      <c r="F1381" s="17">
        <v>8</v>
      </c>
      <c r="G1381" s="17">
        <v>1300</v>
      </c>
      <c r="H1381" s="18">
        <v>-73.142777780000003</v>
      </c>
      <c r="I1381" s="19">
        <v>6.4411111099999996</v>
      </c>
      <c r="J1381" s="42">
        <v>4.1999999999999984</v>
      </c>
      <c r="K1381" s="20">
        <v>6.4872947454843999</v>
      </c>
      <c r="L1381" s="20">
        <v>11.3</v>
      </c>
      <c r="M1381" s="20">
        <v>17.733333333333341</v>
      </c>
      <c r="N1381" s="20">
        <v>19.533333333333339</v>
      </c>
      <c r="O1381" s="20">
        <v>18.966666666666669</v>
      </c>
      <c r="P1381" s="20">
        <v>20.366666666666671</v>
      </c>
      <c r="Q1381" s="20">
        <v>20</v>
      </c>
      <c r="R1381" s="20">
        <v>18.933333333333341</v>
      </c>
      <c r="S1381" s="20">
        <v>19.43333333333333</v>
      </c>
      <c r="T1381" s="20">
        <v>12.866666666666671</v>
      </c>
      <c r="U1381" s="20">
        <v>4.7999999999999989</v>
      </c>
      <c r="V1381" s="43">
        <v>174.62062807881779</v>
      </c>
      <c r="W1381" s="23">
        <v>360</v>
      </c>
      <c r="X1381" s="44">
        <v>1</v>
      </c>
      <c r="Y1381" s="45"/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/>
      <c r="AM1381" s="5"/>
    </row>
    <row r="1382" spans="1:39" ht="16.5" customHeight="1" x14ac:dyDescent="0.25">
      <c r="A1382" s="16">
        <v>24015270</v>
      </c>
      <c r="B1382" s="17" t="s">
        <v>1211</v>
      </c>
      <c r="C1382" s="17" t="s">
        <v>2229</v>
      </c>
      <c r="D1382" s="17" t="s">
        <v>2230</v>
      </c>
      <c r="E1382" s="17" t="s">
        <v>50</v>
      </c>
      <c r="F1382" s="17">
        <v>8</v>
      </c>
      <c r="G1382" s="17">
        <v>2170</v>
      </c>
      <c r="H1382" s="18">
        <v>-73.672777780000004</v>
      </c>
      <c r="I1382" s="19">
        <v>5.9972222200000003</v>
      </c>
      <c r="J1382" s="42">
        <v>10.199999999999999</v>
      </c>
      <c r="K1382" s="20">
        <v>12.777184820288269</v>
      </c>
      <c r="L1382" s="20">
        <v>18.03846153846154</v>
      </c>
      <c r="M1382" s="20">
        <v>22.857142857142851</v>
      </c>
      <c r="N1382" s="20">
        <v>24.907151979565761</v>
      </c>
      <c r="O1382" s="20">
        <v>21.431794684668251</v>
      </c>
      <c r="P1382" s="20">
        <v>21.1</v>
      </c>
      <c r="Q1382" s="20">
        <v>20.270238095238099</v>
      </c>
      <c r="R1382" s="20">
        <v>20.96153846153846</v>
      </c>
      <c r="S1382" s="20">
        <v>23.47307060755336</v>
      </c>
      <c r="T1382" s="20">
        <v>20.890109890109891</v>
      </c>
      <c r="U1382" s="20">
        <v>13.58597883597883</v>
      </c>
      <c r="V1382" s="43">
        <v>230.49267177054529</v>
      </c>
      <c r="W1382" s="23">
        <v>324</v>
      </c>
      <c r="X1382" s="44">
        <v>0.9</v>
      </c>
      <c r="Y1382" s="45"/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/>
      <c r="AM1382" s="5"/>
    </row>
    <row r="1383" spans="1:39" ht="16.5" customHeight="1" x14ac:dyDescent="0.25">
      <c r="A1383" s="16">
        <v>23190450</v>
      </c>
      <c r="B1383" s="17" t="s">
        <v>1211</v>
      </c>
      <c r="C1383" s="17" t="s">
        <v>2231</v>
      </c>
      <c r="D1383" s="17" t="s">
        <v>2232</v>
      </c>
      <c r="E1383" s="17" t="s">
        <v>50</v>
      </c>
      <c r="F1383" s="17">
        <v>8</v>
      </c>
      <c r="G1383" s="17">
        <v>3220</v>
      </c>
      <c r="H1383" s="18">
        <v>-72.87833332999999</v>
      </c>
      <c r="I1383" s="19">
        <v>7.3088888900000004</v>
      </c>
      <c r="J1383" s="42">
        <v>3.4333333333333318</v>
      </c>
      <c r="K1383" s="20">
        <v>4.5007491789819376</v>
      </c>
      <c r="L1383" s="20">
        <v>8.4827586206896513</v>
      </c>
      <c r="M1383" s="20">
        <v>14.266666666666669</v>
      </c>
      <c r="N1383" s="20">
        <v>13.3</v>
      </c>
      <c r="O1383" s="20">
        <v>11.6</v>
      </c>
      <c r="P1383" s="20">
        <v>11.03333333333333</v>
      </c>
      <c r="Q1383" s="20">
        <v>11.03333333333333</v>
      </c>
      <c r="R1383" s="20">
        <v>12.9</v>
      </c>
      <c r="S1383" s="20">
        <v>15.75</v>
      </c>
      <c r="T1383" s="20">
        <v>12.96666666666667</v>
      </c>
      <c r="U1383" s="20">
        <v>5.0344827586206904</v>
      </c>
      <c r="V1383" s="43">
        <v>124.3013238916256</v>
      </c>
      <c r="W1383" s="23">
        <v>356</v>
      </c>
      <c r="X1383" s="44">
        <v>0.98888888888888893</v>
      </c>
      <c r="Y1383" s="45"/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/>
      <c r="AM1383" s="5"/>
    </row>
    <row r="1384" spans="1:39" ht="16.5" customHeight="1" x14ac:dyDescent="0.25">
      <c r="A1384" s="16">
        <v>24050100</v>
      </c>
      <c r="B1384" s="17" t="s">
        <v>1211</v>
      </c>
      <c r="C1384" s="17" t="s">
        <v>2233</v>
      </c>
      <c r="D1384" s="17" t="s">
        <v>763</v>
      </c>
      <c r="E1384" s="17" t="s">
        <v>50</v>
      </c>
      <c r="F1384" s="17">
        <v>8</v>
      </c>
      <c r="G1384" s="17">
        <v>815</v>
      </c>
      <c r="H1384" s="18">
        <v>-73.279888889999995</v>
      </c>
      <c r="I1384" s="19">
        <v>6.7072500000000002</v>
      </c>
      <c r="J1384" s="42">
        <v>2.6206896551724128</v>
      </c>
      <c r="K1384" s="20">
        <v>2.911136826906743</v>
      </c>
      <c r="L1384" s="20">
        <v>5.5925925925925908</v>
      </c>
      <c r="M1384" s="20">
        <v>9.0344827586206904</v>
      </c>
      <c r="N1384" s="20">
        <v>9.8965517241379271</v>
      </c>
      <c r="O1384" s="20">
        <v>6.7931034482758621</v>
      </c>
      <c r="P1384" s="20">
        <v>6.7999999999999972</v>
      </c>
      <c r="Q1384" s="20">
        <v>7.5666666666666638</v>
      </c>
      <c r="R1384" s="20">
        <v>9.2999999999999989</v>
      </c>
      <c r="S1384" s="20">
        <v>11.68965517241379</v>
      </c>
      <c r="T1384" s="20">
        <v>9.4999999999999982</v>
      </c>
      <c r="U1384" s="20">
        <v>3.621921182266008</v>
      </c>
      <c r="V1384" s="43">
        <v>85.326800027052684</v>
      </c>
      <c r="W1384" s="23">
        <v>347</v>
      </c>
      <c r="X1384" s="44">
        <v>0.96388888888888891</v>
      </c>
      <c r="Y1384" s="45"/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/>
      <c r="AM1384" s="5"/>
    </row>
    <row r="1385" spans="1:39" ht="16.5" customHeight="1" x14ac:dyDescent="0.25">
      <c r="A1385" s="16">
        <v>24055030</v>
      </c>
      <c r="B1385" s="17" t="s">
        <v>1236</v>
      </c>
      <c r="C1385" s="17" t="s">
        <v>763</v>
      </c>
      <c r="D1385" s="17" t="s">
        <v>763</v>
      </c>
      <c r="E1385" s="17" t="s">
        <v>50</v>
      </c>
      <c r="F1385" s="17">
        <v>8</v>
      </c>
      <c r="G1385" s="17">
        <v>1810</v>
      </c>
      <c r="H1385" s="18">
        <v>-73.282750000000007</v>
      </c>
      <c r="I1385" s="19">
        <v>6.7927777799999998</v>
      </c>
      <c r="J1385" s="42">
        <v>5.611330049261082</v>
      </c>
      <c r="K1385" s="20">
        <v>7.4356440587861528</v>
      </c>
      <c r="L1385" s="20">
        <v>11.89382716049383</v>
      </c>
      <c r="M1385" s="20">
        <v>15.76218787158145</v>
      </c>
      <c r="N1385" s="20">
        <v>18.396305756586731</v>
      </c>
      <c r="O1385" s="20">
        <v>14.25035186488388</v>
      </c>
      <c r="P1385" s="20">
        <v>15.86563614744351</v>
      </c>
      <c r="Q1385" s="20">
        <v>17.001231527093591</v>
      </c>
      <c r="R1385" s="20">
        <v>17.136863711001642</v>
      </c>
      <c r="S1385" s="20">
        <v>18.45619157088122</v>
      </c>
      <c r="T1385" s="20">
        <v>16.02783508530635</v>
      </c>
      <c r="U1385" s="20">
        <v>8.0079355642375845</v>
      </c>
      <c r="V1385" s="43">
        <v>165.84534036755699</v>
      </c>
      <c r="W1385" s="23">
        <v>342</v>
      </c>
      <c r="X1385" s="44">
        <v>0.95</v>
      </c>
      <c r="Y1385" s="45"/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</row>
    <row r="1386" spans="1:39" ht="16.5" customHeight="1" x14ac:dyDescent="0.25">
      <c r="A1386" s="16">
        <v>25020860</v>
      </c>
      <c r="B1386" s="17" t="s">
        <v>1211</v>
      </c>
      <c r="C1386" s="17" t="s">
        <v>2234</v>
      </c>
      <c r="D1386" s="17" t="s">
        <v>295</v>
      </c>
      <c r="E1386" s="17" t="s">
        <v>206</v>
      </c>
      <c r="F1386" s="17">
        <v>2</v>
      </c>
      <c r="G1386" s="17">
        <v>100</v>
      </c>
      <c r="H1386" s="18">
        <v>-74.94083332999999</v>
      </c>
      <c r="I1386" s="19">
        <v>9.3594444400000008</v>
      </c>
      <c r="J1386" s="42">
        <v>1.533333333333333</v>
      </c>
      <c r="K1386" s="20">
        <v>1.9338797350093431</v>
      </c>
      <c r="L1386" s="20">
        <v>3.5172413793103439</v>
      </c>
      <c r="M1386" s="20">
        <v>6.5172413793103452</v>
      </c>
      <c r="N1386" s="20">
        <v>8.8965517241379271</v>
      </c>
      <c r="O1386" s="20">
        <v>8.1438763376932215</v>
      </c>
      <c r="P1386" s="20">
        <v>8.206896551724137</v>
      </c>
      <c r="Q1386" s="20">
        <v>10.05172413793103</v>
      </c>
      <c r="R1386" s="20">
        <v>10.06666666666667</v>
      </c>
      <c r="S1386" s="20">
        <v>9.966666666666665</v>
      </c>
      <c r="T1386" s="20">
        <v>7.2413793103448292</v>
      </c>
      <c r="U1386" s="20">
        <v>3.1071428571428559</v>
      </c>
      <c r="V1386" s="43">
        <v>79.182600079270699</v>
      </c>
      <c r="W1386" s="23">
        <v>350</v>
      </c>
      <c r="X1386" s="44">
        <v>0.97222222222222221</v>
      </c>
      <c r="Y1386" s="45"/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/>
      <c r="AM1386" s="5"/>
    </row>
    <row r="1387" spans="1:39" ht="16.5" customHeight="1" x14ac:dyDescent="0.25">
      <c r="A1387" s="16">
        <v>25020980</v>
      </c>
      <c r="B1387" s="17" t="s">
        <v>1211</v>
      </c>
      <c r="C1387" s="17" t="s">
        <v>1971</v>
      </c>
      <c r="D1387" s="17" t="s">
        <v>1971</v>
      </c>
      <c r="E1387" s="17" t="s">
        <v>206</v>
      </c>
      <c r="F1387" s="17">
        <v>2</v>
      </c>
      <c r="G1387" s="17">
        <v>20</v>
      </c>
      <c r="H1387" s="18">
        <v>-75.124444439999991</v>
      </c>
      <c r="I1387" s="19">
        <v>8.7908333300000017</v>
      </c>
      <c r="J1387" s="42">
        <v>0.89655172413793083</v>
      </c>
      <c r="K1387" s="20">
        <v>1.0725114659419059</v>
      </c>
      <c r="L1387" s="20">
        <v>2.5355555555555549</v>
      </c>
      <c r="M1387" s="20">
        <v>6.5666666666666682</v>
      </c>
      <c r="N1387" s="20">
        <v>10.4</v>
      </c>
      <c r="O1387" s="20">
        <v>11.03333333333333</v>
      </c>
      <c r="P1387" s="20">
        <v>12.233333333333331</v>
      </c>
      <c r="Q1387" s="20">
        <v>13.206896551724141</v>
      </c>
      <c r="R1387" s="20">
        <v>11.413793103448279</v>
      </c>
      <c r="S1387" s="20">
        <v>10.41379310344827</v>
      </c>
      <c r="T1387" s="20">
        <v>8.678571428571427</v>
      </c>
      <c r="U1387" s="20">
        <v>3.5357142857142851</v>
      </c>
      <c r="V1387" s="43">
        <v>91.986720551875123</v>
      </c>
      <c r="W1387" s="23">
        <v>351</v>
      </c>
      <c r="X1387" s="44">
        <v>0.97499999999999998</v>
      </c>
      <c r="Y1387" s="45"/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/>
      <c r="AM1387" s="5"/>
    </row>
    <row r="1388" spans="1:39" ht="16.5" customHeight="1" x14ac:dyDescent="0.25">
      <c r="A1388" s="16">
        <v>13090040</v>
      </c>
      <c r="B1388" s="17" t="s">
        <v>1211</v>
      </c>
      <c r="C1388" s="17" t="s">
        <v>228</v>
      </c>
      <c r="D1388" s="17" t="s">
        <v>228</v>
      </c>
      <c r="E1388" s="17" t="s">
        <v>206</v>
      </c>
      <c r="F1388" s="17">
        <v>2</v>
      </c>
      <c r="G1388" s="17">
        <v>100</v>
      </c>
      <c r="H1388" s="18">
        <v>-75.322500000000005</v>
      </c>
      <c r="I1388" s="19">
        <v>9.5386111100000015</v>
      </c>
      <c r="J1388" s="42">
        <v>1.9999999999999989</v>
      </c>
      <c r="K1388" s="20">
        <v>2.2579125615763549</v>
      </c>
      <c r="L1388" s="20">
        <v>3.4827586206896539</v>
      </c>
      <c r="M1388" s="20">
        <v>6.9369797859690854</v>
      </c>
      <c r="N1388" s="20">
        <v>9.3999999999999968</v>
      </c>
      <c r="O1388" s="20">
        <v>7.8333333333333339</v>
      </c>
      <c r="P1388" s="20">
        <v>7.9666666666666641</v>
      </c>
      <c r="Q1388" s="20">
        <v>9.2666666666666639</v>
      </c>
      <c r="R1388" s="20">
        <v>8.6333333333333311</v>
      </c>
      <c r="S1388" s="20">
        <v>10.46666666666667</v>
      </c>
      <c r="T1388" s="20">
        <v>8.443678160919541</v>
      </c>
      <c r="U1388" s="20">
        <v>3.633333333333332</v>
      </c>
      <c r="V1388" s="43">
        <v>80.32132912915462</v>
      </c>
      <c r="W1388" s="23">
        <v>358</v>
      </c>
      <c r="X1388" s="44">
        <v>0.99444444444444446</v>
      </c>
      <c r="Y1388" s="45"/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/>
      <c r="AM1388" s="5"/>
    </row>
    <row r="1389" spans="1:39" ht="16.5" customHeight="1" x14ac:dyDescent="0.25">
      <c r="A1389" s="16">
        <v>13090060</v>
      </c>
      <c r="B1389" s="17" t="s">
        <v>1211</v>
      </c>
      <c r="C1389" s="17" t="s">
        <v>2235</v>
      </c>
      <c r="D1389" s="17" t="s">
        <v>2236</v>
      </c>
      <c r="E1389" s="17" t="s">
        <v>206</v>
      </c>
      <c r="F1389" s="17">
        <v>2</v>
      </c>
      <c r="G1389" s="17">
        <v>100</v>
      </c>
      <c r="H1389" s="18">
        <v>-75.370833329999996</v>
      </c>
      <c r="I1389" s="19">
        <v>9.4738888900000013</v>
      </c>
      <c r="J1389" s="42">
        <v>0.99999999999999978</v>
      </c>
      <c r="K1389" s="20">
        <v>0.89527914614121473</v>
      </c>
      <c r="L1389" s="20">
        <v>2.4540229885057459</v>
      </c>
      <c r="M1389" s="20">
        <v>4.5862068965517251</v>
      </c>
      <c r="N1389" s="20">
        <v>7.0344827586206868</v>
      </c>
      <c r="O1389" s="20">
        <v>5.6436781609195412</v>
      </c>
      <c r="P1389" s="20">
        <v>4.9655172413793078</v>
      </c>
      <c r="Q1389" s="20">
        <v>6.4482758620689626</v>
      </c>
      <c r="R1389" s="20">
        <v>6.3000000000000016</v>
      </c>
      <c r="S1389" s="20">
        <v>6.8965517241379279</v>
      </c>
      <c r="T1389" s="20">
        <v>6.2758620689655178</v>
      </c>
      <c r="U1389" s="20">
        <v>2.566666666666666</v>
      </c>
      <c r="V1389" s="43">
        <v>55.066543513957292</v>
      </c>
      <c r="W1389" s="23">
        <v>352</v>
      </c>
      <c r="X1389" s="44">
        <v>0.97777777777777775</v>
      </c>
      <c r="Y1389" s="45"/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/>
      <c r="AM1389" s="5"/>
    </row>
    <row r="1390" spans="1:39" ht="16.5" customHeight="1" x14ac:dyDescent="0.25">
      <c r="A1390" s="16">
        <v>13095020</v>
      </c>
      <c r="B1390" s="17" t="s">
        <v>1227</v>
      </c>
      <c r="C1390" s="17" t="s">
        <v>2237</v>
      </c>
      <c r="D1390" s="17" t="s">
        <v>2236</v>
      </c>
      <c r="E1390" s="17" t="s">
        <v>206</v>
      </c>
      <c r="F1390" s="17">
        <v>2</v>
      </c>
      <c r="G1390" s="17">
        <v>200</v>
      </c>
      <c r="H1390" s="18">
        <v>-75.351361109999999</v>
      </c>
      <c r="I1390" s="19">
        <v>9.5301388900000017</v>
      </c>
      <c r="J1390" s="42">
        <v>2.2795660333098762</v>
      </c>
      <c r="K1390" s="20">
        <v>2.3955840957072478</v>
      </c>
      <c r="L1390" s="20">
        <v>3.9465368241805008</v>
      </c>
      <c r="M1390" s="20">
        <v>9.7271839566269254</v>
      </c>
      <c r="N1390" s="20">
        <v>13.26043956043956</v>
      </c>
      <c r="O1390" s="20">
        <v>10.76062192118227</v>
      </c>
      <c r="P1390" s="20">
        <v>11.26011396011396</v>
      </c>
      <c r="Q1390" s="20">
        <v>12.03770999115827</v>
      </c>
      <c r="R1390" s="20">
        <v>11.62089490968801</v>
      </c>
      <c r="S1390" s="20">
        <v>12.244</v>
      </c>
      <c r="T1390" s="20">
        <v>10.523201362281821</v>
      </c>
      <c r="U1390" s="20">
        <v>5.1751847290640383</v>
      </c>
      <c r="V1390" s="43">
        <v>105.2310373437525</v>
      </c>
      <c r="W1390" s="23">
        <v>310</v>
      </c>
      <c r="X1390" s="44">
        <v>0.86111111111111116</v>
      </c>
      <c r="Y1390" s="45"/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/>
      <c r="AM1390" s="5"/>
    </row>
    <row r="1391" spans="1:39" ht="16.5" customHeight="1" x14ac:dyDescent="0.25">
      <c r="A1391" s="16">
        <v>25025080</v>
      </c>
      <c r="B1391" s="17" t="s">
        <v>1227</v>
      </c>
      <c r="C1391" s="17" t="s">
        <v>223</v>
      </c>
      <c r="D1391" s="17" t="s">
        <v>224</v>
      </c>
      <c r="E1391" s="17" t="s">
        <v>206</v>
      </c>
      <c r="F1391" s="17">
        <v>2</v>
      </c>
      <c r="G1391" s="17">
        <v>166</v>
      </c>
      <c r="H1391" s="18">
        <v>-75.283055560000008</v>
      </c>
      <c r="I1391" s="19">
        <v>9.3338888900000008</v>
      </c>
      <c r="J1391" s="42">
        <v>1.8261904761904759</v>
      </c>
      <c r="K1391" s="20">
        <v>1.7167381518600311</v>
      </c>
      <c r="L1391" s="20">
        <v>4.3263546798029564</v>
      </c>
      <c r="M1391" s="20">
        <v>8.6704980842911876</v>
      </c>
      <c r="N1391" s="20">
        <v>13.144047619047621</v>
      </c>
      <c r="O1391" s="20">
        <v>10.69169356208595</v>
      </c>
      <c r="P1391" s="20">
        <v>10.35357142857143</v>
      </c>
      <c r="Q1391" s="20">
        <v>12.76666666666666</v>
      </c>
      <c r="R1391" s="20">
        <v>12.023781212841859</v>
      </c>
      <c r="S1391" s="20">
        <v>11.65119047619047</v>
      </c>
      <c r="T1391" s="20">
        <v>9.6025956801818868</v>
      </c>
      <c r="U1391" s="20">
        <v>4.2049382716049371</v>
      </c>
      <c r="V1391" s="43">
        <v>100.9782663093355</v>
      </c>
      <c r="W1391" s="23">
        <v>338</v>
      </c>
      <c r="X1391" s="44">
        <v>0.93888888888888888</v>
      </c>
      <c r="Y1391" s="45"/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/>
      <c r="AM1391" s="5"/>
    </row>
    <row r="1392" spans="1:39" ht="16.5" customHeight="1" x14ac:dyDescent="0.25">
      <c r="A1392" s="16">
        <v>25020990</v>
      </c>
      <c r="B1392" s="17" t="s">
        <v>1211</v>
      </c>
      <c r="C1392" s="17" t="s">
        <v>1953</v>
      </c>
      <c r="D1392" s="17" t="s">
        <v>224</v>
      </c>
      <c r="E1392" s="17" t="s">
        <v>206</v>
      </c>
      <c r="F1392" s="17">
        <v>2</v>
      </c>
      <c r="G1392" s="17">
        <v>80</v>
      </c>
      <c r="H1392" s="18">
        <v>-75.190277780000002</v>
      </c>
      <c r="I1392" s="19">
        <v>9.178333330000001</v>
      </c>
      <c r="J1392" s="42">
        <v>1.793103448275861</v>
      </c>
      <c r="K1392" s="20">
        <v>1.449210124002039</v>
      </c>
      <c r="L1392" s="20">
        <v>2.4666666666666659</v>
      </c>
      <c r="M1392" s="20">
        <v>5.2333333333333343</v>
      </c>
      <c r="N1392" s="20">
        <v>7.8999999999999959</v>
      </c>
      <c r="O1392" s="20">
        <v>8.1333333333333329</v>
      </c>
      <c r="P1392" s="20">
        <v>8.1377777777777744</v>
      </c>
      <c r="Q1392" s="20">
        <v>8.4137931034482722</v>
      </c>
      <c r="R1392" s="20">
        <v>8.1206896551724128</v>
      </c>
      <c r="S1392" s="20">
        <v>8.4931034482758587</v>
      </c>
      <c r="T1392" s="20">
        <v>6.5578817733990142</v>
      </c>
      <c r="U1392" s="20">
        <v>3.0047619047619039</v>
      </c>
      <c r="V1392" s="43">
        <v>69.703654568446467</v>
      </c>
      <c r="W1392" s="23">
        <v>350</v>
      </c>
      <c r="X1392" s="44">
        <v>0.97222222222222221</v>
      </c>
      <c r="Y1392" s="4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</row>
    <row r="1393" spans="1:39" ht="16.5" customHeight="1" x14ac:dyDescent="0.25">
      <c r="A1393" s="16">
        <v>25021000</v>
      </c>
      <c r="B1393" s="17" t="s">
        <v>1211</v>
      </c>
      <c r="C1393" s="17" t="s">
        <v>2238</v>
      </c>
      <c r="D1393" s="17" t="s">
        <v>2238</v>
      </c>
      <c r="E1393" s="17" t="s">
        <v>206</v>
      </c>
      <c r="F1393" s="17">
        <v>2</v>
      </c>
      <c r="G1393" s="17">
        <v>70</v>
      </c>
      <c r="H1393" s="18">
        <v>-75.050833329999989</v>
      </c>
      <c r="I1393" s="19">
        <v>9.1649999999999991</v>
      </c>
      <c r="J1393" s="42">
        <v>1.6</v>
      </c>
      <c r="K1393" s="20">
        <v>2.0352524630541868</v>
      </c>
      <c r="L1393" s="20">
        <v>3.5999999999999979</v>
      </c>
      <c r="M1393" s="20">
        <v>6.9000000000000012</v>
      </c>
      <c r="N1393" s="20">
        <v>10.25632183908046</v>
      </c>
      <c r="O1393" s="20">
        <v>9.6428571428571423</v>
      </c>
      <c r="P1393" s="20">
        <v>9.6455555555555552</v>
      </c>
      <c r="Q1393" s="20">
        <v>10.814203612479471</v>
      </c>
      <c r="R1393" s="20">
        <v>10.65517241379311</v>
      </c>
      <c r="S1393" s="20">
        <v>9.2282996432818045</v>
      </c>
      <c r="T1393" s="20">
        <v>7.4835230168167159</v>
      </c>
      <c r="U1393" s="20">
        <v>3.8643678160919528</v>
      </c>
      <c r="V1393" s="43">
        <v>85.725553503010403</v>
      </c>
      <c r="W1393" s="23">
        <v>353</v>
      </c>
      <c r="X1393" s="44">
        <v>0.98055555555555551</v>
      </c>
      <c r="Y1393" s="45"/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/>
      <c r="AM1393" s="5"/>
    </row>
    <row r="1394" spans="1:39" ht="16.5" customHeight="1" x14ac:dyDescent="0.25">
      <c r="A1394" s="16">
        <v>25020940</v>
      </c>
      <c r="B1394" s="17" t="s">
        <v>1211</v>
      </c>
      <c r="C1394" s="17" t="s">
        <v>341</v>
      </c>
      <c r="D1394" s="17" t="s">
        <v>1375</v>
      </c>
      <c r="E1394" s="17" t="s">
        <v>206</v>
      </c>
      <c r="F1394" s="17">
        <v>1</v>
      </c>
      <c r="G1394" s="17">
        <v>45</v>
      </c>
      <c r="H1394" s="18">
        <v>-74.735555560000009</v>
      </c>
      <c r="I1394" s="19">
        <v>8.3327777799999989</v>
      </c>
      <c r="J1394" s="42">
        <v>1.967777777777777</v>
      </c>
      <c r="K1394" s="20">
        <v>1.8601395730706081</v>
      </c>
      <c r="L1394" s="20">
        <v>3.5333333333333319</v>
      </c>
      <c r="M1394" s="20">
        <v>7.366666666666668</v>
      </c>
      <c r="N1394" s="20">
        <v>11.11777777777777</v>
      </c>
      <c r="O1394" s="20">
        <v>11.645977011494249</v>
      </c>
      <c r="P1394" s="20">
        <v>11.04666666666667</v>
      </c>
      <c r="Q1394" s="20">
        <v>12.68</v>
      </c>
      <c r="R1394" s="20">
        <v>10.47816091954023</v>
      </c>
      <c r="S1394" s="20">
        <v>11.65</v>
      </c>
      <c r="T1394" s="20">
        <v>11.53333333333333</v>
      </c>
      <c r="U1394" s="20">
        <v>5.8333333333333304</v>
      </c>
      <c r="V1394" s="43">
        <v>100.713166392994</v>
      </c>
      <c r="W1394" s="23">
        <v>360</v>
      </c>
      <c r="X1394" s="44">
        <v>1</v>
      </c>
      <c r="Y1394" s="45"/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/>
      <c r="AM1394" s="5"/>
    </row>
    <row r="1395" spans="1:39" ht="16.5" customHeight="1" x14ac:dyDescent="0.25">
      <c r="A1395" s="16">
        <v>25020390</v>
      </c>
      <c r="B1395" s="17" t="s">
        <v>1211</v>
      </c>
      <c r="C1395" s="17" t="s">
        <v>2239</v>
      </c>
      <c r="D1395" s="17" t="s">
        <v>2240</v>
      </c>
      <c r="E1395" s="17" t="s">
        <v>206</v>
      </c>
      <c r="F1395" s="17">
        <v>2</v>
      </c>
      <c r="G1395" s="17">
        <v>150</v>
      </c>
      <c r="H1395" s="18">
        <v>-75.155805560000005</v>
      </c>
      <c r="I1395" s="19">
        <v>9.3972222199999997</v>
      </c>
      <c r="J1395" s="42">
        <v>1.3448275862068959</v>
      </c>
      <c r="K1395" s="20">
        <v>1.0657532840722499</v>
      </c>
      <c r="L1395" s="20">
        <v>2.2666666666666662</v>
      </c>
      <c r="M1395" s="20">
        <v>5.0086206896551726</v>
      </c>
      <c r="N1395" s="20">
        <v>6.7241379310344787</v>
      </c>
      <c r="O1395" s="20">
        <v>6.1333333333333346</v>
      </c>
      <c r="P1395" s="20">
        <v>5.6377777777777762</v>
      </c>
      <c r="Q1395" s="20">
        <v>6.407777777777774</v>
      </c>
      <c r="R1395" s="20">
        <v>5.9333333333333336</v>
      </c>
      <c r="S1395" s="20">
        <v>6.2068965517241352</v>
      </c>
      <c r="T1395" s="20">
        <v>5.2758620689655187</v>
      </c>
      <c r="U1395" s="20">
        <v>2.206896551724137</v>
      </c>
      <c r="V1395" s="43">
        <v>54.211883552271473</v>
      </c>
      <c r="W1395" s="23">
        <v>353</v>
      </c>
      <c r="X1395" s="44">
        <v>0.98055555555555551</v>
      </c>
      <c r="Y1395" s="45"/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/>
      <c r="AM1395" s="5"/>
    </row>
    <row r="1396" spans="1:39" ht="16.5" customHeight="1" x14ac:dyDescent="0.25">
      <c r="A1396" s="16">
        <v>25020190</v>
      </c>
      <c r="B1396" s="17" t="s">
        <v>1211</v>
      </c>
      <c r="C1396" s="17" t="s">
        <v>640</v>
      </c>
      <c r="D1396" s="17" t="s">
        <v>2240</v>
      </c>
      <c r="E1396" s="17" t="s">
        <v>206</v>
      </c>
      <c r="F1396" s="17">
        <v>2</v>
      </c>
      <c r="G1396" s="17">
        <v>200</v>
      </c>
      <c r="H1396" s="18">
        <v>-75.129166669999989</v>
      </c>
      <c r="I1396" s="19">
        <v>9.4319444400000005</v>
      </c>
      <c r="J1396" s="42">
        <v>2.566666666666666</v>
      </c>
      <c r="K1396" s="20">
        <v>2.3993944991789822</v>
      </c>
      <c r="L1396" s="20">
        <v>4.6275862068965523</v>
      </c>
      <c r="M1396" s="20">
        <v>7.4827586206896539</v>
      </c>
      <c r="N1396" s="20">
        <v>9.5287356321839045</v>
      </c>
      <c r="O1396" s="20">
        <v>8.3540229885057471</v>
      </c>
      <c r="P1396" s="20">
        <v>7.777777777777775</v>
      </c>
      <c r="Q1396" s="20">
        <v>9.5099999999999962</v>
      </c>
      <c r="R1396" s="20">
        <v>8.5402298850574709</v>
      </c>
      <c r="S1396" s="20">
        <v>8.8411111111111111</v>
      </c>
      <c r="T1396" s="20">
        <v>7.4482758620689644</v>
      </c>
      <c r="U1396" s="20">
        <v>4.2857142857142847</v>
      </c>
      <c r="V1396" s="43">
        <v>81.362273535851102</v>
      </c>
      <c r="W1396" s="23">
        <v>354</v>
      </c>
      <c r="X1396" s="44">
        <v>0.98333333333333328</v>
      </c>
      <c r="Y1396" s="45"/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/>
      <c r="AM1396" s="5"/>
    </row>
    <row r="1397" spans="1:39" ht="16.5" customHeight="1" x14ac:dyDescent="0.25">
      <c r="A1397" s="16">
        <v>25025240</v>
      </c>
      <c r="B1397" s="17" t="s">
        <v>1227</v>
      </c>
      <c r="C1397" s="17" t="s">
        <v>256</v>
      </c>
      <c r="D1397" s="17" t="s">
        <v>256</v>
      </c>
      <c r="E1397" s="17" t="s">
        <v>206</v>
      </c>
      <c r="F1397" s="17">
        <v>2</v>
      </c>
      <c r="G1397" s="17">
        <v>26</v>
      </c>
      <c r="H1397" s="18">
        <v>-74.627333060000012</v>
      </c>
      <c r="I1397" s="19">
        <v>8.54269444</v>
      </c>
      <c r="J1397" s="42">
        <v>1.947368421052631</v>
      </c>
      <c r="K1397" s="20">
        <v>2.2109663249636031</v>
      </c>
      <c r="L1397" s="20">
        <v>4.2828191167574099</v>
      </c>
      <c r="M1397" s="20">
        <v>9.3711967545638934</v>
      </c>
      <c r="N1397" s="20">
        <v>13.926564495530011</v>
      </c>
      <c r="O1397" s="20">
        <v>12.09323116219668</v>
      </c>
      <c r="P1397" s="20">
        <v>13.81185344827586</v>
      </c>
      <c r="Q1397" s="20">
        <v>15.8125</v>
      </c>
      <c r="R1397" s="20">
        <v>14.771551724137931</v>
      </c>
      <c r="S1397" s="20">
        <v>15.438290229885061</v>
      </c>
      <c r="T1397" s="20">
        <v>12.90625</v>
      </c>
      <c r="U1397" s="20">
        <v>7.7708333333333313</v>
      </c>
      <c r="V1397" s="43">
        <v>124.34342501069639</v>
      </c>
      <c r="W1397" s="23">
        <v>206</v>
      </c>
      <c r="X1397" s="44">
        <v>0.85833333333333328</v>
      </c>
      <c r="Y1397" s="45" t="s">
        <v>1214</v>
      </c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/>
      <c r="AM1397" s="5"/>
    </row>
    <row r="1398" spans="1:39" ht="16.5" customHeight="1" x14ac:dyDescent="0.25">
      <c r="A1398" s="16">
        <v>25020790</v>
      </c>
      <c r="B1398" s="17" t="s">
        <v>1211</v>
      </c>
      <c r="C1398" s="17" t="s">
        <v>2241</v>
      </c>
      <c r="D1398" s="17" t="s">
        <v>256</v>
      </c>
      <c r="E1398" s="17" t="s">
        <v>206</v>
      </c>
      <c r="F1398" s="17">
        <v>2</v>
      </c>
      <c r="G1398" s="17">
        <v>50</v>
      </c>
      <c r="H1398" s="18">
        <v>-74.717777779999992</v>
      </c>
      <c r="I1398" s="19">
        <v>8.7188888900000006</v>
      </c>
      <c r="J1398" s="42">
        <v>1.3114942528735629</v>
      </c>
      <c r="K1398" s="20">
        <v>0.85896891455749946</v>
      </c>
      <c r="L1398" s="20">
        <v>2</v>
      </c>
      <c r="M1398" s="20">
        <v>4.9068965517241363</v>
      </c>
      <c r="N1398" s="20">
        <v>9.2068965517241335</v>
      </c>
      <c r="O1398" s="20">
        <v>9.6666666666666696</v>
      </c>
      <c r="P1398" s="20">
        <v>9.5862068965517224</v>
      </c>
      <c r="Q1398" s="20">
        <v>11.571428571428569</v>
      </c>
      <c r="R1398" s="20">
        <v>11.78571428571429</v>
      </c>
      <c r="S1398" s="20">
        <v>12.071428571428569</v>
      </c>
      <c r="T1398" s="20">
        <v>10.66666666666667</v>
      </c>
      <c r="U1398" s="20">
        <v>3.9641025641025629</v>
      </c>
      <c r="V1398" s="43">
        <v>87.596470493438375</v>
      </c>
      <c r="W1398" s="23">
        <v>342</v>
      </c>
      <c r="X1398" s="44">
        <v>0.95</v>
      </c>
      <c r="Y1398" s="45"/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/>
      <c r="AM1398" s="5"/>
    </row>
    <row r="1399" spans="1:39" ht="16.5" customHeight="1" x14ac:dyDescent="0.25">
      <c r="A1399" s="16">
        <v>25020820</v>
      </c>
      <c r="B1399" s="17" t="s">
        <v>1211</v>
      </c>
      <c r="C1399" s="17" t="s">
        <v>2242</v>
      </c>
      <c r="D1399" s="17" t="s">
        <v>256</v>
      </c>
      <c r="E1399" s="17" t="s">
        <v>206</v>
      </c>
      <c r="F1399" s="17">
        <v>2</v>
      </c>
      <c r="G1399" s="17">
        <v>50</v>
      </c>
      <c r="H1399" s="18">
        <v>-74.699722220000012</v>
      </c>
      <c r="I1399" s="19">
        <v>8.6027777800000003</v>
      </c>
      <c r="J1399" s="42">
        <v>1.071428571428571</v>
      </c>
      <c r="K1399" s="20">
        <v>1.272857567521658</v>
      </c>
      <c r="L1399" s="20">
        <v>3.068965517241379</v>
      </c>
      <c r="M1399" s="20">
        <v>6.3999999999999986</v>
      </c>
      <c r="N1399" s="20">
        <v>10.616666666666671</v>
      </c>
      <c r="O1399" s="20">
        <v>10.74712643678161</v>
      </c>
      <c r="P1399" s="20">
        <v>10.233333333333331</v>
      </c>
      <c r="Q1399" s="20">
        <v>12.241379310344829</v>
      </c>
      <c r="R1399" s="20">
        <v>10.86945812807882</v>
      </c>
      <c r="S1399" s="20">
        <v>11.517241379310351</v>
      </c>
      <c r="T1399" s="20">
        <v>9.8928571428571441</v>
      </c>
      <c r="U1399" s="20">
        <v>3.5</v>
      </c>
      <c r="V1399" s="43">
        <v>91.43131405356435</v>
      </c>
      <c r="W1399" s="23">
        <v>348</v>
      </c>
      <c r="X1399" s="44">
        <v>0.96666666666666667</v>
      </c>
      <c r="Y1399" s="45"/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/>
      <c r="AM1399" s="5"/>
    </row>
    <row r="1400" spans="1:39" ht="16.5" customHeight="1" x14ac:dyDescent="0.25">
      <c r="A1400" s="16">
        <v>25025270</v>
      </c>
      <c r="B1400" s="17" t="s">
        <v>1244</v>
      </c>
      <c r="C1400" s="17" t="s">
        <v>2243</v>
      </c>
      <c r="D1400" s="17" t="s">
        <v>2244</v>
      </c>
      <c r="E1400" s="17" t="s">
        <v>206</v>
      </c>
      <c r="F1400" s="17">
        <v>2</v>
      </c>
      <c r="G1400" s="17">
        <v>160</v>
      </c>
      <c r="H1400" s="18">
        <v>-75.387500000000003</v>
      </c>
      <c r="I1400" s="19">
        <v>9.3163888900000007</v>
      </c>
      <c r="J1400" s="42">
        <v>2.137931034482758</v>
      </c>
      <c r="K1400" s="20">
        <v>2.6537749529723369</v>
      </c>
      <c r="L1400" s="20">
        <v>5.1436781609195394</v>
      </c>
      <c r="M1400" s="20">
        <v>9.8379310344827591</v>
      </c>
      <c r="N1400" s="20">
        <v>14.55743295019157</v>
      </c>
      <c r="O1400" s="20">
        <v>13.6</v>
      </c>
      <c r="P1400" s="20">
        <v>12.74888888888889</v>
      </c>
      <c r="Q1400" s="20">
        <v>14.29770114942529</v>
      </c>
      <c r="R1400" s="20">
        <v>13.863300492610829</v>
      </c>
      <c r="S1400" s="20">
        <v>13.26471088435374</v>
      </c>
      <c r="T1400" s="20">
        <v>9.9741379310344804</v>
      </c>
      <c r="U1400" s="20">
        <v>5.1132783882783874</v>
      </c>
      <c r="V1400" s="43">
        <v>117.1927658676406</v>
      </c>
      <c r="W1400" s="23">
        <v>348</v>
      </c>
      <c r="X1400" s="44">
        <v>0.96666666666666667</v>
      </c>
      <c r="Y1400" s="45"/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/>
      <c r="AM1400" s="5"/>
    </row>
    <row r="1401" spans="1:39" ht="16.5" customHeight="1" x14ac:dyDescent="0.25">
      <c r="A1401" s="16">
        <v>25020750</v>
      </c>
      <c r="B1401" s="17" t="s">
        <v>1211</v>
      </c>
      <c r="C1401" s="17" t="s">
        <v>2245</v>
      </c>
      <c r="D1401" s="17" t="s">
        <v>207</v>
      </c>
      <c r="E1401" s="17" t="s">
        <v>206</v>
      </c>
      <c r="F1401" s="17">
        <v>2</v>
      </c>
      <c r="G1401" s="17">
        <v>60</v>
      </c>
      <c r="H1401" s="18">
        <v>-75.168888890000005</v>
      </c>
      <c r="I1401" s="19">
        <v>9.011388890000001</v>
      </c>
      <c r="J1401" s="42">
        <v>1.3</v>
      </c>
      <c r="K1401" s="20">
        <v>1.337120279146141</v>
      </c>
      <c r="L1401" s="20">
        <v>2.3377777777777782</v>
      </c>
      <c r="M1401" s="20">
        <v>4.5</v>
      </c>
      <c r="N1401" s="20">
        <v>8.275862068965516</v>
      </c>
      <c r="O1401" s="20">
        <v>7.8999999999999986</v>
      </c>
      <c r="P1401" s="20">
        <v>8.43333333333333</v>
      </c>
      <c r="Q1401" s="20">
        <v>9.9793103448275851</v>
      </c>
      <c r="R1401" s="20">
        <v>8.4922711058263953</v>
      </c>
      <c r="S1401" s="20">
        <v>8.3448275862068932</v>
      </c>
      <c r="T1401" s="20">
        <v>5.94768133174792</v>
      </c>
      <c r="U1401" s="20">
        <v>1.8620689655172411</v>
      </c>
      <c r="V1401" s="43">
        <v>68.710252793348801</v>
      </c>
      <c r="W1401" s="23">
        <v>354</v>
      </c>
      <c r="X1401" s="44">
        <v>0.98333333333333328</v>
      </c>
      <c r="Y1401" s="45"/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/>
      <c r="AM1401" s="5"/>
    </row>
    <row r="1402" spans="1:39" ht="16.5" customHeight="1" x14ac:dyDescent="0.25">
      <c r="A1402" s="16">
        <v>25025380</v>
      </c>
      <c r="B1402" s="17" t="s">
        <v>1288</v>
      </c>
      <c r="C1402" s="17" t="s">
        <v>2246</v>
      </c>
      <c r="D1402" s="17" t="s">
        <v>207</v>
      </c>
      <c r="E1402" s="17" t="s">
        <v>206</v>
      </c>
      <c r="F1402" s="17">
        <v>2</v>
      </c>
      <c r="G1402" s="17">
        <v>20</v>
      </c>
      <c r="H1402" s="18">
        <v>-75.044722220000011</v>
      </c>
      <c r="I1402" s="19">
        <v>9.1638888900000008</v>
      </c>
      <c r="J1402" s="42">
        <v>1.136666666666666</v>
      </c>
      <c r="K1402" s="20">
        <v>1.3536802685138001</v>
      </c>
      <c r="L1402" s="20">
        <v>3.343209876543209</v>
      </c>
      <c r="M1402" s="20">
        <v>7.3719211822660107</v>
      </c>
      <c r="N1402" s="20">
        <v>12.934482758620691</v>
      </c>
      <c r="O1402" s="20">
        <v>13.4051724137931</v>
      </c>
      <c r="P1402" s="20">
        <v>13.982758620689649</v>
      </c>
      <c r="Q1402" s="20">
        <v>14.73541932737335</v>
      </c>
      <c r="R1402" s="20">
        <v>14.079873328641799</v>
      </c>
      <c r="S1402" s="20">
        <v>13.55535714285714</v>
      </c>
      <c r="T1402" s="20">
        <v>10.58919540229885</v>
      </c>
      <c r="U1402" s="20">
        <v>3.9999999999999991</v>
      </c>
      <c r="V1402" s="43">
        <v>110.4877369882643</v>
      </c>
      <c r="W1402" s="23">
        <v>341</v>
      </c>
      <c r="X1402" s="44">
        <v>0.94722222222222219</v>
      </c>
      <c r="Y1402" s="4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</row>
    <row r="1403" spans="1:39" ht="16.5" customHeight="1" x14ac:dyDescent="0.25">
      <c r="A1403" s="16">
        <v>25020760</v>
      </c>
      <c r="B1403" s="17" t="s">
        <v>1211</v>
      </c>
      <c r="C1403" s="17" t="s">
        <v>205</v>
      </c>
      <c r="D1403" s="17" t="s">
        <v>207</v>
      </c>
      <c r="E1403" s="17" t="s">
        <v>206</v>
      </c>
      <c r="F1403" s="17">
        <v>2</v>
      </c>
      <c r="G1403" s="17">
        <v>25</v>
      </c>
      <c r="H1403" s="18">
        <v>-74.940555560000007</v>
      </c>
      <c r="I1403" s="19">
        <v>9.0047222199999997</v>
      </c>
      <c r="J1403" s="42">
        <v>1.0344827586206899</v>
      </c>
      <c r="K1403" s="20">
        <v>1.205675641243418</v>
      </c>
      <c r="L1403" s="20">
        <v>1.6333333333333331</v>
      </c>
      <c r="M1403" s="20">
        <v>4.7045977011494262</v>
      </c>
      <c r="N1403" s="20">
        <v>7.3833333333333302</v>
      </c>
      <c r="O1403" s="20">
        <v>8.174712643678161</v>
      </c>
      <c r="P1403" s="20">
        <v>8.1666666666666643</v>
      </c>
      <c r="Q1403" s="20">
        <v>10.5</v>
      </c>
      <c r="R1403" s="20">
        <v>9.3719211822660107</v>
      </c>
      <c r="S1403" s="20">
        <v>8.5073721759809704</v>
      </c>
      <c r="T1403" s="20">
        <v>6.4999999999999982</v>
      </c>
      <c r="U1403" s="20">
        <v>2.5357142857142851</v>
      </c>
      <c r="V1403" s="43">
        <v>69.717809721986285</v>
      </c>
      <c r="W1403" s="23">
        <v>350</v>
      </c>
      <c r="X1403" s="44">
        <v>0.97222222222222221</v>
      </c>
      <c r="Y1403" s="45"/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/>
      <c r="AM1403" s="5"/>
    </row>
    <row r="1404" spans="1:39" ht="16.5" customHeight="1" x14ac:dyDescent="0.25">
      <c r="A1404" s="16">
        <v>25020400</v>
      </c>
      <c r="B1404" s="17" t="s">
        <v>1211</v>
      </c>
      <c r="C1404" s="17" t="s">
        <v>2247</v>
      </c>
      <c r="D1404" s="17" t="s">
        <v>2525</v>
      </c>
      <c r="E1404" s="17" t="s">
        <v>206</v>
      </c>
      <c r="F1404" s="17">
        <v>2</v>
      </c>
      <c r="G1404" s="17">
        <v>180</v>
      </c>
      <c r="H1404" s="18">
        <v>-75.303611110000006</v>
      </c>
      <c r="I1404" s="19">
        <v>9.320555559999999</v>
      </c>
      <c r="J1404" s="42">
        <v>1.896551724137931</v>
      </c>
      <c r="K1404" s="20">
        <v>1.3388398165449289</v>
      </c>
      <c r="L1404" s="20">
        <v>2.9091954022988502</v>
      </c>
      <c r="M1404" s="20">
        <v>5.3531510107015459</v>
      </c>
      <c r="N1404" s="20">
        <v>6.9357142857142824</v>
      </c>
      <c r="O1404" s="20">
        <v>6.5357142857142856</v>
      </c>
      <c r="P1404" s="20">
        <v>6.3571428571428559</v>
      </c>
      <c r="Q1404" s="20">
        <v>6.7037037037037006</v>
      </c>
      <c r="R1404" s="20">
        <v>6.2222222222222241</v>
      </c>
      <c r="S1404" s="20">
        <v>7.7999999999999972</v>
      </c>
      <c r="T1404" s="20">
        <v>5.317479191438764</v>
      </c>
      <c r="U1404" s="20">
        <v>2.2758620689655169</v>
      </c>
      <c r="V1404" s="43">
        <v>59.645576568584879</v>
      </c>
      <c r="W1404" s="23">
        <v>341</v>
      </c>
      <c r="X1404" s="44">
        <v>0.94722222222222219</v>
      </c>
      <c r="Y1404" s="45"/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/>
      <c r="AM1404" s="5"/>
    </row>
    <row r="1405" spans="1:39" ht="16.5" customHeight="1" x14ac:dyDescent="0.25">
      <c r="A1405" s="16">
        <v>25021470</v>
      </c>
      <c r="B1405" s="17" t="s">
        <v>1211</v>
      </c>
      <c r="C1405" s="17" t="s">
        <v>2249</v>
      </c>
      <c r="D1405" s="17" t="s">
        <v>902</v>
      </c>
      <c r="E1405" s="17" t="s">
        <v>206</v>
      </c>
      <c r="F1405" s="17">
        <v>2</v>
      </c>
      <c r="G1405" s="17">
        <v>60</v>
      </c>
      <c r="H1405" s="18">
        <v>-75.089722219999999</v>
      </c>
      <c r="I1405" s="19">
        <v>8.5763888900000005</v>
      </c>
      <c r="J1405" s="42">
        <v>0.33333333333333331</v>
      </c>
      <c r="K1405" s="20">
        <v>0.72287219485495335</v>
      </c>
      <c r="L1405" s="20">
        <v>1.736842105263158</v>
      </c>
      <c r="M1405" s="20">
        <v>5.75</v>
      </c>
      <c r="N1405" s="20">
        <v>10.15</v>
      </c>
      <c r="O1405" s="20">
        <v>10.970689655172411</v>
      </c>
      <c r="P1405" s="20">
        <v>13.416666666666661</v>
      </c>
      <c r="Q1405" s="20">
        <v>14.12982456140351</v>
      </c>
      <c r="R1405" s="20">
        <v>11.263157894736841</v>
      </c>
      <c r="S1405" s="20">
        <v>10.096491228070169</v>
      </c>
      <c r="T1405" s="20">
        <v>8.6226053639846754</v>
      </c>
      <c r="U1405" s="20">
        <v>3.2941176470588229</v>
      </c>
      <c r="V1405" s="43">
        <v>90.486600650544517</v>
      </c>
      <c r="W1405" s="23">
        <v>227</v>
      </c>
      <c r="X1405" s="44">
        <v>0.9458333333333333</v>
      </c>
      <c r="Y1405" s="45" t="s">
        <v>1214</v>
      </c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/>
      <c r="AM1405" s="5"/>
    </row>
    <row r="1406" spans="1:39" ht="16.5" customHeight="1" x14ac:dyDescent="0.25">
      <c r="A1406" s="16">
        <v>25020740</v>
      </c>
      <c r="B1406" s="17" t="s">
        <v>1211</v>
      </c>
      <c r="C1406" s="17" t="s">
        <v>2250</v>
      </c>
      <c r="D1406" s="17" t="s">
        <v>902</v>
      </c>
      <c r="E1406" s="17" t="s">
        <v>206</v>
      </c>
      <c r="F1406" s="17">
        <v>2</v>
      </c>
      <c r="G1406" s="17">
        <v>20</v>
      </c>
      <c r="H1406" s="18">
        <v>-75.01472222000001</v>
      </c>
      <c r="I1406" s="19">
        <v>8.62916667</v>
      </c>
      <c r="J1406" s="42">
        <v>0.72413793103448254</v>
      </c>
      <c r="K1406" s="20">
        <v>0.60510863828289929</v>
      </c>
      <c r="L1406" s="20">
        <v>1.964285714285714</v>
      </c>
      <c r="M1406" s="20">
        <v>4.7407407407407396</v>
      </c>
      <c r="N1406" s="20">
        <v>8.6901234567901202</v>
      </c>
      <c r="O1406" s="20">
        <v>9.2962962962962976</v>
      </c>
      <c r="P1406" s="20">
        <v>10.307692307692299</v>
      </c>
      <c r="Q1406" s="20">
        <v>11.944871794871791</v>
      </c>
      <c r="R1406" s="20">
        <v>11.111111111111111</v>
      </c>
      <c r="S1406" s="20">
        <v>10.34615384615384</v>
      </c>
      <c r="T1406" s="20">
        <v>7.7751724137931042</v>
      </c>
      <c r="U1406" s="20">
        <v>3.0769230769230762</v>
      </c>
      <c r="V1406" s="43">
        <v>80.582617327975498</v>
      </c>
      <c r="W1406" s="23">
        <v>322</v>
      </c>
      <c r="X1406" s="44">
        <v>0.89444444444444449</v>
      </c>
      <c r="Y1406" s="45"/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/>
      <c r="AM1406" s="5"/>
    </row>
    <row r="1407" spans="1:39" ht="16.5" customHeight="1" x14ac:dyDescent="0.25">
      <c r="A1407" s="16">
        <v>25021660</v>
      </c>
      <c r="B1407" s="17" t="s">
        <v>1211</v>
      </c>
      <c r="C1407" s="17" t="s">
        <v>2251</v>
      </c>
      <c r="D1407" s="17" t="s">
        <v>902</v>
      </c>
      <c r="E1407" s="17" t="s">
        <v>206</v>
      </c>
      <c r="F1407" s="17">
        <v>2</v>
      </c>
      <c r="G1407" s="17">
        <v>30</v>
      </c>
      <c r="H1407" s="18">
        <v>-75.257222220000003</v>
      </c>
      <c r="I1407" s="19">
        <v>8.6008333300000004</v>
      </c>
      <c r="J1407" s="42">
        <v>1.3103448275862071</v>
      </c>
      <c r="K1407" s="20">
        <v>1.278855953796501</v>
      </c>
      <c r="L1407" s="20">
        <v>2.9758620689655162</v>
      </c>
      <c r="M1407" s="20">
        <v>6.9048751486325806</v>
      </c>
      <c r="N1407" s="20">
        <v>9.6071428571428559</v>
      </c>
      <c r="O1407" s="20">
        <v>10.55172413793103</v>
      </c>
      <c r="P1407" s="20">
        <v>12.206896551724141</v>
      </c>
      <c r="Q1407" s="20">
        <v>12.642857142857141</v>
      </c>
      <c r="R1407" s="20">
        <v>10.59259259259259</v>
      </c>
      <c r="S1407" s="20">
        <v>9.832142857142852</v>
      </c>
      <c r="T1407" s="20">
        <v>6.518518518518519</v>
      </c>
      <c r="U1407" s="20">
        <v>4.1974358974358958</v>
      </c>
      <c r="V1407" s="43">
        <v>88.619248554325836</v>
      </c>
      <c r="W1407" s="23">
        <v>338</v>
      </c>
      <c r="X1407" s="44">
        <v>0.93888888888888888</v>
      </c>
      <c r="Y1407" s="4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/>
      <c r="AM1407" s="5"/>
    </row>
    <row r="1408" spans="1:39" ht="16.5" customHeight="1" x14ac:dyDescent="0.25">
      <c r="A1408" s="16">
        <v>13090030</v>
      </c>
      <c r="B1408" s="17" t="s">
        <v>1211</v>
      </c>
      <c r="C1408" s="17" t="s">
        <v>2252</v>
      </c>
      <c r="D1408" s="17" t="s">
        <v>2253</v>
      </c>
      <c r="E1408" s="17" t="s">
        <v>206</v>
      </c>
      <c r="F1408" s="17">
        <v>2</v>
      </c>
      <c r="G1408" s="17">
        <v>1</v>
      </c>
      <c r="H1408" s="18">
        <v>-75.600555560000004</v>
      </c>
      <c r="I1408" s="19">
        <v>9.9102777799999995</v>
      </c>
      <c r="J1408" s="42">
        <v>0.76888888888888873</v>
      </c>
      <c r="K1408" s="20">
        <v>0.63924580368545891</v>
      </c>
      <c r="L1408" s="20">
        <v>1.166666666666667</v>
      </c>
      <c r="M1408" s="20">
        <v>2.7666666666666671</v>
      </c>
      <c r="N1408" s="20">
        <v>6.5862068965517224</v>
      </c>
      <c r="O1408" s="20">
        <v>6.5231866825208087</v>
      </c>
      <c r="P1408" s="20">
        <v>6.2862068965517226</v>
      </c>
      <c r="Q1408" s="20">
        <v>6.9655172413793078</v>
      </c>
      <c r="R1408" s="20">
        <v>6.8311533888228304</v>
      </c>
      <c r="S1408" s="20">
        <v>8.8678160919540208</v>
      </c>
      <c r="T1408" s="20">
        <v>7.097062579821201</v>
      </c>
      <c r="U1408" s="20">
        <v>3.3928571428571419</v>
      </c>
      <c r="V1408" s="43">
        <v>57.891474946366429</v>
      </c>
      <c r="W1408" s="23">
        <v>349</v>
      </c>
      <c r="X1408" s="44">
        <v>0.96944444444444444</v>
      </c>
      <c r="Y1408" s="45"/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</row>
    <row r="1409" spans="1:39" ht="16.5" customHeight="1" x14ac:dyDescent="0.25">
      <c r="A1409" s="16">
        <v>13090110</v>
      </c>
      <c r="B1409" s="17" t="s">
        <v>1211</v>
      </c>
      <c r="C1409" s="17" t="s">
        <v>2009</v>
      </c>
      <c r="D1409" s="17" t="s">
        <v>2253</v>
      </c>
      <c r="E1409" s="17" t="s">
        <v>206</v>
      </c>
      <c r="F1409" s="17">
        <v>2</v>
      </c>
      <c r="G1409" s="17">
        <v>50</v>
      </c>
      <c r="H1409" s="18">
        <v>-75.418333329999996</v>
      </c>
      <c r="I1409" s="19">
        <v>9.8175000000000008</v>
      </c>
      <c r="J1409" s="42">
        <v>1.6666666666666661</v>
      </c>
      <c r="K1409" s="20">
        <v>1.992601715015508</v>
      </c>
      <c r="L1409" s="20">
        <v>4.1999999999999984</v>
      </c>
      <c r="M1409" s="20">
        <v>7.8666666666666671</v>
      </c>
      <c r="N1409" s="20">
        <v>11.32298850574713</v>
      </c>
      <c r="O1409" s="20">
        <v>11.28817733990148</v>
      </c>
      <c r="P1409" s="20">
        <v>11.72413793103448</v>
      </c>
      <c r="Q1409" s="20">
        <v>12.571428571428569</v>
      </c>
      <c r="R1409" s="20">
        <v>11.512315270935961</v>
      </c>
      <c r="S1409" s="20">
        <v>11.678571428571431</v>
      </c>
      <c r="T1409" s="20">
        <v>10.74074074074074</v>
      </c>
      <c r="U1409" s="20">
        <v>5.2892857142857119</v>
      </c>
      <c r="V1409" s="43">
        <v>101.85358055099439</v>
      </c>
      <c r="W1409" s="23">
        <v>346</v>
      </c>
      <c r="X1409" s="44">
        <v>0.96111111111111114</v>
      </c>
      <c r="Y1409" s="4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/>
      <c r="AM1409" s="5"/>
    </row>
    <row r="1410" spans="1:39" ht="16.5" customHeight="1" x14ac:dyDescent="0.25">
      <c r="A1410" s="16">
        <v>29030380</v>
      </c>
      <c r="B1410" s="17" t="s">
        <v>1211</v>
      </c>
      <c r="C1410" s="17" t="s">
        <v>2254</v>
      </c>
      <c r="D1410" s="17" t="s">
        <v>2253</v>
      </c>
      <c r="E1410" s="17" t="s">
        <v>206</v>
      </c>
      <c r="F1410" s="17">
        <v>2</v>
      </c>
      <c r="G1410" s="17">
        <v>10</v>
      </c>
      <c r="H1410" s="18">
        <v>-75.388694439999995</v>
      </c>
      <c r="I1410" s="19">
        <v>9.8798055599999994</v>
      </c>
      <c r="J1410" s="42">
        <v>1.607142857142857</v>
      </c>
      <c r="K1410" s="20">
        <v>1.56557881773399</v>
      </c>
      <c r="L1410" s="20">
        <v>3.3846153846153841</v>
      </c>
      <c r="M1410" s="20">
        <v>7.5</v>
      </c>
      <c r="N1410" s="20">
        <v>9.9402298850574713</v>
      </c>
      <c r="O1410" s="20">
        <v>7.9704433497536984</v>
      </c>
      <c r="P1410" s="20">
        <v>8.5172413793103416</v>
      </c>
      <c r="Q1410" s="20">
        <v>10.3448275862069</v>
      </c>
      <c r="R1410" s="20">
        <v>9.7586206896551726</v>
      </c>
      <c r="S1410" s="20">
        <v>9.9999999999999982</v>
      </c>
      <c r="T1410" s="20">
        <v>8.6896551724137936</v>
      </c>
      <c r="U1410" s="20">
        <v>3.8356321839080452</v>
      </c>
      <c r="V1410" s="43">
        <v>83.11398730579765</v>
      </c>
      <c r="W1410" s="23">
        <v>342</v>
      </c>
      <c r="X1410" s="44">
        <v>0.95</v>
      </c>
      <c r="Y1410" s="45"/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/>
      <c r="AM1410" s="5"/>
    </row>
    <row r="1411" spans="1:39" ht="16.5" customHeight="1" x14ac:dyDescent="0.25">
      <c r="A1411" s="16">
        <v>13090010</v>
      </c>
      <c r="B1411" s="17" t="s">
        <v>1211</v>
      </c>
      <c r="C1411" s="17" t="s">
        <v>2255</v>
      </c>
      <c r="D1411" s="17" t="s">
        <v>2253</v>
      </c>
      <c r="E1411" s="17" t="s">
        <v>206</v>
      </c>
      <c r="F1411" s="17">
        <v>2</v>
      </c>
      <c r="G1411" s="17">
        <v>1</v>
      </c>
      <c r="H1411" s="18">
        <v>-75.432777779999995</v>
      </c>
      <c r="I1411" s="19">
        <v>9.82888889</v>
      </c>
      <c r="J1411" s="42">
        <v>3.3333333333333333E-2</v>
      </c>
      <c r="K1411" s="20">
        <v>0.13452380952380949</v>
      </c>
      <c r="L1411" s="20">
        <v>0.23333333333333331</v>
      </c>
      <c r="M1411" s="20">
        <v>1.7241379310344831</v>
      </c>
      <c r="N1411" s="20">
        <v>5.3214285714285694</v>
      </c>
      <c r="O1411" s="20">
        <v>5.691326530612244</v>
      </c>
      <c r="P1411" s="20">
        <v>6.2499999999999991</v>
      </c>
      <c r="Q1411" s="20">
        <v>6.4642857142857117</v>
      </c>
      <c r="R1411" s="20">
        <v>6.4802955665024644</v>
      </c>
      <c r="S1411" s="20">
        <v>8.2499999999999982</v>
      </c>
      <c r="T1411" s="20">
        <v>7.0763546798029546</v>
      </c>
      <c r="U1411" s="20">
        <v>2.7802469135802461</v>
      </c>
      <c r="V1411" s="43">
        <v>50.439266383437143</v>
      </c>
      <c r="W1411" s="23">
        <v>342</v>
      </c>
      <c r="X1411" s="44">
        <v>0.95</v>
      </c>
      <c r="Y1411" s="45"/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/>
      <c r="AM1411" s="5"/>
    </row>
    <row r="1412" spans="1:39" ht="16.5" customHeight="1" x14ac:dyDescent="0.25">
      <c r="A1412" s="16">
        <v>13090020</v>
      </c>
      <c r="B1412" s="17" t="s">
        <v>1211</v>
      </c>
      <c r="C1412" s="17" t="s">
        <v>2253</v>
      </c>
      <c r="D1412" s="17" t="s">
        <v>2253</v>
      </c>
      <c r="E1412" s="17" t="s">
        <v>206</v>
      </c>
      <c r="F1412" s="17">
        <v>2</v>
      </c>
      <c r="G1412" s="17">
        <v>55</v>
      </c>
      <c r="H1412" s="18">
        <v>-75.538055560000004</v>
      </c>
      <c r="I1412" s="19">
        <v>9.75416667</v>
      </c>
      <c r="J1412" s="42">
        <v>0.96551724137931039</v>
      </c>
      <c r="K1412" s="20">
        <v>0.85776923730253085</v>
      </c>
      <c r="L1412" s="20">
        <v>1.655172413793103</v>
      </c>
      <c r="M1412" s="20">
        <v>3.931034482758621</v>
      </c>
      <c r="N1412" s="20">
        <v>6.3273809523809499</v>
      </c>
      <c r="O1412" s="20">
        <v>5.8571428571428577</v>
      </c>
      <c r="P1412" s="20">
        <v>5.6785714285714262</v>
      </c>
      <c r="Q1412" s="20">
        <v>6.0407407407407403</v>
      </c>
      <c r="R1412" s="20">
        <v>5.2087542087542094</v>
      </c>
      <c r="S1412" s="20">
        <v>6.5769230769230749</v>
      </c>
      <c r="T1412" s="20">
        <v>6.0740740740740744</v>
      </c>
      <c r="U1412" s="20">
        <v>3.7407407407407409</v>
      </c>
      <c r="V1412" s="43">
        <v>52.913821454561642</v>
      </c>
      <c r="W1412" s="23">
        <v>334</v>
      </c>
      <c r="X1412" s="44">
        <v>0.92777777777777781</v>
      </c>
      <c r="Y1412" s="45"/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/>
      <c r="AM1412" s="5"/>
    </row>
    <row r="1413" spans="1:39" ht="16.5" customHeight="1" x14ac:dyDescent="0.25">
      <c r="A1413" s="16">
        <v>25020770</v>
      </c>
      <c r="B1413" s="17" t="s">
        <v>1211</v>
      </c>
      <c r="C1413" s="17" t="s">
        <v>2256</v>
      </c>
      <c r="D1413" s="17" t="s">
        <v>2256</v>
      </c>
      <c r="E1413" s="17" t="s">
        <v>206</v>
      </c>
      <c r="F1413" s="17">
        <v>2</v>
      </c>
      <c r="G1413" s="17">
        <v>200</v>
      </c>
      <c r="H1413" s="18">
        <v>-75.05277778</v>
      </c>
      <c r="I1413" s="19">
        <v>9.4030555600000003</v>
      </c>
      <c r="J1413" s="42">
        <v>1.357142857142857</v>
      </c>
      <c r="K1413" s="20">
        <v>2.1508070900774099</v>
      </c>
      <c r="L1413" s="20">
        <v>4.1428571428571423</v>
      </c>
      <c r="M1413" s="20">
        <v>7.0357142857142874</v>
      </c>
      <c r="N1413" s="20">
        <v>9.1111111111111072</v>
      </c>
      <c r="O1413" s="20">
        <v>7.8928571428571432</v>
      </c>
      <c r="P1413" s="20">
        <v>7.7142857142857109</v>
      </c>
      <c r="Q1413" s="20">
        <v>9.0740740740740709</v>
      </c>
      <c r="R1413" s="20">
        <v>7.8888888888888884</v>
      </c>
      <c r="S1413" s="20">
        <v>9.0740740740740726</v>
      </c>
      <c r="T1413" s="20">
        <v>6.821428571428573</v>
      </c>
      <c r="U1413" s="20">
        <v>3.928571428571427</v>
      </c>
      <c r="V1413" s="43">
        <v>76.191812381082684</v>
      </c>
      <c r="W1413" s="23">
        <v>332</v>
      </c>
      <c r="X1413" s="44">
        <v>0.92222222222222228</v>
      </c>
      <c r="Y1413" s="45"/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/>
      <c r="AM1413" s="5"/>
    </row>
    <row r="1414" spans="1:39" ht="16.5" customHeight="1" x14ac:dyDescent="0.25">
      <c r="A1414" s="16">
        <v>13090230</v>
      </c>
      <c r="B1414" s="17" t="s">
        <v>1211</v>
      </c>
      <c r="C1414" s="17" t="s">
        <v>2257</v>
      </c>
      <c r="D1414" s="17" t="s">
        <v>222</v>
      </c>
      <c r="E1414" s="17" t="s">
        <v>206</v>
      </c>
      <c r="F1414" s="17">
        <v>2</v>
      </c>
      <c r="G1414" s="17">
        <v>58</v>
      </c>
      <c r="H1414" s="18">
        <v>-75.491944439999997</v>
      </c>
      <c r="I1414" s="19">
        <v>9.2933333300000012</v>
      </c>
      <c r="J1414" s="42">
        <v>0.8666666666666667</v>
      </c>
      <c r="K1414" s="20">
        <v>0.51466154238151851</v>
      </c>
      <c r="L1414" s="20">
        <v>1.0808561236623071</v>
      </c>
      <c r="M1414" s="20">
        <v>3.757389162561577</v>
      </c>
      <c r="N1414" s="20">
        <v>6.2571428571428553</v>
      </c>
      <c r="O1414" s="20">
        <v>5.6040868454661554</v>
      </c>
      <c r="P1414" s="20">
        <v>5.7142857142857126</v>
      </c>
      <c r="Q1414" s="20">
        <v>6.357142857142855</v>
      </c>
      <c r="R1414" s="20">
        <v>6.392857142857145</v>
      </c>
      <c r="S1414" s="20">
        <v>6.2630952380952358</v>
      </c>
      <c r="T1414" s="20">
        <v>5.7931034482758621</v>
      </c>
      <c r="U1414" s="20">
        <v>2.379310344827585</v>
      </c>
      <c r="V1414" s="43">
        <v>50.980597943365467</v>
      </c>
      <c r="W1414" s="23">
        <v>341</v>
      </c>
      <c r="X1414" s="44">
        <v>0.94722222222222219</v>
      </c>
      <c r="Y1414" s="45"/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/>
      <c r="AM1414" s="5"/>
    </row>
    <row r="1415" spans="1:39" ht="16.5" customHeight="1" x14ac:dyDescent="0.25">
      <c r="A1415" s="16">
        <v>25025350</v>
      </c>
      <c r="B1415" s="17" t="s">
        <v>1227</v>
      </c>
      <c r="C1415" s="17" t="s">
        <v>2258</v>
      </c>
      <c r="D1415" s="17" t="s">
        <v>222</v>
      </c>
      <c r="E1415" s="17" t="s">
        <v>206</v>
      </c>
      <c r="F1415" s="17">
        <v>2</v>
      </c>
      <c r="G1415" s="17">
        <v>160</v>
      </c>
      <c r="H1415" s="18">
        <v>-75.387500000000003</v>
      </c>
      <c r="I1415" s="19">
        <v>9.3163888900000007</v>
      </c>
      <c r="J1415" s="42">
        <v>2.0555555555555549</v>
      </c>
      <c r="K1415" s="20">
        <v>1.7640901188061431</v>
      </c>
      <c r="L1415" s="20">
        <v>3.5</v>
      </c>
      <c r="M1415" s="20">
        <v>7.7892720306513414</v>
      </c>
      <c r="N1415" s="20">
        <v>12.33127572016461</v>
      </c>
      <c r="O1415" s="20">
        <v>11.555555555555561</v>
      </c>
      <c r="P1415" s="20">
        <v>10.603921568627451</v>
      </c>
      <c r="Q1415" s="20">
        <v>12.19803921568627</v>
      </c>
      <c r="R1415" s="20">
        <v>11.294117647058821</v>
      </c>
      <c r="S1415" s="20">
        <v>11.52941176470588</v>
      </c>
      <c r="T1415" s="20">
        <v>9.3125</v>
      </c>
      <c r="U1415" s="20">
        <v>4.0625</v>
      </c>
      <c r="V1415" s="43">
        <v>97.996239176811628</v>
      </c>
      <c r="W1415" s="23">
        <v>207</v>
      </c>
      <c r="X1415" s="44">
        <v>0.86250000000000004</v>
      </c>
      <c r="Y1415" s="45" t="s">
        <v>1214</v>
      </c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/>
      <c r="AM1415" s="5"/>
    </row>
    <row r="1416" spans="1:39" ht="16.5" customHeight="1" x14ac:dyDescent="0.25">
      <c r="A1416" s="16">
        <v>25021360</v>
      </c>
      <c r="B1416" s="17" t="s">
        <v>1211</v>
      </c>
      <c r="C1416" s="17" t="s">
        <v>2061</v>
      </c>
      <c r="D1416" s="17" t="s">
        <v>2222</v>
      </c>
      <c r="E1416" s="17" t="s">
        <v>206</v>
      </c>
      <c r="F1416" s="17">
        <v>2</v>
      </c>
      <c r="G1416" s="17">
        <v>20</v>
      </c>
      <c r="H1416" s="18">
        <v>-74.711944439999996</v>
      </c>
      <c r="I1416" s="19">
        <v>8.9247222199999996</v>
      </c>
      <c r="J1416" s="42">
        <v>1.620689655172413</v>
      </c>
      <c r="K1416" s="20">
        <v>0.96214115848479698</v>
      </c>
      <c r="L1416" s="20">
        <v>2.5862068965517242</v>
      </c>
      <c r="M1416" s="20">
        <v>4.6666666666666679</v>
      </c>
      <c r="N1416" s="20">
        <v>9.5666666666666647</v>
      </c>
      <c r="O1416" s="20">
        <v>9.4666666666666686</v>
      </c>
      <c r="P1416" s="20">
        <v>10.066666666666659</v>
      </c>
      <c r="Q1416" s="20">
        <v>10.310344827586199</v>
      </c>
      <c r="R1416" s="20">
        <v>9.6896551724137936</v>
      </c>
      <c r="S1416" s="20">
        <v>9.9310344827586174</v>
      </c>
      <c r="T1416" s="20">
        <v>8.6428571428571477</v>
      </c>
      <c r="U1416" s="20">
        <v>5.25</v>
      </c>
      <c r="V1416" s="43">
        <v>82.759596002491364</v>
      </c>
      <c r="W1416" s="23">
        <v>350</v>
      </c>
      <c r="X1416" s="44">
        <v>0.97222222222222221</v>
      </c>
      <c r="Y1416" s="45"/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/>
      <c r="AM1416" s="5"/>
    </row>
    <row r="1417" spans="1:39" ht="16.5" customHeight="1" x14ac:dyDescent="0.25">
      <c r="A1417" s="16">
        <v>25020500</v>
      </c>
      <c r="B1417" s="17" t="s">
        <v>1211</v>
      </c>
      <c r="C1417" s="17" t="s">
        <v>2259</v>
      </c>
      <c r="D1417" s="17" t="s">
        <v>2222</v>
      </c>
      <c r="E1417" s="17" t="s">
        <v>206</v>
      </c>
      <c r="F1417" s="17">
        <v>2</v>
      </c>
      <c r="G1417" s="17">
        <v>50</v>
      </c>
      <c r="H1417" s="18">
        <v>-74.729444439999995</v>
      </c>
      <c r="I1417" s="19">
        <v>8.8161111100000014</v>
      </c>
      <c r="J1417" s="42">
        <v>1.103448275862069</v>
      </c>
      <c r="K1417" s="20">
        <v>0.69929187192118214</v>
      </c>
      <c r="L1417" s="20">
        <v>1.8388888888888879</v>
      </c>
      <c r="M1417" s="20">
        <v>4.206896551724137</v>
      </c>
      <c r="N1417" s="20">
        <v>7.334567901234565</v>
      </c>
      <c r="O1417" s="20">
        <v>8.7146254458977417</v>
      </c>
      <c r="P1417" s="20">
        <v>8.6055555555555543</v>
      </c>
      <c r="Q1417" s="20">
        <v>9.0655555555555551</v>
      </c>
      <c r="R1417" s="20">
        <v>9.344827586206895</v>
      </c>
      <c r="S1417" s="20">
        <v>9.5422222222222199</v>
      </c>
      <c r="T1417" s="20">
        <v>8.9183908045977027</v>
      </c>
      <c r="U1417" s="20">
        <v>4.5666666666666664</v>
      </c>
      <c r="V1417" s="43">
        <v>73.940937326333184</v>
      </c>
      <c r="W1417" s="23">
        <v>356</v>
      </c>
      <c r="X1417" s="44">
        <v>0.98888888888888893</v>
      </c>
      <c r="Y1417" s="45"/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/>
      <c r="AM1417" s="5"/>
    </row>
    <row r="1418" spans="1:39" ht="16.5" customHeight="1" x14ac:dyDescent="0.25">
      <c r="A1418" s="16">
        <v>25021560</v>
      </c>
      <c r="B1418" s="17" t="s">
        <v>1211</v>
      </c>
      <c r="C1418" s="17" t="s">
        <v>2260</v>
      </c>
      <c r="D1418" s="17" t="s">
        <v>2222</v>
      </c>
      <c r="E1418" s="17" t="s">
        <v>206</v>
      </c>
      <c r="F1418" s="17">
        <v>2</v>
      </c>
      <c r="G1418" s="17">
        <v>20</v>
      </c>
      <c r="H1418" s="18">
        <v>-74.798611109999996</v>
      </c>
      <c r="I1418" s="19">
        <v>8.9027777799999992</v>
      </c>
      <c r="J1418" s="42">
        <v>1.3471264367816089</v>
      </c>
      <c r="K1418" s="20">
        <v>0.8613682690674368</v>
      </c>
      <c r="L1418" s="20">
        <v>1.429761904761905</v>
      </c>
      <c r="M1418" s="20">
        <v>4.2461355529131994</v>
      </c>
      <c r="N1418" s="20">
        <v>9.2433333333333305</v>
      </c>
      <c r="O1418" s="20">
        <v>10.199999999999999</v>
      </c>
      <c r="P1418" s="20">
        <v>11.633333333333329</v>
      </c>
      <c r="Q1418" s="20">
        <v>12.3448275862069</v>
      </c>
      <c r="R1418" s="20">
        <v>11.58620689655173</v>
      </c>
      <c r="S1418" s="20">
        <v>11.068965517241381</v>
      </c>
      <c r="T1418" s="20">
        <v>10.25</v>
      </c>
      <c r="U1418" s="20">
        <v>5.2190476190476183</v>
      </c>
      <c r="V1418" s="43">
        <v>89.430106449238437</v>
      </c>
      <c r="W1418" s="23">
        <v>348</v>
      </c>
      <c r="X1418" s="44">
        <v>0.96666666666666667</v>
      </c>
      <c r="Y1418" s="45"/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/>
      <c r="AM1418" s="5"/>
    </row>
    <row r="1419" spans="1:39" ht="16.5" customHeight="1" x14ac:dyDescent="0.25">
      <c r="A1419" s="16">
        <v>25021370</v>
      </c>
      <c r="B1419" s="17" t="s">
        <v>1211</v>
      </c>
      <c r="C1419" s="17" t="s">
        <v>240</v>
      </c>
      <c r="D1419" s="17" t="s">
        <v>2222</v>
      </c>
      <c r="E1419" s="17" t="s">
        <v>206</v>
      </c>
      <c r="F1419" s="17">
        <v>2</v>
      </c>
      <c r="G1419" s="17">
        <v>20</v>
      </c>
      <c r="H1419" s="18">
        <v>-74.708055560000005</v>
      </c>
      <c r="I1419" s="19">
        <v>8.8816666700000013</v>
      </c>
      <c r="J1419" s="42">
        <v>1.551724137931034</v>
      </c>
      <c r="K1419" s="20">
        <v>1.068912434177</v>
      </c>
      <c r="L1419" s="20">
        <v>2.932183908045976</v>
      </c>
      <c r="M1419" s="20">
        <v>5.7482758620689669</v>
      </c>
      <c r="N1419" s="20">
        <v>10.62666666666667</v>
      </c>
      <c r="O1419" s="20">
        <v>10.66666666666667</v>
      </c>
      <c r="P1419" s="20">
        <v>12.17888888888889</v>
      </c>
      <c r="Q1419" s="20">
        <v>12.27586206896552</v>
      </c>
      <c r="R1419" s="20">
        <v>12.58620689655173</v>
      </c>
      <c r="S1419" s="20">
        <v>12.48</v>
      </c>
      <c r="T1419" s="20">
        <v>12.17241379310345</v>
      </c>
      <c r="U1419" s="20">
        <v>5.344827586206895</v>
      </c>
      <c r="V1419" s="43">
        <v>99.632628909272782</v>
      </c>
      <c r="W1419" s="23">
        <v>353</v>
      </c>
      <c r="X1419" s="44">
        <v>0.98055555555555551</v>
      </c>
      <c r="Y1419" s="45"/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/>
      <c r="AM1419" s="5"/>
    </row>
    <row r="1420" spans="1:39" ht="16.5" customHeight="1" x14ac:dyDescent="0.25">
      <c r="A1420" s="16">
        <v>13090090</v>
      </c>
      <c r="B1420" s="17" t="s">
        <v>1211</v>
      </c>
      <c r="C1420" s="17" t="s">
        <v>2261</v>
      </c>
      <c r="D1420" s="17" t="s">
        <v>2262</v>
      </c>
      <c r="E1420" s="17" t="s">
        <v>206</v>
      </c>
      <c r="F1420" s="17">
        <v>2</v>
      </c>
      <c r="G1420" s="17">
        <v>20</v>
      </c>
      <c r="H1420" s="18">
        <v>-75.512500000000003</v>
      </c>
      <c r="I1420" s="19">
        <v>9.4852777800000005</v>
      </c>
      <c r="J1420" s="42">
        <v>0.77777777777777768</v>
      </c>
      <c r="K1420" s="20">
        <v>0.31043956043956039</v>
      </c>
      <c r="L1420" s="20">
        <v>1.357142857142857</v>
      </c>
      <c r="M1420" s="20">
        <v>4.3793103448275863</v>
      </c>
      <c r="N1420" s="20">
        <v>7.6785714285714253</v>
      </c>
      <c r="O1420" s="20">
        <v>7.048531289910601</v>
      </c>
      <c r="P1420" s="20">
        <v>7.1111111111111081</v>
      </c>
      <c r="Q1420" s="20">
        <v>7.6071428571428532</v>
      </c>
      <c r="R1420" s="20">
        <v>8.1071428571428559</v>
      </c>
      <c r="S1420" s="20">
        <v>8.8845238095238042</v>
      </c>
      <c r="T1420" s="20">
        <v>7.3928571428571423</v>
      </c>
      <c r="U1420" s="20">
        <v>3.4481481481481469</v>
      </c>
      <c r="V1420" s="43">
        <v>64.102699184595721</v>
      </c>
      <c r="W1420" s="23">
        <v>331</v>
      </c>
      <c r="X1420" s="44">
        <v>0.9194444444444444</v>
      </c>
      <c r="Y1420" s="45"/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/>
      <c r="AM1420" s="5"/>
    </row>
    <row r="1421" spans="1:39" ht="16.5" customHeight="1" x14ac:dyDescent="0.25">
      <c r="A1421" s="16">
        <v>13090070</v>
      </c>
      <c r="B1421" s="17" t="s">
        <v>1211</v>
      </c>
      <c r="C1421" s="17" t="s">
        <v>2262</v>
      </c>
      <c r="D1421" s="17" t="s">
        <v>2262</v>
      </c>
      <c r="E1421" s="17" t="s">
        <v>206</v>
      </c>
      <c r="F1421" s="17">
        <v>2</v>
      </c>
      <c r="G1421" s="17">
        <v>2</v>
      </c>
      <c r="H1421" s="18">
        <v>-75.59111111</v>
      </c>
      <c r="I1421" s="19">
        <v>9.5191666700000006</v>
      </c>
      <c r="J1421" s="42">
        <v>0.27586206896551718</v>
      </c>
      <c r="K1421" s="20">
        <v>0.21132092683816819</v>
      </c>
      <c r="L1421" s="20">
        <v>0.72643678160919534</v>
      </c>
      <c r="M1421" s="20">
        <v>2.016646848989299</v>
      </c>
      <c r="N1421" s="20">
        <v>5.6857142857142833</v>
      </c>
      <c r="O1421" s="20">
        <v>5.9029374201787999</v>
      </c>
      <c r="P1421" s="20">
        <v>6.2222222222222197</v>
      </c>
      <c r="Q1421" s="20">
        <v>6.5389527458492962</v>
      </c>
      <c r="R1421" s="20">
        <v>5.6871921182266014</v>
      </c>
      <c r="S1421" s="20">
        <v>6.7142857142857117</v>
      </c>
      <c r="T1421" s="20">
        <v>5.938697318007665</v>
      </c>
      <c r="U1421" s="20">
        <v>2.0714285714285712</v>
      </c>
      <c r="V1421" s="43">
        <v>47.991697022315329</v>
      </c>
      <c r="W1421" s="23">
        <v>336</v>
      </c>
      <c r="X1421" s="44">
        <v>0.93333333333333335</v>
      </c>
      <c r="Y1421" s="45"/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/>
      <c r="AM1421" s="5"/>
    </row>
    <row r="1422" spans="1:39" ht="16.5" customHeight="1" x14ac:dyDescent="0.25">
      <c r="A1422" s="16">
        <v>13090100</v>
      </c>
      <c r="B1422" s="17" t="s">
        <v>1211</v>
      </c>
      <c r="C1422" s="17" t="s">
        <v>2263</v>
      </c>
      <c r="D1422" s="17" t="s">
        <v>2264</v>
      </c>
      <c r="E1422" s="17" t="s">
        <v>206</v>
      </c>
      <c r="F1422" s="17">
        <v>2</v>
      </c>
      <c r="G1422" s="17">
        <v>20</v>
      </c>
      <c r="H1422" s="18">
        <v>-75.468611109999998</v>
      </c>
      <c r="I1422" s="19">
        <v>9.4858333300000002</v>
      </c>
      <c r="J1422" s="42">
        <v>0.66666666666666674</v>
      </c>
      <c r="K1422" s="20">
        <v>0.70096697682904574</v>
      </c>
      <c r="L1422" s="20">
        <v>1.892857142857143</v>
      </c>
      <c r="M1422" s="20">
        <v>4.8928571428571441</v>
      </c>
      <c r="N1422" s="20">
        <v>8.5666666666666629</v>
      </c>
      <c r="O1422" s="20">
        <v>7.3148148148148131</v>
      </c>
      <c r="P1422" s="20">
        <v>7.1851851851851833</v>
      </c>
      <c r="Q1422" s="20">
        <v>8.4876543209876498</v>
      </c>
      <c r="R1422" s="20">
        <v>8.2029177718832909</v>
      </c>
      <c r="S1422" s="20">
        <v>9.0623342175066295</v>
      </c>
      <c r="T1422" s="20">
        <v>8.9416445623342184</v>
      </c>
      <c r="U1422" s="20">
        <v>4.9074074074074074</v>
      </c>
      <c r="V1422" s="43">
        <v>70.821972875995854</v>
      </c>
      <c r="W1422" s="23">
        <v>322</v>
      </c>
      <c r="X1422" s="44">
        <v>0.89444444444444449</v>
      </c>
      <c r="Y1422" s="45"/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/>
      <c r="AM1422" s="5"/>
    </row>
    <row r="1423" spans="1:39" ht="16.5" customHeight="1" x14ac:dyDescent="0.25">
      <c r="A1423" s="16">
        <v>13090050</v>
      </c>
      <c r="B1423" s="17" t="s">
        <v>1211</v>
      </c>
      <c r="C1423" s="17" t="s">
        <v>257</v>
      </c>
      <c r="D1423" s="17" t="s">
        <v>2264</v>
      </c>
      <c r="E1423" s="17" t="s">
        <v>206</v>
      </c>
      <c r="F1423" s="17">
        <v>2</v>
      </c>
      <c r="G1423" s="17">
        <v>60</v>
      </c>
      <c r="H1423" s="18">
        <v>-75.44</v>
      </c>
      <c r="I1423" s="19">
        <v>9.4380000000000006</v>
      </c>
      <c r="J1423" s="42">
        <v>1.285714285714286</v>
      </c>
      <c r="K1423" s="20">
        <v>0.85734078114004197</v>
      </c>
      <c r="L1423" s="20">
        <v>2.5296296296296288</v>
      </c>
      <c r="M1423" s="20">
        <v>6.1111111111111107</v>
      </c>
      <c r="N1423" s="20">
        <v>8.8846153846153832</v>
      </c>
      <c r="O1423" s="20">
        <v>8.481481481481481</v>
      </c>
      <c r="P1423" s="20">
        <v>7.2794871794871776</v>
      </c>
      <c r="Q1423" s="20">
        <v>8.8076923076923048</v>
      </c>
      <c r="R1423" s="20">
        <v>8.9721485411140574</v>
      </c>
      <c r="S1423" s="20">
        <v>9.5185185185185155</v>
      </c>
      <c r="T1423" s="20">
        <v>7.6576354679802963</v>
      </c>
      <c r="U1423" s="20">
        <v>3.1530864197530848</v>
      </c>
      <c r="V1423" s="43">
        <v>73.538461108237371</v>
      </c>
      <c r="W1423" s="23">
        <v>323</v>
      </c>
      <c r="X1423" s="44">
        <v>0.89722222222222225</v>
      </c>
      <c r="Y1423" s="45"/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/>
      <c r="AM1423" s="5"/>
    </row>
    <row r="1424" spans="1:39" ht="16.5" customHeight="1" x14ac:dyDescent="0.25">
      <c r="A1424" s="16">
        <v>21140120</v>
      </c>
      <c r="B1424" s="17" t="s">
        <v>1211</v>
      </c>
      <c r="C1424" s="17" t="s">
        <v>2265</v>
      </c>
      <c r="D1424" s="17" t="s">
        <v>425</v>
      </c>
      <c r="E1424" s="17" t="s">
        <v>71</v>
      </c>
      <c r="F1424" s="17">
        <v>4</v>
      </c>
      <c r="G1424" s="17">
        <v>1400</v>
      </c>
      <c r="H1424" s="18">
        <v>-74.920249999999996</v>
      </c>
      <c r="I1424" s="19">
        <v>3.42586111</v>
      </c>
      <c r="J1424" s="42">
        <v>8.6999999999999957</v>
      </c>
      <c r="K1424" s="20">
        <v>9.8608271756978674</v>
      </c>
      <c r="L1424" s="20">
        <v>13.233333333333331</v>
      </c>
      <c r="M1424" s="20">
        <v>13.16666666666667</v>
      </c>
      <c r="N1424" s="20">
        <v>12.24888888888889</v>
      </c>
      <c r="O1424" s="20">
        <v>9.8000000000000007</v>
      </c>
      <c r="P1424" s="20">
        <v>8.8229885057471229</v>
      </c>
      <c r="Q1424" s="20">
        <v>5.7122222222222199</v>
      </c>
      <c r="R1424" s="20">
        <v>8</v>
      </c>
      <c r="S1424" s="20">
        <v>14</v>
      </c>
      <c r="T1424" s="20">
        <v>18.833333333333339</v>
      </c>
      <c r="U1424" s="20">
        <v>12.68965517241379</v>
      </c>
      <c r="V1424" s="43">
        <v>135.06791529830321</v>
      </c>
      <c r="W1424" s="23">
        <v>358</v>
      </c>
      <c r="X1424" s="44">
        <v>0.99444444444444446</v>
      </c>
      <c r="Y1424" s="45"/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/>
      <c r="AM1424" s="5"/>
    </row>
    <row r="1425" spans="1:39" ht="16.5" customHeight="1" x14ac:dyDescent="0.25">
      <c r="A1425" s="16">
        <v>21255080</v>
      </c>
      <c r="B1425" s="17" t="s">
        <v>1227</v>
      </c>
      <c r="C1425" s="17" t="s">
        <v>2266</v>
      </c>
      <c r="D1425" s="17" t="s">
        <v>990</v>
      </c>
      <c r="E1425" s="17" t="s">
        <v>71</v>
      </c>
      <c r="F1425" s="17">
        <v>10</v>
      </c>
      <c r="G1425" s="17">
        <v>450</v>
      </c>
      <c r="H1425" s="18">
        <v>-74.767944439999994</v>
      </c>
      <c r="I1425" s="19">
        <v>4.7837500000000004</v>
      </c>
      <c r="J1425" s="42">
        <v>6.7339743589743577</v>
      </c>
      <c r="K1425" s="20">
        <v>7.8652122542208742</v>
      </c>
      <c r="L1425" s="20">
        <v>11.96153846153846</v>
      </c>
      <c r="M1425" s="20">
        <v>15.44031830238727</v>
      </c>
      <c r="N1425" s="20">
        <v>14.58128078817734</v>
      </c>
      <c r="O1425" s="20">
        <v>8.1634738186462315</v>
      </c>
      <c r="P1425" s="20">
        <v>6.7469135802469138</v>
      </c>
      <c r="Q1425" s="20">
        <v>8.1879999999999971</v>
      </c>
      <c r="R1425" s="20">
        <v>11.488505747126441</v>
      </c>
      <c r="S1425" s="20">
        <v>15.86533333333333</v>
      </c>
      <c r="T1425" s="20">
        <v>13.37504736642668</v>
      </c>
      <c r="U1425" s="20">
        <v>8.043703703703704</v>
      </c>
      <c r="V1425" s="43">
        <v>128.45330171478159</v>
      </c>
      <c r="W1425" s="23">
        <v>311</v>
      </c>
      <c r="X1425" s="44">
        <v>0.86388888888888893</v>
      </c>
      <c r="Y1425" s="45"/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</row>
    <row r="1426" spans="1:39" ht="16.5" customHeight="1" x14ac:dyDescent="0.25">
      <c r="A1426" s="16">
        <v>21240070</v>
      </c>
      <c r="B1426" s="17" t="s">
        <v>1211</v>
      </c>
      <c r="C1426" s="17" t="s">
        <v>2267</v>
      </c>
      <c r="D1426" s="17" t="s">
        <v>2267</v>
      </c>
      <c r="E1426" s="17" t="s">
        <v>71</v>
      </c>
      <c r="F1426" s="17">
        <v>10</v>
      </c>
      <c r="G1426" s="17">
        <v>1814</v>
      </c>
      <c r="H1426" s="18">
        <v>-75.09</v>
      </c>
      <c r="I1426" s="19">
        <v>4.6375000000000002</v>
      </c>
      <c r="J1426" s="42">
        <v>11.87011494252874</v>
      </c>
      <c r="K1426" s="20">
        <v>12.49783774984429</v>
      </c>
      <c r="L1426" s="20">
        <v>16.81785714285714</v>
      </c>
      <c r="M1426" s="20">
        <v>18.37931034482758</v>
      </c>
      <c r="N1426" s="20">
        <v>17.964285714285719</v>
      </c>
      <c r="O1426" s="20">
        <v>11.535714285714279</v>
      </c>
      <c r="P1426" s="20">
        <v>8.344827586206895</v>
      </c>
      <c r="Q1426" s="20">
        <v>7.9037037037037043</v>
      </c>
      <c r="R1426" s="20">
        <v>13.379310344827591</v>
      </c>
      <c r="S1426" s="20">
        <v>18.67857142857142</v>
      </c>
      <c r="T1426" s="20">
        <v>18.37931034482758</v>
      </c>
      <c r="U1426" s="20">
        <v>13.401190476190481</v>
      </c>
      <c r="V1426" s="43">
        <v>169.15203406438539</v>
      </c>
      <c r="W1426" s="23">
        <v>341</v>
      </c>
      <c r="X1426" s="44">
        <v>0.94722222222222219</v>
      </c>
      <c r="Y1426" s="4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/>
      <c r="AM1426" s="5"/>
    </row>
    <row r="1427" spans="1:39" ht="16.5" customHeight="1" x14ac:dyDescent="0.25">
      <c r="A1427" s="16">
        <v>21255090</v>
      </c>
      <c r="B1427" s="17" t="s">
        <v>1227</v>
      </c>
      <c r="C1427" s="17" t="s">
        <v>2268</v>
      </c>
      <c r="D1427" s="17" t="s">
        <v>2269</v>
      </c>
      <c r="E1427" s="17" t="s">
        <v>71</v>
      </c>
      <c r="F1427" s="17">
        <v>10</v>
      </c>
      <c r="G1427" s="17">
        <v>321</v>
      </c>
      <c r="H1427" s="18">
        <v>-74.899991670000006</v>
      </c>
      <c r="I1427" s="19">
        <v>5</v>
      </c>
      <c r="J1427" s="42">
        <v>9.3761111111111077</v>
      </c>
      <c r="K1427" s="20">
        <v>10.5696542601715</v>
      </c>
      <c r="L1427" s="20">
        <v>14.08333333333333</v>
      </c>
      <c r="M1427" s="20">
        <v>16.351961950059451</v>
      </c>
      <c r="N1427" s="20">
        <v>15.62222222222222</v>
      </c>
      <c r="O1427" s="20">
        <v>9.9532019704433488</v>
      </c>
      <c r="P1427" s="20">
        <v>9.0390804597701138</v>
      </c>
      <c r="Q1427" s="20">
        <v>8.7642857142857125</v>
      </c>
      <c r="R1427" s="20">
        <v>12.820451843043999</v>
      </c>
      <c r="S1427" s="20">
        <v>17.266666666666659</v>
      </c>
      <c r="T1427" s="20">
        <v>15.616091954022989</v>
      </c>
      <c r="U1427" s="20">
        <v>11.94888888888889</v>
      </c>
      <c r="V1427" s="43">
        <v>151.41195037401931</v>
      </c>
      <c r="W1427" s="23">
        <v>354</v>
      </c>
      <c r="X1427" s="44">
        <v>0.98333333333333328</v>
      </c>
      <c r="Y1427" s="45"/>
      <c r="Z1427" s="5"/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  <c r="AL1427" s="5"/>
      <c r="AM1427" s="5"/>
    </row>
    <row r="1428" spans="1:39" ht="16.5" customHeight="1" x14ac:dyDescent="0.25">
      <c r="A1428" s="16">
        <v>21250450</v>
      </c>
      <c r="B1428" s="17" t="s">
        <v>1211</v>
      </c>
      <c r="C1428" s="17" t="s">
        <v>1883</v>
      </c>
      <c r="D1428" s="17" t="s">
        <v>2269</v>
      </c>
      <c r="E1428" s="17" t="s">
        <v>71</v>
      </c>
      <c r="F1428" s="17">
        <v>10</v>
      </c>
      <c r="G1428" s="17">
        <v>389</v>
      </c>
      <c r="H1428" s="18">
        <v>-74.882472220000011</v>
      </c>
      <c r="I1428" s="19">
        <v>5.0530277799999999</v>
      </c>
      <c r="J1428" s="42">
        <v>5.9701149425287339</v>
      </c>
      <c r="K1428" s="20">
        <v>6.0811640054357072</v>
      </c>
      <c r="L1428" s="20">
        <v>8.43333333333333</v>
      </c>
      <c r="M1428" s="20">
        <v>11.2</v>
      </c>
      <c r="N1428" s="20">
        <v>11.292857142857139</v>
      </c>
      <c r="O1428" s="20">
        <v>5.3000000000000016</v>
      </c>
      <c r="P1428" s="20">
        <v>4.5919540229885039</v>
      </c>
      <c r="Q1428" s="20">
        <v>5.6896551724137909</v>
      </c>
      <c r="R1428" s="20">
        <v>8.4495073891625605</v>
      </c>
      <c r="S1428" s="20">
        <v>11.107142857142859</v>
      </c>
      <c r="T1428" s="20">
        <v>10.111111111111111</v>
      </c>
      <c r="U1428" s="20">
        <v>6.2068965517241352</v>
      </c>
      <c r="V1428" s="43">
        <v>94.433736528697892</v>
      </c>
      <c r="W1428" s="23">
        <v>346</v>
      </c>
      <c r="X1428" s="44">
        <v>0.96111111111111114</v>
      </c>
      <c r="Y1428" s="45"/>
      <c r="Z1428" s="5"/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  <c r="AL1428" s="5"/>
      <c r="AM1428" s="5"/>
    </row>
    <row r="1429" spans="1:39" ht="16.5" customHeight="1" x14ac:dyDescent="0.25">
      <c r="A1429" s="16">
        <v>22050040</v>
      </c>
      <c r="B1429" s="17" t="s">
        <v>1235</v>
      </c>
      <c r="C1429" s="17" t="s">
        <v>966</v>
      </c>
      <c r="D1429" s="17" t="s">
        <v>966</v>
      </c>
      <c r="E1429" s="17" t="s">
        <v>71</v>
      </c>
      <c r="F1429" s="17">
        <v>10</v>
      </c>
      <c r="G1429" s="17">
        <v>468</v>
      </c>
      <c r="H1429" s="18">
        <v>-75.379166669999989</v>
      </c>
      <c r="I1429" s="19">
        <v>3.9280555599999998</v>
      </c>
      <c r="J1429" s="42">
        <v>12.276666666666671</v>
      </c>
      <c r="K1429" s="20">
        <v>12.900369458128081</v>
      </c>
      <c r="L1429" s="20">
        <v>18.091111111111111</v>
      </c>
      <c r="M1429" s="20">
        <v>17.211494252873571</v>
      </c>
      <c r="N1429" s="20">
        <v>16.762222222222231</v>
      </c>
      <c r="O1429" s="20">
        <v>10.75172413793103</v>
      </c>
      <c r="P1429" s="20">
        <v>9.3788888888888859</v>
      </c>
      <c r="Q1429" s="20">
        <v>7.8965517241379279</v>
      </c>
      <c r="R1429" s="20">
        <v>11.3</v>
      </c>
      <c r="S1429" s="20">
        <v>17.216666666666669</v>
      </c>
      <c r="T1429" s="20">
        <v>20.362663495838291</v>
      </c>
      <c r="U1429" s="20">
        <v>17.448275862068961</v>
      </c>
      <c r="V1429" s="43">
        <v>171.59663448653339</v>
      </c>
      <c r="W1429" s="23">
        <v>357</v>
      </c>
      <c r="X1429" s="44">
        <v>0.9916666666666667</v>
      </c>
      <c r="Y1429" s="45"/>
      <c r="Z1429" s="5"/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  <c r="AL1429" s="5"/>
      <c r="AM1429" s="5"/>
    </row>
    <row r="1430" spans="1:39" ht="16.5" customHeight="1" x14ac:dyDescent="0.25">
      <c r="A1430" s="16">
        <v>22020040</v>
      </c>
      <c r="B1430" s="17" t="s">
        <v>1211</v>
      </c>
      <c r="C1430" s="17" t="s">
        <v>2270</v>
      </c>
      <c r="D1430" s="17" t="s">
        <v>966</v>
      </c>
      <c r="E1430" s="17" t="s">
        <v>71</v>
      </c>
      <c r="F1430" s="17">
        <v>10</v>
      </c>
      <c r="G1430" s="17">
        <v>1737</v>
      </c>
      <c r="H1430" s="18">
        <v>-75.587500000000006</v>
      </c>
      <c r="I1430" s="19">
        <v>3.28580556</v>
      </c>
      <c r="J1430" s="42">
        <v>10.106666666666669</v>
      </c>
      <c r="K1430" s="20">
        <v>9.7845676915236997</v>
      </c>
      <c r="L1430" s="20">
        <v>13.448275862068961</v>
      </c>
      <c r="M1430" s="20">
        <v>12.750957854406129</v>
      </c>
      <c r="N1430" s="20">
        <v>10.66888888888889</v>
      </c>
      <c r="O1430" s="20">
        <v>5.9000000000000012</v>
      </c>
      <c r="P1430" s="20">
        <v>3.7241379310344822</v>
      </c>
      <c r="Q1430" s="20">
        <v>4.1793103448275861</v>
      </c>
      <c r="R1430" s="20">
        <v>5.931034482758621</v>
      </c>
      <c r="S1430" s="20">
        <v>14.048751486325809</v>
      </c>
      <c r="T1430" s="20">
        <v>17.586206896551719</v>
      </c>
      <c r="U1430" s="20">
        <v>12.78571428571429</v>
      </c>
      <c r="V1430" s="43">
        <v>120.9145123907668</v>
      </c>
      <c r="W1430" s="23">
        <v>350</v>
      </c>
      <c r="X1430" s="44">
        <v>0.97222222222222221</v>
      </c>
      <c r="Y1430" s="45"/>
      <c r="Z1430" s="5"/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  <c r="AL1430" s="5"/>
      <c r="AM1430" s="5"/>
    </row>
    <row r="1431" spans="1:39" ht="16.5" customHeight="1" x14ac:dyDescent="0.25">
      <c r="A1431" s="16">
        <v>22020070</v>
      </c>
      <c r="B1431" s="17" t="s">
        <v>1211</v>
      </c>
      <c r="C1431" s="17" t="s">
        <v>2271</v>
      </c>
      <c r="D1431" s="17" t="s">
        <v>966</v>
      </c>
      <c r="E1431" s="17" t="s">
        <v>71</v>
      </c>
      <c r="F1431" s="17">
        <v>10</v>
      </c>
      <c r="G1431" s="17">
        <v>755</v>
      </c>
      <c r="H1431" s="18">
        <v>-75.613055560000006</v>
      </c>
      <c r="I1431" s="19">
        <v>3.3281666699999999</v>
      </c>
      <c r="J1431" s="42">
        <v>13.35632183908046</v>
      </c>
      <c r="K1431" s="20">
        <v>12.58551416256158</v>
      </c>
      <c r="L1431" s="20">
        <v>16.464285714285712</v>
      </c>
      <c r="M1431" s="20">
        <v>17.068965517241381</v>
      </c>
      <c r="N1431" s="20">
        <v>14.917241379310351</v>
      </c>
      <c r="O1431" s="20">
        <v>9.9259259259259256</v>
      </c>
      <c r="P1431" s="20">
        <v>7.338271604938269</v>
      </c>
      <c r="Q1431" s="20">
        <v>6.5172413793103434</v>
      </c>
      <c r="R1431" s="20">
        <v>8.8827586206896534</v>
      </c>
      <c r="S1431" s="20">
        <v>16.96551724137931</v>
      </c>
      <c r="T1431" s="20">
        <v>20.4030612244898</v>
      </c>
      <c r="U1431" s="20">
        <v>15.81481481481482</v>
      </c>
      <c r="V1431" s="43">
        <v>160.23991942402759</v>
      </c>
      <c r="W1431" s="23">
        <v>343</v>
      </c>
      <c r="X1431" s="44">
        <v>0.95277777777777772</v>
      </c>
      <c r="Y1431" s="45"/>
      <c r="Z1431" s="5"/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  <c r="AL1431" s="5"/>
      <c r="AM1431" s="5"/>
    </row>
    <row r="1432" spans="1:39" ht="16.5" customHeight="1" x14ac:dyDescent="0.25">
      <c r="A1432" s="16">
        <v>22055020</v>
      </c>
      <c r="B1432" s="17" t="s">
        <v>1236</v>
      </c>
      <c r="C1432" s="17" t="s">
        <v>2272</v>
      </c>
      <c r="D1432" s="17" t="s">
        <v>966</v>
      </c>
      <c r="E1432" s="17" t="s">
        <v>71</v>
      </c>
      <c r="F1432" s="17">
        <v>10</v>
      </c>
      <c r="G1432" s="17">
        <v>699</v>
      </c>
      <c r="H1432" s="18">
        <v>-75.536361110000001</v>
      </c>
      <c r="I1432" s="19">
        <v>3.45577778</v>
      </c>
      <c r="J1432" s="42">
        <v>15.475555555555561</v>
      </c>
      <c r="K1432" s="20">
        <v>15.29361894381217</v>
      </c>
      <c r="L1432" s="20">
        <v>19.044827586206889</v>
      </c>
      <c r="M1432" s="20">
        <v>19.34482758620689</v>
      </c>
      <c r="N1432" s="20">
        <v>18.05441084876281</v>
      </c>
      <c r="O1432" s="20">
        <v>12.63997886114414</v>
      </c>
      <c r="P1432" s="20">
        <v>11.18690476190476</v>
      </c>
      <c r="Q1432" s="20">
        <v>10.174712643678159</v>
      </c>
      <c r="R1432" s="20">
        <v>11.711904761904769</v>
      </c>
      <c r="S1432" s="20">
        <v>19.347777777777779</v>
      </c>
      <c r="T1432" s="20">
        <v>22.34482758620689</v>
      </c>
      <c r="U1432" s="20">
        <v>18.9792337164751</v>
      </c>
      <c r="V1432" s="43">
        <v>193.5985806296359</v>
      </c>
      <c r="W1432" s="23">
        <v>351</v>
      </c>
      <c r="X1432" s="44">
        <v>0.97499999999999998</v>
      </c>
      <c r="Y1432" s="45"/>
      <c r="Z1432" s="5"/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  <c r="AL1432" s="5"/>
      <c r="AM1432" s="5"/>
    </row>
    <row r="1433" spans="1:39" ht="16.5" customHeight="1" x14ac:dyDescent="0.25">
      <c r="A1433" s="16">
        <v>22050080</v>
      </c>
      <c r="B1433" s="17" t="s">
        <v>1211</v>
      </c>
      <c r="C1433" s="17" t="s">
        <v>1608</v>
      </c>
      <c r="D1433" s="17" t="s">
        <v>966</v>
      </c>
      <c r="E1433" s="17" t="s">
        <v>71</v>
      </c>
      <c r="F1433" s="17">
        <v>10</v>
      </c>
      <c r="G1433" s="17">
        <v>1800</v>
      </c>
      <c r="H1433" s="18">
        <v>-75.508138889999998</v>
      </c>
      <c r="I1433" s="19">
        <v>3.3795277800000001</v>
      </c>
      <c r="J1433" s="42">
        <v>9.1735714285714245</v>
      </c>
      <c r="K1433" s="20">
        <v>8.4929305608184933</v>
      </c>
      <c r="L1433" s="20">
        <v>10.94761904761905</v>
      </c>
      <c r="M1433" s="20">
        <v>13.394941265630919</v>
      </c>
      <c r="N1433" s="20">
        <v>13.1183908045977</v>
      </c>
      <c r="O1433" s="20">
        <v>6.9680715197956591</v>
      </c>
      <c r="P1433" s="20">
        <v>4.1397435897435901</v>
      </c>
      <c r="Q1433" s="20">
        <v>4.0190476190476172</v>
      </c>
      <c r="R1433" s="20">
        <v>5.7292464878671776</v>
      </c>
      <c r="S1433" s="20">
        <v>12.856</v>
      </c>
      <c r="T1433" s="20">
        <v>18</v>
      </c>
      <c r="U1433" s="20">
        <v>14.52</v>
      </c>
      <c r="V1433" s="43">
        <v>121.35956232369161</v>
      </c>
      <c r="W1433" s="23">
        <v>319</v>
      </c>
      <c r="X1433" s="44">
        <v>0.88611111111111107</v>
      </c>
      <c r="Y1433" s="45"/>
      <c r="Z1433" s="5"/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  <c r="AL1433" s="5"/>
      <c r="AM1433" s="5"/>
    </row>
    <row r="1434" spans="1:39" ht="16.5" customHeight="1" x14ac:dyDescent="0.25">
      <c r="A1434" s="16">
        <v>22050070</v>
      </c>
      <c r="B1434" s="17" t="s">
        <v>1211</v>
      </c>
      <c r="C1434" s="17" t="s">
        <v>2256</v>
      </c>
      <c r="D1434" s="17" t="s">
        <v>966</v>
      </c>
      <c r="E1434" s="17" t="s">
        <v>71</v>
      </c>
      <c r="F1434" s="17">
        <v>10</v>
      </c>
      <c r="G1434" s="17">
        <v>1679</v>
      </c>
      <c r="H1434" s="18">
        <v>-75.48744443999999</v>
      </c>
      <c r="I1434" s="19">
        <v>3.4263888900000001</v>
      </c>
      <c r="J1434" s="42">
        <v>10.832142857142861</v>
      </c>
      <c r="K1434" s="20">
        <v>11.21749648135116</v>
      </c>
      <c r="L1434" s="20">
        <v>14.01555555555556</v>
      </c>
      <c r="M1434" s="20">
        <v>12.266666666666669</v>
      </c>
      <c r="N1434" s="20">
        <v>10.4</v>
      </c>
      <c r="O1434" s="20">
        <v>4.6022988505747131</v>
      </c>
      <c r="P1434" s="20">
        <v>4.4333333333333327</v>
      </c>
      <c r="Q1434" s="20">
        <v>3.5333333333333319</v>
      </c>
      <c r="R1434" s="20">
        <v>6.671264367816093</v>
      </c>
      <c r="S1434" s="20">
        <v>14.433333333333341</v>
      </c>
      <c r="T1434" s="20">
        <v>18.241379310344829</v>
      </c>
      <c r="U1434" s="20">
        <v>15.71428571428571</v>
      </c>
      <c r="V1434" s="43">
        <v>126.3610898037376</v>
      </c>
      <c r="W1434" s="23">
        <v>353</v>
      </c>
      <c r="X1434" s="44">
        <v>0.98055555555555551</v>
      </c>
      <c r="Y1434" s="4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</row>
    <row r="1435" spans="1:39" ht="16.5" customHeight="1" x14ac:dyDescent="0.25">
      <c r="A1435" s="16">
        <v>22020050</v>
      </c>
      <c r="B1435" s="17" t="s">
        <v>1211</v>
      </c>
      <c r="C1435" s="17" t="s">
        <v>2273</v>
      </c>
      <c r="D1435" s="17" t="s">
        <v>966</v>
      </c>
      <c r="E1435" s="17" t="s">
        <v>71</v>
      </c>
      <c r="F1435" s="17">
        <v>10</v>
      </c>
      <c r="G1435" s="17">
        <v>732</v>
      </c>
      <c r="H1435" s="18">
        <v>-75.604500000000002</v>
      </c>
      <c r="I1435" s="19">
        <v>3.39522222</v>
      </c>
      <c r="J1435" s="42">
        <v>12.74801587301587</v>
      </c>
      <c r="K1435" s="20">
        <v>12.37769377546676</v>
      </c>
      <c r="L1435" s="20">
        <v>16.284938879766461</v>
      </c>
      <c r="M1435" s="20">
        <v>16.25415435139573</v>
      </c>
      <c r="N1435" s="20">
        <v>14.42371479095617</v>
      </c>
      <c r="O1435" s="20">
        <v>8.789655172413795</v>
      </c>
      <c r="P1435" s="20">
        <v>7.8229118773946347</v>
      </c>
      <c r="Q1435" s="20">
        <v>5.6517241379310317</v>
      </c>
      <c r="R1435" s="20">
        <v>8.3532591071235522</v>
      </c>
      <c r="S1435" s="20">
        <v>15.556551724137931</v>
      </c>
      <c r="T1435" s="20">
        <v>18.760180623973731</v>
      </c>
      <c r="U1435" s="20">
        <v>15.607799671592771</v>
      </c>
      <c r="V1435" s="43">
        <v>152.6305999851684</v>
      </c>
      <c r="W1435" s="23">
        <v>355</v>
      </c>
      <c r="X1435" s="44">
        <v>0.98611111111111116</v>
      </c>
      <c r="Y1435" s="45"/>
      <c r="Z1435" s="5"/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  <c r="AL1435" s="5"/>
      <c r="AM1435" s="5"/>
    </row>
    <row r="1436" spans="1:39" ht="16.5" customHeight="1" x14ac:dyDescent="0.25">
      <c r="A1436" s="16">
        <v>21215100</v>
      </c>
      <c r="B1436" s="17" t="s">
        <v>1236</v>
      </c>
      <c r="C1436" s="17" t="s">
        <v>2274</v>
      </c>
      <c r="D1436" s="17" t="s">
        <v>2274</v>
      </c>
      <c r="E1436" s="17" t="s">
        <v>71</v>
      </c>
      <c r="F1436" s="17">
        <v>10</v>
      </c>
      <c r="G1436" s="17">
        <v>1920</v>
      </c>
      <c r="H1436" s="18">
        <v>-75.42458332999999</v>
      </c>
      <c r="I1436" s="19">
        <v>4.4414999999999996</v>
      </c>
      <c r="J1436" s="42">
        <v>12.68386243386243</v>
      </c>
      <c r="K1436" s="20">
        <v>11.825274242838899</v>
      </c>
      <c r="L1436" s="20">
        <v>16.443333333333339</v>
      </c>
      <c r="M1436" s="20">
        <v>19.263157894736839</v>
      </c>
      <c r="N1436" s="20">
        <v>21.347368421052629</v>
      </c>
      <c r="O1436" s="20">
        <v>16.595281306715059</v>
      </c>
      <c r="P1436" s="20">
        <v>14.93508771929824</v>
      </c>
      <c r="Q1436" s="20">
        <v>13.263157894736841</v>
      </c>
      <c r="R1436" s="20">
        <v>16.44444444444445</v>
      </c>
      <c r="S1436" s="20">
        <v>18.833333333333329</v>
      </c>
      <c r="T1436" s="20">
        <v>17.87337707664387</v>
      </c>
      <c r="U1436" s="20">
        <v>14.147368421052629</v>
      </c>
      <c r="V1436" s="43">
        <v>193.65504652204859</v>
      </c>
      <c r="W1436" s="23">
        <v>228</v>
      </c>
      <c r="X1436" s="44">
        <v>0.95</v>
      </c>
      <c r="Y1436" s="45" t="s">
        <v>1214</v>
      </c>
      <c r="Z1436" s="5"/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  <c r="AL1436" s="5"/>
      <c r="AM1436" s="5"/>
    </row>
    <row r="1437" spans="1:39" ht="16.5" customHeight="1" x14ac:dyDescent="0.25">
      <c r="A1437" s="16">
        <v>21210140</v>
      </c>
      <c r="B1437" s="17" t="s">
        <v>1211</v>
      </c>
      <c r="C1437" s="17" t="s">
        <v>2275</v>
      </c>
      <c r="D1437" s="17" t="s">
        <v>2274</v>
      </c>
      <c r="E1437" s="17" t="s">
        <v>71</v>
      </c>
      <c r="F1437" s="17">
        <v>10</v>
      </c>
      <c r="G1437" s="17">
        <v>388</v>
      </c>
      <c r="H1437" s="18">
        <v>-75.496861109999998</v>
      </c>
      <c r="I1437" s="19">
        <v>4.38375</v>
      </c>
      <c r="J1437" s="42">
        <v>9.8965517241379288</v>
      </c>
      <c r="K1437" s="20">
        <v>9.9774586558761431</v>
      </c>
      <c r="L1437" s="20">
        <v>14.77931034482758</v>
      </c>
      <c r="M1437" s="20">
        <v>17.652421652421651</v>
      </c>
      <c r="N1437" s="20">
        <v>19.327160493827162</v>
      </c>
      <c r="O1437" s="20">
        <v>15.148148148148151</v>
      </c>
      <c r="P1437" s="20">
        <v>13.11538461538462</v>
      </c>
      <c r="Q1437" s="20">
        <v>11.03846153846154</v>
      </c>
      <c r="R1437" s="20">
        <v>13.787586206896551</v>
      </c>
      <c r="S1437" s="20">
        <v>15.14305555555555</v>
      </c>
      <c r="T1437" s="20">
        <v>14.821428571428569</v>
      </c>
      <c r="U1437" s="20">
        <v>10.793103448275859</v>
      </c>
      <c r="V1437" s="43">
        <v>165.4800709552413</v>
      </c>
      <c r="W1437" s="23">
        <v>325</v>
      </c>
      <c r="X1437" s="44">
        <v>0.90277777777777779</v>
      </c>
      <c r="Y1437" s="45"/>
      <c r="Z1437" s="5"/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  <c r="AL1437" s="5"/>
      <c r="AM1437" s="5"/>
    </row>
    <row r="1438" spans="1:39" ht="16.5" customHeight="1" x14ac:dyDescent="0.25">
      <c r="A1438" s="16">
        <v>21215130</v>
      </c>
      <c r="B1438" s="17" t="s">
        <v>1236</v>
      </c>
      <c r="C1438" s="17" t="s">
        <v>2276</v>
      </c>
      <c r="D1438" s="17" t="s">
        <v>2274</v>
      </c>
      <c r="E1438" s="17" t="s">
        <v>71</v>
      </c>
      <c r="F1438" s="17">
        <v>10</v>
      </c>
      <c r="G1438" s="17">
        <v>2229</v>
      </c>
      <c r="H1438" s="18">
        <v>-75.518583329999998</v>
      </c>
      <c r="I1438" s="19">
        <v>4.3413888900000002</v>
      </c>
      <c r="J1438" s="42">
        <v>10.233333333333331</v>
      </c>
      <c r="K1438" s="20">
        <v>10.527540404731489</v>
      </c>
      <c r="L1438" s="20">
        <v>15.951111111111111</v>
      </c>
      <c r="M1438" s="20">
        <v>18.897740784780019</v>
      </c>
      <c r="N1438" s="20">
        <v>20.896551724137929</v>
      </c>
      <c r="O1438" s="20">
        <v>18.402564102564099</v>
      </c>
      <c r="P1438" s="20">
        <v>15.3448275862069</v>
      </c>
      <c r="Q1438" s="20">
        <v>12.71551724137931</v>
      </c>
      <c r="R1438" s="20">
        <v>14.97179487179487</v>
      </c>
      <c r="S1438" s="20">
        <v>18.35222222222222</v>
      </c>
      <c r="T1438" s="20">
        <v>16.50427350427351</v>
      </c>
      <c r="U1438" s="20">
        <v>11.758620689655171</v>
      </c>
      <c r="V1438" s="43">
        <v>184.55609757619001</v>
      </c>
      <c r="W1438" s="23">
        <v>355</v>
      </c>
      <c r="X1438" s="44">
        <v>0.98611111111111116</v>
      </c>
      <c r="Y1438" s="45"/>
      <c r="Z1438" s="5"/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  <c r="AL1438" s="5"/>
      <c r="AM1438" s="5"/>
    </row>
    <row r="1439" spans="1:39" ht="16.5" customHeight="1" x14ac:dyDescent="0.25">
      <c r="A1439" s="16">
        <v>21210130</v>
      </c>
      <c r="B1439" s="17" t="s">
        <v>1211</v>
      </c>
      <c r="C1439" s="17" t="s">
        <v>2277</v>
      </c>
      <c r="D1439" s="17" t="s">
        <v>2274</v>
      </c>
      <c r="E1439" s="17" t="s">
        <v>71</v>
      </c>
      <c r="F1439" s="17">
        <v>10</v>
      </c>
      <c r="G1439" s="17">
        <v>295</v>
      </c>
      <c r="H1439" s="18">
        <v>-75.511750000000006</v>
      </c>
      <c r="I1439" s="19">
        <v>4.38033333</v>
      </c>
      <c r="J1439" s="42">
        <v>8.0714285714285694</v>
      </c>
      <c r="K1439" s="20">
        <v>8.1826573780853327</v>
      </c>
      <c r="L1439" s="20">
        <v>12.785714285714279</v>
      </c>
      <c r="M1439" s="20">
        <v>16.19230769230769</v>
      </c>
      <c r="N1439" s="20">
        <v>17.62962962962963</v>
      </c>
      <c r="O1439" s="20">
        <v>13.925925925925929</v>
      </c>
      <c r="P1439" s="20">
        <v>11.712345679012349</v>
      </c>
      <c r="Q1439" s="20">
        <v>9.0512820512820493</v>
      </c>
      <c r="R1439" s="20">
        <v>12.07407407407408</v>
      </c>
      <c r="S1439" s="20">
        <v>14.84615384615385</v>
      </c>
      <c r="T1439" s="20">
        <v>14.27564102564102</v>
      </c>
      <c r="U1439" s="20">
        <v>10.38461538461538</v>
      </c>
      <c r="V1439" s="43">
        <v>149.13177554387011</v>
      </c>
      <c r="W1439" s="23">
        <v>320</v>
      </c>
      <c r="X1439" s="44">
        <v>0.88888888888888884</v>
      </c>
      <c r="Y1439" s="45"/>
      <c r="Z1439" s="5"/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  <c r="AL1439" s="5"/>
      <c r="AM1439" s="5"/>
    </row>
    <row r="1440" spans="1:39" ht="16.5" customHeight="1" x14ac:dyDescent="0.25">
      <c r="A1440" s="16">
        <v>21190290</v>
      </c>
      <c r="B1440" s="17" t="s">
        <v>1211</v>
      </c>
      <c r="C1440" s="17" t="s">
        <v>2278</v>
      </c>
      <c r="D1440" s="17" t="s">
        <v>2278</v>
      </c>
      <c r="E1440" s="17" t="s">
        <v>71</v>
      </c>
      <c r="F1440" s="17">
        <v>10</v>
      </c>
      <c r="G1440" s="17">
        <v>321</v>
      </c>
      <c r="H1440" s="18">
        <v>-74.71311111</v>
      </c>
      <c r="I1440" s="19">
        <v>4.1610277800000004</v>
      </c>
      <c r="J1440" s="42">
        <v>5.9285714285714262</v>
      </c>
      <c r="K1440" s="20">
        <v>7.1743270584095713</v>
      </c>
      <c r="L1440" s="20">
        <v>11.13095238095238</v>
      </c>
      <c r="M1440" s="20">
        <v>12.080712391057221</v>
      </c>
      <c r="N1440" s="20">
        <v>13.03571428571429</v>
      </c>
      <c r="O1440" s="20">
        <v>8.678571428571427</v>
      </c>
      <c r="P1440" s="20">
        <v>5.428571428571427</v>
      </c>
      <c r="Q1440" s="20">
        <v>4.1785714285714279</v>
      </c>
      <c r="R1440" s="20">
        <v>6.9770408163265296</v>
      </c>
      <c r="S1440" s="20">
        <v>11.46428571428571</v>
      </c>
      <c r="T1440" s="20">
        <v>11.896551724137931</v>
      </c>
      <c r="U1440" s="20">
        <v>8.5477777777777764</v>
      </c>
      <c r="V1440" s="43">
        <v>106.52164786294711</v>
      </c>
      <c r="W1440" s="23">
        <v>339</v>
      </c>
      <c r="X1440" s="44">
        <v>0.94166666666666665</v>
      </c>
      <c r="Y1440" s="4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</row>
    <row r="1441" spans="1:39" ht="16.5" customHeight="1" x14ac:dyDescent="0.25">
      <c r="A1441" s="16">
        <v>22045020</v>
      </c>
      <c r="B1441" s="17" t="s">
        <v>1236</v>
      </c>
      <c r="C1441" s="17" t="s">
        <v>2279</v>
      </c>
      <c r="D1441" s="17" t="s">
        <v>974</v>
      </c>
      <c r="E1441" s="17" t="s">
        <v>71</v>
      </c>
      <c r="F1441" s="17">
        <v>10</v>
      </c>
      <c r="G1441" s="17">
        <v>1030</v>
      </c>
      <c r="H1441" s="18">
        <v>-75.584194440000005</v>
      </c>
      <c r="I1441" s="19">
        <v>3.6518333300000001</v>
      </c>
      <c r="J1441" s="42">
        <v>16.566224580017689</v>
      </c>
      <c r="K1441" s="20">
        <v>15.742120507206719</v>
      </c>
      <c r="L1441" s="20">
        <v>18.955692729766799</v>
      </c>
      <c r="M1441" s="20">
        <v>18.641123882503191</v>
      </c>
      <c r="N1441" s="20">
        <v>17.99012345679013</v>
      </c>
      <c r="O1441" s="20">
        <v>13.23076923076923</v>
      </c>
      <c r="P1441" s="20">
        <v>10.407407407407399</v>
      </c>
      <c r="Q1441" s="20">
        <v>8.6954732510288029</v>
      </c>
      <c r="R1441" s="20">
        <v>13</v>
      </c>
      <c r="S1441" s="20">
        <v>20.24814814814814</v>
      </c>
      <c r="T1441" s="20">
        <v>22.635204081632661</v>
      </c>
      <c r="U1441" s="20">
        <v>19.90864197530864</v>
      </c>
      <c r="V1441" s="43">
        <v>196.0209292505794</v>
      </c>
      <c r="W1441" s="23">
        <v>323</v>
      </c>
      <c r="X1441" s="44">
        <v>0.89722222222222225</v>
      </c>
      <c r="Y1441" s="45"/>
      <c r="Z1441" s="5"/>
      <c r="AA1441" s="6"/>
      <c r="AB1441" s="6"/>
      <c r="AC1441" s="6"/>
      <c r="AD1441" s="6"/>
      <c r="AE1441" s="6"/>
      <c r="AF1441" s="6"/>
      <c r="AG1441" s="6"/>
      <c r="AH1441" s="6"/>
      <c r="AI1441" s="6"/>
      <c r="AJ1441" s="6"/>
      <c r="AK1441" s="6"/>
      <c r="AL1441" s="6"/>
      <c r="AM1441" s="6"/>
    </row>
    <row r="1442" spans="1:39" ht="16.5" customHeight="1" x14ac:dyDescent="0.25">
      <c r="A1442" s="16">
        <v>22060080</v>
      </c>
      <c r="B1442" s="17" t="s">
        <v>1211</v>
      </c>
      <c r="C1442" s="17" t="s">
        <v>2280</v>
      </c>
      <c r="D1442" s="17" t="s">
        <v>974</v>
      </c>
      <c r="E1442" s="17" t="s">
        <v>71</v>
      </c>
      <c r="F1442" s="17">
        <v>10</v>
      </c>
      <c r="G1442" s="17">
        <v>976</v>
      </c>
      <c r="H1442" s="18">
        <v>-75.548555560000011</v>
      </c>
      <c r="I1442" s="19">
        <v>3.76638889</v>
      </c>
      <c r="J1442" s="42">
        <v>10.490123456790119</v>
      </c>
      <c r="K1442" s="20">
        <v>11.29954901021711</v>
      </c>
      <c r="L1442" s="20">
        <v>14.464285714285721</v>
      </c>
      <c r="M1442" s="20">
        <v>14.3448275862069</v>
      </c>
      <c r="N1442" s="20">
        <v>13.857142857142851</v>
      </c>
      <c r="O1442" s="20">
        <v>7.5862068965517233</v>
      </c>
      <c r="P1442" s="20">
        <v>5.1514176245210717</v>
      </c>
      <c r="Q1442" s="20">
        <v>4.4517241379310342</v>
      </c>
      <c r="R1442" s="20">
        <v>8.3571428571428577</v>
      </c>
      <c r="S1442" s="20">
        <v>14.78571428571429</v>
      </c>
      <c r="T1442" s="20">
        <v>16.357142857142851</v>
      </c>
      <c r="U1442" s="20">
        <v>14.75</v>
      </c>
      <c r="V1442" s="43">
        <v>135.89527728364649</v>
      </c>
      <c r="W1442" s="23">
        <v>336</v>
      </c>
      <c r="X1442" s="44">
        <v>0.93333333333333335</v>
      </c>
      <c r="Y1442" s="45"/>
      <c r="Z1442" s="5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  <c r="AK1442" s="6"/>
      <c r="AL1442" s="6"/>
      <c r="AM1442" s="6"/>
    </row>
    <row r="1443" spans="1:39" ht="16.5" customHeight="1" x14ac:dyDescent="0.25">
      <c r="A1443" s="16">
        <v>22045010</v>
      </c>
      <c r="B1443" s="17" t="s">
        <v>1236</v>
      </c>
      <c r="C1443" s="17" t="s">
        <v>2281</v>
      </c>
      <c r="D1443" s="17" t="s">
        <v>974</v>
      </c>
      <c r="E1443" s="17" t="s">
        <v>71</v>
      </c>
      <c r="F1443" s="17">
        <v>10</v>
      </c>
      <c r="G1443" s="17">
        <v>908</v>
      </c>
      <c r="H1443" s="18">
        <v>-75.503444439999996</v>
      </c>
      <c r="I1443" s="19">
        <v>3.7224444399999999</v>
      </c>
      <c r="J1443" s="42">
        <v>16.41729800124568</v>
      </c>
      <c r="K1443" s="20">
        <v>16.095309934318561</v>
      </c>
      <c r="L1443" s="20">
        <v>19.287356321839081</v>
      </c>
      <c r="M1443" s="20">
        <v>19.789655172413799</v>
      </c>
      <c r="N1443" s="20">
        <v>18.55057471264367</v>
      </c>
      <c r="O1443" s="20">
        <v>13.46666666666667</v>
      </c>
      <c r="P1443" s="20">
        <v>11.247777777777779</v>
      </c>
      <c r="Q1443" s="20">
        <v>9.4137931034482758</v>
      </c>
      <c r="R1443" s="20">
        <v>12.96206896551724</v>
      </c>
      <c r="S1443" s="20">
        <v>19.5</v>
      </c>
      <c r="T1443" s="20">
        <v>23.147381864623242</v>
      </c>
      <c r="U1443" s="20">
        <v>20.20510399562124</v>
      </c>
      <c r="V1443" s="43">
        <v>200.0829865161152</v>
      </c>
      <c r="W1443" s="23">
        <v>356</v>
      </c>
      <c r="X1443" s="44">
        <v>0.98888888888888893</v>
      </c>
      <c r="Y1443" s="45"/>
      <c r="Z1443" s="5"/>
      <c r="AA1443" s="6"/>
      <c r="AB1443" s="6"/>
      <c r="AC1443" s="6"/>
      <c r="AD1443" s="6"/>
      <c r="AE1443" s="6"/>
      <c r="AF1443" s="6"/>
      <c r="AG1443" s="6"/>
      <c r="AH1443" s="6"/>
      <c r="AI1443" s="6"/>
      <c r="AJ1443" s="6"/>
      <c r="AK1443" s="6"/>
      <c r="AL1443" s="6"/>
      <c r="AM1443" s="6"/>
    </row>
    <row r="1444" spans="1:39" ht="16.5" customHeight="1" x14ac:dyDescent="0.25">
      <c r="A1444" s="16">
        <v>22060110</v>
      </c>
      <c r="B1444" s="17" t="s">
        <v>1211</v>
      </c>
      <c r="C1444" s="17" t="s">
        <v>2282</v>
      </c>
      <c r="D1444" s="17" t="s">
        <v>974</v>
      </c>
      <c r="E1444" s="17" t="s">
        <v>71</v>
      </c>
      <c r="F1444" s="17">
        <v>10</v>
      </c>
      <c r="G1444" s="17">
        <v>746</v>
      </c>
      <c r="H1444" s="18">
        <v>-75.423555560000011</v>
      </c>
      <c r="I1444" s="19">
        <v>3.7177222200000002</v>
      </c>
      <c r="J1444" s="42">
        <v>11.058888888888889</v>
      </c>
      <c r="K1444" s="20">
        <v>11.00475202213708</v>
      </c>
      <c r="L1444" s="20">
        <v>15.171111111111109</v>
      </c>
      <c r="M1444" s="20">
        <v>15.22116527942925</v>
      </c>
      <c r="N1444" s="20">
        <v>11.847126436781609</v>
      </c>
      <c r="O1444" s="20">
        <v>6.9666666666666677</v>
      </c>
      <c r="P1444" s="20">
        <v>4.7666666666666666</v>
      </c>
      <c r="Q1444" s="20">
        <v>4.8411111111111094</v>
      </c>
      <c r="R1444" s="20">
        <v>7.7712643678160918</v>
      </c>
      <c r="S1444" s="20">
        <v>14.422222222222221</v>
      </c>
      <c r="T1444" s="20">
        <v>18.866666666666671</v>
      </c>
      <c r="U1444" s="20">
        <v>15.642857142857141</v>
      </c>
      <c r="V1444" s="43">
        <v>137.58049858235449</v>
      </c>
      <c r="W1444" s="23">
        <v>356</v>
      </c>
      <c r="X1444" s="44">
        <v>0.98888888888888893</v>
      </c>
      <c r="Y1444" s="45"/>
      <c r="Z1444" s="5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  <c r="AK1444" s="6"/>
      <c r="AL1444" s="6"/>
      <c r="AM1444" s="6"/>
    </row>
    <row r="1445" spans="1:39" ht="16.5" customHeight="1" x14ac:dyDescent="0.25">
      <c r="A1445" s="16">
        <v>22050060</v>
      </c>
      <c r="B1445" s="17" t="s">
        <v>1235</v>
      </c>
      <c r="C1445" s="17" t="s">
        <v>2283</v>
      </c>
      <c r="D1445" s="17" t="s">
        <v>974</v>
      </c>
      <c r="E1445" s="17" t="s">
        <v>71</v>
      </c>
      <c r="F1445" s="17">
        <v>10</v>
      </c>
      <c r="G1445" s="17">
        <v>215</v>
      </c>
      <c r="H1445" s="18">
        <v>-75.693166669999997</v>
      </c>
      <c r="I1445" s="19">
        <v>3.9035277800000001</v>
      </c>
      <c r="J1445" s="42">
        <v>11.545238095238091</v>
      </c>
      <c r="K1445" s="20">
        <v>12.72999751492617</v>
      </c>
      <c r="L1445" s="20">
        <v>17.428571428571431</v>
      </c>
      <c r="M1445" s="20">
        <v>20.137931034482762</v>
      </c>
      <c r="N1445" s="20">
        <v>20.25</v>
      </c>
      <c r="O1445" s="20">
        <v>19.535714285714281</v>
      </c>
      <c r="P1445" s="20">
        <v>20.27586206896552</v>
      </c>
      <c r="Q1445" s="20">
        <v>16.79999999999999</v>
      </c>
      <c r="R1445" s="20">
        <v>16.23777269528501</v>
      </c>
      <c r="S1445" s="20">
        <v>18.310439560439558</v>
      </c>
      <c r="T1445" s="20">
        <v>17.07407407407408</v>
      </c>
      <c r="U1445" s="20">
        <v>14.25925925925926</v>
      </c>
      <c r="V1445" s="43">
        <v>204.58486001695621</v>
      </c>
      <c r="W1445" s="23">
        <v>339</v>
      </c>
      <c r="X1445" s="44">
        <v>0.94166666666666665</v>
      </c>
      <c r="Y1445" s="45"/>
      <c r="Z1445" s="5"/>
      <c r="AA1445" s="6"/>
      <c r="AB1445" s="6"/>
      <c r="AC1445" s="6"/>
      <c r="AD1445" s="6"/>
      <c r="AE1445" s="6"/>
      <c r="AF1445" s="6"/>
      <c r="AG1445" s="6"/>
      <c r="AH1445" s="6"/>
      <c r="AI1445" s="6"/>
      <c r="AJ1445" s="6"/>
      <c r="AK1445" s="6"/>
      <c r="AL1445" s="6"/>
      <c r="AM1445" s="6"/>
    </row>
    <row r="1446" spans="1:39" ht="16.5" customHeight="1" x14ac:dyDescent="0.25">
      <c r="A1446" s="16">
        <v>22050030</v>
      </c>
      <c r="B1446" s="17" t="s">
        <v>1211</v>
      </c>
      <c r="C1446" s="17" t="s">
        <v>2284</v>
      </c>
      <c r="D1446" s="17" t="s">
        <v>1001</v>
      </c>
      <c r="E1446" s="17" t="s">
        <v>71</v>
      </c>
      <c r="F1446" s="17">
        <v>10</v>
      </c>
      <c r="G1446" s="17">
        <v>384</v>
      </c>
      <c r="H1446" s="18">
        <v>-75.195638889999998</v>
      </c>
      <c r="I1446" s="19">
        <v>3.7954722200000002</v>
      </c>
      <c r="J1446" s="42">
        <v>7.413793103448274</v>
      </c>
      <c r="K1446" s="20">
        <v>7.9983682266009852</v>
      </c>
      <c r="L1446" s="20">
        <v>11.31444444444444</v>
      </c>
      <c r="M1446" s="20">
        <v>11.44827586206897</v>
      </c>
      <c r="N1446" s="20">
        <v>11.12528735632184</v>
      </c>
      <c r="O1446" s="20">
        <v>5.6896551724137936</v>
      </c>
      <c r="P1446" s="20">
        <v>4.1666666666666652</v>
      </c>
      <c r="Q1446" s="20">
        <v>3.6333333333333329</v>
      </c>
      <c r="R1446" s="20">
        <v>6.3000000000000007</v>
      </c>
      <c r="S1446" s="20">
        <v>10.428571428571431</v>
      </c>
      <c r="T1446" s="20">
        <v>13.037037037037029</v>
      </c>
      <c r="U1446" s="20">
        <v>11.107142857142859</v>
      </c>
      <c r="V1446" s="43">
        <v>103.6625754880496</v>
      </c>
      <c r="W1446" s="23">
        <v>349</v>
      </c>
      <c r="X1446" s="44">
        <v>0.96944444444444444</v>
      </c>
      <c r="Y1446" s="45"/>
      <c r="Z1446" s="5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  <c r="AK1446" s="6"/>
      <c r="AL1446" s="6"/>
      <c r="AM1446" s="6"/>
    </row>
    <row r="1447" spans="1:39" ht="16.5" customHeight="1" x14ac:dyDescent="0.25">
      <c r="A1447" s="16">
        <v>22050100</v>
      </c>
      <c r="B1447" s="17" t="s">
        <v>1211</v>
      </c>
      <c r="C1447" s="17" t="s">
        <v>2285</v>
      </c>
      <c r="D1447" s="17" t="s">
        <v>1001</v>
      </c>
      <c r="E1447" s="17" t="s">
        <v>71</v>
      </c>
      <c r="F1447" s="17">
        <v>10</v>
      </c>
      <c r="G1447" s="17">
        <v>330</v>
      </c>
      <c r="H1447" s="18">
        <v>-75.096944440000001</v>
      </c>
      <c r="I1447" s="19">
        <v>4.6565555600000001</v>
      </c>
      <c r="J1447" s="42">
        <v>5.2904761904761886</v>
      </c>
      <c r="K1447" s="20">
        <v>6.6917997282147086</v>
      </c>
      <c r="L1447" s="20">
        <v>9.1724137931034484</v>
      </c>
      <c r="M1447" s="20">
        <v>10.13333333333334</v>
      </c>
      <c r="N1447" s="20">
        <v>9.2758620689655142</v>
      </c>
      <c r="O1447" s="20">
        <v>4.6000000000000014</v>
      </c>
      <c r="P1447" s="20">
        <v>3.1022222222222209</v>
      </c>
      <c r="Q1447" s="20">
        <v>2.8620689655172411</v>
      </c>
      <c r="R1447" s="20">
        <v>4.8300492610837438</v>
      </c>
      <c r="S1447" s="20">
        <v>8.6785714285714253</v>
      </c>
      <c r="T1447" s="20">
        <v>10.086206896551721</v>
      </c>
      <c r="U1447" s="20">
        <v>8.2962962962962941</v>
      </c>
      <c r="V1447" s="43">
        <v>83.019300184335847</v>
      </c>
      <c r="W1447" s="23">
        <v>345</v>
      </c>
      <c r="X1447" s="44">
        <v>0.95833333333333337</v>
      </c>
      <c r="Y1447" s="45"/>
      <c r="Z1447" s="5"/>
      <c r="AA1447" s="6"/>
      <c r="AB1447" s="6"/>
      <c r="AC1447" s="6"/>
      <c r="AD1447" s="6"/>
      <c r="AE1447" s="6"/>
      <c r="AF1447" s="6"/>
      <c r="AG1447" s="6"/>
      <c r="AH1447" s="6"/>
      <c r="AI1447" s="6"/>
      <c r="AJ1447" s="6"/>
      <c r="AK1447" s="6"/>
      <c r="AL1447" s="6"/>
      <c r="AM1447" s="6"/>
    </row>
    <row r="1448" spans="1:39" ht="16.5" customHeight="1" x14ac:dyDescent="0.25">
      <c r="A1448" s="16">
        <v>21135040</v>
      </c>
      <c r="B1448" s="17" t="s">
        <v>1236</v>
      </c>
      <c r="C1448" s="17" t="s">
        <v>2526</v>
      </c>
      <c r="D1448" s="17" t="s">
        <v>1001</v>
      </c>
      <c r="E1448" s="17" t="s">
        <v>71</v>
      </c>
      <c r="F1448" s="17">
        <v>10</v>
      </c>
      <c r="G1448" s="17">
        <v>485</v>
      </c>
      <c r="H1448" s="18">
        <v>-75.119805560000003</v>
      </c>
      <c r="I1448" s="19">
        <v>3.7737500000000002</v>
      </c>
      <c r="J1448" s="42">
        <v>9.1578947368421026</v>
      </c>
      <c r="K1448" s="20">
        <v>11.32750698585544</v>
      </c>
      <c r="L1448" s="20">
        <v>14.42105263157895</v>
      </c>
      <c r="M1448" s="20">
        <v>15.22222222222222</v>
      </c>
      <c r="N1448" s="20">
        <v>15.444444444444439</v>
      </c>
      <c r="O1448" s="20">
        <v>8.5593869731800769</v>
      </c>
      <c r="P1448" s="20">
        <v>6.5263157894736832</v>
      </c>
      <c r="Q1448" s="20">
        <v>5.526315789473685</v>
      </c>
      <c r="R1448" s="20">
        <v>10.33377541998232</v>
      </c>
      <c r="S1448" s="20">
        <v>14.079629629629631</v>
      </c>
      <c r="T1448" s="20">
        <v>15.860153256704979</v>
      </c>
      <c r="U1448" s="20">
        <v>12.33333333333333</v>
      </c>
      <c r="V1448" s="43">
        <v>138.7920312127209</v>
      </c>
      <c r="W1448" s="23">
        <v>221</v>
      </c>
      <c r="X1448" s="44">
        <v>0.92083333333333328</v>
      </c>
      <c r="Y1448" s="45" t="s">
        <v>1214</v>
      </c>
      <c r="Z1448" s="5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  <c r="AK1448" s="6"/>
      <c r="AL1448" s="6"/>
      <c r="AM1448" s="6"/>
    </row>
    <row r="1449" spans="1:39" ht="16.5" customHeight="1" x14ac:dyDescent="0.25">
      <c r="A1449" s="16">
        <v>21160030</v>
      </c>
      <c r="B1449" s="17" t="s">
        <v>1211</v>
      </c>
      <c r="C1449" s="17" t="s">
        <v>1013</v>
      </c>
      <c r="D1449" s="17" t="s">
        <v>1013</v>
      </c>
      <c r="E1449" s="17" t="s">
        <v>71</v>
      </c>
      <c r="F1449" s="17">
        <v>10</v>
      </c>
      <c r="G1449" s="17">
        <v>448</v>
      </c>
      <c r="H1449" s="18">
        <v>-74.687611110000006</v>
      </c>
      <c r="I1449" s="19">
        <v>4.0663888899999998</v>
      </c>
      <c r="J1449" s="42">
        <v>7.7666666666666639</v>
      </c>
      <c r="K1449" s="20">
        <v>9.0923539154068305</v>
      </c>
      <c r="L1449" s="20">
        <v>12.72413793103448</v>
      </c>
      <c r="M1449" s="20">
        <v>13.862068965517251</v>
      </c>
      <c r="N1449" s="20">
        <v>12.33809523809524</v>
      </c>
      <c r="O1449" s="20">
        <v>8.2307692307692317</v>
      </c>
      <c r="P1449" s="20">
        <v>6.0740740740740717</v>
      </c>
      <c r="Q1449" s="20">
        <v>4.9999999999999973</v>
      </c>
      <c r="R1449" s="20">
        <v>8.3571428571428577</v>
      </c>
      <c r="S1449" s="20">
        <v>13.3768472906404</v>
      </c>
      <c r="T1449" s="20">
        <v>14.892857142857141</v>
      </c>
      <c r="U1449" s="20">
        <v>9.3023809523809486</v>
      </c>
      <c r="V1449" s="43">
        <v>121.01739426458511</v>
      </c>
      <c r="W1449" s="23">
        <v>339</v>
      </c>
      <c r="X1449" s="44">
        <v>0.94166666666666665</v>
      </c>
      <c r="Y1449" s="45"/>
      <c r="Z1449" s="5"/>
      <c r="AA1449" s="6"/>
      <c r="AB1449" s="6"/>
      <c r="AC1449" s="6"/>
      <c r="AD1449" s="6"/>
      <c r="AE1449" s="6"/>
      <c r="AF1449" s="6"/>
      <c r="AG1449" s="6"/>
      <c r="AH1449" s="6"/>
      <c r="AI1449" s="6"/>
      <c r="AJ1449" s="6"/>
      <c r="AK1449" s="6"/>
      <c r="AL1449" s="6"/>
      <c r="AM1449" s="6"/>
    </row>
    <row r="1450" spans="1:39" ht="16.5" customHeight="1" x14ac:dyDescent="0.25">
      <c r="A1450" s="16">
        <v>21160160</v>
      </c>
      <c r="B1450" s="17" t="s">
        <v>1211</v>
      </c>
      <c r="C1450" s="17" t="s">
        <v>2286</v>
      </c>
      <c r="D1450" s="17" t="s">
        <v>2287</v>
      </c>
      <c r="E1450" s="17" t="s">
        <v>71</v>
      </c>
      <c r="F1450" s="17">
        <v>10</v>
      </c>
      <c r="G1450" s="17">
        <v>1388</v>
      </c>
      <c r="H1450" s="18">
        <v>-74.799722220000007</v>
      </c>
      <c r="I1450" s="19">
        <v>3.6205555600000001</v>
      </c>
      <c r="J1450" s="42">
        <v>11.073333333333331</v>
      </c>
      <c r="K1450" s="20">
        <v>11.55977011494253</v>
      </c>
      <c r="L1450" s="20">
        <v>16.56666666666667</v>
      </c>
      <c r="M1450" s="20">
        <v>16.633333333333329</v>
      </c>
      <c r="N1450" s="20">
        <v>15.22111111111111</v>
      </c>
      <c r="O1450" s="20">
        <v>10.133333333333329</v>
      </c>
      <c r="P1450" s="20">
        <v>7.7666666666666639</v>
      </c>
      <c r="Q1450" s="20">
        <v>5.0333333333333314</v>
      </c>
      <c r="R1450" s="20">
        <v>7.7505747126436813</v>
      </c>
      <c r="S1450" s="20">
        <v>15.933333333333341</v>
      </c>
      <c r="T1450" s="20">
        <v>21.966666666666669</v>
      </c>
      <c r="U1450" s="20">
        <v>15.66666666666667</v>
      </c>
      <c r="V1450" s="43">
        <v>155.3047892720306</v>
      </c>
      <c r="W1450" s="23">
        <v>360</v>
      </c>
      <c r="X1450" s="44">
        <v>1</v>
      </c>
      <c r="Y1450" s="45"/>
      <c r="Z1450" s="5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  <c r="AK1450" s="6"/>
      <c r="AL1450" s="6"/>
      <c r="AM1450" s="6"/>
    </row>
    <row r="1451" spans="1:39" ht="16.5" customHeight="1" x14ac:dyDescent="0.25">
      <c r="A1451" s="16">
        <v>21160130</v>
      </c>
      <c r="B1451" s="17" t="s">
        <v>1211</v>
      </c>
      <c r="C1451" s="17" t="s">
        <v>1153</v>
      </c>
      <c r="D1451" s="17" t="s">
        <v>2287</v>
      </c>
      <c r="E1451" s="17" t="s">
        <v>71</v>
      </c>
      <c r="F1451" s="17">
        <v>10</v>
      </c>
      <c r="G1451" s="17">
        <v>1335</v>
      </c>
      <c r="H1451" s="18">
        <v>-74.74972222000001</v>
      </c>
      <c r="I1451" s="19">
        <v>3.6510555600000001</v>
      </c>
      <c r="J1451" s="42">
        <v>9.7632183908045995</v>
      </c>
      <c r="K1451" s="20">
        <v>9.917731866825207</v>
      </c>
      <c r="L1451" s="20">
        <v>15.66666666666667</v>
      </c>
      <c r="M1451" s="20">
        <v>15.75</v>
      </c>
      <c r="N1451" s="20">
        <v>14.31379310344828</v>
      </c>
      <c r="O1451" s="20">
        <v>7.5172413793103443</v>
      </c>
      <c r="P1451" s="20">
        <v>5.7044444444444427</v>
      </c>
      <c r="Q1451" s="20">
        <v>3.6551724137931019</v>
      </c>
      <c r="R1451" s="20">
        <v>7.2309325632750117</v>
      </c>
      <c r="S1451" s="20">
        <v>14.99444444444444</v>
      </c>
      <c r="T1451" s="20">
        <v>19.366666666666671</v>
      </c>
      <c r="U1451" s="20">
        <v>13.4</v>
      </c>
      <c r="V1451" s="43">
        <v>137.2803119396788</v>
      </c>
      <c r="W1451" s="23">
        <v>352</v>
      </c>
      <c r="X1451" s="44">
        <v>0.97777777777777775</v>
      </c>
      <c r="Y1451" s="45"/>
      <c r="Z1451" s="5"/>
      <c r="AA1451" s="6"/>
      <c r="AB1451" s="6"/>
      <c r="AC1451" s="6"/>
      <c r="AD1451" s="6"/>
      <c r="AE1451" s="6"/>
      <c r="AF1451" s="6"/>
      <c r="AG1451" s="6"/>
      <c r="AH1451" s="6"/>
      <c r="AI1451" s="6"/>
      <c r="AJ1451" s="6"/>
      <c r="AK1451" s="6"/>
      <c r="AL1451" s="6"/>
      <c r="AM1451" s="6"/>
    </row>
    <row r="1452" spans="1:39" ht="16.5" customHeight="1" x14ac:dyDescent="0.25">
      <c r="A1452" s="16">
        <v>21215080</v>
      </c>
      <c r="B1452" s="17" t="s">
        <v>1236</v>
      </c>
      <c r="C1452" s="17" t="s">
        <v>994</v>
      </c>
      <c r="D1452" s="17" t="s">
        <v>995</v>
      </c>
      <c r="E1452" s="17" t="s">
        <v>71</v>
      </c>
      <c r="F1452" s="17">
        <v>10</v>
      </c>
      <c r="G1452" s="17">
        <v>432</v>
      </c>
      <c r="H1452" s="18">
        <v>-74.995361110000005</v>
      </c>
      <c r="I1452" s="19">
        <v>4.2315277800000004</v>
      </c>
      <c r="J1452" s="42">
        <v>6.1377777777777771</v>
      </c>
      <c r="K1452" s="20">
        <v>7.9660753757736513</v>
      </c>
      <c r="L1452" s="20">
        <v>12.24642857142857</v>
      </c>
      <c r="M1452" s="20">
        <v>14.701058201058199</v>
      </c>
      <c r="N1452" s="20">
        <v>14.420987654320991</v>
      </c>
      <c r="O1452" s="20">
        <v>8.909376592491931</v>
      </c>
      <c r="P1452" s="20">
        <v>7.2144444444444424</v>
      </c>
      <c r="Q1452" s="20">
        <v>5.4114942528735606</v>
      </c>
      <c r="R1452" s="20">
        <v>9.2558109833971915</v>
      </c>
      <c r="S1452" s="20">
        <v>13.135221674876851</v>
      </c>
      <c r="T1452" s="20">
        <v>11.48773946360153</v>
      </c>
      <c r="U1452" s="20">
        <v>9.1341762452107247</v>
      </c>
      <c r="V1452" s="43">
        <v>120.0205912372554</v>
      </c>
      <c r="W1452" s="23">
        <v>349</v>
      </c>
      <c r="X1452" s="44">
        <v>0.96944444444444444</v>
      </c>
      <c r="Y1452" s="45"/>
      <c r="Z1452" s="5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  <c r="AK1452" s="6"/>
      <c r="AL1452" s="6"/>
      <c r="AM1452" s="6"/>
    </row>
    <row r="1453" spans="1:39" ht="16.5" customHeight="1" x14ac:dyDescent="0.25">
      <c r="A1453" s="16">
        <v>21185090</v>
      </c>
      <c r="B1453" s="17" t="s">
        <v>1244</v>
      </c>
      <c r="C1453" s="17" t="s">
        <v>2288</v>
      </c>
      <c r="D1453" s="17" t="s">
        <v>995</v>
      </c>
      <c r="E1453" s="17" t="s">
        <v>71</v>
      </c>
      <c r="F1453" s="17">
        <v>10</v>
      </c>
      <c r="G1453" s="17">
        <v>393</v>
      </c>
      <c r="H1453" s="18">
        <v>-74.960472220000014</v>
      </c>
      <c r="I1453" s="19">
        <v>4.1881388900000003</v>
      </c>
      <c r="J1453" s="42">
        <v>7.6499999999999986</v>
      </c>
      <c r="K1453" s="20">
        <v>8.4854371921182263</v>
      </c>
      <c r="L1453" s="20">
        <v>12.3</v>
      </c>
      <c r="M1453" s="20">
        <v>16.317241379310349</v>
      </c>
      <c r="N1453" s="20">
        <v>15.1</v>
      </c>
      <c r="O1453" s="20">
        <v>10.85</v>
      </c>
      <c r="P1453" s="20">
        <v>7.4842105263157892</v>
      </c>
      <c r="Q1453" s="20">
        <v>6.0583333333333318</v>
      </c>
      <c r="R1453" s="20">
        <v>11.25</v>
      </c>
      <c r="S1453" s="20">
        <v>14.25</v>
      </c>
      <c r="T1453" s="20">
        <v>12.95</v>
      </c>
      <c r="U1453" s="20">
        <v>9.4210526315789451</v>
      </c>
      <c r="V1453" s="43">
        <v>132.11627506265671</v>
      </c>
      <c r="W1453" s="23">
        <v>238</v>
      </c>
      <c r="X1453" s="44">
        <v>0.9916666666666667</v>
      </c>
      <c r="Y1453" s="45" t="s">
        <v>1214</v>
      </c>
      <c r="Z1453" s="5"/>
      <c r="AA1453" s="6"/>
      <c r="AB1453" s="6"/>
      <c r="AC1453" s="6"/>
      <c r="AD1453" s="6"/>
      <c r="AE1453" s="6"/>
      <c r="AF1453" s="6"/>
      <c r="AG1453" s="6"/>
      <c r="AH1453" s="6"/>
      <c r="AI1453" s="6"/>
      <c r="AJ1453" s="6"/>
      <c r="AK1453" s="6"/>
      <c r="AL1453" s="6"/>
      <c r="AM1453" s="6"/>
    </row>
    <row r="1454" spans="1:39" ht="16.5" customHeight="1" x14ac:dyDescent="0.25">
      <c r="A1454" s="16">
        <v>21185040</v>
      </c>
      <c r="B1454" s="17" t="s">
        <v>1227</v>
      </c>
      <c r="C1454" s="17" t="s">
        <v>2289</v>
      </c>
      <c r="D1454" s="17" t="s">
        <v>2290</v>
      </c>
      <c r="E1454" s="17" t="s">
        <v>71</v>
      </c>
      <c r="F1454" s="17">
        <v>10</v>
      </c>
      <c r="G1454" s="17">
        <v>305</v>
      </c>
      <c r="H1454" s="18">
        <v>-74.798000000000002</v>
      </c>
      <c r="I1454" s="19">
        <v>4.2754444400000002</v>
      </c>
      <c r="J1454" s="42">
        <v>6.5044444444444416</v>
      </c>
      <c r="K1454" s="20">
        <v>8.7950738916256128</v>
      </c>
      <c r="L1454" s="20">
        <v>12.93333333333333</v>
      </c>
      <c r="M1454" s="20">
        <v>15.19885057471264</v>
      </c>
      <c r="N1454" s="20">
        <v>14.776190476190481</v>
      </c>
      <c r="O1454" s="20">
        <v>10.148275862068971</v>
      </c>
      <c r="P1454" s="20">
        <v>6.758620689655169</v>
      </c>
      <c r="Q1454" s="20">
        <v>6.0666666666666647</v>
      </c>
      <c r="R1454" s="20">
        <v>9.8333333333333339</v>
      </c>
      <c r="S1454" s="20">
        <v>13.04666666666667</v>
      </c>
      <c r="T1454" s="20">
        <v>12.651851851851861</v>
      </c>
      <c r="U1454" s="20">
        <v>8.5044444444444434</v>
      </c>
      <c r="V1454" s="43">
        <v>125.2177522349936</v>
      </c>
      <c r="W1454" s="23">
        <v>359</v>
      </c>
      <c r="X1454" s="44">
        <v>0.99722222222222223</v>
      </c>
      <c r="Y1454" s="45"/>
      <c r="Z1454" s="5"/>
      <c r="AA1454" s="6"/>
      <c r="AB1454" s="6"/>
      <c r="AC1454" s="6"/>
      <c r="AD1454" s="6"/>
      <c r="AE1454" s="6"/>
      <c r="AF1454" s="6"/>
      <c r="AG1454" s="6"/>
      <c r="AH1454" s="6"/>
      <c r="AI1454" s="6"/>
      <c r="AJ1454" s="6"/>
      <c r="AK1454" s="6"/>
      <c r="AL1454" s="6"/>
      <c r="AM1454" s="6"/>
    </row>
    <row r="1455" spans="1:39" ht="16.5" customHeight="1" x14ac:dyDescent="0.25">
      <c r="A1455" s="16">
        <v>23010020</v>
      </c>
      <c r="B1455" s="17" t="s">
        <v>1211</v>
      </c>
      <c r="C1455" s="17" t="s">
        <v>2291</v>
      </c>
      <c r="D1455" s="17" t="s">
        <v>2292</v>
      </c>
      <c r="E1455" s="17" t="s">
        <v>71</v>
      </c>
      <c r="F1455" s="17">
        <v>10</v>
      </c>
      <c r="G1455" s="17">
        <v>1670</v>
      </c>
      <c r="H1455" s="18">
        <v>-75.047877779999993</v>
      </c>
      <c r="I1455" s="19">
        <v>5.1542988900000006</v>
      </c>
      <c r="J1455" s="42">
        <v>14.34482758620689</v>
      </c>
      <c r="K1455" s="20">
        <v>14.54870029908515</v>
      </c>
      <c r="L1455" s="20">
        <v>19.25</v>
      </c>
      <c r="M1455" s="20">
        <v>20.26040428061831</v>
      </c>
      <c r="N1455" s="20">
        <v>17.672413793103448</v>
      </c>
      <c r="O1455" s="20">
        <v>9.1391200951248486</v>
      </c>
      <c r="P1455" s="20">
        <v>8.413793103448274</v>
      </c>
      <c r="Q1455" s="20">
        <v>8.6298850574712613</v>
      </c>
      <c r="R1455" s="20">
        <v>15.068965517241381</v>
      </c>
      <c r="S1455" s="20">
        <v>19.25925925925926</v>
      </c>
      <c r="T1455" s="20">
        <v>20.098765432098769</v>
      </c>
      <c r="U1455" s="20">
        <v>17.285714285714281</v>
      </c>
      <c r="V1455" s="43">
        <v>183.9718487093719</v>
      </c>
      <c r="W1455" s="23">
        <v>341</v>
      </c>
      <c r="X1455" s="44">
        <v>0.94722222222222219</v>
      </c>
      <c r="Y1455" s="45"/>
      <c r="Z1455" s="5"/>
      <c r="AA1455" s="6"/>
      <c r="AB1455" s="6"/>
      <c r="AC1455" s="6"/>
      <c r="AD1455" s="6"/>
      <c r="AE1455" s="6"/>
      <c r="AF1455" s="6"/>
      <c r="AG1455" s="6"/>
      <c r="AH1455" s="6"/>
      <c r="AI1455" s="6"/>
      <c r="AJ1455" s="6"/>
      <c r="AK1455" s="6"/>
      <c r="AL1455" s="6"/>
      <c r="AM1455" s="6"/>
    </row>
    <row r="1456" spans="1:39" ht="16.5" customHeight="1" x14ac:dyDescent="0.25">
      <c r="A1456" s="16">
        <v>21185030</v>
      </c>
      <c r="B1456" s="17" t="s">
        <v>1227</v>
      </c>
      <c r="C1456" s="17" t="s">
        <v>980</v>
      </c>
      <c r="D1456" s="17" t="s">
        <v>980</v>
      </c>
      <c r="E1456" s="17" t="s">
        <v>71</v>
      </c>
      <c r="F1456" s="17">
        <v>10</v>
      </c>
      <c r="G1456" s="17">
        <v>332</v>
      </c>
      <c r="H1456" s="18">
        <v>-74.981388890000005</v>
      </c>
      <c r="I1456" s="19">
        <v>4.0088333299999999</v>
      </c>
      <c r="J1456" s="42">
        <v>6.8770114942528719</v>
      </c>
      <c r="K1456" s="20">
        <v>8.8053684237104815</v>
      </c>
      <c r="L1456" s="20">
        <v>12.88682722130998</v>
      </c>
      <c r="M1456" s="20">
        <v>14.63495838287753</v>
      </c>
      <c r="N1456" s="20">
        <v>14</v>
      </c>
      <c r="O1456" s="20">
        <v>8.7810344827586206</v>
      </c>
      <c r="P1456" s="20">
        <v>6.625287356321838</v>
      </c>
      <c r="Q1456" s="20">
        <v>5.6333333333333311</v>
      </c>
      <c r="R1456" s="20">
        <v>8.7931034482758648</v>
      </c>
      <c r="S1456" s="20">
        <v>13.24137931034482</v>
      </c>
      <c r="T1456" s="20">
        <v>13.053592661797181</v>
      </c>
      <c r="U1456" s="20">
        <v>9.7523541932737317</v>
      </c>
      <c r="V1456" s="43">
        <v>123.0842503082562</v>
      </c>
      <c r="W1456" s="23">
        <v>346</v>
      </c>
      <c r="X1456" s="44">
        <v>0.96111111111111114</v>
      </c>
      <c r="Y1456" s="45"/>
      <c r="Z1456" s="5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  <c r="AK1456" s="6"/>
      <c r="AL1456" s="6"/>
      <c r="AM1456" s="6"/>
    </row>
    <row r="1457" spans="1:39" ht="16.5" customHeight="1" x14ac:dyDescent="0.25">
      <c r="A1457" s="16">
        <v>21180160</v>
      </c>
      <c r="B1457" s="17" t="s">
        <v>1211</v>
      </c>
      <c r="C1457" s="17" t="s">
        <v>926</v>
      </c>
      <c r="D1457" s="17" t="s">
        <v>980</v>
      </c>
      <c r="E1457" s="17" t="s">
        <v>71</v>
      </c>
      <c r="F1457" s="17">
        <v>10</v>
      </c>
      <c r="G1457" s="17">
        <v>319</v>
      </c>
      <c r="H1457" s="18">
        <v>-74.841499999999996</v>
      </c>
      <c r="I1457" s="19">
        <v>4.0559444400000002</v>
      </c>
      <c r="J1457" s="42">
        <v>4.3999999999999986</v>
      </c>
      <c r="K1457" s="20">
        <v>5.2707820197044342</v>
      </c>
      <c r="L1457" s="20">
        <v>7.2755555555555516</v>
      </c>
      <c r="M1457" s="20">
        <v>9.6666666666666643</v>
      </c>
      <c r="N1457" s="20">
        <v>8.9488888888888862</v>
      </c>
      <c r="O1457" s="20">
        <v>4.7333333333333334</v>
      </c>
      <c r="P1457" s="20">
        <v>2.9333333333333318</v>
      </c>
      <c r="Q1457" s="20">
        <v>2.333333333333333</v>
      </c>
      <c r="R1457" s="20">
        <v>5.2666666666666666</v>
      </c>
      <c r="S1457" s="20">
        <v>7.8333333333333286</v>
      </c>
      <c r="T1457" s="20">
        <v>7.7999999999999989</v>
      </c>
      <c r="U1457" s="20">
        <v>5.0666666666666647</v>
      </c>
      <c r="V1457" s="43">
        <v>71.528559797482188</v>
      </c>
      <c r="W1457" s="23">
        <v>360</v>
      </c>
      <c r="X1457" s="44">
        <v>1</v>
      </c>
      <c r="Y1457" s="45"/>
      <c r="Z1457" s="5"/>
      <c r="AA1457" s="6"/>
      <c r="AB1457" s="6"/>
      <c r="AC1457" s="6"/>
      <c r="AD1457" s="6"/>
      <c r="AE1457" s="6"/>
      <c r="AF1457" s="6"/>
      <c r="AG1457" s="6"/>
      <c r="AH1457" s="6"/>
      <c r="AI1457" s="6"/>
      <c r="AJ1457" s="6"/>
      <c r="AK1457" s="6"/>
      <c r="AL1457" s="6"/>
      <c r="AM1457" s="6"/>
    </row>
    <row r="1458" spans="1:39" ht="16.5" customHeight="1" x14ac:dyDescent="0.25">
      <c r="A1458" s="16">
        <v>23010080</v>
      </c>
      <c r="B1458" s="17" t="s">
        <v>1211</v>
      </c>
      <c r="C1458" s="17" t="s">
        <v>2293</v>
      </c>
      <c r="D1458" s="17" t="s">
        <v>2294</v>
      </c>
      <c r="E1458" s="17" t="s">
        <v>71</v>
      </c>
      <c r="F1458" s="17">
        <v>10</v>
      </c>
      <c r="G1458" s="17">
        <v>2508</v>
      </c>
      <c r="H1458" s="18">
        <v>-74.749583329999993</v>
      </c>
      <c r="I1458" s="19">
        <v>5.2014166700000004</v>
      </c>
      <c r="J1458" s="42">
        <v>4.3793103448275854</v>
      </c>
      <c r="K1458" s="20">
        <v>4.4807945473076263</v>
      </c>
      <c r="L1458" s="20">
        <v>7.0344827586206877</v>
      </c>
      <c r="M1458" s="20">
        <v>9.6169950738916246</v>
      </c>
      <c r="N1458" s="20">
        <v>9.7066666666666652</v>
      </c>
      <c r="O1458" s="20">
        <v>4.2666666666666657</v>
      </c>
      <c r="P1458" s="20">
        <v>4.0011111111111104</v>
      </c>
      <c r="Q1458" s="20">
        <v>4.8965517241379297</v>
      </c>
      <c r="R1458" s="20">
        <v>7.8347205707491074</v>
      </c>
      <c r="S1458" s="20">
        <v>11.444444444444439</v>
      </c>
      <c r="T1458" s="20">
        <v>11.30376766091052</v>
      </c>
      <c r="U1458" s="20">
        <v>6.1428571428571406</v>
      </c>
      <c r="V1458" s="43">
        <v>85.108368712191108</v>
      </c>
      <c r="W1458" s="23">
        <v>346</v>
      </c>
      <c r="X1458" s="44">
        <v>0.96111111111111114</v>
      </c>
      <c r="Y1458" s="45"/>
      <c r="Z1458" s="5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  <c r="AK1458" s="6"/>
      <c r="AL1458" s="6"/>
      <c r="AM1458" s="6"/>
    </row>
    <row r="1459" spans="1:39" ht="16.5" customHeight="1" x14ac:dyDescent="0.25">
      <c r="A1459" s="16">
        <v>23025020</v>
      </c>
      <c r="B1459" s="17" t="s">
        <v>1236</v>
      </c>
      <c r="C1459" s="17" t="s">
        <v>943</v>
      </c>
      <c r="D1459" s="17" t="s">
        <v>2294</v>
      </c>
      <c r="E1459" s="17" t="s">
        <v>71</v>
      </c>
      <c r="F1459" s="17">
        <v>10</v>
      </c>
      <c r="G1459" s="17">
        <v>208</v>
      </c>
      <c r="H1459" s="18">
        <v>-74.729138890000002</v>
      </c>
      <c r="I1459" s="19">
        <v>5.2626388899999998</v>
      </c>
      <c r="J1459" s="42">
        <v>7.8766666666666652</v>
      </c>
      <c r="K1459" s="20">
        <v>7.9322660098522162</v>
      </c>
      <c r="L1459" s="20">
        <v>13.5</v>
      </c>
      <c r="M1459" s="20">
        <v>16.177586206896549</v>
      </c>
      <c r="N1459" s="20">
        <v>16.03206896551724</v>
      </c>
      <c r="O1459" s="20">
        <v>9.5344827586206904</v>
      </c>
      <c r="P1459" s="20">
        <v>8.9583333333333321</v>
      </c>
      <c r="Q1459" s="20">
        <v>10.09879310344828</v>
      </c>
      <c r="R1459" s="20">
        <v>14.058076225045371</v>
      </c>
      <c r="S1459" s="20">
        <v>18.37833333333333</v>
      </c>
      <c r="T1459" s="20">
        <v>17.225862068965519</v>
      </c>
      <c r="U1459" s="20">
        <v>12.43666666666666</v>
      </c>
      <c r="V1459" s="43">
        <v>152.20913533834579</v>
      </c>
      <c r="W1459" s="23">
        <v>238</v>
      </c>
      <c r="X1459" s="44">
        <v>0.9916666666666667</v>
      </c>
      <c r="Y1459" s="45" t="s">
        <v>1214</v>
      </c>
      <c r="Z1459" s="5"/>
      <c r="AA1459" s="6"/>
      <c r="AB1459" s="6"/>
      <c r="AC1459" s="6"/>
      <c r="AD1459" s="6"/>
      <c r="AE1459" s="6"/>
      <c r="AF1459" s="6"/>
      <c r="AG1459" s="6"/>
      <c r="AH1459" s="6"/>
      <c r="AI1459" s="6"/>
      <c r="AJ1459" s="6"/>
      <c r="AK1459" s="6"/>
      <c r="AL1459" s="6"/>
      <c r="AM1459" s="6"/>
    </row>
    <row r="1460" spans="1:39" ht="16.5" customHeight="1" x14ac:dyDescent="0.25">
      <c r="A1460" s="16">
        <v>21245040</v>
      </c>
      <c r="B1460" s="17" t="s">
        <v>1909</v>
      </c>
      <c r="C1460" s="17" t="s">
        <v>70</v>
      </c>
      <c r="D1460" s="17" t="s">
        <v>72</v>
      </c>
      <c r="E1460" s="17" t="s">
        <v>71</v>
      </c>
      <c r="F1460" s="17">
        <v>10</v>
      </c>
      <c r="G1460" s="17">
        <v>943</v>
      </c>
      <c r="H1460" s="18">
        <v>-75.139416669999989</v>
      </c>
      <c r="I1460" s="19">
        <v>4.42413889</v>
      </c>
      <c r="J1460" s="42">
        <v>12.29666666666667</v>
      </c>
      <c r="K1460" s="20">
        <v>13.573761631089219</v>
      </c>
      <c r="L1460" s="20">
        <v>17.758620689655171</v>
      </c>
      <c r="M1460" s="20">
        <v>19.612366230677761</v>
      </c>
      <c r="N1460" s="20">
        <v>18.862068965517249</v>
      </c>
      <c r="O1460" s="20">
        <v>12.26872770511296</v>
      </c>
      <c r="P1460" s="20">
        <v>10.25632183908046</v>
      </c>
      <c r="Q1460" s="20">
        <v>8.9218390804597671</v>
      </c>
      <c r="R1460" s="20">
        <v>13.44827586206897</v>
      </c>
      <c r="S1460" s="20">
        <v>18.896551724137929</v>
      </c>
      <c r="T1460" s="20">
        <v>18.862068965517238</v>
      </c>
      <c r="U1460" s="20">
        <v>14.58735632183908</v>
      </c>
      <c r="V1460" s="43">
        <v>179.34462568182249</v>
      </c>
      <c r="W1460" s="23">
        <v>350</v>
      </c>
      <c r="X1460" s="44">
        <v>0.97222222222222221</v>
      </c>
      <c r="Y1460" s="45"/>
      <c r="Z1460" s="5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  <c r="AK1460" s="6"/>
      <c r="AL1460" s="6"/>
      <c r="AM1460" s="6"/>
    </row>
    <row r="1461" spans="1:39" ht="16.5" customHeight="1" x14ac:dyDescent="0.25">
      <c r="A1461" s="16">
        <v>21210200</v>
      </c>
      <c r="B1461" s="17" t="s">
        <v>1211</v>
      </c>
      <c r="C1461" s="17" t="s">
        <v>1578</v>
      </c>
      <c r="D1461" s="17" t="s">
        <v>72</v>
      </c>
      <c r="E1461" s="17" t="s">
        <v>71</v>
      </c>
      <c r="F1461" s="17">
        <v>10</v>
      </c>
      <c r="G1461" s="17">
        <v>728</v>
      </c>
      <c r="H1461" s="18">
        <v>-75.073444440000003</v>
      </c>
      <c r="I1461" s="19">
        <v>4.3351388899999996</v>
      </c>
      <c r="J1461" s="42">
        <v>4.2333333333333334</v>
      </c>
      <c r="K1461" s="20">
        <v>5.5966543513957303</v>
      </c>
      <c r="L1461" s="20">
        <v>8.3999999999999968</v>
      </c>
      <c r="M1461" s="20">
        <v>10.14137931034483</v>
      </c>
      <c r="N1461" s="20">
        <v>9.8999999999999986</v>
      </c>
      <c r="O1461" s="20">
        <v>5.9666666666666668</v>
      </c>
      <c r="P1461" s="20">
        <v>3.7586206896551722</v>
      </c>
      <c r="Q1461" s="20">
        <v>3.7088888888888878</v>
      </c>
      <c r="R1461" s="20">
        <v>7</v>
      </c>
      <c r="S1461" s="20">
        <v>9.8333333333333321</v>
      </c>
      <c r="T1461" s="20">
        <v>8.4999999999999982</v>
      </c>
      <c r="U1461" s="20">
        <v>5.6999999999999984</v>
      </c>
      <c r="V1461" s="43">
        <v>82.738876573617958</v>
      </c>
      <c r="W1461" s="23">
        <v>359</v>
      </c>
      <c r="X1461" s="44">
        <v>0.99722222222222223</v>
      </c>
      <c r="Y1461" s="45"/>
      <c r="Z1461" s="5"/>
      <c r="AA1461" s="6"/>
      <c r="AB1461" s="6"/>
      <c r="AC1461" s="6"/>
      <c r="AD1461" s="6"/>
      <c r="AE1461" s="6"/>
      <c r="AF1461" s="6"/>
      <c r="AG1461" s="6"/>
      <c r="AH1461" s="6"/>
      <c r="AI1461" s="6"/>
      <c r="AJ1461" s="6"/>
      <c r="AK1461" s="6"/>
      <c r="AL1461" s="6"/>
      <c r="AM1461" s="6"/>
    </row>
    <row r="1462" spans="1:39" ht="16.5" customHeight="1" x14ac:dyDescent="0.25">
      <c r="A1462" s="16">
        <v>21220050</v>
      </c>
      <c r="B1462" s="17" t="s">
        <v>1211</v>
      </c>
      <c r="C1462" s="17" t="s">
        <v>2295</v>
      </c>
      <c r="D1462" s="17" t="s">
        <v>72</v>
      </c>
      <c r="E1462" s="17" t="s">
        <v>71</v>
      </c>
      <c r="F1462" s="17">
        <v>10</v>
      </c>
      <c r="G1462" s="17">
        <v>680</v>
      </c>
      <c r="H1462" s="18">
        <v>-75.053055560000004</v>
      </c>
      <c r="I1462" s="19">
        <v>4.3534444399999996</v>
      </c>
      <c r="J1462" s="42">
        <v>3.899999999999999</v>
      </c>
      <c r="K1462" s="20">
        <v>4.8277811986863712</v>
      </c>
      <c r="L1462" s="20">
        <v>7.0344827586206868</v>
      </c>
      <c r="M1462" s="20">
        <v>8.678571428571427</v>
      </c>
      <c r="N1462" s="20">
        <v>8.4482758620689626</v>
      </c>
      <c r="O1462" s="20">
        <v>4.8620689655172429</v>
      </c>
      <c r="P1462" s="20">
        <v>3.5357142857142851</v>
      </c>
      <c r="Q1462" s="20">
        <v>3.428571428571427</v>
      </c>
      <c r="R1462" s="20">
        <v>5.6071428571428577</v>
      </c>
      <c r="S1462" s="20">
        <v>8.156321839080455</v>
      </c>
      <c r="T1462" s="20">
        <v>6.9103448275862078</v>
      </c>
      <c r="U1462" s="20">
        <v>4.4733333333333318</v>
      </c>
      <c r="V1462" s="43">
        <v>69.862608784893254</v>
      </c>
      <c r="W1462" s="23">
        <v>348</v>
      </c>
      <c r="X1462" s="44">
        <v>0.96666666666666667</v>
      </c>
      <c r="Y1462" s="45"/>
      <c r="Z1462" s="5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  <c r="AK1462" s="6"/>
      <c r="AL1462" s="6"/>
      <c r="AM1462" s="6"/>
    </row>
    <row r="1463" spans="1:39" ht="16.5" customHeight="1" x14ac:dyDescent="0.25">
      <c r="A1463" s="16">
        <v>21210160</v>
      </c>
      <c r="B1463" s="17" t="s">
        <v>1235</v>
      </c>
      <c r="C1463" s="17" t="s">
        <v>2296</v>
      </c>
      <c r="D1463" s="17" t="s">
        <v>72</v>
      </c>
      <c r="E1463" s="17" t="s">
        <v>71</v>
      </c>
      <c r="F1463" s="17">
        <v>10</v>
      </c>
      <c r="G1463" s="17">
        <v>1920</v>
      </c>
      <c r="H1463" s="18">
        <v>-75.304277779999993</v>
      </c>
      <c r="I1463" s="19">
        <v>4.4666666700000004</v>
      </c>
      <c r="J1463" s="42">
        <v>12.125</v>
      </c>
      <c r="K1463" s="20">
        <v>12.49716424682396</v>
      </c>
      <c r="L1463" s="20">
        <v>17.833333333333339</v>
      </c>
      <c r="M1463" s="20">
        <v>20.111111111111111</v>
      </c>
      <c r="N1463" s="20">
        <v>19.684210526315791</v>
      </c>
      <c r="O1463" s="20">
        <v>15.51923076923077</v>
      </c>
      <c r="P1463" s="20">
        <v>13.55</v>
      </c>
      <c r="Q1463" s="20">
        <v>11.4</v>
      </c>
      <c r="R1463" s="20">
        <v>16.3</v>
      </c>
      <c r="S1463" s="20">
        <v>19.94444444444445</v>
      </c>
      <c r="T1463" s="20">
        <v>20.111111111111111</v>
      </c>
      <c r="U1463" s="20">
        <v>16.611111111111111</v>
      </c>
      <c r="V1463" s="43">
        <v>195.68671665348171</v>
      </c>
      <c r="W1463" s="23">
        <v>228</v>
      </c>
      <c r="X1463" s="44">
        <v>0.95</v>
      </c>
      <c r="Y1463" s="45" t="s">
        <v>1214</v>
      </c>
      <c r="Z1463" s="5"/>
      <c r="AA1463" s="6"/>
      <c r="AB1463" s="6"/>
      <c r="AC1463" s="6"/>
      <c r="AD1463" s="6"/>
      <c r="AE1463" s="6"/>
      <c r="AF1463" s="6"/>
      <c r="AG1463" s="6"/>
      <c r="AH1463" s="6"/>
      <c r="AI1463" s="6"/>
      <c r="AJ1463" s="6"/>
      <c r="AK1463" s="6"/>
      <c r="AL1463" s="6"/>
      <c r="AM1463" s="6"/>
    </row>
    <row r="1464" spans="1:39" ht="16.5" customHeight="1" x14ac:dyDescent="0.25">
      <c r="A1464" s="16">
        <v>21210220</v>
      </c>
      <c r="B1464" s="17" t="s">
        <v>1235</v>
      </c>
      <c r="C1464" s="17" t="s">
        <v>2297</v>
      </c>
      <c r="D1464" s="17" t="s">
        <v>72</v>
      </c>
      <c r="E1464" s="17" t="s">
        <v>71</v>
      </c>
      <c r="F1464" s="17">
        <v>10</v>
      </c>
      <c r="G1464" s="17">
        <v>2200</v>
      </c>
      <c r="H1464" s="18">
        <v>-75.32566666999999</v>
      </c>
      <c r="I1464" s="19">
        <v>4.5801111099999998</v>
      </c>
      <c r="J1464" s="42">
        <v>10.573563218390801</v>
      </c>
      <c r="K1464" s="20">
        <v>13.056087565823001</v>
      </c>
      <c r="L1464" s="20">
        <v>17.241379310344829</v>
      </c>
      <c r="M1464" s="20">
        <v>21.26634958382877</v>
      </c>
      <c r="N1464" s="20">
        <v>21.399999999999991</v>
      </c>
      <c r="O1464" s="20">
        <v>18.320689655172409</v>
      </c>
      <c r="P1464" s="20">
        <v>18.1551724137931</v>
      </c>
      <c r="Q1464" s="20">
        <v>16.26913580246914</v>
      </c>
      <c r="R1464" s="20">
        <v>17.3</v>
      </c>
      <c r="S1464" s="20">
        <v>21.03448275862068</v>
      </c>
      <c r="T1464" s="20">
        <v>19.137931034482762</v>
      </c>
      <c r="U1464" s="20">
        <v>14.107142857142859</v>
      </c>
      <c r="V1464" s="43">
        <v>207.8619342000683</v>
      </c>
      <c r="W1464" s="23">
        <v>350</v>
      </c>
      <c r="X1464" s="44">
        <v>0.97222222222222221</v>
      </c>
      <c r="Y1464" s="45"/>
      <c r="Z1464" s="5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  <c r="AK1464" s="6"/>
      <c r="AL1464" s="6"/>
      <c r="AM1464" s="6"/>
    </row>
    <row r="1465" spans="1:39" ht="16.5" customHeight="1" x14ac:dyDescent="0.25">
      <c r="A1465" s="16">
        <v>21210110</v>
      </c>
      <c r="B1465" s="17" t="s">
        <v>1235</v>
      </c>
      <c r="C1465" s="17" t="s">
        <v>2298</v>
      </c>
      <c r="D1465" s="17" t="s">
        <v>72</v>
      </c>
      <c r="E1465" s="17" t="s">
        <v>71</v>
      </c>
      <c r="F1465" s="17">
        <v>10</v>
      </c>
      <c r="G1465" s="17">
        <v>2170</v>
      </c>
      <c r="H1465" s="18">
        <v>-75.27788889</v>
      </c>
      <c r="I1465" s="19">
        <v>4.5209444400000001</v>
      </c>
      <c r="J1465" s="42">
        <v>16.597348828420259</v>
      </c>
      <c r="K1465" s="20">
        <v>16.61846936148363</v>
      </c>
      <c r="L1465" s="20">
        <v>22.036086089608251</v>
      </c>
      <c r="M1465" s="20">
        <v>22.535258769503709</v>
      </c>
      <c r="N1465" s="20">
        <v>21.73958675424192</v>
      </c>
      <c r="O1465" s="20">
        <v>18.28834610472542</v>
      </c>
      <c r="P1465" s="20">
        <v>17.502463054187189</v>
      </c>
      <c r="Q1465" s="20">
        <v>15.63925925925926</v>
      </c>
      <c r="R1465" s="20">
        <v>17.341949304493891</v>
      </c>
      <c r="S1465" s="20">
        <v>21.65557445200303</v>
      </c>
      <c r="T1465" s="20">
        <v>22.123655456222512</v>
      </c>
      <c r="U1465" s="20">
        <v>19.147732773824721</v>
      </c>
      <c r="V1465" s="43">
        <v>231.22573020797381</v>
      </c>
      <c r="W1465" s="23">
        <v>345</v>
      </c>
      <c r="X1465" s="44">
        <v>0.95833333333333337</v>
      </c>
      <c r="Y1465" s="45"/>
      <c r="Z1465" s="5"/>
      <c r="AA1465" s="6"/>
      <c r="AB1465" s="6"/>
      <c r="AC1465" s="6"/>
      <c r="AD1465" s="6"/>
      <c r="AE1465" s="6"/>
      <c r="AF1465" s="6"/>
      <c r="AG1465" s="6"/>
      <c r="AH1465" s="6"/>
      <c r="AI1465" s="6"/>
      <c r="AJ1465" s="6"/>
      <c r="AK1465" s="6"/>
      <c r="AL1465" s="6"/>
      <c r="AM1465" s="6"/>
    </row>
    <row r="1466" spans="1:39" ht="16.5" customHeight="1" x14ac:dyDescent="0.25">
      <c r="A1466" s="16">
        <v>21210080</v>
      </c>
      <c r="B1466" s="17" t="s">
        <v>1235</v>
      </c>
      <c r="C1466" s="17" t="s">
        <v>2299</v>
      </c>
      <c r="D1466" s="17" t="s">
        <v>72</v>
      </c>
      <c r="E1466" s="17" t="s">
        <v>71</v>
      </c>
      <c r="F1466" s="17">
        <v>10</v>
      </c>
      <c r="G1466" s="17">
        <v>1482</v>
      </c>
      <c r="H1466" s="18">
        <v>-75.289944439999999</v>
      </c>
      <c r="I1466" s="19">
        <v>4.49427778</v>
      </c>
      <c r="J1466" s="42">
        <v>12.392857142857149</v>
      </c>
      <c r="K1466" s="20">
        <v>13.26494407628952</v>
      </c>
      <c r="L1466" s="20">
        <v>18.857142857142851</v>
      </c>
      <c r="M1466" s="20">
        <v>20.178571428571431</v>
      </c>
      <c r="N1466" s="20">
        <v>20.172413793103448</v>
      </c>
      <c r="O1466" s="20">
        <v>15.17241379310345</v>
      </c>
      <c r="P1466" s="20">
        <v>13.27586206896552</v>
      </c>
      <c r="Q1466" s="20">
        <v>11.035714285714279</v>
      </c>
      <c r="R1466" s="20">
        <v>15.77777777777778</v>
      </c>
      <c r="S1466" s="20">
        <v>19.719230769230769</v>
      </c>
      <c r="T1466" s="20">
        <v>19.05820105820106</v>
      </c>
      <c r="U1466" s="20">
        <v>15.113095238095241</v>
      </c>
      <c r="V1466" s="43">
        <v>194.01822428905251</v>
      </c>
      <c r="W1466" s="23">
        <v>335</v>
      </c>
      <c r="X1466" s="44">
        <v>0.93055555555555558</v>
      </c>
      <c r="Y1466" s="45"/>
      <c r="Z1466" s="5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  <c r="AK1466" s="6"/>
      <c r="AL1466" s="6"/>
      <c r="AM1466" s="6"/>
    </row>
    <row r="1467" spans="1:39" ht="16.5" customHeight="1" x14ac:dyDescent="0.25">
      <c r="A1467" s="16">
        <v>21210170</v>
      </c>
      <c r="B1467" s="17" t="s">
        <v>1211</v>
      </c>
      <c r="C1467" s="17" t="s">
        <v>2300</v>
      </c>
      <c r="D1467" s="17" t="s">
        <v>72</v>
      </c>
      <c r="E1467" s="17" t="s">
        <v>71</v>
      </c>
      <c r="F1467" s="17">
        <v>10</v>
      </c>
      <c r="G1467" s="17">
        <v>2212</v>
      </c>
      <c r="H1467" s="18">
        <v>-75.40133333</v>
      </c>
      <c r="I1467" s="19">
        <v>4.3318888900000001</v>
      </c>
      <c r="J1467" s="42">
        <v>8.6923076923076898</v>
      </c>
      <c r="K1467" s="20">
        <v>9.6163907133734732</v>
      </c>
      <c r="L1467" s="20">
        <v>14.37037037037037</v>
      </c>
      <c r="M1467" s="20">
        <v>16.399999999999999</v>
      </c>
      <c r="N1467" s="20">
        <v>17.16</v>
      </c>
      <c r="O1467" s="20">
        <v>12.80769230769231</v>
      </c>
      <c r="P1467" s="20">
        <v>11.15384615384615</v>
      </c>
      <c r="Q1467" s="20">
        <v>9.0399999999999974</v>
      </c>
      <c r="R1467" s="20">
        <v>12.5</v>
      </c>
      <c r="S1467" s="20">
        <v>15</v>
      </c>
      <c r="T1467" s="20">
        <v>13.687002652519899</v>
      </c>
      <c r="U1467" s="20">
        <v>10.16</v>
      </c>
      <c r="V1467" s="43">
        <v>150.58760989010989</v>
      </c>
      <c r="W1467" s="23">
        <v>309</v>
      </c>
      <c r="X1467" s="44">
        <v>0.85833333333333328</v>
      </c>
      <c r="Y1467" s="45"/>
    </row>
    <row r="1468" spans="1:39" ht="16.5" customHeight="1" x14ac:dyDescent="0.25">
      <c r="A1468" s="16">
        <v>21245010</v>
      </c>
      <c r="B1468" s="17" t="s">
        <v>1236</v>
      </c>
      <c r="C1468" s="17" t="s">
        <v>2301</v>
      </c>
      <c r="D1468" s="17" t="s">
        <v>72</v>
      </c>
      <c r="E1468" s="17" t="s">
        <v>71</v>
      </c>
      <c r="F1468" s="17">
        <v>10</v>
      </c>
      <c r="G1468" s="17">
        <v>826</v>
      </c>
      <c r="H1468" s="18">
        <v>-75.200522220000011</v>
      </c>
      <c r="I1468" s="19">
        <v>4.4296666699999996</v>
      </c>
      <c r="J1468" s="42">
        <v>8.0524521072796915</v>
      </c>
      <c r="K1468" s="20">
        <v>9.6082595675342422</v>
      </c>
      <c r="L1468" s="20">
        <v>12.585262725779961</v>
      </c>
      <c r="M1468" s="20">
        <v>14.43519619500595</v>
      </c>
      <c r="N1468" s="20">
        <v>15.52963875205255</v>
      </c>
      <c r="O1468" s="20">
        <v>9.4915435139573052</v>
      </c>
      <c r="P1468" s="20">
        <v>7.93333333333333</v>
      </c>
      <c r="Q1468" s="20">
        <v>6.6891111111111092</v>
      </c>
      <c r="R1468" s="20">
        <v>10.16436781609195</v>
      </c>
      <c r="S1468" s="20">
        <v>13.55111111111111</v>
      </c>
      <c r="T1468" s="20">
        <v>12.41609195402299</v>
      </c>
      <c r="U1468" s="20">
        <v>8.7455555555555531</v>
      </c>
      <c r="V1468" s="43">
        <v>129.2019237428357</v>
      </c>
      <c r="W1468" s="23">
        <v>355</v>
      </c>
      <c r="X1468" s="44">
        <v>0.98611111111111116</v>
      </c>
      <c r="Y1468" s="45"/>
    </row>
    <row r="1469" spans="1:39" ht="16.5" customHeight="1" x14ac:dyDescent="0.25">
      <c r="A1469" s="16">
        <v>21210120</v>
      </c>
      <c r="B1469" s="17" t="s">
        <v>1235</v>
      </c>
      <c r="C1469" s="17" t="s">
        <v>2302</v>
      </c>
      <c r="D1469" s="17" t="s">
        <v>72</v>
      </c>
      <c r="E1469" s="17" t="s">
        <v>71</v>
      </c>
      <c r="F1469" s="17">
        <v>10</v>
      </c>
      <c r="G1469" s="17">
        <v>1965</v>
      </c>
      <c r="H1469" s="18">
        <v>-75.239416669999997</v>
      </c>
      <c r="I1469" s="19">
        <v>4.4909166699999998</v>
      </c>
      <c r="J1469" s="42">
        <v>11.888888888888889</v>
      </c>
      <c r="K1469" s="20">
        <v>12.44883664672766</v>
      </c>
      <c r="L1469" s="20">
        <v>16.607142857142861</v>
      </c>
      <c r="M1469" s="20">
        <v>16.931581828133549</v>
      </c>
      <c r="N1469" s="20">
        <v>15.28974358974359</v>
      </c>
      <c r="O1469" s="20">
        <v>11.214285714285721</v>
      </c>
      <c r="P1469" s="20">
        <v>9.178571428571427</v>
      </c>
      <c r="Q1469" s="20">
        <v>8.9011904761904734</v>
      </c>
      <c r="R1469" s="20">
        <v>11.804187192118221</v>
      </c>
      <c r="S1469" s="20">
        <v>15.542857142857139</v>
      </c>
      <c r="T1469" s="20">
        <v>17.18518518518518</v>
      </c>
      <c r="U1469" s="20">
        <v>12.525925925925931</v>
      </c>
      <c r="V1469" s="43">
        <v>159.51839687577061</v>
      </c>
      <c r="W1469" s="23">
        <v>330</v>
      </c>
      <c r="X1469" s="44">
        <v>0.91666666666666663</v>
      </c>
      <c r="Y1469" s="45"/>
    </row>
    <row r="1470" spans="1:39" ht="16.5" customHeight="1" x14ac:dyDescent="0.25">
      <c r="A1470" s="16">
        <v>21210020</v>
      </c>
      <c r="B1470" s="17" t="s">
        <v>1235</v>
      </c>
      <c r="C1470" s="17" t="s">
        <v>2303</v>
      </c>
      <c r="D1470" s="17" t="s">
        <v>72</v>
      </c>
      <c r="E1470" s="17" t="s">
        <v>71</v>
      </c>
      <c r="F1470" s="17">
        <v>10</v>
      </c>
      <c r="G1470" s="17">
        <v>1765</v>
      </c>
      <c r="H1470" s="18">
        <v>-75.321638890000003</v>
      </c>
      <c r="I1470" s="19">
        <v>4.5563055600000002</v>
      </c>
      <c r="J1470" s="42">
        <v>11.931034482758619</v>
      </c>
      <c r="K1470" s="20">
        <v>14.031425174112449</v>
      </c>
      <c r="L1470" s="20">
        <v>18.766666666666669</v>
      </c>
      <c r="M1470" s="20">
        <v>21.689655172413801</v>
      </c>
      <c r="N1470" s="20">
        <v>22.93333333333333</v>
      </c>
      <c r="O1470" s="20">
        <v>18.68965517241379</v>
      </c>
      <c r="P1470" s="20">
        <v>18.3</v>
      </c>
      <c r="Q1470" s="20">
        <v>15.7</v>
      </c>
      <c r="R1470" s="20">
        <v>18.071428571428569</v>
      </c>
      <c r="S1470" s="20">
        <v>21.714285714285712</v>
      </c>
      <c r="T1470" s="20">
        <v>20.296296296296301</v>
      </c>
      <c r="U1470" s="20">
        <v>15.357142857142859</v>
      </c>
      <c r="V1470" s="43">
        <v>217.48092344085211</v>
      </c>
      <c r="W1470" s="23">
        <v>348</v>
      </c>
      <c r="X1470" s="44">
        <v>0.96666666666666667</v>
      </c>
      <c r="Y1470" s="45"/>
    </row>
    <row r="1471" spans="1:39" ht="16.5" customHeight="1" x14ac:dyDescent="0.25">
      <c r="A1471" s="16">
        <v>21210030</v>
      </c>
      <c r="B1471" s="17" t="s">
        <v>1235</v>
      </c>
      <c r="C1471" s="17" t="s">
        <v>2304</v>
      </c>
      <c r="D1471" s="17" t="s">
        <v>72</v>
      </c>
      <c r="E1471" s="17" t="s">
        <v>71</v>
      </c>
      <c r="F1471" s="17">
        <v>10</v>
      </c>
      <c r="G1471" s="17">
        <v>1602</v>
      </c>
      <c r="H1471" s="18">
        <v>-75.300833329999989</v>
      </c>
      <c r="I1471" s="19">
        <v>4.51105556</v>
      </c>
      <c r="J1471" s="42">
        <v>7.9535714285714274</v>
      </c>
      <c r="K1471" s="20">
        <v>9.2107146658152423</v>
      </c>
      <c r="L1471" s="20">
        <v>16.79999999999999</v>
      </c>
      <c r="M1471" s="20">
        <v>17.3448275862069</v>
      </c>
      <c r="N1471" s="20">
        <v>18.345679012345681</v>
      </c>
      <c r="O1471" s="20">
        <v>12.548257617223131</v>
      </c>
      <c r="P1471" s="20">
        <v>10.92307692307693</v>
      </c>
      <c r="Q1471" s="20">
        <v>9.9735449735449713</v>
      </c>
      <c r="R1471" s="20">
        <v>12.34615384615385</v>
      </c>
      <c r="S1471" s="20">
        <v>15.64142528735632</v>
      </c>
      <c r="T1471" s="20">
        <v>14.33023872679045</v>
      </c>
      <c r="U1471" s="20">
        <v>10.68</v>
      </c>
      <c r="V1471" s="43">
        <v>156.09749006708489</v>
      </c>
      <c r="W1471" s="23">
        <v>316</v>
      </c>
      <c r="X1471" s="44">
        <v>0.87777777777777777</v>
      </c>
      <c r="Y1471" s="45"/>
    </row>
    <row r="1472" spans="1:39" ht="16.5" customHeight="1" x14ac:dyDescent="0.25">
      <c r="A1472" s="16">
        <v>21240030</v>
      </c>
      <c r="B1472" s="17" t="s">
        <v>1211</v>
      </c>
      <c r="C1472" s="17" t="s">
        <v>2305</v>
      </c>
      <c r="D1472" s="17" t="s">
        <v>72</v>
      </c>
      <c r="E1472" s="17" t="s">
        <v>71</v>
      </c>
      <c r="F1472" s="17">
        <v>10</v>
      </c>
      <c r="G1472" s="17">
        <v>1980</v>
      </c>
      <c r="H1472" s="18">
        <v>-75.075388889999999</v>
      </c>
      <c r="I1472" s="19">
        <v>4.5424444399999997</v>
      </c>
      <c r="J1472" s="42">
        <v>8.0422222222222199</v>
      </c>
      <c r="K1472" s="20">
        <v>9.4850882594417065</v>
      </c>
      <c r="L1472" s="20">
        <v>12.34482758620689</v>
      </c>
      <c r="M1472" s="20">
        <v>13.44827586206897</v>
      </c>
      <c r="N1472" s="20">
        <v>12.536666666666671</v>
      </c>
      <c r="O1472" s="20">
        <v>6.9666666666666686</v>
      </c>
      <c r="P1472" s="20">
        <v>5.6999999999999984</v>
      </c>
      <c r="Q1472" s="20">
        <v>5.3666666666666636</v>
      </c>
      <c r="R1472" s="20">
        <v>9.6000000000000014</v>
      </c>
      <c r="S1472" s="20">
        <v>13.366666666666671</v>
      </c>
      <c r="T1472" s="20">
        <v>12.8</v>
      </c>
      <c r="U1472" s="20">
        <v>8.8799999999999972</v>
      </c>
      <c r="V1472" s="43">
        <v>118.5370805966065</v>
      </c>
      <c r="W1472" s="23">
        <v>359</v>
      </c>
      <c r="X1472" s="44">
        <v>0.99722222222222223</v>
      </c>
      <c r="Y1472" s="45"/>
    </row>
    <row r="1473" spans="1:25" ht="16.5" customHeight="1" x14ac:dyDescent="0.25">
      <c r="A1473" s="16">
        <v>21210180</v>
      </c>
      <c r="B1473" s="17" t="s">
        <v>1235</v>
      </c>
      <c r="C1473" s="17" t="s">
        <v>2306</v>
      </c>
      <c r="D1473" s="17" t="s">
        <v>72</v>
      </c>
      <c r="E1473" s="17" t="s">
        <v>71</v>
      </c>
      <c r="F1473" s="17">
        <v>10</v>
      </c>
      <c r="G1473" s="17">
        <v>1991</v>
      </c>
      <c r="H1473" s="18">
        <v>-75.409833329999998</v>
      </c>
      <c r="I1473" s="19">
        <v>4.5194999999999999</v>
      </c>
      <c r="J1473" s="42">
        <v>8.1999999999999975</v>
      </c>
      <c r="K1473" s="20">
        <v>10.68343698293163</v>
      </c>
      <c r="L1473" s="20">
        <v>15.55777777777778</v>
      </c>
      <c r="M1473" s="20">
        <v>18.107142857142861</v>
      </c>
      <c r="N1473" s="20">
        <v>19.896551724137929</v>
      </c>
      <c r="O1473" s="20">
        <v>16.551724137931039</v>
      </c>
      <c r="P1473" s="20">
        <v>14.75862068965518</v>
      </c>
      <c r="Q1473" s="20">
        <v>11.571428571428569</v>
      </c>
      <c r="R1473" s="20">
        <v>14.74074074074074</v>
      </c>
      <c r="S1473" s="20">
        <v>17.96551724137931</v>
      </c>
      <c r="T1473" s="20">
        <v>16.51367419738407</v>
      </c>
      <c r="U1473" s="20">
        <v>12.2</v>
      </c>
      <c r="V1473" s="43">
        <v>176.7466149205091</v>
      </c>
      <c r="W1473" s="23">
        <v>347</v>
      </c>
      <c r="X1473" s="44">
        <v>0.96388888888888891</v>
      </c>
      <c r="Y1473" s="45"/>
    </row>
    <row r="1474" spans="1:25" ht="16.5" customHeight="1" x14ac:dyDescent="0.25">
      <c r="A1474" s="16">
        <v>21255150</v>
      </c>
      <c r="B1474" s="17" t="s">
        <v>1227</v>
      </c>
      <c r="C1474" s="17" t="s">
        <v>2527</v>
      </c>
      <c r="D1474" s="17" t="s">
        <v>993</v>
      </c>
      <c r="E1474" s="17" t="s">
        <v>71</v>
      </c>
      <c r="F1474" s="17">
        <v>10</v>
      </c>
      <c r="G1474" s="17">
        <v>350</v>
      </c>
      <c r="H1474" s="18">
        <v>-74.89155556</v>
      </c>
      <c r="I1474" s="19">
        <v>4.8554166700000003</v>
      </c>
      <c r="J1474" s="42">
        <v>7.8888888888888857</v>
      </c>
      <c r="K1474" s="20">
        <v>8.0421311900440742</v>
      </c>
      <c r="L1474" s="20">
        <v>11.52631578947368</v>
      </c>
      <c r="M1474" s="20">
        <v>15.478965517241379</v>
      </c>
      <c r="N1474" s="20">
        <v>15.9</v>
      </c>
      <c r="O1474" s="20">
        <v>9.6206896551724128</v>
      </c>
      <c r="P1474" s="20">
        <v>7.647368421052632</v>
      </c>
      <c r="Q1474" s="20">
        <v>8.3399999999999963</v>
      </c>
      <c r="R1474" s="20">
        <v>11.739655172413791</v>
      </c>
      <c r="S1474" s="20">
        <v>15.784210526315791</v>
      </c>
      <c r="T1474" s="20">
        <v>13.174228675136121</v>
      </c>
      <c r="U1474" s="20">
        <v>8.564912280701753</v>
      </c>
      <c r="V1474" s="43">
        <v>133.70736611644051</v>
      </c>
      <c r="W1474" s="23">
        <v>232</v>
      </c>
      <c r="X1474" s="44">
        <v>0.96666666666666667</v>
      </c>
      <c r="Y1474" s="45" t="s">
        <v>1214</v>
      </c>
    </row>
    <row r="1475" spans="1:25" ht="16.5" customHeight="1" x14ac:dyDescent="0.25">
      <c r="A1475" s="16">
        <v>21250070</v>
      </c>
      <c r="B1475" s="17" t="s">
        <v>1211</v>
      </c>
      <c r="C1475" s="17" t="s">
        <v>2307</v>
      </c>
      <c r="D1475" s="17" t="s">
        <v>993</v>
      </c>
      <c r="E1475" s="17" t="s">
        <v>71</v>
      </c>
      <c r="F1475" s="17">
        <v>10</v>
      </c>
      <c r="G1475" s="17">
        <v>472</v>
      </c>
      <c r="H1475" s="18">
        <v>-74.935694439999992</v>
      </c>
      <c r="I1475" s="19">
        <v>4.8001111099999996</v>
      </c>
      <c r="J1475" s="42">
        <v>5.5185185185185173</v>
      </c>
      <c r="K1475" s="20">
        <v>6.0703669101409883</v>
      </c>
      <c r="L1475" s="20">
        <v>8.7142857142857117</v>
      </c>
      <c r="M1475" s="20">
        <v>11.706896551724141</v>
      </c>
      <c r="N1475" s="20">
        <v>12.25</v>
      </c>
      <c r="O1475" s="20">
        <v>6.2758620689655178</v>
      </c>
      <c r="P1475" s="20">
        <v>5.2777777777777759</v>
      </c>
      <c r="Q1475" s="20">
        <v>5.6444805194805179</v>
      </c>
      <c r="R1475" s="20">
        <v>8.1977237981994246</v>
      </c>
      <c r="S1475" s="20">
        <v>10.36734693877551</v>
      </c>
      <c r="T1475" s="20">
        <v>8.3633004926108381</v>
      </c>
      <c r="U1475" s="20">
        <v>5.9588744588744564</v>
      </c>
      <c r="V1475" s="43">
        <v>94.345433749353404</v>
      </c>
      <c r="W1475" s="23">
        <v>341</v>
      </c>
      <c r="X1475" s="44">
        <v>0.94722222222222219</v>
      </c>
      <c r="Y1475" s="45"/>
    </row>
    <row r="1476" spans="1:25" ht="16.5" customHeight="1" x14ac:dyDescent="0.25">
      <c r="A1476" s="16">
        <v>21250500</v>
      </c>
      <c r="B1476" s="17" t="s">
        <v>1211</v>
      </c>
      <c r="C1476" s="17" t="s">
        <v>986</v>
      </c>
      <c r="D1476" s="17" t="s">
        <v>986</v>
      </c>
      <c r="E1476" s="17" t="s">
        <v>71</v>
      </c>
      <c r="F1476" s="17">
        <v>10</v>
      </c>
      <c r="G1476" s="17">
        <v>1649</v>
      </c>
      <c r="H1476" s="18">
        <v>-75.075861110000005</v>
      </c>
      <c r="I1476" s="19">
        <v>4.92188889</v>
      </c>
      <c r="J1476" s="42">
        <v>11.586206896551721</v>
      </c>
      <c r="K1476" s="20">
        <v>13.104474548440059</v>
      </c>
      <c r="L1476" s="20">
        <v>16.466666666666669</v>
      </c>
      <c r="M1476" s="20">
        <v>17.020689655172411</v>
      </c>
      <c r="N1476" s="20">
        <v>17.65517241379311</v>
      </c>
      <c r="O1476" s="20">
        <v>10.439952437574309</v>
      </c>
      <c r="P1476" s="20">
        <v>9.1183908045976985</v>
      </c>
      <c r="Q1476" s="20">
        <v>9.7261904761904745</v>
      </c>
      <c r="R1476" s="20">
        <v>13.571428571428569</v>
      </c>
      <c r="S1476" s="20">
        <v>17.671428571428571</v>
      </c>
      <c r="T1476" s="20">
        <v>17.090676883780329</v>
      </c>
      <c r="U1476" s="20">
        <v>13.36428571428571</v>
      </c>
      <c r="V1476" s="43">
        <v>166.81556363990961</v>
      </c>
      <c r="W1476" s="23">
        <v>345</v>
      </c>
      <c r="X1476" s="44">
        <v>0.95833333333333337</v>
      </c>
      <c r="Y1476" s="45"/>
    </row>
    <row r="1477" spans="1:25" ht="16.5" customHeight="1" x14ac:dyDescent="0.25">
      <c r="A1477" s="16">
        <v>23025040</v>
      </c>
      <c r="B1477" s="17" t="s">
        <v>1236</v>
      </c>
      <c r="C1477" s="17" t="s">
        <v>439</v>
      </c>
      <c r="D1477" s="17" t="s">
        <v>1021</v>
      </c>
      <c r="E1477" s="17" t="s">
        <v>71</v>
      </c>
      <c r="F1477" s="17">
        <v>10</v>
      </c>
      <c r="G1477" s="17">
        <v>788</v>
      </c>
      <c r="H1477" s="18">
        <v>-74.914580560000005</v>
      </c>
      <c r="I1477" s="19">
        <v>5.3011088900000001</v>
      </c>
      <c r="J1477" s="42">
        <v>14.15</v>
      </c>
      <c r="K1477" s="20">
        <v>13.517967752235</v>
      </c>
      <c r="L1477" s="20">
        <v>17.21222222222222</v>
      </c>
      <c r="M1477" s="20">
        <v>18.133333333333329</v>
      </c>
      <c r="N1477" s="20">
        <v>17.908095238095239</v>
      </c>
      <c r="O1477" s="20">
        <v>12.27586206896552</v>
      </c>
      <c r="P1477" s="20">
        <v>10.17444444444444</v>
      </c>
      <c r="Q1477" s="20">
        <v>11.481031746031739</v>
      </c>
      <c r="R1477" s="20">
        <v>16.248275862068969</v>
      </c>
      <c r="S1477" s="20">
        <v>20.838916256157631</v>
      </c>
      <c r="T1477" s="20">
        <v>21.877526753864441</v>
      </c>
      <c r="U1477" s="20">
        <v>18.545555555555559</v>
      </c>
      <c r="V1477" s="43">
        <v>192.3632312329741</v>
      </c>
      <c r="W1477" s="23">
        <v>359</v>
      </c>
      <c r="X1477" s="44">
        <v>0.99722222222222223</v>
      </c>
      <c r="Y1477" s="45"/>
    </row>
    <row r="1478" spans="1:25" ht="16.5" customHeight="1" x14ac:dyDescent="0.25">
      <c r="A1478" s="16">
        <v>21190300</v>
      </c>
      <c r="B1478" s="17" t="s">
        <v>1211</v>
      </c>
      <c r="C1478" s="17" t="s">
        <v>2308</v>
      </c>
      <c r="D1478" s="17" t="s">
        <v>2309</v>
      </c>
      <c r="E1478" s="17" t="s">
        <v>71</v>
      </c>
      <c r="F1478" s="17">
        <v>10</v>
      </c>
      <c r="G1478" s="17">
        <v>650</v>
      </c>
      <c r="H1478" s="18">
        <v>-74.606638889999999</v>
      </c>
      <c r="I1478" s="19">
        <v>4.2345277799999996</v>
      </c>
      <c r="J1478" s="42">
        <v>5.1578947368421044</v>
      </c>
      <c r="K1478" s="20">
        <v>5.5705954795711383</v>
      </c>
      <c r="L1478" s="20">
        <v>8.3157894736842106</v>
      </c>
      <c r="M1478" s="20">
        <v>8.8947368421052619</v>
      </c>
      <c r="N1478" s="20">
        <v>9.2157894736842074</v>
      </c>
      <c r="O1478" s="20">
        <v>5.3684210526315796</v>
      </c>
      <c r="P1478" s="20">
        <v>2.8421052631578938</v>
      </c>
      <c r="Q1478" s="20">
        <v>2.0999999999999992</v>
      </c>
      <c r="R1478" s="20">
        <v>4.8888888888888893</v>
      </c>
      <c r="S1478" s="20">
        <v>8.7962962962962958</v>
      </c>
      <c r="T1478" s="20">
        <v>11.273684210526319</v>
      </c>
      <c r="U1478" s="20">
        <v>6.8421052631578929</v>
      </c>
      <c r="V1478" s="43">
        <v>79.266306980545806</v>
      </c>
      <c r="W1478" s="23">
        <v>225</v>
      </c>
      <c r="X1478" s="44">
        <v>0.9375</v>
      </c>
      <c r="Y1478" s="45" t="s">
        <v>1214</v>
      </c>
    </row>
    <row r="1479" spans="1:25" ht="16.5" customHeight="1" x14ac:dyDescent="0.25">
      <c r="A1479" s="16">
        <v>21190410</v>
      </c>
      <c r="B1479" s="17" t="s">
        <v>1211</v>
      </c>
      <c r="C1479" s="17" t="s">
        <v>2310</v>
      </c>
      <c r="D1479" s="17" t="s">
        <v>2309</v>
      </c>
      <c r="E1479" s="17" t="s">
        <v>71</v>
      </c>
      <c r="F1479" s="17">
        <v>10</v>
      </c>
      <c r="G1479" s="17">
        <v>1104</v>
      </c>
      <c r="H1479" s="18">
        <v>-74.587333329999993</v>
      </c>
      <c r="I1479" s="19">
        <v>4.1646111100000001</v>
      </c>
      <c r="J1479" s="42">
        <v>7.4913580246913556</v>
      </c>
      <c r="K1479" s="20">
        <v>8.9630997993066952</v>
      </c>
      <c r="L1479" s="20">
        <v>11.75925925925926</v>
      </c>
      <c r="M1479" s="20">
        <v>12.62962962962963</v>
      </c>
      <c r="N1479" s="20">
        <v>12.821428571428569</v>
      </c>
      <c r="O1479" s="20">
        <v>9.821428571428573</v>
      </c>
      <c r="P1479" s="20">
        <v>7.1428571428571406</v>
      </c>
      <c r="Q1479" s="20">
        <v>6.0344827586206859</v>
      </c>
      <c r="R1479" s="20">
        <v>7.6920332936979774</v>
      </c>
      <c r="S1479" s="20">
        <v>12.571428571428569</v>
      </c>
      <c r="T1479" s="20">
        <v>14.48</v>
      </c>
      <c r="U1479" s="20">
        <v>8.7884615384615348</v>
      </c>
      <c r="V1479" s="43">
        <v>120.19546716081</v>
      </c>
      <c r="W1479" s="23">
        <v>329</v>
      </c>
      <c r="X1479" s="44">
        <v>0.91388888888888886</v>
      </c>
      <c r="Y1479" s="45"/>
    </row>
    <row r="1480" spans="1:25" ht="16.5" customHeight="1" x14ac:dyDescent="0.25">
      <c r="A1480" s="16">
        <v>21250050</v>
      </c>
      <c r="B1480" s="17" t="s">
        <v>1211</v>
      </c>
      <c r="C1480" s="17" t="s">
        <v>2311</v>
      </c>
      <c r="D1480" s="17" t="s">
        <v>1023</v>
      </c>
      <c r="E1480" s="17" t="s">
        <v>71</v>
      </c>
      <c r="F1480" s="17">
        <v>10</v>
      </c>
      <c r="G1480" s="17">
        <v>3150</v>
      </c>
      <c r="H1480" s="18">
        <v>-75.25</v>
      </c>
      <c r="I1480" s="19">
        <v>4.8499999999999996</v>
      </c>
      <c r="J1480" s="42">
        <v>7.8217948717948698</v>
      </c>
      <c r="K1480" s="20">
        <v>9.8347213099799298</v>
      </c>
      <c r="L1480" s="20">
        <v>16.45802469135803</v>
      </c>
      <c r="M1480" s="20">
        <v>18.038461538461529</v>
      </c>
      <c r="N1480" s="20">
        <v>19.127288207747981</v>
      </c>
      <c r="O1480" s="20">
        <v>15.518518518518521</v>
      </c>
      <c r="P1480" s="20">
        <v>12.93703703703703</v>
      </c>
      <c r="Q1480" s="20">
        <v>10.639506172839511</v>
      </c>
      <c r="R1480" s="20">
        <v>13</v>
      </c>
      <c r="S1480" s="20">
        <v>15.25925925925926</v>
      </c>
      <c r="T1480" s="20">
        <v>15.642857142857141</v>
      </c>
      <c r="U1480" s="20">
        <v>11.53333333333333</v>
      </c>
      <c r="V1480" s="43">
        <v>165.8108020831871</v>
      </c>
      <c r="W1480" s="23">
        <v>320</v>
      </c>
      <c r="X1480" s="44">
        <v>0.88888888888888884</v>
      </c>
      <c r="Y1480" s="45"/>
    </row>
    <row r="1481" spans="1:25" ht="16.5" customHeight="1" x14ac:dyDescent="0.25">
      <c r="A1481" s="16">
        <v>21255170</v>
      </c>
      <c r="B1481" s="17" t="s">
        <v>1227</v>
      </c>
      <c r="C1481" s="17" t="s">
        <v>2312</v>
      </c>
      <c r="D1481" s="17" t="s">
        <v>1023</v>
      </c>
      <c r="E1481" s="17" t="s">
        <v>71</v>
      </c>
      <c r="F1481" s="17">
        <v>10</v>
      </c>
      <c r="G1481" s="17">
        <v>2978</v>
      </c>
      <c r="H1481" s="18">
        <v>-75.173277779999992</v>
      </c>
      <c r="I1481" s="19">
        <v>4.8705555599999997</v>
      </c>
      <c r="J1481" s="42">
        <v>9.9666666666666632</v>
      </c>
      <c r="K1481" s="20">
        <v>10.98920361247947</v>
      </c>
      <c r="L1481" s="20">
        <v>15.616858237547889</v>
      </c>
      <c r="M1481" s="20">
        <v>17.856321839080461</v>
      </c>
      <c r="N1481" s="20">
        <v>18.033333333333331</v>
      </c>
      <c r="O1481" s="20">
        <v>12.23152709359606</v>
      </c>
      <c r="P1481" s="20">
        <v>10.446666666666671</v>
      </c>
      <c r="Q1481" s="20">
        <v>9.7333333333333343</v>
      </c>
      <c r="R1481" s="20">
        <v>13.09655172413793</v>
      </c>
      <c r="S1481" s="20">
        <v>16.278697318007659</v>
      </c>
      <c r="T1481" s="20">
        <v>16.958974358974359</v>
      </c>
      <c r="U1481" s="20">
        <v>12.41379310344827</v>
      </c>
      <c r="V1481" s="43">
        <v>163.62192728727209</v>
      </c>
      <c r="W1481" s="23">
        <v>357</v>
      </c>
      <c r="X1481" s="44">
        <v>0.9916666666666667</v>
      </c>
      <c r="Y1481" s="45"/>
    </row>
    <row r="1482" spans="1:25" ht="16.5" customHeight="1" x14ac:dyDescent="0.25">
      <c r="A1482" s="16">
        <v>21250480</v>
      </c>
      <c r="B1482" s="17" t="s">
        <v>1211</v>
      </c>
      <c r="C1482" s="17" t="s">
        <v>2220</v>
      </c>
      <c r="D1482" s="17" t="s">
        <v>1023</v>
      </c>
      <c r="E1482" s="17" t="s">
        <v>71</v>
      </c>
      <c r="F1482" s="17">
        <v>10</v>
      </c>
      <c r="G1482" s="17">
        <v>3371</v>
      </c>
      <c r="H1482" s="18">
        <v>-75.22019444</v>
      </c>
      <c r="I1482" s="19">
        <v>4.9066111100000001</v>
      </c>
      <c r="J1482" s="42">
        <v>9.4655172413793096</v>
      </c>
      <c r="K1482" s="20">
        <v>10.174951556788651</v>
      </c>
      <c r="L1482" s="20">
        <v>14.866666666666671</v>
      </c>
      <c r="M1482" s="20">
        <v>19.32142857142858</v>
      </c>
      <c r="N1482" s="20">
        <v>17.838624338624339</v>
      </c>
      <c r="O1482" s="20">
        <v>12.38461538461539</v>
      </c>
      <c r="P1482" s="20">
        <v>10.55172413793103</v>
      </c>
      <c r="Q1482" s="20">
        <v>8.1724137931034466</v>
      </c>
      <c r="R1482" s="20">
        <v>12.95676392572944</v>
      </c>
      <c r="S1482" s="20">
        <v>16.8</v>
      </c>
      <c r="T1482" s="20">
        <v>17.285145888594169</v>
      </c>
      <c r="U1482" s="20">
        <v>11.392857142857149</v>
      </c>
      <c r="V1482" s="43">
        <v>161.21070864771821</v>
      </c>
      <c r="W1482" s="23">
        <v>340</v>
      </c>
      <c r="X1482" s="44">
        <v>0.94444444444444442</v>
      </c>
      <c r="Y1482" s="45"/>
    </row>
    <row r="1483" spans="1:25" ht="16.5" customHeight="1" x14ac:dyDescent="0.25">
      <c r="A1483" s="16">
        <v>21135030</v>
      </c>
      <c r="B1483" s="17" t="s">
        <v>1227</v>
      </c>
      <c r="C1483" s="17" t="s">
        <v>383</v>
      </c>
      <c r="D1483" s="17" t="s">
        <v>384</v>
      </c>
      <c r="E1483" s="17" t="s">
        <v>71</v>
      </c>
      <c r="F1483" s="17">
        <v>4</v>
      </c>
      <c r="G1483" s="17">
        <v>415</v>
      </c>
      <c r="H1483" s="18">
        <v>-75.108999999999995</v>
      </c>
      <c r="I1483" s="19">
        <v>3.5738333299999998</v>
      </c>
      <c r="J1483" s="42">
        <v>8.0211412151067325</v>
      </c>
      <c r="K1483" s="20">
        <v>9.6250789742912204</v>
      </c>
      <c r="L1483" s="20">
        <v>13.17241379310345</v>
      </c>
      <c r="M1483" s="20">
        <v>13.00294724432656</v>
      </c>
      <c r="N1483" s="20">
        <v>12.23555555555555</v>
      </c>
      <c r="O1483" s="20">
        <v>7.9459770114942501</v>
      </c>
      <c r="P1483" s="20">
        <v>7.258620689655169</v>
      </c>
      <c r="Q1483" s="20">
        <v>4.7965517241379301</v>
      </c>
      <c r="R1483" s="20">
        <v>6.7609988109393599</v>
      </c>
      <c r="S1483" s="20">
        <v>12.238968253968251</v>
      </c>
      <c r="T1483" s="20">
        <v>15.62106227106228</v>
      </c>
      <c r="U1483" s="20">
        <v>12.16589660834607</v>
      </c>
      <c r="V1483" s="43">
        <v>122.8452121519868</v>
      </c>
      <c r="W1483" s="23">
        <v>351</v>
      </c>
      <c r="X1483" s="44">
        <v>0.97499999999999998</v>
      </c>
      <c r="Y1483" s="45"/>
    </row>
    <row r="1484" spans="1:25" ht="16.5" customHeight="1" x14ac:dyDescent="0.25">
      <c r="A1484" s="16">
        <v>21130180</v>
      </c>
      <c r="B1484" s="17" t="s">
        <v>1211</v>
      </c>
      <c r="C1484" s="17" t="s">
        <v>2313</v>
      </c>
      <c r="D1484" s="17" t="s">
        <v>384</v>
      </c>
      <c r="E1484" s="17" t="s">
        <v>71</v>
      </c>
      <c r="F1484" s="17">
        <v>4</v>
      </c>
      <c r="G1484" s="17">
        <v>500</v>
      </c>
      <c r="H1484" s="18">
        <v>-75.150888890000004</v>
      </c>
      <c r="I1484" s="19">
        <v>3.4536111100000002</v>
      </c>
      <c r="J1484" s="42">
        <v>5.7999999999999972</v>
      </c>
      <c r="K1484" s="20">
        <v>7.6330665024630528</v>
      </c>
      <c r="L1484" s="20">
        <v>10.366666666666671</v>
      </c>
      <c r="M1484" s="20">
        <v>9.6999999999999993</v>
      </c>
      <c r="N1484" s="20">
        <v>8.9722222222222197</v>
      </c>
      <c r="O1484" s="20">
        <v>5.2666666666666666</v>
      </c>
      <c r="P1484" s="20">
        <v>4.4999999999999982</v>
      </c>
      <c r="Q1484" s="20">
        <v>3.4999999999999978</v>
      </c>
      <c r="R1484" s="20">
        <v>4.9103448275862069</v>
      </c>
      <c r="S1484" s="20">
        <v>10.133333333333329</v>
      </c>
      <c r="T1484" s="20">
        <v>13.401149425287359</v>
      </c>
      <c r="U1484" s="20">
        <v>9.4333333333333318</v>
      </c>
      <c r="V1484" s="43">
        <v>93.616782977558827</v>
      </c>
      <c r="W1484" s="23">
        <v>360</v>
      </c>
      <c r="X1484" s="44">
        <v>1</v>
      </c>
      <c r="Y1484" s="45"/>
    </row>
    <row r="1485" spans="1:25" ht="16.5" customHeight="1" x14ac:dyDescent="0.25">
      <c r="A1485" s="16">
        <v>21150030</v>
      </c>
      <c r="B1485" s="17" t="s">
        <v>1211</v>
      </c>
      <c r="C1485" s="17" t="s">
        <v>2314</v>
      </c>
      <c r="D1485" s="17" t="s">
        <v>384</v>
      </c>
      <c r="E1485" s="17" t="s">
        <v>71</v>
      </c>
      <c r="F1485" s="17">
        <v>4</v>
      </c>
      <c r="G1485" s="17">
        <v>290</v>
      </c>
      <c r="H1485" s="18">
        <v>-75.0625</v>
      </c>
      <c r="I1485" s="19">
        <v>3.5660555600000001</v>
      </c>
      <c r="J1485" s="42">
        <v>4.7333333333333316</v>
      </c>
      <c r="K1485" s="20">
        <v>5.325287356321839</v>
      </c>
      <c r="L1485" s="20">
        <v>6.8698084291187724</v>
      </c>
      <c r="M1485" s="20">
        <v>6.3828775267538642</v>
      </c>
      <c r="N1485" s="20">
        <v>5.9813409961685808</v>
      </c>
      <c r="O1485" s="20">
        <v>2.3666666666666671</v>
      </c>
      <c r="P1485" s="20">
        <v>2.2000000000000002</v>
      </c>
      <c r="Q1485" s="20">
        <v>1.704521072796934</v>
      </c>
      <c r="R1485" s="20">
        <v>3.0333333333333341</v>
      </c>
      <c r="S1485" s="20">
        <v>6.9866666666666637</v>
      </c>
      <c r="T1485" s="20">
        <v>9.448275862068968</v>
      </c>
      <c r="U1485" s="20">
        <v>7.2758620689655142</v>
      </c>
      <c r="V1485" s="43">
        <v>62.30797331219447</v>
      </c>
      <c r="W1485" s="23">
        <v>357</v>
      </c>
      <c r="X1485" s="44">
        <v>0.9916666666666667</v>
      </c>
      <c r="Y1485" s="45"/>
    </row>
    <row r="1486" spans="1:25" ht="16.5" customHeight="1" x14ac:dyDescent="0.25">
      <c r="A1486" s="16">
        <v>22060090</v>
      </c>
      <c r="B1486" s="17" t="s">
        <v>1211</v>
      </c>
      <c r="C1486" s="17" t="s">
        <v>2315</v>
      </c>
      <c r="D1486" s="17" t="s">
        <v>976</v>
      </c>
      <c r="E1486" s="17" t="s">
        <v>71</v>
      </c>
      <c r="F1486" s="17">
        <v>10</v>
      </c>
      <c r="G1486" s="17">
        <v>450</v>
      </c>
      <c r="H1486" s="18">
        <v>-75.330055560000005</v>
      </c>
      <c r="I1486" s="19">
        <v>3.8154166699999998</v>
      </c>
      <c r="J1486" s="42">
        <v>6.5252873563218374</v>
      </c>
      <c r="K1486" s="20">
        <v>5.9353365702206373</v>
      </c>
      <c r="L1486" s="20">
        <v>9.8448275862068968</v>
      </c>
      <c r="M1486" s="20">
        <v>10.301404853128989</v>
      </c>
      <c r="N1486" s="20">
        <v>9.259259259259256</v>
      </c>
      <c r="O1486" s="20">
        <v>4.2857142857142856</v>
      </c>
      <c r="P1486" s="20">
        <v>3.1428571428571428</v>
      </c>
      <c r="Q1486" s="20">
        <v>2.7241379310344831</v>
      </c>
      <c r="R1486" s="20">
        <v>4.9667487684729057</v>
      </c>
      <c r="S1486" s="20">
        <v>10.75185185185185</v>
      </c>
      <c r="T1486" s="20">
        <v>12.73342175066313</v>
      </c>
      <c r="U1486" s="20">
        <v>10.642857142857141</v>
      </c>
      <c r="V1486" s="43">
        <v>91.113704498588561</v>
      </c>
      <c r="W1486" s="23">
        <v>335</v>
      </c>
      <c r="X1486" s="44">
        <v>0.93055555555555558</v>
      </c>
      <c r="Y1486" s="45"/>
    </row>
    <row r="1487" spans="1:25" ht="16.5" customHeight="1" x14ac:dyDescent="0.25">
      <c r="A1487" s="16">
        <v>22060070</v>
      </c>
      <c r="B1487" s="17" t="s">
        <v>1211</v>
      </c>
      <c r="C1487" s="17" t="s">
        <v>976</v>
      </c>
      <c r="D1487" s="17" t="s">
        <v>976</v>
      </c>
      <c r="E1487" s="17" t="s">
        <v>71</v>
      </c>
      <c r="F1487" s="17">
        <v>10</v>
      </c>
      <c r="G1487" s="17">
        <v>388</v>
      </c>
      <c r="H1487" s="18">
        <v>-75.219944439999992</v>
      </c>
      <c r="I1487" s="19">
        <v>3.9391666700000001</v>
      </c>
      <c r="J1487" s="42">
        <v>7.0011111111111077</v>
      </c>
      <c r="K1487" s="20">
        <v>8.2732142857142836</v>
      </c>
      <c r="L1487" s="20">
        <v>11.77777777777778</v>
      </c>
      <c r="M1487" s="20">
        <v>12.500000000000011</v>
      </c>
      <c r="N1487" s="20">
        <v>11.07701149425287</v>
      </c>
      <c r="O1487" s="20">
        <v>5.3448275862068968</v>
      </c>
      <c r="P1487" s="20">
        <v>4.3055555555555536</v>
      </c>
      <c r="Q1487" s="20">
        <v>3.2999999999999989</v>
      </c>
      <c r="R1487" s="20">
        <v>6.8715814506539834</v>
      </c>
      <c r="S1487" s="20">
        <v>12.03846153846154</v>
      </c>
      <c r="T1487" s="20">
        <v>13.6551724137931</v>
      </c>
      <c r="U1487" s="20">
        <v>10.678571428571431</v>
      </c>
      <c r="V1487" s="43">
        <v>106.8232846420986</v>
      </c>
      <c r="W1487" s="23">
        <v>346</v>
      </c>
      <c r="X1487" s="44">
        <v>0.96111111111111114</v>
      </c>
      <c r="Y1487" s="45"/>
    </row>
    <row r="1488" spans="1:25" ht="16.5" customHeight="1" x14ac:dyDescent="0.25">
      <c r="A1488" s="27">
        <v>21227010</v>
      </c>
      <c r="B1488" s="17" t="s">
        <v>1235</v>
      </c>
      <c r="C1488" s="17" t="s">
        <v>2316</v>
      </c>
      <c r="D1488" s="17" t="s">
        <v>2317</v>
      </c>
      <c r="E1488" s="17" t="s">
        <v>71</v>
      </c>
      <c r="F1488" s="17">
        <v>10</v>
      </c>
      <c r="G1488" s="17">
        <v>497</v>
      </c>
      <c r="H1488" s="18">
        <v>-74.882260000000002</v>
      </c>
      <c r="I1488" s="19">
        <v>4.5377400000000003</v>
      </c>
      <c r="J1488" s="42">
        <v>4.2699999999999978</v>
      </c>
      <c r="K1488" s="20">
        <v>5.4180623973727409</v>
      </c>
      <c r="L1488" s="20">
        <v>8.5333333333333297</v>
      </c>
      <c r="M1488" s="20">
        <v>11.4</v>
      </c>
      <c r="N1488" s="20">
        <v>10.8</v>
      </c>
      <c r="O1488" s="20">
        <v>5.7857142857142856</v>
      </c>
      <c r="P1488" s="20">
        <v>4.572222222222222</v>
      </c>
      <c r="Q1488" s="20">
        <v>4.4999999999999973</v>
      </c>
      <c r="R1488" s="20">
        <v>8.1724137931034484</v>
      </c>
      <c r="S1488" s="20">
        <v>9.7586206896551708</v>
      </c>
      <c r="T1488" s="20">
        <v>8.4000000000000021</v>
      </c>
      <c r="U1488" s="20">
        <v>5.133333333333332</v>
      </c>
      <c r="V1488" s="43">
        <v>86.743700054734546</v>
      </c>
      <c r="W1488" s="23">
        <v>356</v>
      </c>
      <c r="X1488" s="44">
        <v>0.98888888888888893</v>
      </c>
      <c r="Y1488" s="45"/>
    </row>
    <row r="1489" spans="1:25" ht="16.5" customHeight="1" x14ac:dyDescent="0.25">
      <c r="A1489" s="16">
        <v>22020030</v>
      </c>
      <c r="B1489" s="17" t="s">
        <v>1211</v>
      </c>
      <c r="C1489" s="17" t="s">
        <v>1019</v>
      </c>
      <c r="D1489" s="17" t="s">
        <v>1020</v>
      </c>
      <c r="E1489" s="17" t="s">
        <v>71</v>
      </c>
      <c r="F1489" s="17">
        <v>10</v>
      </c>
      <c r="G1489" s="17">
        <v>1476</v>
      </c>
      <c r="H1489" s="18">
        <v>-75.674027780000003</v>
      </c>
      <c r="I1489" s="19">
        <v>3.0920000000000001</v>
      </c>
      <c r="J1489" s="42">
        <v>12.00238095238095</v>
      </c>
      <c r="K1489" s="20">
        <v>12.6397995583489</v>
      </c>
      <c r="L1489" s="20">
        <v>17.769047619047619</v>
      </c>
      <c r="M1489" s="20">
        <v>19.827586206896552</v>
      </c>
      <c r="N1489" s="20">
        <v>19.806780538302281</v>
      </c>
      <c r="O1489" s="20">
        <v>14.313333333333331</v>
      </c>
      <c r="P1489" s="20">
        <v>11.785714285714279</v>
      </c>
      <c r="Q1489" s="20">
        <v>7.8666666666666618</v>
      </c>
      <c r="R1489" s="20">
        <v>10.120369523461081</v>
      </c>
      <c r="S1489" s="20">
        <v>17.292528735632182</v>
      </c>
      <c r="T1489" s="20">
        <v>19.670498084291189</v>
      </c>
      <c r="U1489" s="20">
        <v>15.90384615384615</v>
      </c>
      <c r="V1489" s="43">
        <v>178.99855165792121</v>
      </c>
      <c r="W1489" s="23">
        <v>341</v>
      </c>
      <c r="X1489" s="44">
        <v>0.94722222222222219</v>
      </c>
      <c r="Y1489" s="45"/>
    </row>
    <row r="1490" spans="1:25" ht="16.5" customHeight="1" x14ac:dyDescent="0.25">
      <c r="A1490" s="16">
        <v>22020020</v>
      </c>
      <c r="B1490" s="17" t="s">
        <v>1211</v>
      </c>
      <c r="C1490" s="17" t="s">
        <v>2318</v>
      </c>
      <c r="D1490" s="17" t="s">
        <v>1020</v>
      </c>
      <c r="E1490" s="17" t="s">
        <v>71</v>
      </c>
      <c r="F1490" s="17">
        <v>10</v>
      </c>
      <c r="G1490" s="17">
        <v>1793</v>
      </c>
      <c r="H1490" s="18">
        <v>-75.761777780000003</v>
      </c>
      <c r="I1490" s="19">
        <v>3.0450555600000002</v>
      </c>
      <c r="J1490" s="42">
        <v>11.507692307692301</v>
      </c>
      <c r="K1490" s="20">
        <v>11.616059586964759</v>
      </c>
      <c r="L1490" s="20">
        <v>16.333333333333329</v>
      </c>
      <c r="M1490" s="20">
        <v>18.04926108374384</v>
      </c>
      <c r="N1490" s="20">
        <v>18.07692307692308</v>
      </c>
      <c r="O1490" s="20">
        <v>15.961538461538471</v>
      </c>
      <c r="P1490" s="20">
        <v>13.345679012345681</v>
      </c>
      <c r="Q1490" s="20">
        <v>11.555555555555561</v>
      </c>
      <c r="R1490" s="20">
        <v>11.214285714285721</v>
      </c>
      <c r="S1490" s="20">
        <v>16.600000000000001</v>
      </c>
      <c r="T1490" s="20">
        <v>17.96153846153846</v>
      </c>
      <c r="U1490" s="20">
        <v>14.44</v>
      </c>
      <c r="V1490" s="43">
        <v>176.66186659392119</v>
      </c>
      <c r="W1490" s="23">
        <v>321</v>
      </c>
      <c r="X1490" s="44">
        <v>0.89166666666666672</v>
      </c>
      <c r="Y1490" s="45"/>
    </row>
    <row r="1491" spans="1:25" ht="16.5" customHeight="1" x14ac:dyDescent="0.25">
      <c r="A1491" s="16">
        <v>22020060</v>
      </c>
      <c r="B1491" s="17" t="s">
        <v>1211</v>
      </c>
      <c r="C1491" s="17" t="s">
        <v>2319</v>
      </c>
      <c r="D1491" s="17" t="s">
        <v>1020</v>
      </c>
      <c r="E1491" s="17" t="s">
        <v>71</v>
      </c>
      <c r="F1491" s="17">
        <v>10</v>
      </c>
      <c r="G1491" s="17">
        <v>2326</v>
      </c>
      <c r="H1491" s="18">
        <v>-75.641916670000001</v>
      </c>
      <c r="I1491" s="19">
        <v>3.0533333300000001</v>
      </c>
      <c r="J1491" s="42">
        <v>14.35641025641026</v>
      </c>
      <c r="K1491" s="20">
        <v>13.770650884875019</v>
      </c>
      <c r="L1491" s="20">
        <v>21.505853174603171</v>
      </c>
      <c r="M1491" s="20">
        <v>21.012345679012341</v>
      </c>
      <c r="N1491" s="20">
        <v>22.171794871794869</v>
      </c>
      <c r="O1491" s="20">
        <v>16.343596059113299</v>
      </c>
      <c r="P1491" s="20">
        <v>14.925925925925929</v>
      </c>
      <c r="Q1491" s="20">
        <v>11.367948717948719</v>
      </c>
      <c r="R1491" s="20">
        <v>12.41666666666667</v>
      </c>
      <c r="S1491" s="20">
        <v>19.386419753086422</v>
      </c>
      <c r="T1491" s="20">
        <v>22.432023988005991</v>
      </c>
      <c r="U1491" s="20">
        <v>19.291666666666671</v>
      </c>
      <c r="V1491" s="43">
        <v>208.98130264410929</v>
      </c>
      <c r="W1491" s="23">
        <v>310</v>
      </c>
      <c r="X1491" s="44">
        <v>0.86111111111111116</v>
      </c>
      <c r="Y1491" s="45"/>
    </row>
    <row r="1492" spans="1:25" ht="16.5" customHeight="1" x14ac:dyDescent="0.25">
      <c r="A1492" s="16">
        <v>21160040</v>
      </c>
      <c r="B1492" s="17" t="s">
        <v>1211</v>
      </c>
      <c r="C1492" s="17" t="s">
        <v>997</v>
      </c>
      <c r="D1492" s="17" t="s">
        <v>998</v>
      </c>
      <c r="E1492" s="17" t="s">
        <v>71</v>
      </c>
      <c r="F1492" s="17">
        <v>10</v>
      </c>
      <c r="G1492" s="17">
        <v>378</v>
      </c>
      <c r="H1492" s="18">
        <v>-74.81094444</v>
      </c>
      <c r="I1492" s="19">
        <v>3.7462499999999999</v>
      </c>
      <c r="J1492" s="42">
        <v>8.9122222222222192</v>
      </c>
      <c r="K1492" s="20">
        <v>9.8878006598552588</v>
      </c>
      <c r="L1492" s="20">
        <v>14.14555555555555</v>
      </c>
      <c r="M1492" s="20">
        <v>13.854022988505751</v>
      </c>
      <c r="N1492" s="20">
        <v>13.766666666666669</v>
      </c>
      <c r="O1492" s="20">
        <v>8.9689655172413794</v>
      </c>
      <c r="P1492" s="20">
        <v>6.0333333333333314</v>
      </c>
      <c r="Q1492" s="20">
        <v>4.7954022988505738</v>
      </c>
      <c r="R1492" s="20">
        <v>7.366666666666668</v>
      </c>
      <c r="S1492" s="20">
        <v>13.73333333333334</v>
      </c>
      <c r="T1492" s="20">
        <v>16.06666666666667</v>
      </c>
      <c r="U1492" s="20">
        <v>11.59523809523809</v>
      </c>
      <c r="V1492" s="43">
        <v>129.12587400413551</v>
      </c>
      <c r="W1492" s="23">
        <v>359</v>
      </c>
      <c r="X1492" s="44">
        <v>0.99722222222222223</v>
      </c>
      <c r="Y1492" s="45"/>
    </row>
    <row r="1493" spans="1:25" ht="16.5" customHeight="1" x14ac:dyDescent="0.25">
      <c r="A1493" s="16">
        <v>21160080</v>
      </c>
      <c r="B1493" s="17" t="s">
        <v>1211</v>
      </c>
      <c r="C1493" s="17" t="s">
        <v>2320</v>
      </c>
      <c r="D1493" s="17" t="s">
        <v>998</v>
      </c>
      <c r="E1493" s="17" t="s">
        <v>71</v>
      </c>
      <c r="F1493" s="17">
        <v>10</v>
      </c>
      <c r="G1493" s="17">
        <v>337</v>
      </c>
      <c r="H1493" s="18">
        <v>-74.900888890000004</v>
      </c>
      <c r="I1493" s="19">
        <v>3.75380556</v>
      </c>
      <c r="J1493" s="42">
        <v>7.5044444444444416</v>
      </c>
      <c r="K1493" s="20">
        <v>8.8298645320197036</v>
      </c>
      <c r="L1493" s="20">
        <v>11.41111111111111</v>
      </c>
      <c r="M1493" s="20">
        <v>12.04597701149426</v>
      </c>
      <c r="N1493" s="20">
        <v>11.726600985221671</v>
      </c>
      <c r="O1493" s="20">
        <v>6.6844006568144518</v>
      </c>
      <c r="P1493" s="20">
        <v>4.5172413793103434</v>
      </c>
      <c r="Q1493" s="20">
        <v>2.9999999999999991</v>
      </c>
      <c r="R1493" s="20">
        <v>5.6896551724137927</v>
      </c>
      <c r="S1493" s="20">
        <v>10.896551724137931</v>
      </c>
      <c r="T1493" s="20">
        <v>14.392857142857149</v>
      </c>
      <c r="U1493" s="20">
        <v>10.513095238095239</v>
      </c>
      <c r="V1493" s="43">
        <v>107.2117993979201</v>
      </c>
      <c r="W1493" s="23">
        <v>354</v>
      </c>
      <c r="X1493" s="44">
        <v>0.98333333333333328</v>
      </c>
      <c r="Y1493" s="45"/>
    </row>
    <row r="1494" spans="1:25" ht="16.5" customHeight="1" x14ac:dyDescent="0.25">
      <c r="A1494" s="16">
        <v>21160170</v>
      </c>
      <c r="B1494" s="17" t="s">
        <v>1211</v>
      </c>
      <c r="C1494" s="17" t="s">
        <v>2321</v>
      </c>
      <c r="D1494" s="17" t="s">
        <v>998</v>
      </c>
      <c r="E1494" s="17" t="s">
        <v>71</v>
      </c>
      <c r="F1494" s="17">
        <v>10</v>
      </c>
      <c r="G1494" s="17">
        <v>140</v>
      </c>
      <c r="H1494" s="18">
        <v>-74.790833329999998</v>
      </c>
      <c r="I1494" s="19">
        <v>3.7093333300000002</v>
      </c>
      <c r="J1494" s="42">
        <v>10.233333333333331</v>
      </c>
      <c r="K1494" s="20">
        <v>11.00196018062398</v>
      </c>
      <c r="L1494" s="20">
        <v>15.53333333333333</v>
      </c>
      <c r="M1494" s="20">
        <v>16.27586206896552</v>
      </c>
      <c r="N1494" s="20">
        <v>15.98765432098765</v>
      </c>
      <c r="O1494" s="20">
        <v>10.10919540229885</v>
      </c>
      <c r="P1494" s="20">
        <v>7.6111111111111081</v>
      </c>
      <c r="Q1494" s="20">
        <v>5.2388888888888889</v>
      </c>
      <c r="R1494" s="20">
        <v>7.8724137931034512</v>
      </c>
      <c r="S1494" s="20">
        <v>15.03448275862069</v>
      </c>
      <c r="T1494" s="20">
        <v>19.06666666666667</v>
      </c>
      <c r="U1494" s="20">
        <v>13.51724137931034</v>
      </c>
      <c r="V1494" s="43">
        <v>147.4821432372438</v>
      </c>
      <c r="W1494" s="23">
        <v>357</v>
      </c>
      <c r="X1494" s="44">
        <v>0.9916666666666667</v>
      </c>
      <c r="Y1494" s="45"/>
    </row>
    <row r="1495" spans="1:25" ht="16.5" customHeight="1" x14ac:dyDescent="0.25">
      <c r="A1495" s="16">
        <v>21160050</v>
      </c>
      <c r="B1495" s="17" t="s">
        <v>1211</v>
      </c>
      <c r="C1495" s="17" t="s">
        <v>2322</v>
      </c>
      <c r="D1495" s="17" t="s">
        <v>998</v>
      </c>
      <c r="E1495" s="17" t="s">
        <v>71</v>
      </c>
      <c r="F1495" s="17">
        <v>10</v>
      </c>
      <c r="G1495" s="17">
        <v>827</v>
      </c>
      <c r="H1495" s="18">
        <v>-74.842972220000007</v>
      </c>
      <c r="I1495" s="19">
        <v>3.6717222199999999</v>
      </c>
      <c r="J1495" s="42">
        <v>9.0333333333333314</v>
      </c>
      <c r="K1495" s="20">
        <v>9.9426066563279214</v>
      </c>
      <c r="L1495" s="20">
        <v>15.03333333333333</v>
      </c>
      <c r="M1495" s="20">
        <v>14.33333333333333</v>
      </c>
      <c r="N1495" s="20">
        <v>14.28690476190476</v>
      </c>
      <c r="O1495" s="20">
        <v>9.0000000000000018</v>
      </c>
      <c r="P1495" s="20">
        <v>6.8666666666666636</v>
      </c>
      <c r="Q1495" s="20">
        <v>4.4666666666666659</v>
      </c>
      <c r="R1495" s="20">
        <v>6.5517241379310347</v>
      </c>
      <c r="S1495" s="20">
        <v>14.32758620689655</v>
      </c>
      <c r="T1495" s="20">
        <v>16.936124794745481</v>
      </c>
      <c r="U1495" s="20">
        <v>12.985593869731799</v>
      </c>
      <c r="V1495" s="43">
        <v>133.76387376087089</v>
      </c>
      <c r="W1495" s="23">
        <v>359</v>
      </c>
      <c r="X1495" s="44">
        <v>0.99722222222222223</v>
      </c>
      <c r="Y1495" s="45"/>
    </row>
    <row r="1496" spans="1:25" ht="16.5" customHeight="1" x14ac:dyDescent="0.25">
      <c r="A1496" s="16">
        <v>21165010</v>
      </c>
      <c r="B1496" s="17" t="s">
        <v>1236</v>
      </c>
      <c r="C1496" s="17" t="s">
        <v>2323</v>
      </c>
      <c r="D1496" s="17" t="s">
        <v>998</v>
      </c>
      <c r="E1496" s="17" t="s">
        <v>71</v>
      </c>
      <c r="F1496" s="17">
        <v>10</v>
      </c>
      <c r="G1496" s="17">
        <v>321</v>
      </c>
      <c r="H1496" s="18">
        <v>-74.917027779999998</v>
      </c>
      <c r="I1496" s="19">
        <v>3.7876111099999998</v>
      </c>
      <c r="J1496" s="42">
        <v>8.966666666666665</v>
      </c>
      <c r="K1496" s="20">
        <v>10.413198573127231</v>
      </c>
      <c r="L1496" s="20">
        <v>14.324466338259439</v>
      </c>
      <c r="M1496" s="20">
        <v>15.87840136054422</v>
      </c>
      <c r="N1496" s="20">
        <v>14.115338882283</v>
      </c>
      <c r="O1496" s="20">
        <v>9.8747126436781603</v>
      </c>
      <c r="P1496" s="20">
        <v>7.5206896551724114</v>
      </c>
      <c r="Q1496" s="20">
        <v>5.466666666666665</v>
      </c>
      <c r="R1496" s="20">
        <v>8.6367816091954026</v>
      </c>
      <c r="S1496" s="20">
        <v>14.64111111111111</v>
      </c>
      <c r="T1496" s="20">
        <v>16.143678160919539</v>
      </c>
      <c r="U1496" s="20">
        <v>13.21</v>
      </c>
      <c r="V1496" s="43">
        <v>139.19171166762379</v>
      </c>
      <c r="W1496" s="23">
        <v>352</v>
      </c>
      <c r="X1496" s="44">
        <v>0.97777777777777775</v>
      </c>
      <c r="Y1496" s="45"/>
    </row>
    <row r="1497" spans="1:25" ht="16.5" customHeight="1" x14ac:dyDescent="0.25">
      <c r="A1497" s="16">
        <v>21165030</v>
      </c>
      <c r="B1497" s="17" t="s">
        <v>1211</v>
      </c>
      <c r="C1497" s="17" t="s">
        <v>2324</v>
      </c>
      <c r="D1497" s="17" t="s">
        <v>968</v>
      </c>
      <c r="E1497" s="17" t="s">
        <v>71</v>
      </c>
      <c r="F1497" s="17">
        <v>10</v>
      </c>
      <c r="G1497" s="17">
        <v>394</v>
      </c>
      <c r="H1497" s="18">
        <v>-74.77152778</v>
      </c>
      <c r="I1497" s="19">
        <v>3.8979166699999999</v>
      </c>
      <c r="J1497" s="42">
        <v>9.2559523809523814</v>
      </c>
      <c r="K1497" s="20">
        <v>10.97966839992702</v>
      </c>
      <c r="L1497" s="20">
        <v>14.357142857142859</v>
      </c>
      <c r="M1497" s="20">
        <v>16.421182266009851</v>
      </c>
      <c r="N1497" s="20">
        <v>16.402380952380948</v>
      </c>
      <c r="O1497" s="20">
        <v>12.494649227110591</v>
      </c>
      <c r="P1497" s="20">
        <v>9.7678571428571406</v>
      </c>
      <c r="Q1497" s="20">
        <v>7.6130952380952372</v>
      </c>
      <c r="R1497" s="20">
        <v>10.22222222222222</v>
      </c>
      <c r="S1497" s="20">
        <v>15.39135802469136</v>
      </c>
      <c r="T1497" s="20">
        <v>15.851851851851849</v>
      </c>
      <c r="U1497" s="20">
        <v>12.548148148148149</v>
      </c>
      <c r="V1497" s="43">
        <v>151.30550871138959</v>
      </c>
      <c r="W1497" s="23">
        <v>332</v>
      </c>
      <c r="X1497" s="44">
        <v>0.92222222222222228</v>
      </c>
      <c r="Y1497" s="45"/>
    </row>
    <row r="1498" spans="1:25" ht="16.5" customHeight="1" x14ac:dyDescent="0.25">
      <c r="A1498" s="16">
        <v>21130010</v>
      </c>
      <c r="B1498" s="17" t="s">
        <v>1211</v>
      </c>
      <c r="C1498" s="17" t="s">
        <v>968</v>
      </c>
      <c r="D1498" s="17" t="s">
        <v>968</v>
      </c>
      <c r="E1498" s="17" t="s">
        <v>71</v>
      </c>
      <c r="F1498" s="17">
        <v>10</v>
      </c>
      <c r="G1498" s="17">
        <v>305</v>
      </c>
      <c r="H1498" s="18">
        <v>-74.936499999999995</v>
      </c>
      <c r="I1498" s="19">
        <v>3.8473333300000001</v>
      </c>
      <c r="J1498" s="42">
        <v>7.1379310344827553</v>
      </c>
      <c r="K1498" s="20">
        <v>8.4061385255648045</v>
      </c>
      <c r="L1498" s="20">
        <v>11.2</v>
      </c>
      <c r="M1498" s="20">
        <v>12.66666666666667</v>
      </c>
      <c r="N1498" s="20">
        <v>11.733333333333331</v>
      </c>
      <c r="O1498" s="20">
        <v>6.5333333333333332</v>
      </c>
      <c r="P1498" s="20">
        <v>4.8999999999999986</v>
      </c>
      <c r="Q1498" s="20">
        <v>4.3733333333333331</v>
      </c>
      <c r="R1498" s="20">
        <v>7.0689655172413799</v>
      </c>
      <c r="S1498" s="20">
        <v>12.33333333333333</v>
      </c>
      <c r="T1498" s="20">
        <v>13.03333333333333</v>
      </c>
      <c r="U1498" s="20">
        <v>9.8999999999999986</v>
      </c>
      <c r="V1498" s="43">
        <v>109.2863684106223</v>
      </c>
      <c r="W1498" s="23">
        <v>357</v>
      </c>
      <c r="X1498" s="44">
        <v>0.9916666666666667</v>
      </c>
      <c r="Y1498" s="45"/>
    </row>
    <row r="1499" spans="1:25" ht="16.5" customHeight="1" x14ac:dyDescent="0.25">
      <c r="A1499" s="16">
        <v>22055030</v>
      </c>
      <c r="B1499" s="17" t="s">
        <v>1236</v>
      </c>
      <c r="C1499" s="17" t="s">
        <v>369</v>
      </c>
      <c r="D1499" s="17" t="s">
        <v>968</v>
      </c>
      <c r="E1499" s="17" t="s">
        <v>71</v>
      </c>
      <c r="F1499" s="17">
        <v>10</v>
      </c>
      <c r="G1499" s="17">
        <v>300</v>
      </c>
      <c r="H1499" s="18">
        <v>-74.89880556</v>
      </c>
      <c r="I1499" s="19">
        <v>3.9860555600000001</v>
      </c>
      <c r="J1499" s="42">
        <v>7.6874999999999982</v>
      </c>
      <c r="K1499" s="20">
        <v>9.1417523906114191</v>
      </c>
      <c r="L1499" s="20">
        <v>13.09375</v>
      </c>
      <c r="M1499" s="20">
        <v>16.679513184584181</v>
      </c>
      <c r="N1499" s="20">
        <v>16.941176470588228</v>
      </c>
      <c r="O1499" s="20">
        <v>10.941176470588241</v>
      </c>
      <c r="P1499" s="20">
        <v>8.0625</v>
      </c>
      <c r="Q1499" s="20">
        <v>6.4375</v>
      </c>
      <c r="R1499" s="20">
        <v>10.5625</v>
      </c>
      <c r="S1499" s="20">
        <v>15.387499999999999</v>
      </c>
      <c r="T1499" s="20">
        <v>14.3125</v>
      </c>
      <c r="U1499" s="20">
        <v>11.8125</v>
      </c>
      <c r="V1499" s="43">
        <v>141.05986851637209</v>
      </c>
      <c r="W1499" s="23">
        <v>196</v>
      </c>
      <c r="X1499" s="44">
        <v>0.81666666666666665</v>
      </c>
      <c r="Y1499" s="45" t="s">
        <v>1214</v>
      </c>
    </row>
    <row r="1500" spans="1:25" ht="16.5" customHeight="1" x14ac:dyDescent="0.25">
      <c r="A1500" s="16">
        <v>22010070</v>
      </c>
      <c r="B1500" s="17" t="s">
        <v>1211</v>
      </c>
      <c r="C1500" s="17" t="s">
        <v>2325</v>
      </c>
      <c r="D1500" s="17" t="s">
        <v>2326</v>
      </c>
      <c r="E1500" s="17" t="s">
        <v>71</v>
      </c>
      <c r="F1500" s="17">
        <v>10</v>
      </c>
      <c r="G1500" s="17">
        <v>1568</v>
      </c>
      <c r="H1500" s="18">
        <v>-75.742611109999999</v>
      </c>
      <c r="I1500" s="19">
        <v>3.5768055599999999</v>
      </c>
      <c r="J1500" s="42">
        <v>13.37037037037037</v>
      </c>
      <c r="K1500" s="20">
        <v>14.400648920045469</v>
      </c>
      <c r="L1500" s="20">
        <v>19.609195402298841</v>
      </c>
      <c r="M1500" s="20">
        <v>20.96153846153846</v>
      </c>
      <c r="N1500" s="20">
        <v>19.57692307692308</v>
      </c>
      <c r="O1500" s="20">
        <v>14.887820512820509</v>
      </c>
      <c r="P1500" s="20">
        <v>13.65384615384615</v>
      </c>
      <c r="Q1500" s="20">
        <v>9.7999999999999954</v>
      </c>
      <c r="R1500" s="20">
        <v>14.255968169761269</v>
      </c>
      <c r="S1500" s="20">
        <v>19.96</v>
      </c>
      <c r="T1500" s="20">
        <v>23.631724137931041</v>
      </c>
      <c r="U1500" s="20">
        <v>17.890666666666672</v>
      </c>
      <c r="V1500" s="43">
        <v>201.99870187220191</v>
      </c>
      <c r="W1500" s="23">
        <v>308</v>
      </c>
      <c r="X1500" s="44">
        <v>0.85555555555555551</v>
      </c>
      <c r="Y1500" s="45"/>
    </row>
    <row r="1501" spans="1:25" ht="16.5" customHeight="1" x14ac:dyDescent="0.25">
      <c r="A1501" s="16">
        <v>22010010</v>
      </c>
      <c r="B1501" s="17" t="s">
        <v>1211</v>
      </c>
      <c r="C1501" s="17" t="s">
        <v>2327</v>
      </c>
      <c r="D1501" s="17" t="s">
        <v>2326</v>
      </c>
      <c r="E1501" s="17" t="s">
        <v>71</v>
      </c>
      <c r="F1501" s="17">
        <v>10</v>
      </c>
      <c r="G1501" s="17">
        <v>1620</v>
      </c>
      <c r="H1501" s="18">
        <v>-75.815416669999991</v>
      </c>
      <c r="I1501" s="19">
        <v>3.2878333300000002</v>
      </c>
      <c r="J1501" s="42">
        <v>8.2355555555555515</v>
      </c>
      <c r="K1501" s="20">
        <v>10.13103448275862</v>
      </c>
      <c r="L1501" s="20">
        <v>14.41379310344827</v>
      </c>
      <c r="M1501" s="20">
        <v>15.17241379310345</v>
      </c>
      <c r="N1501" s="20">
        <v>16.946666666666669</v>
      </c>
      <c r="O1501" s="20">
        <v>15.16666666666667</v>
      </c>
      <c r="P1501" s="20">
        <v>14.233333333333331</v>
      </c>
      <c r="Q1501" s="20">
        <v>9.7333333333333307</v>
      </c>
      <c r="R1501" s="20">
        <v>10.013793103448281</v>
      </c>
      <c r="S1501" s="20">
        <v>13.186206896551729</v>
      </c>
      <c r="T1501" s="20">
        <v>13.678571428571431</v>
      </c>
      <c r="U1501" s="20">
        <v>10.25</v>
      </c>
      <c r="V1501" s="43">
        <v>151.1613683634373</v>
      </c>
      <c r="W1501" s="23">
        <v>353</v>
      </c>
      <c r="X1501" s="44">
        <v>0.98055555555555551</v>
      </c>
      <c r="Y1501" s="45"/>
    </row>
    <row r="1502" spans="1:25" ht="16.5" customHeight="1" x14ac:dyDescent="0.25">
      <c r="A1502" s="16">
        <v>22015020</v>
      </c>
      <c r="B1502" s="17" t="s">
        <v>1236</v>
      </c>
      <c r="C1502" s="17" t="s">
        <v>2328</v>
      </c>
      <c r="D1502" s="17" t="s">
        <v>2326</v>
      </c>
      <c r="E1502" s="17" t="s">
        <v>71</v>
      </c>
      <c r="F1502" s="17">
        <v>10</v>
      </c>
      <c r="G1502" s="17">
        <v>1160</v>
      </c>
      <c r="H1502" s="18">
        <v>-75.631416669999993</v>
      </c>
      <c r="I1502" s="19">
        <v>3.52913889</v>
      </c>
      <c r="J1502" s="42">
        <v>17.033333333333331</v>
      </c>
      <c r="K1502" s="20">
        <v>16.909410919540228</v>
      </c>
      <c r="L1502" s="20">
        <v>20.166666666666661</v>
      </c>
      <c r="M1502" s="20">
        <v>19.618390804597698</v>
      </c>
      <c r="N1502" s="20">
        <v>19.09770114942528</v>
      </c>
      <c r="O1502" s="20">
        <v>15.013079667063019</v>
      </c>
      <c r="P1502" s="20">
        <v>13.666666666666661</v>
      </c>
      <c r="Q1502" s="20">
        <v>11.764206349206351</v>
      </c>
      <c r="R1502" s="20">
        <v>13.71700356718193</v>
      </c>
      <c r="S1502" s="20">
        <v>20.087356321839081</v>
      </c>
      <c r="T1502" s="20">
        <v>23.13333333333334</v>
      </c>
      <c r="U1502" s="20">
        <v>19.117777777777778</v>
      </c>
      <c r="V1502" s="43">
        <v>209.32492655663131</v>
      </c>
      <c r="W1502" s="23">
        <v>356</v>
      </c>
      <c r="X1502" s="44">
        <v>0.98888888888888893</v>
      </c>
      <c r="Y1502" s="45"/>
    </row>
    <row r="1503" spans="1:25" ht="16.5" customHeight="1" x14ac:dyDescent="0.25">
      <c r="A1503" s="16">
        <v>22070010</v>
      </c>
      <c r="B1503" s="17" t="s">
        <v>1211</v>
      </c>
      <c r="C1503" s="17" t="s">
        <v>979</v>
      </c>
      <c r="D1503" s="17" t="s">
        <v>979</v>
      </c>
      <c r="E1503" s="17" t="s">
        <v>71</v>
      </c>
      <c r="F1503" s="17">
        <v>10</v>
      </c>
      <c r="G1503" s="17">
        <v>2581</v>
      </c>
      <c r="H1503" s="18">
        <v>-75.607749999999996</v>
      </c>
      <c r="I1503" s="19">
        <v>4.0066388899999996</v>
      </c>
      <c r="J1503" s="42">
        <v>12.77777777777778</v>
      </c>
      <c r="K1503" s="20">
        <v>12.74417147953117</v>
      </c>
      <c r="L1503" s="20">
        <v>19.499999999999989</v>
      </c>
      <c r="M1503" s="20">
        <v>21.433908045977009</v>
      </c>
      <c r="N1503" s="20">
        <v>23.333333333333329</v>
      </c>
      <c r="O1503" s="20">
        <v>19.463218390804592</v>
      </c>
      <c r="P1503" s="20">
        <v>18.621111111111109</v>
      </c>
      <c r="Q1503" s="20">
        <v>15.666666666666661</v>
      </c>
      <c r="R1503" s="20">
        <v>16.633333333333329</v>
      </c>
      <c r="S1503" s="20">
        <v>20.166666666666661</v>
      </c>
      <c r="T1503" s="20">
        <v>19.06666666666667</v>
      </c>
      <c r="U1503" s="20">
        <v>15.51724137931034</v>
      </c>
      <c r="V1503" s="43">
        <v>214.92409485117861</v>
      </c>
      <c r="W1503" s="23">
        <v>358</v>
      </c>
      <c r="X1503" s="44">
        <v>0.99444444444444446</v>
      </c>
      <c r="Y1503" s="45"/>
    </row>
    <row r="1504" spans="1:25" ht="16.5" customHeight="1" x14ac:dyDescent="0.25">
      <c r="A1504" s="16">
        <v>22070030</v>
      </c>
      <c r="B1504" s="17" t="s">
        <v>1211</v>
      </c>
      <c r="C1504" s="17" t="s">
        <v>369</v>
      </c>
      <c r="D1504" s="17" t="s">
        <v>979</v>
      </c>
      <c r="E1504" s="17" t="s">
        <v>71</v>
      </c>
      <c r="F1504" s="17">
        <v>10</v>
      </c>
      <c r="G1504" s="17">
        <v>2606</v>
      </c>
      <c r="H1504" s="18">
        <v>-75.499527779999994</v>
      </c>
      <c r="I1504" s="19">
        <v>4.1245555600000001</v>
      </c>
      <c r="J1504" s="42">
        <v>8.0390804597701138</v>
      </c>
      <c r="K1504" s="20">
        <v>7.8991957857413517</v>
      </c>
      <c r="L1504" s="20">
        <v>11.17888888888889</v>
      </c>
      <c r="M1504" s="20">
        <v>12.46373365041617</v>
      </c>
      <c r="N1504" s="20">
        <v>13.266666666666669</v>
      </c>
      <c r="O1504" s="20">
        <v>9.5436781609195425</v>
      </c>
      <c r="P1504" s="20">
        <v>9.8294444444444444</v>
      </c>
      <c r="Q1504" s="20">
        <v>7.4999999999999973</v>
      </c>
      <c r="R1504" s="20">
        <v>7.6666666666666661</v>
      </c>
      <c r="S1504" s="20">
        <v>11.366666666666671</v>
      </c>
      <c r="T1504" s="20">
        <v>13.28571428571429</v>
      </c>
      <c r="U1504" s="20">
        <v>9.4444444444444411</v>
      </c>
      <c r="V1504" s="43">
        <v>121.4841801203392</v>
      </c>
      <c r="W1504" s="23">
        <v>349</v>
      </c>
      <c r="X1504" s="44">
        <v>0.96944444444444444</v>
      </c>
      <c r="Y1504" s="45"/>
    </row>
    <row r="1505" spans="1:25" ht="16.5" customHeight="1" x14ac:dyDescent="0.25">
      <c r="A1505" s="16">
        <v>22075030</v>
      </c>
      <c r="B1505" s="17" t="s">
        <v>1236</v>
      </c>
      <c r="C1505" s="17" t="s">
        <v>2329</v>
      </c>
      <c r="D1505" s="17" t="s">
        <v>2330</v>
      </c>
      <c r="E1505" s="17" t="s">
        <v>71</v>
      </c>
      <c r="F1505" s="17">
        <v>10</v>
      </c>
      <c r="G1505" s="17">
        <v>2053</v>
      </c>
      <c r="H1505" s="18">
        <v>-75.41558332999999</v>
      </c>
      <c r="I1505" s="19">
        <v>4.2067777799999986</v>
      </c>
      <c r="J1505" s="42">
        <v>12.30296296296296</v>
      </c>
      <c r="K1505" s="20">
        <v>12.82100186424899</v>
      </c>
      <c r="L1505" s="20">
        <v>17.606967111366629</v>
      </c>
      <c r="M1505" s="20">
        <v>18.896551724137929</v>
      </c>
      <c r="N1505" s="20">
        <v>20.594252873563221</v>
      </c>
      <c r="O1505" s="20">
        <v>15.78051450465243</v>
      </c>
      <c r="P1505" s="20">
        <v>13.951588245286221</v>
      </c>
      <c r="Q1505" s="20">
        <v>12.40946502057613</v>
      </c>
      <c r="R1505" s="20">
        <v>15.12247324613555</v>
      </c>
      <c r="S1505" s="20">
        <v>18.451851851851849</v>
      </c>
      <c r="T1505" s="20">
        <v>19.23579007199697</v>
      </c>
      <c r="U1505" s="20">
        <v>15.12647641696393</v>
      </c>
      <c r="V1505" s="43">
        <v>192.29989589374279</v>
      </c>
      <c r="W1505" s="23">
        <v>343</v>
      </c>
      <c r="X1505" s="44">
        <v>0.95277777777777772</v>
      </c>
      <c r="Y1505" s="45"/>
    </row>
    <row r="1506" spans="1:25" ht="16.5" customHeight="1" x14ac:dyDescent="0.25">
      <c r="A1506" s="16">
        <v>21180040</v>
      </c>
      <c r="B1506" s="17" t="s">
        <v>1211</v>
      </c>
      <c r="C1506" s="17" t="s">
        <v>2331</v>
      </c>
      <c r="D1506" s="17" t="s">
        <v>2330</v>
      </c>
      <c r="E1506" s="17" t="s">
        <v>71</v>
      </c>
      <c r="F1506" s="17">
        <v>10</v>
      </c>
      <c r="G1506" s="17">
        <v>848</v>
      </c>
      <c r="H1506" s="18">
        <v>-75.242500000000007</v>
      </c>
      <c r="I1506" s="19">
        <v>4.2424999999999997</v>
      </c>
      <c r="J1506" s="42">
        <v>8.3540229885057453</v>
      </c>
      <c r="K1506" s="20">
        <v>9.4609658601186553</v>
      </c>
      <c r="L1506" s="20">
        <v>12.13793103448276</v>
      </c>
      <c r="M1506" s="20">
        <v>12.793103448275859</v>
      </c>
      <c r="N1506" s="20">
        <v>12.50114942528735</v>
      </c>
      <c r="O1506" s="20">
        <v>7.862068965517242</v>
      </c>
      <c r="P1506" s="20">
        <v>5.2758620689655151</v>
      </c>
      <c r="Q1506" s="20">
        <v>4.7931034482758603</v>
      </c>
      <c r="R1506" s="20">
        <v>8.5862068965517242</v>
      </c>
      <c r="S1506" s="20">
        <v>12.41379310344827</v>
      </c>
      <c r="T1506" s="20">
        <v>13.7</v>
      </c>
      <c r="U1506" s="20">
        <v>9.3477777777777753</v>
      </c>
      <c r="V1506" s="43">
        <v>117.2259850172068</v>
      </c>
      <c r="W1506" s="23">
        <v>350</v>
      </c>
      <c r="X1506" s="44">
        <v>0.97222222222222221</v>
      </c>
      <c r="Y1506" s="45"/>
    </row>
    <row r="1507" spans="1:25" ht="16.5" customHeight="1" x14ac:dyDescent="0.25">
      <c r="A1507" s="16">
        <v>21135020</v>
      </c>
      <c r="B1507" s="17" t="s">
        <v>1236</v>
      </c>
      <c r="C1507" s="17" t="s">
        <v>969</v>
      </c>
      <c r="D1507" s="17" t="s">
        <v>970</v>
      </c>
      <c r="E1507" s="17" t="s">
        <v>71</v>
      </c>
      <c r="F1507" s="17">
        <v>10</v>
      </c>
      <c r="G1507" s="17">
        <v>425</v>
      </c>
      <c r="H1507" s="18">
        <v>-75.015722220000001</v>
      </c>
      <c r="I1507" s="19">
        <v>3.8558333299999998</v>
      </c>
      <c r="J1507" s="42">
        <v>7.6976190476190451</v>
      </c>
      <c r="K1507" s="20">
        <v>9.4407194550872706</v>
      </c>
      <c r="L1507" s="20">
        <v>13.198573127229491</v>
      </c>
      <c r="M1507" s="20">
        <v>13.593869731800771</v>
      </c>
      <c r="N1507" s="20">
        <v>13.26646141215107</v>
      </c>
      <c r="O1507" s="20">
        <v>8.1248513674197369</v>
      </c>
      <c r="P1507" s="20">
        <v>6.5715021799445088</v>
      </c>
      <c r="Q1507" s="20">
        <v>4.7620689655172406</v>
      </c>
      <c r="R1507" s="20">
        <v>7.8080459770114938</v>
      </c>
      <c r="S1507" s="20">
        <v>12.263095238095239</v>
      </c>
      <c r="T1507" s="20">
        <v>13.9</v>
      </c>
      <c r="U1507" s="20">
        <v>10.38462148236226</v>
      </c>
      <c r="V1507" s="43">
        <v>121.0114279842381</v>
      </c>
      <c r="W1507" s="23">
        <v>348</v>
      </c>
      <c r="X1507" s="44">
        <v>0.96666666666666667</v>
      </c>
      <c r="Y1507" s="45"/>
    </row>
    <row r="1508" spans="1:25" ht="16.5" customHeight="1" x14ac:dyDescent="0.25">
      <c r="A1508" s="16">
        <v>22050090</v>
      </c>
      <c r="B1508" s="17" t="s">
        <v>1211</v>
      </c>
      <c r="C1508" s="17" t="s">
        <v>975</v>
      </c>
      <c r="D1508" s="17" t="s">
        <v>970</v>
      </c>
      <c r="E1508" s="17" t="s">
        <v>71</v>
      </c>
      <c r="F1508" s="17">
        <v>10</v>
      </c>
      <c r="G1508" s="17">
        <v>324</v>
      </c>
      <c r="H1508" s="18">
        <v>-75.021194440000002</v>
      </c>
      <c r="I1508" s="19">
        <v>3.9231388900000002</v>
      </c>
      <c r="J1508" s="42">
        <v>6.3433333333333319</v>
      </c>
      <c r="K1508" s="20">
        <v>7.0369868637110029</v>
      </c>
      <c r="L1508" s="20">
        <v>9.8214285714285712</v>
      </c>
      <c r="M1508" s="20">
        <v>12.333333333333339</v>
      </c>
      <c r="N1508" s="20">
        <v>10.17241379310344</v>
      </c>
      <c r="O1508" s="20">
        <v>5.642528735632184</v>
      </c>
      <c r="P1508" s="20">
        <v>4.4444444444444438</v>
      </c>
      <c r="Q1508" s="20">
        <v>3.333333333333333</v>
      </c>
      <c r="R1508" s="20">
        <v>6.2666666666666648</v>
      </c>
      <c r="S1508" s="20">
        <v>11.02298850574712</v>
      </c>
      <c r="T1508" s="20">
        <v>11.46666666666667</v>
      </c>
      <c r="U1508" s="20">
        <v>9.0357142857142811</v>
      </c>
      <c r="V1508" s="43">
        <v>96.919838533114373</v>
      </c>
      <c r="W1508" s="23">
        <v>355</v>
      </c>
      <c r="X1508" s="44">
        <v>0.98611111111111116</v>
      </c>
      <c r="Y1508" s="45"/>
    </row>
    <row r="1509" spans="1:25" ht="16.5" customHeight="1" x14ac:dyDescent="0.25">
      <c r="A1509" s="16">
        <v>22060100</v>
      </c>
      <c r="B1509" s="17" t="s">
        <v>1211</v>
      </c>
      <c r="C1509" s="17" t="s">
        <v>2332</v>
      </c>
      <c r="D1509" s="17" t="s">
        <v>970</v>
      </c>
      <c r="E1509" s="17" t="s">
        <v>71</v>
      </c>
      <c r="F1509" s="17">
        <v>10</v>
      </c>
      <c r="G1509" s="17">
        <v>3594</v>
      </c>
      <c r="H1509" s="18">
        <v>-75.103333329999998</v>
      </c>
      <c r="I1509" s="19">
        <v>3.9082777800000001</v>
      </c>
      <c r="J1509" s="42">
        <v>4.6229885057471254</v>
      </c>
      <c r="K1509" s="20">
        <v>6.0882287714927434</v>
      </c>
      <c r="L1509" s="20">
        <v>8.5741181133571125</v>
      </c>
      <c r="M1509" s="20">
        <v>10.111771700356719</v>
      </c>
      <c r="N1509" s="20">
        <v>8.5402298850574674</v>
      </c>
      <c r="O1509" s="20">
        <v>3.896551724137931</v>
      </c>
      <c r="P1509" s="20">
        <v>3.002380952380951</v>
      </c>
      <c r="Q1509" s="20">
        <v>2.5517241379310338</v>
      </c>
      <c r="R1509" s="20">
        <v>5.4827586206896557</v>
      </c>
      <c r="S1509" s="20">
        <v>8.3813443072702327</v>
      </c>
      <c r="T1509" s="20">
        <v>9.5384615384615383</v>
      </c>
      <c r="U1509" s="20">
        <v>7.875310344827585</v>
      </c>
      <c r="V1509" s="43">
        <v>78.665868601710088</v>
      </c>
      <c r="W1509" s="23">
        <v>338</v>
      </c>
      <c r="X1509" s="44">
        <v>0.93888888888888888</v>
      </c>
      <c r="Y1509" s="45"/>
    </row>
    <row r="1510" spans="1:25" ht="16.5" customHeight="1" x14ac:dyDescent="0.25">
      <c r="A1510" s="16">
        <v>22065040</v>
      </c>
      <c r="B1510" s="17" t="s">
        <v>1227</v>
      </c>
      <c r="C1510" s="17" t="s">
        <v>1014</v>
      </c>
      <c r="D1510" s="17" t="s">
        <v>1015</v>
      </c>
      <c r="E1510" s="17" t="s">
        <v>71</v>
      </c>
      <c r="F1510" s="17">
        <v>10</v>
      </c>
      <c r="G1510" s="17">
        <v>1448</v>
      </c>
      <c r="H1510" s="18">
        <v>-75.488083329999995</v>
      </c>
      <c r="I1510" s="19">
        <v>3.9069166700000002</v>
      </c>
      <c r="J1510" s="42">
        <v>16.100000000000001</v>
      </c>
      <c r="K1510" s="20">
        <v>16.812942718201342</v>
      </c>
      <c r="L1510" s="20">
        <v>20.93333333333333</v>
      </c>
      <c r="M1510" s="20">
        <v>22.887356321839089</v>
      </c>
      <c r="N1510" s="20">
        <v>22.366666666666671</v>
      </c>
      <c r="O1510" s="20">
        <v>17.364942528735629</v>
      </c>
      <c r="P1510" s="20">
        <v>16.333333333333329</v>
      </c>
      <c r="Q1510" s="20">
        <v>13.95531746031746</v>
      </c>
      <c r="R1510" s="20">
        <v>15.689655172413801</v>
      </c>
      <c r="S1510" s="20">
        <v>20.58111111111111</v>
      </c>
      <c r="T1510" s="20">
        <v>22.275862068965509</v>
      </c>
      <c r="U1510" s="20">
        <v>18.666666666666661</v>
      </c>
      <c r="V1510" s="43">
        <v>223.96718738158401</v>
      </c>
      <c r="W1510" s="23">
        <v>358</v>
      </c>
      <c r="X1510" s="44">
        <v>0.99444444444444446</v>
      </c>
      <c r="Y1510" s="45"/>
    </row>
    <row r="1511" spans="1:25" ht="16.5" customHeight="1" x14ac:dyDescent="0.25">
      <c r="A1511" s="16">
        <v>21180120</v>
      </c>
      <c r="B1511" s="17" t="s">
        <v>1211</v>
      </c>
      <c r="C1511" s="17" t="s">
        <v>2333</v>
      </c>
      <c r="D1511" s="17" t="s">
        <v>2334</v>
      </c>
      <c r="E1511" s="17" t="s">
        <v>71</v>
      </c>
      <c r="F1511" s="17">
        <v>10</v>
      </c>
      <c r="G1511" s="17">
        <v>450</v>
      </c>
      <c r="H1511" s="18">
        <v>-75.105555560000013</v>
      </c>
      <c r="I1511" s="19">
        <v>4.0291666700000004</v>
      </c>
      <c r="J1511" s="42">
        <v>4.6538461538461533</v>
      </c>
      <c r="K1511" s="20">
        <v>5.1073849522125379</v>
      </c>
      <c r="L1511" s="20">
        <v>7.2962962962962941</v>
      </c>
      <c r="M1511" s="20">
        <v>9.7777777777777768</v>
      </c>
      <c r="N1511" s="20">
        <v>8.6037037037037027</v>
      </c>
      <c r="O1511" s="20">
        <v>4.1604774535809028</v>
      </c>
      <c r="P1511" s="20">
        <v>3.2307692307692308</v>
      </c>
      <c r="Q1511" s="20">
        <v>3.074074074074074</v>
      </c>
      <c r="R1511" s="20">
        <v>5.3076923076923084</v>
      </c>
      <c r="S1511" s="20">
        <v>8.1153846153846132</v>
      </c>
      <c r="T1511" s="20">
        <v>8.7999999999999989</v>
      </c>
      <c r="U1511" s="20">
        <v>6.461538461538459</v>
      </c>
      <c r="V1511" s="43">
        <v>74.588945026876047</v>
      </c>
      <c r="W1511" s="23">
        <v>316</v>
      </c>
      <c r="X1511" s="44">
        <v>0.87777777777777777</v>
      </c>
      <c r="Y1511" s="45"/>
    </row>
    <row r="1512" spans="1:25" ht="16.5" customHeight="1" x14ac:dyDescent="0.25">
      <c r="A1512" s="16">
        <v>21210190</v>
      </c>
      <c r="B1512" s="17" t="s">
        <v>1235</v>
      </c>
      <c r="C1512" s="17" t="s">
        <v>2335</v>
      </c>
      <c r="D1512" s="17" t="s">
        <v>2334</v>
      </c>
      <c r="E1512" s="17" t="s">
        <v>71</v>
      </c>
      <c r="F1512" s="17">
        <v>10</v>
      </c>
      <c r="G1512" s="17">
        <v>1250</v>
      </c>
      <c r="H1512" s="18">
        <v>-75.148416669999989</v>
      </c>
      <c r="I1512" s="19">
        <v>4.2744999999999997</v>
      </c>
      <c r="J1512" s="42">
        <v>7.2456790123456782</v>
      </c>
      <c r="K1512" s="20">
        <v>8.6335670531871038</v>
      </c>
      <c r="L1512" s="20">
        <v>12.03571428571429</v>
      </c>
      <c r="M1512" s="20">
        <v>14.02463054187192</v>
      </c>
      <c r="N1512" s="20">
        <v>13.53571428571429</v>
      </c>
      <c r="O1512" s="20">
        <v>8.0651340996168575</v>
      </c>
      <c r="P1512" s="20">
        <v>5.846573009791399</v>
      </c>
      <c r="Q1512" s="20">
        <v>4.8190883190883183</v>
      </c>
      <c r="R1512" s="20">
        <v>8.3594164456233404</v>
      </c>
      <c r="S1512" s="20">
        <v>12.41866666666667</v>
      </c>
      <c r="T1512" s="20">
        <v>12.52</v>
      </c>
      <c r="U1512" s="20">
        <v>9.4038461538461515</v>
      </c>
      <c r="V1512" s="43">
        <v>116.90802987346601</v>
      </c>
      <c r="W1512" s="23">
        <v>320</v>
      </c>
      <c r="X1512" s="44">
        <v>0.88888888888888884</v>
      </c>
      <c r="Y1512" s="45"/>
    </row>
    <row r="1513" spans="1:25" ht="16.5" customHeight="1" x14ac:dyDescent="0.25">
      <c r="A1513" s="16">
        <v>21240110</v>
      </c>
      <c r="B1513" s="17" t="s">
        <v>1211</v>
      </c>
      <c r="C1513" s="17" t="s">
        <v>2336</v>
      </c>
      <c r="D1513" s="17" t="s">
        <v>704</v>
      </c>
      <c r="E1513" s="17" t="s">
        <v>71</v>
      </c>
      <c r="F1513" s="17">
        <v>10</v>
      </c>
      <c r="G1513" s="17">
        <v>2670</v>
      </c>
      <c r="H1513" s="18">
        <v>-75.13891667</v>
      </c>
      <c r="I1513" s="19">
        <v>4.7356111099999998</v>
      </c>
      <c r="J1513" s="42">
        <v>8.9999999999999964</v>
      </c>
      <c r="K1513" s="20">
        <v>10.188858926448111</v>
      </c>
      <c r="L1513" s="20">
        <v>14.96296296296296</v>
      </c>
      <c r="M1513" s="20">
        <v>16.96153846153846</v>
      </c>
      <c r="N1513" s="20">
        <v>16.23076923076923</v>
      </c>
      <c r="O1513" s="20">
        <v>9.148148148148147</v>
      </c>
      <c r="P1513" s="20">
        <v>8.5428571428571409</v>
      </c>
      <c r="Q1513" s="20">
        <v>7.4999999999999973</v>
      </c>
      <c r="R1513" s="20">
        <v>11.63614744351962</v>
      </c>
      <c r="S1513" s="20">
        <v>14.449343185550079</v>
      </c>
      <c r="T1513" s="20">
        <v>14.62962962962963</v>
      </c>
      <c r="U1513" s="20">
        <v>10.896551724137931</v>
      </c>
      <c r="V1513" s="43">
        <v>144.14680685556129</v>
      </c>
      <c r="W1513" s="23">
        <v>333</v>
      </c>
      <c r="X1513" s="44">
        <v>0.92500000000000004</v>
      </c>
      <c r="Y1513" s="45"/>
    </row>
    <row r="1514" spans="1:25" ht="16.5" customHeight="1" x14ac:dyDescent="0.25">
      <c r="A1514" s="16">
        <v>21245140</v>
      </c>
      <c r="B1514" s="17" t="s">
        <v>1288</v>
      </c>
      <c r="C1514" s="17" t="s">
        <v>704</v>
      </c>
      <c r="D1514" s="17" t="s">
        <v>704</v>
      </c>
      <c r="E1514" s="17" t="s">
        <v>71</v>
      </c>
      <c r="F1514" s="17">
        <v>10</v>
      </c>
      <c r="G1514" s="17">
        <v>2288</v>
      </c>
      <c r="H1514" s="18">
        <v>-75.09445556</v>
      </c>
      <c r="I1514" s="19">
        <v>4.7118611100000001</v>
      </c>
      <c r="J1514" s="42">
        <v>14.22142857142857</v>
      </c>
      <c r="K1514" s="20">
        <v>15.33187531849839</v>
      </c>
      <c r="L1514" s="20">
        <v>19.84693877551021</v>
      </c>
      <c r="M1514" s="20">
        <v>20.347290640394089</v>
      </c>
      <c r="N1514" s="20">
        <v>19.633333333333329</v>
      </c>
      <c r="O1514" s="20">
        <v>13.62068965517242</v>
      </c>
      <c r="P1514" s="20">
        <v>12.2</v>
      </c>
      <c r="Q1514" s="20">
        <v>11.38222222222222</v>
      </c>
      <c r="R1514" s="20">
        <v>15.03448275862069</v>
      </c>
      <c r="S1514" s="20">
        <v>20.354444444444439</v>
      </c>
      <c r="T1514" s="20">
        <v>21.103448275862071</v>
      </c>
      <c r="U1514" s="20">
        <v>17.357142857142861</v>
      </c>
      <c r="V1514" s="43">
        <v>200.4332968526293</v>
      </c>
      <c r="W1514" s="23">
        <v>350</v>
      </c>
      <c r="X1514" s="44">
        <v>0.97222222222222221</v>
      </c>
      <c r="Y1514" s="45"/>
    </row>
    <row r="1515" spans="1:25" ht="16.5" customHeight="1" x14ac:dyDescent="0.25">
      <c r="A1515" s="16">
        <v>21255110</v>
      </c>
      <c r="B1515" s="17" t="s">
        <v>1236</v>
      </c>
      <c r="C1515" s="17" t="s">
        <v>704</v>
      </c>
      <c r="D1515" s="17" t="s">
        <v>704</v>
      </c>
      <c r="E1515" s="17" t="s">
        <v>71</v>
      </c>
      <c r="F1515" s="17">
        <v>10</v>
      </c>
      <c r="G1515" s="17">
        <v>2817</v>
      </c>
      <c r="H1515" s="18">
        <v>-75.131833329999992</v>
      </c>
      <c r="I1515" s="19">
        <v>4.7017499999999997</v>
      </c>
      <c r="J1515" s="42">
        <v>12.184013127972261</v>
      </c>
      <c r="K1515" s="20">
        <v>14.15371583023486</v>
      </c>
      <c r="L1515" s="20">
        <v>18.49761904761904</v>
      </c>
      <c r="M1515" s="20">
        <v>20.996168582375478</v>
      </c>
      <c r="N1515" s="20">
        <v>20.40602457391994</v>
      </c>
      <c r="O1515" s="20">
        <v>14.0076178747361</v>
      </c>
      <c r="P1515" s="20">
        <v>13.34447181171319</v>
      </c>
      <c r="Q1515" s="20">
        <v>12.18386243386243</v>
      </c>
      <c r="R1515" s="20">
        <v>15.34615384615385</v>
      </c>
      <c r="S1515" s="20">
        <v>19.695897435897429</v>
      </c>
      <c r="T1515" s="20">
        <v>19.66445623342176</v>
      </c>
      <c r="U1515" s="20">
        <v>14.44271264367816</v>
      </c>
      <c r="V1515" s="43">
        <v>194.92271344158451</v>
      </c>
      <c r="W1515" s="23">
        <v>328</v>
      </c>
      <c r="X1515" s="44">
        <v>0.91111111111111109</v>
      </c>
      <c r="Y1515" s="45"/>
    </row>
    <row r="1516" spans="1:25" ht="16.5" customHeight="1" x14ac:dyDescent="0.25">
      <c r="A1516" s="16">
        <v>21170030</v>
      </c>
      <c r="B1516" s="17" t="s">
        <v>1211</v>
      </c>
      <c r="C1516" s="17" t="s">
        <v>2337</v>
      </c>
      <c r="D1516" s="17" t="s">
        <v>926</v>
      </c>
      <c r="E1516" s="17" t="s">
        <v>71</v>
      </c>
      <c r="F1516" s="17">
        <v>10</v>
      </c>
      <c r="G1516" s="17">
        <v>311</v>
      </c>
      <c r="H1516" s="18">
        <v>-74.856888890000008</v>
      </c>
      <c r="I1516" s="19">
        <v>3.94722222</v>
      </c>
      <c r="J1516" s="42">
        <v>6.7333333333333307</v>
      </c>
      <c r="K1516" s="20">
        <v>8.0771342364532028</v>
      </c>
      <c r="L1516" s="20">
        <v>10.8</v>
      </c>
      <c r="M1516" s="20">
        <v>12.56666666666667</v>
      </c>
      <c r="N1516" s="20">
        <v>12.46666666666666</v>
      </c>
      <c r="O1516" s="20">
        <v>6.4666666666666668</v>
      </c>
      <c r="P1516" s="20">
        <v>4.6666666666666652</v>
      </c>
      <c r="Q1516" s="20">
        <v>4.0999999999999988</v>
      </c>
      <c r="R1516" s="20">
        <v>6.8091954022988501</v>
      </c>
      <c r="S1516" s="20">
        <v>11.4</v>
      </c>
      <c r="T1516" s="20">
        <v>13.2</v>
      </c>
      <c r="U1516" s="20">
        <v>9.3522222222222222</v>
      </c>
      <c r="V1516" s="43">
        <v>106.6385518609743</v>
      </c>
      <c r="W1516" s="23">
        <v>360</v>
      </c>
      <c r="X1516" s="44">
        <v>1</v>
      </c>
      <c r="Y1516" s="45"/>
    </row>
    <row r="1517" spans="1:25" ht="16.5" customHeight="1" x14ac:dyDescent="0.25">
      <c r="A1517" s="16">
        <v>21170020</v>
      </c>
      <c r="B1517" s="17" t="s">
        <v>1211</v>
      </c>
      <c r="C1517" s="17" t="s">
        <v>2338</v>
      </c>
      <c r="D1517" s="17" t="s">
        <v>926</v>
      </c>
      <c r="E1517" s="17" t="s">
        <v>71</v>
      </c>
      <c r="F1517" s="17">
        <v>10</v>
      </c>
      <c r="G1517" s="17">
        <v>3394</v>
      </c>
      <c r="H1517" s="18">
        <v>-74.78361111000001</v>
      </c>
      <c r="I1517" s="19">
        <v>4.2582777800000002</v>
      </c>
      <c r="J1517" s="42">
        <v>4.5666666666666664</v>
      </c>
      <c r="K1517" s="20">
        <v>5.1362582101806229</v>
      </c>
      <c r="L1517" s="20">
        <v>8.4609195402298827</v>
      </c>
      <c r="M1517" s="20">
        <v>10.833333333333339</v>
      </c>
      <c r="N1517" s="20">
        <v>9.9333333333333318</v>
      </c>
      <c r="O1517" s="20">
        <v>5.862068965517242</v>
      </c>
      <c r="P1517" s="20">
        <v>3.2666666666666648</v>
      </c>
      <c r="Q1517" s="20">
        <v>3.0333333333333319</v>
      </c>
      <c r="R1517" s="20">
        <v>6.5804597701149428</v>
      </c>
      <c r="S1517" s="20">
        <v>9.0944444444444414</v>
      </c>
      <c r="T1517" s="20">
        <v>8.4333333333333353</v>
      </c>
      <c r="U1517" s="20">
        <v>5.6999999999999984</v>
      </c>
      <c r="V1517" s="43">
        <v>80.90081759715379</v>
      </c>
      <c r="W1517" s="23">
        <v>358</v>
      </c>
      <c r="X1517" s="44">
        <v>0.99444444444444446</v>
      </c>
      <c r="Y1517" s="45"/>
    </row>
    <row r="1518" spans="1:25" ht="16.5" customHeight="1" x14ac:dyDescent="0.25">
      <c r="A1518" s="16">
        <v>21170040</v>
      </c>
      <c r="B1518" s="17" t="s">
        <v>1211</v>
      </c>
      <c r="C1518" s="17" t="s">
        <v>2339</v>
      </c>
      <c r="D1518" s="17" t="s">
        <v>926</v>
      </c>
      <c r="E1518" s="17" t="s">
        <v>71</v>
      </c>
      <c r="F1518" s="17">
        <v>10</v>
      </c>
      <c r="G1518" s="17">
        <v>849</v>
      </c>
      <c r="H1518" s="18">
        <v>-74.822444439999998</v>
      </c>
      <c r="I1518" s="19">
        <v>3.91213889</v>
      </c>
      <c r="J1518" s="42">
        <v>9.7788888888888881</v>
      </c>
      <c r="K1518" s="20">
        <v>10.868596059113299</v>
      </c>
      <c r="L1518" s="20">
        <v>14.633333333333329</v>
      </c>
      <c r="M1518" s="20">
        <v>17.06666666666667</v>
      </c>
      <c r="N1518" s="20">
        <v>15.53333333333333</v>
      </c>
      <c r="O1518" s="20">
        <v>9.5333333333333279</v>
      </c>
      <c r="P1518" s="20">
        <v>7.2077777777777747</v>
      </c>
      <c r="Q1518" s="20">
        <v>5.6666666666666652</v>
      </c>
      <c r="R1518" s="20">
        <v>8.4333333333333318</v>
      </c>
      <c r="S1518" s="20">
        <v>15.366666666666671</v>
      </c>
      <c r="T1518" s="20">
        <v>17.7</v>
      </c>
      <c r="U1518" s="20">
        <v>13.2</v>
      </c>
      <c r="V1518" s="43">
        <v>144.98859605911329</v>
      </c>
      <c r="W1518" s="23">
        <v>360</v>
      </c>
      <c r="X1518" s="44">
        <v>1</v>
      </c>
      <c r="Y1518" s="45"/>
    </row>
    <row r="1519" spans="1:25" ht="16.5" customHeight="1" x14ac:dyDescent="0.25">
      <c r="A1519" s="16">
        <v>21180210</v>
      </c>
      <c r="B1519" s="17" t="s">
        <v>1211</v>
      </c>
      <c r="C1519" s="17" t="s">
        <v>2340</v>
      </c>
      <c r="D1519" s="17" t="s">
        <v>2340</v>
      </c>
      <c r="E1519" s="17" t="s">
        <v>71</v>
      </c>
      <c r="F1519" s="17">
        <v>10</v>
      </c>
      <c r="G1519" s="17">
        <v>582</v>
      </c>
      <c r="H1519" s="18">
        <v>-75.112888889999994</v>
      </c>
      <c r="I1519" s="19">
        <v>4.1919722200000002</v>
      </c>
      <c r="J1519" s="42">
        <v>4.9642857142857126</v>
      </c>
      <c r="K1519" s="20">
        <v>5.5317118226600979</v>
      </c>
      <c r="L1519" s="20">
        <v>8.2692307692307665</v>
      </c>
      <c r="M1519" s="20">
        <v>10.26947637292464</v>
      </c>
      <c r="N1519" s="20">
        <v>9.0370370370370328</v>
      </c>
      <c r="O1519" s="20">
        <v>5.2962962962962967</v>
      </c>
      <c r="P1519" s="20">
        <v>3.6296296296296289</v>
      </c>
      <c r="Q1519" s="20">
        <v>3</v>
      </c>
      <c r="R1519" s="20">
        <v>6.2222222222222232</v>
      </c>
      <c r="S1519" s="20">
        <v>9.5948717948717928</v>
      </c>
      <c r="T1519" s="20">
        <v>8.2222222222222214</v>
      </c>
      <c r="U1519" s="20">
        <v>6.2307692307692282</v>
      </c>
      <c r="V1519" s="43">
        <v>80.267753112149649</v>
      </c>
      <c r="W1519" s="23">
        <v>323</v>
      </c>
      <c r="X1519" s="44">
        <v>0.89722222222222225</v>
      </c>
      <c r="Y1519" s="45"/>
    </row>
    <row r="1520" spans="1:25" ht="16.5" customHeight="1" x14ac:dyDescent="0.25">
      <c r="A1520" s="16">
        <v>21185080</v>
      </c>
      <c r="B1520" s="17" t="s">
        <v>1236</v>
      </c>
      <c r="C1520" s="17" t="s">
        <v>2340</v>
      </c>
      <c r="D1520" s="17" t="s">
        <v>2340</v>
      </c>
      <c r="E1520" s="17" t="s">
        <v>71</v>
      </c>
      <c r="F1520" s="17">
        <v>10</v>
      </c>
      <c r="G1520" s="17">
        <v>591</v>
      </c>
      <c r="H1520" s="18">
        <v>-75.104611110000008</v>
      </c>
      <c r="I1520" s="19">
        <v>4.21645833</v>
      </c>
      <c r="J1520" s="42">
        <v>9.2475947211579381</v>
      </c>
      <c r="K1520" s="20">
        <v>9.3395523697247835</v>
      </c>
      <c r="L1520" s="20">
        <v>14.01724137931034</v>
      </c>
      <c r="M1520" s="20">
        <v>16.112244897959179</v>
      </c>
      <c r="N1520" s="20">
        <v>14.571428571428569</v>
      </c>
      <c r="O1520" s="20">
        <v>9.8097502972651611</v>
      </c>
      <c r="P1520" s="20">
        <v>6.6896551724137918</v>
      </c>
      <c r="Q1520" s="20">
        <v>6.1224489795918364</v>
      </c>
      <c r="R1520" s="20">
        <v>10.103448275862069</v>
      </c>
      <c r="S1520" s="20">
        <v>14.38620689655173</v>
      </c>
      <c r="T1520" s="20">
        <v>13.63376932223543</v>
      </c>
      <c r="U1520" s="20">
        <v>10.60229885057471</v>
      </c>
      <c r="V1520" s="43">
        <v>134.6356397340756</v>
      </c>
      <c r="W1520" s="23">
        <v>340</v>
      </c>
      <c r="X1520" s="44">
        <v>0.94444444444444442</v>
      </c>
      <c r="Y1520" s="45"/>
    </row>
    <row r="1521" spans="1:25" ht="16.5" customHeight="1" x14ac:dyDescent="0.25">
      <c r="A1521" s="16">
        <v>21250100</v>
      </c>
      <c r="B1521" s="17" t="s">
        <v>1211</v>
      </c>
      <c r="C1521" s="17" t="s">
        <v>2341</v>
      </c>
      <c r="D1521" s="17" t="s">
        <v>2342</v>
      </c>
      <c r="E1521" s="17" t="s">
        <v>71</v>
      </c>
      <c r="F1521" s="17">
        <v>10</v>
      </c>
      <c r="G1521" s="17">
        <v>331</v>
      </c>
      <c r="H1521" s="18">
        <v>-74.89869444</v>
      </c>
      <c r="I1521" s="19">
        <v>4.76183333</v>
      </c>
      <c r="J1521" s="42">
        <v>4.5999999999999988</v>
      </c>
      <c r="K1521" s="20">
        <v>5.4477344148122988</v>
      </c>
      <c r="L1521" s="20">
        <v>7.3793103448275836</v>
      </c>
      <c r="M1521" s="20">
        <v>9.8999999999999986</v>
      </c>
      <c r="N1521" s="20">
        <v>10.233333333333331</v>
      </c>
      <c r="O1521" s="20">
        <v>5.2379310344827594</v>
      </c>
      <c r="P1521" s="20">
        <v>4.0689655172413781</v>
      </c>
      <c r="Q1521" s="20">
        <v>4.5066666666666659</v>
      </c>
      <c r="R1521" s="20">
        <v>6.615384615384615</v>
      </c>
      <c r="S1521" s="20">
        <v>8.5555555555555518</v>
      </c>
      <c r="T1521" s="20">
        <v>7.1428571428571432</v>
      </c>
      <c r="U1521" s="20">
        <v>3.9615384615384599</v>
      </c>
      <c r="V1521" s="43">
        <v>77.649277086699783</v>
      </c>
      <c r="W1521" s="23">
        <v>344</v>
      </c>
      <c r="X1521" s="44">
        <v>0.9555555555555556</v>
      </c>
      <c r="Y1521" s="45"/>
    </row>
    <row r="1522" spans="1:25" ht="16.5" customHeight="1" x14ac:dyDescent="0.25">
      <c r="A1522" s="16">
        <v>21250460</v>
      </c>
      <c r="B1522" s="17" t="s">
        <v>1211</v>
      </c>
      <c r="C1522" s="17" t="s">
        <v>2342</v>
      </c>
      <c r="D1522" s="17" t="s">
        <v>2342</v>
      </c>
      <c r="E1522" s="17" t="s">
        <v>71</v>
      </c>
      <c r="F1522" s="17">
        <v>10</v>
      </c>
      <c r="G1522" s="17">
        <v>430</v>
      </c>
      <c r="H1522" s="18">
        <v>-74.917749999999998</v>
      </c>
      <c r="I1522" s="19">
        <v>4.6638055600000001</v>
      </c>
      <c r="J1522" s="42">
        <v>3.6344444444444428</v>
      </c>
      <c r="K1522" s="20">
        <v>4.1980706075533654</v>
      </c>
      <c r="L1522" s="20">
        <v>6.1724137931034457</v>
      </c>
      <c r="M1522" s="20">
        <v>9.5255648038049952</v>
      </c>
      <c r="N1522" s="20">
        <v>9.0344827586206868</v>
      </c>
      <c r="O1522" s="20">
        <v>4.7241379310344822</v>
      </c>
      <c r="P1522" s="20">
        <v>4.1034482758620676</v>
      </c>
      <c r="Q1522" s="20">
        <v>3.9724137931034469</v>
      </c>
      <c r="R1522" s="20">
        <v>6.3448275862068977</v>
      </c>
      <c r="S1522" s="20">
        <v>7.5666666666666629</v>
      </c>
      <c r="T1522" s="20">
        <v>6.2222222222222223</v>
      </c>
      <c r="U1522" s="20">
        <v>3.888888888888888</v>
      </c>
      <c r="V1522" s="43">
        <v>69.38758177151162</v>
      </c>
      <c r="W1522" s="23">
        <v>347</v>
      </c>
      <c r="X1522" s="44">
        <v>0.96388888888888891</v>
      </c>
      <c r="Y1522" s="45"/>
    </row>
    <row r="1523" spans="1:25" ht="16.5" customHeight="1" x14ac:dyDescent="0.25">
      <c r="A1523" s="16">
        <v>21255120</v>
      </c>
      <c r="B1523" s="17" t="s">
        <v>1236</v>
      </c>
      <c r="C1523" s="17" t="s">
        <v>1009</v>
      </c>
      <c r="D1523" s="17" t="s">
        <v>1009</v>
      </c>
      <c r="E1523" s="17" t="s">
        <v>71</v>
      </c>
      <c r="F1523" s="17">
        <v>10</v>
      </c>
      <c r="G1523" s="17">
        <v>2069</v>
      </c>
      <c r="H1523" s="18">
        <v>-75.117336109999997</v>
      </c>
      <c r="I1523" s="19">
        <v>5.0267619400000001</v>
      </c>
      <c r="J1523" s="42">
        <v>15.41034482758621</v>
      </c>
      <c r="K1523" s="20">
        <v>17.16533762401777</v>
      </c>
      <c r="L1523" s="20">
        <v>20.50119047619047</v>
      </c>
      <c r="M1523" s="20">
        <v>21.166666666666671</v>
      </c>
      <c r="N1523" s="20">
        <v>21.30344827586206</v>
      </c>
      <c r="O1523" s="20">
        <v>15.24019024970274</v>
      </c>
      <c r="P1523" s="20">
        <v>12.87777777777778</v>
      </c>
      <c r="Q1523" s="20">
        <v>13.15996201329534</v>
      </c>
      <c r="R1523" s="20">
        <v>16.838112079491381</v>
      </c>
      <c r="S1523" s="20">
        <v>21.50091161315893</v>
      </c>
      <c r="T1523" s="20">
        <v>21.482758620689658</v>
      </c>
      <c r="U1523" s="20">
        <v>18.223580246913581</v>
      </c>
      <c r="V1523" s="43">
        <v>214.8702804713526</v>
      </c>
      <c r="W1523" s="23">
        <v>353</v>
      </c>
      <c r="X1523" s="44">
        <v>0.98055555555555551</v>
      </c>
      <c r="Y1523" s="45"/>
    </row>
    <row r="1524" spans="1:25" ht="16.5" customHeight="1" x14ac:dyDescent="0.25">
      <c r="A1524" s="16">
        <v>21160200</v>
      </c>
      <c r="B1524" s="17" t="s">
        <v>1211</v>
      </c>
      <c r="C1524" s="17" t="s">
        <v>2343</v>
      </c>
      <c r="D1524" s="17" t="s">
        <v>2344</v>
      </c>
      <c r="E1524" s="17" t="s">
        <v>71</v>
      </c>
      <c r="F1524" s="17">
        <v>10</v>
      </c>
      <c r="G1524" s="17">
        <v>1613</v>
      </c>
      <c r="H1524" s="18">
        <v>-74.570805560000011</v>
      </c>
      <c r="I1524" s="19">
        <v>3.8930555600000001</v>
      </c>
      <c r="J1524" s="42">
        <v>12.6</v>
      </c>
      <c r="K1524" s="20">
        <v>14.28387725779967</v>
      </c>
      <c r="L1524" s="20">
        <v>19.599999999999991</v>
      </c>
      <c r="M1524" s="20">
        <v>21.476813317479191</v>
      </c>
      <c r="N1524" s="20">
        <v>22.84197530864197</v>
      </c>
      <c r="O1524" s="20">
        <v>17.980975029726519</v>
      </c>
      <c r="P1524" s="20">
        <v>17.18549346016647</v>
      </c>
      <c r="Q1524" s="20">
        <v>13.93333333333333</v>
      </c>
      <c r="R1524" s="20">
        <v>15.68965517241379</v>
      </c>
      <c r="S1524" s="20">
        <v>20.666666666666661</v>
      </c>
      <c r="T1524" s="20">
        <v>21.074074074074069</v>
      </c>
      <c r="U1524" s="20">
        <v>16.477422003284079</v>
      </c>
      <c r="V1524" s="43">
        <v>213.81028562358571</v>
      </c>
      <c r="W1524" s="23">
        <v>348</v>
      </c>
      <c r="X1524" s="44">
        <v>0.96666666666666667</v>
      </c>
      <c r="Y1524" s="45"/>
    </row>
    <row r="1525" spans="1:25" ht="16.5" customHeight="1" x14ac:dyDescent="0.25">
      <c r="A1525" s="16">
        <v>21160180</v>
      </c>
      <c r="B1525" s="17" t="s">
        <v>1211</v>
      </c>
      <c r="C1525" s="17" t="s">
        <v>2046</v>
      </c>
      <c r="D1525" s="17" t="s">
        <v>2344</v>
      </c>
      <c r="E1525" s="17" t="s">
        <v>71</v>
      </c>
      <c r="F1525" s="17">
        <v>10</v>
      </c>
      <c r="G1525" s="17">
        <v>1209</v>
      </c>
      <c r="H1525" s="18">
        <v>-74.688305560000003</v>
      </c>
      <c r="I1525" s="19">
        <v>3.8397777799999999</v>
      </c>
      <c r="J1525" s="42">
        <v>12.3</v>
      </c>
      <c r="K1525" s="20">
        <v>12.600826339475759</v>
      </c>
      <c r="L1525" s="20">
        <v>17.061532567049809</v>
      </c>
      <c r="M1525" s="20">
        <v>18.475615763546799</v>
      </c>
      <c r="N1525" s="20">
        <v>19.820842911877389</v>
      </c>
      <c r="O1525" s="20">
        <v>16.879310344827591</v>
      </c>
      <c r="P1525" s="20">
        <v>13.88111111111111</v>
      </c>
      <c r="Q1525" s="20">
        <v>11.16785714285715</v>
      </c>
      <c r="R1525" s="20">
        <v>12.612684729064039</v>
      </c>
      <c r="S1525" s="20">
        <v>18.12370982875909</v>
      </c>
      <c r="T1525" s="20">
        <v>20.239095558952869</v>
      </c>
      <c r="U1525" s="20">
        <v>14.925249042145589</v>
      </c>
      <c r="V1525" s="43">
        <v>188.08783533966721</v>
      </c>
      <c r="W1525" s="23">
        <v>353</v>
      </c>
      <c r="X1525" s="44">
        <v>0.98055555555555551</v>
      </c>
      <c r="Y1525" s="45"/>
    </row>
    <row r="1526" spans="1:25" ht="16.5" customHeight="1" x14ac:dyDescent="0.25">
      <c r="A1526" s="16">
        <v>21160070</v>
      </c>
      <c r="B1526" s="17" t="s">
        <v>1211</v>
      </c>
      <c r="C1526" s="17" t="s">
        <v>2344</v>
      </c>
      <c r="D1526" s="17" t="s">
        <v>2344</v>
      </c>
      <c r="E1526" s="17" t="s">
        <v>71</v>
      </c>
      <c r="F1526" s="17">
        <v>10</v>
      </c>
      <c r="G1526" s="17">
        <v>136</v>
      </c>
      <c r="H1526" s="18">
        <v>-74.609277779999999</v>
      </c>
      <c r="I1526" s="19">
        <v>3.93291667</v>
      </c>
      <c r="J1526" s="42">
        <v>10.199999999999999</v>
      </c>
      <c r="K1526" s="20">
        <v>11.194557597574841</v>
      </c>
      <c r="L1526" s="20">
        <v>15.133333333333329</v>
      </c>
      <c r="M1526" s="20">
        <v>16.7</v>
      </c>
      <c r="N1526" s="20">
        <v>17.091111111111111</v>
      </c>
      <c r="O1526" s="20">
        <v>12.9</v>
      </c>
      <c r="P1526" s="20">
        <v>10.206896551724141</v>
      </c>
      <c r="Q1526" s="20">
        <v>9.2758620689655178</v>
      </c>
      <c r="R1526" s="20">
        <v>11.31034482758621</v>
      </c>
      <c r="S1526" s="20">
        <v>17.206896551724139</v>
      </c>
      <c r="T1526" s="20">
        <v>17.7</v>
      </c>
      <c r="U1526" s="20">
        <v>12.16666666666667</v>
      </c>
      <c r="V1526" s="43">
        <v>161.08566870868589</v>
      </c>
      <c r="W1526" s="23">
        <v>356</v>
      </c>
      <c r="X1526" s="44">
        <v>0.98888888888888893</v>
      </c>
      <c r="Y1526" s="45"/>
    </row>
    <row r="1527" spans="1:25" ht="16.5" customHeight="1" x14ac:dyDescent="0.25">
      <c r="A1527" s="16">
        <v>26120150</v>
      </c>
      <c r="B1527" s="17" t="s">
        <v>1211</v>
      </c>
      <c r="C1527" s="17" t="s">
        <v>884</v>
      </c>
      <c r="D1527" s="17" t="s">
        <v>884</v>
      </c>
      <c r="E1527" s="17" t="s">
        <v>76</v>
      </c>
      <c r="F1527" s="17">
        <v>9</v>
      </c>
      <c r="G1527" s="17">
        <v>1261</v>
      </c>
      <c r="H1527" s="18">
        <v>-75.786305560000002</v>
      </c>
      <c r="I1527" s="19">
        <v>4.67647222</v>
      </c>
      <c r="J1527" s="42">
        <v>7.5123015873015859</v>
      </c>
      <c r="K1527" s="20">
        <v>8.7009607490210925</v>
      </c>
      <c r="L1527" s="20">
        <v>11.39523809523809</v>
      </c>
      <c r="M1527" s="20">
        <v>12.8</v>
      </c>
      <c r="N1527" s="20">
        <v>13.16666666666667</v>
      </c>
      <c r="O1527" s="20">
        <v>9.7241379310344804</v>
      </c>
      <c r="P1527" s="20">
        <v>8.1777777777777754</v>
      </c>
      <c r="Q1527" s="20">
        <v>7.3666666666666627</v>
      </c>
      <c r="R1527" s="20">
        <v>10.6</v>
      </c>
      <c r="S1527" s="20">
        <v>14</v>
      </c>
      <c r="T1527" s="20">
        <v>14.076354679802961</v>
      </c>
      <c r="U1527" s="20">
        <v>8.8489892984542173</v>
      </c>
      <c r="V1527" s="43">
        <v>126.36909345196349</v>
      </c>
      <c r="W1527" s="23">
        <v>355</v>
      </c>
      <c r="X1527" s="44">
        <v>0.98611111111111116</v>
      </c>
      <c r="Y1527" s="45"/>
    </row>
    <row r="1528" spans="1:25" ht="16.5" customHeight="1" x14ac:dyDescent="0.25">
      <c r="A1528" s="16">
        <v>26100700</v>
      </c>
      <c r="B1528" s="17" t="s">
        <v>1211</v>
      </c>
      <c r="C1528" s="17" t="s">
        <v>2345</v>
      </c>
      <c r="D1528" s="17" t="s">
        <v>2346</v>
      </c>
      <c r="E1528" s="17" t="s">
        <v>76</v>
      </c>
      <c r="F1528" s="17">
        <v>9</v>
      </c>
      <c r="G1528" s="17">
        <v>1314</v>
      </c>
      <c r="H1528" s="18">
        <v>-76.100805560000012</v>
      </c>
      <c r="I1528" s="19">
        <v>4.08725</v>
      </c>
      <c r="J1528" s="42">
        <v>8.1178571428571384</v>
      </c>
      <c r="K1528" s="20">
        <v>8.0559660645867535</v>
      </c>
      <c r="L1528" s="20">
        <v>12.73084291187739</v>
      </c>
      <c r="M1528" s="20">
        <v>13.5212096332786</v>
      </c>
      <c r="N1528" s="20">
        <v>13.81481481481481</v>
      </c>
      <c r="O1528" s="20">
        <v>10.142857142857141</v>
      </c>
      <c r="P1528" s="20">
        <v>7.2857142857142847</v>
      </c>
      <c r="Q1528" s="20">
        <v>7.4543209876543166</v>
      </c>
      <c r="R1528" s="20">
        <v>11.03846153846154</v>
      </c>
      <c r="S1528" s="20">
        <v>14.66666666666667</v>
      </c>
      <c r="T1528" s="20">
        <v>14.035759897828861</v>
      </c>
      <c r="U1528" s="20">
        <v>9.7512820512820504</v>
      </c>
      <c r="V1528" s="43">
        <v>130.61575313787961</v>
      </c>
      <c r="W1528" s="23">
        <v>329</v>
      </c>
      <c r="X1528" s="44">
        <v>0.91388888888888886</v>
      </c>
      <c r="Y1528" s="45"/>
    </row>
    <row r="1529" spans="1:25" ht="16.5" customHeight="1" x14ac:dyDescent="0.25">
      <c r="A1529" s="16">
        <v>26110150</v>
      </c>
      <c r="B1529" s="17" t="s">
        <v>1211</v>
      </c>
      <c r="C1529" s="17" t="s">
        <v>2347</v>
      </c>
      <c r="D1529" s="17" t="s">
        <v>911</v>
      </c>
      <c r="E1529" s="17" t="s">
        <v>76</v>
      </c>
      <c r="F1529" s="17">
        <v>9</v>
      </c>
      <c r="G1529" s="17">
        <v>960</v>
      </c>
      <c r="H1529" s="18">
        <v>-75.986500000000007</v>
      </c>
      <c r="I1529" s="19">
        <v>4.79383333</v>
      </c>
      <c r="J1529" s="42">
        <v>7.1111111111111081</v>
      </c>
      <c r="K1529" s="20">
        <v>7.1042487684729076</v>
      </c>
      <c r="L1529" s="20">
        <v>10.46153846153846</v>
      </c>
      <c r="M1529" s="20">
        <v>12.57692307692308</v>
      </c>
      <c r="N1529" s="20">
        <v>12.70833333333333</v>
      </c>
      <c r="O1529" s="20">
        <v>9.1599999999999984</v>
      </c>
      <c r="P1529" s="20">
        <v>7.4074074074074048</v>
      </c>
      <c r="Q1529" s="20">
        <v>7.1349206349206318</v>
      </c>
      <c r="R1529" s="20">
        <v>10.36</v>
      </c>
      <c r="S1529" s="20">
        <v>12.901282051282051</v>
      </c>
      <c r="T1529" s="20">
        <v>13.417931034482759</v>
      </c>
      <c r="U1529" s="20">
        <v>9.8461538461538449</v>
      </c>
      <c r="V1529" s="43">
        <v>120.18984972562561</v>
      </c>
      <c r="W1529" s="23">
        <v>309</v>
      </c>
      <c r="X1529" s="44">
        <v>0.85833333333333328</v>
      </c>
      <c r="Y1529" s="45"/>
    </row>
    <row r="1530" spans="1:25" ht="16.5" customHeight="1" x14ac:dyDescent="0.25">
      <c r="A1530" s="16">
        <v>54030090</v>
      </c>
      <c r="B1530" s="17" t="s">
        <v>1211</v>
      </c>
      <c r="C1530" s="17" t="s">
        <v>102</v>
      </c>
      <c r="D1530" s="17" t="s">
        <v>35</v>
      </c>
      <c r="E1530" s="17" t="s">
        <v>76</v>
      </c>
      <c r="F1530" s="17">
        <v>9</v>
      </c>
      <c r="G1530" s="17">
        <v>1750</v>
      </c>
      <c r="H1530" s="18">
        <v>-76.316666669999989</v>
      </c>
      <c r="I1530" s="19">
        <v>4.3499999999999996</v>
      </c>
      <c r="J1530" s="42">
        <v>7.95</v>
      </c>
      <c r="K1530" s="20">
        <v>8.4985158958219316</v>
      </c>
      <c r="L1530" s="20">
        <v>12.55</v>
      </c>
      <c r="M1530" s="20">
        <v>15.85</v>
      </c>
      <c r="N1530" s="20">
        <v>15.4</v>
      </c>
      <c r="O1530" s="20">
        <v>13.55</v>
      </c>
      <c r="P1530" s="20">
        <v>10.4</v>
      </c>
      <c r="Q1530" s="20">
        <v>9.5</v>
      </c>
      <c r="R1530" s="20">
        <v>13.55</v>
      </c>
      <c r="S1530" s="20">
        <v>13.95</v>
      </c>
      <c r="T1530" s="20">
        <v>14.5</v>
      </c>
      <c r="U1530" s="20">
        <v>10.914999999999999</v>
      </c>
      <c r="V1530" s="43">
        <v>146.61351589582191</v>
      </c>
      <c r="W1530" s="23">
        <v>240</v>
      </c>
      <c r="X1530" s="44">
        <v>1</v>
      </c>
      <c r="Y1530" s="45" t="s">
        <v>1214</v>
      </c>
    </row>
    <row r="1531" spans="1:25" ht="16.5" customHeight="1" x14ac:dyDescent="0.25">
      <c r="A1531" s="16">
        <v>26110040</v>
      </c>
      <c r="B1531" s="17" t="s">
        <v>1211</v>
      </c>
      <c r="C1531" s="17" t="s">
        <v>35</v>
      </c>
      <c r="D1531" s="17" t="s">
        <v>35</v>
      </c>
      <c r="E1531" s="17" t="s">
        <v>76</v>
      </c>
      <c r="F1531" s="17">
        <v>9</v>
      </c>
      <c r="G1531" s="17">
        <v>972</v>
      </c>
      <c r="H1531" s="18">
        <v>-76.190444439999993</v>
      </c>
      <c r="I1531" s="19">
        <v>4.3429444400000001</v>
      </c>
      <c r="J1531" s="42">
        <v>4.7666666666666657</v>
      </c>
      <c r="K1531" s="20">
        <v>5.1907635467980304</v>
      </c>
      <c r="L1531" s="20">
        <v>8.3505747126436756</v>
      </c>
      <c r="M1531" s="20">
        <v>10.79310344827587</v>
      </c>
      <c r="N1531" s="20">
        <v>10.10888888888889</v>
      </c>
      <c r="O1531" s="20">
        <v>6.9666666666666686</v>
      </c>
      <c r="P1531" s="20">
        <v>5.5666666666666647</v>
      </c>
      <c r="Q1531" s="20">
        <v>5.7586206896551699</v>
      </c>
      <c r="R1531" s="20">
        <v>7.9000000000000012</v>
      </c>
      <c r="S1531" s="20">
        <v>10.678571428571431</v>
      </c>
      <c r="T1531" s="20">
        <v>10.357142857142859</v>
      </c>
      <c r="U1531" s="20">
        <v>6.6632183908045963</v>
      </c>
      <c r="V1531" s="43">
        <v>93.100883962780514</v>
      </c>
      <c r="W1531" s="23">
        <v>352</v>
      </c>
      <c r="X1531" s="44">
        <v>0.97777777777777775</v>
      </c>
      <c r="Y1531" s="45"/>
    </row>
    <row r="1532" spans="1:25" ht="16.5" customHeight="1" x14ac:dyDescent="0.25">
      <c r="A1532" s="16">
        <v>26110170</v>
      </c>
      <c r="B1532" s="17" t="s">
        <v>1211</v>
      </c>
      <c r="C1532" s="17" t="s">
        <v>2348</v>
      </c>
      <c r="D1532" s="17" t="s">
        <v>35</v>
      </c>
      <c r="E1532" s="17" t="s">
        <v>76</v>
      </c>
      <c r="F1532" s="17">
        <v>9</v>
      </c>
      <c r="G1532" s="17">
        <v>1640</v>
      </c>
      <c r="H1532" s="18">
        <v>-76.266666669999992</v>
      </c>
      <c r="I1532" s="19">
        <v>4.4166666699999997</v>
      </c>
      <c r="J1532" s="42">
        <v>10.6</v>
      </c>
      <c r="K1532" s="20">
        <v>9.3291102216748776</v>
      </c>
      <c r="L1532" s="20">
        <v>14.2</v>
      </c>
      <c r="M1532" s="20">
        <v>17.100000000000001</v>
      </c>
      <c r="N1532" s="20">
        <v>14.75</v>
      </c>
      <c r="O1532" s="20">
        <v>11.25</v>
      </c>
      <c r="P1532" s="20">
        <v>8.6999999999999993</v>
      </c>
      <c r="Q1532" s="20">
        <v>8.0999999999999979</v>
      </c>
      <c r="R1532" s="20">
        <v>12.2</v>
      </c>
      <c r="S1532" s="20">
        <v>16.649999999999999</v>
      </c>
      <c r="T1532" s="20">
        <v>17.850000000000001</v>
      </c>
      <c r="U1532" s="20">
        <v>13.9</v>
      </c>
      <c r="V1532" s="43">
        <v>154.62911022167489</v>
      </c>
      <c r="W1532" s="23">
        <v>240</v>
      </c>
      <c r="X1532" s="44">
        <v>1</v>
      </c>
      <c r="Y1532" s="45" t="s">
        <v>1214</v>
      </c>
    </row>
    <row r="1533" spans="1:25" ht="16.5" customHeight="1" x14ac:dyDescent="0.25">
      <c r="A1533" s="16">
        <v>26110190</v>
      </c>
      <c r="B1533" s="17" t="s">
        <v>1211</v>
      </c>
      <c r="C1533" s="17" t="s">
        <v>113</v>
      </c>
      <c r="D1533" s="17" t="s">
        <v>35</v>
      </c>
      <c r="E1533" s="17" t="s">
        <v>76</v>
      </c>
      <c r="F1533" s="17">
        <v>9</v>
      </c>
      <c r="G1533" s="17">
        <v>951</v>
      </c>
      <c r="H1533" s="18">
        <v>-76.2</v>
      </c>
      <c r="I1533" s="19">
        <v>4.31666667</v>
      </c>
      <c r="J1533" s="42">
        <v>4.75</v>
      </c>
      <c r="K1533" s="20">
        <v>4.4914716748768466</v>
      </c>
      <c r="L1533" s="20">
        <v>7.5499999999999989</v>
      </c>
      <c r="M1533" s="20">
        <v>9.5000000000000018</v>
      </c>
      <c r="N1533" s="20">
        <v>8.4499999999999975</v>
      </c>
      <c r="O1533" s="20">
        <v>6.1500000000000021</v>
      </c>
      <c r="P1533" s="20">
        <v>4.5999999999999996</v>
      </c>
      <c r="Q1533" s="20">
        <v>3.7</v>
      </c>
      <c r="R1533" s="20">
        <v>7.9000000000000012</v>
      </c>
      <c r="S1533" s="20">
        <v>8.1578947368421026</v>
      </c>
      <c r="T1533" s="20">
        <v>9.5499999999999972</v>
      </c>
      <c r="U1533" s="20">
        <v>6.6499999999999977</v>
      </c>
      <c r="V1533" s="43">
        <v>81.449366411718927</v>
      </c>
      <c r="W1533" s="23">
        <v>239</v>
      </c>
      <c r="X1533" s="44">
        <v>0.99583333333333335</v>
      </c>
      <c r="Y1533" s="45" t="s">
        <v>1214</v>
      </c>
    </row>
    <row r="1534" spans="1:25" ht="16.5" customHeight="1" x14ac:dyDescent="0.25">
      <c r="A1534" s="16">
        <v>54030020</v>
      </c>
      <c r="B1534" s="17" t="s">
        <v>1211</v>
      </c>
      <c r="C1534" s="17" t="s">
        <v>900</v>
      </c>
      <c r="D1534" s="17" t="s">
        <v>35</v>
      </c>
      <c r="E1534" s="17" t="s">
        <v>76</v>
      </c>
      <c r="F1534" s="17">
        <v>9</v>
      </c>
      <c r="G1534" s="17">
        <v>1179</v>
      </c>
      <c r="H1534" s="18">
        <v>-76.353416669999987</v>
      </c>
      <c r="I1534" s="19">
        <v>4.3569166699999986</v>
      </c>
      <c r="J1534" s="42">
        <v>4.7931034482758594</v>
      </c>
      <c r="K1534" s="20">
        <v>5.7677911681914136</v>
      </c>
      <c r="L1534" s="20">
        <v>8.9224137931034466</v>
      </c>
      <c r="M1534" s="20">
        <v>10.696789536266349</v>
      </c>
      <c r="N1534" s="20">
        <v>10.8</v>
      </c>
      <c r="O1534" s="20">
        <v>6.9999999999999991</v>
      </c>
      <c r="P1534" s="20">
        <v>5.6206896551724119</v>
      </c>
      <c r="Q1534" s="20">
        <v>5.9126436781609186</v>
      </c>
      <c r="R1534" s="20">
        <v>8.344827586206895</v>
      </c>
      <c r="S1534" s="20">
        <v>11.392857142857141</v>
      </c>
      <c r="T1534" s="20">
        <v>12.19704433497537</v>
      </c>
      <c r="U1534" s="20">
        <v>7.2413793103448238</v>
      </c>
      <c r="V1534" s="43">
        <v>98.689539653554633</v>
      </c>
      <c r="W1534" s="23">
        <v>346</v>
      </c>
      <c r="X1534" s="44">
        <v>0.96111111111111114</v>
      </c>
      <c r="Y1534" s="45"/>
    </row>
    <row r="1535" spans="1:25" ht="16.5" customHeight="1" x14ac:dyDescent="0.25">
      <c r="A1535" s="16">
        <v>53115010</v>
      </c>
      <c r="B1535" s="17" t="s">
        <v>1211</v>
      </c>
      <c r="C1535" s="17" t="s">
        <v>2349</v>
      </c>
      <c r="D1535" s="17" t="s">
        <v>882</v>
      </c>
      <c r="E1535" s="17" t="s">
        <v>76</v>
      </c>
      <c r="F1535" s="17">
        <v>9</v>
      </c>
      <c r="G1535" s="17">
        <v>28</v>
      </c>
      <c r="H1535" s="18">
        <v>-76.992388890000001</v>
      </c>
      <c r="I1535" s="19">
        <v>3.82011111</v>
      </c>
      <c r="J1535" s="42">
        <v>22.75</v>
      </c>
      <c r="K1535" s="20">
        <v>19.166043825377951</v>
      </c>
      <c r="L1535" s="20">
        <v>21.92738095238095</v>
      </c>
      <c r="M1535" s="20">
        <v>23.5</v>
      </c>
      <c r="N1535" s="20">
        <v>25.714285714285701</v>
      </c>
      <c r="O1535" s="20">
        <v>26.288633461047251</v>
      </c>
      <c r="P1535" s="20">
        <v>27.92988505747126</v>
      </c>
      <c r="Q1535" s="20">
        <v>27.93333333333333</v>
      </c>
      <c r="R1535" s="20">
        <v>27.793103448275861</v>
      </c>
      <c r="S1535" s="20">
        <v>26.7859690844233</v>
      </c>
      <c r="T1535" s="20">
        <v>25.6551724137931</v>
      </c>
      <c r="U1535" s="20">
        <v>25.342443593018309</v>
      </c>
      <c r="V1535" s="43">
        <v>300.78625088340698</v>
      </c>
      <c r="W1535" s="23">
        <v>341</v>
      </c>
      <c r="X1535" s="44">
        <v>0.94722222222222219</v>
      </c>
      <c r="Y1535" s="45"/>
    </row>
    <row r="1536" spans="1:25" ht="16.5" customHeight="1" x14ac:dyDescent="0.25">
      <c r="A1536" s="16">
        <v>54077010</v>
      </c>
      <c r="B1536" s="17" t="s">
        <v>1564</v>
      </c>
      <c r="C1536" s="17" t="s">
        <v>2528</v>
      </c>
      <c r="D1536" s="17" t="s">
        <v>882</v>
      </c>
      <c r="E1536" s="17" t="s">
        <v>76</v>
      </c>
      <c r="F1536" s="17">
        <v>9</v>
      </c>
      <c r="G1536" s="17">
        <v>22</v>
      </c>
      <c r="H1536" s="18">
        <v>-77.084361110000003</v>
      </c>
      <c r="I1536" s="19">
        <v>4.0694999999999997</v>
      </c>
      <c r="J1536" s="42">
        <v>18.82375478927203</v>
      </c>
      <c r="K1536" s="20">
        <v>14.340186553548619</v>
      </c>
      <c r="L1536" s="20">
        <v>17.101532567049809</v>
      </c>
      <c r="M1536" s="20">
        <v>20.352941176470591</v>
      </c>
      <c r="N1536" s="20">
        <v>24.235294117647062</v>
      </c>
      <c r="O1536" s="20">
        <v>24.111111111111111</v>
      </c>
      <c r="P1536" s="20">
        <v>24.941176470588228</v>
      </c>
      <c r="Q1536" s="20">
        <v>26.002100840336141</v>
      </c>
      <c r="R1536" s="20">
        <v>25.6369168356998</v>
      </c>
      <c r="S1536" s="20">
        <v>25.054306290417401</v>
      </c>
      <c r="T1536" s="20">
        <v>23.9375</v>
      </c>
      <c r="U1536" s="20">
        <v>21.856257021865009</v>
      </c>
      <c r="V1536" s="43">
        <v>266.3930777740058</v>
      </c>
      <c r="W1536" s="23">
        <v>210</v>
      </c>
      <c r="X1536" s="44">
        <v>0.875</v>
      </c>
      <c r="Y1536" s="45" t="s">
        <v>1214</v>
      </c>
    </row>
    <row r="1537" spans="1:25" ht="16.5" customHeight="1" x14ac:dyDescent="0.25">
      <c r="A1537" s="16">
        <v>54070030</v>
      </c>
      <c r="B1537" s="17" t="s">
        <v>1211</v>
      </c>
      <c r="C1537" s="17" t="s">
        <v>2350</v>
      </c>
      <c r="D1537" s="17" t="s">
        <v>882</v>
      </c>
      <c r="E1537" s="17" t="s">
        <v>76</v>
      </c>
      <c r="F1537" s="17">
        <v>9</v>
      </c>
      <c r="G1537" s="17">
        <v>13</v>
      </c>
      <c r="H1537" s="18">
        <v>-77.205722219999998</v>
      </c>
      <c r="I1537" s="19">
        <v>4.16922222</v>
      </c>
      <c r="J1537" s="42">
        <v>20.178571428571431</v>
      </c>
      <c r="K1537" s="20">
        <v>16.304385116115419</v>
      </c>
      <c r="L1537" s="20">
        <v>18.535714285714281</v>
      </c>
      <c r="M1537" s="20">
        <v>19.911330049261078</v>
      </c>
      <c r="N1537" s="20">
        <v>24.480246913580238</v>
      </c>
      <c r="O1537" s="20">
        <v>23.071428571428569</v>
      </c>
      <c r="P1537" s="20">
        <v>25</v>
      </c>
      <c r="Q1537" s="20">
        <v>25.280952380952382</v>
      </c>
      <c r="R1537" s="20">
        <v>25.032019704433491</v>
      </c>
      <c r="S1537" s="20">
        <v>24.785714285714281</v>
      </c>
      <c r="T1537" s="20">
        <v>23.206896551724139</v>
      </c>
      <c r="U1537" s="20">
        <v>22.862068965517231</v>
      </c>
      <c r="V1537" s="43">
        <v>268.64932825301253</v>
      </c>
      <c r="W1537" s="23">
        <v>336</v>
      </c>
      <c r="X1537" s="44">
        <v>0.93333333333333335</v>
      </c>
      <c r="Y1537" s="45"/>
    </row>
    <row r="1538" spans="1:25" ht="16.5" customHeight="1" x14ac:dyDescent="0.25">
      <c r="A1538" s="16">
        <v>53090030</v>
      </c>
      <c r="B1538" s="17" t="s">
        <v>1211</v>
      </c>
      <c r="C1538" s="17" t="s">
        <v>2351</v>
      </c>
      <c r="D1538" s="17" t="s">
        <v>882</v>
      </c>
      <c r="E1538" s="17" t="s">
        <v>76</v>
      </c>
      <c r="F1538" s="17">
        <v>9</v>
      </c>
      <c r="G1538" s="17">
        <v>31</v>
      </c>
      <c r="H1538" s="18">
        <v>-77.20822222000001</v>
      </c>
      <c r="I1538" s="19">
        <v>3.4796944399999998</v>
      </c>
      <c r="J1538" s="42">
        <v>13.94597701149425</v>
      </c>
      <c r="K1538" s="20">
        <v>12.25669290992259</v>
      </c>
      <c r="L1538" s="20">
        <v>12.66190476190476</v>
      </c>
      <c r="M1538" s="20">
        <v>15.28571428571429</v>
      </c>
      <c r="N1538" s="20">
        <v>20.407407407407401</v>
      </c>
      <c r="O1538" s="20">
        <v>18.407407407407401</v>
      </c>
      <c r="P1538" s="20">
        <v>20.142857142857149</v>
      </c>
      <c r="Q1538" s="20">
        <v>21.542282430213461</v>
      </c>
      <c r="R1538" s="20">
        <v>22.438058748403581</v>
      </c>
      <c r="S1538" s="20">
        <v>23.010221674876838</v>
      </c>
      <c r="T1538" s="20">
        <v>20</v>
      </c>
      <c r="U1538" s="20">
        <v>17.417003567181929</v>
      </c>
      <c r="V1538" s="43">
        <v>217.51552734738371</v>
      </c>
      <c r="W1538" s="23">
        <v>334</v>
      </c>
      <c r="X1538" s="44">
        <v>0.92777777777777781</v>
      </c>
      <c r="Y1538" s="45"/>
    </row>
    <row r="1539" spans="1:25" ht="16.5" customHeight="1" x14ac:dyDescent="0.25">
      <c r="A1539" s="16">
        <v>26090790</v>
      </c>
      <c r="B1539" s="17" t="s">
        <v>1235</v>
      </c>
      <c r="C1539" s="17" t="s">
        <v>2352</v>
      </c>
      <c r="D1539" s="17" t="s">
        <v>2353</v>
      </c>
      <c r="E1539" s="17" t="s">
        <v>76</v>
      </c>
      <c r="F1539" s="17">
        <v>9</v>
      </c>
      <c r="G1539" s="17">
        <v>960</v>
      </c>
      <c r="H1539" s="18">
        <v>-76.266666669999992</v>
      </c>
      <c r="I1539" s="19">
        <v>3.8833333300000001</v>
      </c>
      <c r="J1539" s="42">
        <v>8.5999999999999979</v>
      </c>
      <c r="K1539" s="20">
        <v>8.4889162561576352</v>
      </c>
      <c r="L1539" s="20">
        <v>12.8</v>
      </c>
      <c r="M1539" s="20">
        <v>15.25</v>
      </c>
      <c r="N1539" s="20">
        <v>14.25</v>
      </c>
      <c r="O1539" s="20">
        <v>9.75</v>
      </c>
      <c r="P1539" s="20">
        <v>7.549999999999998</v>
      </c>
      <c r="Q1539" s="20">
        <v>7.2499999999999991</v>
      </c>
      <c r="R1539" s="20">
        <v>11.7</v>
      </c>
      <c r="S1539" s="20">
        <v>14.04999999999999</v>
      </c>
      <c r="T1539" s="20">
        <v>14.4</v>
      </c>
      <c r="U1539" s="20">
        <v>10.8</v>
      </c>
      <c r="V1539" s="43">
        <v>134.88891625615759</v>
      </c>
      <c r="W1539" s="23">
        <v>240</v>
      </c>
      <c r="X1539" s="44">
        <v>1</v>
      </c>
      <c r="Y1539" s="45" t="s">
        <v>1214</v>
      </c>
    </row>
    <row r="1540" spans="1:25" ht="16.5" customHeight="1" x14ac:dyDescent="0.25">
      <c r="A1540" s="16">
        <v>26090580</v>
      </c>
      <c r="B1540" s="17" t="s">
        <v>1211</v>
      </c>
      <c r="C1540" s="17" t="s">
        <v>2354</v>
      </c>
      <c r="D1540" s="17" t="s">
        <v>2353</v>
      </c>
      <c r="E1540" s="17" t="s">
        <v>76</v>
      </c>
      <c r="F1540" s="17">
        <v>9</v>
      </c>
      <c r="G1540" s="17">
        <v>1650</v>
      </c>
      <c r="H1540" s="18">
        <v>-76.183333329999996</v>
      </c>
      <c r="I1540" s="19">
        <v>3.9166666700000001</v>
      </c>
      <c r="J1540" s="42">
        <v>12.3</v>
      </c>
      <c r="K1540" s="20">
        <v>11.3382697044335</v>
      </c>
      <c r="L1540" s="20">
        <v>17.8</v>
      </c>
      <c r="M1540" s="20">
        <v>18.8</v>
      </c>
      <c r="N1540" s="20">
        <v>17.45</v>
      </c>
      <c r="O1540" s="20">
        <v>13.35</v>
      </c>
      <c r="P1540" s="20">
        <v>10.3</v>
      </c>
      <c r="Q1540" s="20">
        <v>9.4999999999999982</v>
      </c>
      <c r="R1540" s="20">
        <v>13.5</v>
      </c>
      <c r="S1540" s="20">
        <v>20.399999999999999</v>
      </c>
      <c r="T1540" s="20">
        <v>19.289655172413791</v>
      </c>
      <c r="U1540" s="20">
        <v>14.35</v>
      </c>
      <c r="V1540" s="43">
        <v>178.37792487684729</v>
      </c>
      <c r="W1540" s="23">
        <v>240</v>
      </c>
      <c r="X1540" s="44">
        <v>1</v>
      </c>
      <c r="Y1540" s="45" t="s">
        <v>1214</v>
      </c>
    </row>
    <row r="1541" spans="1:25" ht="16.5" customHeight="1" x14ac:dyDescent="0.25">
      <c r="A1541" s="16">
        <v>26090530</v>
      </c>
      <c r="B1541" s="17" t="s">
        <v>1211</v>
      </c>
      <c r="C1541" s="17" t="s">
        <v>2355</v>
      </c>
      <c r="D1541" s="17" t="s">
        <v>2353</v>
      </c>
      <c r="E1541" s="17" t="s">
        <v>76</v>
      </c>
      <c r="F1541" s="17">
        <v>9</v>
      </c>
      <c r="G1541" s="17">
        <v>2360</v>
      </c>
      <c r="H1541" s="18">
        <v>-76.150000000000006</v>
      </c>
      <c r="I1541" s="19">
        <v>3.8833333300000001</v>
      </c>
      <c r="J1541" s="42">
        <v>13.45</v>
      </c>
      <c r="K1541" s="20">
        <v>13.086499384236451</v>
      </c>
      <c r="L1541" s="20">
        <v>17.55</v>
      </c>
      <c r="M1541" s="20">
        <v>19.55</v>
      </c>
      <c r="N1541" s="20">
        <v>19.3</v>
      </c>
      <c r="O1541" s="20">
        <v>14.57413793103448</v>
      </c>
      <c r="P1541" s="20">
        <v>11.55</v>
      </c>
      <c r="Q1541" s="20">
        <v>10.050000000000001</v>
      </c>
      <c r="R1541" s="20">
        <v>14.05263157894737</v>
      </c>
      <c r="S1541" s="20">
        <v>18.95</v>
      </c>
      <c r="T1541" s="20">
        <v>20.28793103448276</v>
      </c>
      <c r="U1541" s="20">
        <v>15.9</v>
      </c>
      <c r="V1541" s="43">
        <v>188.30119992870101</v>
      </c>
      <c r="W1541" s="23">
        <v>239</v>
      </c>
      <c r="X1541" s="44">
        <v>0.99583333333333335</v>
      </c>
      <c r="Y1541" s="45" t="s">
        <v>1214</v>
      </c>
    </row>
    <row r="1542" spans="1:25" ht="16.5" customHeight="1" x14ac:dyDescent="0.25">
      <c r="A1542" s="16">
        <v>26100690</v>
      </c>
      <c r="B1542" s="17" t="s">
        <v>1227</v>
      </c>
      <c r="C1542" s="17" t="s">
        <v>2298</v>
      </c>
      <c r="D1542" s="17" t="s">
        <v>2353</v>
      </c>
      <c r="E1542" s="17" t="s">
        <v>76</v>
      </c>
      <c r="F1542" s="17">
        <v>9</v>
      </c>
      <c r="G1542" s="17">
        <v>2132</v>
      </c>
      <c r="H1542" s="18">
        <v>-76.100555560000004</v>
      </c>
      <c r="I1542" s="19">
        <v>3.8789444400000002</v>
      </c>
      <c r="J1542" s="42">
        <v>11.6551724137931</v>
      </c>
      <c r="K1542" s="20">
        <v>10.740987426260411</v>
      </c>
      <c r="L1542" s="20">
        <v>15.5</v>
      </c>
      <c r="M1542" s="20">
        <v>16.758620689655171</v>
      </c>
      <c r="N1542" s="20">
        <v>16.233333333333331</v>
      </c>
      <c r="O1542" s="20">
        <v>10.83333333333333</v>
      </c>
      <c r="P1542" s="20">
        <v>7.9666666666666641</v>
      </c>
      <c r="Q1542" s="20">
        <v>6.3433333333333319</v>
      </c>
      <c r="R1542" s="20">
        <v>9.8928571428571423</v>
      </c>
      <c r="S1542" s="20">
        <v>17.428571428571431</v>
      </c>
      <c r="T1542" s="20">
        <v>18.896551724137929</v>
      </c>
      <c r="U1542" s="20">
        <v>14.206896551724141</v>
      </c>
      <c r="V1542" s="43">
        <v>156.456324043666</v>
      </c>
      <c r="W1542" s="23">
        <v>352</v>
      </c>
      <c r="X1542" s="44">
        <v>0.97777777777777775</v>
      </c>
      <c r="Y1542" s="45"/>
    </row>
    <row r="1543" spans="1:25" ht="16.5" customHeight="1" x14ac:dyDescent="0.25">
      <c r="A1543" s="16">
        <v>26090480</v>
      </c>
      <c r="B1543" s="17" t="s">
        <v>1211</v>
      </c>
      <c r="C1543" s="17" t="s">
        <v>1660</v>
      </c>
      <c r="D1543" s="17" t="s">
        <v>2353</v>
      </c>
      <c r="E1543" s="17" t="s">
        <v>76</v>
      </c>
      <c r="F1543" s="17">
        <v>9</v>
      </c>
      <c r="G1543" s="17">
        <v>1644</v>
      </c>
      <c r="H1543" s="18">
        <v>-76.2</v>
      </c>
      <c r="I1543" s="19">
        <v>3.9166666700000001</v>
      </c>
      <c r="J1543" s="42">
        <v>12.3</v>
      </c>
      <c r="K1543" s="20">
        <v>12.329802955665031</v>
      </c>
      <c r="L1543" s="20">
        <v>18</v>
      </c>
      <c r="M1543" s="20">
        <v>20.7</v>
      </c>
      <c r="N1543" s="20">
        <v>20.25</v>
      </c>
      <c r="O1543" s="20">
        <v>14.85</v>
      </c>
      <c r="P1543" s="20">
        <v>11.2</v>
      </c>
      <c r="Q1543" s="20">
        <v>10.35</v>
      </c>
      <c r="R1543" s="20">
        <v>15.03846153846154</v>
      </c>
      <c r="S1543" s="20">
        <v>19.350000000000001</v>
      </c>
      <c r="T1543" s="20">
        <v>19.600000000000001</v>
      </c>
      <c r="U1543" s="20">
        <v>16.079999999999998</v>
      </c>
      <c r="V1543" s="43">
        <v>190.04826449412661</v>
      </c>
      <c r="W1543" s="23">
        <v>240</v>
      </c>
      <c r="X1543" s="44">
        <v>1</v>
      </c>
      <c r="Y1543" s="45" t="s">
        <v>1214</v>
      </c>
    </row>
    <row r="1544" spans="1:25" ht="16.5" customHeight="1" x14ac:dyDescent="0.25">
      <c r="A1544" s="16">
        <v>26100800</v>
      </c>
      <c r="B1544" s="17" t="s">
        <v>1211</v>
      </c>
      <c r="C1544" s="17" t="s">
        <v>2357</v>
      </c>
      <c r="D1544" s="17" t="s">
        <v>2353</v>
      </c>
      <c r="E1544" s="17" t="s">
        <v>76</v>
      </c>
      <c r="F1544" s="17">
        <v>9</v>
      </c>
      <c r="G1544" s="17">
        <v>2507</v>
      </c>
      <c r="H1544" s="18">
        <v>-76.06583332999999</v>
      </c>
      <c r="I1544" s="19">
        <v>3.8886666700000001</v>
      </c>
      <c r="J1544" s="42">
        <v>10.42105263157895</v>
      </c>
      <c r="K1544" s="20">
        <v>8.5411022167487687</v>
      </c>
      <c r="L1544" s="20">
        <v>11.611111111111111</v>
      </c>
      <c r="M1544" s="20">
        <v>12.687739463601529</v>
      </c>
      <c r="N1544" s="20">
        <v>12.53888888888889</v>
      </c>
      <c r="O1544" s="20">
        <v>8.023391812865496</v>
      </c>
      <c r="P1544" s="20">
        <v>5.9999999999999991</v>
      </c>
      <c r="Q1544" s="20">
        <v>4.9140350877192978</v>
      </c>
      <c r="R1544" s="20">
        <v>8.2631578947368407</v>
      </c>
      <c r="S1544" s="20">
        <v>14.47058823529412</v>
      </c>
      <c r="T1544" s="20">
        <v>15.77777777777778</v>
      </c>
      <c r="U1544" s="20">
        <v>10.83333333333333</v>
      </c>
      <c r="V1544" s="43">
        <v>124.0821784536561</v>
      </c>
      <c r="W1544" s="23">
        <v>219</v>
      </c>
      <c r="X1544" s="44">
        <v>0.91249999999999998</v>
      </c>
      <c r="Y1544" s="45" t="s">
        <v>1214</v>
      </c>
    </row>
    <row r="1545" spans="1:25" ht="16.5" customHeight="1" x14ac:dyDescent="0.25">
      <c r="A1545" s="16">
        <v>26100370</v>
      </c>
      <c r="B1545" s="17" t="s">
        <v>1211</v>
      </c>
      <c r="C1545" s="17" t="s">
        <v>899</v>
      </c>
      <c r="D1545" s="17" t="s">
        <v>899</v>
      </c>
      <c r="E1545" s="17" t="s">
        <v>76</v>
      </c>
      <c r="F1545" s="17">
        <v>9</v>
      </c>
      <c r="G1545" s="17">
        <v>942</v>
      </c>
      <c r="H1545" s="18">
        <v>-76.150000000000006</v>
      </c>
      <c r="I1545" s="19">
        <v>4.2166666700000004</v>
      </c>
      <c r="J1545" s="42">
        <v>5.1499999999999986</v>
      </c>
      <c r="K1545" s="20">
        <v>5.8813577586206893</v>
      </c>
      <c r="L1545" s="20">
        <v>9.9999999999999964</v>
      </c>
      <c r="M1545" s="20">
        <v>11.5</v>
      </c>
      <c r="N1545" s="20">
        <v>10.7</v>
      </c>
      <c r="O1545" s="20">
        <v>8.6</v>
      </c>
      <c r="P1545" s="20">
        <v>6.9999999999999991</v>
      </c>
      <c r="Q1545" s="20">
        <v>6.55</v>
      </c>
      <c r="R1545" s="20">
        <v>8.9</v>
      </c>
      <c r="S1545" s="20">
        <v>11.75</v>
      </c>
      <c r="T1545" s="20">
        <v>12.35</v>
      </c>
      <c r="U1545" s="20">
        <v>8.0499999999999972</v>
      </c>
      <c r="V1545" s="43">
        <v>106.43135775862071</v>
      </c>
      <c r="W1545" s="23">
        <v>240</v>
      </c>
      <c r="X1545" s="44">
        <v>1</v>
      </c>
      <c r="Y1545" s="45" t="s">
        <v>1214</v>
      </c>
    </row>
    <row r="1546" spans="1:25" ht="16.5" customHeight="1" x14ac:dyDescent="0.25">
      <c r="A1546" s="16">
        <v>26100770</v>
      </c>
      <c r="B1546" s="17" t="s">
        <v>1211</v>
      </c>
      <c r="C1546" s="17" t="s">
        <v>898</v>
      </c>
      <c r="D1546" s="17" t="s">
        <v>899</v>
      </c>
      <c r="E1546" s="17" t="s">
        <v>76</v>
      </c>
      <c r="F1546" s="17">
        <v>9</v>
      </c>
      <c r="G1546" s="17">
        <v>1382</v>
      </c>
      <c r="H1546" s="18">
        <v>-76.04252778</v>
      </c>
      <c r="I1546" s="19">
        <v>4.11430556</v>
      </c>
      <c r="J1546" s="42">
        <v>9.1000000000000014</v>
      </c>
      <c r="K1546" s="20">
        <v>9.7167192778815856</v>
      </c>
      <c r="L1546" s="20">
        <v>12.66666666666667</v>
      </c>
      <c r="M1546" s="20">
        <v>15</v>
      </c>
      <c r="N1546" s="20">
        <v>12.908888888888891</v>
      </c>
      <c r="O1546" s="20">
        <v>9.4827586206896566</v>
      </c>
      <c r="P1546" s="20">
        <v>7.6367816091953999</v>
      </c>
      <c r="Q1546" s="20">
        <v>6.7666666666666639</v>
      </c>
      <c r="R1546" s="20">
        <v>9.8571428571428594</v>
      </c>
      <c r="S1546" s="20">
        <v>15.357142857142859</v>
      </c>
      <c r="T1546" s="20">
        <v>15.482758620689649</v>
      </c>
      <c r="U1546" s="20">
        <v>11.13793103448276</v>
      </c>
      <c r="V1546" s="43">
        <v>135.113457099447</v>
      </c>
      <c r="W1546" s="23">
        <v>352</v>
      </c>
      <c r="X1546" s="44">
        <v>0.97777777777777775</v>
      </c>
      <c r="Y1546" s="45"/>
    </row>
    <row r="1547" spans="1:25" ht="16.5" customHeight="1" x14ac:dyDescent="0.25">
      <c r="A1547" s="16">
        <v>26100410</v>
      </c>
      <c r="B1547" s="17" t="s">
        <v>1211</v>
      </c>
      <c r="C1547" s="17" t="s">
        <v>2358</v>
      </c>
      <c r="D1547" s="17" t="s">
        <v>899</v>
      </c>
      <c r="E1547" s="17" t="s">
        <v>76</v>
      </c>
      <c r="F1547" s="17">
        <v>9</v>
      </c>
      <c r="G1547" s="17">
        <v>1191</v>
      </c>
      <c r="H1547" s="18">
        <v>-76.056388889999994</v>
      </c>
      <c r="I1547" s="19">
        <v>4.17188889</v>
      </c>
      <c r="J1547" s="42">
        <v>6.9464285714285694</v>
      </c>
      <c r="K1547" s="20">
        <v>7.9238682690674356</v>
      </c>
      <c r="L1547" s="20">
        <v>12.35931855500821</v>
      </c>
      <c r="M1547" s="20">
        <v>12.793367346938769</v>
      </c>
      <c r="N1547" s="20">
        <v>11.660714285714279</v>
      </c>
      <c r="O1547" s="20">
        <v>8.1428571428571441</v>
      </c>
      <c r="P1547" s="20">
        <v>6.4034391534391517</v>
      </c>
      <c r="Q1547" s="20">
        <v>5.7468965517241379</v>
      </c>
      <c r="R1547" s="20">
        <v>9.2045184304399523</v>
      </c>
      <c r="S1547" s="20">
        <v>13.066666666666659</v>
      </c>
      <c r="T1547" s="20">
        <v>14.230677764565989</v>
      </c>
      <c r="U1547" s="20">
        <v>9.1160919540229841</v>
      </c>
      <c r="V1547" s="43">
        <v>117.59484469187331</v>
      </c>
      <c r="W1547" s="23">
        <v>344</v>
      </c>
      <c r="X1547" s="44">
        <v>0.9555555555555556</v>
      </c>
      <c r="Y1547" s="45"/>
    </row>
    <row r="1548" spans="1:25" ht="16.5" customHeight="1" x14ac:dyDescent="0.25">
      <c r="A1548" s="16">
        <v>26100070</v>
      </c>
      <c r="B1548" s="17" t="s">
        <v>1211</v>
      </c>
      <c r="C1548" s="17" t="s">
        <v>2359</v>
      </c>
      <c r="D1548" s="17" t="s">
        <v>899</v>
      </c>
      <c r="E1548" s="17" t="s">
        <v>76</v>
      </c>
      <c r="F1548" s="17">
        <v>9</v>
      </c>
      <c r="G1548" s="17">
        <v>964</v>
      </c>
      <c r="H1548" s="18">
        <v>-76.147305560000007</v>
      </c>
      <c r="I1548" s="19">
        <v>4.2238055599999997</v>
      </c>
      <c r="J1548" s="42">
        <v>4.466666666666665</v>
      </c>
      <c r="K1548" s="20">
        <v>5.214046513830997</v>
      </c>
      <c r="L1548" s="20">
        <v>7.8666666666666636</v>
      </c>
      <c r="M1548" s="20">
        <v>9.9517241379310359</v>
      </c>
      <c r="N1548" s="20">
        <v>8.6699999999999964</v>
      </c>
      <c r="O1548" s="20">
        <v>6.2333333333333352</v>
      </c>
      <c r="P1548" s="20">
        <v>5.133333333333332</v>
      </c>
      <c r="Q1548" s="20">
        <v>4.3666666666666654</v>
      </c>
      <c r="R1548" s="20">
        <v>6.3126436781609216</v>
      </c>
      <c r="S1548" s="20">
        <v>9.4931034482758605</v>
      </c>
      <c r="T1548" s="20">
        <v>9.1569560047562408</v>
      </c>
      <c r="U1548" s="20">
        <v>6.6190476190476186</v>
      </c>
      <c r="V1548" s="43">
        <v>83.48418806866934</v>
      </c>
      <c r="W1548" s="23">
        <v>356</v>
      </c>
      <c r="X1548" s="44">
        <v>0.98888888888888893</v>
      </c>
      <c r="Y1548" s="45"/>
    </row>
    <row r="1549" spans="1:25" ht="16.5" customHeight="1" x14ac:dyDescent="0.25">
      <c r="A1549" s="16">
        <v>26105150</v>
      </c>
      <c r="B1549" s="17" t="s">
        <v>1236</v>
      </c>
      <c r="C1549" s="17" t="s">
        <v>902</v>
      </c>
      <c r="D1549" s="17" t="s">
        <v>899</v>
      </c>
      <c r="E1549" s="17" t="s">
        <v>76</v>
      </c>
      <c r="F1549" s="17">
        <v>9</v>
      </c>
      <c r="G1549" s="17">
        <v>1011</v>
      </c>
      <c r="H1549" s="18">
        <v>-76.033055560000008</v>
      </c>
      <c r="I1549" s="19">
        <v>4.2389166700000001</v>
      </c>
      <c r="J1549" s="42">
        <v>8.5792866941015067</v>
      </c>
      <c r="K1549" s="20">
        <v>9.4234027690062181</v>
      </c>
      <c r="L1549" s="20">
        <v>14.50922412103766</v>
      </c>
      <c r="M1549" s="20">
        <v>15.327531472359061</v>
      </c>
      <c r="N1549" s="20">
        <v>15.09713591006695</v>
      </c>
      <c r="O1549" s="20">
        <v>11.035714285714279</v>
      </c>
      <c r="P1549" s="20">
        <v>9.3399080459770101</v>
      </c>
      <c r="Q1549" s="20">
        <v>8.1549892636099504</v>
      </c>
      <c r="R1549" s="20">
        <v>10.837301587301591</v>
      </c>
      <c r="S1549" s="20">
        <v>15.78343948271004</v>
      </c>
      <c r="T1549" s="20">
        <v>15.682083831288081</v>
      </c>
      <c r="U1549" s="20">
        <v>11.973033292633289</v>
      </c>
      <c r="V1549" s="43">
        <v>145.7430507558056</v>
      </c>
      <c r="W1549" s="23">
        <v>314</v>
      </c>
      <c r="X1549" s="44">
        <v>0.87222222222222223</v>
      </c>
      <c r="Y1549" s="45"/>
    </row>
    <row r="1550" spans="1:25" ht="16.5" customHeight="1" x14ac:dyDescent="0.25">
      <c r="A1550" s="16">
        <v>26120120</v>
      </c>
      <c r="B1550" s="17" t="s">
        <v>1211</v>
      </c>
      <c r="C1550" s="17" t="s">
        <v>2360</v>
      </c>
      <c r="D1550" s="17" t="s">
        <v>919</v>
      </c>
      <c r="E1550" s="17" t="s">
        <v>76</v>
      </c>
      <c r="F1550" s="17">
        <v>9</v>
      </c>
      <c r="G1550" s="17">
        <v>1240</v>
      </c>
      <c r="H1550" s="18">
        <v>-75.834833329999995</v>
      </c>
      <c r="I1550" s="19">
        <v>4.33155556</v>
      </c>
      <c r="J1550" s="42">
        <v>10.23543400713436</v>
      </c>
      <c r="K1550" s="20">
        <v>10.00050959741804</v>
      </c>
      <c r="L1550" s="20">
        <v>15.09781609195403</v>
      </c>
      <c r="M1550" s="20">
        <v>16.345238095238091</v>
      </c>
      <c r="N1550" s="20">
        <v>14.97306513409962</v>
      </c>
      <c r="O1550" s="20">
        <v>10.213793103448269</v>
      </c>
      <c r="P1550" s="20">
        <v>8.4999999999999982</v>
      </c>
      <c r="Q1550" s="20">
        <v>7.6333333333333311</v>
      </c>
      <c r="R1550" s="20">
        <v>11.142687277051129</v>
      </c>
      <c r="S1550" s="20">
        <v>16.577586206896552</v>
      </c>
      <c r="T1550" s="20">
        <v>17.393579072532699</v>
      </c>
      <c r="U1550" s="20">
        <v>12.703923900118911</v>
      </c>
      <c r="V1550" s="43">
        <v>150.816965819225</v>
      </c>
      <c r="W1550" s="23">
        <v>353</v>
      </c>
      <c r="X1550" s="44">
        <v>0.98055555555555551</v>
      </c>
      <c r="Y1550" s="45"/>
    </row>
    <row r="1551" spans="1:25" ht="16.5" customHeight="1" x14ac:dyDescent="0.25">
      <c r="A1551" s="16">
        <v>26080310</v>
      </c>
      <c r="B1551" s="17" t="s">
        <v>1235</v>
      </c>
      <c r="C1551" s="17" t="s">
        <v>2361</v>
      </c>
      <c r="D1551" s="17" t="s">
        <v>2362</v>
      </c>
      <c r="E1551" s="17" t="s">
        <v>76</v>
      </c>
      <c r="F1551" s="17">
        <v>9</v>
      </c>
      <c r="G1551" s="17">
        <v>983</v>
      </c>
      <c r="H1551" s="18">
        <v>-76.523027779999993</v>
      </c>
      <c r="I1551" s="19">
        <v>3.4759722200000001</v>
      </c>
      <c r="J1551" s="42">
        <v>10.25</v>
      </c>
      <c r="K1551" s="20">
        <v>10.79669540229885</v>
      </c>
      <c r="L1551" s="20">
        <v>14.5</v>
      </c>
      <c r="M1551" s="20">
        <v>17.5</v>
      </c>
      <c r="N1551" s="20">
        <v>15.458333333333339</v>
      </c>
      <c r="O1551" s="20">
        <v>10.79166666666667</v>
      </c>
      <c r="P1551" s="20">
        <v>8.1249999999999982</v>
      </c>
      <c r="Q1551" s="20">
        <v>7.7916666666666634</v>
      </c>
      <c r="R1551" s="20">
        <v>10.79166666666667</v>
      </c>
      <c r="S1551" s="20">
        <v>16.125</v>
      </c>
      <c r="T1551" s="20">
        <v>16.208333333333329</v>
      </c>
      <c r="U1551" s="20">
        <v>12.83333333333333</v>
      </c>
      <c r="V1551" s="43">
        <v>151.17169540229889</v>
      </c>
      <c r="W1551" s="23">
        <v>288</v>
      </c>
      <c r="X1551" s="44">
        <v>0.8</v>
      </c>
      <c r="Y1551" s="45"/>
    </row>
    <row r="1552" spans="1:25" ht="16.5" customHeight="1" x14ac:dyDescent="0.25">
      <c r="A1552" s="16">
        <v>26080280</v>
      </c>
      <c r="B1552" s="17" t="s">
        <v>1211</v>
      </c>
      <c r="C1552" s="17" t="s">
        <v>945</v>
      </c>
      <c r="D1552" s="17" t="s">
        <v>2362</v>
      </c>
      <c r="E1552" s="17" t="s">
        <v>76</v>
      </c>
      <c r="F1552" s="17">
        <v>9</v>
      </c>
      <c r="G1552" s="17">
        <v>1637</v>
      </c>
      <c r="H1552" s="18">
        <v>-76.601555560000008</v>
      </c>
      <c r="I1552" s="19">
        <v>3.4381944400000002</v>
      </c>
      <c r="J1552" s="42">
        <v>9.5999999999999979</v>
      </c>
      <c r="K1552" s="20">
        <v>9.2218390804597732</v>
      </c>
      <c r="L1552" s="20">
        <v>13.733333333333331</v>
      </c>
      <c r="M1552" s="20">
        <v>16.225925925925921</v>
      </c>
      <c r="N1552" s="20">
        <v>16.068965517241381</v>
      </c>
      <c r="O1552" s="20">
        <v>9.6666666666666679</v>
      </c>
      <c r="P1552" s="20">
        <v>7.93333333333333</v>
      </c>
      <c r="Q1552" s="20">
        <v>5.8999999999999986</v>
      </c>
      <c r="R1552" s="20">
        <v>9.5057471264367841</v>
      </c>
      <c r="S1552" s="20">
        <v>13.766666666666669</v>
      </c>
      <c r="T1552" s="20">
        <v>13.933333333333341</v>
      </c>
      <c r="U1552" s="20">
        <v>11.34888888888889</v>
      </c>
      <c r="V1552" s="43">
        <v>136.9046998722861</v>
      </c>
      <c r="W1552" s="23">
        <v>359</v>
      </c>
      <c r="X1552" s="44">
        <v>0.99722222222222223</v>
      </c>
      <c r="Y1552" s="45"/>
    </row>
    <row r="1553" spans="1:25" ht="16.5" customHeight="1" x14ac:dyDescent="0.25">
      <c r="A1553" s="16">
        <v>26055120</v>
      </c>
      <c r="B1553" s="17" t="s">
        <v>1227</v>
      </c>
      <c r="C1553" s="17" t="s">
        <v>2363</v>
      </c>
      <c r="D1553" s="17" t="s">
        <v>2362</v>
      </c>
      <c r="E1553" s="17" t="s">
        <v>76</v>
      </c>
      <c r="F1553" s="17">
        <v>9</v>
      </c>
      <c r="G1553" s="17">
        <v>996</v>
      </c>
      <c r="H1553" s="18">
        <v>-76.53388889</v>
      </c>
      <c r="I1553" s="19">
        <v>3.3780000000000001</v>
      </c>
      <c r="J1553" s="42">
        <v>11.788839816544931</v>
      </c>
      <c r="K1553" s="20">
        <v>12.423424337688701</v>
      </c>
      <c r="L1553" s="20">
        <v>16.23565857377433</v>
      </c>
      <c r="M1553" s="20">
        <v>18.880426087322629</v>
      </c>
      <c r="N1553" s="20">
        <v>16.368282312925171</v>
      </c>
      <c r="O1553" s="20">
        <v>11.97710873627226</v>
      </c>
      <c r="P1553" s="20">
        <v>9.7364285714285703</v>
      </c>
      <c r="Q1553" s="20">
        <v>8.553086419753086</v>
      </c>
      <c r="R1553" s="20">
        <v>11.88934501003467</v>
      </c>
      <c r="S1553" s="20">
        <v>17.266454046639229</v>
      </c>
      <c r="T1553" s="20">
        <v>18.65119363395225</v>
      </c>
      <c r="U1553" s="20">
        <v>14.057076544145509</v>
      </c>
      <c r="V1553" s="43">
        <v>167.82732409048131</v>
      </c>
      <c r="W1553" s="23">
        <v>335</v>
      </c>
      <c r="X1553" s="44">
        <v>0.93055555555555558</v>
      </c>
      <c r="Y1553" s="45"/>
    </row>
    <row r="1554" spans="1:25" ht="16.5" customHeight="1" x14ac:dyDescent="0.25">
      <c r="A1554" s="16">
        <v>26060020</v>
      </c>
      <c r="B1554" s="17" t="s">
        <v>1211</v>
      </c>
      <c r="C1554" s="17" t="s">
        <v>907</v>
      </c>
      <c r="D1554" s="17" t="s">
        <v>2364</v>
      </c>
      <c r="E1554" s="17" t="s">
        <v>76</v>
      </c>
      <c r="F1554" s="17">
        <v>9</v>
      </c>
      <c r="G1554" s="17">
        <v>1003</v>
      </c>
      <c r="H1554" s="18">
        <v>-76.346611109999998</v>
      </c>
      <c r="I1554" s="19">
        <v>3.3202222199999998</v>
      </c>
      <c r="J1554" s="42">
        <v>5.9399999999999977</v>
      </c>
      <c r="K1554" s="20">
        <v>5.4354577175697871</v>
      </c>
      <c r="L1554" s="20">
        <v>9.2333333333333325</v>
      </c>
      <c r="M1554" s="20">
        <v>10.9</v>
      </c>
      <c r="N1554" s="20">
        <v>9.2160919540229855</v>
      </c>
      <c r="O1554" s="20">
        <v>5.1379310344827571</v>
      </c>
      <c r="P1554" s="20">
        <v>4.0999999999999996</v>
      </c>
      <c r="Q1554" s="20">
        <v>3.9733333333333332</v>
      </c>
      <c r="R1554" s="20">
        <v>6.110344827586208</v>
      </c>
      <c r="S1554" s="20">
        <v>9.3666666666666654</v>
      </c>
      <c r="T1554" s="20">
        <v>10.199999999999999</v>
      </c>
      <c r="U1554" s="20">
        <v>7.9066666666666654</v>
      </c>
      <c r="V1554" s="43">
        <v>87.519825533661731</v>
      </c>
      <c r="W1554" s="23">
        <v>358</v>
      </c>
      <c r="X1554" s="44">
        <v>0.99444444444444446</v>
      </c>
      <c r="Y1554" s="45"/>
    </row>
    <row r="1555" spans="1:25" ht="16.5" customHeight="1" x14ac:dyDescent="0.25">
      <c r="A1555" s="16">
        <v>26100830</v>
      </c>
      <c r="B1555" s="17" t="s">
        <v>1211</v>
      </c>
      <c r="C1555" s="17" t="s">
        <v>885</v>
      </c>
      <c r="D1555" s="17" t="s">
        <v>886</v>
      </c>
      <c r="E1555" s="17" t="s">
        <v>76</v>
      </c>
      <c r="F1555" s="17">
        <v>9</v>
      </c>
      <c r="G1555" s="17">
        <v>940</v>
      </c>
      <c r="H1555" s="18">
        <v>-75.96166667</v>
      </c>
      <c r="I1555" s="19">
        <v>4.6884166699999996</v>
      </c>
      <c r="J1555" s="42">
        <v>7.3793103448275836</v>
      </c>
      <c r="K1555" s="20">
        <v>8.3257601494819085</v>
      </c>
      <c r="L1555" s="20">
        <v>12.43000000000001</v>
      </c>
      <c r="M1555" s="20">
        <v>13.133333333333329</v>
      </c>
      <c r="N1555" s="20">
        <v>13.61777777777778</v>
      </c>
      <c r="O1555" s="20">
        <v>8.9747126436781617</v>
      </c>
      <c r="P1555" s="20">
        <v>9.1</v>
      </c>
      <c r="Q1555" s="20">
        <v>8.5999999999999979</v>
      </c>
      <c r="R1555" s="20">
        <v>10.931034482758619</v>
      </c>
      <c r="S1555" s="20">
        <v>13.821428571428569</v>
      </c>
      <c r="T1555" s="20">
        <v>13.420918367346941</v>
      </c>
      <c r="U1555" s="20">
        <v>9.5172413793103434</v>
      </c>
      <c r="V1555" s="43">
        <v>129.2515170499432</v>
      </c>
      <c r="W1555" s="23">
        <v>352</v>
      </c>
      <c r="X1555" s="44">
        <v>0.97777777777777775</v>
      </c>
      <c r="Y1555" s="45"/>
    </row>
    <row r="1556" spans="1:25" ht="16.5" customHeight="1" x14ac:dyDescent="0.25">
      <c r="A1556" s="16">
        <v>26120600</v>
      </c>
      <c r="B1556" s="17" t="s">
        <v>1211</v>
      </c>
      <c r="C1556" s="17" t="s">
        <v>2365</v>
      </c>
      <c r="D1556" s="17" t="s">
        <v>886</v>
      </c>
      <c r="E1556" s="17" t="s">
        <v>76</v>
      </c>
      <c r="F1556" s="17">
        <v>9</v>
      </c>
      <c r="G1556" s="17">
        <v>1100</v>
      </c>
      <c r="H1556" s="18">
        <v>-75.933333329999996</v>
      </c>
      <c r="I1556" s="19">
        <v>4.7166666700000004</v>
      </c>
      <c r="J1556" s="42">
        <v>7.6999999999999984</v>
      </c>
      <c r="K1556" s="20">
        <v>7.139039408866994</v>
      </c>
      <c r="L1556" s="20">
        <v>11.15</v>
      </c>
      <c r="M1556" s="20">
        <v>13.2</v>
      </c>
      <c r="N1556" s="20">
        <v>13.3</v>
      </c>
      <c r="O1556" s="20">
        <v>10.21052631578948</v>
      </c>
      <c r="P1556" s="20">
        <v>8.1999999999999993</v>
      </c>
      <c r="Q1556" s="20">
        <v>7.599999999999997</v>
      </c>
      <c r="R1556" s="20">
        <v>10.45</v>
      </c>
      <c r="S1556" s="20">
        <v>12.42105263157894</v>
      </c>
      <c r="T1556" s="20">
        <v>13.5</v>
      </c>
      <c r="U1556" s="20">
        <v>8.8000000000000007</v>
      </c>
      <c r="V1556" s="43">
        <v>123.67061835623539</v>
      </c>
      <c r="W1556" s="23">
        <v>238</v>
      </c>
      <c r="X1556" s="44">
        <v>0.9916666666666667</v>
      </c>
      <c r="Y1556" s="45" t="s">
        <v>1214</v>
      </c>
    </row>
    <row r="1557" spans="1:25" ht="16.5" customHeight="1" x14ac:dyDescent="0.25">
      <c r="A1557" s="16">
        <v>53110020</v>
      </c>
      <c r="B1557" s="17" t="s">
        <v>1211</v>
      </c>
      <c r="C1557" s="17" t="s">
        <v>2366</v>
      </c>
      <c r="D1557" s="17" t="s">
        <v>871</v>
      </c>
      <c r="E1557" s="17" t="s">
        <v>76</v>
      </c>
      <c r="F1557" s="17">
        <v>9</v>
      </c>
      <c r="G1557" s="17">
        <v>368</v>
      </c>
      <c r="H1557" s="18">
        <v>-76.758611110000004</v>
      </c>
      <c r="I1557" s="19">
        <v>3.7819722200000001</v>
      </c>
      <c r="J1557" s="42">
        <v>18.21052631578948</v>
      </c>
      <c r="K1557" s="20">
        <v>16.16116800622245</v>
      </c>
      <c r="L1557" s="20">
        <v>17.024999999999999</v>
      </c>
      <c r="M1557" s="20">
        <v>20.149999999999999</v>
      </c>
      <c r="N1557" s="20">
        <v>21.51428571428572</v>
      </c>
      <c r="O1557" s="20">
        <v>18.399999999999999</v>
      </c>
      <c r="P1557" s="20">
        <v>16</v>
      </c>
      <c r="Q1557" s="20">
        <v>16.57017543859649</v>
      </c>
      <c r="R1557" s="20">
        <v>21.11764705882354</v>
      </c>
      <c r="S1557" s="20">
        <v>23.666666666666671</v>
      </c>
      <c r="T1557" s="20">
        <v>23.368421052631579</v>
      </c>
      <c r="U1557" s="20">
        <v>19.55</v>
      </c>
      <c r="V1557" s="43">
        <v>231.73389025301589</v>
      </c>
      <c r="W1557" s="23">
        <v>230</v>
      </c>
      <c r="X1557" s="44">
        <v>0.95833333333333337</v>
      </c>
      <c r="Y1557" s="45" t="s">
        <v>1214</v>
      </c>
    </row>
    <row r="1558" spans="1:25" ht="16.5" customHeight="1" x14ac:dyDescent="0.25">
      <c r="A1558" s="16">
        <v>53110030</v>
      </c>
      <c r="B1558" s="17" t="s">
        <v>1211</v>
      </c>
      <c r="C1558" s="17" t="s">
        <v>30</v>
      </c>
      <c r="D1558" s="17" t="s">
        <v>871</v>
      </c>
      <c r="E1558" s="17" t="s">
        <v>76</v>
      </c>
      <c r="F1558" s="17">
        <v>9</v>
      </c>
      <c r="G1558" s="17">
        <v>1601</v>
      </c>
      <c r="H1558" s="18">
        <v>-76.715277779999994</v>
      </c>
      <c r="I1558" s="19">
        <v>3.6330555599999999</v>
      </c>
      <c r="J1558" s="42">
        <v>19.793103448275861</v>
      </c>
      <c r="K1558" s="20">
        <v>16.67897661618926</v>
      </c>
      <c r="L1558" s="20">
        <v>19.766666666666669</v>
      </c>
      <c r="M1558" s="20">
        <v>24.03448275862068</v>
      </c>
      <c r="N1558" s="20">
        <v>26.099999999999991</v>
      </c>
      <c r="O1558" s="20">
        <v>23.964285714285719</v>
      </c>
      <c r="P1558" s="20">
        <v>20.551724137931039</v>
      </c>
      <c r="Q1558" s="20">
        <v>19.107142857142861</v>
      </c>
      <c r="R1558" s="20">
        <v>22.130268199233711</v>
      </c>
      <c r="S1558" s="20">
        <v>25.55555555555555</v>
      </c>
      <c r="T1558" s="20">
        <v>25.5</v>
      </c>
      <c r="U1558" s="20">
        <v>22.620689655172409</v>
      </c>
      <c r="V1558" s="43">
        <v>265.80289560907369</v>
      </c>
      <c r="W1558" s="23">
        <v>348</v>
      </c>
      <c r="X1558" s="44">
        <v>0.96666666666666667</v>
      </c>
      <c r="Y1558" s="45"/>
    </row>
    <row r="1559" spans="1:25" ht="16.5" customHeight="1" x14ac:dyDescent="0.25">
      <c r="A1559" s="16">
        <v>53100040</v>
      </c>
      <c r="B1559" s="17" t="s">
        <v>1211</v>
      </c>
      <c r="C1559" s="17" t="s">
        <v>870</v>
      </c>
      <c r="D1559" s="17" t="s">
        <v>871</v>
      </c>
      <c r="E1559" s="17" t="s">
        <v>76</v>
      </c>
      <c r="F1559" s="17">
        <v>9</v>
      </c>
      <c r="G1559" s="17">
        <v>1523</v>
      </c>
      <c r="H1559" s="18">
        <v>-76.708888889999997</v>
      </c>
      <c r="I1559" s="19">
        <v>3.5262500000000001</v>
      </c>
      <c r="J1559" s="42">
        <v>10.233333333333331</v>
      </c>
      <c r="K1559" s="20">
        <v>9.718585442500423</v>
      </c>
      <c r="L1559" s="20">
        <v>12.16666666666667</v>
      </c>
      <c r="M1559" s="20">
        <v>14.206896551724141</v>
      </c>
      <c r="N1559" s="20">
        <v>14.68</v>
      </c>
      <c r="O1559" s="20">
        <v>11.86904761904762</v>
      </c>
      <c r="P1559" s="20">
        <v>10.41034482758621</v>
      </c>
      <c r="Q1559" s="20">
        <v>9.8666666666666654</v>
      </c>
      <c r="R1559" s="20">
        <v>11.678571428571431</v>
      </c>
      <c r="S1559" s="20">
        <v>15.2896551724138</v>
      </c>
      <c r="T1559" s="20">
        <v>14.128581881851799</v>
      </c>
      <c r="U1559" s="20">
        <v>11.8</v>
      </c>
      <c r="V1559" s="43">
        <v>146.04834959036211</v>
      </c>
      <c r="W1559" s="23">
        <v>353</v>
      </c>
      <c r="X1559" s="44">
        <v>0.98055555555555551</v>
      </c>
      <c r="Y1559" s="45"/>
    </row>
    <row r="1560" spans="1:25" ht="16.5" customHeight="1" x14ac:dyDescent="0.25">
      <c r="A1560" s="16">
        <v>26110200</v>
      </c>
      <c r="B1560" s="17" t="s">
        <v>1211</v>
      </c>
      <c r="C1560" s="17" t="s">
        <v>2367</v>
      </c>
      <c r="D1560" s="17" t="s">
        <v>2368</v>
      </c>
      <c r="E1560" s="17" t="s">
        <v>76</v>
      </c>
      <c r="F1560" s="17">
        <v>9</v>
      </c>
      <c r="G1560" s="17">
        <v>1813</v>
      </c>
      <c r="H1560" s="18">
        <v>-76.05</v>
      </c>
      <c r="I1560" s="19">
        <v>4.8833333300000001</v>
      </c>
      <c r="J1560" s="42">
        <v>11.44210526315789</v>
      </c>
      <c r="K1560" s="20">
        <v>10.983405172413789</v>
      </c>
      <c r="L1560" s="20">
        <v>15.35</v>
      </c>
      <c r="M1560" s="20">
        <v>16.684210526315791</v>
      </c>
      <c r="N1560" s="20">
        <v>14.95</v>
      </c>
      <c r="O1560" s="20">
        <v>12.45</v>
      </c>
      <c r="P1560" s="20">
        <v>10.928333333333329</v>
      </c>
      <c r="Q1560" s="20">
        <v>8.3125</v>
      </c>
      <c r="R1560" s="20">
        <v>13.16666666666667</v>
      </c>
      <c r="S1560" s="20">
        <v>17.76597701149425</v>
      </c>
      <c r="T1560" s="20">
        <v>19.536206896551722</v>
      </c>
      <c r="U1560" s="20">
        <v>14.43166666666667</v>
      </c>
      <c r="V1560" s="43">
        <v>166.00107153660011</v>
      </c>
      <c r="W1560" s="23">
        <v>232</v>
      </c>
      <c r="X1560" s="44">
        <v>0.96666666666666667</v>
      </c>
      <c r="Y1560" s="45" t="s">
        <v>1214</v>
      </c>
    </row>
    <row r="1561" spans="1:25" ht="16.5" customHeight="1" x14ac:dyDescent="0.25">
      <c r="A1561" s="16">
        <v>26110120</v>
      </c>
      <c r="B1561" s="17" t="s">
        <v>1211</v>
      </c>
      <c r="C1561" s="17" t="s">
        <v>2369</v>
      </c>
      <c r="D1561" s="17" t="s">
        <v>2368</v>
      </c>
      <c r="E1561" s="17" t="s">
        <v>76</v>
      </c>
      <c r="F1561" s="17">
        <v>9</v>
      </c>
      <c r="G1561" s="17">
        <v>1341</v>
      </c>
      <c r="H1561" s="18">
        <v>-76.038527779999995</v>
      </c>
      <c r="I1561" s="19">
        <v>4.9710833299999999</v>
      </c>
      <c r="J1561" s="42">
        <v>11.366666666666671</v>
      </c>
      <c r="K1561" s="20">
        <v>11.383497536945811</v>
      </c>
      <c r="L1561" s="20">
        <v>15.53333333333333</v>
      </c>
      <c r="M1561" s="20">
        <v>17.3</v>
      </c>
      <c r="N1561" s="20">
        <v>17.483333333333331</v>
      </c>
      <c r="O1561" s="20">
        <v>12.233333333333331</v>
      </c>
      <c r="P1561" s="20">
        <v>11.1</v>
      </c>
      <c r="Q1561" s="20">
        <v>10.17241379310345</v>
      </c>
      <c r="R1561" s="20">
        <v>12.3448275862069</v>
      </c>
      <c r="S1561" s="20">
        <v>17.8735632183908</v>
      </c>
      <c r="T1561" s="20">
        <v>20.40071343638526</v>
      </c>
      <c r="U1561" s="20">
        <v>14.994252873563219</v>
      </c>
      <c r="V1561" s="43">
        <v>172.1859351112621</v>
      </c>
      <c r="W1561" s="23">
        <v>356</v>
      </c>
      <c r="X1561" s="44">
        <v>0.98888888888888893</v>
      </c>
      <c r="Y1561" s="45"/>
    </row>
    <row r="1562" spans="1:25" ht="16.5" customHeight="1" x14ac:dyDescent="0.25">
      <c r="A1562" s="16">
        <v>54030160</v>
      </c>
      <c r="B1562" s="17" t="s">
        <v>1211</v>
      </c>
      <c r="C1562" s="17" t="s">
        <v>1172</v>
      </c>
      <c r="D1562" s="17" t="s">
        <v>1172</v>
      </c>
      <c r="E1562" s="17" t="s">
        <v>76</v>
      </c>
      <c r="F1562" s="17">
        <v>9</v>
      </c>
      <c r="G1562" s="17">
        <v>1850</v>
      </c>
      <c r="H1562" s="18">
        <v>-76.216666669999995</v>
      </c>
      <c r="I1562" s="19">
        <v>4.7666666700000002</v>
      </c>
      <c r="J1562" s="42">
        <v>10.95</v>
      </c>
      <c r="K1562" s="20">
        <v>10.29455049261084</v>
      </c>
      <c r="L1562" s="20">
        <v>14.22222222222222</v>
      </c>
      <c r="M1562" s="20">
        <v>17.736842105263161</v>
      </c>
      <c r="N1562" s="20">
        <v>15.75</v>
      </c>
      <c r="O1562" s="20">
        <v>13.3</v>
      </c>
      <c r="P1562" s="20">
        <v>12.15</v>
      </c>
      <c r="Q1562" s="20">
        <v>11</v>
      </c>
      <c r="R1562" s="20">
        <v>14.006896551724139</v>
      </c>
      <c r="S1562" s="20">
        <v>17.083333333333329</v>
      </c>
      <c r="T1562" s="20">
        <v>17.899999999999999</v>
      </c>
      <c r="U1562" s="20">
        <v>14.1</v>
      </c>
      <c r="V1562" s="43">
        <v>168.49384470515369</v>
      </c>
      <c r="W1562" s="23">
        <v>237</v>
      </c>
      <c r="X1562" s="44">
        <v>0.98750000000000004</v>
      </c>
      <c r="Y1562" s="45" t="s">
        <v>1214</v>
      </c>
    </row>
    <row r="1563" spans="1:25" ht="16.5" customHeight="1" x14ac:dyDescent="0.25">
      <c r="A1563" s="16">
        <v>26090510</v>
      </c>
      <c r="B1563" s="17" t="s">
        <v>1211</v>
      </c>
      <c r="C1563" s="17" t="s">
        <v>2370</v>
      </c>
      <c r="D1563" s="17" t="s">
        <v>2371</v>
      </c>
      <c r="E1563" s="17" t="s">
        <v>76</v>
      </c>
      <c r="F1563" s="17">
        <v>9</v>
      </c>
      <c r="G1563" s="17">
        <v>1555</v>
      </c>
      <c r="H1563" s="18">
        <v>-76.099999999999994</v>
      </c>
      <c r="I1563" s="19">
        <v>3.6333333300000001</v>
      </c>
      <c r="J1563" s="42">
        <v>6.9499999999999993</v>
      </c>
      <c r="K1563" s="20">
        <v>6.2934437386569879</v>
      </c>
      <c r="L1563" s="20">
        <v>10.19285714285714</v>
      </c>
      <c r="M1563" s="20">
        <v>11.8</v>
      </c>
      <c r="N1563" s="20">
        <v>9.8947368421052619</v>
      </c>
      <c r="O1563" s="20">
        <v>6.6500000000000021</v>
      </c>
      <c r="P1563" s="20">
        <v>5.1499999999999986</v>
      </c>
      <c r="Q1563" s="20">
        <v>3.9499999999999988</v>
      </c>
      <c r="R1563" s="20">
        <v>6.5000000000000009</v>
      </c>
      <c r="S1563" s="20">
        <v>12.85</v>
      </c>
      <c r="T1563" s="20">
        <v>14.94736842105263</v>
      </c>
      <c r="U1563" s="20">
        <v>11</v>
      </c>
      <c r="V1563" s="43">
        <v>106.178406144672</v>
      </c>
      <c r="W1563" s="23">
        <v>237</v>
      </c>
      <c r="X1563" s="44">
        <v>0.98750000000000004</v>
      </c>
      <c r="Y1563" s="45" t="s">
        <v>1214</v>
      </c>
    </row>
    <row r="1564" spans="1:25" ht="16.5" customHeight="1" x14ac:dyDescent="0.25">
      <c r="A1564" s="16">
        <v>26090520</v>
      </c>
      <c r="B1564" s="17" t="s">
        <v>1211</v>
      </c>
      <c r="C1564" s="17" t="s">
        <v>2037</v>
      </c>
      <c r="D1564" s="17" t="s">
        <v>2371</v>
      </c>
      <c r="E1564" s="17" t="s">
        <v>76</v>
      </c>
      <c r="F1564" s="17">
        <v>9</v>
      </c>
      <c r="G1564" s="17">
        <v>1424</v>
      </c>
      <c r="H1564" s="18">
        <v>-76.2</v>
      </c>
      <c r="I1564" s="19">
        <v>3.6666666700000001</v>
      </c>
      <c r="J1564" s="42">
        <v>10.875</v>
      </c>
      <c r="K1564" s="20">
        <v>9.6839747536945815</v>
      </c>
      <c r="L1564" s="20">
        <v>12.9</v>
      </c>
      <c r="M1564" s="20">
        <v>13.35</v>
      </c>
      <c r="N1564" s="20">
        <v>11.43</v>
      </c>
      <c r="O1564" s="20">
        <v>6.35</v>
      </c>
      <c r="P1564" s="20">
        <v>5</v>
      </c>
      <c r="Q1564" s="20">
        <v>5.25</v>
      </c>
      <c r="R1564" s="20">
        <v>8.5</v>
      </c>
      <c r="S1564" s="20">
        <v>14.15</v>
      </c>
      <c r="T1564" s="20">
        <v>16.100000000000001</v>
      </c>
      <c r="U1564" s="20">
        <v>14.45</v>
      </c>
      <c r="V1564" s="43">
        <v>128.03897475369459</v>
      </c>
      <c r="W1564" s="23">
        <v>240</v>
      </c>
      <c r="X1564" s="44">
        <v>1</v>
      </c>
      <c r="Y1564" s="45" t="s">
        <v>1214</v>
      </c>
    </row>
    <row r="1565" spans="1:25" ht="16.5" customHeight="1" x14ac:dyDescent="0.25">
      <c r="A1565" s="16">
        <v>26090460</v>
      </c>
      <c r="B1565" s="17" t="s">
        <v>1211</v>
      </c>
      <c r="C1565" s="17" t="s">
        <v>2372</v>
      </c>
      <c r="D1565" s="17" t="s">
        <v>2371</v>
      </c>
      <c r="E1565" s="17" t="s">
        <v>76</v>
      </c>
      <c r="F1565" s="17">
        <v>9</v>
      </c>
      <c r="G1565" s="17">
        <v>1305</v>
      </c>
      <c r="H1565" s="18">
        <v>-76.199722220000012</v>
      </c>
      <c r="I1565" s="19">
        <v>3.6497222200000001</v>
      </c>
      <c r="J1565" s="42">
        <v>8.7307692307692299</v>
      </c>
      <c r="K1565" s="20">
        <v>9.3581760529882452</v>
      </c>
      <c r="L1565" s="20">
        <v>11.690794688862461</v>
      </c>
      <c r="M1565" s="20">
        <v>12.52359247305739</v>
      </c>
      <c r="N1565" s="20">
        <v>10.517241379310351</v>
      </c>
      <c r="O1565" s="20">
        <v>6.0258620689655178</v>
      </c>
      <c r="P1565" s="20">
        <v>3.5366666666666662</v>
      </c>
      <c r="Q1565" s="20">
        <v>3.7629629629629622</v>
      </c>
      <c r="R1565" s="20">
        <v>6.7095238095238114</v>
      </c>
      <c r="S1565" s="20">
        <v>13.34258763475405</v>
      </c>
      <c r="T1565" s="20">
        <v>15.21893215480172</v>
      </c>
      <c r="U1565" s="20">
        <v>11.33904214559387</v>
      </c>
      <c r="V1565" s="43">
        <v>112.7561512682563</v>
      </c>
      <c r="W1565" s="23">
        <v>349</v>
      </c>
      <c r="X1565" s="44">
        <v>0.96944444444444444</v>
      </c>
      <c r="Y1565" s="45"/>
    </row>
    <row r="1566" spans="1:25" ht="16.5" customHeight="1" x14ac:dyDescent="0.25">
      <c r="A1566" s="16">
        <v>26090560</v>
      </c>
      <c r="B1566" s="17" t="s">
        <v>1211</v>
      </c>
      <c r="C1566" s="17" t="s">
        <v>2373</v>
      </c>
      <c r="D1566" s="17" t="s">
        <v>2371</v>
      </c>
      <c r="E1566" s="17" t="s">
        <v>76</v>
      </c>
      <c r="F1566" s="17">
        <v>9</v>
      </c>
      <c r="G1566" s="17">
        <v>3052</v>
      </c>
      <c r="H1566" s="18">
        <v>-76.016666669999992</v>
      </c>
      <c r="I1566" s="19">
        <v>3.71666667</v>
      </c>
      <c r="J1566" s="42">
        <v>10.83333333333333</v>
      </c>
      <c r="K1566" s="20">
        <v>10.247776409414341</v>
      </c>
      <c r="L1566" s="20">
        <v>15.94736842105263</v>
      </c>
      <c r="M1566" s="20">
        <v>14.888888888888889</v>
      </c>
      <c r="N1566" s="20">
        <v>14.94736842105263</v>
      </c>
      <c r="O1566" s="20">
        <v>11.789473684210529</v>
      </c>
      <c r="P1566" s="20">
        <v>12.22222222222222</v>
      </c>
      <c r="Q1566" s="20">
        <v>10.368421052631581</v>
      </c>
      <c r="R1566" s="20">
        <v>11.78947368421052</v>
      </c>
      <c r="S1566" s="20">
        <v>14.736842105263159</v>
      </c>
      <c r="T1566" s="20">
        <v>19.551282051282051</v>
      </c>
      <c r="U1566" s="20">
        <v>15.27777777777778</v>
      </c>
      <c r="V1566" s="43">
        <v>162.6002280513396</v>
      </c>
      <c r="W1566" s="23">
        <v>222</v>
      </c>
      <c r="X1566" s="44">
        <v>0.92500000000000004</v>
      </c>
      <c r="Y1566" s="45" t="s">
        <v>1214</v>
      </c>
    </row>
    <row r="1567" spans="1:25" ht="16.5" customHeight="1" x14ac:dyDescent="0.25">
      <c r="A1567" s="16">
        <v>54030110</v>
      </c>
      <c r="B1567" s="17" t="s">
        <v>1211</v>
      </c>
      <c r="C1567" s="17" t="s">
        <v>1346</v>
      </c>
      <c r="D1567" s="17" t="s">
        <v>2374</v>
      </c>
      <c r="E1567" s="17" t="s">
        <v>76</v>
      </c>
      <c r="F1567" s="17">
        <v>9</v>
      </c>
      <c r="G1567" s="17">
        <v>1561</v>
      </c>
      <c r="H1567" s="18">
        <v>-76.150000000000006</v>
      </c>
      <c r="I1567" s="19">
        <v>4.68333333</v>
      </c>
      <c r="J1567" s="42">
        <v>10.205</v>
      </c>
      <c r="K1567" s="20">
        <v>9.7866071428571448</v>
      </c>
      <c r="L1567" s="20">
        <v>14.10526315789474</v>
      </c>
      <c r="M1567" s="20">
        <v>15.75</v>
      </c>
      <c r="N1567" s="20">
        <v>15.94736842105263</v>
      </c>
      <c r="O1567" s="20">
        <v>13.05263157894737</v>
      </c>
      <c r="P1567" s="20">
        <v>10.15</v>
      </c>
      <c r="Q1567" s="20">
        <v>11.35</v>
      </c>
      <c r="R1567" s="20">
        <v>14</v>
      </c>
      <c r="S1567" s="20">
        <v>15.9</v>
      </c>
      <c r="T1567" s="20">
        <v>19.06666666666667</v>
      </c>
      <c r="U1567" s="20">
        <v>13.93508771929824</v>
      </c>
      <c r="V1567" s="43">
        <v>163.24862468671679</v>
      </c>
      <c r="W1567" s="23">
        <v>236</v>
      </c>
      <c r="X1567" s="44">
        <v>0.98333333333333328</v>
      </c>
      <c r="Y1567" s="45" t="s">
        <v>1214</v>
      </c>
    </row>
    <row r="1568" spans="1:25" ht="16.5" customHeight="1" x14ac:dyDescent="0.25">
      <c r="A1568" s="16">
        <v>54030140</v>
      </c>
      <c r="B1568" s="17" t="s">
        <v>1211</v>
      </c>
      <c r="C1568" s="17" t="s">
        <v>468</v>
      </c>
      <c r="D1568" s="17" t="s">
        <v>2374</v>
      </c>
      <c r="E1568" s="17" t="s">
        <v>76</v>
      </c>
      <c r="F1568" s="17">
        <v>9</v>
      </c>
      <c r="G1568" s="17">
        <v>1376</v>
      </c>
      <c r="H1568" s="18">
        <v>-76.266666669999992</v>
      </c>
      <c r="I1568" s="19">
        <v>4.5166666700000002</v>
      </c>
      <c r="J1568" s="42">
        <v>6.9999999999999991</v>
      </c>
      <c r="K1568" s="20">
        <v>8.0897394347938825</v>
      </c>
      <c r="L1568" s="20">
        <v>11.111111111111111</v>
      </c>
      <c r="M1568" s="20">
        <v>14.294117647058821</v>
      </c>
      <c r="N1568" s="20">
        <v>13.38888888888888</v>
      </c>
      <c r="O1568" s="20">
        <v>10.76470588235294</v>
      </c>
      <c r="P1568" s="20">
        <v>8.1111111111111107</v>
      </c>
      <c r="Q1568" s="20">
        <v>7.7894736842105257</v>
      </c>
      <c r="R1568" s="20">
        <v>10.114337568058071</v>
      </c>
      <c r="S1568" s="20">
        <v>12.86666666666666</v>
      </c>
      <c r="T1568" s="20">
        <v>12.47368421052632</v>
      </c>
      <c r="U1568" s="20">
        <v>7.7999999999999989</v>
      </c>
      <c r="V1568" s="43">
        <v>123.80383620477831</v>
      </c>
      <c r="W1568" s="23">
        <v>224</v>
      </c>
      <c r="X1568" s="44">
        <v>0.93333333333333335</v>
      </c>
      <c r="Y1568" s="45" t="s">
        <v>1214</v>
      </c>
    </row>
    <row r="1569" spans="1:25" ht="16.5" customHeight="1" x14ac:dyDescent="0.25">
      <c r="A1569" s="16">
        <v>54030030</v>
      </c>
      <c r="B1569" s="17" t="s">
        <v>1211</v>
      </c>
      <c r="C1569" s="17" t="s">
        <v>2375</v>
      </c>
      <c r="D1569" s="17" t="s">
        <v>2374</v>
      </c>
      <c r="E1569" s="17" t="s">
        <v>76</v>
      </c>
      <c r="F1569" s="17">
        <v>9</v>
      </c>
      <c r="G1569" s="17">
        <v>1196</v>
      </c>
      <c r="H1569" s="18">
        <v>-76.352222220000002</v>
      </c>
      <c r="I1569" s="19">
        <v>4.4957222200000002</v>
      </c>
      <c r="J1569" s="42">
        <v>10.57692307692308</v>
      </c>
      <c r="K1569" s="20">
        <v>9.0397680623973713</v>
      </c>
      <c r="L1569" s="20">
        <v>10.34615384615384</v>
      </c>
      <c r="M1569" s="20">
        <v>12.503192848020429</v>
      </c>
      <c r="N1569" s="20">
        <v>12.56746031746032</v>
      </c>
      <c r="O1569" s="20">
        <v>11.072649572649571</v>
      </c>
      <c r="P1569" s="20">
        <v>9.3406130268199234</v>
      </c>
      <c r="Q1569" s="20">
        <v>8.931034482758621</v>
      </c>
      <c r="R1569" s="20">
        <v>12.26923076923077</v>
      </c>
      <c r="S1569" s="20">
        <v>17.43866666666667</v>
      </c>
      <c r="T1569" s="20">
        <v>17.92307692307692</v>
      </c>
      <c r="U1569" s="20">
        <v>13.15384615384615</v>
      </c>
      <c r="V1569" s="43">
        <v>145.16261574600369</v>
      </c>
      <c r="W1569" s="23">
        <v>319</v>
      </c>
      <c r="X1569" s="44">
        <v>0.88611111111111107</v>
      </c>
      <c r="Y1569" s="45"/>
    </row>
    <row r="1570" spans="1:25" ht="16.5" customHeight="1" x14ac:dyDescent="0.25">
      <c r="A1570" s="16">
        <v>26095320</v>
      </c>
      <c r="B1570" s="17" t="s">
        <v>1244</v>
      </c>
      <c r="C1570" s="17" t="s">
        <v>2376</v>
      </c>
      <c r="D1570" s="17" t="s">
        <v>909</v>
      </c>
      <c r="E1570" s="17" t="s">
        <v>76</v>
      </c>
      <c r="F1570" s="17">
        <v>9</v>
      </c>
      <c r="G1570" s="17">
        <v>980</v>
      </c>
      <c r="H1570" s="18">
        <v>-76.300005560000002</v>
      </c>
      <c r="I1570" s="19">
        <v>3.3604166700000002</v>
      </c>
      <c r="J1570" s="42">
        <v>10.66055172413793</v>
      </c>
      <c r="K1570" s="20">
        <v>11.432886511294759</v>
      </c>
      <c r="L1570" s="20">
        <v>16.178663003663001</v>
      </c>
      <c r="M1570" s="20">
        <v>17.148992673992669</v>
      </c>
      <c r="N1570" s="20">
        <v>17.71336996336996</v>
      </c>
      <c r="O1570" s="20">
        <v>13.65324137931035</v>
      </c>
      <c r="P1570" s="20">
        <v>10.38706833396488</v>
      </c>
      <c r="Q1570" s="20">
        <v>10.963636363636359</v>
      </c>
      <c r="R1570" s="20">
        <v>14.21793103448276</v>
      </c>
      <c r="S1570" s="20">
        <v>17.103999999999999</v>
      </c>
      <c r="T1570" s="20">
        <v>15.458675424192659</v>
      </c>
      <c r="U1570" s="20">
        <v>12.970850574712641</v>
      </c>
      <c r="V1570" s="43">
        <v>167.88986698675799</v>
      </c>
      <c r="W1570" s="23">
        <v>305</v>
      </c>
      <c r="X1570" s="44">
        <v>0.84722222222222221</v>
      </c>
      <c r="Y1570" s="45"/>
    </row>
    <row r="1571" spans="1:25" ht="16.5" customHeight="1" x14ac:dyDescent="0.25">
      <c r="A1571" s="16">
        <v>26070760</v>
      </c>
      <c r="B1571" s="17" t="s">
        <v>1211</v>
      </c>
      <c r="C1571" s="17" t="s">
        <v>909</v>
      </c>
      <c r="D1571" s="17" t="s">
        <v>909</v>
      </c>
      <c r="E1571" s="17" t="s">
        <v>76</v>
      </c>
      <c r="F1571" s="17">
        <v>9</v>
      </c>
      <c r="G1571" s="17">
        <v>1059</v>
      </c>
      <c r="H1571" s="18">
        <v>-76.239138889999992</v>
      </c>
      <c r="I1571" s="19">
        <v>3.3277777799999999</v>
      </c>
      <c r="J1571" s="42">
        <v>11.66666666666667</v>
      </c>
      <c r="K1571" s="20">
        <v>10.691163793103451</v>
      </c>
      <c r="L1571" s="20">
        <v>15.1</v>
      </c>
      <c r="M1571" s="20">
        <v>16.533333333333331</v>
      </c>
      <c r="N1571" s="20">
        <v>14.02333333333333</v>
      </c>
      <c r="O1571" s="20">
        <v>10.309195402298849</v>
      </c>
      <c r="P1571" s="20">
        <v>7.6666666666666652</v>
      </c>
      <c r="Q1571" s="20">
        <v>6.0666666666666664</v>
      </c>
      <c r="R1571" s="20">
        <v>10.433333333333341</v>
      </c>
      <c r="S1571" s="20">
        <v>15.95888888888889</v>
      </c>
      <c r="T1571" s="20">
        <v>17.816091954022991</v>
      </c>
      <c r="U1571" s="20">
        <v>13.933333333333341</v>
      </c>
      <c r="V1571" s="43">
        <v>150.19867337164749</v>
      </c>
      <c r="W1571" s="23">
        <v>360</v>
      </c>
      <c r="X1571" s="44">
        <v>1</v>
      </c>
      <c r="Y1571" s="45"/>
    </row>
    <row r="1572" spans="1:25" ht="16.5" customHeight="1" x14ac:dyDescent="0.25">
      <c r="A1572" s="16">
        <v>26075110</v>
      </c>
      <c r="B1572" s="17" t="s">
        <v>1288</v>
      </c>
      <c r="C1572" s="17" t="s">
        <v>2377</v>
      </c>
      <c r="D1572" s="17" t="s">
        <v>909</v>
      </c>
      <c r="E1572" s="17" t="s">
        <v>76</v>
      </c>
      <c r="F1572" s="17">
        <v>9</v>
      </c>
      <c r="G1572" s="17">
        <v>1626</v>
      </c>
      <c r="H1572" s="18">
        <v>-76.185777779999995</v>
      </c>
      <c r="I1572" s="19">
        <v>3.31402778</v>
      </c>
      <c r="J1572" s="42">
        <v>10.7</v>
      </c>
      <c r="K1572" s="20">
        <v>9.285621921182269</v>
      </c>
      <c r="L1572" s="20">
        <v>13.7</v>
      </c>
      <c r="M1572" s="20">
        <v>14.9</v>
      </c>
      <c r="N1572" s="20">
        <v>13.1</v>
      </c>
      <c r="O1572" s="20">
        <v>9.6</v>
      </c>
      <c r="P1572" s="20">
        <v>8.0499999999999989</v>
      </c>
      <c r="Q1572" s="20">
        <v>5.8999999999999986</v>
      </c>
      <c r="R1572" s="20">
        <v>9.8000000000000007</v>
      </c>
      <c r="S1572" s="20">
        <v>15.05</v>
      </c>
      <c r="T1572" s="20">
        <v>17.100000000000001</v>
      </c>
      <c r="U1572" s="20">
        <v>13.2</v>
      </c>
      <c r="V1572" s="43">
        <v>140.38562192118221</v>
      </c>
      <c r="W1572" s="23">
        <v>240</v>
      </c>
      <c r="X1572" s="44">
        <v>1</v>
      </c>
      <c r="Y1572" s="45" t="s">
        <v>1214</v>
      </c>
    </row>
    <row r="1573" spans="1:25" ht="16.5" customHeight="1" x14ac:dyDescent="0.25">
      <c r="A1573" s="16">
        <v>26070610</v>
      </c>
      <c r="B1573" s="17" t="s">
        <v>1211</v>
      </c>
      <c r="C1573" s="17" t="s">
        <v>2378</v>
      </c>
      <c r="D1573" s="17" t="s">
        <v>909</v>
      </c>
      <c r="E1573" s="17" t="s">
        <v>76</v>
      </c>
      <c r="F1573" s="17">
        <v>9</v>
      </c>
      <c r="G1573" s="17">
        <v>2160</v>
      </c>
      <c r="H1573" s="18">
        <v>-76.166666669999998</v>
      </c>
      <c r="I1573" s="19">
        <v>3.3666666699999999</v>
      </c>
      <c r="J1573" s="42">
        <v>12.07833333333333</v>
      </c>
      <c r="K1573" s="20">
        <v>10.24481276226966</v>
      </c>
      <c r="L1573" s="20">
        <v>13.8</v>
      </c>
      <c r="M1573" s="20">
        <v>16.45</v>
      </c>
      <c r="N1573" s="20">
        <v>15</v>
      </c>
      <c r="O1573" s="20">
        <v>11.35</v>
      </c>
      <c r="P1573" s="20">
        <v>10.1</v>
      </c>
      <c r="Q1573" s="20">
        <v>7.5500000000000007</v>
      </c>
      <c r="R1573" s="20">
        <v>10.35</v>
      </c>
      <c r="S1573" s="20">
        <v>16.05</v>
      </c>
      <c r="T1573" s="20">
        <v>18.833333333333329</v>
      </c>
      <c r="U1573" s="20">
        <v>15.10526315789474</v>
      </c>
      <c r="V1573" s="43">
        <v>156.91174258683111</v>
      </c>
      <c r="W1573" s="23">
        <v>237</v>
      </c>
      <c r="X1573" s="44">
        <v>0.98750000000000004</v>
      </c>
      <c r="Y1573" s="45" t="s">
        <v>1214</v>
      </c>
    </row>
    <row r="1574" spans="1:25" ht="16.5" customHeight="1" x14ac:dyDescent="0.25">
      <c r="A1574" s="16">
        <v>26090060</v>
      </c>
      <c r="B1574" s="17" t="s">
        <v>1211</v>
      </c>
      <c r="C1574" s="17" t="s">
        <v>2303</v>
      </c>
      <c r="D1574" s="17" t="s">
        <v>931</v>
      </c>
      <c r="E1574" s="17" t="s">
        <v>76</v>
      </c>
      <c r="F1574" s="17">
        <v>9</v>
      </c>
      <c r="G1574" s="17">
        <v>1826</v>
      </c>
      <c r="H1574" s="18">
        <v>-76.165555560000001</v>
      </c>
      <c r="I1574" s="19">
        <v>3.7732222200000001</v>
      </c>
      <c r="J1574" s="42">
        <v>11.579761904761909</v>
      </c>
      <c r="K1574" s="20">
        <v>11.588762315270939</v>
      </c>
      <c r="L1574" s="20">
        <v>15.3</v>
      </c>
      <c r="M1574" s="20">
        <v>15.793103448275859</v>
      </c>
      <c r="N1574" s="20">
        <v>13.121111111111111</v>
      </c>
      <c r="O1574" s="20">
        <v>8.4</v>
      </c>
      <c r="P1574" s="20">
        <v>6.8333333333333304</v>
      </c>
      <c r="Q1574" s="20">
        <v>6.1999999999999966</v>
      </c>
      <c r="R1574" s="20">
        <v>9.8333333333333339</v>
      </c>
      <c r="S1574" s="20">
        <v>16.366666666666671</v>
      </c>
      <c r="T1574" s="20">
        <v>19.068965517241381</v>
      </c>
      <c r="U1574" s="20">
        <v>15.133333333333329</v>
      </c>
      <c r="V1574" s="43">
        <v>149.21837096332791</v>
      </c>
      <c r="W1574" s="23">
        <v>358</v>
      </c>
      <c r="X1574" s="44">
        <v>0.99444444444444446</v>
      </c>
      <c r="Y1574" s="45"/>
    </row>
    <row r="1575" spans="1:25" ht="16.5" customHeight="1" x14ac:dyDescent="0.25">
      <c r="A1575" s="16">
        <v>26090630</v>
      </c>
      <c r="B1575" s="17" t="s">
        <v>1211</v>
      </c>
      <c r="C1575" s="17" t="s">
        <v>929</v>
      </c>
      <c r="D1575" s="17" t="s">
        <v>929</v>
      </c>
      <c r="E1575" s="17" t="s">
        <v>76</v>
      </c>
      <c r="F1575" s="17">
        <v>9</v>
      </c>
      <c r="G1575" s="17">
        <v>990</v>
      </c>
      <c r="H1575" s="18">
        <v>-76.331944440000001</v>
      </c>
      <c r="I1575" s="19">
        <v>3.7701388900000001</v>
      </c>
      <c r="J1575" s="42">
        <v>5.3827586206896516</v>
      </c>
      <c r="K1575" s="20">
        <v>6.344996731131789</v>
      </c>
      <c r="L1575" s="20">
        <v>8.3333333333333286</v>
      </c>
      <c r="M1575" s="20">
        <v>9.5666666666666682</v>
      </c>
      <c r="N1575" s="20">
        <v>8.8666666666666654</v>
      </c>
      <c r="O1575" s="20">
        <v>5.4701149425287374</v>
      </c>
      <c r="P1575" s="20">
        <v>4.466666666666665</v>
      </c>
      <c r="Q1575" s="20">
        <v>4.1999999999999984</v>
      </c>
      <c r="R1575" s="20">
        <v>6.7666666666666657</v>
      </c>
      <c r="S1575" s="20">
        <v>9.3333333333333304</v>
      </c>
      <c r="T1575" s="20">
        <v>9.353151010701545</v>
      </c>
      <c r="U1575" s="20">
        <v>6.1781609195402298</v>
      </c>
      <c r="V1575" s="43">
        <v>84.262515557925298</v>
      </c>
      <c r="W1575" s="23">
        <v>357</v>
      </c>
      <c r="X1575" s="44">
        <v>0.9916666666666667</v>
      </c>
      <c r="Y1575" s="45"/>
    </row>
    <row r="1576" spans="1:25" ht="16.5" customHeight="1" x14ac:dyDescent="0.25">
      <c r="A1576" s="16">
        <v>26090550</v>
      </c>
      <c r="B1576" s="17" t="s">
        <v>1211</v>
      </c>
      <c r="C1576" s="17" t="s">
        <v>2379</v>
      </c>
      <c r="D1576" s="17" t="s">
        <v>929</v>
      </c>
      <c r="E1576" s="17" t="s">
        <v>76</v>
      </c>
      <c r="F1576" s="17">
        <v>9</v>
      </c>
      <c r="G1576" s="17">
        <v>1950</v>
      </c>
      <c r="H1576" s="18">
        <v>-76.216666669999995</v>
      </c>
      <c r="I1576" s="19">
        <v>3.8333333299999999</v>
      </c>
      <c r="J1576" s="42">
        <v>13.352941176470591</v>
      </c>
      <c r="K1576" s="20">
        <v>14.13049325900959</v>
      </c>
      <c r="L1576" s="20">
        <v>20.26315789473685</v>
      </c>
      <c r="M1576" s="20">
        <v>21.940108892921959</v>
      </c>
      <c r="N1576" s="20">
        <v>20.111111111111111</v>
      </c>
      <c r="O1576" s="20">
        <v>16.421052631578949</v>
      </c>
      <c r="P1576" s="20">
        <v>13.52631578947368</v>
      </c>
      <c r="Q1576" s="20">
        <v>11.157894736842101</v>
      </c>
      <c r="R1576" s="20">
        <v>15.444444444444439</v>
      </c>
      <c r="S1576" s="20">
        <v>20.388888888888889</v>
      </c>
      <c r="T1576" s="20">
        <v>21.111111111111111</v>
      </c>
      <c r="U1576" s="20">
        <v>16.611111111111111</v>
      </c>
      <c r="V1576" s="43">
        <v>204.45863104770041</v>
      </c>
      <c r="W1576" s="23">
        <v>221</v>
      </c>
      <c r="X1576" s="44">
        <v>0.92083333333333328</v>
      </c>
      <c r="Y1576" s="45" t="s">
        <v>1214</v>
      </c>
    </row>
    <row r="1577" spans="1:25" ht="16.5" customHeight="1" x14ac:dyDescent="0.25">
      <c r="A1577" s="16">
        <v>26055040</v>
      </c>
      <c r="B1577" s="17" t="s">
        <v>1288</v>
      </c>
      <c r="C1577" s="17" t="s">
        <v>2380</v>
      </c>
      <c r="D1577" s="17" t="s">
        <v>2381</v>
      </c>
      <c r="E1577" s="17" t="s">
        <v>76</v>
      </c>
      <c r="F1577" s="17">
        <v>9</v>
      </c>
      <c r="G1577" s="17">
        <v>1527</v>
      </c>
      <c r="H1577" s="18">
        <v>-76.7</v>
      </c>
      <c r="I1577" s="19">
        <v>3.1666666700000001</v>
      </c>
      <c r="J1577" s="42">
        <v>17.899999999999999</v>
      </c>
      <c r="K1577" s="20">
        <v>14.53031096059113</v>
      </c>
      <c r="L1577" s="20">
        <v>21</v>
      </c>
      <c r="M1577" s="20">
        <v>21.54999999999999</v>
      </c>
      <c r="N1577" s="20">
        <v>20.315789473684209</v>
      </c>
      <c r="O1577" s="20">
        <v>15.4</v>
      </c>
      <c r="P1577" s="20">
        <v>11.9</v>
      </c>
      <c r="Q1577" s="20">
        <v>9.5499999999999989</v>
      </c>
      <c r="R1577" s="20">
        <v>15.65</v>
      </c>
      <c r="S1577" s="20">
        <v>20.45</v>
      </c>
      <c r="T1577" s="20">
        <v>23.55</v>
      </c>
      <c r="U1577" s="20">
        <v>21.099999999999991</v>
      </c>
      <c r="V1577" s="43">
        <v>212.89610043427541</v>
      </c>
      <c r="W1577" s="23">
        <v>239</v>
      </c>
      <c r="X1577" s="44">
        <v>0.99583333333333335</v>
      </c>
      <c r="Y1577" s="45" t="s">
        <v>1214</v>
      </c>
    </row>
    <row r="1578" spans="1:25" ht="16.5" customHeight="1" x14ac:dyDescent="0.25">
      <c r="A1578" s="16">
        <v>53110040</v>
      </c>
      <c r="B1578" s="17" t="s">
        <v>1211</v>
      </c>
      <c r="C1578" s="17" t="s">
        <v>959</v>
      </c>
      <c r="D1578" s="17" t="s">
        <v>938</v>
      </c>
      <c r="E1578" s="17" t="s">
        <v>76</v>
      </c>
      <c r="F1578" s="17">
        <v>9</v>
      </c>
      <c r="G1578" s="17">
        <v>1503</v>
      </c>
      <c r="H1578" s="18">
        <v>-76.540000000000006</v>
      </c>
      <c r="I1578" s="19">
        <v>3.6780833300000002</v>
      </c>
      <c r="J1578" s="42">
        <v>6.2115384615384608</v>
      </c>
      <c r="K1578" s="20">
        <v>5.6912432634415397</v>
      </c>
      <c r="L1578" s="20">
        <v>8.9999999999999982</v>
      </c>
      <c r="M1578" s="20">
        <v>11.948717948717951</v>
      </c>
      <c r="N1578" s="20">
        <v>11.11538461538461</v>
      </c>
      <c r="O1578" s="20">
        <v>6.4583333333333366</v>
      </c>
      <c r="P1578" s="20">
        <v>6.3461538461538449</v>
      </c>
      <c r="Q1578" s="20">
        <v>5.9999999999999982</v>
      </c>
      <c r="R1578" s="20">
        <v>8.68</v>
      </c>
      <c r="S1578" s="20">
        <v>11.976190476190469</v>
      </c>
      <c r="T1578" s="20">
        <v>11.625</v>
      </c>
      <c r="U1578" s="20">
        <v>7.8916666666666666</v>
      </c>
      <c r="V1578" s="43">
        <v>102.94422861142689</v>
      </c>
      <c r="W1578" s="23">
        <v>303</v>
      </c>
      <c r="X1578" s="44">
        <v>0.84166666666666667</v>
      </c>
      <c r="Y1578" s="45"/>
    </row>
    <row r="1579" spans="1:25" ht="16.5" customHeight="1" x14ac:dyDescent="0.25">
      <c r="A1579" s="16">
        <v>53110100</v>
      </c>
      <c r="B1579" s="17" t="s">
        <v>1211</v>
      </c>
      <c r="C1579" s="17" t="s">
        <v>938</v>
      </c>
      <c r="D1579" s="17" t="s">
        <v>938</v>
      </c>
      <c r="E1579" s="17" t="s">
        <v>76</v>
      </c>
      <c r="F1579" s="17">
        <v>9</v>
      </c>
      <c r="G1579" s="17">
        <v>1628</v>
      </c>
      <c r="H1579" s="18">
        <v>-76.566388889999999</v>
      </c>
      <c r="I1579" s="19">
        <v>3.64786111</v>
      </c>
      <c r="J1579" s="42">
        <v>5.7931034482758603</v>
      </c>
      <c r="K1579" s="20">
        <v>5.8572528149190699</v>
      </c>
      <c r="L1579" s="20">
        <v>8.9981481481481467</v>
      </c>
      <c r="M1579" s="20">
        <v>11.815544608648061</v>
      </c>
      <c r="N1579" s="20">
        <v>11.20923220655682</v>
      </c>
      <c r="O1579" s="20">
        <v>7.2988128267557517</v>
      </c>
      <c r="P1579" s="20">
        <v>5.7530864197530853</v>
      </c>
      <c r="Q1579" s="20">
        <v>5.0343406593406588</v>
      </c>
      <c r="R1579" s="20">
        <v>7.6054473205483886</v>
      </c>
      <c r="S1579" s="20">
        <v>11.280626780626781</v>
      </c>
      <c r="T1579" s="20">
        <v>11.934865900383141</v>
      </c>
      <c r="U1579" s="20">
        <v>7.1172839506172823</v>
      </c>
      <c r="V1579" s="43">
        <v>99.697745084573043</v>
      </c>
      <c r="W1579" s="23">
        <v>338</v>
      </c>
      <c r="X1579" s="44">
        <v>0.93888888888888888</v>
      </c>
      <c r="Y1579" s="45"/>
    </row>
    <row r="1580" spans="1:25" ht="16.5" customHeight="1" x14ac:dyDescent="0.25">
      <c r="A1580" s="16">
        <v>26115040</v>
      </c>
      <c r="B1580" s="17" t="s">
        <v>1227</v>
      </c>
      <c r="C1580" s="17" t="s">
        <v>2529</v>
      </c>
      <c r="D1580" s="17" t="s">
        <v>192</v>
      </c>
      <c r="E1580" s="17" t="s">
        <v>76</v>
      </c>
      <c r="F1580" s="17">
        <v>9</v>
      </c>
      <c r="G1580" s="17">
        <v>934</v>
      </c>
      <c r="H1580" s="18">
        <v>-76.06</v>
      </c>
      <c r="I1580" s="19">
        <v>4.53</v>
      </c>
      <c r="J1580" s="42">
        <v>8.4207602339181289</v>
      </c>
      <c r="K1580" s="20">
        <v>8.732450738916258</v>
      </c>
      <c r="L1580" s="20">
        <v>13.801724137931039</v>
      </c>
      <c r="M1580" s="20">
        <v>15.38633004926108</v>
      </c>
      <c r="N1580" s="20">
        <v>15.9198275862069</v>
      </c>
      <c r="O1580" s="20">
        <v>12.5</v>
      </c>
      <c r="P1580" s="20">
        <v>10.132142857142849</v>
      </c>
      <c r="Q1580" s="20">
        <v>10.199999999999999</v>
      </c>
      <c r="R1580" s="20">
        <v>13.65</v>
      </c>
      <c r="S1580" s="20">
        <v>15.767738095238091</v>
      </c>
      <c r="T1580" s="20">
        <v>14.98103448275862</v>
      </c>
      <c r="U1580" s="20">
        <v>11.35121328224777</v>
      </c>
      <c r="V1580" s="43">
        <v>150.84322146362069</v>
      </c>
      <c r="W1580" s="23">
        <v>236</v>
      </c>
      <c r="X1580" s="44">
        <v>0.98333333333333328</v>
      </c>
      <c r="Y1580" s="45" t="s">
        <v>1214</v>
      </c>
    </row>
    <row r="1581" spans="1:25" ht="16.5" customHeight="1" x14ac:dyDescent="0.25">
      <c r="A1581" s="16">
        <v>26110380</v>
      </c>
      <c r="B1581" s="17" t="s">
        <v>1211</v>
      </c>
      <c r="C1581" s="17" t="s">
        <v>2382</v>
      </c>
      <c r="D1581" s="17" t="s">
        <v>192</v>
      </c>
      <c r="E1581" s="17" t="s">
        <v>76</v>
      </c>
      <c r="F1581" s="17">
        <v>9</v>
      </c>
      <c r="G1581" s="17">
        <v>976</v>
      </c>
      <c r="H1581" s="18">
        <v>-76.099999999999994</v>
      </c>
      <c r="I1581" s="19">
        <v>4.5333333299999996</v>
      </c>
      <c r="J1581" s="42">
        <v>3.899999999999999</v>
      </c>
      <c r="K1581" s="20">
        <v>4.5906249999999993</v>
      </c>
      <c r="L1581" s="20">
        <v>5.7999999999999989</v>
      </c>
      <c r="M1581" s="20">
        <v>8.65</v>
      </c>
      <c r="N1581" s="20">
        <v>7.9499999999999984</v>
      </c>
      <c r="O1581" s="20">
        <v>5.3000000000000007</v>
      </c>
      <c r="P1581" s="20">
        <v>4.3999999999999986</v>
      </c>
      <c r="Q1581" s="20">
        <v>4.0999999999999996</v>
      </c>
      <c r="R1581" s="20">
        <v>6.35</v>
      </c>
      <c r="S1581" s="20">
        <v>7.8499999999999988</v>
      </c>
      <c r="T1581" s="20">
        <v>9.1500000000000021</v>
      </c>
      <c r="U1581" s="20">
        <v>5.7999999999999989</v>
      </c>
      <c r="V1581" s="43">
        <v>73.840625000000003</v>
      </c>
      <c r="W1581" s="23">
        <v>240</v>
      </c>
      <c r="X1581" s="44">
        <v>1</v>
      </c>
      <c r="Y1581" s="45" t="s">
        <v>1214</v>
      </c>
    </row>
    <row r="1582" spans="1:25" ht="16.5" customHeight="1" x14ac:dyDescent="0.25">
      <c r="A1582" s="16">
        <v>26110050</v>
      </c>
      <c r="B1582" s="17" t="s">
        <v>1211</v>
      </c>
      <c r="C1582" s="17" t="s">
        <v>1363</v>
      </c>
      <c r="D1582" s="17" t="s">
        <v>192</v>
      </c>
      <c r="E1582" s="17" t="s">
        <v>76</v>
      </c>
      <c r="F1582" s="17">
        <v>9</v>
      </c>
      <c r="G1582" s="17">
        <v>1020</v>
      </c>
      <c r="H1582" s="18">
        <v>-76.116666670000001</v>
      </c>
      <c r="I1582" s="19">
        <v>4.55</v>
      </c>
      <c r="J1582" s="42">
        <v>6.9999999999999982</v>
      </c>
      <c r="K1582" s="20">
        <v>7.1947044334975381</v>
      </c>
      <c r="L1582" s="20">
        <v>11.65</v>
      </c>
      <c r="M1582" s="20">
        <v>13.7</v>
      </c>
      <c r="N1582" s="20">
        <v>12.47368421052632</v>
      </c>
      <c r="O1582" s="20">
        <v>9.7894736842105274</v>
      </c>
      <c r="P1582" s="20">
        <v>7.95</v>
      </c>
      <c r="Q1582" s="20">
        <v>8.1999999999999993</v>
      </c>
      <c r="R1582" s="20">
        <v>10.9</v>
      </c>
      <c r="S1582" s="20">
        <v>12.7</v>
      </c>
      <c r="T1582" s="20">
        <v>14.1</v>
      </c>
      <c r="U1582" s="20">
        <v>10.35</v>
      </c>
      <c r="V1582" s="43">
        <v>126.0078623282344</v>
      </c>
      <c r="W1582" s="23">
        <v>238</v>
      </c>
      <c r="X1582" s="44">
        <v>0.9916666666666667</v>
      </c>
      <c r="Y1582" s="45" t="s">
        <v>1214</v>
      </c>
    </row>
    <row r="1583" spans="1:25" ht="16.5" customHeight="1" x14ac:dyDescent="0.25">
      <c r="A1583" s="16">
        <v>26110090</v>
      </c>
      <c r="B1583" s="17" t="s">
        <v>1211</v>
      </c>
      <c r="C1583" s="17" t="s">
        <v>2383</v>
      </c>
      <c r="D1583" s="17" t="s">
        <v>192</v>
      </c>
      <c r="E1583" s="17" t="s">
        <v>76</v>
      </c>
      <c r="F1583" s="17">
        <v>9</v>
      </c>
      <c r="G1583" s="17">
        <v>990</v>
      </c>
      <c r="H1583" s="18">
        <v>-76.083333329999988</v>
      </c>
      <c r="I1583" s="19">
        <v>4.6166666699999999</v>
      </c>
      <c r="J1583" s="42">
        <v>5.25</v>
      </c>
      <c r="K1583" s="20">
        <v>5.7995997536945803</v>
      </c>
      <c r="L1583" s="20">
        <v>9.3999999999999968</v>
      </c>
      <c r="M1583" s="20">
        <v>11.75</v>
      </c>
      <c r="N1583" s="20">
        <v>11</v>
      </c>
      <c r="O1583" s="20">
        <v>7.5103448275862066</v>
      </c>
      <c r="P1583" s="20">
        <v>7.45</v>
      </c>
      <c r="Q1583" s="20">
        <v>7.7499999999999973</v>
      </c>
      <c r="R1583" s="20">
        <v>9.15</v>
      </c>
      <c r="S1583" s="20">
        <v>11.8</v>
      </c>
      <c r="T1583" s="20">
        <v>11.55</v>
      </c>
      <c r="U1583" s="20">
        <v>7.9999999999999956</v>
      </c>
      <c r="V1583" s="43">
        <v>106.4099445812808</v>
      </c>
      <c r="W1583" s="23">
        <v>240</v>
      </c>
      <c r="X1583" s="44">
        <v>1</v>
      </c>
      <c r="Y1583" s="45" t="s">
        <v>1214</v>
      </c>
    </row>
    <row r="1584" spans="1:25" ht="16.5" customHeight="1" x14ac:dyDescent="0.25">
      <c r="A1584" s="16">
        <v>26110290</v>
      </c>
      <c r="B1584" s="17" t="s">
        <v>1211</v>
      </c>
      <c r="C1584" s="17" t="s">
        <v>2384</v>
      </c>
      <c r="D1584" s="17" t="s">
        <v>192</v>
      </c>
      <c r="E1584" s="17" t="s">
        <v>76</v>
      </c>
      <c r="F1584" s="17">
        <v>9</v>
      </c>
      <c r="G1584" s="17">
        <v>959</v>
      </c>
      <c r="H1584" s="18">
        <v>-76.093611109999998</v>
      </c>
      <c r="I1584" s="19">
        <v>4.5316111100000001</v>
      </c>
      <c r="J1584" s="42">
        <v>5.8911111111111092</v>
      </c>
      <c r="K1584" s="20">
        <v>6.7970779989714716</v>
      </c>
      <c r="L1584" s="20">
        <v>10.52298850574712</v>
      </c>
      <c r="M1584" s="20">
        <v>13.32461355529132</v>
      </c>
      <c r="N1584" s="20">
        <v>12.483333333333331</v>
      </c>
      <c r="O1584" s="20">
        <v>8.0480295566502473</v>
      </c>
      <c r="P1584" s="20">
        <v>7.5252873563218374</v>
      </c>
      <c r="Q1584" s="20">
        <v>7.4643678160919507</v>
      </c>
      <c r="R1584" s="20">
        <v>10.55788177339902</v>
      </c>
      <c r="S1584" s="20">
        <v>12.458702791461411</v>
      </c>
      <c r="T1584" s="20">
        <v>12.63376932223543</v>
      </c>
      <c r="U1584" s="20">
        <v>8.9310344827586174</v>
      </c>
      <c r="V1584" s="43">
        <v>116.6381976033729</v>
      </c>
      <c r="W1584" s="23">
        <v>344</v>
      </c>
      <c r="X1584" s="44">
        <v>0.9555555555555556</v>
      </c>
      <c r="Y1584" s="45"/>
    </row>
    <row r="1585" spans="1:25" ht="16.5" customHeight="1" x14ac:dyDescent="0.25">
      <c r="A1585" s="16">
        <v>26110450</v>
      </c>
      <c r="B1585" s="17" t="s">
        <v>1211</v>
      </c>
      <c r="C1585" s="17" t="s">
        <v>2385</v>
      </c>
      <c r="D1585" s="17" t="s">
        <v>192</v>
      </c>
      <c r="E1585" s="17" t="s">
        <v>76</v>
      </c>
      <c r="F1585" s="17">
        <v>9</v>
      </c>
      <c r="G1585" s="17">
        <v>1380</v>
      </c>
      <c r="H1585" s="18">
        <v>-76.150000000000006</v>
      </c>
      <c r="I1585" s="19">
        <v>4.5166666700000002</v>
      </c>
      <c r="J1585" s="42">
        <v>3.3157894736842111</v>
      </c>
      <c r="K1585" s="20">
        <v>3.953956280788177</v>
      </c>
      <c r="L1585" s="20">
        <v>6.3</v>
      </c>
      <c r="M1585" s="20">
        <v>8.85</v>
      </c>
      <c r="N1585" s="20">
        <v>8.0000000000000036</v>
      </c>
      <c r="O1585" s="20">
        <v>5</v>
      </c>
      <c r="P1585" s="20">
        <v>3.7499999999999991</v>
      </c>
      <c r="Q1585" s="20">
        <v>3.9499999999999988</v>
      </c>
      <c r="R1585" s="20">
        <v>5.8000000000000007</v>
      </c>
      <c r="S1585" s="20">
        <v>8.5</v>
      </c>
      <c r="T1585" s="20">
        <v>8.5</v>
      </c>
      <c r="U1585" s="20">
        <v>5.3</v>
      </c>
      <c r="V1585" s="43">
        <v>71.219745754472385</v>
      </c>
      <c r="W1585" s="23">
        <v>239</v>
      </c>
      <c r="X1585" s="44">
        <v>0.99583333333333335</v>
      </c>
      <c r="Y1585" s="45" t="s">
        <v>1214</v>
      </c>
    </row>
    <row r="1586" spans="1:25" ht="16.5" customHeight="1" x14ac:dyDescent="0.25">
      <c r="A1586" s="16">
        <v>26115020</v>
      </c>
      <c r="B1586" s="17" t="s">
        <v>1288</v>
      </c>
      <c r="C1586" s="17" t="s">
        <v>2386</v>
      </c>
      <c r="D1586" s="17" t="s">
        <v>192</v>
      </c>
      <c r="E1586" s="17" t="s">
        <v>76</v>
      </c>
      <c r="F1586" s="17">
        <v>9</v>
      </c>
      <c r="G1586" s="17">
        <v>1643</v>
      </c>
      <c r="H1586" s="18">
        <v>-76.150000000000006</v>
      </c>
      <c r="I1586" s="19">
        <v>4.56666667</v>
      </c>
      <c r="J1586" s="42">
        <v>8.4210526315789451</v>
      </c>
      <c r="K1586" s="20">
        <v>7.6469827586206911</v>
      </c>
      <c r="L1586" s="20">
        <v>11.5</v>
      </c>
      <c r="M1586" s="20">
        <v>14.315789473684211</v>
      </c>
      <c r="N1586" s="20">
        <v>12.5</v>
      </c>
      <c r="O1586" s="20">
        <v>9.2499999999999964</v>
      </c>
      <c r="P1586" s="20">
        <v>8.3157894736842088</v>
      </c>
      <c r="Q1586" s="20">
        <v>8.1999999999999993</v>
      </c>
      <c r="R1586" s="20">
        <v>10.95</v>
      </c>
      <c r="S1586" s="20">
        <v>13.631578947368419</v>
      </c>
      <c r="T1586" s="20">
        <v>14.9</v>
      </c>
      <c r="U1586" s="20">
        <v>10.84210526315789</v>
      </c>
      <c r="V1586" s="43">
        <v>130.47329854809439</v>
      </c>
      <c r="W1586" s="23">
        <v>235</v>
      </c>
      <c r="X1586" s="44">
        <v>0.97916666666666663</v>
      </c>
      <c r="Y1586" s="45" t="s">
        <v>1214</v>
      </c>
    </row>
    <row r="1587" spans="1:25" ht="16.5" customHeight="1" x14ac:dyDescent="0.25">
      <c r="A1587" s="16">
        <v>26100740</v>
      </c>
      <c r="B1587" s="17" t="s">
        <v>1211</v>
      </c>
      <c r="C1587" s="17" t="s">
        <v>2256</v>
      </c>
      <c r="D1587" s="17" t="s">
        <v>1535</v>
      </c>
      <c r="E1587" s="17" t="s">
        <v>76</v>
      </c>
      <c r="F1587" s="17">
        <v>9</v>
      </c>
      <c r="G1587" s="17">
        <v>949</v>
      </c>
      <c r="H1587" s="18">
        <v>-76.040555560000001</v>
      </c>
      <c r="I1587" s="19">
        <v>4.51563889</v>
      </c>
      <c r="J1587" s="42">
        <v>6.1999999999999966</v>
      </c>
      <c r="K1587" s="20">
        <v>7.2446602248326402</v>
      </c>
      <c r="L1587" s="20">
        <v>10.54111111111111</v>
      </c>
      <c r="M1587" s="20">
        <v>13.06666666666667</v>
      </c>
      <c r="N1587" s="20">
        <v>12.49777777777777</v>
      </c>
      <c r="O1587" s="20">
        <v>9.3114942528735636</v>
      </c>
      <c r="P1587" s="20">
        <v>7.9755555555555544</v>
      </c>
      <c r="Q1587" s="20">
        <v>7.3777777777777738</v>
      </c>
      <c r="R1587" s="20">
        <v>9.7074910820451823</v>
      </c>
      <c r="S1587" s="20">
        <v>12.96693121693122</v>
      </c>
      <c r="T1587" s="20">
        <v>12.571428571428569</v>
      </c>
      <c r="U1587" s="20">
        <v>8.1149425287356287</v>
      </c>
      <c r="V1587" s="43">
        <v>117.5758367657357</v>
      </c>
      <c r="W1587" s="23">
        <v>354</v>
      </c>
      <c r="X1587" s="44">
        <v>0.98333333333333328</v>
      </c>
      <c r="Y1587" s="45"/>
    </row>
    <row r="1588" spans="1:25" ht="16.5" customHeight="1" x14ac:dyDescent="0.25">
      <c r="A1588" s="16">
        <v>26100300</v>
      </c>
      <c r="B1588" s="17" t="s">
        <v>1211</v>
      </c>
      <c r="C1588" s="17" t="s">
        <v>2389</v>
      </c>
      <c r="D1588" s="17" t="s">
        <v>2389</v>
      </c>
      <c r="E1588" s="17" t="s">
        <v>76</v>
      </c>
      <c r="F1588" s="17">
        <v>9</v>
      </c>
      <c r="G1588" s="17">
        <v>986</v>
      </c>
      <c r="H1588" s="18">
        <v>-75.965833329999995</v>
      </c>
      <c r="I1588" s="19">
        <v>4.5886111100000004</v>
      </c>
      <c r="J1588" s="42">
        <v>7.2758620689655151</v>
      </c>
      <c r="K1588" s="20">
        <v>9.0548440065681426</v>
      </c>
      <c r="L1588" s="20">
        <v>11.7</v>
      </c>
      <c r="M1588" s="20">
        <v>13.366666666666671</v>
      </c>
      <c r="N1588" s="20">
        <v>13.16666666666667</v>
      </c>
      <c r="O1588" s="20">
        <v>9.2666666666666657</v>
      </c>
      <c r="P1588" s="20">
        <v>8.6333333333333293</v>
      </c>
      <c r="Q1588" s="20">
        <v>8.3666666666666654</v>
      </c>
      <c r="R1588" s="20">
        <v>10.689655172413801</v>
      </c>
      <c r="S1588" s="20">
        <v>13.321428571428569</v>
      </c>
      <c r="T1588" s="20">
        <v>12.44827586206897</v>
      </c>
      <c r="U1588" s="20">
        <v>8.7931034482758594</v>
      </c>
      <c r="V1588" s="43">
        <v>126.0831691297208</v>
      </c>
      <c r="W1588" s="23">
        <v>354</v>
      </c>
      <c r="X1588" s="44">
        <v>0.98333333333333328</v>
      </c>
      <c r="Y1588" s="45"/>
    </row>
    <row r="1589" spans="1:25" ht="16.5" customHeight="1" x14ac:dyDescent="0.25">
      <c r="A1589" s="16">
        <v>26075040</v>
      </c>
      <c r="B1589" s="17" t="s">
        <v>1218</v>
      </c>
      <c r="C1589" s="17" t="s">
        <v>75</v>
      </c>
      <c r="D1589" s="17" t="s">
        <v>77</v>
      </c>
      <c r="E1589" s="17" t="s">
        <v>76</v>
      </c>
      <c r="F1589" s="17">
        <v>9</v>
      </c>
      <c r="G1589" s="17">
        <v>970</v>
      </c>
      <c r="H1589" s="18">
        <v>-76.38663889</v>
      </c>
      <c r="I1589" s="19">
        <v>3.5366888900000002</v>
      </c>
      <c r="J1589" s="42">
        <v>9.7309523809523792</v>
      </c>
      <c r="K1589" s="20">
        <v>9.5135374312560277</v>
      </c>
      <c r="L1589" s="20">
        <v>14.23456790123457</v>
      </c>
      <c r="M1589" s="20">
        <v>16.63300492610837</v>
      </c>
      <c r="N1589" s="20">
        <v>15.86206896551724</v>
      </c>
      <c r="O1589" s="20">
        <v>10.678571428571431</v>
      </c>
      <c r="P1589" s="20">
        <v>8.490476190476187</v>
      </c>
      <c r="Q1589" s="20">
        <v>7.5559523809523768</v>
      </c>
      <c r="R1589" s="20">
        <v>10.77777777777778</v>
      </c>
      <c r="S1589" s="20">
        <v>15.857142857142859</v>
      </c>
      <c r="T1589" s="20">
        <v>15.464285714285721</v>
      </c>
      <c r="U1589" s="20">
        <v>11.888888888888889</v>
      </c>
      <c r="V1589" s="43">
        <v>146.68722684316381</v>
      </c>
      <c r="W1589" s="23">
        <v>336</v>
      </c>
      <c r="X1589" s="44">
        <v>0.93333333333333335</v>
      </c>
      <c r="Y1589" s="45"/>
    </row>
    <row r="1590" spans="1:25" ht="16.5" customHeight="1" x14ac:dyDescent="0.25">
      <c r="A1590" s="16">
        <v>26090880</v>
      </c>
      <c r="B1590" s="17" t="s">
        <v>1211</v>
      </c>
      <c r="C1590" s="17" t="s">
        <v>2391</v>
      </c>
      <c r="D1590" s="17" t="s">
        <v>77</v>
      </c>
      <c r="E1590" s="17" t="s">
        <v>76</v>
      </c>
      <c r="F1590" s="17">
        <v>9</v>
      </c>
      <c r="G1590" s="17">
        <v>1750</v>
      </c>
      <c r="H1590" s="18">
        <v>-76.183333329999996</v>
      </c>
      <c r="I1590" s="19">
        <v>3.5833333299999999</v>
      </c>
      <c r="J1590" s="42">
        <v>10.55</v>
      </c>
      <c r="K1590" s="20">
        <v>8.4384698275862053</v>
      </c>
      <c r="L1590" s="20">
        <v>13.05</v>
      </c>
      <c r="M1590" s="20">
        <v>14.15</v>
      </c>
      <c r="N1590" s="20">
        <v>13.2</v>
      </c>
      <c r="O1590" s="20">
        <v>9.5500000000000007</v>
      </c>
      <c r="P1590" s="20">
        <v>7.8999999999999977</v>
      </c>
      <c r="Q1590" s="20">
        <v>6.3</v>
      </c>
      <c r="R1590" s="20">
        <v>10</v>
      </c>
      <c r="S1590" s="20">
        <v>14.65</v>
      </c>
      <c r="T1590" s="20">
        <v>17.2</v>
      </c>
      <c r="U1590" s="20">
        <v>13.8</v>
      </c>
      <c r="V1590" s="43">
        <v>138.7884698275862</v>
      </c>
      <c r="W1590" s="23">
        <v>240</v>
      </c>
      <c r="X1590" s="44">
        <v>1</v>
      </c>
      <c r="Y1590" s="45" t="s">
        <v>1214</v>
      </c>
    </row>
    <row r="1591" spans="1:25" ht="16.5" customHeight="1" x14ac:dyDescent="0.25">
      <c r="A1591" s="16">
        <v>26090380</v>
      </c>
      <c r="B1591" s="17" t="s">
        <v>1211</v>
      </c>
      <c r="C1591" s="17" t="s">
        <v>475</v>
      </c>
      <c r="D1591" s="17" t="s">
        <v>77</v>
      </c>
      <c r="E1591" s="17" t="s">
        <v>76</v>
      </c>
      <c r="F1591" s="17">
        <v>9</v>
      </c>
      <c r="G1591" s="17">
        <v>2875</v>
      </c>
      <c r="H1591" s="18">
        <v>-76</v>
      </c>
      <c r="I1591" s="19">
        <v>3.6333333300000001</v>
      </c>
      <c r="J1591" s="42">
        <v>11.3</v>
      </c>
      <c r="K1591" s="20">
        <v>8.9759852216748772</v>
      </c>
      <c r="L1591" s="20">
        <v>14.9</v>
      </c>
      <c r="M1591" s="20">
        <v>15.8</v>
      </c>
      <c r="N1591" s="20">
        <v>13.95</v>
      </c>
      <c r="O1591" s="20">
        <v>11.95</v>
      </c>
      <c r="P1591" s="20">
        <v>11.8</v>
      </c>
      <c r="Q1591" s="20">
        <v>8.5</v>
      </c>
      <c r="R1591" s="20">
        <v>9.6500000000000021</v>
      </c>
      <c r="S1591" s="20">
        <v>16.2</v>
      </c>
      <c r="T1591" s="20">
        <v>18.3</v>
      </c>
      <c r="U1591" s="20">
        <v>15.25</v>
      </c>
      <c r="V1591" s="43">
        <v>156.5759852216749</v>
      </c>
      <c r="W1591" s="23">
        <v>240</v>
      </c>
      <c r="X1591" s="44">
        <v>1</v>
      </c>
      <c r="Y1591" s="45" t="s">
        <v>1214</v>
      </c>
    </row>
    <row r="1592" spans="1:25" ht="16.5" customHeight="1" x14ac:dyDescent="0.25">
      <c r="A1592" s="16">
        <v>26075090</v>
      </c>
      <c r="B1592" s="17" t="s">
        <v>1288</v>
      </c>
      <c r="C1592" s="17" t="s">
        <v>2392</v>
      </c>
      <c r="D1592" s="17" t="s">
        <v>77</v>
      </c>
      <c r="E1592" s="17" t="s">
        <v>76</v>
      </c>
      <c r="F1592" s="17">
        <v>9</v>
      </c>
      <c r="G1592" s="17">
        <v>1350</v>
      </c>
      <c r="H1592" s="18">
        <v>-76.216666669999995</v>
      </c>
      <c r="I1592" s="19">
        <v>3.4833333299999998</v>
      </c>
      <c r="J1592" s="42">
        <v>10.85</v>
      </c>
      <c r="K1592" s="20">
        <v>9.8874999999999993</v>
      </c>
      <c r="L1592" s="20">
        <v>13.85</v>
      </c>
      <c r="M1592" s="20">
        <v>15.25</v>
      </c>
      <c r="N1592" s="20">
        <v>15.1</v>
      </c>
      <c r="O1592" s="20">
        <v>10.35</v>
      </c>
      <c r="P1592" s="20">
        <v>7.9499999999999984</v>
      </c>
      <c r="Q1592" s="20">
        <v>6.8999999999999986</v>
      </c>
      <c r="R1592" s="20">
        <v>10.65</v>
      </c>
      <c r="S1592" s="20">
        <v>15.5</v>
      </c>
      <c r="T1592" s="20">
        <v>17.684210526315791</v>
      </c>
      <c r="U1592" s="20">
        <v>13.25</v>
      </c>
      <c r="V1592" s="43">
        <v>147.2217105263158</v>
      </c>
      <c r="W1592" s="23">
        <v>239</v>
      </c>
      <c r="X1592" s="44">
        <v>0.99583333333333335</v>
      </c>
      <c r="Y1592" s="45" t="s">
        <v>1214</v>
      </c>
    </row>
    <row r="1593" spans="1:25" ht="16.5" customHeight="1" x14ac:dyDescent="0.25">
      <c r="A1593" s="16">
        <v>26070170</v>
      </c>
      <c r="B1593" s="17" t="s">
        <v>1211</v>
      </c>
      <c r="C1593" s="17" t="s">
        <v>2393</v>
      </c>
      <c r="D1593" s="17" t="s">
        <v>77</v>
      </c>
      <c r="E1593" s="17" t="s">
        <v>76</v>
      </c>
      <c r="F1593" s="17">
        <v>9</v>
      </c>
      <c r="G1593" s="17">
        <v>1055</v>
      </c>
      <c r="H1593" s="18">
        <v>-76.21083333</v>
      </c>
      <c r="I1593" s="19">
        <v>3.5271944400000002</v>
      </c>
      <c r="J1593" s="42">
        <v>5.0999999999999979</v>
      </c>
      <c r="K1593" s="20">
        <v>4.9970956486042706</v>
      </c>
      <c r="L1593" s="20">
        <v>7.6206896551724119</v>
      </c>
      <c r="M1593" s="20">
        <v>8.2164090368608775</v>
      </c>
      <c r="N1593" s="20">
        <v>6.4111111111111088</v>
      </c>
      <c r="O1593" s="20">
        <v>3.4666666666666681</v>
      </c>
      <c r="P1593" s="20">
        <v>2.1333333333333329</v>
      </c>
      <c r="Q1593" s="20">
        <v>2.7999999999999989</v>
      </c>
      <c r="R1593" s="20">
        <v>4.4827586206896548</v>
      </c>
      <c r="S1593" s="20">
        <v>8.0333333333333297</v>
      </c>
      <c r="T1593" s="20">
        <v>8.2838196286472172</v>
      </c>
      <c r="U1593" s="20">
        <v>5.8571428571428559</v>
      </c>
      <c r="V1593" s="43">
        <v>67.402359891561716</v>
      </c>
      <c r="W1593" s="23">
        <v>354</v>
      </c>
      <c r="X1593" s="44">
        <v>0.98333333333333328</v>
      </c>
      <c r="Y1593" s="45"/>
    </row>
    <row r="1594" spans="1:25" ht="16.5" customHeight="1" x14ac:dyDescent="0.25">
      <c r="A1594" s="16">
        <v>26070110</v>
      </c>
      <c r="B1594" s="17" t="s">
        <v>1211</v>
      </c>
      <c r="C1594" s="17" t="s">
        <v>2394</v>
      </c>
      <c r="D1594" s="17" t="s">
        <v>77</v>
      </c>
      <c r="E1594" s="17" t="s">
        <v>76</v>
      </c>
      <c r="F1594" s="17">
        <v>9</v>
      </c>
      <c r="G1594" s="17">
        <v>1119</v>
      </c>
      <c r="H1594" s="18">
        <v>-76.21083333</v>
      </c>
      <c r="I1594" s="19">
        <v>3.5271944400000002</v>
      </c>
      <c r="J1594" s="42">
        <v>6.4230769230769207</v>
      </c>
      <c r="K1594" s="20">
        <v>7.0046147179767893</v>
      </c>
      <c r="L1594" s="20">
        <v>9.639999999999997</v>
      </c>
      <c r="M1594" s="20">
        <v>10.897877984084881</v>
      </c>
      <c r="N1594" s="20">
        <v>8.5341563786008212</v>
      </c>
      <c r="O1594" s="20">
        <v>5.7943349753694582</v>
      </c>
      <c r="P1594" s="20">
        <v>3.8518518518518521</v>
      </c>
      <c r="Q1594" s="20">
        <v>4.1330589849108357</v>
      </c>
      <c r="R1594" s="20">
        <v>7.2692307692307692</v>
      </c>
      <c r="S1594" s="20">
        <v>11.01025641025641</v>
      </c>
      <c r="T1594" s="20">
        <v>12.26923076923077</v>
      </c>
      <c r="U1594" s="20">
        <v>9.0653333333333315</v>
      </c>
      <c r="V1594" s="43">
        <v>95.893023097922836</v>
      </c>
      <c r="W1594" s="23">
        <v>315</v>
      </c>
      <c r="X1594" s="44">
        <v>0.875</v>
      </c>
      <c r="Y1594" s="45"/>
    </row>
    <row r="1595" spans="1:25" ht="16.5" customHeight="1" x14ac:dyDescent="0.25">
      <c r="A1595" s="16">
        <v>26075010</v>
      </c>
      <c r="B1595" s="17" t="s">
        <v>1244</v>
      </c>
      <c r="C1595" s="17" t="s">
        <v>2395</v>
      </c>
      <c r="D1595" s="17" t="s">
        <v>77</v>
      </c>
      <c r="E1595" s="17" t="s">
        <v>76</v>
      </c>
      <c r="F1595" s="17">
        <v>9</v>
      </c>
      <c r="G1595" s="17">
        <v>1018</v>
      </c>
      <c r="H1595" s="18">
        <v>-76.314888890000006</v>
      </c>
      <c r="I1595" s="19">
        <v>3.5134722200000001</v>
      </c>
      <c r="J1595" s="42">
        <v>9.1034482758620676</v>
      </c>
      <c r="K1595" s="20">
        <v>9.5302361134703553</v>
      </c>
      <c r="L1595" s="20">
        <v>14.016666666666669</v>
      </c>
      <c r="M1595" s="20">
        <v>16.206896551724139</v>
      </c>
      <c r="N1595" s="20">
        <v>15.41379310344827</v>
      </c>
      <c r="O1595" s="20">
        <v>10.821428571428569</v>
      </c>
      <c r="P1595" s="20">
        <v>7.7586206896551699</v>
      </c>
      <c r="Q1595" s="20">
        <v>7.3793103448275836</v>
      </c>
      <c r="R1595" s="20">
        <v>10.28571428571429</v>
      </c>
      <c r="S1595" s="20">
        <v>14.58620689655173</v>
      </c>
      <c r="T1595" s="20">
        <v>15.793103448275859</v>
      </c>
      <c r="U1595" s="20">
        <v>12.3448275862069</v>
      </c>
      <c r="V1595" s="43">
        <v>143.24025253383161</v>
      </c>
      <c r="W1595" s="23">
        <v>345</v>
      </c>
      <c r="X1595" s="44">
        <v>0.95833333333333337</v>
      </c>
      <c r="Y1595" s="45"/>
    </row>
    <row r="1596" spans="1:25" ht="16.5" customHeight="1" x14ac:dyDescent="0.25">
      <c r="A1596" s="16">
        <v>26090300</v>
      </c>
      <c r="B1596" s="17" t="s">
        <v>1211</v>
      </c>
      <c r="C1596" s="17" t="s">
        <v>1062</v>
      </c>
      <c r="D1596" s="17" t="s">
        <v>77</v>
      </c>
      <c r="E1596" s="17" t="s">
        <v>76</v>
      </c>
      <c r="F1596" s="17">
        <v>9</v>
      </c>
      <c r="G1596" s="17">
        <v>1500</v>
      </c>
      <c r="H1596" s="18">
        <v>-76.166666669999998</v>
      </c>
      <c r="I1596" s="19">
        <v>3.5166666700000002</v>
      </c>
      <c r="J1596" s="42">
        <v>8.3999999999999968</v>
      </c>
      <c r="K1596" s="20">
        <v>7.3895320197044336</v>
      </c>
      <c r="L1596" s="20">
        <v>11.1</v>
      </c>
      <c r="M1596" s="20">
        <v>11.4</v>
      </c>
      <c r="N1596" s="20">
        <v>10.9</v>
      </c>
      <c r="O1596" s="20">
        <v>6.3999999999999986</v>
      </c>
      <c r="P1596" s="20">
        <v>4.8500000000000014</v>
      </c>
      <c r="Q1596" s="20">
        <v>3.7894736842105252</v>
      </c>
      <c r="R1596" s="20">
        <v>7.8500000000000014</v>
      </c>
      <c r="S1596" s="20">
        <v>12.45</v>
      </c>
      <c r="T1596" s="20">
        <v>14.2</v>
      </c>
      <c r="U1596" s="20">
        <v>11.3</v>
      </c>
      <c r="V1596" s="43">
        <v>110.0290057039149</v>
      </c>
      <c r="W1596" s="23">
        <v>239</v>
      </c>
      <c r="X1596" s="44">
        <v>0.99583333333333335</v>
      </c>
      <c r="Y1596" s="45" t="s">
        <v>1214</v>
      </c>
    </row>
    <row r="1597" spans="1:25" ht="16.5" customHeight="1" x14ac:dyDescent="0.25">
      <c r="A1597" s="16">
        <v>26070590</v>
      </c>
      <c r="B1597" s="17" t="s">
        <v>1211</v>
      </c>
      <c r="C1597" s="17" t="s">
        <v>2397</v>
      </c>
      <c r="D1597" s="17" t="s">
        <v>2398</v>
      </c>
      <c r="E1597" s="17" t="s">
        <v>76</v>
      </c>
      <c r="F1597" s="17">
        <v>9</v>
      </c>
      <c r="G1597" s="17">
        <v>2410</v>
      </c>
      <c r="H1597" s="18">
        <v>-76.066666669999989</v>
      </c>
      <c r="I1597" s="19">
        <v>3.43333333</v>
      </c>
      <c r="J1597" s="42">
        <v>12.1</v>
      </c>
      <c r="K1597" s="20">
        <v>9.1847290640394093</v>
      </c>
      <c r="L1597" s="20">
        <v>14</v>
      </c>
      <c r="M1597" s="20">
        <v>15.8</v>
      </c>
      <c r="N1597" s="20">
        <v>14</v>
      </c>
      <c r="O1597" s="20">
        <v>12.5</v>
      </c>
      <c r="P1597" s="20">
        <v>10.3</v>
      </c>
      <c r="Q1597" s="20">
        <v>7.7999999999999989</v>
      </c>
      <c r="R1597" s="20">
        <v>9.5</v>
      </c>
      <c r="S1597" s="20">
        <v>16.44285714285714</v>
      </c>
      <c r="T1597" s="20">
        <v>18</v>
      </c>
      <c r="U1597" s="20">
        <v>14.15789473684211</v>
      </c>
      <c r="V1597" s="43">
        <v>153.78548094373861</v>
      </c>
      <c r="W1597" s="23">
        <v>238</v>
      </c>
      <c r="X1597" s="44">
        <v>0.9916666666666667</v>
      </c>
      <c r="Y1597" s="45" t="s">
        <v>1214</v>
      </c>
    </row>
    <row r="1598" spans="1:25" ht="16.5" customHeight="1" x14ac:dyDescent="0.25">
      <c r="A1598" s="16">
        <v>26080260</v>
      </c>
      <c r="B1598" s="17" t="s">
        <v>1211</v>
      </c>
      <c r="C1598" s="17" t="s">
        <v>2399</v>
      </c>
      <c r="D1598" s="17" t="s">
        <v>2400</v>
      </c>
      <c r="E1598" s="17" t="s">
        <v>76</v>
      </c>
      <c r="F1598" s="17">
        <v>9</v>
      </c>
      <c r="G1598" s="17">
        <v>953</v>
      </c>
      <c r="H1598" s="18">
        <v>-76.3</v>
      </c>
      <c r="I1598" s="19">
        <v>4.1500000000000004</v>
      </c>
      <c r="J1598" s="42">
        <v>5.4999999999999973</v>
      </c>
      <c r="K1598" s="20">
        <v>6.077924876847292</v>
      </c>
      <c r="L1598" s="20">
        <v>8.7499999999999982</v>
      </c>
      <c r="M1598" s="20">
        <v>11.318965517241381</v>
      </c>
      <c r="N1598" s="20">
        <v>9.5616666666666621</v>
      </c>
      <c r="O1598" s="20">
        <v>6.45</v>
      </c>
      <c r="P1598" s="20">
        <v>5.4999999999999982</v>
      </c>
      <c r="Q1598" s="20">
        <v>5.3499999999999988</v>
      </c>
      <c r="R1598" s="20">
        <v>7.8499999999999979</v>
      </c>
      <c r="S1598" s="20">
        <v>9.7499999999999964</v>
      </c>
      <c r="T1598" s="20">
        <v>10.95</v>
      </c>
      <c r="U1598" s="20">
        <v>7.7499999999999982</v>
      </c>
      <c r="V1598" s="43">
        <v>94.808557060755334</v>
      </c>
      <c r="W1598" s="23">
        <v>240</v>
      </c>
      <c r="X1598" s="44">
        <v>1</v>
      </c>
      <c r="Y1598" s="45" t="s">
        <v>1214</v>
      </c>
    </row>
    <row r="1599" spans="1:25" ht="16.5" customHeight="1" x14ac:dyDescent="0.25">
      <c r="A1599" s="16">
        <v>26110360</v>
      </c>
      <c r="B1599" s="17" t="s">
        <v>1211</v>
      </c>
      <c r="C1599" s="17" t="s">
        <v>2401</v>
      </c>
      <c r="D1599" s="17" t="s">
        <v>927</v>
      </c>
      <c r="E1599" s="17" t="s">
        <v>76</v>
      </c>
      <c r="F1599" s="17">
        <v>9</v>
      </c>
      <c r="G1599" s="17">
        <v>1400</v>
      </c>
      <c r="H1599" s="18">
        <v>-76.2</v>
      </c>
      <c r="I1599" s="19">
        <v>4.4000000000000004</v>
      </c>
      <c r="J1599" s="42">
        <v>7.1</v>
      </c>
      <c r="K1599" s="20">
        <v>7.4417179802955671</v>
      </c>
      <c r="L1599" s="20">
        <v>11.45</v>
      </c>
      <c r="M1599" s="20">
        <v>14.5</v>
      </c>
      <c r="N1599" s="20">
        <v>13.2</v>
      </c>
      <c r="O1599" s="20">
        <v>9.1500000000000021</v>
      </c>
      <c r="P1599" s="20">
        <v>7.0999999999999979</v>
      </c>
      <c r="Q1599" s="20">
        <v>6.4499999999999984</v>
      </c>
      <c r="R1599" s="20">
        <v>9.9</v>
      </c>
      <c r="S1599" s="20">
        <v>13.4</v>
      </c>
      <c r="T1599" s="20">
        <v>15.315517241379309</v>
      </c>
      <c r="U1599" s="20">
        <v>10</v>
      </c>
      <c r="V1599" s="43">
        <v>125.0072352216749</v>
      </c>
      <c r="W1599" s="23">
        <v>240</v>
      </c>
      <c r="X1599" s="44">
        <v>1</v>
      </c>
      <c r="Y1599" s="45" t="s">
        <v>1214</v>
      </c>
    </row>
    <row r="1600" spans="1:25" ht="16.5" customHeight="1" x14ac:dyDescent="0.25">
      <c r="A1600" s="16">
        <v>26115080</v>
      </c>
      <c r="B1600" s="17" t="s">
        <v>1288</v>
      </c>
      <c r="C1600" s="17" t="s">
        <v>908</v>
      </c>
      <c r="D1600" s="17" t="s">
        <v>927</v>
      </c>
      <c r="E1600" s="17" t="s">
        <v>76</v>
      </c>
      <c r="F1600" s="17">
        <v>9</v>
      </c>
      <c r="G1600" s="17">
        <v>945</v>
      </c>
      <c r="H1600" s="18">
        <v>-76.079888890000007</v>
      </c>
      <c r="I1600" s="19">
        <v>4.48091667</v>
      </c>
      <c r="J1600" s="42">
        <v>6.857142857142855</v>
      </c>
      <c r="K1600" s="20">
        <v>8.3737472396806556</v>
      </c>
      <c r="L1600" s="20">
        <v>12</v>
      </c>
      <c r="M1600" s="20">
        <v>14.586206896551721</v>
      </c>
      <c r="N1600" s="20">
        <v>14.03448275862069</v>
      </c>
      <c r="O1600" s="20">
        <v>10.758620689655171</v>
      </c>
      <c r="P1600" s="20">
        <v>9.2333333333333307</v>
      </c>
      <c r="Q1600" s="20">
        <v>8.4642857142857117</v>
      </c>
      <c r="R1600" s="20">
        <v>11.571428571428569</v>
      </c>
      <c r="S1600" s="20">
        <v>14.3</v>
      </c>
      <c r="T1600" s="20">
        <v>14.17241379310345</v>
      </c>
      <c r="U1600" s="20">
        <v>10.28571428571429</v>
      </c>
      <c r="V1600" s="43">
        <v>134.63737613951639</v>
      </c>
      <c r="W1600" s="23">
        <v>346</v>
      </c>
      <c r="X1600" s="44">
        <v>0.96111111111111114</v>
      </c>
      <c r="Y1600" s="45"/>
    </row>
    <row r="1601" spans="1:25" ht="16.5" customHeight="1" x14ac:dyDescent="0.25">
      <c r="A1601" s="16">
        <v>26110390</v>
      </c>
      <c r="B1601" s="17" t="s">
        <v>1211</v>
      </c>
      <c r="C1601" s="17" t="s">
        <v>2402</v>
      </c>
      <c r="D1601" s="17" t="s">
        <v>927</v>
      </c>
      <c r="E1601" s="17" t="s">
        <v>76</v>
      </c>
      <c r="F1601" s="17">
        <v>9</v>
      </c>
      <c r="G1601" s="17">
        <v>1460</v>
      </c>
      <c r="H1601" s="18">
        <v>-76.2</v>
      </c>
      <c r="I1601" s="19">
        <v>4.4666666700000004</v>
      </c>
      <c r="J1601" s="42">
        <v>6.6499999999999986</v>
      </c>
      <c r="K1601" s="20">
        <v>8.0000162043038632</v>
      </c>
      <c r="L1601" s="20">
        <v>10.85</v>
      </c>
      <c r="M1601" s="20">
        <v>14.4</v>
      </c>
      <c r="N1601" s="20">
        <v>12.7</v>
      </c>
      <c r="O1601" s="20">
        <v>9.9499999999999993</v>
      </c>
      <c r="P1601" s="20">
        <v>7.7</v>
      </c>
      <c r="Q1601" s="20">
        <v>7.9999999999999982</v>
      </c>
      <c r="R1601" s="20">
        <v>9.8206896551724139</v>
      </c>
      <c r="S1601" s="20">
        <v>12.2</v>
      </c>
      <c r="T1601" s="20">
        <v>13.5</v>
      </c>
      <c r="U1601" s="20">
        <v>9.35</v>
      </c>
      <c r="V1601" s="43">
        <v>123.1207058594763</v>
      </c>
      <c r="W1601" s="23">
        <v>239</v>
      </c>
      <c r="X1601" s="44">
        <v>0.99583333333333335</v>
      </c>
      <c r="Y1601" s="45" t="s">
        <v>1214</v>
      </c>
    </row>
    <row r="1602" spans="1:25" ht="16.5" customHeight="1" x14ac:dyDescent="0.25">
      <c r="A1602" s="16">
        <v>26110230</v>
      </c>
      <c r="B1602" s="17" t="s">
        <v>1235</v>
      </c>
      <c r="C1602" s="17" t="s">
        <v>932</v>
      </c>
      <c r="D1602" s="17" t="s">
        <v>927</v>
      </c>
      <c r="E1602" s="17" t="s">
        <v>76</v>
      </c>
      <c r="F1602" s="17">
        <v>9</v>
      </c>
      <c r="G1602" s="17">
        <v>933</v>
      </c>
      <c r="H1602" s="18">
        <v>-76.100527779999993</v>
      </c>
      <c r="I1602" s="19">
        <v>4.4186666699999986</v>
      </c>
      <c r="J1602" s="42">
        <v>7.2080856123662276</v>
      </c>
      <c r="K1602" s="20">
        <v>8.2801724137931068</v>
      </c>
      <c r="L1602" s="20">
        <v>12.445555555555559</v>
      </c>
      <c r="M1602" s="20">
        <v>15</v>
      </c>
      <c r="N1602" s="20">
        <v>15.11777777777778</v>
      </c>
      <c r="O1602" s="20">
        <v>11.44827586206897</v>
      </c>
      <c r="P1602" s="20">
        <v>9.6999999999999993</v>
      </c>
      <c r="Q1602" s="20">
        <v>9.4482758620689626</v>
      </c>
      <c r="R1602" s="20">
        <v>11.86206896551724</v>
      </c>
      <c r="S1602" s="20">
        <v>15.74022988505747</v>
      </c>
      <c r="T1602" s="20">
        <v>14.96551724137931</v>
      </c>
      <c r="U1602" s="20">
        <v>10</v>
      </c>
      <c r="V1602" s="43">
        <v>141.2159591755846</v>
      </c>
      <c r="W1602" s="23">
        <v>351</v>
      </c>
      <c r="X1602" s="44">
        <v>0.97499999999999998</v>
      </c>
      <c r="Y1602" s="45"/>
    </row>
    <row r="1603" spans="1:25" ht="16.5" customHeight="1" x14ac:dyDescent="0.25">
      <c r="A1603" s="16">
        <v>26110180</v>
      </c>
      <c r="B1603" s="17" t="s">
        <v>1211</v>
      </c>
      <c r="C1603" s="17" t="s">
        <v>1922</v>
      </c>
      <c r="D1603" s="17" t="s">
        <v>927</v>
      </c>
      <c r="E1603" s="17" t="s">
        <v>76</v>
      </c>
      <c r="F1603" s="17">
        <v>9</v>
      </c>
      <c r="G1603" s="17">
        <v>1357</v>
      </c>
      <c r="H1603" s="18">
        <v>-76.233333329999994</v>
      </c>
      <c r="I1603" s="19">
        <v>4.4666666700000004</v>
      </c>
      <c r="J1603" s="42">
        <v>7.6999999999999993</v>
      </c>
      <c r="K1603" s="20">
        <v>7.4469365763546786</v>
      </c>
      <c r="L1603" s="20">
        <v>10.75</v>
      </c>
      <c r="M1603" s="20">
        <v>13.89473684210526</v>
      </c>
      <c r="N1603" s="20">
        <v>13</v>
      </c>
      <c r="O1603" s="20">
        <v>8.3000000000000025</v>
      </c>
      <c r="P1603" s="20">
        <v>6.6999999999999984</v>
      </c>
      <c r="Q1603" s="20">
        <v>6.45</v>
      </c>
      <c r="R1603" s="20">
        <v>9.7000000000000011</v>
      </c>
      <c r="S1603" s="20">
        <v>13.500000000000011</v>
      </c>
      <c r="T1603" s="20">
        <v>13.7</v>
      </c>
      <c r="U1603" s="20">
        <v>9.8999999999999986</v>
      </c>
      <c r="V1603" s="43">
        <v>121.04167341845989</v>
      </c>
      <c r="W1603" s="23">
        <v>237</v>
      </c>
      <c r="X1603" s="44">
        <v>0.98750000000000004</v>
      </c>
      <c r="Y1603" s="45" t="s">
        <v>1214</v>
      </c>
    </row>
    <row r="1604" spans="1:25" ht="16.5" customHeight="1" x14ac:dyDescent="0.25">
      <c r="A1604" s="16">
        <v>26090620</v>
      </c>
      <c r="B1604" s="17" t="s">
        <v>1211</v>
      </c>
      <c r="C1604" s="17" t="s">
        <v>1231</v>
      </c>
      <c r="D1604" s="17" t="s">
        <v>2530</v>
      </c>
      <c r="E1604" s="17" t="s">
        <v>76</v>
      </c>
      <c r="F1604" s="17">
        <v>9</v>
      </c>
      <c r="G1604" s="17">
        <v>1221</v>
      </c>
      <c r="H1604" s="18">
        <v>-76.2</v>
      </c>
      <c r="I1604" s="19">
        <v>3.9833333299999998</v>
      </c>
      <c r="J1604" s="42">
        <v>9.8947368421052619</v>
      </c>
      <c r="K1604" s="20">
        <v>9.1454929529282971</v>
      </c>
      <c r="L1604" s="20">
        <v>12.75</v>
      </c>
      <c r="M1604" s="20">
        <v>14.40357142857143</v>
      </c>
      <c r="N1604" s="20">
        <v>14.25</v>
      </c>
      <c r="O1604" s="20">
        <v>10.52631578947368</v>
      </c>
      <c r="P1604" s="20">
        <v>7.6499999999999968</v>
      </c>
      <c r="Q1604" s="20">
        <v>7.1999999999999993</v>
      </c>
      <c r="R1604" s="20">
        <v>11.1</v>
      </c>
      <c r="S1604" s="20">
        <v>15.428333333333329</v>
      </c>
      <c r="T1604" s="20">
        <v>15.94137931034483</v>
      </c>
      <c r="U1604" s="20">
        <v>11.2</v>
      </c>
      <c r="V1604" s="43">
        <v>139.4898296567568</v>
      </c>
      <c r="W1604" s="23">
        <v>238</v>
      </c>
      <c r="X1604" s="44">
        <v>0.9916666666666667</v>
      </c>
      <c r="Y1604" s="45" t="s">
        <v>1214</v>
      </c>
    </row>
    <row r="1605" spans="1:25" ht="16.5" customHeight="1" x14ac:dyDescent="0.25">
      <c r="A1605" s="16">
        <v>26100380</v>
      </c>
      <c r="B1605" s="17" t="s">
        <v>1211</v>
      </c>
      <c r="C1605" s="17" t="s">
        <v>2403</v>
      </c>
      <c r="D1605" s="17" t="s">
        <v>917</v>
      </c>
      <c r="E1605" s="17" t="s">
        <v>76</v>
      </c>
      <c r="F1605" s="17">
        <v>9</v>
      </c>
      <c r="G1605" s="17">
        <v>2290</v>
      </c>
      <c r="H1605" s="18">
        <v>-75.866666670000001</v>
      </c>
      <c r="I1605" s="19">
        <v>4.0833333300000003</v>
      </c>
      <c r="J1605" s="42">
        <v>12.8199233716475</v>
      </c>
      <c r="K1605" s="20">
        <v>11.773885143894219</v>
      </c>
      <c r="L1605" s="20">
        <v>17.15789473684211</v>
      </c>
      <c r="M1605" s="20">
        <v>19.263157894736839</v>
      </c>
      <c r="N1605" s="20">
        <v>15.1</v>
      </c>
      <c r="O1605" s="20">
        <v>10.22222222222222</v>
      </c>
      <c r="P1605" s="20">
        <v>8.7777777777777786</v>
      </c>
      <c r="Q1605" s="20">
        <v>8.6999999999999993</v>
      </c>
      <c r="R1605" s="20">
        <v>11.45</v>
      </c>
      <c r="S1605" s="20">
        <v>18.60526315789474</v>
      </c>
      <c r="T1605" s="20">
        <v>19.473684210526319</v>
      </c>
      <c r="U1605" s="20">
        <v>16.44444444444445</v>
      </c>
      <c r="V1605" s="43">
        <v>169.78825295998621</v>
      </c>
      <c r="W1605" s="23">
        <v>227</v>
      </c>
      <c r="X1605" s="44">
        <v>0.9458333333333333</v>
      </c>
      <c r="Y1605" s="45" t="s">
        <v>1214</v>
      </c>
    </row>
    <row r="1606" spans="1:25" ht="16.5" customHeight="1" x14ac:dyDescent="0.25">
      <c r="A1606" s="16">
        <v>26125130</v>
      </c>
      <c r="B1606" s="17" t="s">
        <v>1236</v>
      </c>
      <c r="C1606" s="17" t="s">
        <v>916</v>
      </c>
      <c r="D1606" s="17" t="s">
        <v>917</v>
      </c>
      <c r="E1606" s="17" t="s">
        <v>76</v>
      </c>
      <c r="F1606" s="17">
        <v>9</v>
      </c>
      <c r="G1606" s="17">
        <v>1749</v>
      </c>
      <c r="H1606" s="18">
        <v>-75.832361110000008</v>
      </c>
      <c r="I1606" s="19">
        <v>4.1850555599999986</v>
      </c>
      <c r="J1606" s="42">
        <v>14.46666666666667</v>
      </c>
      <c r="K1606" s="20">
        <v>14.73817165593027</v>
      </c>
      <c r="L1606" s="20">
        <v>20.55977011494252</v>
      </c>
      <c r="M1606" s="20">
        <v>22.466666666666669</v>
      </c>
      <c r="N1606" s="20">
        <v>22.277828592335119</v>
      </c>
      <c r="O1606" s="20">
        <v>16.541507024265641</v>
      </c>
      <c r="P1606" s="20">
        <v>13.12380952380953</v>
      </c>
      <c r="Q1606" s="20">
        <v>12.149382716049381</v>
      </c>
      <c r="R1606" s="20">
        <v>16.86193212917351</v>
      </c>
      <c r="S1606" s="20">
        <v>23.03448275862069</v>
      </c>
      <c r="T1606" s="20">
        <v>22.729148246389631</v>
      </c>
      <c r="U1606" s="20">
        <v>18.05057471264368</v>
      </c>
      <c r="V1606" s="43">
        <v>216.99994080749329</v>
      </c>
      <c r="W1606" s="23">
        <v>345</v>
      </c>
      <c r="X1606" s="44">
        <v>0.95833333333333337</v>
      </c>
      <c r="Y1606" s="45"/>
    </row>
    <row r="1607" spans="1:25" ht="16.5" customHeight="1" x14ac:dyDescent="0.25">
      <c r="A1607" s="16">
        <v>26110220</v>
      </c>
      <c r="B1607" s="17" t="s">
        <v>1211</v>
      </c>
      <c r="C1607" s="17" t="s">
        <v>295</v>
      </c>
      <c r="D1607" s="17" t="s">
        <v>941</v>
      </c>
      <c r="E1607" s="17" t="s">
        <v>76</v>
      </c>
      <c r="F1607" s="17">
        <v>9</v>
      </c>
      <c r="G1607" s="17">
        <v>1750</v>
      </c>
      <c r="H1607" s="18">
        <v>-76.116666670000001</v>
      </c>
      <c r="I1607" s="19">
        <v>4.68333333</v>
      </c>
      <c r="J1607" s="42">
        <v>6.8499999999999979</v>
      </c>
      <c r="K1607" s="20">
        <v>6.7956429027549712</v>
      </c>
      <c r="L1607" s="20">
        <v>9.2499999999999982</v>
      </c>
      <c r="M1607" s="20">
        <v>13.15</v>
      </c>
      <c r="N1607" s="20">
        <v>11</v>
      </c>
      <c r="O1607" s="20">
        <v>8.6999999999999975</v>
      </c>
      <c r="P1607" s="20">
        <v>7.4633333333333303</v>
      </c>
      <c r="Q1607" s="20">
        <v>6.8999999999999986</v>
      </c>
      <c r="R1607" s="20">
        <v>9.1</v>
      </c>
      <c r="S1607" s="20">
        <v>11.676666666666661</v>
      </c>
      <c r="T1607" s="20">
        <v>13</v>
      </c>
      <c r="U1607" s="20">
        <v>7.9933333333333314</v>
      </c>
      <c r="V1607" s="43">
        <v>111.87897623608831</v>
      </c>
      <c r="W1607" s="23">
        <v>240</v>
      </c>
      <c r="X1607" s="44">
        <v>1</v>
      </c>
      <c r="Y1607" s="45" t="s">
        <v>1214</v>
      </c>
    </row>
    <row r="1608" spans="1:25" ht="16.5" customHeight="1" x14ac:dyDescent="0.25">
      <c r="A1608" s="16">
        <v>26110300</v>
      </c>
      <c r="B1608" s="17" t="s">
        <v>1211</v>
      </c>
      <c r="C1608" s="17" t="s">
        <v>940</v>
      </c>
      <c r="D1608" s="17" t="s">
        <v>941</v>
      </c>
      <c r="E1608" s="17" t="s">
        <v>76</v>
      </c>
      <c r="F1608" s="17">
        <v>9</v>
      </c>
      <c r="G1608" s="17">
        <v>940</v>
      </c>
      <c r="H1608" s="18">
        <v>-76.034444440000001</v>
      </c>
      <c r="I1608" s="19">
        <v>4.6163888899999996</v>
      </c>
      <c r="J1608" s="42">
        <v>5.2333333333333316</v>
      </c>
      <c r="K1608" s="20">
        <v>6.7319889162561592</v>
      </c>
      <c r="L1608" s="20">
        <v>10.021111111111111</v>
      </c>
      <c r="M1608" s="20">
        <v>12.292857142857139</v>
      </c>
      <c r="N1608" s="20">
        <v>11.80246913580247</v>
      </c>
      <c r="O1608" s="20">
        <v>7.8758620689655174</v>
      </c>
      <c r="P1608" s="20">
        <v>7.3999999999999986</v>
      </c>
      <c r="Q1608" s="20">
        <v>7.0999999999999988</v>
      </c>
      <c r="R1608" s="20">
        <v>9.275862068965516</v>
      </c>
      <c r="S1608" s="20">
        <v>11.857142857142851</v>
      </c>
      <c r="T1608" s="20">
        <v>10.255648038049941</v>
      </c>
      <c r="U1608" s="20">
        <v>6.8965517241379288</v>
      </c>
      <c r="V1608" s="43">
        <v>106.74282639662199</v>
      </c>
      <c r="W1608" s="23">
        <v>355</v>
      </c>
      <c r="X1608" s="44">
        <v>0.98611111111111116</v>
      </c>
      <c r="Y1608" s="45"/>
    </row>
    <row r="1609" spans="1:25" ht="16.5" customHeight="1" x14ac:dyDescent="0.25">
      <c r="A1609" s="16">
        <v>26110330</v>
      </c>
      <c r="B1609" s="17" t="s">
        <v>1211</v>
      </c>
      <c r="C1609" s="17" t="s">
        <v>2404</v>
      </c>
      <c r="D1609" s="17" t="s">
        <v>941</v>
      </c>
      <c r="E1609" s="17" t="s">
        <v>76</v>
      </c>
      <c r="F1609" s="17">
        <v>9</v>
      </c>
      <c r="G1609" s="17">
        <v>976</v>
      </c>
      <c r="H1609" s="18">
        <v>-76.099999999999994</v>
      </c>
      <c r="I1609" s="19">
        <v>4.5833333300000003</v>
      </c>
      <c r="J1609" s="42">
        <v>5.7894736842105248</v>
      </c>
      <c r="K1609" s="20">
        <v>5.9909482758620687</v>
      </c>
      <c r="L1609" s="20">
        <v>9.7499999999999964</v>
      </c>
      <c r="M1609" s="20">
        <v>12.9</v>
      </c>
      <c r="N1609" s="20">
        <v>10.65</v>
      </c>
      <c r="O1609" s="20">
        <v>8.3499999999999979</v>
      </c>
      <c r="P1609" s="20">
        <v>7.25</v>
      </c>
      <c r="Q1609" s="20">
        <v>6.4</v>
      </c>
      <c r="R1609" s="20">
        <v>10</v>
      </c>
      <c r="S1609" s="20">
        <v>11.65</v>
      </c>
      <c r="T1609" s="20">
        <v>11.45</v>
      </c>
      <c r="U1609" s="20">
        <v>8.3999999999999968</v>
      </c>
      <c r="V1609" s="43">
        <v>108.5804219600726</v>
      </c>
      <c r="W1609" s="23">
        <v>239</v>
      </c>
      <c r="X1609" s="44">
        <v>0.99583333333333335</v>
      </c>
      <c r="Y1609" s="45" t="s">
        <v>1214</v>
      </c>
    </row>
    <row r="1610" spans="1:25" ht="16.5" customHeight="1" x14ac:dyDescent="0.25">
      <c r="A1610" s="16">
        <v>26110430</v>
      </c>
      <c r="B1610" s="17" t="s">
        <v>1211</v>
      </c>
      <c r="C1610" s="17" t="s">
        <v>2405</v>
      </c>
      <c r="D1610" s="17" t="s">
        <v>941</v>
      </c>
      <c r="E1610" s="17" t="s">
        <v>76</v>
      </c>
      <c r="F1610" s="17">
        <v>9</v>
      </c>
      <c r="G1610" s="17">
        <v>1514</v>
      </c>
      <c r="H1610" s="18">
        <v>-76.116666670000001</v>
      </c>
      <c r="I1610" s="19">
        <v>4.6333333300000001</v>
      </c>
      <c r="J1610" s="42">
        <v>8.5499999999999989</v>
      </c>
      <c r="K1610" s="20">
        <v>8.3375769704433491</v>
      </c>
      <c r="L1610" s="20">
        <v>12.45</v>
      </c>
      <c r="M1610" s="20">
        <v>14.9</v>
      </c>
      <c r="N1610" s="20">
        <v>13.65</v>
      </c>
      <c r="O1610" s="20">
        <v>10.3</v>
      </c>
      <c r="P1610" s="20">
        <v>9.1</v>
      </c>
      <c r="Q1610" s="20">
        <v>8.4499999999999957</v>
      </c>
      <c r="R1610" s="20">
        <v>11.66896551724138</v>
      </c>
      <c r="S1610" s="20">
        <v>14.35</v>
      </c>
      <c r="T1610" s="20">
        <v>14.85</v>
      </c>
      <c r="U1610" s="20">
        <v>11.46</v>
      </c>
      <c r="V1610" s="43">
        <v>138.0665424876847</v>
      </c>
      <c r="W1610" s="23">
        <v>240</v>
      </c>
      <c r="X1610" s="44">
        <v>1</v>
      </c>
      <c r="Y1610" s="45" t="s">
        <v>1214</v>
      </c>
    </row>
    <row r="1611" spans="1:25" ht="16.5" customHeight="1" x14ac:dyDescent="0.25">
      <c r="A1611" s="16">
        <v>26110440</v>
      </c>
      <c r="B1611" s="17" t="s">
        <v>1211</v>
      </c>
      <c r="C1611" s="17" t="s">
        <v>2406</v>
      </c>
      <c r="D1611" s="17" t="s">
        <v>941</v>
      </c>
      <c r="E1611" s="17" t="s">
        <v>76</v>
      </c>
      <c r="F1611" s="17">
        <v>9</v>
      </c>
      <c r="G1611" s="17">
        <v>1807</v>
      </c>
      <c r="H1611" s="18">
        <v>-76.099999999999994</v>
      </c>
      <c r="I1611" s="19">
        <v>4.6333333300000001</v>
      </c>
      <c r="J1611" s="42">
        <v>9.9649999999999981</v>
      </c>
      <c r="K1611" s="20">
        <v>10.240625</v>
      </c>
      <c r="L1611" s="20">
        <v>14.55</v>
      </c>
      <c r="M1611" s="20">
        <v>16.45</v>
      </c>
      <c r="N1611" s="20">
        <v>15.85</v>
      </c>
      <c r="O1611" s="20">
        <v>12.55</v>
      </c>
      <c r="P1611" s="20">
        <v>11.7</v>
      </c>
      <c r="Q1611" s="20">
        <v>10.1</v>
      </c>
      <c r="R1611" s="20">
        <v>13.02068965517241</v>
      </c>
      <c r="S1611" s="20">
        <v>16.283333333333331</v>
      </c>
      <c r="T1611" s="20">
        <v>18.146551724137929</v>
      </c>
      <c r="U1611" s="20">
        <v>13.42105263157895</v>
      </c>
      <c r="V1611" s="43">
        <v>162.2772523442226</v>
      </c>
      <c r="W1611" s="23">
        <v>239</v>
      </c>
      <c r="X1611" s="44">
        <v>0.99583333333333335</v>
      </c>
      <c r="Y1611" s="45" t="s">
        <v>1214</v>
      </c>
    </row>
    <row r="1612" spans="1:25" ht="16.5" customHeight="1" x14ac:dyDescent="0.25">
      <c r="A1612" s="16">
        <v>26110160</v>
      </c>
      <c r="B1612" s="17" t="s">
        <v>1211</v>
      </c>
      <c r="C1612" s="17" t="s">
        <v>154</v>
      </c>
      <c r="D1612" s="17" t="s">
        <v>941</v>
      </c>
      <c r="E1612" s="17" t="s">
        <v>76</v>
      </c>
      <c r="F1612" s="17">
        <v>9</v>
      </c>
      <c r="G1612" s="17">
        <v>974</v>
      </c>
      <c r="H1612" s="18">
        <v>-76.035722220000011</v>
      </c>
      <c r="I1612" s="19">
        <v>4.6848611099999999</v>
      </c>
      <c r="J1612" s="42">
        <v>6.1666666666666643</v>
      </c>
      <c r="K1612" s="20">
        <v>6.7045859180198253</v>
      </c>
      <c r="L1612" s="20">
        <v>10.56666666666667</v>
      </c>
      <c r="M1612" s="20">
        <v>12.821839080459769</v>
      </c>
      <c r="N1612" s="20">
        <v>11.6</v>
      </c>
      <c r="O1612" s="20">
        <v>8.4</v>
      </c>
      <c r="P1612" s="20">
        <v>7.9355555555555517</v>
      </c>
      <c r="Q1612" s="20">
        <v>7.3044444444444423</v>
      </c>
      <c r="R1612" s="20">
        <v>9.8620689655172402</v>
      </c>
      <c r="S1612" s="20">
        <v>11.65357142857143</v>
      </c>
      <c r="T1612" s="20">
        <v>11.103448275862069</v>
      </c>
      <c r="U1612" s="20">
        <v>7.5172413793103434</v>
      </c>
      <c r="V1612" s="43">
        <v>111.636088381074</v>
      </c>
      <c r="W1612" s="23">
        <v>355</v>
      </c>
      <c r="X1612" s="44">
        <v>0.98611111111111116</v>
      </c>
      <c r="Y1612" s="45"/>
    </row>
    <row r="1613" spans="1:25" ht="16.5" customHeight="1" x14ac:dyDescent="0.25">
      <c r="A1613" s="16">
        <v>26105160</v>
      </c>
      <c r="B1613" s="17" t="s">
        <v>1218</v>
      </c>
      <c r="C1613" s="17" t="s">
        <v>2531</v>
      </c>
      <c r="D1613" s="17" t="s">
        <v>893</v>
      </c>
      <c r="E1613" s="17" t="s">
        <v>76</v>
      </c>
      <c r="F1613" s="17">
        <v>9</v>
      </c>
      <c r="G1613" s="17">
        <v>980</v>
      </c>
      <c r="H1613" s="18">
        <v>-76.223583329999997</v>
      </c>
      <c r="I1613" s="19">
        <v>4.0900833299999997</v>
      </c>
      <c r="J1613" s="42">
        <v>11.55555555555555</v>
      </c>
      <c r="K1613" s="20">
        <v>11.231077307466199</v>
      </c>
      <c r="L1613" s="20">
        <v>16.647058823529409</v>
      </c>
      <c r="M1613" s="20">
        <v>17.263691683569981</v>
      </c>
      <c r="N1613" s="20">
        <v>17.352941176470591</v>
      </c>
      <c r="O1613" s="20">
        <v>14.875</v>
      </c>
      <c r="P1613" s="20">
        <v>11.577083333333331</v>
      </c>
      <c r="Q1613" s="20">
        <v>10.875</v>
      </c>
      <c r="R1613" s="20">
        <v>13.1875</v>
      </c>
      <c r="S1613" s="20">
        <v>17.850000000000001</v>
      </c>
      <c r="T1613" s="20">
        <v>18.288793103448281</v>
      </c>
      <c r="U1613" s="20">
        <v>14.125</v>
      </c>
      <c r="V1613" s="43">
        <v>174.82870098337341</v>
      </c>
      <c r="W1613" s="23">
        <v>199</v>
      </c>
      <c r="X1613" s="44">
        <v>0.82916666666666672</v>
      </c>
      <c r="Y1613" s="45" t="s">
        <v>1214</v>
      </c>
    </row>
    <row r="1614" spans="1:25" ht="16.5" customHeight="1" x14ac:dyDescent="0.25">
      <c r="A1614" s="16">
        <v>26105140</v>
      </c>
      <c r="B1614" s="17" t="s">
        <v>1236</v>
      </c>
      <c r="C1614" s="17" t="s">
        <v>2407</v>
      </c>
      <c r="D1614" s="17" t="s">
        <v>893</v>
      </c>
      <c r="E1614" s="17" t="s">
        <v>76</v>
      </c>
      <c r="F1614" s="17">
        <v>9</v>
      </c>
      <c r="G1614" s="17">
        <v>2902</v>
      </c>
      <c r="H1614" s="18">
        <v>-75.888027780000002</v>
      </c>
      <c r="I1614" s="19">
        <v>4.0330555600000002</v>
      </c>
      <c r="J1614" s="42">
        <v>11.93579072532699</v>
      </c>
      <c r="K1614" s="20">
        <v>12.342279599116701</v>
      </c>
      <c r="L1614" s="20">
        <v>16.448888888888892</v>
      </c>
      <c r="M1614" s="20">
        <v>17.833333333333339</v>
      </c>
      <c r="N1614" s="20">
        <v>18.37011494252873</v>
      </c>
      <c r="O1614" s="20">
        <v>16.245210727969351</v>
      </c>
      <c r="P1614" s="20">
        <v>13.94088669950739</v>
      </c>
      <c r="Q1614" s="20">
        <v>12.716748768472909</v>
      </c>
      <c r="R1614" s="20">
        <v>12.577550730807429</v>
      </c>
      <c r="S1614" s="20">
        <v>18.178571428571431</v>
      </c>
      <c r="T1614" s="20">
        <v>21.285714285714288</v>
      </c>
      <c r="U1614" s="20">
        <v>16.558673469387749</v>
      </c>
      <c r="V1614" s="43">
        <v>188.43376359962519</v>
      </c>
      <c r="W1614" s="23">
        <v>342</v>
      </c>
      <c r="X1614" s="44">
        <v>0.95</v>
      </c>
      <c r="Y1614" s="45"/>
    </row>
    <row r="1615" spans="1:25" ht="16.5" customHeight="1" x14ac:dyDescent="0.25">
      <c r="A1615" s="16">
        <v>26100670</v>
      </c>
      <c r="B1615" s="17" t="s">
        <v>1211</v>
      </c>
      <c r="C1615" s="17" t="s">
        <v>2408</v>
      </c>
      <c r="D1615" s="17" t="s">
        <v>893</v>
      </c>
      <c r="E1615" s="17" t="s">
        <v>76</v>
      </c>
      <c r="F1615" s="17">
        <v>9</v>
      </c>
      <c r="G1615" s="17">
        <v>2783</v>
      </c>
      <c r="H1615" s="18">
        <v>-75.95</v>
      </c>
      <c r="I1615" s="19">
        <v>3.9833333299999998</v>
      </c>
      <c r="J1615" s="42">
        <v>15.2</v>
      </c>
      <c r="K1615" s="20">
        <v>13.23262007389163</v>
      </c>
      <c r="L1615" s="20">
        <v>19.649999999999999</v>
      </c>
      <c r="M1615" s="20">
        <v>21.85</v>
      </c>
      <c r="N1615" s="20">
        <v>20.79999999999999</v>
      </c>
      <c r="O1615" s="20">
        <v>13.4</v>
      </c>
      <c r="P1615" s="20">
        <v>10.085000000000001</v>
      </c>
      <c r="Q1615" s="20">
        <v>8.7999999999999989</v>
      </c>
      <c r="R1615" s="20">
        <v>14.75</v>
      </c>
      <c r="S1615" s="20">
        <v>21.65</v>
      </c>
      <c r="T1615" s="20">
        <v>23.3</v>
      </c>
      <c r="U1615" s="20">
        <v>19.45</v>
      </c>
      <c r="V1615" s="43">
        <v>202.16762007389161</v>
      </c>
      <c r="W1615" s="23">
        <v>240</v>
      </c>
      <c r="X1615" s="44">
        <v>1</v>
      </c>
      <c r="Y1615" s="45" t="s">
        <v>1214</v>
      </c>
    </row>
    <row r="1616" spans="1:25" ht="16.5" customHeight="1" x14ac:dyDescent="0.25">
      <c r="A1616" s="16">
        <v>26100660</v>
      </c>
      <c r="B1616" s="17" t="s">
        <v>1211</v>
      </c>
      <c r="C1616" s="17" t="s">
        <v>2409</v>
      </c>
      <c r="D1616" s="17" t="s">
        <v>893</v>
      </c>
      <c r="E1616" s="17" t="s">
        <v>76</v>
      </c>
      <c r="F1616" s="17">
        <v>9</v>
      </c>
      <c r="G1616" s="17">
        <v>2350</v>
      </c>
      <c r="H1616" s="18">
        <v>-75.966666669999995</v>
      </c>
      <c r="I1616" s="19">
        <v>3.95</v>
      </c>
      <c r="J1616" s="42">
        <v>10.8</v>
      </c>
      <c r="K1616" s="20">
        <v>8.7863762315270932</v>
      </c>
      <c r="L1616" s="20">
        <v>13.47368421052631</v>
      </c>
      <c r="M1616" s="20">
        <v>15.47758620689655</v>
      </c>
      <c r="N1616" s="20">
        <v>14.81833333333333</v>
      </c>
      <c r="O1616" s="20">
        <v>10.95</v>
      </c>
      <c r="P1616" s="20">
        <v>8.7499999999999982</v>
      </c>
      <c r="Q1616" s="20">
        <v>6.1</v>
      </c>
      <c r="R1616" s="20">
        <v>10.6</v>
      </c>
      <c r="S1616" s="20">
        <v>16.95</v>
      </c>
      <c r="T1616" s="20">
        <v>18.839655172413789</v>
      </c>
      <c r="U1616" s="20">
        <v>13.53</v>
      </c>
      <c r="V1616" s="43">
        <v>149.0756351546971</v>
      </c>
      <c r="W1616" s="23">
        <v>239</v>
      </c>
      <c r="X1616" s="44">
        <v>0.99583333333333335</v>
      </c>
      <c r="Y1616" s="45" t="s">
        <v>1214</v>
      </c>
    </row>
    <row r="1617" spans="1:25" ht="16.5" customHeight="1" x14ac:dyDescent="0.25">
      <c r="A1617" s="16">
        <v>26105230</v>
      </c>
      <c r="B1617" s="17" t="s">
        <v>1236</v>
      </c>
      <c r="C1617" s="17" t="s">
        <v>956</v>
      </c>
      <c r="D1617" s="17" t="s">
        <v>893</v>
      </c>
      <c r="E1617" s="17" t="s">
        <v>76</v>
      </c>
      <c r="F1617" s="17">
        <v>9</v>
      </c>
      <c r="G1617" s="17">
        <v>1119</v>
      </c>
      <c r="H1617" s="18">
        <v>-76.168527779999991</v>
      </c>
      <c r="I1617" s="19">
        <v>4.0283333299999997</v>
      </c>
      <c r="J1617" s="42">
        <v>10.335632183908039</v>
      </c>
      <c r="K1617" s="20">
        <v>10.253525290163219</v>
      </c>
      <c r="L1617" s="20">
        <v>14.67283950617284</v>
      </c>
      <c r="M1617" s="20">
        <v>16.282493368700269</v>
      </c>
      <c r="N1617" s="20">
        <v>15</v>
      </c>
      <c r="O1617" s="20">
        <v>11.561813186813181</v>
      </c>
      <c r="P1617" s="20">
        <v>9.5809327846364862</v>
      </c>
      <c r="Q1617" s="20">
        <v>8.6954285714285682</v>
      </c>
      <c r="R1617" s="20">
        <v>11.90697155831255</v>
      </c>
      <c r="S1617" s="20">
        <v>16.544982667396461</v>
      </c>
      <c r="T1617" s="20">
        <v>16.471700216910939</v>
      </c>
      <c r="U1617" s="20">
        <v>12.398640758985589</v>
      </c>
      <c r="V1617" s="43">
        <v>153.7049600934281</v>
      </c>
      <c r="W1617" s="23">
        <v>323</v>
      </c>
      <c r="X1617" s="44">
        <v>0.89722222222222225</v>
      </c>
      <c r="Y1617" s="45"/>
    </row>
    <row r="1618" spans="1:25" ht="16.5" customHeight="1" x14ac:dyDescent="0.25">
      <c r="A1618" s="16">
        <v>26100350</v>
      </c>
      <c r="B1618" s="17" t="s">
        <v>1211</v>
      </c>
      <c r="C1618" s="17" t="s">
        <v>2410</v>
      </c>
      <c r="D1618" s="17" t="s">
        <v>893</v>
      </c>
      <c r="E1618" s="17" t="s">
        <v>76</v>
      </c>
      <c r="F1618" s="17">
        <v>9</v>
      </c>
      <c r="G1618" s="17">
        <v>1657</v>
      </c>
      <c r="H1618" s="18">
        <v>-75.994749999999996</v>
      </c>
      <c r="I1618" s="19">
        <v>4.0543611099999994</v>
      </c>
      <c r="J1618" s="42">
        <v>11.17241379310345</v>
      </c>
      <c r="K1618" s="20">
        <v>10.288432138610499</v>
      </c>
      <c r="L1618" s="20">
        <v>14.51888888888889</v>
      </c>
      <c r="M1618" s="20">
        <v>14.864367816091949</v>
      </c>
      <c r="N1618" s="20">
        <v>13.914942528735629</v>
      </c>
      <c r="O1618" s="20">
        <v>9.9459770114942483</v>
      </c>
      <c r="P1618" s="20">
        <v>6.8666666666666654</v>
      </c>
      <c r="Q1618" s="20">
        <v>6.0033333333333312</v>
      </c>
      <c r="R1618" s="20">
        <v>9.9655172413793096</v>
      </c>
      <c r="S1618" s="20">
        <v>16.548148148148151</v>
      </c>
      <c r="T1618" s="20">
        <v>16.857142857142861</v>
      </c>
      <c r="U1618" s="20">
        <v>12.928571428571431</v>
      </c>
      <c r="V1618" s="43">
        <v>143.87440185216639</v>
      </c>
      <c r="W1618" s="23">
        <v>349</v>
      </c>
      <c r="X1618" s="44">
        <v>0.96944444444444444</v>
      </c>
      <c r="Y1618" s="45"/>
    </row>
    <row r="1619" spans="1:25" ht="16.5" customHeight="1" x14ac:dyDescent="0.25">
      <c r="A1619" s="16">
        <v>26100680</v>
      </c>
      <c r="B1619" s="17" t="s">
        <v>1211</v>
      </c>
      <c r="C1619" s="17" t="s">
        <v>2411</v>
      </c>
      <c r="D1619" s="17" t="s">
        <v>893</v>
      </c>
      <c r="E1619" s="17" t="s">
        <v>76</v>
      </c>
      <c r="F1619" s="17">
        <v>9</v>
      </c>
      <c r="G1619" s="17">
        <v>1560</v>
      </c>
      <c r="H1619" s="18">
        <v>-76.083333329999988</v>
      </c>
      <c r="I1619" s="19">
        <v>4.06666667</v>
      </c>
      <c r="J1619" s="42">
        <v>13.75</v>
      </c>
      <c r="K1619" s="20">
        <v>12.386498814085019</v>
      </c>
      <c r="L1619" s="20">
        <v>21.526315789473681</v>
      </c>
      <c r="M1619" s="20">
        <v>23.989110707803999</v>
      </c>
      <c r="N1619" s="20">
        <v>22.08771929824562</v>
      </c>
      <c r="O1619" s="20">
        <v>20.65</v>
      </c>
      <c r="P1619" s="20">
        <v>15.55</v>
      </c>
      <c r="Q1619" s="20">
        <v>12.9</v>
      </c>
      <c r="R1619" s="20">
        <v>19.410344827586211</v>
      </c>
      <c r="S1619" s="20">
        <v>22.25</v>
      </c>
      <c r="T1619" s="20">
        <v>21.75</v>
      </c>
      <c r="U1619" s="20">
        <v>18.2</v>
      </c>
      <c r="V1619" s="43">
        <v>224.4499894371946</v>
      </c>
      <c r="W1619" s="23">
        <v>237</v>
      </c>
      <c r="X1619" s="44">
        <v>0.98750000000000004</v>
      </c>
      <c r="Y1619" s="45" t="s">
        <v>1214</v>
      </c>
    </row>
    <row r="1620" spans="1:25" ht="16.5" customHeight="1" x14ac:dyDescent="0.25">
      <c r="A1620" s="16">
        <v>54030100</v>
      </c>
      <c r="B1620" s="17" t="s">
        <v>1211</v>
      </c>
      <c r="C1620" s="17" t="s">
        <v>2412</v>
      </c>
      <c r="D1620" s="17" t="s">
        <v>2413</v>
      </c>
      <c r="E1620" s="17" t="s">
        <v>76</v>
      </c>
      <c r="F1620" s="17">
        <v>9</v>
      </c>
      <c r="G1620" s="17">
        <v>1524</v>
      </c>
      <c r="H1620" s="18">
        <v>-76.233333329999994</v>
      </c>
      <c r="I1620" s="19">
        <v>4.6666666699999997</v>
      </c>
      <c r="J1620" s="42">
        <v>9.7499999999999982</v>
      </c>
      <c r="K1620" s="20">
        <v>7.7326775991703416</v>
      </c>
      <c r="L1620" s="20">
        <v>10.55</v>
      </c>
      <c r="M1620" s="20">
        <v>13.6</v>
      </c>
      <c r="N1620" s="20">
        <v>12.55</v>
      </c>
      <c r="O1620" s="20">
        <v>9.7499999999999982</v>
      </c>
      <c r="P1620" s="20">
        <v>9.4999999999999982</v>
      </c>
      <c r="Q1620" s="20">
        <v>9</v>
      </c>
      <c r="R1620" s="20">
        <v>10.95</v>
      </c>
      <c r="S1620" s="20">
        <v>14.25</v>
      </c>
      <c r="T1620" s="20">
        <v>15</v>
      </c>
      <c r="U1620" s="20">
        <v>10.25</v>
      </c>
      <c r="V1620" s="43">
        <v>132.88267759917031</v>
      </c>
      <c r="W1620" s="23">
        <v>239</v>
      </c>
      <c r="X1620" s="44">
        <v>0.99583333333333335</v>
      </c>
      <c r="Y1620" s="45" t="s">
        <v>1214</v>
      </c>
    </row>
    <row r="1621" spans="1:25" ht="16.5" customHeight="1" x14ac:dyDescent="0.25">
      <c r="A1621" s="16">
        <v>54030120</v>
      </c>
      <c r="B1621" s="17" t="s">
        <v>1211</v>
      </c>
      <c r="C1621" s="17" t="s">
        <v>2414</v>
      </c>
      <c r="D1621" s="17" t="s">
        <v>2413</v>
      </c>
      <c r="E1621" s="17" t="s">
        <v>76</v>
      </c>
      <c r="F1621" s="17">
        <v>9</v>
      </c>
      <c r="G1621" s="17">
        <v>1395</v>
      </c>
      <c r="H1621" s="18">
        <v>-76.2</v>
      </c>
      <c r="I1621" s="19">
        <v>4.6166666699999999</v>
      </c>
      <c r="J1621" s="42">
        <v>8.4499999999999957</v>
      </c>
      <c r="K1621" s="20">
        <v>8.0262007389162555</v>
      </c>
      <c r="L1621" s="20">
        <v>12.45</v>
      </c>
      <c r="M1621" s="20">
        <v>15.95</v>
      </c>
      <c r="N1621" s="20">
        <v>14.75</v>
      </c>
      <c r="O1621" s="20">
        <v>10.1</v>
      </c>
      <c r="P1621" s="20">
        <v>9.5999999999999979</v>
      </c>
      <c r="Q1621" s="20">
        <v>9.7499999999999982</v>
      </c>
      <c r="R1621" s="20">
        <v>12.6</v>
      </c>
      <c r="S1621" s="20">
        <v>15.000000000000011</v>
      </c>
      <c r="T1621" s="20">
        <v>14.1</v>
      </c>
      <c r="U1621" s="20">
        <v>10.1</v>
      </c>
      <c r="V1621" s="43">
        <v>140.8762007389162</v>
      </c>
      <c r="W1621" s="23">
        <v>239</v>
      </c>
      <c r="X1621" s="44">
        <v>0.99583333333333335</v>
      </c>
      <c r="Y1621" s="45" t="s">
        <v>1214</v>
      </c>
    </row>
    <row r="1622" spans="1:25" ht="16.5" customHeight="1" x14ac:dyDescent="0.25">
      <c r="A1622" s="16">
        <v>54030010</v>
      </c>
      <c r="B1622" s="17" t="s">
        <v>1211</v>
      </c>
      <c r="C1622" s="17" t="s">
        <v>2415</v>
      </c>
      <c r="D1622" s="17" t="s">
        <v>2413</v>
      </c>
      <c r="E1622" s="17" t="s">
        <v>76</v>
      </c>
      <c r="F1622" s="17">
        <v>9</v>
      </c>
      <c r="G1622" s="17">
        <v>1689</v>
      </c>
      <c r="H1622" s="18">
        <v>-76.201666669999994</v>
      </c>
      <c r="I1622" s="19">
        <v>4.5728333299999999</v>
      </c>
      <c r="J1622" s="42">
        <v>9.8999999999999986</v>
      </c>
      <c r="K1622" s="20">
        <v>9.5233579638752062</v>
      </c>
      <c r="L1622" s="20">
        <v>13.633333333333329</v>
      </c>
      <c r="M1622" s="20">
        <v>17.100000000000001</v>
      </c>
      <c r="N1622" s="20">
        <v>16.066666666666659</v>
      </c>
      <c r="O1622" s="20">
        <v>11.850574712643679</v>
      </c>
      <c r="P1622" s="20">
        <v>9.4666666666666668</v>
      </c>
      <c r="Q1622" s="20">
        <v>9.6766666666666659</v>
      </c>
      <c r="R1622" s="20">
        <v>13.793103448275859</v>
      </c>
      <c r="S1622" s="20">
        <v>17.785714285714281</v>
      </c>
      <c r="T1622" s="20">
        <v>17.448275862068961</v>
      </c>
      <c r="U1622" s="20">
        <v>12.95402298850575</v>
      </c>
      <c r="V1622" s="43">
        <v>159.1983825944171</v>
      </c>
      <c r="W1622" s="23">
        <v>355</v>
      </c>
      <c r="X1622" s="44">
        <v>0.98611111111111116</v>
      </c>
      <c r="Y1622" s="45"/>
    </row>
    <row r="1623" spans="1:25" ht="16.5" customHeight="1" x14ac:dyDescent="0.25">
      <c r="A1623" s="16">
        <v>54030150</v>
      </c>
      <c r="B1623" s="17" t="s">
        <v>1211</v>
      </c>
      <c r="C1623" s="17" t="s">
        <v>2416</v>
      </c>
      <c r="D1623" s="17" t="s">
        <v>2413</v>
      </c>
      <c r="E1623" s="17" t="s">
        <v>76</v>
      </c>
      <c r="F1623" s="17">
        <v>9</v>
      </c>
      <c r="G1623" s="17">
        <v>990</v>
      </c>
      <c r="H1623" s="18">
        <v>-76.266666669999992</v>
      </c>
      <c r="I1623" s="19">
        <v>4.5999999999999996</v>
      </c>
      <c r="J1623" s="42">
        <v>6.8888888888888884</v>
      </c>
      <c r="K1623" s="20">
        <v>7.5202715841327459</v>
      </c>
      <c r="L1623" s="20">
        <v>9.7999999999999972</v>
      </c>
      <c r="M1623" s="20">
        <v>11.8</v>
      </c>
      <c r="N1623" s="20">
        <v>11.85</v>
      </c>
      <c r="O1623" s="20">
        <v>8.1052631578947363</v>
      </c>
      <c r="P1623" s="20">
        <v>6.7368421052631584</v>
      </c>
      <c r="Q1623" s="20">
        <v>6.2999999999999989</v>
      </c>
      <c r="R1623" s="20">
        <v>8.8000000000000007</v>
      </c>
      <c r="S1623" s="20">
        <v>12.85</v>
      </c>
      <c r="T1623" s="20">
        <v>11.6</v>
      </c>
      <c r="U1623" s="20">
        <v>8.6999999999999975</v>
      </c>
      <c r="V1623" s="43">
        <v>110.95126573617949</v>
      </c>
      <c r="W1623" s="23">
        <v>235</v>
      </c>
      <c r="X1623" s="44">
        <v>0.97916666666666663</v>
      </c>
      <c r="Y1623" s="45" t="s">
        <v>1214</v>
      </c>
    </row>
    <row r="1624" spans="1:25" ht="16.5" customHeight="1" x14ac:dyDescent="0.25">
      <c r="A1624" s="16">
        <v>26080070</v>
      </c>
      <c r="B1624" s="17" t="s">
        <v>1211</v>
      </c>
      <c r="C1624" s="17" t="s">
        <v>939</v>
      </c>
      <c r="D1624" s="17" t="s">
        <v>939</v>
      </c>
      <c r="E1624" s="17" t="s">
        <v>76</v>
      </c>
      <c r="F1624" s="17">
        <v>9</v>
      </c>
      <c r="G1624" s="17">
        <v>974</v>
      </c>
      <c r="H1624" s="18">
        <v>-76.429722220000002</v>
      </c>
      <c r="I1624" s="19">
        <v>3.69852778</v>
      </c>
      <c r="J1624" s="42">
        <v>5.466666666666665</v>
      </c>
      <c r="K1624" s="20">
        <v>6.1336758042936221</v>
      </c>
      <c r="L1624" s="20">
        <v>9.5999999999999979</v>
      </c>
      <c r="M1624" s="20">
        <v>11.4</v>
      </c>
      <c r="N1624" s="20">
        <v>10.26666666666666</v>
      </c>
      <c r="O1624" s="20">
        <v>6.9333333333333336</v>
      </c>
      <c r="P1624" s="20">
        <v>5.3666666666666636</v>
      </c>
      <c r="Q1624" s="20">
        <v>4.4477777777777767</v>
      </c>
      <c r="R1624" s="20">
        <v>7.2333333333333334</v>
      </c>
      <c r="S1624" s="20">
        <v>11.53333333333333</v>
      </c>
      <c r="T1624" s="20">
        <v>11.333333333333339</v>
      </c>
      <c r="U1624" s="20">
        <v>8.2413793103448238</v>
      </c>
      <c r="V1624" s="43">
        <v>97.95616622574957</v>
      </c>
      <c r="W1624" s="23">
        <v>359</v>
      </c>
      <c r="X1624" s="44">
        <v>0.99722222222222223</v>
      </c>
      <c r="Y1624" s="45"/>
    </row>
    <row r="1625" spans="1:25" ht="16.5" customHeight="1" x14ac:dyDescent="0.25">
      <c r="A1625" s="16">
        <v>26080290</v>
      </c>
      <c r="B1625" s="17" t="s">
        <v>1211</v>
      </c>
      <c r="C1625" s="17" t="s">
        <v>2417</v>
      </c>
      <c r="D1625" s="17" t="s">
        <v>2418</v>
      </c>
      <c r="E1625" s="17" t="s">
        <v>76</v>
      </c>
      <c r="F1625" s="17">
        <v>9</v>
      </c>
      <c r="G1625" s="17">
        <v>962</v>
      </c>
      <c r="H1625" s="18">
        <v>-76.35083333</v>
      </c>
      <c r="I1625" s="19">
        <v>3.8908888899999998</v>
      </c>
      <c r="J1625" s="42">
        <v>4.7677777777777761</v>
      </c>
      <c r="K1625" s="20">
        <v>6.0293897859271421</v>
      </c>
      <c r="L1625" s="20">
        <v>8.4052873563218373</v>
      </c>
      <c r="M1625" s="20">
        <v>9.905172413793105</v>
      </c>
      <c r="N1625" s="20">
        <v>8.8555555555555543</v>
      </c>
      <c r="O1625" s="20">
        <v>5.6666666666666679</v>
      </c>
      <c r="P1625" s="20">
        <v>4.578888888888887</v>
      </c>
      <c r="Q1625" s="20">
        <v>4.5172413793103434</v>
      </c>
      <c r="R1625" s="20">
        <v>6.9000000000000021</v>
      </c>
      <c r="S1625" s="20">
        <v>9.5646666666666675</v>
      </c>
      <c r="T1625" s="20">
        <v>9.2540229885057474</v>
      </c>
      <c r="U1625" s="20">
        <v>6.4411111111111108</v>
      </c>
      <c r="V1625" s="43">
        <v>84.885780590524831</v>
      </c>
      <c r="W1625" s="23">
        <v>357</v>
      </c>
      <c r="X1625" s="44">
        <v>0.9916666666666667</v>
      </c>
      <c r="Y1625" s="45"/>
    </row>
    <row r="1626" spans="1:25" ht="16.5" customHeight="1" x14ac:dyDescent="0.25">
      <c r="A1626" s="16">
        <v>26085130</v>
      </c>
      <c r="B1626" s="17" t="s">
        <v>1236</v>
      </c>
      <c r="C1626" s="17" t="s">
        <v>2419</v>
      </c>
      <c r="D1626" s="17" t="s">
        <v>2420</v>
      </c>
      <c r="E1626" s="17" t="s">
        <v>76</v>
      </c>
      <c r="F1626" s="17">
        <v>9</v>
      </c>
      <c r="G1626" s="17">
        <v>1500</v>
      </c>
      <c r="H1626" s="18">
        <v>-76.566666669999989</v>
      </c>
      <c r="I1626" s="19">
        <v>3.5833333299999999</v>
      </c>
      <c r="J1626" s="42">
        <v>8.2999999999999989</v>
      </c>
      <c r="K1626" s="20">
        <v>8.5584975369458149</v>
      </c>
      <c r="L1626" s="20">
        <v>12.95</v>
      </c>
      <c r="M1626" s="20">
        <v>15.15</v>
      </c>
      <c r="N1626" s="20">
        <v>13.4</v>
      </c>
      <c r="O1626" s="20">
        <v>8.75</v>
      </c>
      <c r="P1626" s="20">
        <v>7.2999999999999989</v>
      </c>
      <c r="Q1626" s="20">
        <v>6.1499999999999986</v>
      </c>
      <c r="R1626" s="20">
        <v>9.1500000000000021</v>
      </c>
      <c r="S1626" s="20">
        <v>13.5</v>
      </c>
      <c r="T1626" s="20">
        <v>14.45</v>
      </c>
      <c r="U1626" s="20">
        <v>9.9499999999999993</v>
      </c>
      <c r="V1626" s="43">
        <v>127.6084975369458</v>
      </c>
      <c r="W1626" s="23">
        <v>239</v>
      </c>
      <c r="X1626" s="44">
        <v>0.99583333333333335</v>
      </c>
      <c r="Y1626" s="45" t="s">
        <v>1214</v>
      </c>
    </row>
    <row r="1627" spans="1:25" ht="16.5" customHeight="1" x14ac:dyDescent="0.25">
      <c r="A1627" s="16">
        <v>26120130</v>
      </c>
      <c r="B1627" s="17" t="s">
        <v>1211</v>
      </c>
      <c r="C1627" s="17" t="s">
        <v>224</v>
      </c>
      <c r="D1627" s="17" t="s">
        <v>901</v>
      </c>
      <c r="E1627" s="17" t="s">
        <v>76</v>
      </c>
      <c r="F1627" s="17">
        <v>9</v>
      </c>
      <c r="G1627" s="17">
        <v>1178</v>
      </c>
      <c r="H1627" s="18">
        <v>-75.915416669999999</v>
      </c>
      <c r="I1627" s="19">
        <v>4.4027777800000001</v>
      </c>
      <c r="J1627" s="42">
        <v>6.7193486590038312</v>
      </c>
      <c r="K1627" s="20">
        <v>6.9540906464757022</v>
      </c>
      <c r="L1627" s="20">
        <v>10.399160035366929</v>
      </c>
      <c r="M1627" s="20">
        <v>10.97800095783863</v>
      </c>
      <c r="N1627" s="20">
        <v>10.104442845514271</v>
      </c>
      <c r="O1627" s="20">
        <v>7.2960942997888809</v>
      </c>
      <c r="P1627" s="20">
        <v>5.6699999999999973</v>
      </c>
      <c r="Q1627" s="20">
        <v>5.4577883472057067</v>
      </c>
      <c r="R1627" s="20">
        <v>9.02800767983355</v>
      </c>
      <c r="S1627" s="20">
        <v>11.552781694906081</v>
      </c>
      <c r="T1627" s="20">
        <v>11.62037037037037</v>
      </c>
      <c r="U1627" s="20">
        <v>7.5987179487179466</v>
      </c>
      <c r="V1627" s="43">
        <v>103.3788034850219</v>
      </c>
      <c r="W1627" s="23">
        <v>347</v>
      </c>
      <c r="X1627" s="44">
        <v>0.96388888888888891</v>
      </c>
      <c r="Y1627" s="45"/>
    </row>
    <row r="1628" spans="1:25" ht="16.5" customHeight="1" x14ac:dyDescent="0.25">
      <c r="A1628" s="16">
        <v>26120180</v>
      </c>
      <c r="B1628" s="17" t="s">
        <v>1211</v>
      </c>
      <c r="C1628" s="17" t="s">
        <v>2421</v>
      </c>
      <c r="D1628" s="17" t="s">
        <v>901</v>
      </c>
      <c r="E1628" s="17" t="s">
        <v>76</v>
      </c>
      <c r="F1628" s="17">
        <v>9</v>
      </c>
      <c r="G1628" s="17">
        <v>1071</v>
      </c>
      <c r="H1628" s="18">
        <v>-75.875333329999989</v>
      </c>
      <c r="I1628" s="19">
        <v>4.40930556</v>
      </c>
      <c r="J1628" s="42">
        <v>8.4076923076923045</v>
      </c>
      <c r="K1628" s="20">
        <v>8.9710151301900076</v>
      </c>
      <c r="L1628" s="20">
        <v>12.093112244897959</v>
      </c>
      <c r="M1628" s="20">
        <v>14.376932223543401</v>
      </c>
      <c r="N1628" s="20">
        <v>13</v>
      </c>
      <c r="O1628" s="20">
        <v>8.7697044334975374</v>
      </c>
      <c r="P1628" s="20">
        <v>7.6802469135802456</v>
      </c>
      <c r="Q1628" s="20">
        <v>7.1975308641975282</v>
      </c>
      <c r="R1628" s="20">
        <v>9.8148148148148131</v>
      </c>
      <c r="S1628" s="20">
        <v>14.26266666666667</v>
      </c>
      <c r="T1628" s="20">
        <v>14.928571428571431</v>
      </c>
      <c r="U1628" s="20">
        <v>9.8928571428571423</v>
      </c>
      <c r="V1628" s="43">
        <v>129.3951441705091</v>
      </c>
      <c r="W1628" s="23">
        <v>330</v>
      </c>
      <c r="X1628" s="44">
        <v>0.91666666666666663</v>
      </c>
      <c r="Y1628" s="45"/>
    </row>
    <row r="1629" spans="1:25" ht="16.5" customHeight="1" x14ac:dyDescent="0.25">
      <c r="A1629" s="16">
        <v>26100400</v>
      </c>
      <c r="B1629" s="17" t="s">
        <v>1211</v>
      </c>
      <c r="C1629" s="17" t="s">
        <v>2422</v>
      </c>
      <c r="D1629" s="17" t="s">
        <v>901</v>
      </c>
      <c r="E1629" s="17" t="s">
        <v>76</v>
      </c>
      <c r="F1629" s="17">
        <v>9</v>
      </c>
      <c r="G1629" s="17">
        <v>17</v>
      </c>
      <c r="H1629" s="18">
        <v>-76.02</v>
      </c>
      <c r="I1629" s="19">
        <v>4.3099999999999996</v>
      </c>
      <c r="J1629" s="42">
        <v>4.5789473684210522</v>
      </c>
      <c r="K1629" s="20">
        <v>5.3615526617202862</v>
      </c>
      <c r="L1629" s="20">
        <v>8.5433588761174946</v>
      </c>
      <c r="M1629" s="20">
        <v>11</v>
      </c>
      <c r="N1629" s="20">
        <v>8.9999999999999982</v>
      </c>
      <c r="O1629" s="20">
        <v>7.3684210526315796</v>
      </c>
      <c r="P1629" s="20">
        <v>6.7894736842105248</v>
      </c>
      <c r="Q1629" s="20">
        <v>6.1111111111111116</v>
      </c>
      <c r="R1629" s="20">
        <v>8.1764705882352935</v>
      </c>
      <c r="S1629" s="20">
        <v>10.68333333333333</v>
      </c>
      <c r="T1629" s="20">
        <v>9.8584392014519047</v>
      </c>
      <c r="U1629" s="20">
        <v>7.6315789473684186</v>
      </c>
      <c r="V1629" s="43">
        <v>95.102686824600994</v>
      </c>
      <c r="W1629" s="23">
        <v>220</v>
      </c>
      <c r="X1629" s="44">
        <v>0.91666666666666663</v>
      </c>
      <c r="Y1629" s="45" t="s">
        <v>1214</v>
      </c>
    </row>
    <row r="1630" spans="1:25" ht="16.5" customHeight="1" x14ac:dyDescent="0.25">
      <c r="A1630" s="16">
        <v>26105110</v>
      </c>
      <c r="B1630" s="17" t="s">
        <v>1236</v>
      </c>
      <c r="C1630" s="17" t="s">
        <v>958</v>
      </c>
      <c r="D1630" s="17" t="s">
        <v>901</v>
      </c>
      <c r="E1630" s="17" t="s">
        <v>76</v>
      </c>
      <c r="F1630" s="17">
        <v>9</v>
      </c>
      <c r="G1630" s="17">
        <v>954</v>
      </c>
      <c r="H1630" s="18">
        <v>-76.084527780000002</v>
      </c>
      <c r="I1630" s="19">
        <v>4.3244999999999996</v>
      </c>
      <c r="J1630" s="42">
        <v>8.2629629629629626</v>
      </c>
      <c r="K1630" s="20">
        <v>8.5865976695718089</v>
      </c>
      <c r="L1630" s="20">
        <v>13.66666666666667</v>
      </c>
      <c r="M1630" s="20">
        <v>16.206896551724139</v>
      </c>
      <c r="N1630" s="20">
        <v>16.624691358024691</v>
      </c>
      <c r="O1630" s="20">
        <v>12.296296296296299</v>
      </c>
      <c r="P1630" s="20">
        <v>11.04615384615385</v>
      </c>
      <c r="Q1630" s="20">
        <v>9.5920329670329636</v>
      </c>
      <c r="R1630" s="20">
        <v>11.964285714285721</v>
      </c>
      <c r="S1630" s="20">
        <v>16.620689655172409</v>
      </c>
      <c r="T1630" s="20">
        <v>15.336206896551721</v>
      </c>
      <c r="U1630" s="20">
        <v>11.077777777777779</v>
      </c>
      <c r="V1630" s="43">
        <v>151.281258362221</v>
      </c>
      <c r="W1630" s="23">
        <v>327</v>
      </c>
      <c r="X1630" s="44">
        <v>0.90833333333333333</v>
      </c>
      <c r="Y1630" s="45"/>
    </row>
    <row r="1631" spans="1:25" ht="16.5" customHeight="1" x14ac:dyDescent="0.25">
      <c r="A1631" s="16">
        <v>26100360</v>
      </c>
      <c r="B1631" s="17" t="s">
        <v>1211</v>
      </c>
      <c r="C1631" s="17" t="s">
        <v>2423</v>
      </c>
      <c r="D1631" s="17" t="s">
        <v>901</v>
      </c>
      <c r="E1631" s="17" t="s">
        <v>76</v>
      </c>
      <c r="F1631" s="17">
        <v>9</v>
      </c>
      <c r="G1631" s="17">
        <v>1024</v>
      </c>
      <c r="H1631" s="18">
        <v>-75.95</v>
      </c>
      <c r="I1631" s="19">
        <v>4.4000000000000004</v>
      </c>
      <c r="J1631" s="42">
        <v>6.1499999999999986</v>
      </c>
      <c r="K1631" s="20">
        <v>6.6928816593687284</v>
      </c>
      <c r="L1631" s="20">
        <v>10.95</v>
      </c>
      <c r="M1631" s="20">
        <v>13</v>
      </c>
      <c r="N1631" s="20">
        <v>11.05</v>
      </c>
      <c r="O1631" s="20">
        <v>8.4500000000000011</v>
      </c>
      <c r="P1631" s="20">
        <v>7.2</v>
      </c>
      <c r="Q1631" s="20">
        <v>5.6999999999999984</v>
      </c>
      <c r="R1631" s="20">
        <v>9.4499999999999993</v>
      </c>
      <c r="S1631" s="20">
        <v>12.5</v>
      </c>
      <c r="T1631" s="20">
        <v>11.837931034482761</v>
      </c>
      <c r="U1631" s="20">
        <v>8.1499999999999968</v>
      </c>
      <c r="V1631" s="43">
        <v>111.1308126938515</v>
      </c>
      <c r="W1631" s="23">
        <v>240</v>
      </c>
      <c r="X1631" s="44">
        <v>1</v>
      </c>
      <c r="Y1631" s="45" t="s">
        <v>1214</v>
      </c>
    </row>
    <row r="1632" spans="1:25" ht="16.5" customHeight="1" x14ac:dyDescent="0.25">
      <c r="A1632" s="16">
        <v>26100780</v>
      </c>
      <c r="B1632" s="17" t="s">
        <v>1211</v>
      </c>
      <c r="C1632" s="17" t="s">
        <v>901</v>
      </c>
      <c r="D1632" s="17" t="s">
        <v>901</v>
      </c>
      <c r="E1632" s="17" t="s">
        <v>76</v>
      </c>
      <c r="F1632" s="17">
        <v>9</v>
      </c>
      <c r="G1632" s="17">
        <v>953</v>
      </c>
      <c r="H1632" s="18">
        <v>-76.073499999999996</v>
      </c>
      <c r="I1632" s="19">
        <v>4.3830555599999999</v>
      </c>
      <c r="J1632" s="42">
        <v>5.3666666666666636</v>
      </c>
      <c r="K1632" s="20">
        <v>6.7621408045977018</v>
      </c>
      <c r="L1632" s="20">
        <v>10.6</v>
      </c>
      <c r="M1632" s="20">
        <v>12.7183908045977</v>
      </c>
      <c r="N1632" s="20">
        <v>11.68965517241379</v>
      </c>
      <c r="O1632" s="20">
        <v>8.9310344827586228</v>
      </c>
      <c r="P1632" s="20">
        <v>8.2068965517241352</v>
      </c>
      <c r="Q1632" s="20">
        <v>7.5862068965517224</v>
      </c>
      <c r="R1632" s="20">
        <v>9.6896551724137918</v>
      </c>
      <c r="S1632" s="20">
        <v>12.035714285714279</v>
      </c>
      <c r="T1632" s="20">
        <v>11.6551724137931</v>
      </c>
      <c r="U1632" s="20">
        <v>7.5620689655172386</v>
      </c>
      <c r="V1632" s="43">
        <v>112.8036022167488</v>
      </c>
      <c r="W1632" s="23">
        <v>351</v>
      </c>
      <c r="X1632" s="44">
        <v>0.97499999999999998</v>
      </c>
      <c r="Y1632" s="45"/>
    </row>
    <row r="1633" spans="1:25" ht="16.5" customHeight="1" x14ac:dyDescent="0.25">
      <c r="A1633" s="16">
        <v>42040010</v>
      </c>
      <c r="B1633" s="17" t="s">
        <v>1211</v>
      </c>
      <c r="C1633" s="17" t="s">
        <v>2424</v>
      </c>
      <c r="D1633" s="17" t="s">
        <v>2425</v>
      </c>
      <c r="E1633" s="17" t="s">
        <v>312</v>
      </c>
      <c r="F1633" s="17">
        <v>3</v>
      </c>
      <c r="G1633" s="17">
        <v>200</v>
      </c>
      <c r="H1633" s="18">
        <v>-71.040000000000006</v>
      </c>
      <c r="I1633" s="19">
        <v>0.87</v>
      </c>
      <c r="J1633" s="42">
        <v>12.706896551724141</v>
      </c>
      <c r="K1633" s="20">
        <v>14.316348522167489</v>
      </c>
      <c r="L1633" s="20">
        <v>18.255467372134039</v>
      </c>
      <c r="M1633" s="20">
        <v>20.802122015915121</v>
      </c>
      <c r="N1633" s="20">
        <v>22.967610837438421</v>
      </c>
      <c r="O1633" s="20">
        <v>23.37931034482758</v>
      </c>
      <c r="P1633" s="20">
        <v>22.685057471264361</v>
      </c>
      <c r="Q1633" s="20">
        <v>19.01783590963139</v>
      </c>
      <c r="R1633" s="20">
        <v>17.244351961950059</v>
      </c>
      <c r="S1633" s="20">
        <v>17.714285714285712</v>
      </c>
      <c r="T1633" s="20">
        <v>16.733990147783249</v>
      </c>
      <c r="U1633" s="20">
        <v>15.093596059113301</v>
      </c>
      <c r="V1633" s="43">
        <v>220.91687290823489</v>
      </c>
      <c r="W1633" s="23">
        <v>339</v>
      </c>
      <c r="X1633" s="44">
        <v>0.94166666666666665</v>
      </c>
      <c r="Y1633" s="45"/>
    </row>
    <row r="1634" spans="1:25" ht="16.5" customHeight="1" x14ac:dyDescent="0.25">
      <c r="A1634" s="16">
        <v>42060010</v>
      </c>
      <c r="B1634" s="17" t="s">
        <v>1211</v>
      </c>
      <c r="C1634" s="17" t="s">
        <v>2426</v>
      </c>
      <c r="D1634" s="17" t="s">
        <v>313</v>
      </c>
      <c r="E1634" s="17" t="s">
        <v>312</v>
      </c>
      <c r="F1634" s="17">
        <v>3</v>
      </c>
      <c r="G1634" s="17">
        <v>195</v>
      </c>
      <c r="H1634" s="18">
        <v>-70.78</v>
      </c>
      <c r="I1634" s="19">
        <v>0.91</v>
      </c>
      <c r="J1634" s="42">
        <v>14.178571428571431</v>
      </c>
      <c r="K1634" s="20">
        <v>13.242348567779599</v>
      </c>
      <c r="L1634" s="20">
        <v>17.853128991060029</v>
      </c>
      <c r="M1634" s="20">
        <v>21.173807035875999</v>
      </c>
      <c r="N1634" s="20">
        <v>23.933497536945811</v>
      </c>
      <c r="O1634" s="20">
        <v>23.157471264367821</v>
      </c>
      <c r="P1634" s="20">
        <v>22.244946492271101</v>
      </c>
      <c r="Q1634" s="20">
        <v>20.617333333333331</v>
      </c>
      <c r="R1634" s="20">
        <v>16.42307692307692</v>
      </c>
      <c r="S1634" s="20">
        <v>16.989417989417991</v>
      </c>
      <c r="T1634" s="20">
        <v>17.250047366426681</v>
      </c>
      <c r="U1634" s="20">
        <v>16.708928571428569</v>
      </c>
      <c r="V1634" s="43">
        <v>223.77257550055529</v>
      </c>
      <c r="W1634" s="23">
        <v>333</v>
      </c>
      <c r="X1634" s="44">
        <v>0.92500000000000004</v>
      </c>
      <c r="Y1634" s="45"/>
    </row>
    <row r="1635" spans="1:25" ht="16.5" customHeight="1" x14ac:dyDescent="0.25">
      <c r="A1635" s="16">
        <v>42050020</v>
      </c>
      <c r="B1635" s="17" t="s">
        <v>1211</v>
      </c>
      <c r="C1635" s="17" t="s">
        <v>2427</v>
      </c>
      <c r="D1635" s="17" t="s">
        <v>313</v>
      </c>
      <c r="E1635" s="17" t="s">
        <v>312</v>
      </c>
      <c r="F1635" s="17">
        <v>3</v>
      </c>
      <c r="G1635" s="17">
        <v>190</v>
      </c>
      <c r="H1635" s="18">
        <v>-70.73</v>
      </c>
      <c r="I1635" s="19">
        <v>1.1000000000000001</v>
      </c>
      <c r="J1635" s="42">
        <v>10.96666666666667</v>
      </c>
      <c r="K1635" s="20">
        <v>11.288403119868629</v>
      </c>
      <c r="L1635" s="20">
        <v>15.819868637110011</v>
      </c>
      <c r="M1635" s="20">
        <v>20.13333333333334</v>
      </c>
      <c r="N1635" s="20">
        <v>22.163580246913579</v>
      </c>
      <c r="O1635" s="20">
        <v>21.037037037037042</v>
      </c>
      <c r="P1635" s="20">
        <v>20.72111111111111</v>
      </c>
      <c r="Q1635" s="20">
        <v>17.266666666666659</v>
      </c>
      <c r="R1635" s="20">
        <v>14.3448275862069</v>
      </c>
      <c r="S1635" s="20">
        <v>14.448809523809521</v>
      </c>
      <c r="T1635" s="20">
        <v>14.892857142857141</v>
      </c>
      <c r="U1635" s="20">
        <v>12.88187739463601</v>
      </c>
      <c r="V1635" s="43">
        <v>195.96503846621661</v>
      </c>
      <c r="W1635" s="23">
        <v>354</v>
      </c>
      <c r="X1635" s="44">
        <v>0.98333333333333328</v>
      </c>
      <c r="Y1635" s="45"/>
    </row>
    <row r="1636" spans="1:25" ht="16.5" customHeight="1" x14ac:dyDescent="0.25">
      <c r="A1636" s="16">
        <v>42070020</v>
      </c>
      <c r="B1636" s="17" t="s">
        <v>1211</v>
      </c>
      <c r="C1636" s="17" t="s">
        <v>2428</v>
      </c>
      <c r="D1636" s="17" t="s">
        <v>313</v>
      </c>
      <c r="E1636" s="17" t="s">
        <v>312</v>
      </c>
      <c r="F1636" s="17">
        <v>3</v>
      </c>
      <c r="G1636" s="17">
        <v>185</v>
      </c>
      <c r="H1636" s="18">
        <v>-70.290000000000006</v>
      </c>
      <c r="I1636" s="19">
        <v>1.31</v>
      </c>
      <c r="J1636" s="42">
        <v>11.71555555555555</v>
      </c>
      <c r="K1636" s="20">
        <v>11.238576524545611</v>
      </c>
      <c r="L1636" s="20">
        <v>16.142857142857139</v>
      </c>
      <c r="M1636" s="20">
        <v>17.1304945054945</v>
      </c>
      <c r="N1636" s="20">
        <v>18.849886320575969</v>
      </c>
      <c r="O1636" s="20">
        <v>18.26905065985526</v>
      </c>
      <c r="P1636" s="20">
        <v>18.011602744546089</v>
      </c>
      <c r="Q1636" s="20">
        <v>15.83382411968619</v>
      </c>
      <c r="R1636" s="20">
        <v>13.498447204968951</v>
      </c>
      <c r="S1636" s="20">
        <v>14.64540816326531</v>
      </c>
      <c r="T1636" s="20">
        <v>13.63227513227514</v>
      </c>
      <c r="U1636" s="20">
        <v>15.32298850574713</v>
      </c>
      <c r="V1636" s="43">
        <v>184.29096657937279</v>
      </c>
      <c r="W1636" s="23">
        <v>338</v>
      </c>
      <c r="X1636" s="44">
        <v>0.93888888888888888</v>
      </c>
      <c r="Y1636" s="45"/>
    </row>
    <row r="1637" spans="1:25" ht="16.5" customHeight="1" x14ac:dyDescent="0.25">
      <c r="A1637" s="16">
        <v>42080010</v>
      </c>
      <c r="B1637" s="17" t="s">
        <v>1211</v>
      </c>
      <c r="C1637" s="17" t="s">
        <v>2429</v>
      </c>
      <c r="D1637" s="17" t="s">
        <v>313</v>
      </c>
      <c r="E1637" s="17" t="s">
        <v>312</v>
      </c>
      <c r="F1637" s="17">
        <v>3</v>
      </c>
      <c r="G1637" s="17">
        <v>175</v>
      </c>
      <c r="H1637" s="18">
        <v>-69.910861109999999</v>
      </c>
      <c r="I1637" s="19">
        <v>1.19825</v>
      </c>
      <c r="J1637" s="42">
        <v>14.6</v>
      </c>
      <c r="K1637" s="20">
        <v>13.10447454844007</v>
      </c>
      <c r="L1637" s="20">
        <v>16.671111111111109</v>
      </c>
      <c r="M1637" s="20">
        <v>17.399999999999999</v>
      </c>
      <c r="N1637" s="20">
        <v>20.855555555555551</v>
      </c>
      <c r="O1637" s="20">
        <v>21.222354340071352</v>
      </c>
      <c r="P1637" s="20">
        <v>20.241379310344829</v>
      </c>
      <c r="Q1637" s="20">
        <v>18.12643678160919</v>
      </c>
      <c r="R1637" s="20">
        <v>15.39226418536763</v>
      </c>
      <c r="S1637" s="20">
        <v>15.0628078817734</v>
      </c>
      <c r="T1637" s="20">
        <v>16.481609195402299</v>
      </c>
      <c r="U1637" s="20">
        <v>17</v>
      </c>
      <c r="V1637" s="43">
        <v>206.15799290967539</v>
      </c>
      <c r="W1637" s="23">
        <v>352</v>
      </c>
      <c r="X1637" s="44">
        <v>0.97777777777777775</v>
      </c>
      <c r="Y1637" s="45"/>
    </row>
    <row r="1638" spans="1:25" ht="16.5" customHeight="1" x14ac:dyDescent="0.25">
      <c r="A1638" s="16">
        <v>42080020</v>
      </c>
      <c r="B1638" s="17" t="s">
        <v>1211</v>
      </c>
      <c r="C1638" s="17" t="s">
        <v>2430</v>
      </c>
      <c r="D1638" s="17" t="s">
        <v>313</v>
      </c>
      <c r="E1638" s="17" t="s">
        <v>312</v>
      </c>
      <c r="F1638" s="17">
        <v>3</v>
      </c>
      <c r="G1638" s="17">
        <v>172</v>
      </c>
      <c r="H1638" s="18">
        <v>-69.843944440000001</v>
      </c>
      <c r="I1638" s="19">
        <v>1.07394444</v>
      </c>
      <c r="J1638" s="42">
        <v>14.094252873563221</v>
      </c>
      <c r="K1638" s="20">
        <v>14.140595804314589</v>
      </c>
      <c r="L1638" s="20">
        <v>17.01264367816092</v>
      </c>
      <c r="M1638" s="20">
        <v>18.186682520808571</v>
      </c>
      <c r="N1638" s="20">
        <v>21.62747252747252</v>
      </c>
      <c r="O1638" s="20">
        <v>21.562792677735199</v>
      </c>
      <c r="P1638" s="20">
        <v>21.403091557669441</v>
      </c>
      <c r="Q1638" s="20">
        <v>18.34113300492611</v>
      </c>
      <c r="R1638" s="20">
        <v>15</v>
      </c>
      <c r="S1638" s="20">
        <v>14.821428571428569</v>
      </c>
      <c r="T1638" s="20">
        <v>15.606420927467299</v>
      </c>
      <c r="U1638" s="20">
        <v>14.801358024691361</v>
      </c>
      <c r="V1638" s="43">
        <v>206.59787216823781</v>
      </c>
      <c r="W1638" s="23">
        <v>341</v>
      </c>
      <c r="X1638" s="44">
        <v>0.94722222222222219</v>
      </c>
      <c r="Y1638" s="45"/>
    </row>
    <row r="1639" spans="1:25" ht="16.5" customHeight="1" x14ac:dyDescent="0.25">
      <c r="A1639" s="16">
        <v>42070010</v>
      </c>
      <c r="B1639" s="17" t="s">
        <v>1211</v>
      </c>
      <c r="C1639" s="17" t="s">
        <v>2431</v>
      </c>
      <c r="D1639" s="17" t="s">
        <v>313</v>
      </c>
      <c r="E1639" s="17" t="s">
        <v>312</v>
      </c>
      <c r="F1639" s="17">
        <v>3</v>
      </c>
      <c r="G1639" s="17">
        <v>185</v>
      </c>
      <c r="H1639" s="18">
        <v>-70.709999999999994</v>
      </c>
      <c r="I1639" s="19">
        <v>1.21</v>
      </c>
      <c r="J1639" s="42">
        <v>10.266666666666669</v>
      </c>
      <c r="K1639" s="20">
        <v>11.757125021233231</v>
      </c>
      <c r="L1639" s="20">
        <v>16.55057471264368</v>
      </c>
      <c r="M1639" s="20">
        <v>17.900118906064211</v>
      </c>
      <c r="N1639" s="20">
        <v>21.341260404280622</v>
      </c>
      <c r="O1639" s="20">
        <v>20.701863354037261</v>
      </c>
      <c r="P1639" s="20">
        <v>20.188034188034191</v>
      </c>
      <c r="Q1639" s="20">
        <v>18.56818019561647</v>
      </c>
      <c r="R1639" s="20">
        <v>15.265251989389929</v>
      </c>
      <c r="S1639" s="20">
        <v>14.94376026272578</v>
      </c>
      <c r="T1639" s="20">
        <v>14.01149425287357</v>
      </c>
      <c r="U1639" s="20">
        <v>13.922222222222221</v>
      </c>
      <c r="V1639" s="43">
        <v>195.41655217578781</v>
      </c>
      <c r="W1639" s="23">
        <v>347</v>
      </c>
      <c r="X1639" s="44">
        <v>0.96388888888888891</v>
      </c>
      <c r="Y1639" s="45"/>
    </row>
    <row r="1640" spans="1:25" ht="16.5" customHeight="1" x14ac:dyDescent="0.25">
      <c r="A1640" s="16">
        <v>42070030</v>
      </c>
      <c r="B1640" s="17" t="s">
        <v>1211</v>
      </c>
      <c r="C1640" s="17" t="s">
        <v>2432</v>
      </c>
      <c r="D1640" s="17" t="s">
        <v>313</v>
      </c>
      <c r="E1640" s="17" t="s">
        <v>312</v>
      </c>
      <c r="F1640" s="17">
        <v>3</v>
      </c>
      <c r="G1640" s="17">
        <v>175</v>
      </c>
      <c r="H1640" s="18">
        <v>-69.91069444</v>
      </c>
      <c r="I1640" s="19">
        <v>0.99372221999999999</v>
      </c>
      <c r="J1640" s="42">
        <v>12.9</v>
      </c>
      <c r="K1640" s="20">
        <v>11.60615763546798</v>
      </c>
      <c r="L1640" s="20">
        <v>14.657283950617289</v>
      </c>
      <c r="M1640" s="20">
        <v>16.376923076923081</v>
      </c>
      <c r="N1640" s="20">
        <v>18.66634920634921</v>
      </c>
      <c r="O1640" s="20">
        <v>19.28850574712644</v>
      </c>
      <c r="P1640" s="20">
        <v>18.478888888888889</v>
      </c>
      <c r="Q1640" s="20">
        <v>15.53333333333333</v>
      </c>
      <c r="R1640" s="20">
        <v>12.63095238095238</v>
      </c>
      <c r="S1640" s="20">
        <v>11.993301625049551</v>
      </c>
      <c r="T1640" s="20">
        <v>12.87701149425288</v>
      </c>
      <c r="U1640" s="20">
        <v>13.8</v>
      </c>
      <c r="V1640" s="43">
        <v>178.808707338961</v>
      </c>
      <c r="W1640" s="23">
        <v>359</v>
      </c>
      <c r="X1640" s="44">
        <v>0.99722222222222223</v>
      </c>
      <c r="Y1640" s="45"/>
    </row>
    <row r="1641" spans="1:25" ht="16.5" customHeight="1" x14ac:dyDescent="0.25">
      <c r="A1641" s="16">
        <v>32200010</v>
      </c>
      <c r="B1641" s="17" t="s">
        <v>1211</v>
      </c>
      <c r="C1641" s="17" t="s">
        <v>2433</v>
      </c>
      <c r="D1641" s="17" t="s">
        <v>283</v>
      </c>
      <c r="E1641" s="17" t="s">
        <v>92</v>
      </c>
      <c r="F1641" s="17">
        <v>3</v>
      </c>
      <c r="G1641" s="17">
        <v>94</v>
      </c>
      <c r="H1641" s="18">
        <v>-68.319999999999993</v>
      </c>
      <c r="I1641" s="19">
        <v>3.99</v>
      </c>
      <c r="J1641" s="42">
        <v>7.2211111111111093</v>
      </c>
      <c r="K1641" s="20">
        <v>6.9941183964667912</v>
      </c>
      <c r="L1641" s="20">
        <v>9.1271604938271569</v>
      </c>
      <c r="M1641" s="20">
        <v>13.703703703703701</v>
      </c>
      <c r="N1641" s="20">
        <v>17.36666666666666</v>
      </c>
      <c r="O1641" s="20">
        <v>18.37037037037037</v>
      </c>
      <c r="P1641" s="20">
        <v>18.2367816091954</v>
      </c>
      <c r="Q1641" s="20">
        <v>16.259080459770111</v>
      </c>
      <c r="R1641" s="20">
        <v>11.392857142857149</v>
      </c>
      <c r="S1641" s="20">
        <v>9.9083333333333279</v>
      </c>
      <c r="T1641" s="20">
        <v>9.9285714285714288</v>
      </c>
      <c r="U1641" s="20">
        <v>7.9310344827586174</v>
      </c>
      <c r="V1641" s="43">
        <v>146.43978919863179</v>
      </c>
      <c r="W1641" s="23">
        <v>342</v>
      </c>
      <c r="X1641" s="44">
        <v>0.95</v>
      </c>
      <c r="Y1641" s="45"/>
    </row>
    <row r="1642" spans="1:25" ht="16.5" customHeight="1" x14ac:dyDescent="0.25">
      <c r="A1642" s="16">
        <v>33050020</v>
      </c>
      <c r="B1642" s="17" t="s">
        <v>1211</v>
      </c>
      <c r="C1642" s="17" t="s">
        <v>1416</v>
      </c>
      <c r="D1642" s="17" t="s">
        <v>283</v>
      </c>
      <c r="E1642" s="17" t="s">
        <v>92</v>
      </c>
      <c r="F1642" s="17">
        <v>3</v>
      </c>
      <c r="G1642" s="17">
        <v>90</v>
      </c>
      <c r="H1642" s="18">
        <v>-69.605833329999996</v>
      </c>
      <c r="I1642" s="19">
        <v>4.5161111099999998</v>
      </c>
      <c r="J1642" s="42">
        <v>4.4399999999999986</v>
      </c>
      <c r="K1642" s="20">
        <v>4.823473786066149</v>
      </c>
      <c r="L1642" s="20">
        <v>7.2399999999999967</v>
      </c>
      <c r="M1642" s="20">
        <v>12.59948979591837</v>
      </c>
      <c r="N1642" s="20">
        <v>16.738961553705909</v>
      </c>
      <c r="O1642" s="20">
        <v>17.234195402298852</v>
      </c>
      <c r="P1642" s="20">
        <v>18.163129973474799</v>
      </c>
      <c r="Q1642" s="20">
        <v>16.017857142857139</v>
      </c>
      <c r="R1642" s="20">
        <v>14</v>
      </c>
      <c r="S1642" s="20">
        <v>13.125</v>
      </c>
      <c r="T1642" s="20">
        <v>11.48143236074271</v>
      </c>
      <c r="U1642" s="20">
        <v>8.1249999999999982</v>
      </c>
      <c r="V1642" s="43">
        <v>143.9885400150639</v>
      </c>
      <c r="W1642" s="23">
        <v>319</v>
      </c>
      <c r="X1642" s="44">
        <v>0.88611111111111107</v>
      </c>
      <c r="Y1642" s="45"/>
    </row>
    <row r="1643" spans="1:25" ht="16.5" customHeight="1" x14ac:dyDescent="0.25">
      <c r="A1643" s="16">
        <v>34015010</v>
      </c>
      <c r="B1643" s="17" t="s">
        <v>1227</v>
      </c>
      <c r="C1643" s="17" t="s">
        <v>2434</v>
      </c>
      <c r="D1643" s="17" t="s">
        <v>283</v>
      </c>
      <c r="E1643" s="17" t="s">
        <v>92</v>
      </c>
      <c r="F1643" s="17">
        <v>3</v>
      </c>
      <c r="G1643" s="17">
        <v>171</v>
      </c>
      <c r="H1643" s="18">
        <v>-70.930111109999999</v>
      </c>
      <c r="I1643" s="19">
        <v>4.5539444400000004</v>
      </c>
      <c r="J1643" s="42">
        <v>3.4827586206896561</v>
      </c>
      <c r="K1643" s="20">
        <v>4.6590019893899202</v>
      </c>
      <c r="L1643" s="20">
        <v>9.9595719381688461</v>
      </c>
      <c r="M1643" s="20">
        <v>19.26634958382877</v>
      </c>
      <c r="N1643" s="20">
        <v>23.953333333333319</v>
      </c>
      <c r="O1643" s="20">
        <v>24.15695600475625</v>
      </c>
      <c r="P1643" s="20">
        <v>25.06666666666667</v>
      </c>
      <c r="Q1643" s="20">
        <v>21.98045977011493</v>
      </c>
      <c r="R1643" s="20">
        <v>19.563464696223321</v>
      </c>
      <c r="S1643" s="20">
        <v>18.946666666666669</v>
      </c>
      <c r="T1643" s="20">
        <v>15.57662835249042</v>
      </c>
      <c r="U1643" s="20">
        <v>8.8509852216748737</v>
      </c>
      <c r="V1643" s="43">
        <v>195.4628428440036</v>
      </c>
      <c r="W1643" s="23">
        <v>354</v>
      </c>
      <c r="X1643" s="44">
        <v>0.98333333333333328</v>
      </c>
      <c r="Y1643" s="45"/>
    </row>
    <row r="1644" spans="1:25" ht="16.5" customHeight="1" x14ac:dyDescent="0.25">
      <c r="A1644" s="16">
        <v>38030010</v>
      </c>
      <c r="B1644" s="17" t="s">
        <v>1211</v>
      </c>
      <c r="C1644" s="17" t="s">
        <v>2435</v>
      </c>
      <c r="D1644" s="17" t="s">
        <v>283</v>
      </c>
      <c r="E1644" s="17" t="s">
        <v>92</v>
      </c>
      <c r="F1644" s="17">
        <v>3</v>
      </c>
      <c r="G1644" s="17">
        <v>88</v>
      </c>
      <c r="H1644" s="18">
        <v>-67.86</v>
      </c>
      <c r="I1644" s="19">
        <v>4.5499972199999998</v>
      </c>
      <c r="J1644" s="42">
        <v>7.1350931677018608</v>
      </c>
      <c r="K1644" s="20">
        <v>6.7348881362889976</v>
      </c>
      <c r="L1644" s="20">
        <v>8.8863711001642027</v>
      </c>
      <c r="M1644" s="20">
        <v>13.72413793103448</v>
      </c>
      <c r="N1644" s="20">
        <v>18.573171268771741</v>
      </c>
      <c r="O1644" s="20">
        <v>19.725287356321839</v>
      </c>
      <c r="P1644" s="20">
        <v>21.548953301127209</v>
      </c>
      <c r="Q1644" s="20">
        <v>18.963054187192121</v>
      </c>
      <c r="R1644" s="20">
        <v>13.861904761904761</v>
      </c>
      <c r="S1644" s="20">
        <v>12.54666666666667</v>
      </c>
      <c r="T1644" s="20">
        <v>11.22463768115942</v>
      </c>
      <c r="U1644" s="20">
        <v>10.021907849494051</v>
      </c>
      <c r="V1644" s="43">
        <v>162.94607340782741</v>
      </c>
      <c r="W1644" s="23">
        <v>350</v>
      </c>
      <c r="X1644" s="44">
        <v>0.97222222222222221</v>
      </c>
      <c r="Y1644" s="45"/>
    </row>
    <row r="1645" spans="1:25" ht="16.5" customHeight="1" x14ac:dyDescent="0.25">
      <c r="A1645" s="16">
        <v>38027020</v>
      </c>
      <c r="B1645" s="17" t="s">
        <v>1564</v>
      </c>
      <c r="C1645" s="17" t="s">
        <v>1229</v>
      </c>
      <c r="D1645" s="17" t="s">
        <v>283</v>
      </c>
      <c r="E1645" s="17" t="s">
        <v>92</v>
      </c>
      <c r="F1645" s="17">
        <v>3</v>
      </c>
      <c r="G1645" s="17">
        <v>79</v>
      </c>
      <c r="H1645" s="18">
        <v>-67.834166670000002</v>
      </c>
      <c r="I1645" s="19">
        <v>4.9568611100000002</v>
      </c>
      <c r="J1645" s="42">
        <v>4.117283950617284</v>
      </c>
      <c r="K1645" s="20">
        <v>5.6373722860791826</v>
      </c>
      <c r="L1645" s="20">
        <v>8.518518518518519</v>
      </c>
      <c r="M1645" s="20">
        <v>13.259062776304161</v>
      </c>
      <c r="N1645" s="20">
        <v>18.39135802469136</v>
      </c>
      <c r="O1645" s="20">
        <v>19.02554278416347</v>
      </c>
      <c r="P1645" s="20">
        <v>19.51428571428572</v>
      </c>
      <c r="Q1645" s="20">
        <v>16.25632183908046</v>
      </c>
      <c r="R1645" s="20">
        <v>12.818602193156289</v>
      </c>
      <c r="S1645" s="20">
        <v>11.93846153846154</v>
      </c>
      <c r="T1645" s="20">
        <v>9.8148148148148131</v>
      </c>
      <c r="U1645" s="20">
        <v>6.8174603174603146</v>
      </c>
      <c r="V1645" s="43">
        <v>146.1090847576331</v>
      </c>
      <c r="W1645" s="23">
        <v>329</v>
      </c>
      <c r="X1645" s="44">
        <v>0.91388888888888886</v>
      </c>
      <c r="Y1645" s="45"/>
    </row>
    <row r="1646" spans="1:25" ht="16.5" customHeight="1" x14ac:dyDescent="0.25">
      <c r="A1646" s="16">
        <v>33060010</v>
      </c>
      <c r="B1646" s="17" t="s">
        <v>1211</v>
      </c>
      <c r="C1646" s="17" t="s">
        <v>182</v>
      </c>
      <c r="D1646" s="17" t="s">
        <v>283</v>
      </c>
      <c r="E1646" s="17" t="s">
        <v>92</v>
      </c>
      <c r="F1646" s="17">
        <v>3</v>
      </c>
      <c r="G1646" s="17">
        <v>87</v>
      </c>
      <c r="H1646" s="18">
        <v>-68.36</v>
      </c>
      <c r="I1646" s="19">
        <v>4.87</v>
      </c>
      <c r="J1646" s="42">
        <v>5.6333333333333311</v>
      </c>
      <c r="K1646" s="20">
        <v>6.6299363711001638</v>
      </c>
      <c r="L1646" s="20">
        <v>9.3455555555555527</v>
      </c>
      <c r="M1646" s="20">
        <v>14.866666666666671</v>
      </c>
      <c r="N1646" s="20">
        <v>20.080459770114949</v>
      </c>
      <c r="O1646" s="20">
        <v>21.3</v>
      </c>
      <c r="P1646" s="20">
        <v>22.712619047619039</v>
      </c>
      <c r="Q1646" s="20">
        <v>20.22923371647509</v>
      </c>
      <c r="R1646" s="20">
        <v>14.86666666666666</v>
      </c>
      <c r="S1646" s="20">
        <v>13.391954022988511</v>
      </c>
      <c r="T1646" s="20">
        <v>12.17241379310345</v>
      </c>
      <c r="U1646" s="20">
        <v>9.7689655172413783</v>
      </c>
      <c r="V1646" s="43">
        <v>170.99780446086481</v>
      </c>
      <c r="W1646" s="23">
        <v>356</v>
      </c>
      <c r="X1646" s="44">
        <v>0.98888888888888893</v>
      </c>
      <c r="Y1646" s="45"/>
    </row>
    <row r="1647" spans="1:25" ht="16.5" customHeight="1" x14ac:dyDescent="0.25">
      <c r="A1647" s="16">
        <v>35260070</v>
      </c>
      <c r="B1647" s="17" t="s">
        <v>1211</v>
      </c>
      <c r="C1647" s="17" t="s">
        <v>2436</v>
      </c>
      <c r="D1647" s="17" t="s">
        <v>1660</v>
      </c>
      <c r="E1647" s="17" t="s">
        <v>92</v>
      </c>
      <c r="F1647" s="17">
        <v>3</v>
      </c>
      <c r="G1647" s="17">
        <v>92</v>
      </c>
      <c r="H1647" s="18">
        <v>-69.989999999999995</v>
      </c>
      <c r="I1647" s="19">
        <v>5.79</v>
      </c>
      <c r="J1647" s="42">
        <v>1.241379310344827</v>
      </c>
      <c r="K1647" s="20">
        <v>1.485200441651096</v>
      </c>
      <c r="L1647" s="20">
        <v>4.1034482758620676</v>
      </c>
      <c r="M1647" s="20">
        <v>10.15219976218787</v>
      </c>
      <c r="N1647" s="20">
        <v>16.02183908045977</v>
      </c>
      <c r="O1647" s="20">
        <v>18.71343638525564</v>
      </c>
      <c r="P1647" s="20">
        <v>19.214285714285719</v>
      </c>
      <c r="Q1647" s="20">
        <v>15.38555555555555</v>
      </c>
      <c r="R1647" s="20">
        <v>13.46666666666667</v>
      </c>
      <c r="S1647" s="20">
        <v>10.565517241379309</v>
      </c>
      <c r="T1647" s="20">
        <v>7.4809138640556263</v>
      </c>
      <c r="U1647" s="20">
        <v>3.5357142857142851</v>
      </c>
      <c r="V1647" s="43">
        <v>121.3661565834184</v>
      </c>
      <c r="W1647" s="23">
        <v>346</v>
      </c>
      <c r="X1647" s="44">
        <v>0.96111111111111114</v>
      </c>
      <c r="Y1647" s="45"/>
    </row>
    <row r="1648" spans="1:25" ht="16.5" customHeight="1" x14ac:dyDescent="0.25">
      <c r="A1648" s="16">
        <v>35250010</v>
      </c>
      <c r="B1648" s="17" t="s">
        <v>1211</v>
      </c>
      <c r="C1648" s="17" t="s">
        <v>2437</v>
      </c>
      <c r="D1648" s="17" t="s">
        <v>1660</v>
      </c>
      <c r="E1648" s="17" t="s">
        <v>92</v>
      </c>
      <c r="F1648" s="17">
        <v>3</v>
      </c>
      <c r="G1648" s="17">
        <v>82</v>
      </c>
      <c r="H1648" s="18">
        <v>-69.423416669999995</v>
      </c>
      <c r="I1648" s="19">
        <v>6.0956111100000001</v>
      </c>
      <c r="J1648" s="42">
        <v>0.89999999999999991</v>
      </c>
      <c r="K1648" s="20">
        <v>1.197957717569786</v>
      </c>
      <c r="L1648" s="20">
        <v>3.4999999999999991</v>
      </c>
      <c r="M1648" s="20">
        <v>8</v>
      </c>
      <c r="N1648" s="20">
        <v>13.596666666666669</v>
      </c>
      <c r="O1648" s="20">
        <v>15.86206896551724</v>
      </c>
      <c r="P1648" s="20">
        <v>17.172413793103441</v>
      </c>
      <c r="Q1648" s="20">
        <v>12.7</v>
      </c>
      <c r="R1648" s="20">
        <v>10.233333333333331</v>
      </c>
      <c r="S1648" s="20">
        <v>9.4285714285714253</v>
      </c>
      <c r="T1648" s="20">
        <v>6.6337693222354348</v>
      </c>
      <c r="U1648" s="20">
        <v>2.6071428571428559</v>
      </c>
      <c r="V1648" s="43">
        <v>101.8319240841402</v>
      </c>
      <c r="W1648" s="23">
        <v>353</v>
      </c>
      <c r="X1648" s="44">
        <v>0.98055555555555551</v>
      </c>
      <c r="Y1648" s="45"/>
    </row>
    <row r="1649" spans="1:25" ht="16.5" customHeight="1" x14ac:dyDescent="0.25">
      <c r="A1649" s="16">
        <v>35250030</v>
      </c>
      <c r="B1649" s="17" t="s">
        <v>1211</v>
      </c>
      <c r="C1649" s="17" t="s">
        <v>2438</v>
      </c>
      <c r="D1649" s="17" t="s">
        <v>1660</v>
      </c>
      <c r="E1649" s="17" t="s">
        <v>92</v>
      </c>
      <c r="F1649" s="17">
        <v>3</v>
      </c>
      <c r="G1649" s="17">
        <v>73</v>
      </c>
      <c r="H1649" s="18">
        <v>-68.78</v>
      </c>
      <c r="I1649" s="19">
        <v>6.15</v>
      </c>
      <c r="J1649" s="42">
        <v>1.033333333333333</v>
      </c>
      <c r="K1649" s="20">
        <v>0.99501231527093581</v>
      </c>
      <c r="L1649" s="20">
        <v>3.3333333333333321</v>
      </c>
      <c r="M1649" s="20">
        <v>9.0666666666666682</v>
      </c>
      <c r="N1649" s="20">
        <v>14.35122605363985</v>
      </c>
      <c r="O1649" s="20">
        <v>18.651785714285719</v>
      </c>
      <c r="P1649" s="20">
        <v>19.156321839080459</v>
      </c>
      <c r="Q1649" s="20">
        <v>15.72619047619048</v>
      </c>
      <c r="R1649" s="20">
        <v>13.801587301587301</v>
      </c>
      <c r="S1649" s="20">
        <v>12.8</v>
      </c>
      <c r="T1649" s="20">
        <v>7.1428571428571423</v>
      </c>
      <c r="U1649" s="20">
        <v>2.974712643678159</v>
      </c>
      <c r="V1649" s="43">
        <v>119.03302681992341</v>
      </c>
      <c r="W1649" s="23">
        <v>344</v>
      </c>
      <c r="X1649" s="44">
        <v>0.9555555555555556</v>
      </c>
      <c r="Y1649" s="45"/>
    </row>
    <row r="1650" spans="1:25" ht="16.5" customHeight="1" x14ac:dyDescent="0.25">
      <c r="A1650" s="16">
        <v>35260080</v>
      </c>
      <c r="B1650" s="46" t="s">
        <v>1211</v>
      </c>
      <c r="C1650" s="46" t="s">
        <v>2439</v>
      </c>
      <c r="D1650" s="46" t="s">
        <v>1660</v>
      </c>
      <c r="E1650" s="46" t="s">
        <v>92</v>
      </c>
      <c r="F1650" s="46">
        <v>3</v>
      </c>
      <c r="G1650" s="46">
        <v>89</v>
      </c>
      <c r="H1650" s="47">
        <v>-69.843888890000002</v>
      </c>
      <c r="I1650" s="48">
        <v>6.0103055599999999</v>
      </c>
      <c r="J1650" s="42">
        <v>0.89285714285714279</v>
      </c>
      <c r="K1650" s="20">
        <v>1.317245625955495</v>
      </c>
      <c r="L1650" s="20">
        <v>3.9615384615384599</v>
      </c>
      <c r="M1650" s="20">
        <v>9</v>
      </c>
      <c r="N1650" s="20">
        <v>13.35679012345679</v>
      </c>
      <c r="O1650" s="20">
        <v>16.031746031746032</v>
      </c>
      <c r="P1650" s="20">
        <v>15.91666666666667</v>
      </c>
      <c r="Q1650" s="20">
        <v>13.93123314885767</v>
      </c>
      <c r="R1650" s="20">
        <v>12.55336617405583</v>
      </c>
      <c r="S1650" s="20">
        <v>11.33690476190476</v>
      </c>
      <c r="T1650" s="20">
        <v>7.1003694581280801</v>
      </c>
      <c r="U1650" s="20">
        <v>2.8200549450549439</v>
      </c>
      <c r="V1650" s="43">
        <v>108.21877254022191</v>
      </c>
      <c r="W1650" s="23">
        <v>325</v>
      </c>
      <c r="X1650" s="44">
        <v>0.90277777777777779</v>
      </c>
      <c r="Y1650" s="45"/>
    </row>
    <row r="1651" spans="1:25" ht="16.5" customHeight="1" x14ac:dyDescent="0.25">
      <c r="A1651" s="16">
        <v>35260050</v>
      </c>
      <c r="B1651" s="17" t="s">
        <v>1211</v>
      </c>
      <c r="C1651" s="17" t="s">
        <v>2440</v>
      </c>
      <c r="D1651" s="17" t="s">
        <v>1660</v>
      </c>
      <c r="E1651" s="17" t="s">
        <v>92</v>
      </c>
      <c r="F1651" s="17">
        <v>3</v>
      </c>
      <c r="G1651" s="17">
        <v>95</v>
      </c>
      <c r="H1651" s="18">
        <v>-70.280638890000006</v>
      </c>
      <c r="I1651" s="19">
        <v>5.56136111</v>
      </c>
      <c r="J1651" s="42">
        <v>1.1785714285714279</v>
      </c>
      <c r="K1651" s="20">
        <v>1.4045110381317281</v>
      </c>
      <c r="L1651" s="20">
        <v>3.8541114058355421</v>
      </c>
      <c r="M1651" s="20">
        <v>8.7116402116402138</v>
      </c>
      <c r="N1651" s="20">
        <v>14.017857142857141</v>
      </c>
      <c r="O1651" s="20">
        <v>14.444444444444439</v>
      </c>
      <c r="P1651" s="20">
        <v>14.874014778325121</v>
      </c>
      <c r="Q1651" s="20">
        <v>12.133333333333329</v>
      </c>
      <c r="R1651" s="20">
        <v>11.37857142857143</v>
      </c>
      <c r="S1651" s="20">
        <v>11.18518518518519</v>
      </c>
      <c r="T1651" s="20">
        <v>6.5172413793103461</v>
      </c>
      <c r="U1651" s="20">
        <v>2.807692307692307</v>
      </c>
      <c r="V1651" s="43">
        <v>102.50717408389821</v>
      </c>
      <c r="W1651" s="23">
        <v>333</v>
      </c>
      <c r="X1651" s="44">
        <v>0.92500000000000004</v>
      </c>
      <c r="Y1651" s="45"/>
    </row>
    <row r="1652" spans="1:25" ht="16.5" customHeight="1" x14ac:dyDescent="0.25">
      <c r="A1652" s="16">
        <v>35250040</v>
      </c>
      <c r="B1652" s="17" t="s">
        <v>1211</v>
      </c>
      <c r="C1652" s="17" t="s">
        <v>2441</v>
      </c>
      <c r="D1652" s="17" t="s">
        <v>93</v>
      </c>
      <c r="E1652" s="17" t="s">
        <v>92</v>
      </c>
      <c r="F1652" s="17">
        <v>3</v>
      </c>
      <c r="G1652" s="17">
        <v>67</v>
      </c>
      <c r="H1652" s="18">
        <v>-68.394361110000006</v>
      </c>
      <c r="I1652" s="19">
        <v>6.1754166699999997</v>
      </c>
      <c r="J1652" s="42">
        <v>1.214285714285714</v>
      </c>
      <c r="K1652" s="20">
        <v>1.5835739765585191</v>
      </c>
      <c r="L1652" s="20">
        <v>3.333333333333333</v>
      </c>
      <c r="M1652" s="20">
        <v>9.2280219780219763</v>
      </c>
      <c r="N1652" s="20">
        <v>14.74074074074074</v>
      </c>
      <c r="O1652" s="20">
        <v>19.81481481481481</v>
      </c>
      <c r="P1652" s="20">
        <v>21.1</v>
      </c>
      <c r="Q1652" s="20">
        <v>17.321428571428569</v>
      </c>
      <c r="R1652" s="20">
        <v>14.162087912087911</v>
      </c>
      <c r="S1652" s="20">
        <v>12.34482758620689</v>
      </c>
      <c r="T1652" s="20">
        <v>8</v>
      </c>
      <c r="U1652" s="20">
        <v>3.074074074074074</v>
      </c>
      <c r="V1652" s="43">
        <v>125.9171887015525</v>
      </c>
      <c r="W1652" s="23">
        <v>333</v>
      </c>
      <c r="X1652" s="44">
        <v>0.92500000000000004</v>
      </c>
      <c r="Y1652" s="45"/>
    </row>
    <row r="1653" spans="1:25" ht="16.5" customHeight="1" x14ac:dyDescent="0.25">
      <c r="A1653" s="16">
        <v>38015030</v>
      </c>
      <c r="B1653" s="17" t="s">
        <v>1218</v>
      </c>
      <c r="C1653" s="17" t="s">
        <v>91</v>
      </c>
      <c r="D1653" s="17" t="s">
        <v>93</v>
      </c>
      <c r="E1653" s="17" t="s">
        <v>92</v>
      </c>
      <c r="F1653" s="17">
        <v>3</v>
      </c>
      <c r="G1653" s="17">
        <v>57</v>
      </c>
      <c r="H1653" s="18">
        <v>-67.491222220000012</v>
      </c>
      <c r="I1653" s="19">
        <v>6.1824361100000003</v>
      </c>
      <c r="J1653" s="42">
        <v>1.8965517241379299</v>
      </c>
      <c r="K1653" s="20">
        <v>2.458538587848933</v>
      </c>
      <c r="L1653" s="20">
        <v>5.8999999999999986</v>
      </c>
      <c r="M1653" s="20">
        <v>13.8</v>
      </c>
      <c r="N1653" s="20">
        <v>21.121111111111109</v>
      </c>
      <c r="O1653" s="20">
        <v>25</v>
      </c>
      <c r="P1653" s="20">
        <v>25.93333333333333</v>
      </c>
      <c r="Q1653" s="20">
        <v>23.9</v>
      </c>
      <c r="R1653" s="20">
        <v>19.29999999999999</v>
      </c>
      <c r="S1653" s="20">
        <v>17.3</v>
      </c>
      <c r="T1653" s="20">
        <v>11.433333333333341</v>
      </c>
      <c r="U1653" s="20">
        <v>5.1666666666666643</v>
      </c>
      <c r="V1653" s="43">
        <v>173.20953475643131</v>
      </c>
      <c r="W1653" s="23">
        <v>359</v>
      </c>
      <c r="X1653" s="44">
        <v>0.99722222222222223</v>
      </c>
      <c r="Y1653" s="45"/>
    </row>
    <row r="1654" spans="1:25" ht="16.5" customHeight="1" x14ac:dyDescent="0.25">
      <c r="A1654" s="16">
        <v>38017040</v>
      </c>
      <c r="B1654" s="17" t="s">
        <v>1212</v>
      </c>
      <c r="C1654" s="17" t="s">
        <v>2442</v>
      </c>
      <c r="D1654" s="17" t="s">
        <v>93</v>
      </c>
      <c r="E1654" s="17" t="s">
        <v>92</v>
      </c>
      <c r="F1654" s="17">
        <v>3</v>
      </c>
      <c r="G1654" s="17">
        <v>65</v>
      </c>
      <c r="H1654" s="18">
        <v>-67.640194440000002</v>
      </c>
      <c r="I1654" s="19">
        <v>5.6826944399999997</v>
      </c>
      <c r="J1654" s="42">
        <v>2.103448275862069</v>
      </c>
      <c r="K1654" s="20">
        <v>2.9680015287922541</v>
      </c>
      <c r="L1654" s="20">
        <v>6.1379310344827562</v>
      </c>
      <c r="M1654" s="20">
        <v>11.821428571428569</v>
      </c>
      <c r="N1654" s="20">
        <v>17.813988095238091</v>
      </c>
      <c r="O1654" s="20">
        <v>19.296296296296291</v>
      </c>
      <c r="P1654" s="20">
        <v>19.603333333333332</v>
      </c>
      <c r="Q1654" s="20">
        <v>16.066206896551719</v>
      </c>
      <c r="R1654" s="20">
        <v>12.728735632183909</v>
      </c>
      <c r="S1654" s="20">
        <v>10.250574712643679</v>
      </c>
      <c r="T1654" s="20">
        <v>7.6551724137931041</v>
      </c>
      <c r="U1654" s="20">
        <v>4.2892857142857137</v>
      </c>
      <c r="V1654" s="43">
        <v>130.73440250489151</v>
      </c>
      <c r="W1654" s="23">
        <v>343</v>
      </c>
      <c r="X1654" s="44">
        <v>0.95277777777777772</v>
      </c>
      <c r="Y1654" s="45"/>
    </row>
    <row r="1655" spans="1:25" ht="16.5" customHeight="1" x14ac:dyDescent="0.25">
      <c r="A1655" s="16">
        <v>35260010</v>
      </c>
      <c r="B1655" s="17" t="s">
        <v>1211</v>
      </c>
      <c r="C1655" s="17" t="s">
        <v>493</v>
      </c>
      <c r="D1655" s="17" t="s">
        <v>2443</v>
      </c>
      <c r="E1655" s="17" t="s">
        <v>92</v>
      </c>
      <c r="F1655" s="17">
        <v>3</v>
      </c>
      <c r="G1655" s="17">
        <v>112</v>
      </c>
      <c r="H1655" s="18">
        <v>-70.854500000000002</v>
      </c>
      <c r="I1655" s="19">
        <v>5.1433055599999999</v>
      </c>
      <c r="J1655" s="42">
        <v>1.137931034482758</v>
      </c>
      <c r="K1655" s="20">
        <v>1.7251684553131601</v>
      </c>
      <c r="L1655" s="20">
        <v>3.7499999999999978</v>
      </c>
      <c r="M1655" s="20">
        <v>9.1934156378600811</v>
      </c>
      <c r="N1655" s="20">
        <v>12.72536945812808</v>
      </c>
      <c r="O1655" s="20">
        <v>14.39857795461243</v>
      </c>
      <c r="P1655" s="20">
        <v>15.120444444444439</v>
      </c>
      <c r="Q1655" s="20">
        <v>13.21296296296296</v>
      </c>
      <c r="R1655" s="20">
        <v>9.9733333333333309</v>
      </c>
      <c r="S1655" s="20">
        <v>8.8888888888888857</v>
      </c>
      <c r="T1655" s="20">
        <v>5.9285714285714297</v>
      </c>
      <c r="U1655" s="20">
        <v>2.6785714285714279</v>
      </c>
      <c r="V1655" s="43">
        <v>98.733235027168988</v>
      </c>
      <c r="W1655" s="23">
        <v>324</v>
      </c>
      <c r="X1655" s="44">
        <v>0.9</v>
      </c>
      <c r="Y1655" s="45"/>
    </row>
    <row r="1656" spans="1:25" ht="16.5" customHeight="1" x14ac:dyDescent="0.25">
      <c r="A1656" s="16">
        <v>35260030</v>
      </c>
      <c r="B1656" s="17" t="s">
        <v>1211</v>
      </c>
      <c r="C1656" s="17" t="s">
        <v>2444</v>
      </c>
      <c r="D1656" s="17" t="s">
        <v>2443</v>
      </c>
      <c r="E1656" s="17" t="s">
        <v>92</v>
      </c>
      <c r="F1656" s="17">
        <v>3</v>
      </c>
      <c r="G1656" s="17">
        <v>106</v>
      </c>
      <c r="H1656" s="18">
        <v>-70.678277780000002</v>
      </c>
      <c r="I1656" s="19">
        <v>5.3519444399999996</v>
      </c>
      <c r="J1656" s="42">
        <v>1.333333333333333</v>
      </c>
      <c r="K1656" s="20">
        <v>1.761392805239417</v>
      </c>
      <c r="L1656" s="20">
        <v>4.0666666666666664</v>
      </c>
      <c r="M1656" s="20">
        <v>10.48735632183908</v>
      </c>
      <c r="N1656" s="20">
        <v>15.254022988505749</v>
      </c>
      <c r="O1656" s="20">
        <v>15.28029556650246</v>
      </c>
      <c r="P1656" s="20">
        <v>17.070197044334979</v>
      </c>
      <c r="Q1656" s="20">
        <v>13.95481569560047</v>
      </c>
      <c r="R1656" s="20">
        <v>12.09631391200951</v>
      </c>
      <c r="S1656" s="20">
        <v>10.79885057471264</v>
      </c>
      <c r="T1656" s="20">
        <v>7.6587301587301599</v>
      </c>
      <c r="U1656" s="20">
        <v>3.6275862068965519</v>
      </c>
      <c r="V1656" s="43">
        <v>113.389561274371</v>
      </c>
      <c r="W1656" s="23">
        <v>349</v>
      </c>
      <c r="X1656" s="44">
        <v>0.96944444444444444</v>
      </c>
      <c r="Y1656" s="45"/>
    </row>
    <row r="1657" spans="1:25" ht="16.5" customHeight="1" thickBot="1" x14ac:dyDescent="0.3">
      <c r="A1657" s="30">
        <v>35267030</v>
      </c>
      <c r="B1657" s="31" t="s">
        <v>1212</v>
      </c>
      <c r="C1657" s="31" t="s">
        <v>1486</v>
      </c>
      <c r="D1657" s="31" t="s">
        <v>2443</v>
      </c>
      <c r="E1657" s="31" t="s">
        <v>92</v>
      </c>
      <c r="F1657" s="31">
        <v>3</v>
      </c>
      <c r="G1657" s="31">
        <v>108</v>
      </c>
      <c r="H1657" s="32">
        <v>-70.705583329999996</v>
      </c>
      <c r="I1657" s="33">
        <v>5.2708333300000003</v>
      </c>
      <c r="J1657" s="49">
        <v>1.192307692307693</v>
      </c>
      <c r="K1657" s="34">
        <v>1.649901021711367</v>
      </c>
      <c r="L1657" s="34">
        <v>4.0769230769230758</v>
      </c>
      <c r="M1657" s="34">
        <v>9.4074074074074048</v>
      </c>
      <c r="N1657" s="34">
        <v>13.5238683127572</v>
      </c>
      <c r="O1657" s="34">
        <v>15.630966536436221</v>
      </c>
      <c r="P1657" s="34">
        <v>15.952380952380951</v>
      </c>
      <c r="Q1657" s="34">
        <v>13.206896551724141</v>
      </c>
      <c r="R1657" s="34">
        <v>12.387755102040821</v>
      </c>
      <c r="S1657" s="34">
        <v>10.27023809523809</v>
      </c>
      <c r="T1657" s="34">
        <v>6.7943349753694591</v>
      </c>
      <c r="U1657" s="34">
        <v>2.814814814814814</v>
      </c>
      <c r="V1657" s="50">
        <v>106.90779453911129</v>
      </c>
      <c r="W1657" s="37">
        <v>328</v>
      </c>
      <c r="X1657" s="51">
        <v>0.91111111111111109</v>
      </c>
      <c r="Y1657" s="45"/>
    </row>
    <row r="1659" spans="1:25" ht="15" customHeight="1" x14ac:dyDescent="0.25">
      <c r="B1659" s="41" t="s">
        <v>1244</v>
      </c>
      <c r="C1659" s="41" t="s">
        <v>2445</v>
      </c>
    </row>
    <row r="1660" spans="1:25" ht="15" customHeight="1" x14ac:dyDescent="0.25">
      <c r="B1660" s="41" t="s">
        <v>1236</v>
      </c>
      <c r="C1660" s="41" t="s">
        <v>2446</v>
      </c>
    </row>
    <row r="1661" spans="1:25" ht="15" customHeight="1" x14ac:dyDescent="0.25">
      <c r="B1661" s="41" t="s">
        <v>1227</v>
      </c>
      <c r="C1661" s="41" t="s">
        <v>2447</v>
      </c>
    </row>
    <row r="1662" spans="1:25" ht="15" customHeight="1" x14ac:dyDescent="0.25">
      <c r="B1662" s="41" t="s">
        <v>1288</v>
      </c>
      <c r="C1662" s="41" t="s">
        <v>2448</v>
      </c>
    </row>
    <row r="1663" spans="1:25" ht="15" customHeight="1" x14ac:dyDescent="0.25">
      <c r="B1663" s="41" t="s">
        <v>1235</v>
      </c>
      <c r="C1663" s="41" t="s">
        <v>2449</v>
      </c>
    </row>
    <row r="1664" spans="1:25" ht="15" customHeight="1" x14ac:dyDescent="0.25">
      <c r="B1664" s="41" t="s">
        <v>1211</v>
      </c>
      <c r="C1664" s="41" t="s">
        <v>2450</v>
      </c>
    </row>
    <row r="1665" spans="2:3" ht="15" customHeight="1" x14ac:dyDescent="0.25">
      <c r="B1665" s="41" t="s">
        <v>1218</v>
      </c>
      <c r="C1665" s="41" t="s">
        <v>2451</v>
      </c>
    </row>
    <row r="1666" spans="2:3" ht="15" customHeight="1" x14ac:dyDescent="0.25">
      <c r="B1666" s="41" t="s">
        <v>1909</v>
      </c>
      <c r="C1666" s="41" t="s">
        <v>2452</v>
      </c>
    </row>
    <row r="1667" spans="2:3" ht="15" customHeight="1" x14ac:dyDescent="0.25">
      <c r="B1667" s="41" t="s">
        <v>2453</v>
      </c>
      <c r="C1667" s="41" t="s">
        <v>2454</v>
      </c>
    </row>
    <row r="1668" spans="2:3" ht="15" customHeight="1" x14ac:dyDescent="0.25">
      <c r="B1668" s="41" t="s">
        <v>1564</v>
      </c>
      <c r="C1668" s="41" t="s">
        <v>2455</v>
      </c>
    </row>
    <row r="1669" spans="2:3" ht="15" customHeight="1" x14ac:dyDescent="0.25">
      <c r="B1669" s="41" t="s">
        <v>1212</v>
      </c>
      <c r="C1669" s="41" t="s">
        <v>2456</v>
      </c>
    </row>
  </sheetData>
  <mergeCells count="3">
    <mergeCell ref="A1:I1"/>
    <mergeCell ref="J1:V1"/>
    <mergeCell ref="W1:X1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U1566"/>
  <sheetViews>
    <sheetView zoomScaleNormal="100" workbookViewId="0">
      <selection activeCell="K18" sqref="K18"/>
    </sheetView>
  </sheetViews>
  <sheetFormatPr baseColWidth="10" defaultRowHeight="15" x14ac:dyDescent="0.25"/>
  <cols>
    <col min="8" max="8" width="7.42578125" bestFit="1" customWidth="1"/>
    <col min="9" max="9" width="5" bestFit="1" customWidth="1"/>
    <col min="10" max="10" width="4.140625" bestFit="1" customWidth="1"/>
    <col min="11" max="11" width="9.42578125" bestFit="1" customWidth="1"/>
    <col min="12" max="12" width="5" bestFit="1" customWidth="1"/>
    <col min="13" max="13" width="4.140625" bestFit="1" customWidth="1"/>
    <col min="14" max="14" width="7.42578125" bestFit="1" customWidth="1"/>
    <col min="15" max="15" width="5" bestFit="1" customWidth="1"/>
    <col min="16" max="16" width="4.140625" bestFit="1" customWidth="1"/>
    <col min="17" max="17" width="6.140625" bestFit="1" customWidth="1"/>
    <col min="18" max="18" width="5" bestFit="1" customWidth="1"/>
    <col min="19" max="19" width="4.140625" bestFit="1" customWidth="1"/>
    <col min="20" max="20" width="6.28515625" bestFit="1" customWidth="1"/>
    <col min="21" max="21" width="5" bestFit="1" customWidth="1"/>
    <col min="22" max="22" width="4.140625" bestFit="1" customWidth="1"/>
    <col min="23" max="23" width="6.42578125" bestFit="1" customWidth="1"/>
    <col min="24" max="24" width="5" bestFit="1" customWidth="1"/>
    <col min="25" max="25" width="4.140625" bestFit="1" customWidth="1"/>
    <col min="26" max="26" width="6" bestFit="1" customWidth="1"/>
    <col min="27" max="27" width="5" bestFit="1" customWidth="1"/>
    <col min="28" max="28" width="4.140625" bestFit="1" customWidth="1"/>
    <col min="29" max="29" width="8.5703125" bestFit="1" customWidth="1"/>
    <col min="30" max="30" width="5" bestFit="1" customWidth="1"/>
    <col min="31" max="31" width="4.140625" bestFit="1" customWidth="1"/>
    <col min="32" max="32" width="12.28515625" bestFit="1" customWidth="1"/>
    <col min="33" max="33" width="5" bestFit="1" customWidth="1"/>
    <col min="34" max="34" width="4.140625" bestFit="1" customWidth="1"/>
    <col min="35" max="35" width="9.7109375" bestFit="1" customWidth="1"/>
    <col min="36" max="36" width="5" bestFit="1" customWidth="1"/>
    <col min="37" max="37" width="4.140625" bestFit="1" customWidth="1"/>
    <col min="38" max="38" width="11.85546875" bestFit="1" customWidth="1"/>
    <col min="39" max="39" width="5" bestFit="1" customWidth="1"/>
    <col min="40" max="40" width="4.140625" bestFit="1" customWidth="1"/>
    <col min="41" max="41" width="11.28515625" bestFit="1" customWidth="1"/>
    <col min="42" max="42" width="5" bestFit="1" customWidth="1"/>
    <col min="43" max="43" width="4.140625" bestFit="1" customWidth="1"/>
    <col min="45" max="45" width="13.85546875" customWidth="1"/>
    <col min="46" max="46" width="14.5703125" customWidth="1"/>
  </cols>
  <sheetData>
    <row r="1" spans="1:47" x14ac:dyDescent="0.25">
      <c r="A1" s="104" t="s">
        <v>2532</v>
      </c>
      <c r="B1" s="105"/>
      <c r="C1" s="105"/>
      <c r="D1" s="105"/>
      <c r="E1" s="105"/>
      <c r="F1" s="105"/>
      <c r="G1" s="106"/>
      <c r="H1" s="53" t="s">
        <v>2533</v>
      </c>
      <c r="I1" s="53"/>
      <c r="J1" s="53"/>
      <c r="K1" s="1" t="s">
        <v>2534</v>
      </c>
      <c r="L1" s="1"/>
      <c r="M1" s="1"/>
      <c r="N1" s="53" t="s">
        <v>2535</v>
      </c>
      <c r="O1" s="53"/>
      <c r="P1" s="53"/>
      <c r="Q1" s="1" t="s">
        <v>2536</v>
      </c>
      <c r="R1" s="1"/>
      <c r="S1" s="1"/>
      <c r="T1" s="53" t="s">
        <v>2537</v>
      </c>
      <c r="U1" s="53"/>
      <c r="V1" s="53"/>
      <c r="W1" s="1" t="s">
        <v>2538</v>
      </c>
      <c r="X1" s="1"/>
      <c r="Y1" s="1"/>
      <c r="Z1" s="53" t="s">
        <v>2539</v>
      </c>
      <c r="AA1" s="53"/>
      <c r="AB1" s="53"/>
      <c r="AC1" s="1" t="s">
        <v>2540</v>
      </c>
      <c r="AD1" s="1"/>
      <c r="AE1" s="1"/>
      <c r="AF1" s="53" t="s">
        <v>2541</v>
      </c>
      <c r="AG1" s="53"/>
      <c r="AH1" s="53"/>
      <c r="AI1" s="1" t="s">
        <v>2542</v>
      </c>
      <c r="AJ1" s="1"/>
      <c r="AK1" s="1"/>
      <c r="AL1" s="53" t="s">
        <v>2543</v>
      </c>
      <c r="AM1" s="53"/>
      <c r="AN1" s="53"/>
      <c r="AO1" s="1" t="s">
        <v>2544</v>
      </c>
      <c r="AP1" s="1"/>
      <c r="AQ1" s="1"/>
      <c r="AS1" s="2" t="s">
        <v>2545</v>
      </c>
      <c r="AT1" s="2" t="s">
        <v>2546</v>
      </c>
      <c r="AU1" s="2" t="s">
        <v>2547</v>
      </c>
    </row>
    <row r="2" spans="1:47" x14ac:dyDescent="0.25">
      <c r="A2" s="1" t="s">
        <v>2548</v>
      </c>
      <c r="B2" s="1" t="s">
        <v>7</v>
      </c>
      <c r="C2" s="1" t="s">
        <v>10</v>
      </c>
      <c r="D2" s="1" t="s">
        <v>9</v>
      </c>
      <c r="E2" s="1" t="s">
        <v>11</v>
      </c>
      <c r="F2" s="1" t="s">
        <v>15</v>
      </c>
      <c r="G2" s="1" t="s">
        <v>2549</v>
      </c>
      <c r="H2" s="53" t="s">
        <v>2550</v>
      </c>
      <c r="I2" s="53" t="s">
        <v>3</v>
      </c>
      <c r="J2" s="53" t="s">
        <v>2551</v>
      </c>
      <c r="K2" s="1" t="s">
        <v>2550</v>
      </c>
      <c r="L2" s="1" t="s">
        <v>3</v>
      </c>
      <c r="M2" s="1" t="s">
        <v>2551</v>
      </c>
      <c r="N2" s="53" t="s">
        <v>2550</v>
      </c>
      <c r="O2" s="53" t="s">
        <v>3</v>
      </c>
      <c r="P2" s="53" t="s">
        <v>2551</v>
      </c>
      <c r="Q2" s="1" t="s">
        <v>2550</v>
      </c>
      <c r="R2" s="1" t="s">
        <v>3</v>
      </c>
      <c r="S2" s="1" t="s">
        <v>2551</v>
      </c>
      <c r="T2" s="53" t="s">
        <v>2550</v>
      </c>
      <c r="U2" s="53" t="s">
        <v>3</v>
      </c>
      <c r="V2" s="53" t="s">
        <v>2551</v>
      </c>
      <c r="W2" s="1" t="s">
        <v>2550</v>
      </c>
      <c r="X2" s="1" t="s">
        <v>3</v>
      </c>
      <c r="Y2" s="1" t="s">
        <v>2551</v>
      </c>
      <c r="Z2" s="53" t="s">
        <v>2550</v>
      </c>
      <c r="AA2" s="53" t="s">
        <v>3</v>
      </c>
      <c r="AB2" s="53" t="s">
        <v>2551</v>
      </c>
      <c r="AC2" s="1" t="s">
        <v>2550</v>
      </c>
      <c r="AD2" s="1" t="s">
        <v>3</v>
      </c>
      <c r="AE2" s="1" t="s">
        <v>2551</v>
      </c>
      <c r="AF2" s="53" t="s">
        <v>2550</v>
      </c>
      <c r="AG2" s="53" t="s">
        <v>3</v>
      </c>
      <c r="AH2" s="53" t="s">
        <v>2551</v>
      </c>
      <c r="AI2" s="1" t="s">
        <v>2550</v>
      </c>
      <c r="AJ2" s="1" t="s">
        <v>3</v>
      </c>
      <c r="AK2" s="1" t="s">
        <v>2551</v>
      </c>
      <c r="AL2" s="53" t="s">
        <v>2550</v>
      </c>
      <c r="AM2" s="53" t="s">
        <v>3</v>
      </c>
      <c r="AN2" s="53" t="s">
        <v>2551</v>
      </c>
      <c r="AO2" s="1" t="s">
        <v>2550</v>
      </c>
      <c r="AP2" s="1" t="s">
        <v>3</v>
      </c>
      <c r="AQ2" s="1" t="s">
        <v>2551</v>
      </c>
      <c r="AS2" s="4">
        <v>1</v>
      </c>
      <c r="AT2" s="61" t="s">
        <v>2533</v>
      </c>
      <c r="AU2" s="60">
        <v>31</v>
      </c>
    </row>
    <row r="3" spans="1:47" x14ac:dyDescent="0.25">
      <c r="A3" s="3">
        <v>11010010</v>
      </c>
      <c r="B3" s="3" t="s">
        <v>2552</v>
      </c>
      <c r="C3" s="3">
        <v>5.4589444440000001</v>
      </c>
      <c r="D3" s="3">
        <v>-76.544722222000004</v>
      </c>
      <c r="E3" s="3">
        <v>98</v>
      </c>
      <c r="F3" s="3" t="s">
        <v>160</v>
      </c>
      <c r="G3" s="3" t="s">
        <v>2553</v>
      </c>
      <c r="H3" s="54">
        <v>201.5</v>
      </c>
      <c r="I3" s="54">
        <v>2011</v>
      </c>
      <c r="J3" s="54">
        <v>15</v>
      </c>
      <c r="K3" s="3">
        <v>185</v>
      </c>
      <c r="L3" s="3">
        <v>1998</v>
      </c>
      <c r="M3" s="3">
        <v>7</v>
      </c>
      <c r="N3" s="54">
        <v>232.1</v>
      </c>
      <c r="O3" s="54">
        <v>2012</v>
      </c>
      <c r="P3" s="54">
        <v>29</v>
      </c>
      <c r="Q3" s="3">
        <v>188</v>
      </c>
      <c r="R3" s="3">
        <v>1998</v>
      </c>
      <c r="S3" s="3">
        <v>29</v>
      </c>
      <c r="T3" s="54">
        <v>223</v>
      </c>
      <c r="U3" s="54">
        <v>1995</v>
      </c>
      <c r="V3" s="54">
        <v>12</v>
      </c>
      <c r="W3" s="3">
        <v>187.4</v>
      </c>
      <c r="X3" s="3">
        <v>2025</v>
      </c>
      <c r="Y3" s="3">
        <v>12</v>
      </c>
      <c r="Z3" s="54">
        <v>195.7</v>
      </c>
      <c r="AA3" s="54">
        <v>1990</v>
      </c>
      <c r="AB3" s="54">
        <v>20</v>
      </c>
      <c r="AC3" s="3">
        <v>198.4</v>
      </c>
      <c r="AD3" s="3">
        <v>2016</v>
      </c>
      <c r="AE3" s="3">
        <v>17</v>
      </c>
      <c r="AF3" s="54">
        <v>222</v>
      </c>
      <c r="AG3" s="54">
        <v>1995</v>
      </c>
      <c r="AH3" s="54">
        <v>12</v>
      </c>
      <c r="AI3" s="3">
        <v>192</v>
      </c>
      <c r="AJ3" s="3">
        <v>1994</v>
      </c>
      <c r="AK3" s="3">
        <v>17</v>
      </c>
      <c r="AL3" s="54">
        <v>203.1</v>
      </c>
      <c r="AM3" s="54">
        <v>2016</v>
      </c>
      <c r="AN3" s="54">
        <v>28</v>
      </c>
      <c r="AO3" s="3">
        <v>161.5</v>
      </c>
      <c r="AP3" s="3">
        <v>2011</v>
      </c>
      <c r="AQ3" s="3">
        <v>24</v>
      </c>
      <c r="AS3" s="4">
        <v>2</v>
      </c>
      <c r="AT3" s="61" t="s">
        <v>2534</v>
      </c>
      <c r="AU3" s="60">
        <v>28</v>
      </c>
    </row>
    <row r="4" spans="1:47" x14ac:dyDescent="0.25">
      <c r="A4" s="3">
        <v>11020010</v>
      </c>
      <c r="B4" s="3" t="s">
        <v>2554</v>
      </c>
      <c r="C4" s="3">
        <v>5.9085277779999998</v>
      </c>
      <c r="D4" s="3">
        <v>-76.142083330000006</v>
      </c>
      <c r="E4" s="3">
        <v>1850</v>
      </c>
      <c r="F4" s="3" t="s">
        <v>2173</v>
      </c>
      <c r="G4" s="3" t="s">
        <v>2553</v>
      </c>
      <c r="H4" s="54">
        <v>58</v>
      </c>
      <c r="I4" s="54">
        <v>1993</v>
      </c>
      <c r="J4" s="54">
        <v>14</v>
      </c>
      <c r="K4" s="3">
        <v>75</v>
      </c>
      <c r="L4" s="3">
        <v>2013</v>
      </c>
      <c r="M4" s="3">
        <v>4</v>
      </c>
      <c r="N4" s="54">
        <v>75</v>
      </c>
      <c r="O4" s="54">
        <v>2013</v>
      </c>
      <c r="P4" s="54">
        <v>24</v>
      </c>
      <c r="Q4" s="3">
        <v>115</v>
      </c>
      <c r="R4" s="3">
        <v>2020</v>
      </c>
      <c r="S4" s="3">
        <v>28</v>
      </c>
      <c r="T4" s="54">
        <v>90</v>
      </c>
      <c r="U4" s="54">
        <v>2020</v>
      </c>
      <c r="V4" s="54">
        <v>10</v>
      </c>
      <c r="W4" s="3">
        <v>110</v>
      </c>
      <c r="X4" s="3">
        <v>2010</v>
      </c>
      <c r="Y4" s="3">
        <v>16</v>
      </c>
      <c r="Z4" s="54">
        <v>90</v>
      </c>
      <c r="AA4" s="54">
        <v>1990</v>
      </c>
      <c r="AB4" s="54">
        <v>6</v>
      </c>
      <c r="AC4" s="3">
        <v>70</v>
      </c>
      <c r="AD4" s="3">
        <v>1995</v>
      </c>
      <c r="AE4" s="3">
        <v>27</v>
      </c>
      <c r="AF4" s="54">
        <v>92</v>
      </c>
      <c r="AG4" s="54">
        <v>2010</v>
      </c>
      <c r="AH4" s="54">
        <v>6</v>
      </c>
      <c r="AI4" s="3">
        <v>90</v>
      </c>
      <c r="AJ4" s="3">
        <v>2007</v>
      </c>
      <c r="AK4" s="3">
        <v>28</v>
      </c>
      <c r="AL4" s="54">
        <v>122</v>
      </c>
      <c r="AM4" s="54">
        <v>2020</v>
      </c>
      <c r="AN4" s="54">
        <v>13</v>
      </c>
      <c r="AO4" s="3">
        <v>75</v>
      </c>
      <c r="AP4" s="3">
        <v>2011</v>
      </c>
      <c r="AQ4" s="3">
        <v>18</v>
      </c>
      <c r="AS4" s="4">
        <v>3</v>
      </c>
      <c r="AT4" s="61" t="s">
        <v>2535</v>
      </c>
      <c r="AU4" s="60">
        <v>31</v>
      </c>
    </row>
    <row r="5" spans="1:47" x14ac:dyDescent="0.25">
      <c r="A5" s="3">
        <v>11020050</v>
      </c>
      <c r="B5" s="3" t="s">
        <v>2555</v>
      </c>
      <c r="C5" s="3">
        <v>5.7576666669999996</v>
      </c>
      <c r="D5" s="3">
        <v>-76.250861110000002</v>
      </c>
      <c r="E5" s="3">
        <v>715</v>
      </c>
      <c r="F5" s="3" t="s">
        <v>2173</v>
      </c>
      <c r="G5" s="3" t="s">
        <v>2553</v>
      </c>
      <c r="H5" s="54">
        <v>160</v>
      </c>
      <c r="I5" s="54">
        <v>2000</v>
      </c>
      <c r="J5" s="54">
        <v>19</v>
      </c>
      <c r="K5" s="3">
        <v>170</v>
      </c>
      <c r="L5" s="3">
        <v>2013</v>
      </c>
      <c r="M5" s="3">
        <v>8</v>
      </c>
      <c r="N5" s="54">
        <v>180</v>
      </c>
      <c r="O5" s="54">
        <v>1984</v>
      </c>
      <c r="P5" s="54">
        <v>17</v>
      </c>
      <c r="Q5" s="3">
        <v>190</v>
      </c>
      <c r="R5" s="3">
        <v>2016</v>
      </c>
      <c r="S5" s="3">
        <v>11</v>
      </c>
      <c r="T5" s="54">
        <v>234</v>
      </c>
      <c r="U5" s="54">
        <v>2002</v>
      </c>
      <c r="V5" s="54">
        <v>21</v>
      </c>
      <c r="W5" s="3">
        <v>161</v>
      </c>
      <c r="X5" s="3">
        <v>2019</v>
      </c>
      <c r="Y5" s="3">
        <v>16</v>
      </c>
      <c r="Z5" s="54">
        <v>150</v>
      </c>
      <c r="AA5" s="54">
        <v>1982</v>
      </c>
      <c r="AB5" s="54">
        <v>19</v>
      </c>
      <c r="AC5" s="3">
        <v>165</v>
      </c>
      <c r="AD5" s="3">
        <v>2007</v>
      </c>
      <c r="AE5" s="3">
        <v>16</v>
      </c>
      <c r="AF5" s="54">
        <v>170</v>
      </c>
      <c r="AG5" s="54">
        <v>1980</v>
      </c>
      <c r="AH5" s="54">
        <v>22</v>
      </c>
      <c r="AI5" s="3">
        <v>172</v>
      </c>
      <c r="AJ5" s="3">
        <v>2016</v>
      </c>
      <c r="AK5" s="3">
        <v>12</v>
      </c>
      <c r="AL5" s="54">
        <v>170</v>
      </c>
      <c r="AM5" s="54">
        <v>1994</v>
      </c>
      <c r="AN5" s="54">
        <v>10</v>
      </c>
      <c r="AO5" s="3">
        <v>181</v>
      </c>
      <c r="AP5" s="3">
        <v>2024</v>
      </c>
      <c r="AQ5" s="3">
        <v>26</v>
      </c>
      <c r="AS5" s="4">
        <v>4</v>
      </c>
      <c r="AT5" s="61" t="s">
        <v>2536</v>
      </c>
      <c r="AU5" s="60">
        <v>30</v>
      </c>
    </row>
    <row r="6" spans="1:47" x14ac:dyDescent="0.25">
      <c r="A6" s="3">
        <v>11025010</v>
      </c>
      <c r="B6" s="3" t="s">
        <v>2556</v>
      </c>
      <c r="C6" s="3">
        <v>5.8783055559999999</v>
      </c>
      <c r="D6" s="3">
        <v>-76.084333330000007</v>
      </c>
      <c r="E6" s="3">
        <v>2018</v>
      </c>
      <c r="F6" s="3" t="s">
        <v>1268</v>
      </c>
      <c r="G6" s="3" t="s">
        <v>58</v>
      </c>
      <c r="H6" s="54">
        <v>76</v>
      </c>
      <c r="I6" s="54">
        <v>1999</v>
      </c>
      <c r="J6" s="54">
        <v>23</v>
      </c>
      <c r="K6" s="3">
        <v>95.7</v>
      </c>
      <c r="L6" s="3">
        <v>2023</v>
      </c>
      <c r="M6" s="3">
        <v>14</v>
      </c>
      <c r="N6" s="54">
        <v>70.2</v>
      </c>
      <c r="O6" s="54">
        <v>2007</v>
      </c>
      <c r="P6" s="54">
        <v>28</v>
      </c>
      <c r="Q6" s="3">
        <v>103.7</v>
      </c>
      <c r="R6" s="3">
        <v>2001</v>
      </c>
      <c r="S6" s="3">
        <v>20</v>
      </c>
      <c r="T6" s="54">
        <v>127.8</v>
      </c>
      <c r="U6" s="54">
        <v>2010</v>
      </c>
      <c r="V6" s="54">
        <v>15</v>
      </c>
      <c r="W6" s="3">
        <v>83.7</v>
      </c>
      <c r="X6" s="3">
        <v>2022</v>
      </c>
      <c r="Y6" s="3">
        <v>25</v>
      </c>
      <c r="Z6" s="54">
        <v>88.5</v>
      </c>
      <c r="AA6" s="54">
        <v>2001</v>
      </c>
      <c r="AB6" s="54">
        <v>7</v>
      </c>
      <c r="AC6" s="3">
        <v>87.7</v>
      </c>
      <c r="AD6" s="3">
        <v>2013</v>
      </c>
      <c r="AE6" s="3">
        <v>24</v>
      </c>
      <c r="AF6" s="54">
        <v>112.4</v>
      </c>
      <c r="AG6" s="54">
        <v>1984</v>
      </c>
      <c r="AH6" s="54">
        <v>2</v>
      </c>
      <c r="AI6" s="3">
        <v>66.8</v>
      </c>
      <c r="AJ6" s="3">
        <v>1993</v>
      </c>
      <c r="AK6" s="3">
        <v>10</v>
      </c>
      <c r="AL6" s="54">
        <v>83.4</v>
      </c>
      <c r="AM6" s="54">
        <v>2020</v>
      </c>
      <c r="AN6" s="54">
        <v>13</v>
      </c>
      <c r="AO6" s="3">
        <v>70</v>
      </c>
      <c r="AP6" s="3">
        <v>2003</v>
      </c>
      <c r="AQ6" s="3">
        <v>2</v>
      </c>
      <c r="AS6" s="4">
        <v>5</v>
      </c>
      <c r="AT6" s="61" t="s">
        <v>2537</v>
      </c>
      <c r="AU6" s="60">
        <v>31</v>
      </c>
    </row>
    <row r="7" spans="1:47" x14ac:dyDescent="0.25">
      <c r="A7" s="3">
        <v>11030010</v>
      </c>
      <c r="B7" s="3" t="s">
        <v>2557</v>
      </c>
      <c r="C7" s="3">
        <v>5.38</v>
      </c>
      <c r="D7" s="3">
        <v>-76.61</v>
      </c>
      <c r="E7" s="3">
        <v>72</v>
      </c>
      <c r="F7" s="3" t="s">
        <v>160</v>
      </c>
      <c r="G7" s="3" t="s">
        <v>2553</v>
      </c>
      <c r="H7" s="54">
        <v>151</v>
      </c>
      <c r="I7" s="54">
        <v>1975</v>
      </c>
      <c r="J7" s="54">
        <v>13</v>
      </c>
      <c r="K7" s="3">
        <v>180</v>
      </c>
      <c r="L7" s="3">
        <v>2009</v>
      </c>
      <c r="M7" s="3">
        <v>21</v>
      </c>
      <c r="N7" s="54">
        <v>240</v>
      </c>
      <c r="O7" s="54">
        <v>2012</v>
      </c>
      <c r="P7" s="54">
        <v>23</v>
      </c>
      <c r="Q7" s="3">
        <v>210</v>
      </c>
      <c r="R7" s="3">
        <v>2025</v>
      </c>
      <c r="S7" s="3">
        <v>15</v>
      </c>
      <c r="T7" s="54">
        <v>185</v>
      </c>
      <c r="U7" s="54">
        <v>2021</v>
      </c>
      <c r="V7" s="54">
        <v>25</v>
      </c>
      <c r="W7" s="3">
        <v>210</v>
      </c>
      <c r="X7" s="3">
        <v>2025</v>
      </c>
      <c r="Y7" s="3">
        <v>9</v>
      </c>
      <c r="Z7" s="54">
        <v>190</v>
      </c>
      <c r="AA7" s="54">
        <v>2003</v>
      </c>
      <c r="AB7" s="54">
        <v>28</v>
      </c>
      <c r="AC7" s="3">
        <v>180</v>
      </c>
      <c r="AD7" s="3">
        <v>1994</v>
      </c>
      <c r="AE7" s="3">
        <v>29</v>
      </c>
      <c r="AF7" s="54">
        <v>230</v>
      </c>
      <c r="AG7" s="54">
        <v>1999</v>
      </c>
      <c r="AH7" s="54">
        <v>9</v>
      </c>
      <c r="AI7" s="3">
        <v>210</v>
      </c>
      <c r="AJ7" s="3">
        <v>2009</v>
      </c>
      <c r="AK7" s="3">
        <v>11</v>
      </c>
      <c r="AL7" s="54">
        <v>175</v>
      </c>
      <c r="AM7" s="54">
        <v>1988</v>
      </c>
      <c r="AN7" s="54">
        <v>23</v>
      </c>
      <c r="AO7" s="3">
        <v>185</v>
      </c>
      <c r="AP7" s="3">
        <v>2017</v>
      </c>
      <c r="AQ7" s="3">
        <v>15</v>
      </c>
      <c r="AS7" s="4">
        <v>6</v>
      </c>
      <c r="AT7" s="61" t="s">
        <v>2538</v>
      </c>
      <c r="AU7" s="60">
        <v>30</v>
      </c>
    </row>
    <row r="8" spans="1:47" x14ac:dyDescent="0.25">
      <c r="A8" s="3">
        <v>11030030</v>
      </c>
      <c r="B8" s="3" t="s">
        <v>2558</v>
      </c>
      <c r="C8" s="3">
        <v>5.3341666669999999</v>
      </c>
      <c r="D8" s="3">
        <v>-76.728138889999997</v>
      </c>
      <c r="E8" s="3">
        <v>64</v>
      </c>
      <c r="F8" s="3" t="s">
        <v>2559</v>
      </c>
      <c r="G8" s="3" t="s">
        <v>2553</v>
      </c>
      <c r="H8" s="54">
        <v>154</v>
      </c>
      <c r="I8" s="54">
        <v>1981</v>
      </c>
      <c r="J8" s="54">
        <v>24</v>
      </c>
      <c r="K8" s="3">
        <v>163</v>
      </c>
      <c r="L8" s="3">
        <v>1987</v>
      </c>
      <c r="M8" s="3">
        <v>18</v>
      </c>
      <c r="N8" s="54">
        <v>165</v>
      </c>
      <c r="O8" s="54">
        <v>1984</v>
      </c>
      <c r="P8" s="54">
        <v>7</v>
      </c>
      <c r="Q8" s="3">
        <v>181</v>
      </c>
      <c r="R8" s="3">
        <v>1980</v>
      </c>
      <c r="S8" s="3">
        <v>25</v>
      </c>
      <c r="T8" s="54">
        <v>220</v>
      </c>
      <c r="U8" s="54">
        <v>2004</v>
      </c>
      <c r="V8" s="54">
        <v>14</v>
      </c>
      <c r="W8" s="3">
        <v>234</v>
      </c>
      <c r="X8" s="3">
        <v>1977</v>
      </c>
      <c r="Y8" s="3">
        <v>19</v>
      </c>
      <c r="Z8" s="54">
        <v>210</v>
      </c>
      <c r="AA8" s="54">
        <v>2003</v>
      </c>
      <c r="AB8" s="54">
        <v>30</v>
      </c>
      <c r="AC8" s="3">
        <v>150</v>
      </c>
      <c r="AD8" s="3">
        <v>2008</v>
      </c>
      <c r="AE8" s="3">
        <v>14</v>
      </c>
      <c r="AF8" s="54">
        <v>150</v>
      </c>
      <c r="AG8" s="54">
        <v>1994</v>
      </c>
      <c r="AH8" s="54">
        <v>27</v>
      </c>
      <c r="AI8" s="3">
        <v>168</v>
      </c>
      <c r="AJ8" s="3">
        <v>1980</v>
      </c>
      <c r="AK8" s="3">
        <v>14</v>
      </c>
      <c r="AL8" s="54">
        <v>190</v>
      </c>
      <c r="AM8" s="54">
        <v>1991</v>
      </c>
      <c r="AN8" s="54">
        <v>28</v>
      </c>
      <c r="AO8" s="3">
        <v>135</v>
      </c>
      <c r="AP8" s="3">
        <v>2004</v>
      </c>
      <c r="AQ8" s="3">
        <v>28</v>
      </c>
      <c r="AS8" s="4">
        <v>7</v>
      </c>
      <c r="AT8" s="61" t="s">
        <v>2539</v>
      </c>
      <c r="AU8" s="60">
        <v>31</v>
      </c>
    </row>
    <row r="9" spans="1:47" x14ac:dyDescent="0.25">
      <c r="A9" s="3">
        <v>11030040</v>
      </c>
      <c r="B9" s="3" t="s">
        <v>2560</v>
      </c>
      <c r="C9" s="3">
        <v>5.4816111110000003</v>
      </c>
      <c r="D9" s="3">
        <v>-76.740861109999997</v>
      </c>
      <c r="E9" s="3">
        <v>35</v>
      </c>
      <c r="F9" s="3" t="s">
        <v>2561</v>
      </c>
      <c r="G9" s="3" t="s">
        <v>2553</v>
      </c>
      <c r="H9" s="54">
        <v>149</v>
      </c>
      <c r="I9" s="54">
        <v>2000</v>
      </c>
      <c r="J9" s="54">
        <v>11</v>
      </c>
      <c r="K9" s="3">
        <v>166</v>
      </c>
      <c r="L9" s="3">
        <v>1997</v>
      </c>
      <c r="M9" s="3">
        <v>11</v>
      </c>
      <c r="N9" s="54">
        <v>190</v>
      </c>
      <c r="O9" s="54">
        <v>2013</v>
      </c>
      <c r="P9" s="54">
        <v>2</v>
      </c>
      <c r="Q9" s="3">
        <v>177</v>
      </c>
      <c r="R9" s="3">
        <v>2000</v>
      </c>
      <c r="S9" s="3">
        <v>8</v>
      </c>
      <c r="T9" s="54">
        <v>190</v>
      </c>
      <c r="U9" s="54">
        <v>1983</v>
      </c>
      <c r="V9" s="54">
        <v>25</v>
      </c>
      <c r="W9" s="3">
        <v>150</v>
      </c>
      <c r="X9" s="3">
        <v>1978</v>
      </c>
      <c r="Y9" s="3">
        <v>22</v>
      </c>
      <c r="Z9" s="54">
        <v>180</v>
      </c>
      <c r="AA9" s="54">
        <v>1983</v>
      </c>
      <c r="AB9" s="54">
        <v>22</v>
      </c>
      <c r="AC9" s="3">
        <v>212</v>
      </c>
      <c r="AD9" s="3">
        <v>1984</v>
      </c>
      <c r="AE9" s="3">
        <v>9</v>
      </c>
      <c r="AF9" s="54">
        <v>202</v>
      </c>
      <c r="AG9" s="54">
        <v>1983</v>
      </c>
      <c r="AH9" s="54">
        <v>17</v>
      </c>
      <c r="AI9" s="3">
        <v>174</v>
      </c>
      <c r="AJ9" s="3">
        <v>1984</v>
      </c>
      <c r="AK9" s="3">
        <v>28</v>
      </c>
      <c r="AL9" s="54">
        <v>140</v>
      </c>
      <c r="AM9" s="54">
        <v>1980</v>
      </c>
      <c r="AN9" s="54">
        <v>23</v>
      </c>
      <c r="AO9" s="3">
        <v>171</v>
      </c>
      <c r="AP9" s="3">
        <v>2008</v>
      </c>
      <c r="AQ9" s="3">
        <v>17</v>
      </c>
      <c r="AS9" s="4">
        <v>8</v>
      </c>
      <c r="AT9" s="61" t="s">
        <v>2540</v>
      </c>
      <c r="AU9" s="60">
        <v>31</v>
      </c>
    </row>
    <row r="10" spans="1:47" x14ac:dyDescent="0.25">
      <c r="A10" s="3">
        <v>11035010</v>
      </c>
      <c r="B10" s="3" t="s">
        <v>2562</v>
      </c>
      <c r="C10" s="3">
        <v>5.4989999999999997</v>
      </c>
      <c r="D10" s="3">
        <v>-76.539000000000001</v>
      </c>
      <c r="E10" s="3">
        <v>60</v>
      </c>
      <c r="F10" s="3" t="s">
        <v>1702</v>
      </c>
      <c r="G10" s="3" t="s">
        <v>2553</v>
      </c>
      <c r="H10" s="54">
        <v>186.5</v>
      </c>
      <c r="I10" s="54">
        <v>2015</v>
      </c>
      <c r="J10" s="54">
        <v>21</v>
      </c>
      <c r="K10" s="3">
        <v>329</v>
      </c>
      <c r="L10" s="3">
        <v>2009</v>
      </c>
      <c r="M10" s="3">
        <v>12</v>
      </c>
      <c r="N10" s="54">
        <v>230</v>
      </c>
      <c r="O10" s="54">
        <v>2017</v>
      </c>
      <c r="P10" s="54">
        <v>9</v>
      </c>
      <c r="Q10" s="3">
        <v>200</v>
      </c>
      <c r="R10" s="3">
        <v>2000</v>
      </c>
      <c r="S10" s="3">
        <v>28</v>
      </c>
      <c r="T10" s="54">
        <v>220</v>
      </c>
      <c r="U10" s="54">
        <v>1999</v>
      </c>
      <c r="V10" s="54">
        <v>6</v>
      </c>
      <c r="W10" s="3">
        <v>210</v>
      </c>
      <c r="X10" s="3">
        <v>2012</v>
      </c>
      <c r="Y10" s="3">
        <v>10</v>
      </c>
      <c r="Z10" s="54">
        <v>260</v>
      </c>
      <c r="AA10" s="54">
        <v>2012</v>
      </c>
      <c r="AB10" s="54">
        <v>19</v>
      </c>
      <c r="AC10" s="3">
        <v>175.7</v>
      </c>
      <c r="AD10" s="3">
        <v>2016</v>
      </c>
      <c r="AE10" s="3">
        <v>17</v>
      </c>
      <c r="AF10" s="54">
        <v>222</v>
      </c>
      <c r="AG10" s="54">
        <v>2001</v>
      </c>
      <c r="AH10" s="54">
        <v>11</v>
      </c>
      <c r="AI10" s="3">
        <v>190</v>
      </c>
      <c r="AJ10" s="3">
        <v>2008</v>
      </c>
      <c r="AK10" s="3">
        <v>20</v>
      </c>
      <c r="AL10" s="54">
        <v>175</v>
      </c>
      <c r="AM10" s="54">
        <v>2002</v>
      </c>
      <c r="AN10" s="54">
        <v>26</v>
      </c>
      <c r="AO10" s="3">
        <v>168.5</v>
      </c>
      <c r="AP10" s="3">
        <v>2001</v>
      </c>
      <c r="AQ10" s="3">
        <v>12</v>
      </c>
      <c r="AS10" s="4">
        <v>9</v>
      </c>
      <c r="AT10" s="61" t="s">
        <v>2541</v>
      </c>
      <c r="AU10" s="60">
        <v>30</v>
      </c>
    </row>
    <row r="11" spans="1:47" x14ac:dyDescent="0.25">
      <c r="A11" s="3">
        <v>11035020</v>
      </c>
      <c r="B11" s="3" t="s">
        <v>2563</v>
      </c>
      <c r="C11" s="3">
        <v>5.6261666669999997</v>
      </c>
      <c r="D11" s="3">
        <v>-76.749722219999995</v>
      </c>
      <c r="E11" s="3">
        <v>53</v>
      </c>
      <c r="F11" s="3" t="s">
        <v>2561</v>
      </c>
      <c r="G11" s="3" t="s">
        <v>2553</v>
      </c>
      <c r="H11" s="54">
        <v>202</v>
      </c>
      <c r="I11" s="54">
        <v>2005</v>
      </c>
      <c r="J11" s="54">
        <v>4</v>
      </c>
      <c r="K11" s="3">
        <v>207</v>
      </c>
      <c r="L11" s="3">
        <v>2006</v>
      </c>
      <c r="M11" s="3">
        <v>24</v>
      </c>
      <c r="N11" s="54">
        <v>143.69999999999999</v>
      </c>
      <c r="O11" s="54">
        <v>1984</v>
      </c>
      <c r="P11" s="54">
        <v>4</v>
      </c>
      <c r="Q11" s="3">
        <v>190</v>
      </c>
      <c r="R11" s="3">
        <v>2003</v>
      </c>
      <c r="S11" s="3">
        <v>20</v>
      </c>
      <c r="T11" s="54">
        <v>172</v>
      </c>
      <c r="U11" s="54">
        <v>2008</v>
      </c>
      <c r="V11" s="54">
        <v>10</v>
      </c>
      <c r="W11" s="3">
        <v>227</v>
      </c>
      <c r="X11" s="3">
        <v>2003</v>
      </c>
      <c r="Y11" s="3">
        <v>20</v>
      </c>
      <c r="Z11" s="54">
        <v>186</v>
      </c>
      <c r="AA11" s="54">
        <v>1983</v>
      </c>
      <c r="AB11" s="54">
        <v>21</v>
      </c>
      <c r="AC11" s="3">
        <v>200.7</v>
      </c>
      <c r="AD11" s="3">
        <v>2017</v>
      </c>
      <c r="AE11" s="3">
        <v>7</v>
      </c>
      <c r="AF11" s="54">
        <v>142</v>
      </c>
      <c r="AG11" s="54">
        <v>2008</v>
      </c>
      <c r="AH11" s="54">
        <v>22</v>
      </c>
      <c r="AI11" s="3">
        <v>130</v>
      </c>
      <c r="AJ11" s="3">
        <v>2002</v>
      </c>
      <c r="AK11" s="3">
        <v>17</v>
      </c>
      <c r="AL11" s="54">
        <v>144</v>
      </c>
      <c r="AM11" s="54">
        <v>2021</v>
      </c>
      <c r="AN11" s="54">
        <v>5</v>
      </c>
      <c r="AO11" s="3">
        <v>253</v>
      </c>
      <c r="AP11" s="3">
        <v>2010</v>
      </c>
      <c r="AQ11" s="3">
        <v>27</v>
      </c>
      <c r="AS11" s="4">
        <v>10</v>
      </c>
      <c r="AT11" s="61" t="s">
        <v>2542</v>
      </c>
      <c r="AU11" s="60">
        <v>31</v>
      </c>
    </row>
    <row r="12" spans="1:47" x14ac:dyDescent="0.25">
      <c r="A12" s="3">
        <v>11040010</v>
      </c>
      <c r="B12" s="3" t="s">
        <v>2564</v>
      </c>
      <c r="C12" s="3">
        <v>5.7436111109999999</v>
      </c>
      <c r="D12" s="3">
        <v>-76.537805559999995</v>
      </c>
      <c r="E12" s="3">
        <v>54</v>
      </c>
      <c r="F12" s="3" t="s">
        <v>88</v>
      </c>
      <c r="G12" s="3" t="s">
        <v>2553</v>
      </c>
      <c r="H12" s="54">
        <v>228</v>
      </c>
      <c r="I12" s="54">
        <v>2000</v>
      </c>
      <c r="J12" s="54">
        <v>9</v>
      </c>
      <c r="K12" s="3">
        <v>210</v>
      </c>
      <c r="L12" s="3">
        <v>1982</v>
      </c>
      <c r="M12" s="3">
        <v>18</v>
      </c>
      <c r="N12" s="54">
        <v>240</v>
      </c>
      <c r="O12" s="54">
        <v>1988</v>
      </c>
      <c r="P12" s="54">
        <v>13</v>
      </c>
      <c r="Q12" s="3">
        <v>192</v>
      </c>
      <c r="R12" s="3">
        <v>2008</v>
      </c>
      <c r="S12" s="3">
        <v>13</v>
      </c>
      <c r="T12" s="54">
        <v>220</v>
      </c>
      <c r="U12" s="54">
        <v>1981</v>
      </c>
      <c r="V12" s="54">
        <v>20</v>
      </c>
      <c r="W12" s="3">
        <v>186</v>
      </c>
      <c r="X12" s="3">
        <v>2006</v>
      </c>
      <c r="Y12" s="3">
        <v>21</v>
      </c>
      <c r="Z12" s="54">
        <v>198</v>
      </c>
      <c r="AA12" s="54">
        <v>2023</v>
      </c>
      <c r="AB12" s="54">
        <v>13</v>
      </c>
      <c r="AC12" s="3">
        <v>180</v>
      </c>
      <c r="AD12" s="3">
        <v>1995</v>
      </c>
      <c r="AE12" s="3">
        <v>8</v>
      </c>
      <c r="AF12" s="54">
        <v>270</v>
      </c>
      <c r="AG12" s="54">
        <v>2019</v>
      </c>
      <c r="AH12" s="54">
        <v>7</v>
      </c>
      <c r="AI12" s="3">
        <v>198</v>
      </c>
      <c r="AJ12" s="3">
        <v>2009</v>
      </c>
      <c r="AK12" s="3">
        <v>29</v>
      </c>
      <c r="AL12" s="54">
        <v>225</v>
      </c>
      <c r="AM12" s="54">
        <v>2012</v>
      </c>
      <c r="AN12" s="54">
        <v>20</v>
      </c>
      <c r="AO12" s="3">
        <v>230</v>
      </c>
      <c r="AP12" s="3">
        <v>1984</v>
      </c>
      <c r="AQ12" s="3">
        <v>16</v>
      </c>
      <c r="AS12" s="4">
        <v>11</v>
      </c>
      <c r="AT12" s="61" t="s">
        <v>2543</v>
      </c>
      <c r="AU12" s="60">
        <v>30</v>
      </c>
    </row>
    <row r="13" spans="1:47" x14ac:dyDescent="0.25">
      <c r="A13" s="3">
        <v>11045010</v>
      </c>
      <c r="B13" s="3" t="s">
        <v>2565</v>
      </c>
      <c r="C13" s="3">
        <v>5.6905555559999996</v>
      </c>
      <c r="D13" s="3">
        <v>-76.643777779999994</v>
      </c>
      <c r="E13" s="3">
        <v>75</v>
      </c>
      <c r="F13" s="3" t="s">
        <v>88</v>
      </c>
      <c r="G13" s="3" t="s">
        <v>2553</v>
      </c>
      <c r="H13" s="54">
        <v>190</v>
      </c>
      <c r="I13" s="54">
        <v>1975</v>
      </c>
      <c r="J13" s="54">
        <v>12</v>
      </c>
      <c r="K13" s="3">
        <v>190</v>
      </c>
      <c r="L13" s="3">
        <v>1974</v>
      </c>
      <c r="M13" s="3">
        <v>16</v>
      </c>
      <c r="N13" s="54">
        <v>192.1</v>
      </c>
      <c r="O13" s="54">
        <v>1995</v>
      </c>
      <c r="P13" s="54">
        <v>31</v>
      </c>
      <c r="Q13" s="3">
        <v>223.2</v>
      </c>
      <c r="R13" s="3">
        <v>1986</v>
      </c>
      <c r="S13" s="3">
        <v>6</v>
      </c>
      <c r="T13" s="54">
        <v>222</v>
      </c>
      <c r="U13" s="54">
        <v>1974</v>
      </c>
      <c r="V13" s="54">
        <v>19</v>
      </c>
      <c r="W13" s="3">
        <v>238</v>
      </c>
      <c r="X13" s="3">
        <v>1975</v>
      </c>
      <c r="Y13" s="3">
        <v>14</v>
      </c>
      <c r="Z13" s="54">
        <v>206.5</v>
      </c>
      <c r="AA13" s="54">
        <v>1959</v>
      </c>
      <c r="AB13" s="54">
        <v>28</v>
      </c>
      <c r="AC13" s="3">
        <v>240</v>
      </c>
      <c r="AD13" s="3">
        <v>1975</v>
      </c>
      <c r="AE13" s="3">
        <v>17</v>
      </c>
      <c r="AF13" s="54">
        <v>198</v>
      </c>
      <c r="AG13" s="54">
        <v>1974</v>
      </c>
      <c r="AH13" s="54">
        <v>9</v>
      </c>
      <c r="AI13" s="3">
        <v>240</v>
      </c>
      <c r="AJ13" s="3">
        <v>1974</v>
      </c>
      <c r="AK13" s="3">
        <v>7</v>
      </c>
      <c r="AL13" s="54">
        <v>193.8</v>
      </c>
      <c r="AM13" s="54">
        <v>1984</v>
      </c>
      <c r="AN13" s="54">
        <v>22</v>
      </c>
      <c r="AO13" s="3">
        <v>240</v>
      </c>
      <c r="AP13" s="3">
        <v>1974</v>
      </c>
      <c r="AQ13" s="3">
        <v>24</v>
      </c>
      <c r="AS13" s="4">
        <v>12</v>
      </c>
      <c r="AT13" s="61" t="s">
        <v>2544</v>
      </c>
      <c r="AU13" s="60">
        <v>31</v>
      </c>
    </row>
    <row r="14" spans="1:47" x14ac:dyDescent="0.25">
      <c r="A14" s="3">
        <v>11050010</v>
      </c>
      <c r="B14" s="3" t="s">
        <v>2566</v>
      </c>
      <c r="C14" s="3">
        <v>6.2217777779999999</v>
      </c>
      <c r="D14" s="3">
        <v>-76.72702778</v>
      </c>
      <c r="E14" s="3">
        <v>20</v>
      </c>
      <c r="F14" s="3" t="s">
        <v>88</v>
      </c>
      <c r="G14" s="3" t="s">
        <v>2553</v>
      </c>
      <c r="H14" s="54">
        <v>160</v>
      </c>
      <c r="I14" s="54">
        <v>1970</v>
      </c>
      <c r="J14" s="54">
        <v>9</v>
      </c>
      <c r="K14" s="3">
        <v>186</v>
      </c>
      <c r="L14" s="3">
        <v>1999</v>
      </c>
      <c r="M14" s="3">
        <v>5</v>
      </c>
      <c r="N14" s="54">
        <v>186</v>
      </c>
      <c r="O14" s="54">
        <v>1996</v>
      </c>
      <c r="P14" s="54">
        <v>22</v>
      </c>
      <c r="Q14" s="3">
        <v>151</v>
      </c>
      <c r="R14" s="3">
        <v>1988</v>
      </c>
      <c r="S14" s="3">
        <v>17</v>
      </c>
      <c r="T14" s="54">
        <v>188</v>
      </c>
      <c r="U14" s="54">
        <v>1995</v>
      </c>
      <c r="V14" s="54">
        <v>16</v>
      </c>
      <c r="W14" s="3">
        <v>187</v>
      </c>
      <c r="X14" s="3">
        <v>2005</v>
      </c>
      <c r="Y14" s="3">
        <v>12</v>
      </c>
      <c r="Z14" s="54">
        <v>209</v>
      </c>
      <c r="AA14" s="54">
        <v>1976</v>
      </c>
      <c r="AB14" s="54">
        <v>11</v>
      </c>
      <c r="AC14" s="3">
        <v>213</v>
      </c>
      <c r="AD14" s="3">
        <v>1969</v>
      </c>
      <c r="AE14" s="3">
        <v>6</v>
      </c>
      <c r="AF14" s="54">
        <v>188</v>
      </c>
      <c r="AG14" s="54">
        <v>2002</v>
      </c>
      <c r="AH14" s="54">
        <v>3</v>
      </c>
      <c r="AI14" s="3">
        <v>199</v>
      </c>
      <c r="AJ14" s="3">
        <v>2004</v>
      </c>
      <c r="AK14" s="3">
        <v>7</v>
      </c>
      <c r="AL14" s="54">
        <v>188</v>
      </c>
      <c r="AM14" s="54">
        <v>1990</v>
      </c>
      <c r="AN14" s="54">
        <v>23</v>
      </c>
      <c r="AO14" s="3">
        <v>178</v>
      </c>
      <c r="AP14" s="3">
        <v>2013</v>
      </c>
      <c r="AQ14" s="3">
        <v>19</v>
      </c>
    </row>
    <row r="15" spans="1:47" x14ac:dyDescent="0.25">
      <c r="A15" s="3">
        <v>11050020</v>
      </c>
      <c r="B15" s="3" t="s">
        <v>2567</v>
      </c>
      <c r="C15" s="3">
        <v>5.994722222</v>
      </c>
      <c r="D15" s="3">
        <v>-76.780027779999998</v>
      </c>
      <c r="E15" s="3">
        <v>25</v>
      </c>
      <c r="F15" s="3" t="s">
        <v>2568</v>
      </c>
      <c r="G15" s="3" t="s">
        <v>2553</v>
      </c>
      <c r="H15" s="54">
        <v>220</v>
      </c>
      <c r="I15" s="54">
        <v>1981</v>
      </c>
      <c r="J15" s="54">
        <v>30</v>
      </c>
      <c r="K15" s="3">
        <v>220</v>
      </c>
      <c r="L15" s="3">
        <v>1981</v>
      </c>
      <c r="M15" s="3">
        <v>11</v>
      </c>
      <c r="N15" s="54">
        <v>240</v>
      </c>
      <c r="O15" s="54">
        <v>2017</v>
      </c>
      <c r="P15" s="54">
        <v>6</v>
      </c>
      <c r="Q15" s="3">
        <v>218</v>
      </c>
      <c r="R15" s="3">
        <v>1998</v>
      </c>
      <c r="S15" s="3">
        <v>27</v>
      </c>
      <c r="T15" s="54">
        <v>167</v>
      </c>
      <c r="U15" s="54">
        <v>1981</v>
      </c>
      <c r="V15" s="54">
        <v>23</v>
      </c>
      <c r="W15" s="3">
        <v>180</v>
      </c>
      <c r="X15" s="3">
        <v>1981</v>
      </c>
      <c r="Y15" s="3">
        <v>8</v>
      </c>
      <c r="Z15" s="54">
        <v>173</v>
      </c>
      <c r="AA15" s="54">
        <v>1998</v>
      </c>
      <c r="AB15" s="54">
        <v>17</v>
      </c>
      <c r="AC15" s="3">
        <v>163</v>
      </c>
      <c r="AD15" s="3">
        <v>1984</v>
      </c>
      <c r="AE15" s="3">
        <v>24</v>
      </c>
      <c r="AF15" s="54">
        <v>210</v>
      </c>
      <c r="AG15" s="54">
        <v>2015</v>
      </c>
      <c r="AH15" s="54">
        <v>19</v>
      </c>
      <c r="AI15" s="3">
        <v>185</v>
      </c>
      <c r="AJ15" s="3">
        <v>1981</v>
      </c>
      <c r="AK15" s="3">
        <v>9</v>
      </c>
      <c r="AL15" s="54">
        <v>150</v>
      </c>
      <c r="AM15" s="54">
        <v>1986</v>
      </c>
      <c r="AN15" s="54">
        <v>7</v>
      </c>
      <c r="AO15" s="3">
        <v>170</v>
      </c>
      <c r="AP15" s="3">
        <v>2014</v>
      </c>
      <c r="AQ15" s="3">
        <v>13</v>
      </c>
    </row>
    <row r="16" spans="1:47" x14ac:dyDescent="0.25">
      <c r="A16" s="3">
        <v>11050030</v>
      </c>
      <c r="B16" s="3" t="s">
        <v>2569</v>
      </c>
      <c r="C16" s="3">
        <v>6.1025</v>
      </c>
      <c r="D16" s="3">
        <v>-76.821361109999998</v>
      </c>
      <c r="E16" s="3">
        <v>25</v>
      </c>
      <c r="F16" s="3" t="s">
        <v>2568</v>
      </c>
      <c r="G16" s="3" t="s">
        <v>2553</v>
      </c>
      <c r="H16" s="54">
        <v>155</v>
      </c>
      <c r="I16" s="54">
        <v>1981</v>
      </c>
      <c r="J16" s="54">
        <v>28</v>
      </c>
      <c r="K16" s="3">
        <v>150</v>
      </c>
      <c r="L16" s="3">
        <v>2007</v>
      </c>
      <c r="M16" s="3">
        <v>11</v>
      </c>
      <c r="N16" s="54">
        <v>200</v>
      </c>
      <c r="O16" s="54">
        <v>1978</v>
      </c>
      <c r="P16" s="54">
        <v>30</v>
      </c>
      <c r="Q16" s="3">
        <v>135</v>
      </c>
      <c r="R16" s="3">
        <v>1988</v>
      </c>
      <c r="S16" s="3">
        <v>25</v>
      </c>
      <c r="T16" s="54">
        <v>196</v>
      </c>
      <c r="U16" s="54">
        <v>1978</v>
      </c>
      <c r="V16" s="54">
        <v>10</v>
      </c>
      <c r="W16" s="3">
        <v>170</v>
      </c>
      <c r="X16" s="3">
        <v>1978</v>
      </c>
      <c r="Y16" s="3">
        <v>23</v>
      </c>
      <c r="Z16" s="54">
        <v>190</v>
      </c>
      <c r="AA16" s="54">
        <v>1977</v>
      </c>
      <c r="AB16" s="54">
        <v>16</v>
      </c>
      <c r="AC16" s="3">
        <v>188</v>
      </c>
      <c r="AD16" s="3">
        <v>1983</v>
      </c>
      <c r="AE16" s="3">
        <v>16</v>
      </c>
      <c r="AF16" s="54">
        <v>160</v>
      </c>
      <c r="AG16" s="54">
        <v>1977</v>
      </c>
      <c r="AH16" s="54">
        <v>24</v>
      </c>
      <c r="AI16" s="3">
        <v>187</v>
      </c>
      <c r="AJ16" s="3">
        <v>2025</v>
      </c>
      <c r="AK16" s="3">
        <v>29</v>
      </c>
      <c r="AL16" s="54">
        <v>196</v>
      </c>
      <c r="AM16" s="54">
        <v>2025</v>
      </c>
      <c r="AN16" s="54">
        <v>14</v>
      </c>
      <c r="AO16" s="3">
        <v>190</v>
      </c>
      <c r="AP16" s="3">
        <v>1977</v>
      </c>
      <c r="AQ16" s="3">
        <v>18</v>
      </c>
    </row>
    <row r="17" spans="1:47" x14ac:dyDescent="0.25">
      <c r="A17" s="3">
        <v>11050060</v>
      </c>
      <c r="B17" s="3" t="s">
        <v>2570</v>
      </c>
      <c r="C17" s="3">
        <v>6.108333333</v>
      </c>
      <c r="D17" s="3">
        <v>-76.915638889999997</v>
      </c>
      <c r="E17" s="3">
        <v>100</v>
      </c>
      <c r="F17" s="3" t="s">
        <v>2568</v>
      </c>
      <c r="G17" s="3" t="s">
        <v>2553</v>
      </c>
      <c r="H17" s="54">
        <v>150</v>
      </c>
      <c r="I17" s="54">
        <v>1997</v>
      </c>
      <c r="J17" s="54">
        <v>14</v>
      </c>
      <c r="K17" s="3">
        <v>170</v>
      </c>
      <c r="L17" s="3">
        <v>1998</v>
      </c>
      <c r="M17" s="3">
        <v>18</v>
      </c>
      <c r="N17" s="54">
        <v>150</v>
      </c>
      <c r="O17" s="54">
        <v>1998</v>
      </c>
      <c r="P17" s="54">
        <v>6</v>
      </c>
      <c r="Q17" s="3">
        <v>145</v>
      </c>
      <c r="R17" s="3">
        <v>1994</v>
      </c>
      <c r="S17" s="3">
        <v>8</v>
      </c>
      <c r="T17" s="54">
        <v>138</v>
      </c>
      <c r="U17" s="54">
        <v>1979</v>
      </c>
      <c r="V17" s="54">
        <v>6</v>
      </c>
      <c r="W17" s="3">
        <v>220</v>
      </c>
      <c r="X17" s="3">
        <v>1979</v>
      </c>
      <c r="Y17" s="3">
        <v>27</v>
      </c>
      <c r="Z17" s="54">
        <v>145</v>
      </c>
      <c r="AA17" s="54">
        <v>2021</v>
      </c>
      <c r="AB17" s="54">
        <v>23</v>
      </c>
      <c r="AC17" s="3">
        <v>150</v>
      </c>
      <c r="AD17" s="3">
        <v>2017</v>
      </c>
      <c r="AE17" s="3">
        <v>2</v>
      </c>
      <c r="AF17" s="54">
        <v>134</v>
      </c>
      <c r="AG17" s="54">
        <v>1977</v>
      </c>
      <c r="AH17" s="54">
        <v>26</v>
      </c>
      <c r="AI17" s="3">
        <v>150</v>
      </c>
      <c r="AJ17" s="3">
        <v>2005</v>
      </c>
      <c r="AK17" s="3">
        <v>9</v>
      </c>
      <c r="AL17" s="54">
        <v>150</v>
      </c>
      <c r="AM17" s="54">
        <v>2012</v>
      </c>
      <c r="AN17" s="54">
        <v>20</v>
      </c>
      <c r="AO17" s="3">
        <v>150</v>
      </c>
      <c r="AP17" s="3">
        <v>2010</v>
      </c>
      <c r="AQ17" s="3">
        <v>30</v>
      </c>
    </row>
    <row r="18" spans="1:47" x14ac:dyDescent="0.25">
      <c r="A18" s="3">
        <v>11060010</v>
      </c>
      <c r="B18" s="3" t="s">
        <v>2571</v>
      </c>
      <c r="C18" s="3">
        <v>6.42</v>
      </c>
      <c r="D18" s="3">
        <v>-76.779277780000001</v>
      </c>
      <c r="E18" s="3">
        <v>18</v>
      </c>
      <c r="F18" s="3" t="s">
        <v>2572</v>
      </c>
      <c r="G18" s="3" t="s">
        <v>58</v>
      </c>
      <c r="H18" s="54">
        <v>154</v>
      </c>
      <c r="I18" s="54">
        <v>1976</v>
      </c>
      <c r="J18" s="54">
        <v>14</v>
      </c>
      <c r="K18" s="3">
        <v>144</v>
      </c>
      <c r="L18" s="3">
        <v>1969</v>
      </c>
      <c r="M18" s="3">
        <v>4</v>
      </c>
      <c r="N18" s="54">
        <v>175</v>
      </c>
      <c r="O18" s="54">
        <v>1972</v>
      </c>
      <c r="P18" s="54">
        <v>29</v>
      </c>
      <c r="Q18" s="3">
        <v>155</v>
      </c>
      <c r="R18" s="3">
        <v>1978</v>
      </c>
      <c r="S18" s="3">
        <v>5</v>
      </c>
      <c r="T18" s="54">
        <v>160</v>
      </c>
      <c r="U18" s="54">
        <v>1976</v>
      </c>
      <c r="V18" s="54">
        <v>22</v>
      </c>
      <c r="W18" s="3">
        <v>153</v>
      </c>
      <c r="X18" s="3">
        <v>1981</v>
      </c>
      <c r="Y18" s="3">
        <v>5</v>
      </c>
      <c r="Z18" s="54">
        <v>164</v>
      </c>
      <c r="AA18" s="54">
        <v>1992</v>
      </c>
      <c r="AB18" s="54">
        <v>7</v>
      </c>
      <c r="AC18" s="3">
        <v>207</v>
      </c>
      <c r="AD18" s="3">
        <v>1969</v>
      </c>
      <c r="AE18" s="3">
        <v>6</v>
      </c>
      <c r="AF18" s="54">
        <v>227</v>
      </c>
      <c r="AG18" s="54">
        <v>1969</v>
      </c>
      <c r="AH18" s="54">
        <v>13</v>
      </c>
      <c r="AI18" s="3">
        <v>199</v>
      </c>
      <c r="AJ18" s="3">
        <v>1993</v>
      </c>
      <c r="AK18" s="3">
        <v>3</v>
      </c>
      <c r="AL18" s="54">
        <v>172</v>
      </c>
      <c r="AM18" s="54">
        <v>1993</v>
      </c>
      <c r="AN18" s="54">
        <v>3</v>
      </c>
      <c r="AO18" s="3">
        <v>167</v>
      </c>
      <c r="AP18" s="3">
        <v>2009</v>
      </c>
      <c r="AQ18" s="3">
        <v>1</v>
      </c>
      <c r="AT18" s="59"/>
      <c r="AU18" s="59"/>
    </row>
    <row r="19" spans="1:47" x14ac:dyDescent="0.25">
      <c r="A19" s="3">
        <v>11070020</v>
      </c>
      <c r="B19" s="3" t="s">
        <v>2573</v>
      </c>
      <c r="C19" s="3">
        <v>6.332051667</v>
      </c>
      <c r="D19" s="3">
        <v>-76.229145000000003</v>
      </c>
      <c r="E19" s="3">
        <v>1496</v>
      </c>
      <c r="F19" s="3" t="s">
        <v>129</v>
      </c>
      <c r="G19" s="3" t="s">
        <v>58</v>
      </c>
      <c r="H19" s="54">
        <v>70</v>
      </c>
      <c r="I19" s="54">
        <v>1986</v>
      </c>
      <c r="J19" s="54">
        <v>15</v>
      </c>
      <c r="K19" s="3">
        <v>66.5</v>
      </c>
      <c r="L19" s="3">
        <v>1997</v>
      </c>
      <c r="M19" s="3">
        <v>5</v>
      </c>
      <c r="N19" s="54">
        <v>113</v>
      </c>
      <c r="O19" s="54">
        <v>1996</v>
      </c>
      <c r="P19" s="54">
        <v>14</v>
      </c>
      <c r="Q19" s="3">
        <v>84.7</v>
      </c>
      <c r="R19" s="3">
        <v>2002</v>
      </c>
      <c r="S19" s="3">
        <v>24</v>
      </c>
      <c r="T19" s="54">
        <v>100</v>
      </c>
      <c r="U19" s="54">
        <v>1991</v>
      </c>
      <c r="V19" s="54">
        <v>12</v>
      </c>
      <c r="W19" s="3">
        <v>84</v>
      </c>
      <c r="X19" s="3">
        <v>1981</v>
      </c>
      <c r="Y19" s="3">
        <v>8</v>
      </c>
      <c r="Z19" s="54">
        <v>80.599999999999994</v>
      </c>
      <c r="AA19" s="54">
        <v>1994</v>
      </c>
      <c r="AB19" s="54">
        <v>22</v>
      </c>
      <c r="AC19" s="3">
        <v>90</v>
      </c>
      <c r="AD19" s="3">
        <v>1977</v>
      </c>
      <c r="AE19" s="3">
        <v>15</v>
      </c>
      <c r="AF19" s="54">
        <v>66</v>
      </c>
      <c r="AG19" s="54">
        <v>1995</v>
      </c>
      <c r="AH19" s="54">
        <v>23</v>
      </c>
      <c r="AI19" s="3">
        <v>121.2</v>
      </c>
      <c r="AJ19" s="3">
        <v>1979</v>
      </c>
      <c r="AK19" s="3">
        <v>22</v>
      </c>
      <c r="AL19" s="54">
        <v>100</v>
      </c>
      <c r="AM19" s="54">
        <v>1978</v>
      </c>
      <c r="AN19" s="54">
        <v>11</v>
      </c>
      <c r="AO19" s="3">
        <v>84.8</v>
      </c>
      <c r="AP19" s="3">
        <v>2003</v>
      </c>
      <c r="AQ19" s="3">
        <v>2</v>
      </c>
      <c r="AT19" s="59"/>
      <c r="AU19" s="59"/>
    </row>
    <row r="20" spans="1:47" x14ac:dyDescent="0.25">
      <c r="A20" s="3">
        <v>11070030</v>
      </c>
      <c r="B20" s="3" t="s">
        <v>2574</v>
      </c>
      <c r="C20" s="3">
        <v>6.5394444439999999</v>
      </c>
      <c r="D20" s="3">
        <v>-76.158611109999995</v>
      </c>
      <c r="E20" s="3">
        <v>2300</v>
      </c>
      <c r="F20" s="3" t="s">
        <v>129</v>
      </c>
      <c r="G20" s="3" t="s">
        <v>58</v>
      </c>
      <c r="H20" s="54">
        <v>70</v>
      </c>
      <c r="I20" s="54">
        <v>2017</v>
      </c>
      <c r="J20" s="54">
        <v>31</v>
      </c>
      <c r="K20" s="3">
        <v>94</v>
      </c>
      <c r="L20" s="3">
        <v>2008</v>
      </c>
      <c r="M20" s="3">
        <v>20</v>
      </c>
      <c r="N20" s="54">
        <v>75.3</v>
      </c>
      <c r="O20" s="54">
        <v>2025</v>
      </c>
      <c r="P20" s="54">
        <v>21</v>
      </c>
      <c r="Q20" s="3">
        <v>135</v>
      </c>
      <c r="R20" s="3">
        <v>1994</v>
      </c>
      <c r="S20" s="3">
        <v>27</v>
      </c>
      <c r="T20" s="54">
        <v>119</v>
      </c>
      <c r="U20" s="54">
        <v>1989</v>
      </c>
      <c r="V20" s="54">
        <v>23</v>
      </c>
      <c r="W20" s="3">
        <v>93</v>
      </c>
      <c r="X20" s="3">
        <v>2022</v>
      </c>
      <c r="Y20" s="3">
        <v>16</v>
      </c>
      <c r="Z20" s="54">
        <v>118</v>
      </c>
      <c r="AA20" s="54">
        <v>2003</v>
      </c>
      <c r="AB20" s="54">
        <v>4</v>
      </c>
      <c r="AC20" s="3">
        <v>116</v>
      </c>
      <c r="AD20" s="3">
        <v>2003</v>
      </c>
      <c r="AE20" s="3">
        <v>16</v>
      </c>
      <c r="AF20" s="54">
        <v>99</v>
      </c>
      <c r="AG20" s="54">
        <v>1989</v>
      </c>
      <c r="AH20" s="54">
        <v>23</v>
      </c>
      <c r="AI20" s="3">
        <v>92</v>
      </c>
      <c r="AJ20" s="3">
        <v>1998</v>
      </c>
      <c r="AK20" s="3">
        <v>26</v>
      </c>
      <c r="AL20" s="54">
        <v>112</v>
      </c>
      <c r="AM20" s="54">
        <v>1993</v>
      </c>
      <c r="AN20" s="54">
        <v>11</v>
      </c>
      <c r="AO20" s="3">
        <v>100</v>
      </c>
      <c r="AP20" s="3">
        <v>2010</v>
      </c>
      <c r="AQ20" s="3">
        <v>2</v>
      </c>
      <c r="AT20" s="59"/>
      <c r="AU20" s="59"/>
    </row>
    <row r="21" spans="1:47" x14ac:dyDescent="0.25">
      <c r="A21" s="3">
        <v>11075020</v>
      </c>
      <c r="B21" s="3" t="s">
        <v>2575</v>
      </c>
      <c r="C21" s="3">
        <v>6.2983055559999999</v>
      </c>
      <c r="D21" s="3">
        <v>-76.143305556000001</v>
      </c>
      <c r="E21" s="3">
        <v>1833</v>
      </c>
      <c r="F21" s="3" t="s">
        <v>129</v>
      </c>
      <c r="G21" s="3" t="s">
        <v>58</v>
      </c>
      <c r="H21" s="54">
        <v>50.1</v>
      </c>
      <c r="I21" s="54">
        <v>2018</v>
      </c>
      <c r="J21" s="54">
        <v>2</v>
      </c>
      <c r="K21" s="3">
        <v>52</v>
      </c>
      <c r="L21" s="3">
        <v>2025</v>
      </c>
      <c r="M21" s="3">
        <v>17</v>
      </c>
      <c r="N21" s="54">
        <v>51</v>
      </c>
      <c r="O21" s="54">
        <v>2022</v>
      </c>
      <c r="P21" s="54">
        <v>31</v>
      </c>
      <c r="Q21" s="3">
        <v>57</v>
      </c>
      <c r="R21" s="3">
        <v>2002</v>
      </c>
      <c r="S21" s="3">
        <v>24</v>
      </c>
      <c r="T21" s="54">
        <v>75.5</v>
      </c>
      <c r="U21" s="54">
        <v>1979</v>
      </c>
      <c r="V21" s="54">
        <v>11</v>
      </c>
      <c r="W21" s="3">
        <v>80.8</v>
      </c>
      <c r="X21" s="3">
        <v>1986</v>
      </c>
      <c r="Y21" s="3">
        <v>3</v>
      </c>
      <c r="Z21" s="54">
        <v>74.5</v>
      </c>
      <c r="AA21" s="54">
        <v>2001</v>
      </c>
      <c r="AB21" s="54">
        <v>8</v>
      </c>
      <c r="AC21" s="3">
        <v>54.8</v>
      </c>
      <c r="AD21" s="3">
        <v>2010</v>
      </c>
      <c r="AE21" s="3">
        <v>17</v>
      </c>
      <c r="AF21" s="54">
        <v>48.4</v>
      </c>
      <c r="AG21" s="54">
        <v>1978</v>
      </c>
      <c r="AH21" s="54">
        <v>14</v>
      </c>
      <c r="AI21" s="3">
        <v>65.400000000000006</v>
      </c>
      <c r="AJ21" s="3">
        <v>1986</v>
      </c>
      <c r="AK21" s="3">
        <v>8</v>
      </c>
      <c r="AL21" s="54">
        <v>66.5</v>
      </c>
      <c r="AM21" s="54">
        <v>1999</v>
      </c>
      <c r="AN21" s="54">
        <v>14</v>
      </c>
      <c r="AO21" s="3">
        <v>69</v>
      </c>
      <c r="AP21" s="3">
        <v>2003</v>
      </c>
      <c r="AQ21" s="3">
        <v>2</v>
      </c>
      <c r="AT21" s="59"/>
      <c r="AU21" s="59"/>
    </row>
    <row r="22" spans="1:47" x14ac:dyDescent="0.25">
      <c r="A22" s="3">
        <v>11090010</v>
      </c>
      <c r="B22" s="3" t="s">
        <v>2576</v>
      </c>
      <c r="C22" s="3">
        <v>6.8125277779999998</v>
      </c>
      <c r="D22" s="3">
        <v>-76.972722219999994</v>
      </c>
      <c r="E22" s="3">
        <v>50</v>
      </c>
      <c r="F22" s="3" t="s">
        <v>2577</v>
      </c>
      <c r="G22" s="3" t="s">
        <v>2553</v>
      </c>
      <c r="H22" s="54">
        <v>160</v>
      </c>
      <c r="I22" s="54">
        <v>1982</v>
      </c>
      <c r="J22" s="54">
        <v>5</v>
      </c>
      <c r="K22" s="3">
        <v>150</v>
      </c>
      <c r="L22" s="3">
        <v>1987</v>
      </c>
      <c r="M22" s="3">
        <v>7</v>
      </c>
      <c r="N22" s="54">
        <v>185</v>
      </c>
      <c r="O22" s="54">
        <v>1981</v>
      </c>
      <c r="P22" s="54">
        <v>2</v>
      </c>
      <c r="Q22" s="3">
        <v>169</v>
      </c>
      <c r="R22" s="3">
        <v>2013</v>
      </c>
      <c r="S22" s="3">
        <v>13</v>
      </c>
      <c r="T22" s="54">
        <v>157</v>
      </c>
      <c r="U22" s="54">
        <v>2010</v>
      </c>
      <c r="V22" s="54">
        <v>31</v>
      </c>
      <c r="W22" s="3">
        <v>145</v>
      </c>
      <c r="X22" s="3">
        <v>1990</v>
      </c>
      <c r="Y22" s="3">
        <v>26</v>
      </c>
      <c r="Z22" s="54">
        <v>171</v>
      </c>
      <c r="AA22" s="54">
        <v>2005</v>
      </c>
      <c r="AB22" s="54">
        <v>18</v>
      </c>
      <c r="AC22" s="3">
        <v>163</v>
      </c>
      <c r="AD22" s="3">
        <v>2012</v>
      </c>
      <c r="AE22" s="3">
        <v>18</v>
      </c>
      <c r="AF22" s="54">
        <v>138</v>
      </c>
      <c r="AG22" s="54">
        <v>2000</v>
      </c>
      <c r="AH22" s="54">
        <v>23</v>
      </c>
      <c r="AI22" s="3">
        <v>150</v>
      </c>
      <c r="AJ22" s="3">
        <v>1986</v>
      </c>
      <c r="AK22" s="3">
        <v>3</v>
      </c>
      <c r="AL22" s="54">
        <v>170</v>
      </c>
      <c r="AM22" s="54">
        <v>1984</v>
      </c>
      <c r="AN22" s="54">
        <v>24</v>
      </c>
      <c r="AO22" s="3">
        <v>183</v>
      </c>
      <c r="AP22" s="3">
        <v>2005</v>
      </c>
      <c r="AQ22" s="3">
        <v>4</v>
      </c>
      <c r="AT22" s="59"/>
      <c r="AU22" s="59"/>
    </row>
    <row r="23" spans="1:47" x14ac:dyDescent="0.25">
      <c r="A23" s="3">
        <v>11100020</v>
      </c>
      <c r="B23" s="3" t="s">
        <v>2578</v>
      </c>
      <c r="C23" s="3">
        <v>7.18</v>
      </c>
      <c r="D23" s="3">
        <v>-77.03</v>
      </c>
      <c r="E23" s="3">
        <v>4</v>
      </c>
      <c r="F23" s="3" t="s">
        <v>2579</v>
      </c>
      <c r="G23" s="3" t="s">
        <v>2553</v>
      </c>
      <c r="H23" s="54">
        <v>108</v>
      </c>
      <c r="I23" s="54">
        <v>2011</v>
      </c>
      <c r="J23" s="54">
        <v>13</v>
      </c>
      <c r="K23" s="3">
        <v>136</v>
      </c>
      <c r="L23" s="3">
        <v>2000</v>
      </c>
      <c r="M23" s="3">
        <v>26</v>
      </c>
      <c r="N23" s="54">
        <v>155</v>
      </c>
      <c r="O23" s="54">
        <v>1981</v>
      </c>
      <c r="P23" s="54">
        <v>12</v>
      </c>
      <c r="Q23" s="3">
        <v>205</v>
      </c>
      <c r="R23" s="3">
        <v>1974</v>
      </c>
      <c r="S23" s="3">
        <v>29</v>
      </c>
      <c r="T23" s="54">
        <v>135</v>
      </c>
      <c r="U23" s="54">
        <v>1994</v>
      </c>
      <c r="V23" s="54">
        <v>5</v>
      </c>
      <c r="W23" s="3">
        <v>134</v>
      </c>
      <c r="X23" s="3">
        <v>1993</v>
      </c>
      <c r="Y23" s="3">
        <v>12</v>
      </c>
      <c r="Z23" s="54">
        <v>150</v>
      </c>
      <c r="AA23" s="54">
        <v>1986</v>
      </c>
      <c r="AB23" s="54">
        <v>16</v>
      </c>
      <c r="AC23" s="3">
        <v>135.80000000000001</v>
      </c>
      <c r="AD23" s="3">
        <v>2015</v>
      </c>
      <c r="AE23" s="3">
        <v>29</v>
      </c>
      <c r="AF23" s="54">
        <v>135.19999999999999</v>
      </c>
      <c r="AG23" s="54">
        <v>2016</v>
      </c>
      <c r="AH23" s="54">
        <v>10</v>
      </c>
      <c r="AI23" s="3">
        <v>144</v>
      </c>
      <c r="AJ23" s="3">
        <v>1978</v>
      </c>
      <c r="AK23" s="3">
        <v>3</v>
      </c>
      <c r="AL23" s="54">
        <v>202</v>
      </c>
      <c r="AM23" s="54">
        <v>1998</v>
      </c>
      <c r="AN23" s="54">
        <v>6</v>
      </c>
      <c r="AO23" s="3">
        <v>155</v>
      </c>
      <c r="AP23" s="3">
        <v>1969</v>
      </c>
      <c r="AQ23" s="3">
        <v>12</v>
      </c>
      <c r="AT23" s="59"/>
      <c r="AU23" s="59"/>
    </row>
    <row r="24" spans="1:47" x14ac:dyDescent="0.25">
      <c r="A24" s="3">
        <v>11110010</v>
      </c>
      <c r="B24" s="3" t="s">
        <v>2580</v>
      </c>
      <c r="C24" s="3">
        <v>6.7633333330000003</v>
      </c>
      <c r="D24" s="3">
        <v>-76.133611110000004</v>
      </c>
      <c r="E24" s="3">
        <v>1429</v>
      </c>
      <c r="F24" s="3" t="s">
        <v>153</v>
      </c>
      <c r="G24" s="3" t="s">
        <v>58</v>
      </c>
      <c r="H24" s="54">
        <v>68</v>
      </c>
      <c r="I24" s="54">
        <v>1971</v>
      </c>
      <c r="J24" s="54">
        <v>6</v>
      </c>
      <c r="K24" s="3">
        <v>83</v>
      </c>
      <c r="L24" s="3">
        <v>1984</v>
      </c>
      <c r="M24" s="3">
        <v>8</v>
      </c>
      <c r="N24" s="54">
        <v>81</v>
      </c>
      <c r="O24" s="54">
        <v>2019</v>
      </c>
      <c r="P24" s="54">
        <v>18</v>
      </c>
      <c r="Q24" s="3">
        <v>109</v>
      </c>
      <c r="R24" s="3">
        <v>2012</v>
      </c>
      <c r="S24" s="3">
        <v>6</v>
      </c>
      <c r="T24" s="54">
        <v>90</v>
      </c>
      <c r="U24" s="54">
        <v>1996</v>
      </c>
      <c r="V24" s="54">
        <v>22</v>
      </c>
      <c r="W24" s="3">
        <v>100</v>
      </c>
      <c r="X24" s="3">
        <v>1981</v>
      </c>
      <c r="Y24" s="3">
        <v>17</v>
      </c>
      <c r="Z24" s="54">
        <v>80</v>
      </c>
      <c r="AA24" s="54">
        <v>1973</v>
      </c>
      <c r="AB24" s="54">
        <v>27</v>
      </c>
      <c r="AC24" s="3">
        <v>130</v>
      </c>
      <c r="AD24" s="3">
        <v>1973</v>
      </c>
      <c r="AE24" s="3">
        <v>2</v>
      </c>
      <c r="AF24" s="54">
        <v>90</v>
      </c>
      <c r="AG24" s="54">
        <v>1969</v>
      </c>
      <c r="AH24" s="54">
        <v>15</v>
      </c>
      <c r="AI24" s="3">
        <v>91</v>
      </c>
      <c r="AJ24" s="3">
        <v>2005</v>
      </c>
      <c r="AK24" s="3">
        <v>19</v>
      </c>
      <c r="AL24" s="54">
        <v>130</v>
      </c>
      <c r="AM24" s="54">
        <v>1982</v>
      </c>
      <c r="AN24" s="54">
        <v>18</v>
      </c>
      <c r="AO24" s="3">
        <v>87</v>
      </c>
      <c r="AP24" s="3">
        <v>1996</v>
      </c>
      <c r="AQ24" s="3">
        <v>20</v>
      </c>
      <c r="AT24" s="59"/>
      <c r="AU24" s="59"/>
    </row>
    <row r="25" spans="1:47" x14ac:dyDescent="0.25">
      <c r="A25" s="3">
        <v>11110020</v>
      </c>
      <c r="B25" s="3" t="s">
        <v>2581</v>
      </c>
      <c r="C25" s="3">
        <v>6.6425000000000001</v>
      </c>
      <c r="D25" s="3">
        <v>-76.075000000000003</v>
      </c>
      <c r="E25" s="3">
        <v>1920</v>
      </c>
      <c r="F25" s="3" t="s">
        <v>146</v>
      </c>
      <c r="G25" s="3" t="s">
        <v>58</v>
      </c>
      <c r="H25" s="54">
        <v>82</v>
      </c>
      <c r="I25" s="54">
        <v>2004</v>
      </c>
      <c r="J25" s="54">
        <v>6</v>
      </c>
      <c r="K25" s="3">
        <v>62.1</v>
      </c>
      <c r="L25" s="3">
        <v>2022</v>
      </c>
      <c r="M25" s="3">
        <v>13</v>
      </c>
      <c r="N25" s="54">
        <v>70</v>
      </c>
      <c r="O25" s="54">
        <v>1989</v>
      </c>
      <c r="P25" s="54">
        <v>3</v>
      </c>
      <c r="Q25" s="3">
        <v>88.5</v>
      </c>
      <c r="R25" s="3">
        <v>2021</v>
      </c>
      <c r="S25" s="3">
        <v>4</v>
      </c>
      <c r="T25" s="54">
        <v>94</v>
      </c>
      <c r="U25" s="54">
        <v>2011</v>
      </c>
      <c r="V25" s="54">
        <v>13</v>
      </c>
      <c r="W25" s="3">
        <v>80</v>
      </c>
      <c r="X25" s="3">
        <v>2009</v>
      </c>
      <c r="Y25" s="3">
        <v>9</v>
      </c>
      <c r="Z25" s="54">
        <v>58</v>
      </c>
      <c r="AA25" s="54">
        <v>1987</v>
      </c>
      <c r="AB25" s="54">
        <v>31</v>
      </c>
      <c r="AC25" s="3">
        <v>74</v>
      </c>
      <c r="AD25" s="3">
        <v>1992</v>
      </c>
      <c r="AE25" s="3">
        <v>30</v>
      </c>
      <c r="AF25" s="54">
        <v>59</v>
      </c>
      <c r="AG25" s="54">
        <v>2018</v>
      </c>
      <c r="AH25" s="54">
        <v>5</v>
      </c>
      <c r="AI25" s="3">
        <v>99.8</v>
      </c>
      <c r="AJ25" s="3">
        <v>2022</v>
      </c>
      <c r="AK25" s="3">
        <v>28</v>
      </c>
      <c r="AL25" s="54">
        <v>70</v>
      </c>
      <c r="AM25" s="54">
        <v>1978</v>
      </c>
      <c r="AN25" s="54">
        <v>9</v>
      </c>
      <c r="AO25" s="3">
        <v>117</v>
      </c>
      <c r="AP25" s="3">
        <v>1988</v>
      </c>
      <c r="AQ25" s="3">
        <v>4</v>
      </c>
      <c r="AT25" s="59"/>
      <c r="AU25" s="59"/>
    </row>
    <row r="26" spans="1:47" x14ac:dyDescent="0.25">
      <c r="A26" s="3">
        <v>11110030</v>
      </c>
      <c r="B26" s="3" t="s">
        <v>2582</v>
      </c>
      <c r="C26" s="3">
        <v>6.8578900000000003</v>
      </c>
      <c r="D26" s="3">
        <v>-76.252319443999994</v>
      </c>
      <c r="E26" s="3">
        <v>1046</v>
      </c>
      <c r="F26" s="3" t="s">
        <v>1273</v>
      </c>
      <c r="G26" s="3" t="s">
        <v>58</v>
      </c>
      <c r="H26" s="54">
        <v>65</v>
      </c>
      <c r="I26" s="54">
        <v>1991</v>
      </c>
      <c r="J26" s="54">
        <v>31</v>
      </c>
      <c r="K26" s="3">
        <v>65</v>
      </c>
      <c r="L26" s="3">
        <v>1986</v>
      </c>
      <c r="M26" s="3">
        <v>11</v>
      </c>
      <c r="N26" s="54">
        <v>78</v>
      </c>
      <c r="O26" s="54">
        <v>2017</v>
      </c>
      <c r="P26" s="54">
        <v>23</v>
      </c>
      <c r="Q26" s="3">
        <v>180</v>
      </c>
      <c r="R26" s="3">
        <v>2000</v>
      </c>
      <c r="S26" s="3">
        <v>6</v>
      </c>
      <c r="T26" s="54">
        <v>140</v>
      </c>
      <c r="U26" s="54">
        <v>1991</v>
      </c>
      <c r="V26" s="54">
        <v>16</v>
      </c>
      <c r="W26" s="3">
        <v>90</v>
      </c>
      <c r="X26" s="3">
        <v>2025</v>
      </c>
      <c r="Y26" s="3">
        <v>25</v>
      </c>
      <c r="Z26" s="54">
        <v>120</v>
      </c>
      <c r="AA26" s="54">
        <v>2022</v>
      </c>
      <c r="AB26" s="54">
        <v>8</v>
      </c>
      <c r="AC26" s="3">
        <v>90</v>
      </c>
      <c r="AD26" s="3">
        <v>2022</v>
      </c>
      <c r="AE26" s="3">
        <v>5</v>
      </c>
      <c r="AF26" s="54">
        <v>110</v>
      </c>
      <c r="AG26" s="54">
        <v>2001</v>
      </c>
      <c r="AH26" s="54">
        <v>13</v>
      </c>
      <c r="AI26" s="3">
        <v>100</v>
      </c>
      <c r="AJ26" s="3">
        <v>1979</v>
      </c>
      <c r="AK26" s="3">
        <v>22</v>
      </c>
      <c r="AL26" s="54">
        <v>90</v>
      </c>
      <c r="AM26" s="54">
        <v>2023</v>
      </c>
      <c r="AN26" s="54">
        <v>3</v>
      </c>
      <c r="AO26" s="3">
        <v>80</v>
      </c>
      <c r="AP26" s="3">
        <v>1981</v>
      </c>
      <c r="AQ26" s="3">
        <v>30</v>
      </c>
      <c r="AT26" s="59"/>
      <c r="AU26" s="59"/>
    </row>
    <row r="27" spans="1:47" x14ac:dyDescent="0.25">
      <c r="A27" s="3">
        <v>11110110</v>
      </c>
      <c r="B27" s="3" t="s">
        <v>2583</v>
      </c>
      <c r="C27" s="3">
        <v>6.6994444440000001</v>
      </c>
      <c r="D27" s="3">
        <v>-75.977500000000006</v>
      </c>
      <c r="E27" s="3">
        <v>20</v>
      </c>
      <c r="F27" s="3" t="s">
        <v>149</v>
      </c>
      <c r="G27" s="3" t="s">
        <v>58</v>
      </c>
      <c r="H27" s="54">
        <v>99</v>
      </c>
      <c r="I27" s="54">
        <v>1989</v>
      </c>
      <c r="J27" s="54">
        <v>2</v>
      </c>
      <c r="K27" s="3">
        <v>120</v>
      </c>
      <c r="L27" s="3">
        <v>2000</v>
      </c>
      <c r="M27" s="3">
        <v>26</v>
      </c>
      <c r="N27" s="54">
        <v>95</v>
      </c>
      <c r="O27" s="54">
        <v>2001</v>
      </c>
      <c r="P27" s="54">
        <v>16</v>
      </c>
      <c r="Q27" s="3">
        <v>92</v>
      </c>
      <c r="R27" s="3">
        <v>1991</v>
      </c>
      <c r="S27" s="3">
        <v>1</v>
      </c>
      <c r="T27" s="54">
        <v>68</v>
      </c>
      <c r="U27" s="54">
        <v>1986</v>
      </c>
      <c r="V27" s="54">
        <v>31</v>
      </c>
      <c r="W27" s="3">
        <v>113</v>
      </c>
      <c r="X27" s="3">
        <v>2000</v>
      </c>
      <c r="Y27" s="3">
        <v>16</v>
      </c>
      <c r="Z27" s="54">
        <v>65</v>
      </c>
      <c r="AA27" s="54">
        <v>2001</v>
      </c>
      <c r="AB27" s="54">
        <v>22</v>
      </c>
      <c r="AC27" s="3">
        <v>90</v>
      </c>
      <c r="AD27" s="3">
        <v>2000</v>
      </c>
      <c r="AE27" s="3">
        <v>3</v>
      </c>
      <c r="AF27" s="54">
        <v>116</v>
      </c>
      <c r="AG27" s="54">
        <v>2000</v>
      </c>
      <c r="AH27" s="54">
        <v>9</v>
      </c>
      <c r="AI27" s="3">
        <v>116.6</v>
      </c>
      <c r="AJ27" s="3">
        <v>1988</v>
      </c>
      <c r="AK27" s="3">
        <v>19</v>
      </c>
      <c r="AL27" s="54">
        <v>110</v>
      </c>
      <c r="AM27" s="54">
        <v>1996</v>
      </c>
      <c r="AN27" s="54">
        <v>14</v>
      </c>
      <c r="AO27" s="3">
        <v>120</v>
      </c>
      <c r="AP27" s="3">
        <v>1993</v>
      </c>
      <c r="AQ27" s="3">
        <v>14</v>
      </c>
      <c r="AT27" s="59"/>
      <c r="AU27" s="59"/>
    </row>
    <row r="28" spans="1:47" x14ac:dyDescent="0.25">
      <c r="A28" s="3">
        <v>11115020</v>
      </c>
      <c r="B28" s="3" t="s">
        <v>2584</v>
      </c>
      <c r="C28" s="3">
        <v>6.7580277779999998</v>
      </c>
      <c r="D28" s="3">
        <v>-76.029666669999997</v>
      </c>
      <c r="E28" s="3">
        <v>1294</v>
      </c>
      <c r="F28" s="3" t="s">
        <v>1256</v>
      </c>
      <c r="G28" s="3" t="s">
        <v>58</v>
      </c>
      <c r="H28" s="54">
        <v>76.3</v>
      </c>
      <c r="I28" s="54">
        <v>2014</v>
      </c>
      <c r="J28" s="54">
        <v>10</v>
      </c>
      <c r="K28" s="3">
        <v>69</v>
      </c>
      <c r="L28" s="3">
        <v>2008</v>
      </c>
      <c r="M28" s="3">
        <v>19</v>
      </c>
      <c r="N28" s="54">
        <v>75.3</v>
      </c>
      <c r="O28" s="54">
        <v>2012</v>
      </c>
      <c r="P28" s="54">
        <v>18</v>
      </c>
      <c r="Q28" s="3">
        <v>89</v>
      </c>
      <c r="R28" s="3">
        <v>2001</v>
      </c>
      <c r="S28" s="3">
        <v>14</v>
      </c>
      <c r="T28" s="54">
        <v>134</v>
      </c>
      <c r="U28" s="54">
        <v>1988</v>
      </c>
      <c r="V28" s="54">
        <v>13</v>
      </c>
      <c r="W28" s="3">
        <v>82.7</v>
      </c>
      <c r="X28" s="3">
        <v>2021</v>
      </c>
      <c r="Y28" s="3">
        <v>3</v>
      </c>
      <c r="Z28" s="54">
        <v>69</v>
      </c>
      <c r="AA28" s="54">
        <v>2003</v>
      </c>
      <c r="AB28" s="54">
        <v>12</v>
      </c>
      <c r="AC28" s="3">
        <v>73.400000000000006</v>
      </c>
      <c r="AD28" s="3">
        <v>2014</v>
      </c>
      <c r="AE28" s="3">
        <v>6</v>
      </c>
      <c r="AF28" s="54">
        <v>91.3</v>
      </c>
      <c r="AG28" s="54">
        <v>2009</v>
      </c>
      <c r="AH28" s="54">
        <v>3</v>
      </c>
      <c r="AI28" s="3">
        <v>87</v>
      </c>
      <c r="AJ28" s="3">
        <v>2006</v>
      </c>
      <c r="AK28" s="3">
        <v>18</v>
      </c>
      <c r="AL28" s="54">
        <v>83</v>
      </c>
      <c r="AM28" s="54">
        <v>1993</v>
      </c>
      <c r="AN28" s="54">
        <v>13</v>
      </c>
      <c r="AO28" s="3">
        <v>82.1</v>
      </c>
      <c r="AP28" s="3">
        <v>1983</v>
      </c>
      <c r="AQ28" s="3">
        <v>18</v>
      </c>
      <c r="AT28" s="59"/>
      <c r="AU28" s="59"/>
    </row>
    <row r="29" spans="1:47" x14ac:dyDescent="0.25">
      <c r="A29" s="3">
        <v>11115040</v>
      </c>
      <c r="B29" s="3" t="s">
        <v>2585</v>
      </c>
      <c r="C29" s="3">
        <v>6.7779722219999998</v>
      </c>
      <c r="D29" s="3">
        <v>-76.203333330000007</v>
      </c>
      <c r="E29" s="3">
        <v>1396</v>
      </c>
      <c r="F29" s="3" t="s">
        <v>153</v>
      </c>
      <c r="G29" s="3" t="s">
        <v>58</v>
      </c>
      <c r="H29" s="54">
        <v>49</v>
      </c>
      <c r="I29" s="54">
        <v>2000</v>
      </c>
      <c r="J29" s="54">
        <v>29</v>
      </c>
      <c r="K29" s="3">
        <v>59</v>
      </c>
      <c r="L29" s="3">
        <v>2022</v>
      </c>
      <c r="M29" s="3">
        <v>13</v>
      </c>
      <c r="N29" s="54">
        <v>82</v>
      </c>
      <c r="O29" s="54">
        <v>1996</v>
      </c>
      <c r="P29" s="54">
        <v>10</v>
      </c>
      <c r="Q29" s="3">
        <v>65</v>
      </c>
      <c r="R29" s="3">
        <v>1996</v>
      </c>
      <c r="S29" s="3">
        <v>2</v>
      </c>
      <c r="T29" s="54">
        <v>83</v>
      </c>
      <c r="U29" s="54">
        <v>1995</v>
      </c>
      <c r="V29" s="54">
        <v>14</v>
      </c>
      <c r="W29" s="3">
        <v>63.9</v>
      </c>
      <c r="X29" s="3">
        <v>2009</v>
      </c>
      <c r="Y29" s="3">
        <v>4</v>
      </c>
      <c r="Z29" s="54">
        <v>70</v>
      </c>
      <c r="AA29" s="54">
        <v>2025</v>
      </c>
      <c r="AB29" s="54">
        <v>12</v>
      </c>
      <c r="AC29" s="3">
        <v>61</v>
      </c>
      <c r="AD29" s="3">
        <v>1985</v>
      </c>
      <c r="AE29" s="3">
        <v>8</v>
      </c>
      <c r="AF29" s="54">
        <v>89.4</v>
      </c>
      <c r="AG29" s="54">
        <v>2019</v>
      </c>
      <c r="AH29" s="54">
        <v>22</v>
      </c>
      <c r="AI29" s="3">
        <v>67</v>
      </c>
      <c r="AJ29" s="3">
        <v>2005</v>
      </c>
      <c r="AK29" s="3">
        <v>29</v>
      </c>
      <c r="AL29" s="54">
        <v>61</v>
      </c>
      <c r="AM29" s="54">
        <v>1995</v>
      </c>
      <c r="AN29" s="54">
        <v>9</v>
      </c>
      <c r="AO29" s="3">
        <v>53</v>
      </c>
      <c r="AP29" s="3">
        <v>2016</v>
      </c>
      <c r="AQ29" s="3">
        <v>25</v>
      </c>
      <c r="AT29" s="59"/>
      <c r="AU29" s="59"/>
    </row>
    <row r="30" spans="1:47" x14ac:dyDescent="0.25">
      <c r="A30" s="3">
        <v>11135030</v>
      </c>
      <c r="B30" s="3" t="s">
        <v>2586</v>
      </c>
      <c r="C30" s="3">
        <v>8.0367222219999999</v>
      </c>
      <c r="D30" s="3">
        <v>-77.087861110000006</v>
      </c>
      <c r="E30" s="3">
        <v>14</v>
      </c>
      <c r="F30" s="3" t="s">
        <v>1717</v>
      </c>
      <c r="G30" s="3" t="s">
        <v>2553</v>
      </c>
      <c r="H30" s="54">
        <v>123</v>
      </c>
      <c r="I30" s="54">
        <v>2005</v>
      </c>
      <c r="J30" s="54">
        <v>14</v>
      </c>
      <c r="K30" s="3">
        <v>115</v>
      </c>
      <c r="L30" s="3">
        <v>1982</v>
      </c>
      <c r="M30" s="3">
        <v>13</v>
      </c>
      <c r="N30" s="54">
        <v>139</v>
      </c>
      <c r="O30" s="54">
        <v>2011</v>
      </c>
      <c r="P30" s="54">
        <v>20</v>
      </c>
      <c r="Q30" s="3">
        <v>150</v>
      </c>
      <c r="R30" s="3">
        <v>1977</v>
      </c>
      <c r="S30" s="3">
        <v>23</v>
      </c>
      <c r="T30" s="54">
        <v>141</v>
      </c>
      <c r="U30" s="54">
        <v>1977</v>
      </c>
      <c r="V30" s="54">
        <v>22</v>
      </c>
      <c r="W30" s="3">
        <v>205</v>
      </c>
      <c r="X30" s="3">
        <v>1976</v>
      </c>
      <c r="Y30" s="3">
        <v>29</v>
      </c>
      <c r="Z30" s="54">
        <v>220</v>
      </c>
      <c r="AA30" s="54">
        <v>1975</v>
      </c>
      <c r="AB30" s="54">
        <v>20</v>
      </c>
      <c r="AC30" s="3">
        <v>150</v>
      </c>
      <c r="AD30" s="3">
        <v>2001</v>
      </c>
      <c r="AE30" s="3">
        <v>17</v>
      </c>
      <c r="AF30" s="54">
        <v>123</v>
      </c>
      <c r="AG30" s="54">
        <v>2001</v>
      </c>
      <c r="AH30" s="54">
        <v>12</v>
      </c>
      <c r="AI30" s="3">
        <v>174</v>
      </c>
      <c r="AJ30" s="3">
        <v>1977</v>
      </c>
      <c r="AK30" s="3">
        <v>31</v>
      </c>
      <c r="AL30" s="54">
        <v>136</v>
      </c>
      <c r="AM30" s="54">
        <v>2010</v>
      </c>
      <c r="AN30" s="54">
        <v>17</v>
      </c>
      <c r="AO30" s="3">
        <v>137</v>
      </c>
      <c r="AP30" s="3">
        <v>1977</v>
      </c>
      <c r="AQ30" s="3">
        <v>12</v>
      </c>
    </row>
    <row r="31" spans="1:47" x14ac:dyDescent="0.25">
      <c r="A31" s="3">
        <v>11150010</v>
      </c>
      <c r="B31" s="3" t="s">
        <v>2587</v>
      </c>
      <c r="C31" s="3">
        <v>8.3080555559999993</v>
      </c>
      <c r="D31" s="3">
        <v>-77.075833329999995</v>
      </c>
      <c r="E31" s="3">
        <v>11</v>
      </c>
      <c r="F31" s="3" t="s">
        <v>1717</v>
      </c>
      <c r="G31" s="3" t="s">
        <v>2553</v>
      </c>
      <c r="H31" s="54">
        <v>144</v>
      </c>
      <c r="I31" s="54">
        <v>2002</v>
      </c>
      <c r="J31" s="54">
        <v>16</v>
      </c>
      <c r="K31" s="3">
        <v>199</v>
      </c>
      <c r="L31" s="3">
        <v>1984</v>
      </c>
      <c r="M31" s="3">
        <v>6</v>
      </c>
      <c r="N31" s="54">
        <v>120</v>
      </c>
      <c r="O31" s="54">
        <v>1989</v>
      </c>
      <c r="P31" s="54">
        <v>27</v>
      </c>
      <c r="Q31" s="3">
        <v>217</v>
      </c>
      <c r="R31" s="3">
        <v>1983</v>
      </c>
      <c r="S31" s="3">
        <v>26</v>
      </c>
      <c r="T31" s="54">
        <v>148</v>
      </c>
      <c r="U31" s="54">
        <v>1982</v>
      </c>
      <c r="V31" s="54">
        <v>25</v>
      </c>
      <c r="W31" s="3">
        <v>140</v>
      </c>
      <c r="X31" s="3">
        <v>1977</v>
      </c>
      <c r="Y31" s="3">
        <v>14</v>
      </c>
      <c r="Z31" s="54">
        <v>150</v>
      </c>
      <c r="AA31" s="54">
        <v>1976</v>
      </c>
      <c r="AB31" s="54">
        <v>12</v>
      </c>
      <c r="AC31" s="3">
        <v>140</v>
      </c>
      <c r="AD31" s="3">
        <v>1991</v>
      </c>
      <c r="AE31" s="3">
        <v>23</v>
      </c>
      <c r="AF31" s="54">
        <v>175</v>
      </c>
      <c r="AG31" s="54">
        <v>2009</v>
      </c>
      <c r="AH31" s="54">
        <v>8</v>
      </c>
      <c r="AI31" s="3">
        <v>150</v>
      </c>
      <c r="AJ31" s="3">
        <v>2000</v>
      </c>
      <c r="AK31" s="3">
        <v>23</v>
      </c>
      <c r="AL31" s="54">
        <v>139</v>
      </c>
      <c r="AM31" s="54">
        <v>1999</v>
      </c>
      <c r="AN31" s="54">
        <v>10</v>
      </c>
      <c r="AO31" s="3">
        <v>163</v>
      </c>
      <c r="AP31" s="3">
        <v>2012</v>
      </c>
      <c r="AQ31" s="3">
        <v>21</v>
      </c>
    </row>
    <row r="32" spans="1:47" x14ac:dyDescent="0.25">
      <c r="A32" s="3">
        <v>11150020</v>
      </c>
      <c r="B32" s="3" t="s">
        <v>2588</v>
      </c>
      <c r="C32" s="3">
        <v>8.1629166669999993</v>
      </c>
      <c r="D32" s="3">
        <v>-77.040416667000002</v>
      </c>
      <c r="E32" s="3">
        <v>10</v>
      </c>
      <c r="F32" s="3" t="s">
        <v>1717</v>
      </c>
      <c r="G32" s="3" t="s">
        <v>2553</v>
      </c>
      <c r="H32" s="54">
        <v>239</v>
      </c>
      <c r="I32" s="54">
        <v>1999</v>
      </c>
      <c r="J32" s="54">
        <v>24</v>
      </c>
      <c r="K32" s="3">
        <v>133</v>
      </c>
      <c r="L32" s="3">
        <v>1997</v>
      </c>
      <c r="M32" s="3">
        <v>10</v>
      </c>
      <c r="N32" s="54">
        <v>140</v>
      </c>
      <c r="O32" s="54">
        <v>2006</v>
      </c>
      <c r="P32" s="54">
        <v>22</v>
      </c>
      <c r="Q32" s="3">
        <v>134</v>
      </c>
      <c r="R32" s="3">
        <v>2000</v>
      </c>
      <c r="S32" s="3">
        <v>16</v>
      </c>
      <c r="T32" s="54">
        <v>169</v>
      </c>
      <c r="U32" s="54">
        <v>1998</v>
      </c>
      <c r="V32" s="54">
        <v>16</v>
      </c>
      <c r="W32" s="3">
        <v>138</v>
      </c>
      <c r="X32" s="3">
        <v>2008</v>
      </c>
      <c r="Y32" s="3">
        <v>24</v>
      </c>
      <c r="Z32" s="54">
        <v>196</v>
      </c>
      <c r="AA32" s="54">
        <v>2006</v>
      </c>
      <c r="AB32" s="54">
        <v>16</v>
      </c>
      <c r="AC32" s="3">
        <v>199</v>
      </c>
      <c r="AD32" s="3">
        <v>2006</v>
      </c>
      <c r="AE32" s="3">
        <v>6</v>
      </c>
      <c r="AF32" s="54">
        <v>197</v>
      </c>
      <c r="AG32" s="54">
        <v>2006</v>
      </c>
      <c r="AH32" s="54">
        <v>1</v>
      </c>
      <c r="AI32" s="3">
        <v>143</v>
      </c>
      <c r="AJ32" s="3">
        <v>2010</v>
      </c>
      <c r="AK32" s="3">
        <v>31</v>
      </c>
      <c r="AL32" s="54">
        <v>150</v>
      </c>
      <c r="AM32" s="54">
        <v>2009</v>
      </c>
      <c r="AN32" s="54">
        <v>14</v>
      </c>
      <c r="AO32" s="3">
        <v>146</v>
      </c>
      <c r="AP32" s="3">
        <v>2003</v>
      </c>
      <c r="AQ32" s="3">
        <v>26</v>
      </c>
    </row>
    <row r="33" spans="1:43" x14ac:dyDescent="0.25">
      <c r="A33" s="3">
        <v>11150030</v>
      </c>
      <c r="B33" s="3" t="s">
        <v>2589</v>
      </c>
      <c r="C33" s="3">
        <v>8.5308333330000004</v>
      </c>
      <c r="D33" s="3">
        <v>-77.276944439999994</v>
      </c>
      <c r="E33" s="3">
        <v>160</v>
      </c>
      <c r="F33" s="3" t="s">
        <v>1688</v>
      </c>
      <c r="G33" s="3" t="s">
        <v>2553</v>
      </c>
      <c r="H33" s="54">
        <v>190</v>
      </c>
      <c r="I33" s="54">
        <v>2011</v>
      </c>
      <c r="J33" s="54">
        <v>6</v>
      </c>
      <c r="K33" s="3">
        <v>203</v>
      </c>
      <c r="L33" s="3">
        <v>2021</v>
      </c>
      <c r="M33" s="3">
        <v>20</v>
      </c>
      <c r="N33" s="54">
        <v>140</v>
      </c>
      <c r="O33" s="54">
        <v>2011</v>
      </c>
      <c r="P33" s="54">
        <v>3</v>
      </c>
      <c r="Q33" s="3">
        <v>228</v>
      </c>
      <c r="R33" s="3">
        <v>2000</v>
      </c>
      <c r="S33" s="3">
        <v>21</v>
      </c>
      <c r="T33" s="54">
        <v>251</v>
      </c>
      <c r="U33" s="54">
        <v>1990</v>
      </c>
      <c r="V33" s="54">
        <v>1</v>
      </c>
      <c r="W33" s="3">
        <v>123</v>
      </c>
      <c r="X33" s="3">
        <v>2015</v>
      </c>
      <c r="Y33" s="3">
        <v>24</v>
      </c>
      <c r="Z33" s="54">
        <v>215</v>
      </c>
      <c r="AA33" s="54">
        <v>2013</v>
      </c>
      <c r="AB33" s="54">
        <v>25</v>
      </c>
      <c r="AC33" s="3">
        <v>145</v>
      </c>
      <c r="AD33" s="3">
        <v>2013</v>
      </c>
      <c r="AE33" s="3">
        <v>27</v>
      </c>
      <c r="AF33" s="54">
        <v>130</v>
      </c>
      <c r="AG33" s="54">
        <v>2004</v>
      </c>
      <c r="AH33" s="54">
        <v>29</v>
      </c>
      <c r="AI33" s="3">
        <v>175</v>
      </c>
      <c r="AJ33" s="3">
        <v>2000</v>
      </c>
      <c r="AK33" s="3">
        <v>18</v>
      </c>
      <c r="AL33" s="54">
        <v>185</v>
      </c>
      <c r="AM33" s="54">
        <v>1985</v>
      </c>
      <c r="AN33" s="54">
        <v>16</v>
      </c>
      <c r="AO33" s="3">
        <v>215</v>
      </c>
      <c r="AP33" s="3">
        <v>1991</v>
      </c>
      <c r="AQ33" s="3">
        <v>10</v>
      </c>
    </row>
    <row r="34" spans="1:43" x14ac:dyDescent="0.25">
      <c r="A34" s="3">
        <v>12010010</v>
      </c>
      <c r="B34" s="3" t="s">
        <v>2590</v>
      </c>
      <c r="C34" s="3">
        <v>7.7663888889999999</v>
      </c>
      <c r="D34" s="3">
        <v>-76.855277779999994</v>
      </c>
      <c r="E34" s="3">
        <v>20</v>
      </c>
      <c r="F34" s="3" t="s">
        <v>181</v>
      </c>
      <c r="G34" s="3" t="s">
        <v>58</v>
      </c>
      <c r="H34" s="54">
        <v>139</v>
      </c>
      <c r="I34" s="54">
        <v>1996</v>
      </c>
      <c r="J34" s="54">
        <v>5</v>
      </c>
      <c r="K34" s="3">
        <v>150</v>
      </c>
      <c r="L34" s="3">
        <v>1999</v>
      </c>
      <c r="M34" s="3">
        <v>25</v>
      </c>
      <c r="N34" s="54">
        <v>180</v>
      </c>
      <c r="O34" s="54">
        <v>1981</v>
      </c>
      <c r="P34" s="54">
        <v>14</v>
      </c>
      <c r="Q34" s="3">
        <v>151</v>
      </c>
      <c r="R34" s="3">
        <v>2009</v>
      </c>
      <c r="S34" s="3">
        <v>25</v>
      </c>
      <c r="T34" s="54">
        <v>230</v>
      </c>
      <c r="U34" s="54">
        <v>1978</v>
      </c>
      <c r="V34" s="54">
        <v>12</v>
      </c>
      <c r="W34" s="3">
        <v>171</v>
      </c>
      <c r="X34" s="3">
        <v>1983</v>
      </c>
      <c r="Y34" s="3">
        <v>14</v>
      </c>
      <c r="Z34" s="54">
        <v>160</v>
      </c>
      <c r="AA34" s="54">
        <v>2001</v>
      </c>
      <c r="AB34" s="54">
        <v>18</v>
      </c>
      <c r="AC34" s="3">
        <v>174</v>
      </c>
      <c r="AD34" s="3">
        <v>2010</v>
      </c>
      <c r="AE34" s="3">
        <v>23</v>
      </c>
      <c r="AF34" s="54">
        <v>170</v>
      </c>
      <c r="AG34" s="54">
        <v>2013</v>
      </c>
      <c r="AH34" s="54">
        <v>26</v>
      </c>
      <c r="AI34" s="3">
        <v>150</v>
      </c>
      <c r="AJ34" s="3">
        <v>1973</v>
      </c>
      <c r="AK34" s="3">
        <v>3</v>
      </c>
      <c r="AL34" s="54">
        <v>178</v>
      </c>
      <c r="AM34" s="54">
        <v>1998</v>
      </c>
      <c r="AN34" s="54">
        <v>16</v>
      </c>
      <c r="AO34" s="3">
        <v>215</v>
      </c>
      <c r="AP34" s="3">
        <v>2015</v>
      </c>
      <c r="AQ34" s="3">
        <v>17</v>
      </c>
    </row>
    <row r="35" spans="1:43" x14ac:dyDescent="0.25">
      <c r="A35" s="3">
        <v>12010030</v>
      </c>
      <c r="B35" s="3" t="s">
        <v>2591</v>
      </c>
      <c r="C35" s="3">
        <v>7.57</v>
      </c>
      <c r="D35" s="3">
        <v>-76.7</v>
      </c>
      <c r="E35" s="3">
        <v>18</v>
      </c>
      <c r="F35" s="3" t="s">
        <v>1266</v>
      </c>
      <c r="G35" s="3" t="s">
        <v>58</v>
      </c>
      <c r="H35" s="54">
        <v>140</v>
      </c>
      <c r="I35" s="54">
        <v>1981</v>
      </c>
      <c r="J35" s="54">
        <v>6</v>
      </c>
      <c r="K35" s="3">
        <v>140</v>
      </c>
      <c r="L35" s="3">
        <v>1982</v>
      </c>
      <c r="M35" s="3">
        <v>12</v>
      </c>
      <c r="N35" s="54">
        <v>146</v>
      </c>
      <c r="O35" s="54">
        <v>2021</v>
      </c>
      <c r="P35" s="54">
        <v>26</v>
      </c>
      <c r="Q35" s="3">
        <v>150</v>
      </c>
      <c r="R35" s="3">
        <v>1981</v>
      </c>
      <c r="S35" s="3">
        <v>27</v>
      </c>
      <c r="T35" s="54">
        <v>176</v>
      </c>
      <c r="U35" s="54">
        <v>1977</v>
      </c>
      <c r="V35" s="54">
        <v>22</v>
      </c>
      <c r="W35" s="3">
        <v>180</v>
      </c>
      <c r="X35" s="3">
        <v>1982</v>
      </c>
      <c r="Y35" s="3">
        <v>19</v>
      </c>
      <c r="Z35" s="54">
        <v>137</v>
      </c>
      <c r="AA35" s="54">
        <v>1989</v>
      </c>
      <c r="AB35" s="54">
        <v>20</v>
      </c>
      <c r="AC35" s="3">
        <v>150</v>
      </c>
      <c r="AD35" s="3">
        <v>1999</v>
      </c>
      <c r="AE35" s="3">
        <v>6</v>
      </c>
      <c r="AF35" s="54">
        <v>138</v>
      </c>
      <c r="AG35" s="54">
        <v>2007</v>
      </c>
      <c r="AH35" s="54">
        <v>18</v>
      </c>
      <c r="AI35" s="3">
        <v>150</v>
      </c>
      <c r="AJ35" s="3">
        <v>1982</v>
      </c>
      <c r="AK35" s="3">
        <v>23</v>
      </c>
      <c r="AL35" s="54">
        <v>156</v>
      </c>
      <c r="AM35" s="54">
        <v>2007</v>
      </c>
      <c r="AN35" s="54">
        <v>29</v>
      </c>
      <c r="AO35" s="3">
        <v>176</v>
      </c>
      <c r="AP35" s="3">
        <v>1983</v>
      </c>
      <c r="AQ35" s="3">
        <v>23</v>
      </c>
    </row>
    <row r="36" spans="1:43" x14ac:dyDescent="0.25">
      <c r="A36" s="3">
        <v>12010050</v>
      </c>
      <c r="B36" s="3" t="s">
        <v>2592</v>
      </c>
      <c r="C36" s="3">
        <v>7.8080555560000002</v>
      </c>
      <c r="D36" s="3">
        <v>-76.703055559999996</v>
      </c>
      <c r="E36" s="3">
        <v>15</v>
      </c>
      <c r="F36" s="3" t="s">
        <v>59</v>
      </c>
      <c r="G36" s="3" t="s">
        <v>58</v>
      </c>
      <c r="H36" s="54">
        <v>165</v>
      </c>
      <c r="I36" s="54">
        <v>2000</v>
      </c>
      <c r="J36" s="54">
        <v>23</v>
      </c>
      <c r="K36" s="3">
        <v>120</v>
      </c>
      <c r="L36" s="3">
        <v>2009</v>
      </c>
      <c r="M36" s="3">
        <v>23</v>
      </c>
      <c r="N36" s="54">
        <v>158</v>
      </c>
      <c r="O36" s="54">
        <v>2008</v>
      </c>
      <c r="P36" s="54">
        <v>4</v>
      </c>
      <c r="Q36" s="3">
        <v>209</v>
      </c>
      <c r="R36" s="3">
        <v>1993</v>
      </c>
      <c r="S36" s="3">
        <v>5</v>
      </c>
      <c r="T36" s="54">
        <v>170</v>
      </c>
      <c r="U36" s="54">
        <v>1996</v>
      </c>
      <c r="V36" s="54">
        <v>14</v>
      </c>
      <c r="W36" s="3">
        <v>140</v>
      </c>
      <c r="X36" s="3">
        <v>2014</v>
      </c>
      <c r="Y36" s="3">
        <v>8</v>
      </c>
      <c r="Z36" s="54">
        <v>170</v>
      </c>
      <c r="AA36" s="54">
        <v>1996</v>
      </c>
      <c r="AB36" s="54">
        <v>15</v>
      </c>
      <c r="AC36" s="3">
        <v>150</v>
      </c>
      <c r="AD36" s="3">
        <v>1980</v>
      </c>
      <c r="AE36" s="3">
        <v>6</v>
      </c>
      <c r="AF36" s="54">
        <v>160</v>
      </c>
      <c r="AG36" s="54">
        <v>1977</v>
      </c>
      <c r="AH36" s="54">
        <v>9</v>
      </c>
      <c r="AI36" s="3">
        <v>140</v>
      </c>
      <c r="AJ36" s="3">
        <v>1992</v>
      </c>
      <c r="AK36" s="3">
        <v>9</v>
      </c>
      <c r="AL36" s="54">
        <v>142</v>
      </c>
      <c r="AM36" s="54">
        <v>2007</v>
      </c>
      <c r="AN36" s="54">
        <v>7</v>
      </c>
      <c r="AO36" s="3">
        <v>135</v>
      </c>
      <c r="AP36" s="3">
        <v>1978</v>
      </c>
      <c r="AQ36" s="3">
        <v>1</v>
      </c>
    </row>
    <row r="37" spans="1:43" x14ac:dyDescent="0.25">
      <c r="A37" s="3">
        <v>12010060</v>
      </c>
      <c r="B37" s="3" t="s">
        <v>2593</v>
      </c>
      <c r="C37" s="3">
        <v>7.8630555559999999</v>
      </c>
      <c r="D37" s="3">
        <v>-76.689166670000006</v>
      </c>
      <c r="E37" s="3">
        <v>10</v>
      </c>
      <c r="F37" s="3" t="s">
        <v>104</v>
      </c>
      <c r="G37" s="3" t="s">
        <v>58</v>
      </c>
      <c r="H37" s="54">
        <v>160.4</v>
      </c>
      <c r="I37" s="54">
        <v>2023</v>
      </c>
      <c r="J37" s="54">
        <v>8</v>
      </c>
      <c r="K37" s="3">
        <v>171.5</v>
      </c>
      <c r="L37" s="3">
        <v>2009</v>
      </c>
      <c r="M37" s="3">
        <v>22</v>
      </c>
      <c r="N37" s="54">
        <v>142.69999999999999</v>
      </c>
      <c r="O37" s="54">
        <v>2022</v>
      </c>
      <c r="P37" s="54">
        <v>6</v>
      </c>
      <c r="Q37" s="3">
        <v>195.5</v>
      </c>
      <c r="R37" s="3">
        <v>2022</v>
      </c>
      <c r="S37" s="3">
        <v>17</v>
      </c>
      <c r="T37" s="54">
        <v>198.2</v>
      </c>
      <c r="U37" s="54">
        <v>2024</v>
      </c>
      <c r="V37" s="54">
        <v>1</v>
      </c>
      <c r="W37" s="3">
        <v>140</v>
      </c>
      <c r="X37" s="3">
        <v>1984</v>
      </c>
      <c r="Y37" s="3">
        <v>5</v>
      </c>
      <c r="Z37" s="54">
        <v>143</v>
      </c>
      <c r="AA37" s="54">
        <v>1984</v>
      </c>
      <c r="AB37" s="54">
        <v>6</v>
      </c>
      <c r="AC37" s="3">
        <v>157.30000000000001</v>
      </c>
      <c r="AD37" s="3">
        <v>2020</v>
      </c>
      <c r="AE37" s="3">
        <v>17</v>
      </c>
      <c r="AF37" s="54">
        <v>163.5</v>
      </c>
      <c r="AG37" s="54">
        <v>2018</v>
      </c>
      <c r="AH37" s="54">
        <v>12</v>
      </c>
      <c r="AI37" s="3">
        <v>166</v>
      </c>
      <c r="AJ37" s="3">
        <v>2024</v>
      </c>
      <c r="AK37" s="3">
        <v>30</v>
      </c>
      <c r="AL37" s="54">
        <v>141</v>
      </c>
      <c r="AM37" s="54">
        <v>2007</v>
      </c>
      <c r="AN37" s="54">
        <v>8</v>
      </c>
      <c r="AO37" s="3">
        <v>293.8</v>
      </c>
      <c r="AP37" s="3">
        <v>2010</v>
      </c>
      <c r="AQ37" s="3">
        <v>14</v>
      </c>
    </row>
    <row r="38" spans="1:43" x14ac:dyDescent="0.25">
      <c r="A38" s="3">
        <v>12010070</v>
      </c>
      <c r="B38" s="3" t="s">
        <v>2594</v>
      </c>
      <c r="C38" s="3">
        <v>7.8844444439999997</v>
      </c>
      <c r="D38" s="3">
        <v>-76.647777779999998</v>
      </c>
      <c r="E38" s="3">
        <v>18</v>
      </c>
      <c r="F38" s="3" t="s">
        <v>104</v>
      </c>
      <c r="G38" s="3" t="s">
        <v>58</v>
      </c>
      <c r="H38" s="54">
        <v>120.5</v>
      </c>
      <c r="I38" s="54">
        <v>2005</v>
      </c>
      <c r="J38" s="54">
        <v>16</v>
      </c>
      <c r="K38" s="3">
        <v>201</v>
      </c>
      <c r="L38" s="3">
        <v>1997</v>
      </c>
      <c r="M38" s="3">
        <v>16</v>
      </c>
      <c r="N38" s="54">
        <v>138</v>
      </c>
      <c r="O38" s="54">
        <v>2022</v>
      </c>
      <c r="P38" s="54">
        <v>5</v>
      </c>
      <c r="Q38" s="3">
        <v>196.2</v>
      </c>
      <c r="R38" s="3">
        <v>1993</v>
      </c>
      <c r="S38" s="3">
        <v>5</v>
      </c>
      <c r="T38" s="54">
        <v>156</v>
      </c>
      <c r="U38" s="54">
        <v>2023</v>
      </c>
      <c r="V38" s="54">
        <v>19</v>
      </c>
      <c r="W38" s="3">
        <v>148.5</v>
      </c>
      <c r="X38" s="3">
        <v>1990</v>
      </c>
      <c r="Y38" s="3">
        <v>1</v>
      </c>
      <c r="Z38" s="54">
        <v>217</v>
      </c>
      <c r="AA38" s="54">
        <v>1996</v>
      </c>
      <c r="AB38" s="54">
        <v>15</v>
      </c>
      <c r="AC38" s="3">
        <v>163</v>
      </c>
      <c r="AD38" s="3">
        <v>1980</v>
      </c>
      <c r="AE38" s="3">
        <v>6</v>
      </c>
      <c r="AF38" s="54">
        <v>263.89999999999998</v>
      </c>
      <c r="AG38" s="54">
        <v>2018</v>
      </c>
      <c r="AH38" s="54">
        <v>11</v>
      </c>
      <c r="AI38" s="3">
        <v>210</v>
      </c>
      <c r="AJ38" s="3">
        <v>1993</v>
      </c>
      <c r="AK38" s="3">
        <v>7</v>
      </c>
      <c r="AL38" s="54">
        <v>143.69999999999999</v>
      </c>
      <c r="AM38" s="54">
        <v>1997</v>
      </c>
      <c r="AN38" s="54">
        <v>6</v>
      </c>
      <c r="AO38" s="3">
        <v>136</v>
      </c>
      <c r="AP38" s="3">
        <v>2014</v>
      </c>
      <c r="AQ38" s="3">
        <v>9</v>
      </c>
    </row>
    <row r="39" spans="1:43" x14ac:dyDescent="0.25">
      <c r="A39" s="3">
        <v>12010090</v>
      </c>
      <c r="B39" s="3" t="s">
        <v>2595</v>
      </c>
      <c r="C39" s="3">
        <v>7.7476666669999998</v>
      </c>
      <c r="D39" s="3">
        <v>-76.711888888999994</v>
      </c>
      <c r="E39" s="3">
        <v>21</v>
      </c>
      <c r="F39" s="3" t="s">
        <v>59</v>
      </c>
      <c r="G39" s="3" t="s">
        <v>58</v>
      </c>
      <c r="H39" s="54">
        <v>150</v>
      </c>
      <c r="I39" s="54">
        <v>2009</v>
      </c>
      <c r="J39" s="54">
        <v>15</v>
      </c>
      <c r="K39" s="3">
        <v>136</v>
      </c>
      <c r="L39" s="3">
        <v>2025</v>
      </c>
      <c r="M39" s="3">
        <v>13</v>
      </c>
      <c r="N39" s="54">
        <v>225</v>
      </c>
      <c r="O39" s="54">
        <v>1981</v>
      </c>
      <c r="P39" s="54">
        <v>7</v>
      </c>
      <c r="Q39" s="3">
        <v>170</v>
      </c>
      <c r="R39" s="3">
        <v>1978</v>
      </c>
      <c r="S39" s="3">
        <v>30</v>
      </c>
      <c r="T39" s="54">
        <v>214</v>
      </c>
      <c r="U39" s="54">
        <v>2006</v>
      </c>
      <c r="V39" s="54">
        <v>28</v>
      </c>
      <c r="W39" s="3">
        <v>195</v>
      </c>
      <c r="X39" s="3">
        <v>2008</v>
      </c>
      <c r="Y39" s="3">
        <v>12</v>
      </c>
      <c r="Z39" s="54">
        <v>155</v>
      </c>
      <c r="AA39" s="54">
        <v>2022</v>
      </c>
      <c r="AB39" s="54">
        <v>5</v>
      </c>
      <c r="AC39" s="3">
        <v>139</v>
      </c>
      <c r="AD39" s="3">
        <v>2001</v>
      </c>
      <c r="AE39" s="3">
        <v>31</v>
      </c>
      <c r="AF39" s="54">
        <v>150</v>
      </c>
      <c r="AG39" s="54">
        <v>2001</v>
      </c>
      <c r="AH39" s="54">
        <v>29</v>
      </c>
      <c r="AI39" s="3">
        <v>182</v>
      </c>
      <c r="AJ39" s="3">
        <v>2023</v>
      </c>
      <c r="AK39" s="3">
        <v>23</v>
      </c>
      <c r="AL39" s="54">
        <v>209</v>
      </c>
      <c r="AM39" s="54">
        <v>2007</v>
      </c>
      <c r="AN39" s="54">
        <v>29</v>
      </c>
      <c r="AO39" s="3">
        <v>136</v>
      </c>
      <c r="AP39" s="3">
        <v>1986</v>
      </c>
      <c r="AQ39" s="3">
        <v>13</v>
      </c>
    </row>
    <row r="40" spans="1:43" x14ac:dyDescent="0.25">
      <c r="A40" s="3">
        <v>12010100</v>
      </c>
      <c r="B40" s="3" t="s">
        <v>2596</v>
      </c>
      <c r="C40" s="3">
        <v>7.9455277779999998</v>
      </c>
      <c r="D40" s="3">
        <v>-76.617388890000001</v>
      </c>
      <c r="E40" s="3">
        <v>10</v>
      </c>
      <c r="F40" s="3" t="s">
        <v>181</v>
      </c>
      <c r="G40" s="3" t="s">
        <v>58</v>
      </c>
      <c r="H40" s="54">
        <v>152</v>
      </c>
      <c r="I40" s="54">
        <v>1996</v>
      </c>
      <c r="J40" s="54">
        <v>11</v>
      </c>
      <c r="K40" s="3">
        <v>164</v>
      </c>
      <c r="L40" s="3">
        <v>1981</v>
      </c>
      <c r="M40" s="3">
        <v>20</v>
      </c>
      <c r="N40" s="54">
        <v>110</v>
      </c>
      <c r="O40" s="54">
        <v>2010</v>
      </c>
      <c r="P40" s="54">
        <v>28</v>
      </c>
      <c r="Q40" s="3">
        <v>136</v>
      </c>
      <c r="R40" s="3">
        <v>2000</v>
      </c>
      <c r="S40" s="3">
        <v>21</v>
      </c>
      <c r="T40" s="54">
        <v>140</v>
      </c>
      <c r="U40" s="54">
        <v>2006</v>
      </c>
      <c r="V40" s="54">
        <v>8</v>
      </c>
      <c r="W40" s="3">
        <v>135</v>
      </c>
      <c r="X40" s="3">
        <v>1999</v>
      </c>
      <c r="Y40" s="3">
        <v>7</v>
      </c>
      <c r="Z40" s="54">
        <v>140</v>
      </c>
      <c r="AA40" s="54">
        <v>1989</v>
      </c>
      <c r="AB40" s="54">
        <v>8</v>
      </c>
      <c r="AC40" s="3">
        <v>168</v>
      </c>
      <c r="AD40" s="3">
        <v>1988</v>
      </c>
      <c r="AE40" s="3">
        <v>3</v>
      </c>
      <c r="AF40" s="54">
        <v>150</v>
      </c>
      <c r="AG40" s="54">
        <v>1988</v>
      </c>
      <c r="AH40" s="54">
        <v>6</v>
      </c>
      <c r="AI40" s="3">
        <v>150</v>
      </c>
      <c r="AJ40" s="3">
        <v>1988</v>
      </c>
      <c r="AK40" s="3">
        <v>2</v>
      </c>
      <c r="AL40" s="54">
        <v>144</v>
      </c>
      <c r="AM40" s="54">
        <v>2010</v>
      </c>
      <c r="AN40" s="54">
        <v>27</v>
      </c>
      <c r="AO40" s="3">
        <v>160</v>
      </c>
      <c r="AP40" s="3">
        <v>2011</v>
      </c>
      <c r="AQ40" s="3">
        <v>10</v>
      </c>
    </row>
    <row r="41" spans="1:43" x14ac:dyDescent="0.25">
      <c r="A41" s="3">
        <v>12010110</v>
      </c>
      <c r="B41" s="3" t="s">
        <v>2597</v>
      </c>
      <c r="C41" s="3">
        <v>7.9874166669999997</v>
      </c>
      <c r="D41" s="3">
        <v>-76.638527780000004</v>
      </c>
      <c r="E41" s="3">
        <v>5</v>
      </c>
      <c r="F41" s="3" t="s">
        <v>181</v>
      </c>
      <c r="G41" s="3" t="s">
        <v>58</v>
      </c>
      <c r="H41" s="54">
        <v>140</v>
      </c>
      <c r="I41" s="54">
        <v>1996</v>
      </c>
      <c r="J41" s="54">
        <v>12</v>
      </c>
      <c r="K41" s="3">
        <v>105</v>
      </c>
      <c r="L41" s="3">
        <v>1981</v>
      </c>
      <c r="M41" s="3">
        <v>1</v>
      </c>
      <c r="N41" s="54">
        <v>189</v>
      </c>
      <c r="O41" s="54">
        <v>2025</v>
      </c>
      <c r="P41" s="54">
        <v>24</v>
      </c>
      <c r="Q41" s="3">
        <v>150</v>
      </c>
      <c r="R41" s="3">
        <v>2003</v>
      </c>
      <c r="S41" s="3">
        <v>12</v>
      </c>
      <c r="T41" s="54">
        <v>130</v>
      </c>
      <c r="U41" s="54">
        <v>2007</v>
      </c>
      <c r="V41" s="54">
        <v>8</v>
      </c>
      <c r="W41" s="3">
        <v>130</v>
      </c>
      <c r="X41" s="3">
        <v>1990</v>
      </c>
      <c r="Y41" s="3">
        <v>2</v>
      </c>
      <c r="Z41" s="54">
        <v>136</v>
      </c>
      <c r="AA41" s="54">
        <v>1994</v>
      </c>
      <c r="AB41" s="54">
        <v>9</v>
      </c>
      <c r="AC41" s="3">
        <v>192</v>
      </c>
      <c r="AD41" s="3">
        <v>2017</v>
      </c>
      <c r="AE41" s="3">
        <v>15</v>
      </c>
      <c r="AF41" s="54">
        <v>143</v>
      </c>
      <c r="AG41" s="54">
        <v>1999</v>
      </c>
      <c r="AH41" s="54">
        <v>1</v>
      </c>
      <c r="AI41" s="3">
        <v>149</v>
      </c>
      <c r="AJ41" s="3">
        <v>2016</v>
      </c>
      <c r="AK41" s="3">
        <v>9</v>
      </c>
      <c r="AL41" s="54">
        <v>150</v>
      </c>
      <c r="AM41" s="54">
        <v>1998</v>
      </c>
      <c r="AN41" s="54">
        <v>2</v>
      </c>
      <c r="AO41" s="3">
        <v>160</v>
      </c>
      <c r="AP41" s="3">
        <v>2000</v>
      </c>
      <c r="AQ41" s="3">
        <v>26</v>
      </c>
    </row>
    <row r="42" spans="1:43" x14ac:dyDescent="0.25">
      <c r="A42" s="3">
        <v>12010120</v>
      </c>
      <c r="B42" s="3" t="s">
        <v>2598</v>
      </c>
      <c r="C42" s="3">
        <v>7.9238333330000001</v>
      </c>
      <c r="D42" s="3">
        <v>-76.649083329999996</v>
      </c>
      <c r="E42" s="3">
        <v>21</v>
      </c>
      <c r="F42" s="3" t="s">
        <v>181</v>
      </c>
      <c r="G42" s="3" t="s">
        <v>58</v>
      </c>
      <c r="H42" s="54">
        <v>230</v>
      </c>
      <c r="I42" s="54">
        <v>1994</v>
      </c>
      <c r="J42" s="54">
        <v>14</v>
      </c>
      <c r="K42" s="3">
        <v>110</v>
      </c>
      <c r="L42" s="3">
        <v>2022</v>
      </c>
      <c r="M42" s="3">
        <v>13</v>
      </c>
      <c r="N42" s="54">
        <v>180</v>
      </c>
      <c r="O42" s="54">
        <v>2022</v>
      </c>
      <c r="P42" s="54">
        <v>27</v>
      </c>
      <c r="Q42" s="3">
        <v>230</v>
      </c>
      <c r="R42" s="3">
        <v>1993</v>
      </c>
      <c r="S42" s="3">
        <v>5</v>
      </c>
      <c r="T42" s="54">
        <v>150</v>
      </c>
      <c r="U42" s="54">
        <v>2006</v>
      </c>
      <c r="V42" s="54">
        <v>4</v>
      </c>
      <c r="W42" s="3">
        <v>150</v>
      </c>
      <c r="X42" s="3">
        <v>1993</v>
      </c>
      <c r="Y42" s="3">
        <v>12</v>
      </c>
      <c r="Z42" s="54">
        <v>160</v>
      </c>
      <c r="AA42" s="54">
        <v>2007</v>
      </c>
      <c r="AB42" s="54">
        <v>20</v>
      </c>
      <c r="AC42" s="3">
        <v>140</v>
      </c>
      <c r="AD42" s="3">
        <v>2019</v>
      </c>
      <c r="AE42" s="3">
        <v>5</v>
      </c>
      <c r="AF42" s="54">
        <v>145</v>
      </c>
      <c r="AG42" s="54">
        <v>2020</v>
      </c>
      <c r="AH42" s="54">
        <v>24</v>
      </c>
      <c r="AI42" s="3">
        <v>144</v>
      </c>
      <c r="AJ42" s="3">
        <v>1997</v>
      </c>
      <c r="AK42" s="3">
        <v>3</v>
      </c>
      <c r="AL42" s="54">
        <v>135</v>
      </c>
      <c r="AM42" s="54">
        <v>1977</v>
      </c>
      <c r="AN42" s="54">
        <v>7</v>
      </c>
      <c r="AO42" s="3">
        <v>136</v>
      </c>
      <c r="AP42" s="3">
        <v>2014</v>
      </c>
      <c r="AQ42" s="3">
        <v>9</v>
      </c>
    </row>
    <row r="43" spans="1:43" x14ac:dyDescent="0.25">
      <c r="A43" s="3">
        <v>12010170</v>
      </c>
      <c r="B43" s="3" t="s">
        <v>2599</v>
      </c>
      <c r="C43" s="3">
        <v>7.4603333330000003</v>
      </c>
      <c r="D43" s="3">
        <v>-76.689555560000002</v>
      </c>
      <c r="E43" s="3">
        <v>23</v>
      </c>
      <c r="F43" s="3" t="s">
        <v>181</v>
      </c>
      <c r="G43" s="3" t="s">
        <v>58</v>
      </c>
      <c r="H43" s="54">
        <v>163</v>
      </c>
      <c r="I43" s="54">
        <v>2011</v>
      </c>
      <c r="J43" s="54">
        <v>6</v>
      </c>
      <c r="K43" s="3">
        <v>108.1</v>
      </c>
      <c r="L43" s="3">
        <v>2024</v>
      </c>
      <c r="M43" s="3">
        <v>6</v>
      </c>
      <c r="N43" s="54">
        <v>135</v>
      </c>
      <c r="O43" s="54">
        <v>1994</v>
      </c>
      <c r="P43" s="54">
        <v>29</v>
      </c>
      <c r="Q43" s="3">
        <v>164.9</v>
      </c>
      <c r="R43" s="3">
        <v>2010</v>
      </c>
      <c r="S43" s="3">
        <v>25</v>
      </c>
      <c r="T43" s="54">
        <v>127.8</v>
      </c>
      <c r="U43" s="54">
        <v>1992</v>
      </c>
      <c r="V43" s="54">
        <v>8</v>
      </c>
      <c r="W43" s="3">
        <v>175</v>
      </c>
      <c r="X43" s="3">
        <v>1995</v>
      </c>
      <c r="Y43" s="3">
        <v>14</v>
      </c>
      <c r="Z43" s="54">
        <v>128</v>
      </c>
      <c r="AA43" s="54">
        <v>2006</v>
      </c>
      <c r="AB43" s="54">
        <v>15</v>
      </c>
      <c r="AC43" s="3">
        <v>133</v>
      </c>
      <c r="AD43" s="3">
        <v>1995</v>
      </c>
      <c r="AE43" s="3">
        <v>3</v>
      </c>
      <c r="AF43" s="54">
        <v>185</v>
      </c>
      <c r="AG43" s="54">
        <v>2005</v>
      </c>
      <c r="AH43" s="54">
        <v>30</v>
      </c>
      <c r="AI43" s="3">
        <v>165</v>
      </c>
      <c r="AJ43" s="3">
        <v>1993</v>
      </c>
      <c r="AK43" s="3">
        <v>10</v>
      </c>
      <c r="AL43" s="54">
        <v>176</v>
      </c>
      <c r="AM43" s="54">
        <v>2013</v>
      </c>
      <c r="AN43" s="54">
        <v>6</v>
      </c>
      <c r="AO43" s="3">
        <v>151</v>
      </c>
      <c r="AP43" s="3">
        <v>1992</v>
      </c>
      <c r="AQ43" s="3">
        <v>8</v>
      </c>
    </row>
    <row r="44" spans="1:43" x14ac:dyDescent="0.25">
      <c r="A44" s="3">
        <v>12015010</v>
      </c>
      <c r="B44" s="3" t="s">
        <v>2600</v>
      </c>
      <c r="C44" s="3">
        <v>7.3346666669999996</v>
      </c>
      <c r="D44" s="3">
        <v>-76.486027780000001</v>
      </c>
      <c r="E44" s="3">
        <v>132</v>
      </c>
      <c r="F44" s="3" t="s">
        <v>2601</v>
      </c>
      <c r="G44" s="3" t="s">
        <v>58</v>
      </c>
      <c r="H44" s="54">
        <v>182</v>
      </c>
      <c r="I44" s="54">
        <v>1982</v>
      </c>
      <c r="J44" s="54">
        <v>14</v>
      </c>
      <c r="K44" s="3">
        <v>100</v>
      </c>
      <c r="L44" s="3">
        <v>2013</v>
      </c>
      <c r="M44" s="3">
        <v>5</v>
      </c>
      <c r="N44" s="54">
        <v>121</v>
      </c>
      <c r="O44" s="54">
        <v>1991</v>
      </c>
      <c r="P44" s="54">
        <v>1</v>
      </c>
      <c r="Q44" s="3">
        <v>205.7</v>
      </c>
      <c r="R44" s="3">
        <v>2011</v>
      </c>
      <c r="S44" s="3">
        <v>27</v>
      </c>
      <c r="T44" s="54">
        <v>145</v>
      </c>
      <c r="U44" s="54">
        <v>1988</v>
      </c>
      <c r="V44" s="54">
        <v>16</v>
      </c>
      <c r="W44" s="3">
        <v>224.8</v>
      </c>
      <c r="X44" s="3">
        <v>1997</v>
      </c>
      <c r="Y44" s="3">
        <v>3</v>
      </c>
      <c r="Z44" s="54">
        <v>150</v>
      </c>
      <c r="AA44" s="54">
        <v>1988</v>
      </c>
      <c r="AB44" s="54">
        <v>31</v>
      </c>
      <c r="AC44" s="3">
        <v>170.4</v>
      </c>
      <c r="AD44" s="3">
        <v>1995</v>
      </c>
      <c r="AE44" s="3">
        <v>8</v>
      </c>
      <c r="AF44" s="54">
        <v>176.8</v>
      </c>
      <c r="AG44" s="54">
        <v>1975</v>
      </c>
      <c r="AH44" s="54">
        <v>9</v>
      </c>
      <c r="AI44" s="3">
        <v>183.5</v>
      </c>
      <c r="AJ44" s="3">
        <v>2024</v>
      </c>
      <c r="AK44" s="3">
        <v>22</v>
      </c>
      <c r="AL44" s="54">
        <v>137.6</v>
      </c>
      <c r="AM44" s="54">
        <v>1975</v>
      </c>
      <c r="AN44" s="54">
        <v>19</v>
      </c>
      <c r="AO44" s="3">
        <v>149.1</v>
      </c>
      <c r="AP44" s="3">
        <v>1986</v>
      </c>
      <c r="AQ44" s="3">
        <v>22</v>
      </c>
    </row>
    <row r="45" spans="1:43" x14ac:dyDescent="0.25">
      <c r="A45" s="3">
        <v>12015020</v>
      </c>
      <c r="B45" s="3" t="s">
        <v>2602</v>
      </c>
      <c r="C45" s="3">
        <v>7.8259166670000004</v>
      </c>
      <c r="D45" s="3">
        <v>-76.65133333</v>
      </c>
      <c r="E45" s="3">
        <v>43</v>
      </c>
      <c r="F45" s="3" t="s">
        <v>104</v>
      </c>
      <c r="G45" s="3" t="s">
        <v>58</v>
      </c>
      <c r="H45" s="54">
        <v>130.1</v>
      </c>
      <c r="I45" s="54">
        <v>2005</v>
      </c>
      <c r="J45" s="54">
        <v>16</v>
      </c>
      <c r="K45" s="3">
        <v>90</v>
      </c>
      <c r="L45" s="3">
        <v>1992</v>
      </c>
      <c r="M45" s="3">
        <v>10</v>
      </c>
      <c r="N45" s="54">
        <v>149.30000000000001</v>
      </c>
      <c r="O45" s="54">
        <v>1994</v>
      </c>
      <c r="P45" s="54">
        <v>30</v>
      </c>
      <c r="Q45" s="3">
        <v>183.8</v>
      </c>
      <c r="R45" s="3">
        <v>1978</v>
      </c>
      <c r="S45" s="3">
        <v>26</v>
      </c>
      <c r="T45" s="54">
        <v>142.69999999999999</v>
      </c>
      <c r="U45" s="54">
        <v>1990</v>
      </c>
      <c r="V45" s="54">
        <v>26</v>
      </c>
      <c r="W45" s="3">
        <v>132</v>
      </c>
      <c r="X45" s="3">
        <v>1988</v>
      </c>
      <c r="Y45" s="3">
        <v>10</v>
      </c>
      <c r="Z45" s="54">
        <v>135</v>
      </c>
      <c r="AA45" s="54">
        <v>1998</v>
      </c>
      <c r="AB45" s="54">
        <v>28</v>
      </c>
      <c r="AC45" s="3">
        <v>192.2</v>
      </c>
      <c r="AD45" s="3">
        <v>1980</v>
      </c>
      <c r="AE45" s="3">
        <v>6</v>
      </c>
      <c r="AF45" s="54">
        <v>156.30000000000001</v>
      </c>
      <c r="AG45" s="54">
        <v>1991</v>
      </c>
      <c r="AH45" s="54">
        <v>14</v>
      </c>
      <c r="AI45" s="3">
        <v>196</v>
      </c>
      <c r="AJ45" s="3">
        <v>1990</v>
      </c>
      <c r="AK45" s="3">
        <v>14</v>
      </c>
      <c r="AL45" s="54">
        <v>142.30000000000001</v>
      </c>
      <c r="AM45" s="54">
        <v>1989</v>
      </c>
      <c r="AN45" s="54">
        <v>3</v>
      </c>
      <c r="AO45" s="3">
        <v>136.80000000000001</v>
      </c>
      <c r="AP45" s="3">
        <v>1979</v>
      </c>
      <c r="AQ45" s="3">
        <v>13</v>
      </c>
    </row>
    <row r="46" spans="1:43" x14ac:dyDescent="0.25">
      <c r="A46" s="3">
        <v>12015060</v>
      </c>
      <c r="B46" s="3" t="s">
        <v>2603</v>
      </c>
      <c r="C46" s="3">
        <v>7.77</v>
      </c>
      <c r="D46" s="3">
        <v>-76.67</v>
      </c>
      <c r="E46" s="3">
        <v>39</v>
      </c>
      <c r="F46" s="3" t="s">
        <v>59</v>
      </c>
      <c r="G46" s="3" t="s">
        <v>58</v>
      </c>
      <c r="H46" s="54">
        <v>160</v>
      </c>
      <c r="I46" s="54">
        <v>2005</v>
      </c>
      <c r="J46" s="54">
        <v>16</v>
      </c>
      <c r="K46" s="3">
        <v>117</v>
      </c>
      <c r="L46" s="3">
        <v>2011</v>
      </c>
      <c r="M46" s="3">
        <v>28</v>
      </c>
      <c r="N46" s="54">
        <v>131.80000000000001</v>
      </c>
      <c r="O46" s="54">
        <v>2008</v>
      </c>
      <c r="P46" s="54">
        <v>4</v>
      </c>
      <c r="Q46" s="3">
        <v>147</v>
      </c>
      <c r="R46" s="3">
        <v>1983</v>
      </c>
      <c r="S46" s="3">
        <v>26</v>
      </c>
      <c r="T46" s="54">
        <v>134</v>
      </c>
      <c r="U46" s="54">
        <v>2005</v>
      </c>
      <c r="V46" s="54">
        <v>13</v>
      </c>
      <c r="W46" s="3">
        <v>181</v>
      </c>
      <c r="X46" s="3">
        <v>1988</v>
      </c>
      <c r="Y46" s="3">
        <v>10</v>
      </c>
      <c r="Z46" s="54">
        <v>156.19999999999999</v>
      </c>
      <c r="AA46" s="54">
        <v>2005</v>
      </c>
      <c r="AB46" s="54">
        <v>10</v>
      </c>
      <c r="AC46" s="3">
        <v>144.4</v>
      </c>
      <c r="AD46" s="3">
        <v>2001</v>
      </c>
      <c r="AE46" s="3">
        <v>8</v>
      </c>
      <c r="AF46" s="54">
        <v>146</v>
      </c>
      <c r="AG46" s="54">
        <v>1993</v>
      </c>
      <c r="AH46" s="54">
        <v>22</v>
      </c>
      <c r="AI46" s="3">
        <v>136</v>
      </c>
      <c r="AJ46" s="3">
        <v>1997</v>
      </c>
      <c r="AK46" s="3">
        <v>3</v>
      </c>
      <c r="AL46" s="54">
        <v>159.19999999999999</v>
      </c>
      <c r="AM46" s="54">
        <v>2012</v>
      </c>
      <c r="AN46" s="54">
        <v>25</v>
      </c>
      <c r="AO46" s="3">
        <v>169.5</v>
      </c>
      <c r="AP46" s="3">
        <v>2000</v>
      </c>
      <c r="AQ46" s="3">
        <v>5</v>
      </c>
    </row>
    <row r="47" spans="1:43" x14ac:dyDescent="0.25">
      <c r="A47" s="3">
        <v>12015070</v>
      </c>
      <c r="B47" s="3" t="s">
        <v>2604</v>
      </c>
      <c r="C47" s="3">
        <v>7.8163888889999997</v>
      </c>
      <c r="D47" s="3">
        <v>-76.717888889999998</v>
      </c>
      <c r="E47" s="3">
        <v>41</v>
      </c>
      <c r="F47" s="3" t="s">
        <v>59</v>
      </c>
      <c r="G47" s="3" t="s">
        <v>58</v>
      </c>
      <c r="H47" s="54">
        <v>170</v>
      </c>
      <c r="I47" s="54">
        <v>2000</v>
      </c>
      <c r="J47" s="54">
        <v>23</v>
      </c>
      <c r="K47" s="3">
        <v>166.8</v>
      </c>
      <c r="L47" s="3">
        <v>2025</v>
      </c>
      <c r="M47" s="3">
        <v>1</v>
      </c>
      <c r="N47" s="54">
        <v>235.3</v>
      </c>
      <c r="O47" s="54">
        <v>2008</v>
      </c>
      <c r="P47" s="54">
        <v>4</v>
      </c>
      <c r="Q47" s="3">
        <v>174.5</v>
      </c>
      <c r="R47" s="3">
        <v>2022</v>
      </c>
      <c r="S47" s="3">
        <v>28</v>
      </c>
      <c r="T47" s="54">
        <v>209.7</v>
      </c>
      <c r="U47" s="54">
        <v>2005</v>
      </c>
      <c r="V47" s="54">
        <v>13</v>
      </c>
      <c r="W47" s="3">
        <v>217</v>
      </c>
      <c r="X47" s="3">
        <v>2014</v>
      </c>
      <c r="Y47" s="3">
        <v>9</v>
      </c>
      <c r="Z47" s="54">
        <v>182.7</v>
      </c>
      <c r="AA47" s="54">
        <v>1996</v>
      </c>
      <c r="AB47" s="54">
        <v>15</v>
      </c>
      <c r="AC47" s="3">
        <v>217.4</v>
      </c>
      <c r="AD47" s="3">
        <v>2020</v>
      </c>
      <c r="AE47" s="3">
        <v>8</v>
      </c>
      <c r="AF47" s="54">
        <v>201.7</v>
      </c>
      <c r="AG47" s="54">
        <v>2005</v>
      </c>
      <c r="AH47" s="54">
        <v>14</v>
      </c>
      <c r="AI47" s="3">
        <v>173</v>
      </c>
      <c r="AJ47" s="3">
        <v>1987</v>
      </c>
      <c r="AK47" s="3">
        <v>20</v>
      </c>
      <c r="AL47" s="54">
        <v>265.5</v>
      </c>
      <c r="AM47" s="54">
        <v>2007</v>
      </c>
      <c r="AN47" s="54">
        <v>29</v>
      </c>
      <c r="AO47" s="3">
        <v>154.1</v>
      </c>
      <c r="AP47" s="3">
        <v>2010</v>
      </c>
      <c r="AQ47" s="3">
        <v>12</v>
      </c>
    </row>
    <row r="48" spans="1:43" x14ac:dyDescent="0.25">
      <c r="A48" s="3">
        <v>12020010</v>
      </c>
      <c r="B48" s="3" t="s">
        <v>2605</v>
      </c>
      <c r="C48" s="3">
        <v>8.1999972220000004</v>
      </c>
      <c r="D48" s="3">
        <v>-76.52</v>
      </c>
      <c r="E48" s="3">
        <v>136</v>
      </c>
      <c r="F48" s="3" t="s">
        <v>181</v>
      </c>
      <c r="G48" s="3" t="s">
        <v>58</v>
      </c>
      <c r="H48" s="54">
        <v>82</v>
      </c>
      <c r="I48" s="54">
        <v>2011</v>
      </c>
      <c r="J48" s="54">
        <v>8</v>
      </c>
      <c r="K48" s="3">
        <v>69</v>
      </c>
      <c r="L48" s="3">
        <v>1980</v>
      </c>
      <c r="M48" s="3">
        <v>21</v>
      </c>
      <c r="N48" s="54">
        <v>177</v>
      </c>
      <c r="O48" s="54">
        <v>2017</v>
      </c>
      <c r="P48" s="54">
        <v>22</v>
      </c>
      <c r="Q48" s="3">
        <v>145</v>
      </c>
      <c r="R48" s="3">
        <v>2003</v>
      </c>
      <c r="S48" s="3">
        <v>12</v>
      </c>
      <c r="T48" s="54">
        <v>144</v>
      </c>
      <c r="U48" s="54">
        <v>2006</v>
      </c>
      <c r="V48" s="54">
        <v>31</v>
      </c>
      <c r="W48" s="3">
        <v>135</v>
      </c>
      <c r="X48" s="3">
        <v>1996</v>
      </c>
      <c r="Y48" s="3">
        <v>9</v>
      </c>
      <c r="Z48" s="54">
        <v>115</v>
      </c>
      <c r="AA48" s="54">
        <v>2006</v>
      </c>
      <c r="AB48" s="54">
        <v>16</v>
      </c>
      <c r="AC48" s="3">
        <v>139</v>
      </c>
      <c r="AD48" s="3">
        <v>2020</v>
      </c>
      <c r="AE48" s="3">
        <v>8</v>
      </c>
      <c r="AF48" s="54">
        <v>172</v>
      </c>
      <c r="AG48" s="54">
        <v>2011</v>
      </c>
      <c r="AH48" s="54">
        <v>14</v>
      </c>
      <c r="AI48" s="3">
        <v>109</v>
      </c>
      <c r="AJ48" s="3">
        <v>1989</v>
      </c>
      <c r="AK48" s="3">
        <v>30</v>
      </c>
      <c r="AL48" s="54">
        <v>132</v>
      </c>
      <c r="AM48" s="54">
        <v>1998</v>
      </c>
      <c r="AN48" s="54">
        <v>20</v>
      </c>
      <c r="AO48" s="3">
        <v>197</v>
      </c>
      <c r="AP48" s="3">
        <v>2010</v>
      </c>
      <c r="AQ48" s="3">
        <v>14</v>
      </c>
    </row>
    <row r="49" spans="1:43" x14ac:dyDescent="0.25">
      <c r="A49" s="3">
        <v>12025030</v>
      </c>
      <c r="B49" s="3" t="s">
        <v>2606</v>
      </c>
      <c r="C49" s="3">
        <v>8.5426666670000007</v>
      </c>
      <c r="D49" s="3">
        <v>-76.673361110000002</v>
      </c>
      <c r="E49" s="3">
        <v>54</v>
      </c>
      <c r="F49" s="3" t="s">
        <v>2607</v>
      </c>
      <c r="G49" s="3" t="s">
        <v>58</v>
      </c>
      <c r="H49" s="54">
        <v>136</v>
      </c>
      <c r="I49" s="54">
        <v>2004</v>
      </c>
      <c r="J49" s="54">
        <v>10</v>
      </c>
      <c r="K49" s="3">
        <v>147.30000000000001</v>
      </c>
      <c r="L49" s="3">
        <v>1984</v>
      </c>
      <c r="M49" s="3">
        <v>6</v>
      </c>
      <c r="N49" s="54">
        <v>148.69999999999999</v>
      </c>
      <c r="O49" s="54">
        <v>2005</v>
      </c>
      <c r="P49" s="54">
        <v>10</v>
      </c>
      <c r="Q49" s="3">
        <v>193</v>
      </c>
      <c r="R49" s="3">
        <v>2005</v>
      </c>
      <c r="S49" s="3">
        <v>14</v>
      </c>
      <c r="T49" s="54">
        <v>117</v>
      </c>
      <c r="U49" s="54">
        <v>2016</v>
      </c>
      <c r="V49" s="54">
        <v>28</v>
      </c>
      <c r="W49" s="3">
        <v>113</v>
      </c>
      <c r="X49" s="3">
        <v>2016</v>
      </c>
      <c r="Y49" s="3">
        <v>2</v>
      </c>
      <c r="Z49" s="54">
        <v>125</v>
      </c>
      <c r="AA49" s="54">
        <v>2001</v>
      </c>
      <c r="AB49" s="54">
        <v>25</v>
      </c>
      <c r="AC49" s="3">
        <v>103</v>
      </c>
      <c r="AD49" s="3">
        <v>2013</v>
      </c>
      <c r="AE49" s="3">
        <v>21</v>
      </c>
      <c r="AF49" s="54">
        <v>160.19999999999999</v>
      </c>
      <c r="AG49" s="54">
        <v>2018</v>
      </c>
      <c r="AH49" s="54">
        <v>19</v>
      </c>
      <c r="AI49" s="3">
        <v>115</v>
      </c>
      <c r="AJ49" s="3">
        <v>2012</v>
      </c>
      <c r="AK49" s="3">
        <v>13</v>
      </c>
      <c r="AL49" s="54">
        <v>150</v>
      </c>
      <c r="AM49" s="54">
        <v>2004</v>
      </c>
      <c r="AN49" s="54">
        <v>5</v>
      </c>
      <c r="AO49" s="3">
        <v>211.5</v>
      </c>
      <c r="AP49" s="3">
        <v>2010</v>
      </c>
      <c r="AQ49" s="3">
        <v>14</v>
      </c>
    </row>
    <row r="50" spans="1:43" x14ac:dyDescent="0.25">
      <c r="A50" s="3">
        <v>12025040</v>
      </c>
      <c r="B50" s="3" t="s">
        <v>2608</v>
      </c>
      <c r="C50" s="3">
        <v>8.0918055560000006</v>
      </c>
      <c r="D50" s="3">
        <v>-76.716333329999998</v>
      </c>
      <c r="E50" s="3">
        <v>37</v>
      </c>
      <c r="F50" s="3" t="s">
        <v>181</v>
      </c>
      <c r="G50" s="3" t="s">
        <v>58</v>
      </c>
      <c r="H50" s="54">
        <v>130</v>
      </c>
      <c r="I50" s="54">
        <v>2002</v>
      </c>
      <c r="J50" s="54">
        <v>13</v>
      </c>
      <c r="K50" s="3">
        <v>77</v>
      </c>
      <c r="L50" s="3">
        <v>1996</v>
      </c>
      <c r="M50" s="3">
        <v>7</v>
      </c>
      <c r="N50" s="54">
        <v>95.1</v>
      </c>
      <c r="O50" s="54">
        <v>1986</v>
      </c>
      <c r="P50" s="54">
        <v>10</v>
      </c>
      <c r="Q50" s="3">
        <v>294</v>
      </c>
      <c r="R50" s="3">
        <v>2003</v>
      </c>
      <c r="S50" s="3">
        <v>12</v>
      </c>
      <c r="T50" s="54">
        <v>200</v>
      </c>
      <c r="U50" s="54">
        <v>2007</v>
      </c>
      <c r="V50" s="54">
        <v>9</v>
      </c>
      <c r="W50" s="3">
        <v>130</v>
      </c>
      <c r="X50" s="3">
        <v>1989</v>
      </c>
      <c r="Y50" s="3">
        <v>1</v>
      </c>
      <c r="Z50" s="54">
        <v>133</v>
      </c>
      <c r="AA50" s="54">
        <v>2001</v>
      </c>
      <c r="AB50" s="54">
        <v>10</v>
      </c>
      <c r="AC50" s="3">
        <v>182.2</v>
      </c>
      <c r="AD50" s="3">
        <v>1987</v>
      </c>
      <c r="AE50" s="3">
        <v>4</v>
      </c>
      <c r="AF50" s="54">
        <v>193.2</v>
      </c>
      <c r="AG50" s="54">
        <v>2003</v>
      </c>
      <c r="AH50" s="54">
        <v>27</v>
      </c>
      <c r="AI50" s="3">
        <v>153</v>
      </c>
      <c r="AJ50" s="3">
        <v>1990</v>
      </c>
      <c r="AK50" s="3">
        <v>4</v>
      </c>
      <c r="AL50" s="54">
        <v>130</v>
      </c>
      <c r="AM50" s="54">
        <v>2005</v>
      </c>
      <c r="AN50" s="54">
        <v>30</v>
      </c>
      <c r="AO50" s="3">
        <v>131.69999999999999</v>
      </c>
      <c r="AP50" s="3">
        <v>1995</v>
      </c>
      <c r="AQ50" s="3">
        <v>3</v>
      </c>
    </row>
    <row r="51" spans="1:43" x14ac:dyDescent="0.25">
      <c r="A51" s="3">
        <v>12030010</v>
      </c>
      <c r="B51" s="3" t="s">
        <v>2609</v>
      </c>
      <c r="C51" s="3">
        <v>8.7552222220000004</v>
      </c>
      <c r="D51" s="3">
        <v>-76.533055559999994</v>
      </c>
      <c r="E51" s="3">
        <v>4</v>
      </c>
      <c r="F51" s="3" t="s">
        <v>232</v>
      </c>
      <c r="G51" s="3" t="s">
        <v>58</v>
      </c>
      <c r="H51" s="54">
        <v>180</v>
      </c>
      <c r="I51" s="54">
        <v>1981</v>
      </c>
      <c r="J51" s="54">
        <v>16</v>
      </c>
      <c r="K51" s="3">
        <v>135</v>
      </c>
      <c r="L51" s="3">
        <v>1987</v>
      </c>
      <c r="M51" s="3">
        <v>9</v>
      </c>
      <c r="N51" s="54">
        <v>130</v>
      </c>
      <c r="O51" s="54">
        <v>1981</v>
      </c>
      <c r="P51" s="54">
        <v>6</v>
      </c>
      <c r="Q51" s="3">
        <v>163</v>
      </c>
      <c r="R51" s="3">
        <v>2010</v>
      </c>
      <c r="S51" s="3">
        <v>11</v>
      </c>
      <c r="T51" s="54">
        <v>187</v>
      </c>
      <c r="U51" s="54">
        <v>2008</v>
      </c>
      <c r="V51" s="54">
        <v>17</v>
      </c>
      <c r="W51" s="3">
        <v>153</v>
      </c>
      <c r="X51" s="3">
        <v>1975</v>
      </c>
      <c r="Y51" s="3">
        <v>13</v>
      </c>
      <c r="Z51" s="54">
        <v>177</v>
      </c>
      <c r="AA51" s="54">
        <v>2015</v>
      </c>
      <c r="AB51" s="54">
        <v>14</v>
      </c>
      <c r="AC51" s="3">
        <v>176</v>
      </c>
      <c r="AD51" s="3">
        <v>1975</v>
      </c>
      <c r="AE51" s="3">
        <v>24</v>
      </c>
      <c r="AF51" s="54">
        <v>212</v>
      </c>
      <c r="AG51" s="54">
        <v>1972</v>
      </c>
      <c r="AH51" s="54">
        <v>1</v>
      </c>
      <c r="AI51" s="3">
        <v>147</v>
      </c>
      <c r="AJ51" s="3">
        <v>1977</v>
      </c>
      <c r="AK51" s="3">
        <v>9</v>
      </c>
      <c r="AL51" s="54">
        <v>181</v>
      </c>
      <c r="AM51" s="54">
        <v>1981</v>
      </c>
      <c r="AN51" s="54">
        <v>28</v>
      </c>
      <c r="AO51" s="3">
        <v>195</v>
      </c>
      <c r="AP51" s="3">
        <v>1977</v>
      </c>
      <c r="AQ51" s="3">
        <v>6</v>
      </c>
    </row>
    <row r="52" spans="1:43" x14ac:dyDescent="0.25">
      <c r="A52" s="3">
        <v>12030020</v>
      </c>
      <c r="B52" s="3" t="s">
        <v>2610</v>
      </c>
      <c r="C52" s="3">
        <v>8.6199999999999992</v>
      </c>
      <c r="D52" s="3">
        <v>-76.38</v>
      </c>
      <c r="E52" s="3">
        <v>50</v>
      </c>
      <c r="F52" s="3" t="s">
        <v>254</v>
      </c>
      <c r="G52" s="3" t="s">
        <v>58</v>
      </c>
      <c r="H52" s="54">
        <v>74</v>
      </c>
      <c r="I52" s="54">
        <v>2009</v>
      </c>
      <c r="J52" s="54">
        <v>20</v>
      </c>
      <c r="K52" s="3">
        <v>147</v>
      </c>
      <c r="L52" s="3">
        <v>1984</v>
      </c>
      <c r="M52" s="3">
        <v>6</v>
      </c>
      <c r="N52" s="54">
        <v>132</v>
      </c>
      <c r="O52" s="54">
        <v>1995</v>
      </c>
      <c r="P52" s="54">
        <v>18</v>
      </c>
      <c r="Q52" s="3">
        <v>100.2</v>
      </c>
      <c r="R52" s="3">
        <v>2021</v>
      </c>
      <c r="S52" s="3">
        <v>9</v>
      </c>
      <c r="T52" s="54">
        <v>130</v>
      </c>
      <c r="U52" s="54">
        <v>1983</v>
      </c>
      <c r="V52" s="54">
        <v>15</v>
      </c>
      <c r="W52" s="3">
        <v>127</v>
      </c>
      <c r="X52" s="3">
        <v>1998</v>
      </c>
      <c r="Y52" s="3">
        <v>26</v>
      </c>
      <c r="Z52" s="54">
        <v>103</v>
      </c>
      <c r="AA52" s="54">
        <v>2012</v>
      </c>
      <c r="AB52" s="54">
        <v>12</v>
      </c>
      <c r="AC52" s="3">
        <v>182</v>
      </c>
      <c r="AD52" s="3">
        <v>1981</v>
      </c>
      <c r="AE52" s="3">
        <v>10</v>
      </c>
      <c r="AF52" s="54">
        <v>113</v>
      </c>
      <c r="AG52" s="54">
        <v>1975</v>
      </c>
      <c r="AH52" s="54">
        <v>14</v>
      </c>
      <c r="AI52" s="3">
        <v>106</v>
      </c>
      <c r="AJ52" s="3">
        <v>1991</v>
      </c>
      <c r="AK52" s="3">
        <v>17</v>
      </c>
      <c r="AL52" s="54">
        <v>100</v>
      </c>
      <c r="AM52" s="54">
        <v>2005</v>
      </c>
      <c r="AN52" s="54">
        <v>8</v>
      </c>
      <c r="AO52" s="3">
        <v>150</v>
      </c>
      <c r="AP52" s="3">
        <v>2010</v>
      </c>
      <c r="AQ52" s="3">
        <v>13</v>
      </c>
    </row>
    <row r="53" spans="1:43" x14ac:dyDescent="0.25">
      <c r="A53" s="3">
        <v>12040010</v>
      </c>
      <c r="B53" s="3" t="s">
        <v>2611</v>
      </c>
      <c r="C53" s="3">
        <v>8.9008333329999996</v>
      </c>
      <c r="D53" s="3">
        <v>-76.220833330000005</v>
      </c>
      <c r="E53" s="3">
        <v>90</v>
      </c>
      <c r="F53" s="3" t="s">
        <v>261</v>
      </c>
      <c r="G53" s="3" t="s">
        <v>2612</v>
      </c>
      <c r="H53" s="54">
        <v>64</v>
      </c>
      <c r="I53" s="54">
        <v>1993</v>
      </c>
      <c r="J53" s="54">
        <v>8</v>
      </c>
      <c r="K53" s="3">
        <v>95</v>
      </c>
      <c r="L53" s="3">
        <v>1997</v>
      </c>
      <c r="M53" s="3">
        <v>13</v>
      </c>
      <c r="N53" s="54">
        <v>70</v>
      </c>
      <c r="O53" s="54">
        <v>2010</v>
      </c>
      <c r="P53" s="54">
        <v>17</v>
      </c>
      <c r="Q53" s="3">
        <v>150</v>
      </c>
      <c r="R53" s="3">
        <v>1988</v>
      </c>
      <c r="S53" s="3">
        <v>29</v>
      </c>
      <c r="T53" s="54">
        <v>156.19999999999999</v>
      </c>
      <c r="U53" s="54">
        <v>2016</v>
      </c>
      <c r="V53" s="54">
        <v>30</v>
      </c>
      <c r="W53" s="3">
        <v>170</v>
      </c>
      <c r="X53" s="3">
        <v>1988</v>
      </c>
      <c r="Y53" s="3">
        <v>21</v>
      </c>
      <c r="Z53" s="54">
        <v>150</v>
      </c>
      <c r="AA53" s="54">
        <v>1988</v>
      </c>
      <c r="AB53" s="54">
        <v>22</v>
      </c>
      <c r="AC53" s="3">
        <v>150</v>
      </c>
      <c r="AD53" s="3">
        <v>1987</v>
      </c>
      <c r="AE53" s="3">
        <v>28</v>
      </c>
      <c r="AF53" s="54">
        <v>223</v>
      </c>
      <c r="AG53" s="54">
        <v>1989</v>
      </c>
      <c r="AH53" s="54">
        <v>21</v>
      </c>
      <c r="AI53" s="3">
        <v>210</v>
      </c>
      <c r="AJ53" s="3">
        <v>1992</v>
      </c>
      <c r="AK53" s="3">
        <v>18</v>
      </c>
      <c r="AL53" s="54">
        <v>110</v>
      </c>
      <c r="AM53" s="54">
        <v>2010</v>
      </c>
      <c r="AN53" s="54">
        <v>30</v>
      </c>
      <c r="AO53" s="3">
        <v>150</v>
      </c>
      <c r="AP53" s="3">
        <v>1987</v>
      </c>
      <c r="AQ53" s="3">
        <v>6</v>
      </c>
    </row>
    <row r="54" spans="1:43" x14ac:dyDescent="0.25">
      <c r="A54" s="3">
        <v>12040020</v>
      </c>
      <c r="B54" s="3" t="s">
        <v>2613</v>
      </c>
      <c r="C54" s="3">
        <v>8.7869444439999995</v>
      </c>
      <c r="D54" s="3">
        <v>-76.235555559999995</v>
      </c>
      <c r="E54" s="3">
        <v>40</v>
      </c>
      <c r="F54" s="3" t="s">
        <v>1726</v>
      </c>
      <c r="G54" s="3" t="s">
        <v>2612</v>
      </c>
      <c r="H54" s="54">
        <v>52</v>
      </c>
      <c r="I54" s="54">
        <v>1993</v>
      </c>
      <c r="J54" s="54">
        <v>4</v>
      </c>
      <c r="K54" s="3">
        <v>34</v>
      </c>
      <c r="L54" s="3">
        <v>1986</v>
      </c>
      <c r="M54" s="3">
        <v>18</v>
      </c>
      <c r="N54" s="54">
        <v>94</v>
      </c>
      <c r="O54" s="54">
        <v>2022</v>
      </c>
      <c r="P54" s="54">
        <v>1</v>
      </c>
      <c r="Q54" s="3">
        <v>145</v>
      </c>
      <c r="R54" s="3">
        <v>1998</v>
      </c>
      <c r="S54" s="3">
        <v>11</v>
      </c>
      <c r="T54" s="54">
        <v>158</v>
      </c>
      <c r="U54" s="54">
        <v>2016</v>
      </c>
      <c r="V54" s="54">
        <v>28</v>
      </c>
      <c r="W54" s="3">
        <v>110</v>
      </c>
      <c r="X54" s="3">
        <v>1998</v>
      </c>
      <c r="Y54" s="3">
        <v>13</v>
      </c>
      <c r="Z54" s="54">
        <v>125</v>
      </c>
      <c r="AA54" s="54">
        <v>1977</v>
      </c>
      <c r="AB54" s="54">
        <v>25</v>
      </c>
      <c r="AC54" s="3">
        <v>123</v>
      </c>
      <c r="AD54" s="3">
        <v>1997</v>
      </c>
      <c r="AE54" s="3">
        <v>25</v>
      </c>
      <c r="AF54" s="54">
        <v>133</v>
      </c>
      <c r="AG54" s="54">
        <v>2022</v>
      </c>
      <c r="AH54" s="54">
        <v>20</v>
      </c>
      <c r="AI54" s="3">
        <v>126</v>
      </c>
      <c r="AJ54" s="3">
        <v>1992</v>
      </c>
      <c r="AK54" s="3">
        <v>18</v>
      </c>
      <c r="AL54" s="54">
        <v>114</v>
      </c>
      <c r="AM54" s="54">
        <v>1995</v>
      </c>
      <c r="AN54" s="54">
        <v>6</v>
      </c>
      <c r="AO54" s="3">
        <v>110</v>
      </c>
      <c r="AP54" s="3">
        <v>2010</v>
      </c>
      <c r="AQ54" s="3">
        <v>14</v>
      </c>
    </row>
    <row r="55" spans="1:43" x14ac:dyDescent="0.25">
      <c r="A55" s="3">
        <v>12045010</v>
      </c>
      <c r="B55" s="3" t="s">
        <v>2614</v>
      </c>
      <c r="C55" s="3">
        <v>8.846944444</v>
      </c>
      <c r="D55" s="3">
        <v>-76.431944439999995</v>
      </c>
      <c r="E55" s="3">
        <v>4</v>
      </c>
      <c r="F55" s="3" t="s">
        <v>254</v>
      </c>
      <c r="G55" s="3" t="s">
        <v>58</v>
      </c>
      <c r="H55" s="54">
        <v>102.6</v>
      </c>
      <c r="I55" s="54">
        <v>2023</v>
      </c>
      <c r="J55" s="54">
        <v>9</v>
      </c>
      <c r="K55" s="3">
        <v>91.2</v>
      </c>
      <c r="L55" s="3">
        <v>1987</v>
      </c>
      <c r="M55" s="3">
        <v>9</v>
      </c>
      <c r="N55" s="54">
        <v>138</v>
      </c>
      <c r="O55" s="54">
        <v>1979</v>
      </c>
      <c r="P55" s="54">
        <v>7</v>
      </c>
      <c r="Q55" s="3">
        <v>135</v>
      </c>
      <c r="R55" s="3">
        <v>2003</v>
      </c>
      <c r="S55" s="3">
        <v>12</v>
      </c>
      <c r="T55" s="54">
        <v>158.1</v>
      </c>
      <c r="U55" s="54">
        <v>1988</v>
      </c>
      <c r="V55" s="54">
        <v>19</v>
      </c>
      <c r="W55" s="3">
        <v>136</v>
      </c>
      <c r="X55" s="3">
        <v>1982</v>
      </c>
      <c r="Y55" s="3">
        <v>23</v>
      </c>
      <c r="Z55" s="54">
        <v>135</v>
      </c>
      <c r="AA55" s="54">
        <v>1977</v>
      </c>
      <c r="AB55" s="54">
        <v>26</v>
      </c>
      <c r="AC55" s="3">
        <v>120</v>
      </c>
      <c r="AD55" s="3">
        <v>1992</v>
      </c>
      <c r="AE55" s="3">
        <v>30</v>
      </c>
      <c r="AF55" s="54">
        <v>134</v>
      </c>
      <c r="AG55" s="54">
        <v>2000</v>
      </c>
      <c r="AH55" s="54">
        <v>23</v>
      </c>
      <c r="AI55" s="3">
        <v>134.19999999999999</v>
      </c>
      <c r="AJ55" s="3">
        <v>2018</v>
      </c>
      <c r="AK55" s="3">
        <v>2</v>
      </c>
      <c r="AL55" s="54">
        <v>172.6</v>
      </c>
      <c r="AM55" s="54">
        <v>1981</v>
      </c>
      <c r="AN55" s="54">
        <v>7</v>
      </c>
      <c r="AO55" s="3">
        <v>143</v>
      </c>
      <c r="AP55" s="3">
        <v>2009</v>
      </c>
      <c r="AQ55" s="3">
        <v>18</v>
      </c>
    </row>
    <row r="56" spans="1:43" x14ac:dyDescent="0.25">
      <c r="A56" s="3">
        <v>13015040</v>
      </c>
      <c r="B56" s="3" t="s">
        <v>2615</v>
      </c>
      <c r="C56" s="3">
        <v>8.0141666669999996</v>
      </c>
      <c r="D56" s="3">
        <v>-76.203055559999996</v>
      </c>
      <c r="E56" s="3">
        <v>300</v>
      </c>
      <c r="F56" s="3" t="s">
        <v>216</v>
      </c>
      <c r="G56" s="3" t="s">
        <v>2612</v>
      </c>
      <c r="H56" s="54">
        <v>61.5</v>
      </c>
      <c r="I56" s="54">
        <v>2020</v>
      </c>
      <c r="J56" s="54">
        <v>24</v>
      </c>
      <c r="K56" s="3">
        <v>89.2</v>
      </c>
      <c r="L56" s="3">
        <v>2022</v>
      </c>
      <c r="M56" s="3">
        <v>28</v>
      </c>
      <c r="N56" s="54">
        <v>120.8</v>
      </c>
      <c r="O56" s="54">
        <v>2021</v>
      </c>
      <c r="P56" s="54">
        <v>8</v>
      </c>
      <c r="Q56" s="3">
        <v>115</v>
      </c>
      <c r="R56" s="3">
        <v>2009</v>
      </c>
      <c r="S56" s="3">
        <v>20</v>
      </c>
      <c r="T56" s="54">
        <v>133.30000000000001</v>
      </c>
      <c r="U56" s="54">
        <v>2010</v>
      </c>
      <c r="V56" s="54">
        <v>18</v>
      </c>
      <c r="W56" s="3">
        <v>132</v>
      </c>
      <c r="X56" s="3">
        <v>2011</v>
      </c>
      <c r="Y56" s="3">
        <v>24</v>
      </c>
      <c r="Z56" s="54">
        <v>148.4</v>
      </c>
      <c r="AA56" s="54">
        <v>2006</v>
      </c>
      <c r="AB56" s="54">
        <v>8</v>
      </c>
      <c r="AC56" s="3">
        <v>93.2</v>
      </c>
      <c r="AD56" s="3">
        <v>2021</v>
      </c>
      <c r="AE56" s="3">
        <v>17</v>
      </c>
      <c r="AF56" s="54">
        <v>109</v>
      </c>
      <c r="AG56" s="54">
        <v>2017</v>
      </c>
      <c r="AH56" s="54">
        <v>24</v>
      </c>
      <c r="AI56" s="3">
        <v>128.5</v>
      </c>
      <c r="AJ56" s="3">
        <v>2015</v>
      </c>
      <c r="AK56" s="3">
        <v>5</v>
      </c>
      <c r="AL56" s="54">
        <v>119</v>
      </c>
      <c r="AM56" s="54">
        <v>2025</v>
      </c>
      <c r="AN56" s="54">
        <v>28</v>
      </c>
      <c r="AO56" s="3">
        <v>165.5</v>
      </c>
      <c r="AP56" s="3">
        <v>2009</v>
      </c>
      <c r="AQ56" s="3">
        <v>26</v>
      </c>
    </row>
    <row r="57" spans="1:43" x14ac:dyDescent="0.25">
      <c r="A57" s="3">
        <v>13030010</v>
      </c>
      <c r="B57" s="3" t="s">
        <v>2616</v>
      </c>
      <c r="C57" s="3">
        <v>8.1866666670000008</v>
      </c>
      <c r="D57" s="3">
        <v>-76.053055560000004</v>
      </c>
      <c r="E57" s="3">
        <v>100</v>
      </c>
      <c r="F57" s="3" t="s">
        <v>216</v>
      </c>
      <c r="G57" s="3" t="s">
        <v>2612</v>
      </c>
      <c r="H57" s="54">
        <v>115</v>
      </c>
      <c r="I57" s="54">
        <v>2006</v>
      </c>
      <c r="J57" s="54">
        <v>5</v>
      </c>
      <c r="K57" s="3">
        <v>63</v>
      </c>
      <c r="L57" s="3">
        <v>2022</v>
      </c>
      <c r="M57" s="3">
        <v>8</v>
      </c>
      <c r="N57" s="54">
        <v>106</v>
      </c>
      <c r="O57" s="54">
        <v>2006</v>
      </c>
      <c r="P57" s="54">
        <v>27</v>
      </c>
      <c r="Q57" s="3">
        <v>134</v>
      </c>
      <c r="R57" s="3">
        <v>2004</v>
      </c>
      <c r="S57" s="3">
        <v>19</v>
      </c>
      <c r="T57" s="54">
        <v>146</v>
      </c>
      <c r="U57" s="54">
        <v>1985</v>
      </c>
      <c r="V57" s="54">
        <v>14</v>
      </c>
      <c r="W57" s="3">
        <v>135</v>
      </c>
      <c r="X57" s="3">
        <v>2010</v>
      </c>
      <c r="Y57" s="3">
        <v>15</v>
      </c>
      <c r="Z57" s="54">
        <v>130</v>
      </c>
      <c r="AA57" s="54">
        <v>1991</v>
      </c>
      <c r="AB57" s="54">
        <v>5</v>
      </c>
      <c r="AC57" s="3">
        <v>150</v>
      </c>
      <c r="AD57" s="3">
        <v>1997</v>
      </c>
      <c r="AE57" s="3">
        <v>26</v>
      </c>
      <c r="AF57" s="54">
        <v>131</v>
      </c>
      <c r="AG57" s="54">
        <v>2020</v>
      </c>
      <c r="AH57" s="54">
        <v>13</v>
      </c>
      <c r="AI57" s="3">
        <v>137</v>
      </c>
      <c r="AJ57" s="3">
        <v>1976</v>
      </c>
      <c r="AK57" s="3">
        <v>13</v>
      </c>
      <c r="AL57" s="54">
        <v>101</v>
      </c>
      <c r="AM57" s="54">
        <v>2016</v>
      </c>
      <c r="AN57" s="54">
        <v>5</v>
      </c>
      <c r="AO57" s="3">
        <v>134</v>
      </c>
      <c r="AP57" s="3">
        <v>2019</v>
      </c>
      <c r="AQ57" s="3">
        <v>14</v>
      </c>
    </row>
    <row r="58" spans="1:43" x14ac:dyDescent="0.25">
      <c r="A58" s="3">
        <v>13035501</v>
      </c>
      <c r="B58" s="3" t="s">
        <v>2617</v>
      </c>
      <c r="C58" s="3">
        <v>8.8258333330000003</v>
      </c>
      <c r="D58" s="3">
        <v>-75.825138890000005</v>
      </c>
      <c r="E58" s="3">
        <v>20</v>
      </c>
      <c r="F58" s="3" t="s">
        <v>48</v>
      </c>
      <c r="G58" s="3" t="s">
        <v>2612</v>
      </c>
      <c r="H58" s="54">
        <v>62.1</v>
      </c>
      <c r="I58" s="54">
        <v>2025</v>
      </c>
      <c r="J58" s="54">
        <v>1</v>
      </c>
      <c r="K58" s="3">
        <v>58</v>
      </c>
      <c r="L58" s="3">
        <v>1976</v>
      </c>
      <c r="M58" s="3">
        <v>11</v>
      </c>
      <c r="N58" s="54">
        <v>91.1</v>
      </c>
      <c r="O58" s="54">
        <v>2022</v>
      </c>
      <c r="P58" s="54">
        <v>6</v>
      </c>
      <c r="Q58" s="3">
        <v>86.6</v>
      </c>
      <c r="R58" s="3">
        <v>2017</v>
      </c>
      <c r="S58" s="3">
        <v>16</v>
      </c>
      <c r="T58" s="54">
        <v>99.1</v>
      </c>
      <c r="U58" s="54">
        <v>2025</v>
      </c>
      <c r="V58" s="54">
        <v>18</v>
      </c>
      <c r="W58" s="3">
        <v>148</v>
      </c>
      <c r="X58" s="3">
        <v>1976</v>
      </c>
      <c r="Y58" s="3">
        <v>11</v>
      </c>
      <c r="Z58" s="54">
        <v>106</v>
      </c>
      <c r="AA58" s="54">
        <v>1995</v>
      </c>
      <c r="AB58" s="54">
        <v>3</v>
      </c>
      <c r="AC58" s="3">
        <v>130</v>
      </c>
      <c r="AD58" s="3">
        <v>2006</v>
      </c>
      <c r="AE58" s="3">
        <v>20</v>
      </c>
      <c r="AF58" s="54">
        <v>145</v>
      </c>
      <c r="AG58" s="54">
        <v>1990</v>
      </c>
      <c r="AH58" s="54">
        <v>14</v>
      </c>
      <c r="AI58" s="3">
        <v>151</v>
      </c>
      <c r="AJ58" s="3">
        <v>1986</v>
      </c>
      <c r="AK58" s="3">
        <v>3</v>
      </c>
      <c r="AL58" s="54">
        <v>121.3</v>
      </c>
      <c r="AM58" s="54">
        <v>1994</v>
      </c>
      <c r="AN58" s="54">
        <v>24</v>
      </c>
      <c r="AO58" s="3">
        <v>65.599999999999994</v>
      </c>
      <c r="AP58" s="3">
        <v>2011</v>
      </c>
      <c r="AQ58" s="3">
        <v>2</v>
      </c>
    </row>
    <row r="59" spans="1:43" x14ac:dyDescent="0.25">
      <c r="A59" s="3">
        <v>13040030</v>
      </c>
      <c r="B59" s="3" t="s">
        <v>2618</v>
      </c>
      <c r="C59" s="3">
        <v>8.2622222220000001</v>
      </c>
      <c r="D59" s="3">
        <v>-76.169166669999996</v>
      </c>
      <c r="E59" s="3">
        <v>80</v>
      </c>
      <c r="F59" s="3" t="s">
        <v>679</v>
      </c>
      <c r="G59" s="3" t="s">
        <v>2612</v>
      </c>
      <c r="H59" s="54">
        <v>65.400000000000006</v>
      </c>
      <c r="I59" s="54">
        <v>2006</v>
      </c>
      <c r="J59" s="54">
        <v>5</v>
      </c>
      <c r="K59" s="3">
        <v>94</v>
      </c>
      <c r="L59" s="3">
        <v>2022</v>
      </c>
      <c r="M59" s="3">
        <v>23</v>
      </c>
      <c r="N59" s="54">
        <v>130</v>
      </c>
      <c r="O59" s="54">
        <v>1996</v>
      </c>
      <c r="P59" s="54">
        <v>21</v>
      </c>
      <c r="Q59" s="3">
        <v>109</v>
      </c>
      <c r="R59" s="3">
        <v>2025</v>
      </c>
      <c r="S59" s="3">
        <v>26</v>
      </c>
      <c r="T59" s="54">
        <v>111</v>
      </c>
      <c r="U59" s="54">
        <v>2022</v>
      </c>
      <c r="V59" s="54">
        <v>5</v>
      </c>
      <c r="W59" s="3">
        <v>105</v>
      </c>
      <c r="X59" s="3">
        <v>2023</v>
      </c>
      <c r="Y59" s="3">
        <v>9</v>
      </c>
      <c r="Z59" s="54">
        <v>103</v>
      </c>
      <c r="AA59" s="54">
        <v>2020</v>
      </c>
      <c r="AB59" s="54">
        <v>16</v>
      </c>
      <c r="AC59" s="3">
        <v>103</v>
      </c>
      <c r="AD59" s="3">
        <v>1999</v>
      </c>
      <c r="AE59" s="3">
        <v>20</v>
      </c>
      <c r="AF59" s="54">
        <v>107.2</v>
      </c>
      <c r="AG59" s="54">
        <v>2016</v>
      </c>
      <c r="AH59" s="54">
        <v>9</v>
      </c>
      <c r="AI59" s="3">
        <v>113</v>
      </c>
      <c r="AJ59" s="3">
        <v>2023</v>
      </c>
      <c r="AK59" s="3">
        <v>10</v>
      </c>
      <c r="AL59" s="54">
        <v>130</v>
      </c>
      <c r="AM59" s="54">
        <v>2025</v>
      </c>
      <c r="AN59" s="54">
        <v>27</v>
      </c>
      <c r="AO59" s="3">
        <v>114.9</v>
      </c>
      <c r="AP59" s="3">
        <v>2007</v>
      </c>
      <c r="AQ59" s="3">
        <v>18</v>
      </c>
    </row>
    <row r="60" spans="1:43" x14ac:dyDescent="0.25">
      <c r="A60" s="3">
        <v>13050010</v>
      </c>
      <c r="B60" s="3" t="s">
        <v>2619</v>
      </c>
      <c r="C60" s="3">
        <v>8.8486111110000003</v>
      </c>
      <c r="D60" s="3">
        <v>-76.045277780000006</v>
      </c>
      <c r="E60" s="3">
        <v>120</v>
      </c>
      <c r="F60" s="3" t="s">
        <v>48</v>
      </c>
      <c r="G60" s="3" t="s">
        <v>2612</v>
      </c>
      <c r="H60" s="54">
        <v>55</v>
      </c>
      <c r="I60" s="54">
        <v>2006</v>
      </c>
      <c r="J60" s="54">
        <v>5</v>
      </c>
      <c r="K60" s="3">
        <v>70</v>
      </c>
      <c r="L60" s="3">
        <v>1984</v>
      </c>
      <c r="M60" s="3">
        <v>25</v>
      </c>
      <c r="N60" s="54">
        <v>81</v>
      </c>
      <c r="O60" s="54">
        <v>1991</v>
      </c>
      <c r="P60" s="54">
        <v>11</v>
      </c>
      <c r="Q60" s="3">
        <v>111</v>
      </c>
      <c r="R60" s="3">
        <v>1972</v>
      </c>
      <c r="S60" s="3">
        <v>18</v>
      </c>
      <c r="T60" s="54">
        <v>130</v>
      </c>
      <c r="U60" s="54">
        <v>1991</v>
      </c>
      <c r="V60" s="54">
        <v>20</v>
      </c>
      <c r="W60" s="3">
        <v>105</v>
      </c>
      <c r="X60" s="3">
        <v>1982</v>
      </c>
      <c r="Y60" s="3">
        <v>23</v>
      </c>
      <c r="Z60" s="54">
        <v>95</v>
      </c>
      <c r="AA60" s="54">
        <v>2006</v>
      </c>
      <c r="AB60" s="54">
        <v>26</v>
      </c>
      <c r="AC60" s="3">
        <v>140</v>
      </c>
      <c r="AD60" s="3">
        <v>1993</v>
      </c>
      <c r="AE60" s="3">
        <v>8</v>
      </c>
      <c r="AF60" s="54">
        <v>170</v>
      </c>
      <c r="AG60" s="54">
        <v>1988</v>
      </c>
      <c r="AH60" s="54">
        <v>8</v>
      </c>
      <c r="AI60" s="3">
        <v>120</v>
      </c>
      <c r="AJ60" s="3">
        <v>2008</v>
      </c>
      <c r="AK60" s="3">
        <v>9</v>
      </c>
      <c r="AL60" s="54">
        <v>134</v>
      </c>
      <c r="AM60" s="54">
        <v>2011</v>
      </c>
      <c r="AN60" s="54">
        <v>28</v>
      </c>
      <c r="AO60" s="3">
        <v>60</v>
      </c>
      <c r="AP60" s="3">
        <v>1980</v>
      </c>
      <c r="AQ60" s="3">
        <v>19</v>
      </c>
    </row>
    <row r="61" spans="1:43" x14ac:dyDescent="0.25">
      <c r="A61" s="3">
        <v>13050020</v>
      </c>
      <c r="B61" s="3" t="s">
        <v>2620</v>
      </c>
      <c r="C61" s="3">
        <v>8.6675000000000004</v>
      </c>
      <c r="D61" s="3">
        <v>-76.123888890000003</v>
      </c>
      <c r="E61" s="3">
        <v>220</v>
      </c>
      <c r="F61" s="3" t="s">
        <v>48</v>
      </c>
      <c r="G61" s="3" t="s">
        <v>2612</v>
      </c>
      <c r="H61" s="54">
        <v>58</v>
      </c>
      <c r="I61" s="54">
        <v>1982</v>
      </c>
      <c r="J61" s="54">
        <v>4</v>
      </c>
      <c r="K61" s="3">
        <v>53</v>
      </c>
      <c r="L61" s="3">
        <v>2024</v>
      </c>
      <c r="M61" s="3">
        <v>7</v>
      </c>
      <c r="N61" s="54">
        <v>86</v>
      </c>
      <c r="O61" s="54">
        <v>1996</v>
      </c>
      <c r="P61" s="54">
        <v>11</v>
      </c>
      <c r="Q61" s="3">
        <v>107</v>
      </c>
      <c r="R61" s="3">
        <v>1987</v>
      </c>
      <c r="S61" s="3">
        <v>7</v>
      </c>
      <c r="T61" s="54">
        <v>75</v>
      </c>
      <c r="U61" s="54">
        <v>2007</v>
      </c>
      <c r="V61" s="54">
        <v>27</v>
      </c>
      <c r="W61" s="3">
        <v>148</v>
      </c>
      <c r="X61" s="3">
        <v>1992</v>
      </c>
      <c r="Y61" s="3">
        <v>25</v>
      </c>
      <c r="Z61" s="54">
        <v>135</v>
      </c>
      <c r="AA61" s="54">
        <v>2020</v>
      </c>
      <c r="AB61" s="54">
        <v>19</v>
      </c>
      <c r="AC61" s="3">
        <v>120</v>
      </c>
      <c r="AD61" s="3">
        <v>1978</v>
      </c>
      <c r="AE61" s="3">
        <v>22</v>
      </c>
      <c r="AF61" s="54">
        <v>87</v>
      </c>
      <c r="AG61" s="54">
        <v>1978</v>
      </c>
      <c r="AH61" s="54">
        <v>24</v>
      </c>
      <c r="AI61" s="3">
        <v>97</v>
      </c>
      <c r="AJ61" s="3">
        <v>1980</v>
      </c>
      <c r="AK61" s="3">
        <v>9</v>
      </c>
      <c r="AL61" s="54">
        <v>140</v>
      </c>
      <c r="AM61" s="54">
        <v>1991</v>
      </c>
      <c r="AN61" s="54">
        <v>1</v>
      </c>
      <c r="AO61" s="3">
        <v>75</v>
      </c>
      <c r="AP61" s="3">
        <v>2011</v>
      </c>
      <c r="AQ61" s="3">
        <v>1</v>
      </c>
    </row>
    <row r="62" spans="1:43" x14ac:dyDescent="0.25">
      <c r="A62" s="3">
        <v>13050030</v>
      </c>
      <c r="B62" s="3" t="s">
        <v>2621</v>
      </c>
      <c r="C62" s="3">
        <v>8.5019444439999994</v>
      </c>
      <c r="D62" s="3">
        <v>-76.175277780000002</v>
      </c>
      <c r="E62" s="3">
        <v>100</v>
      </c>
      <c r="F62" s="3" t="s">
        <v>48</v>
      </c>
      <c r="G62" s="3" t="s">
        <v>2612</v>
      </c>
      <c r="H62" s="54">
        <v>97</v>
      </c>
      <c r="I62" s="54">
        <v>2016</v>
      </c>
      <c r="J62" s="54">
        <v>1</v>
      </c>
      <c r="K62" s="3">
        <v>70</v>
      </c>
      <c r="L62" s="3">
        <v>1982</v>
      </c>
      <c r="M62" s="3">
        <v>13</v>
      </c>
      <c r="N62" s="54">
        <v>70</v>
      </c>
      <c r="O62" s="54">
        <v>2012</v>
      </c>
      <c r="P62" s="54">
        <v>13</v>
      </c>
      <c r="Q62" s="3">
        <v>138</v>
      </c>
      <c r="R62" s="3">
        <v>1969</v>
      </c>
      <c r="S62" s="3">
        <v>22</v>
      </c>
      <c r="T62" s="54">
        <v>126</v>
      </c>
      <c r="U62" s="54">
        <v>1979</v>
      </c>
      <c r="V62" s="54">
        <v>17</v>
      </c>
      <c r="W62" s="3">
        <v>92.8</v>
      </c>
      <c r="X62" s="3">
        <v>2025</v>
      </c>
      <c r="Y62" s="3">
        <v>20</v>
      </c>
      <c r="Z62" s="54">
        <v>124</v>
      </c>
      <c r="AA62" s="54">
        <v>2007</v>
      </c>
      <c r="AB62" s="54">
        <v>7</v>
      </c>
      <c r="AC62" s="3">
        <v>97</v>
      </c>
      <c r="AD62" s="3">
        <v>2017</v>
      </c>
      <c r="AE62" s="3">
        <v>25</v>
      </c>
      <c r="AF62" s="54">
        <v>116</v>
      </c>
      <c r="AG62" s="54">
        <v>1976</v>
      </c>
      <c r="AH62" s="54">
        <v>2</v>
      </c>
      <c r="AI62" s="3">
        <v>94</v>
      </c>
      <c r="AJ62" s="3">
        <v>2004</v>
      </c>
      <c r="AK62" s="3">
        <v>16</v>
      </c>
      <c r="AL62" s="54">
        <v>102.3</v>
      </c>
      <c r="AM62" s="54">
        <v>2022</v>
      </c>
      <c r="AN62" s="54">
        <v>8</v>
      </c>
      <c r="AO62" s="3">
        <v>74</v>
      </c>
      <c r="AP62" s="3">
        <v>1994</v>
      </c>
      <c r="AQ62" s="3">
        <v>24</v>
      </c>
    </row>
    <row r="63" spans="1:43" x14ac:dyDescent="0.25">
      <c r="A63" s="3">
        <v>13060010</v>
      </c>
      <c r="B63" s="3" t="s">
        <v>2622</v>
      </c>
      <c r="C63" s="3">
        <v>8.5577777780000002</v>
      </c>
      <c r="D63" s="3">
        <v>-75.861111109999996</v>
      </c>
      <c r="E63" s="3">
        <v>75</v>
      </c>
      <c r="F63" s="3" t="s">
        <v>48</v>
      </c>
      <c r="G63" s="3" t="s">
        <v>2612</v>
      </c>
      <c r="H63" s="54">
        <v>67</v>
      </c>
      <c r="I63" s="54">
        <v>2005</v>
      </c>
      <c r="J63" s="54">
        <v>10</v>
      </c>
      <c r="K63" s="3">
        <v>80</v>
      </c>
      <c r="L63" s="3">
        <v>1981</v>
      </c>
      <c r="M63" s="3">
        <v>24</v>
      </c>
      <c r="N63" s="54">
        <v>125</v>
      </c>
      <c r="O63" s="54">
        <v>2018</v>
      </c>
      <c r="P63" s="54">
        <v>29</v>
      </c>
      <c r="Q63" s="3">
        <v>100</v>
      </c>
      <c r="R63" s="3">
        <v>2004</v>
      </c>
      <c r="S63" s="3">
        <v>3</v>
      </c>
      <c r="T63" s="54">
        <v>134</v>
      </c>
      <c r="U63" s="54">
        <v>2022</v>
      </c>
      <c r="V63" s="54">
        <v>9</v>
      </c>
      <c r="W63" s="3">
        <v>130</v>
      </c>
      <c r="X63" s="3">
        <v>2005</v>
      </c>
      <c r="Y63" s="3">
        <v>24</v>
      </c>
      <c r="Z63" s="54">
        <v>100</v>
      </c>
      <c r="AA63" s="54">
        <v>2021</v>
      </c>
      <c r="AB63" s="54">
        <v>30</v>
      </c>
      <c r="AC63" s="3">
        <v>112</v>
      </c>
      <c r="AD63" s="3">
        <v>2014</v>
      </c>
      <c r="AE63" s="3">
        <v>6</v>
      </c>
      <c r="AF63" s="54">
        <v>150</v>
      </c>
      <c r="AG63" s="54">
        <v>1988</v>
      </c>
      <c r="AH63" s="54">
        <v>6</v>
      </c>
      <c r="AI63" s="3">
        <v>127</v>
      </c>
      <c r="AJ63" s="3">
        <v>2022</v>
      </c>
      <c r="AK63" s="3">
        <v>24</v>
      </c>
      <c r="AL63" s="54">
        <v>104</v>
      </c>
      <c r="AM63" s="54">
        <v>1988</v>
      </c>
      <c r="AN63" s="54">
        <v>10</v>
      </c>
      <c r="AO63" s="3">
        <v>79</v>
      </c>
      <c r="AP63" s="3">
        <v>1976</v>
      </c>
      <c r="AQ63" s="3">
        <v>16</v>
      </c>
    </row>
    <row r="64" spans="1:43" x14ac:dyDescent="0.25">
      <c r="A64" s="3">
        <v>13060020</v>
      </c>
      <c r="B64" s="3" t="s">
        <v>2623</v>
      </c>
      <c r="C64" s="3">
        <v>8.4758333330000006</v>
      </c>
      <c r="D64" s="3">
        <v>-75.765277780000005</v>
      </c>
      <c r="E64" s="3">
        <v>55</v>
      </c>
      <c r="F64" s="3" t="s">
        <v>48</v>
      </c>
      <c r="G64" s="3" t="s">
        <v>2612</v>
      </c>
      <c r="H64" s="54">
        <v>107</v>
      </c>
      <c r="I64" s="54">
        <v>2000</v>
      </c>
      <c r="J64" s="54">
        <v>5</v>
      </c>
      <c r="K64" s="3">
        <v>95</v>
      </c>
      <c r="L64" s="3">
        <v>2016</v>
      </c>
      <c r="M64" s="3">
        <v>26</v>
      </c>
      <c r="N64" s="54">
        <v>100</v>
      </c>
      <c r="O64" s="54">
        <v>1996</v>
      </c>
      <c r="P64" s="54">
        <v>21</v>
      </c>
      <c r="Q64" s="3">
        <v>125</v>
      </c>
      <c r="R64" s="3">
        <v>2021</v>
      </c>
      <c r="S64" s="3">
        <v>17</v>
      </c>
      <c r="T64" s="54">
        <v>138</v>
      </c>
      <c r="U64" s="54">
        <v>1980</v>
      </c>
      <c r="V64" s="54">
        <v>29</v>
      </c>
      <c r="W64" s="3">
        <v>129</v>
      </c>
      <c r="X64" s="3">
        <v>1996</v>
      </c>
      <c r="Y64" s="3">
        <v>3</v>
      </c>
      <c r="Z64" s="54">
        <v>150</v>
      </c>
      <c r="AA64" s="54">
        <v>2018</v>
      </c>
      <c r="AB64" s="54">
        <v>2</v>
      </c>
      <c r="AC64" s="3">
        <v>125</v>
      </c>
      <c r="AD64" s="3">
        <v>2005</v>
      </c>
      <c r="AE64" s="3">
        <v>8</v>
      </c>
      <c r="AF64" s="54">
        <v>120</v>
      </c>
      <c r="AG64" s="54">
        <v>2017</v>
      </c>
      <c r="AH64" s="54">
        <v>22</v>
      </c>
      <c r="AI64" s="3">
        <v>115</v>
      </c>
      <c r="AJ64" s="3">
        <v>2017</v>
      </c>
      <c r="AK64" s="3">
        <v>24</v>
      </c>
      <c r="AL64" s="54">
        <v>92</v>
      </c>
      <c r="AM64" s="54">
        <v>2004</v>
      </c>
      <c r="AN64" s="54">
        <v>4</v>
      </c>
      <c r="AO64" s="3">
        <v>92</v>
      </c>
      <c r="AP64" s="3">
        <v>2005</v>
      </c>
      <c r="AQ64" s="3">
        <v>25</v>
      </c>
    </row>
    <row r="65" spans="1:43" x14ac:dyDescent="0.25">
      <c r="A65" s="3">
        <v>13060030</v>
      </c>
      <c r="B65" s="3" t="s">
        <v>2624</v>
      </c>
      <c r="C65" s="3">
        <v>8.2661111110000007</v>
      </c>
      <c r="D65" s="3">
        <v>-75.903888890000005</v>
      </c>
      <c r="E65" s="3">
        <v>60</v>
      </c>
      <c r="F65" s="3" t="s">
        <v>216</v>
      </c>
      <c r="G65" s="3" t="s">
        <v>2612</v>
      </c>
      <c r="H65" s="54">
        <v>93</v>
      </c>
      <c r="I65" s="54">
        <v>2021</v>
      </c>
      <c r="J65" s="54">
        <v>10</v>
      </c>
      <c r="K65" s="3">
        <v>90</v>
      </c>
      <c r="L65" s="3">
        <v>1991</v>
      </c>
      <c r="M65" s="3">
        <v>27</v>
      </c>
      <c r="N65" s="54">
        <v>108.5</v>
      </c>
      <c r="O65" s="54">
        <v>2003</v>
      </c>
      <c r="P65" s="54">
        <v>16</v>
      </c>
      <c r="Q65" s="3">
        <v>142</v>
      </c>
      <c r="R65" s="3">
        <v>1969</v>
      </c>
      <c r="S65" s="3">
        <v>21</v>
      </c>
      <c r="T65" s="54">
        <v>170</v>
      </c>
      <c r="U65" s="54">
        <v>2017</v>
      </c>
      <c r="V65" s="54">
        <v>10</v>
      </c>
      <c r="W65" s="3">
        <v>127.9</v>
      </c>
      <c r="X65" s="3">
        <v>2004</v>
      </c>
      <c r="Y65" s="3">
        <v>4</v>
      </c>
      <c r="Z65" s="54">
        <v>132</v>
      </c>
      <c r="AA65" s="54">
        <v>1980</v>
      </c>
      <c r="AB65" s="54">
        <v>10</v>
      </c>
      <c r="AC65" s="3">
        <v>107.1</v>
      </c>
      <c r="AD65" s="3">
        <v>2003</v>
      </c>
      <c r="AE65" s="3">
        <v>7</v>
      </c>
      <c r="AF65" s="54">
        <v>140</v>
      </c>
      <c r="AG65" s="54">
        <v>1971</v>
      </c>
      <c r="AH65" s="54">
        <v>19</v>
      </c>
      <c r="AI65" s="3">
        <v>130.69999999999999</v>
      </c>
      <c r="AJ65" s="3">
        <v>2012</v>
      </c>
      <c r="AK65" s="3">
        <v>28</v>
      </c>
      <c r="AL65" s="54">
        <v>125</v>
      </c>
      <c r="AM65" s="54">
        <v>2023</v>
      </c>
      <c r="AN65" s="54">
        <v>20</v>
      </c>
      <c r="AO65" s="3">
        <v>83</v>
      </c>
      <c r="AP65" s="3">
        <v>2006</v>
      </c>
      <c r="AQ65" s="3">
        <v>27</v>
      </c>
    </row>
    <row r="66" spans="1:43" x14ac:dyDescent="0.25">
      <c r="A66" s="3">
        <v>13065020</v>
      </c>
      <c r="B66" s="3" t="s">
        <v>2625</v>
      </c>
      <c r="C66" s="3">
        <v>8.41</v>
      </c>
      <c r="D66" s="3">
        <v>-75.88</v>
      </c>
      <c r="E66" s="3">
        <v>25</v>
      </c>
      <c r="F66" s="3" t="s">
        <v>48</v>
      </c>
      <c r="G66" s="3" t="s">
        <v>2612</v>
      </c>
      <c r="H66" s="54">
        <v>87</v>
      </c>
      <c r="I66" s="54">
        <v>1993</v>
      </c>
      <c r="J66" s="54">
        <v>6</v>
      </c>
      <c r="K66" s="3">
        <v>55</v>
      </c>
      <c r="L66" s="3">
        <v>2011</v>
      </c>
      <c r="M66" s="3">
        <v>28</v>
      </c>
      <c r="N66" s="54">
        <v>75</v>
      </c>
      <c r="O66" s="54">
        <v>1996</v>
      </c>
      <c r="P66" s="54">
        <v>21</v>
      </c>
      <c r="Q66" s="3">
        <v>113</v>
      </c>
      <c r="R66" s="3">
        <v>2024</v>
      </c>
      <c r="S66" s="3">
        <v>25</v>
      </c>
      <c r="T66" s="54">
        <v>130</v>
      </c>
      <c r="U66" s="54">
        <v>2005</v>
      </c>
      <c r="V66" s="54">
        <v>16</v>
      </c>
      <c r="W66" s="3">
        <v>137</v>
      </c>
      <c r="X66" s="3">
        <v>1990</v>
      </c>
      <c r="Y66" s="3">
        <v>15</v>
      </c>
      <c r="Z66" s="54">
        <v>135.30000000000001</v>
      </c>
      <c r="AA66" s="54">
        <v>1980</v>
      </c>
      <c r="AB66" s="54">
        <v>21</v>
      </c>
      <c r="AC66" s="3">
        <v>123</v>
      </c>
      <c r="AD66" s="3">
        <v>1995</v>
      </c>
      <c r="AE66" s="3">
        <v>27</v>
      </c>
      <c r="AF66" s="54">
        <v>135</v>
      </c>
      <c r="AG66" s="54">
        <v>2007</v>
      </c>
      <c r="AH66" s="54">
        <v>3</v>
      </c>
      <c r="AI66" s="3">
        <v>126</v>
      </c>
      <c r="AJ66" s="3">
        <v>2024</v>
      </c>
      <c r="AK66" s="3">
        <v>8</v>
      </c>
      <c r="AL66" s="54">
        <v>91</v>
      </c>
      <c r="AM66" s="54">
        <v>1985</v>
      </c>
      <c r="AN66" s="54">
        <v>19</v>
      </c>
      <c r="AO66" s="3">
        <v>87</v>
      </c>
      <c r="AP66" s="3">
        <v>1989</v>
      </c>
      <c r="AQ66" s="3">
        <v>2</v>
      </c>
    </row>
    <row r="67" spans="1:43" x14ac:dyDescent="0.25">
      <c r="A67" s="3">
        <v>13070010</v>
      </c>
      <c r="B67" s="3" t="s">
        <v>2626</v>
      </c>
      <c r="C67" s="3">
        <v>9.3361111109999992</v>
      </c>
      <c r="D67" s="3">
        <v>-75.9375</v>
      </c>
      <c r="E67" s="3">
        <v>3</v>
      </c>
      <c r="F67" s="3" t="s">
        <v>276</v>
      </c>
      <c r="G67" s="3" t="s">
        <v>2612</v>
      </c>
      <c r="H67" s="54">
        <v>100</v>
      </c>
      <c r="I67" s="54">
        <v>1971</v>
      </c>
      <c r="J67" s="54">
        <v>1</v>
      </c>
      <c r="K67" s="3">
        <v>30</v>
      </c>
      <c r="L67" s="3">
        <v>1986</v>
      </c>
      <c r="M67" s="3">
        <v>24</v>
      </c>
      <c r="N67" s="54">
        <v>116</v>
      </c>
      <c r="O67" s="54">
        <v>1975</v>
      </c>
      <c r="P67" s="54">
        <v>2</v>
      </c>
      <c r="Q67" s="3">
        <v>140</v>
      </c>
      <c r="R67" s="3">
        <v>1978</v>
      </c>
      <c r="S67" s="3">
        <v>22</v>
      </c>
      <c r="T67" s="54">
        <v>140</v>
      </c>
      <c r="U67" s="54">
        <v>1974</v>
      </c>
      <c r="V67" s="54">
        <v>23</v>
      </c>
      <c r="W67" s="3">
        <v>138</v>
      </c>
      <c r="X67" s="3">
        <v>1978</v>
      </c>
      <c r="Y67" s="3">
        <v>20</v>
      </c>
      <c r="Z67" s="54">
        <v>140</v>
      </c>
      <c r="AA67" s="54">
        <v>1991</v>
      </c>
      <c r="AB67" s="54">
        <v>30</v>
      </c>
      <c r="AC67" s="3">
        <v>120</v>
      </c>
      <c r="AD67" s="3">
        <v>2010</v>
      </c>
      <c r="AE67" s="3">
        <v>4</v>
      </c>
      <c r="AF67" s="54">
        <v>103</v>
      </c>
      <c r="AG67" s="54">
        <v>1969</v>
      </c>
      <c r="AH67" s="54">
        <v>21</v>
      </c>
      <c r="AI67" s="3">
        <v>150</v>
      </c>
      <c r="AJ67" s="3">
        <v>1985</v>
      </c>
      <c r="AK67" s="3">
        <v>27</v>
      </c>
      <c r="AL67" s="54">
        <v>136</v>
      </c>
      <c r="AM67" s="54">
        <v>2001</v>
      </c>
      <c r="AN67" s="54">
        <v>26</v>
      </c>
      <c r="AO67" s="3">
        <v>85</v>
      </c>
      <c r="AP67" s="3">
        <v>2010</v>
      </c>
      <c r="AQ67" s="3">
        <v>17</v>
      </c>
    </row>
    <row r="68" spans="1:43" x14ac:dyDescent="0.25">
      <c r="A68" s="3">
        <v>13070020</v>
      </c>
      <c r="B68" s="3" t="s">
        <v>2627</v>
      </c>
      <c r="C68" s="3">
        <v>9.2344444439999993</v>
      </c>
      <c r="D68" s="3">
        <v>-75.688055559999995</v>
      </c>
      <c r="E68" s="3">
        <v>20</v>
      </c>
      <c r="F68" s="3" t="s">
        <v>1736</v>
      </c>
      <c r="G68" s="3" t="s">
        <v>2612</v>
      </c>
      <c r="H68" s="54">
        <v>54</v>
      </c>
      <c r="I68" s="54">
        <v>2023</v>
      </c>
      <c r="J68" s="54">
        <v>9</v>
      </c>
      <c r="K68" s="3">
        <v>65</v>
      </c>
      <c r="L68" s="3">
        <v>1982</v>
      </c>
      <c r="M68" s="3">
        <v>10</v>
      </c>
      <c r="N68" s="54">
        <v>77</v>
      </c>
      <c r="O68" s="54">
        <v>1989</v>
      </c>
      <c r="P68" s="54">
        <v>20</v>
      </c>
      <c r="Q68" s="3">
        <v>113</v>
      </c>
      <c r="R68" s="3">
        <v>2019</v>
      </c>
      <c r="S68" s="3">
        <v>20</v>
      </c>
      <c r="T68" s="54">
        <v>128</v>
      </c>
      <c r="U68" s="54">
        <v>2014</v>
      </c>
      <c r="V68" s="54">
        <v>27</v>
      </c>
      <c r="W68" s="3">
        <v>138</v>
      </c>
      <c r="X68" s="3">
        <v>1986</v>
      </c>
      <c r="Y68" s="3">
        <v>6</v>
      </c>
      <c r="Z68" s="54">
        <v>121</v>
      </c>
      <c r="AA68" s="54">
        <v>1996</v>
      </c>
      <c r="AB68" s="54">
        <v>26</v>
      </c>
      <c r="AC68" s="3">
        <v>148</v>
      </c>
      <c r="AD68" s="3">
        <v>1994</v>
      </c>
      <c r="AE68" s="3">
        <v>7</v>
      </c>
      <c r="AF68" s="54">
        <v>171</v>
      </c>
      <c r="AG68" s="54">
        <v>2010</v>
      </c>
      <c r="AH68" s="54">
        <v>26</v>
      </c>
      <c r="AI68" s="3">
        <v>150</v>
      </c>
      <c r="AJ68" s="3">
        <v>1984</v>
      </c>
      <c r="AK68" s="3">
        <v>28</v>
      </c>
      <c r="AL68" s="54">
        <v>100</v>
      </c>
      <c r="AM68" s="54">
        <v>2010</v>
      </c>
      <c r="AN68" s="54">
        <v>11</v>
      </c>
      <c r="AO68" s="3">
        <v>91</v>
      </c>
      <c r="AP68" s="3">
        <v>1998</v>
      </c>
      <c r="AQ68" s="3">
        <v>7</v>
      </c>
    </row>
    <row r="69" spans="1:43" x14ac:dyDescent="0.25">
      <c r="A69" s="3">
        <v>13070040</v>
      </c>
      <c r="B69" s="3" t="s">
        <v>2628</v>
      </c>
      <c r="C69" s="3">
        <v>8.9506111110000006</v>
      </c>
      <c r="D69" s="3">
        <v>-75.742472219999996</v>
      </c>
      <c r="E69" s="3">
        <v>19</v>
      </c>
      <c r="F69" s="3" t="s">
        <v>1727</v>
      </c>
      <c r="G69" s="3" t="s">
        <v>2612</v>
      </c>
      <c r="H69" s="54">
        <v>43</v>
      </c>
      <c r="I69" s="54">
        <v>1993</v>
      </c>
      <c r="J69" s="54">
        <v>6</v>
      </c>
      <c r="K69" s="3">
        <v>53</v>
      </c>
      <c r="L69" s="3">
        <v>1981</v>
      </c>
      <c r="M69" s="3">
        <v>20</v>
      </c>
      <c r="N69" s="54">
        <v>70</v>
      </c>
      <c r="O69" s="54">
        <v>1997</v>
      </c>
      <c r="P69" s="54">
        <v>17</v>
      </c>
      <c r="Q69" s="3">
        <v>106</v>
      </c>
      <c r="R69" s="3">
        <v>2017</v>
      </c>
      <c r="S69" s="3">
        <v>19</v>
      </c>
      <c r="T69" s="54">
        <v>140</v>
      </c>
      <c r="U69" s="54">
        <v>1996</v>
      </c>
      <c r="V69" s="54">
        <v>6</v>
      </c>
      <c r="W69" s="3">
        <v>100</v>
      </c>
      <c r="X69" s="3">
        <v>1999</v>
      </c>
      <c r="Y69" s="3">
        <v>23</v>
      </c>
      <c r="Z69" s="54">
        <v>96</v>
      </c>
      <c r="AA69" s="54">
        <v>2005</v>
      </c>
      <c r="AB69" s="54">
        <v>11</v>
      </c>
      <c r="AC69" s="3">
        <v>140</v>
      </c>
      <c r="AD69" s="3">
        <v>1994</v>
      </c>
      <c r="AE69" s="3">
        <v>19</v>
      </c>
      <c r="AF69" s="54">
        <v>140</v>
      </c>
      <c r="AG69" s="54">
        <v>1999</v>
      </c>
      <c r="AH69" s="54">
        <v>22</v>
      </c>
      <c r="AI69" s="3">
        <v>140</v>
      </c>
      <c r="AJ69" s="3">
        <v>1989</v>
      </c>
      <c r="AK69" s="3">
        <v>4</v>
      </c>
      <c r="AL69" s="54">
        <v>101</v>
      </c>
      <c r="AM69" s="54">
        <v>2008</v>
      </c>
      <c r="AN69" s="54">
        <v>25</v>
      </c>
      <c r="AO69" s="3">
        <v>89</v>
      </c>
      <c r="AP69" s="3">
        <v>1979</v>
      </c>
      <c r="AQ69" s="3">
        <v>16</v>
      </c>
    </row>
    <row r="70" spans="1:43" x14ac:dyDescent="0.25">
      <c r="A70" s="3">
        <v>13070050</v>
      </c>
      <c r="B70" s="3" t="s">
        <v>2629</v>
      </c>
      <c r="C70" s="3">
        <v>8.8903333329999992</v>
      </c>
      <c r="D70" s="3">
        <v>-75.786249999999995</v>
      </c>
      <c r="E70" s="3">
        <v>20</v>
      </c>
      <c r="F70" s="3" t="s">
        <v>1727</v>
      </c>
      <c r="G70" s="3" t="s">
        <v>2612</v>
      </c>
      <c r="H70" s="54">
        <v>52</v>
      </c>
      <c r="I70" s="54">
        <v>2000</v>
      </c>
      <c r="J70" s="54">
        <v>3</v>
      </c>
      <c r="K70" s="3">
        <v>84</v>
      </c>
      <c r="L70" s="3">
        <v>1996</v>
      </c>
      <c r="M70" s="3">
        <v>17</v>
      </c>
      <c r="N70" s="54">
        <v>98</v>
      </c>
      <c r="O70" s="54">
        <v>2001</v>
      </c>
      <c r="P70" s="54">
        <v>7</v>
      </c>
      <c r="Q70" s="3">
        <v>202.6</v>
      </c>
      <c r="R70" s="3">
        <v>2010</v>
      </c>
      <c r="S70" s="3">
        <v>30</v>
      </c>
      <c r="T70" s="54">
        <v>137</v>
      </c>
      <c r="U70" s="54">
        <v>1983</v>
      </c>
      <c r="V70" s="54">
        <v>15</v>
      </c>
      <c r="W70" s="3">
        <v>190</v>
      </c>
      <c r="X70" s="3">
        <v>1979</v>
      </c>
      <c r="Y70" s="3">
        <v>16</v>
      </c>
      <c r="Z70" s="54">
        <v>100.3</v>
      </c>
      <c r="AA70" s="54">
        <v>2007</v>
      </c>
      <c r="AB70" s="54">
        <v>29</v>
      </c>
      <c r="AC70" s="3">
        <v>132</v>
      </c>
      <c r="AD70" s="3">
        <v>1994</v>
      </c>
      <c r="AE70" s="3">
        <v>19</v>
      </c>
      <c r="AF70" s="54">
        <v>120.9</v>
      </c>
      <c r="AG70" s="54">
        <v>2007</v>
      </c>
      <c r="AH70" s="54">
        <v>24</v>
      </c>
      <c r="AI70" s="3">
        <v>99</v>
      </c>
      <c r="AJ70" s="3">
        <v>2011</v>
      </c>
      <c r="AK70" s="3">
        <v>10</v>
      </c>
      <c r="AL70" s="54">
        <v>96.2</v>
      </c>
      <c r="AM70" s="54">
        <v>2008</v>
      </c>
      <c r="AN70" s="54">
        <v>23</v>
      </c>
      <c r="AO70" s="3">
        <v>87</v>
      </c>
      <c r="AP70" s="3">
        <v>2010</v>
      </c>
      <c r="AQ70" s="3">
        <v>12</v>
      </c>
    </row>
    <row r="71" spans="1:43" x14ac:dyDescent="0.25">
      <c r="A71" s="3">
        <v>13070070</v>
      </c>
      <c r="B71" s="3" t="s">
        <v>2630</v>
      </c>
      <c r="C71" s="3">
        <v>8.8299166670000009</v>
      </c>
      <c r="D71" s="3">
        <v>-75.856111110000001</v>
      </c>
      <c r="E71" s="3">
        <v>20</v>
      </c>
      <c r="F71" s="3" t="s">
        <v>48</v>
      </c>
      <c r="G71" s="3" t="s">
        <v>2612</v>
      </c>
      <c r="H71" s="54">
        <v>61</v>
      </c>
      <c r="I71" s="54">
        <v>2009</v>
      </c>
      <c r="J71" s="54">
        <v>31</v>
      </c>
      <c r="K71" s="3">
        <v>69</v>
      </c>
      <c r="L71" s="3">
        <v>2021</v>
      </c>
      <c r="M71" s="3">
        <v>25</v>
      </c>
      <c r="N71" s="54">
        <v>60</v>
      </c>
      <c r="O71" s="54">
        <v>2005</v>
      </c>
      <c r="P71" s="54">
        <v>28</v>
      </c>
      <c r="Q71" s="3">
        <v>88</v>
      </c>
      <c r="R71" s="3">
        <v>1996</v>
      </c>
      <c r="S71" s="3">
        <v>29</v>
      </c>
      <c r="T71" s="54">
        <v>140</v>
      </c>
      <c r="U71" s="54">
        <v>2020</v>
      </c>
      <c r="V71" s="54">
        <v>16</v>
      </c>
      <c r="W71" s="3">
        <v>135</v>
      </c>
      <c r="X71" s="3">
        <v>1979</v>
      </c>
      <c r="Y71" s="3">
        <v>27</v>
      </c>
      <c r="Z71" s="54">
        <v>129</v>
      </c>
      <c r="AA71" s="54">
        <v>1979</v>
      </c>
      <c r="AB71" s="54">
        <v>14</v>
      </c>
      <c r="AC71" s="3">
        <v>130</v>
      </c>
      <c r="AD71" s="3">
        <v>2000</v>
      </c>
      <c r="AE71" s="3">
        <v>28</v>
      </c>
      <c r="AF71" s="54">
        <v>120</v>
      </c>
      <c r="AG71" s="54">
        <v>2019</v>
      </c>
      <c r="AH71" s="54">
        <v>13</v>
      </c>
      <c r="AI71" s="3">
        <v>110</v>
      </c>
      <c r="AJ71" s="3">
        <v>1990</v>
      </c>
      <c r="AK71" s="3">
        <v>31</v>
      </c>
      <c r="AL71" s="54">
        <v>100</v>
      </c>
      <c r="AM71" s="54">
        <v>1990</v>
      </c>
      <c r="AN71" s="54">
        <v>16</v>
      </c>
      <c r="AO71" s="3">
        <v>81</v>
      </c>
      <c r="AP71" s="3">
        <v>2010</v>
      </c>
      <c r="AQ71" s="3">
        <v>1</v>
      </c>
    </row>
    <row r="72" spans="1:43" x14ac:dyDescent="0.25">
      <c r="A72" s="3">
        <v>13070090</v>
      </c>
      <c r="B72" s="3" t="s">
        <v>2631</v>
      </c>
      <c r="C72" s="3">
        <v>8.7905555559999993</v>
      </c>
      <c r="D72" s="3">
        <v>-75.701388890000004</v>
      </c>
      <c r="E72" s="3">
        <v>60</v>
      </c>
      <c r="F72" s="3" t="s">
        <v>1302</v>
      </c>
      <c r="G72" s="3" t="s">
        <v>2612</v>
      </c>
      <c r="H72" s="54">
        <v>85</v>
      </c>
      <c r="I72" s="54">
        <v>2025</v>
      </c>
      <c r="J72" s="54">
        <v>7</v>
      </c>
      <c r="K72" s="3">
        <v>78</v>
      </c>
      <c r="L72" s="3">
        <v>1996</v>
      </c>
      <c r="M72" s="3">
        <v>22</v>
      </c>
      <c r="N72" s="54">
        <v>70</v>
      </c>
      <c r="O72" s="54">
        <v>1978</v>
      </c>
      <c r="P72" s="54">
        <v>26</v>
      </c>
      <c r="Q72" s="3">
        <v>122</v>
      </c>
      <c r="R72" s="3">
        <v>2005</v>
      </c>
      <c r="S72" s="3">
        <v>29</v>
      </c>
      <c r="T72" s="54">
        <v>120</v>
      </c>
      <c r="U72" s="54">
        <v>2007</v>
      </c>
      <c r="V72" s="54">
        <v>27</v>
      </c>
      <c r="W72" s="3">
        <v>130</v>
      </c>
      <c r="X72" s="3">
        <v>2007</v>
      </c>
      <c r="Y72" s="3">
        <v>8</v>
      </c>
      <c r="Z72" s="54">
        <v>155</v>
      </c>
      <c r="AA72" s="54">
        <v>2022</v>
      </c>
      <c r="AB72" s="54">
        <v>29</v>
      </c>
      <c r="AC72" s="3">
        <v>130</v>
      </c>
      <c r="AD72" s="3">
        <v>1975</v>
      </c>
      <c r="AE72" s="3">
        <v>5</v>
      </c>
      <c r="AF72" s="54">
        <v>140</v>
      </c>
      <c r="AG72" s="54">
        <v>1969</v>
      </c>
      <c r="AH72" s="54">
        <v>28</v>
      </c>
      <c r="AI72" s="3">
        <v>120</v>
      </c>
      <c r="AJ72" s="3">
        <v>2011</v>
      </c>
      <c r="AK72" s="3">
        <v>9</v>
      </c>
      <c r="AL72" s="54">
        <v>141</v>
      </c>
      <c r="AM72" s="54">
        <v>1985</v>
      </c>
      <c r="AN72" s="54">
        <v>18</v>
      </c>
      <c r="AO72" s="3">
        <v>81</v>
      </c>
      <c r="AP72" s="3">
        <v>1988</v>
      </c>
      <c r="AQ72" s="3">
        <v>8</v>
      </c>
    </row>
    <row r="73" spans="1:43" x14ac:dyDescent="0.25">
      <c r="A73" s="3">
        <v>13070110</v>
      </c>
      <c r="B73" s="3" t="s">
        <v>2632</v>
      </c>
      <c r="C73" s="3">
        <v>8.6819444440000009</v>
      </c>
      <c r="D73" s="3">
        <v>-75.753527779999999</v>
      </c>
      <c r="E73" s="3">
        <v>40</v>
      </c>
      <c r="F73" s="3" t="s">
        <v>1302</v>
      </c>
      <c r="G73" s="3" t="s">
        <v>2612</v>
      </c>
      <c r="H73" s="54">
        <v>71</v>
      </c>
      <c r="I73" s="54">
        <v>1984</v>
      </c>
      <c r="J73" s="54">
        <v>8</v>
      </c>
      <c r="K73" s="3">
        <v>78</v>
      </c>
      <c r="L73" s="3">
        <v>1990</v>
      </c>
      <c r="M73" s="3">
        <v>5</v>
      </c>
      <c r="N73" s="54">
        <v>80</v>
      </c>
      <c r="O73" s="54">
        <v>2018</v>
      </c>
      <c r="P73" s="54">
        <v>30</v>
      </c>
      <c r="Q73" s="3">
        <v>111</v>
      </c>
      <c r="R73" s="3">
        <v>1970</v>
      </c>
      <c r="S73" s="3">
        <v>8</v>
      </c>
      <c r="T73" s="54">
        <v>145</v>
      </c>
      <c r="U73" s="54">
        <v>2011</v>
      </c>
      <c r="V73" s="54">
        <v>30</v>
      </c>
      <c r="W73" s="3">
        <v>118</v>
      </c>
      <c r="X73" s="3">
        <v>1977</v>
      </c>
      <c r="Y73" s="3">
        <v>28</v>
      </c>
      <c r="Z73" s="54">
        <v>132</v>
      </c>
      <c r="AA73" s="54">
        <v>2010</v>
      </c>
      <c r="AB73" s="54">
        <v>17</v>
      </c>
      <c r="AC73" s="3">
        <v>137</v>
      </c>
      <c r="AD73" s="3">
        <v>1983</v>
      </c>
      <c r="AE73" s="3">
        <v>8</v>
      </c>
      <c r="AF73" s="54">
        <v>130</v>
      </c>
      <c r="AG73" s="54">
        <v>2022</v>
      </c>
      <c r="AH73" s="54">
        <v>7</v>
      </c>
      <c r="AI73" s="3">
        <v>132</v>
      </c>
      <c r="AJ73" s="3">
        <v>2012</v>
      </c>
      <c r="AK73" s="3">
        <v>29</v>
      </c>
      <c r="AL73" s="54">
        <v>110</v>
      </c>
      <c r="AM73" s="54">
        <v>2008</v>
      </c>
      <c r="AN73" s="54">
        <v>25</v>
      </c>
      <c r="AO73" s="3">
        <v>84</v>
      </c>
      <c r="AP73" s="3">
        <v>2007</v>
      </c>
      <c r="AQ73" s="3">
        <v>15</v>
      </c>
    </row>
    <row r="74" spans="1:43" x14ac:dyDescent="0.25">
      <c r="A74" s="3">
        <v>13070120</v>
      </c>
      <c r="B74" s="3" t="s">
        <v>2633</v>
      </c>
      <c r="C74" s="3">
        <v>8.6974999999999998</v>
      </c>
      <c r="D74" s="3">
        <v>-75.67777778</v>
      </c>
      <c r="E74" s="3">
        <v>95</v>
      </c>
      <c r="F74" s="3" t="s">
        <v>1302</v>
      </c>
      <c r="G74" s="3" t="s">
        <v>2612</v>
      </c>
      <c r="H74" s="54">
        <v>95</v>
      </c>
      <c r="I74" s="54">
        <v>1989</v>
      </c>
      <c r="J74" s="54">
        <v>4</v>
      </c>
      <c r="K74" s="3">
        <v>45</v>
      </c>
      <c r="L74" s="3">
        <v>1983</v>
      </c>
      <c r="M74" s="3">
        <v>26</v>
      </c>
      <c r="N74" s="54">
        <v>85</v>
      </c>
      <c r="O74" s="54">
        <v>1975</v>
      </c>
      <c r="P74" s="54">
        <v>4</v>
      </c>
      <c r="Q74" s="3">
        <v>136</v>
      </c>
      <c r="R74" s="3">
        <v>1976</v>
      </c>
      <c r="S74" s="3">
        <v>8</v>
      </c>
      <c r="T74" s="54">
        <v>130</v>
      </c>
      <c r="U74" s="54">
        <v>2018</v>
      </c>
      <c r="V74" s="54">
        <v>12</v>
      </c>
      <c r="W74" s="3">
        <v>115</v>
      </c>
      <c r="X74" s="3">
        <v>1977</v>
      </c>
      <c r="Y74" s="3">
        <v>28</v>
      </c>
      <c r="Z74" s="54">
        <v>113</v>
      </c>
      <c r="AA74" s="54">
        <v>2010</v>
      </c>
      <c r="AB74" s="54">
        <v>26</v>
      </c>
      <c r="AC74" s="3">
        <v>135</v>
      </c>
      <c r="AD74" s="3">
        <v>2006</v>
      </c>
      <c r="AE74" s="3">
        <v>19</v>
      </c>
      <c r="AF74" s="54">
        <v>140</v>
      </c>
      <c r="AG74" s="54">
        <v>1971</v>
      </c>
      <c r="AH74" s="54">
        <v>18</v>
      </c>
      <c r="AI74" s="3">
        <v>150</v>
      </c>
      <c r="AJ74" s="3">
        <v>1984</v>
      </c>
      <c r="AK74" s="3">
        <v>27</v>
      </c>
      <c r="AL74" s="54">
        <v>107</v>
      </c>
      <c r="AM74" s="54">
        <v>1998</v>
      </c>
      <c r="AN74" s="54">
        <v>7</v>
      </c>
      <c r="AO74" s="3">
        <v>90</v>
      </c>
      <c r="AP74" s="3">
        <v>2003</v>
      </c>
      <c r="AQ74" s="3">
        <v>9</v>
      </c>
    </row>
    <row r="75" spans="1:43" x14ac:dyDescent="0.25">
      <c r="A75" s="3">
        <v>13070170</v>
      </c>
      <c r="B75" s="3" t="s">
        <v>2634</v>
      </c>
      <c r="C75" s="3">
        <v>8.772777778</v>
      </c>
      <c r="D75" s="3">
        <v>-75.749722219999995</v>
      </c>
      <c r="E75" s="3">
        <v>9</v>
      </c>
      <c r="F75" s="3" t="s">
        <v>1302</v>
      </c>
      <c r="G75" s="3" t="s">
        <v>2612</v>
      </c>
      <c r="H75" s="54">
        <v>55</v>
      </c>
      <c r="I75" s="54">
        <v>1994</v>
      </c>
      <c r="J75" s="54">
        <v>15</v>
      </c>
      <c r="K75" s="3">
        <v>55</v>
      </c>
      <c r="L75" s="3">
        <v>2013</v>
      </c>
      <c r="M75" s="3">
        <v>3</v>
      </c>
      <c r="N75" s="54">
        <v>53</v>
      </c>
      <c r="O75" s="54">
        <v>2003</v>
      </c>
      <c r="P75" s="54">
        <v>19</v>
      </c>
      <c r="Q75" s="3">
        <v>90</v>
      </c>
      <c r="R75" s="3">
        <v>2017</v>
      </c>
      <c r="S75" s="3">
        <v>16</v>
      </c>
      <c r="T75" s="54">
        <v>133</v>
      </c>
      <c r="U75" s="54">
        <v>2000</v>
      </c>
      <c r="V75" s="54">
        <v>13</v>
      </c>
      <c r="W75" s="3">
        <v>160</v>
      </c>
      <c r="X75" s="3">
        <v>1992</v>
      </c>
      <c r="Y75" s="3">
        <v>8</v>
      </c>
      <c r="Z75" s="54">
        <v>113</v>
      </c>
      <c r="AA75" s="54">
        <v>1981</v>
      </c>
      <c r="AB75" s="54">
        <v>20</v>
      </c>
      <c r="AC75" s="3">
        <v>93</v>
      </c>
      <c r="AD75" s="3">
        <v>2017</v>
      </c>
      <c r="AE75" s="3">
        <v>20</v>
      </c>
      <c r="AF75" s="54">
        <v>108</v>
      </c>
      <c r="AG75" s="54">
        <v>1989</v>
      </c>
      <c r="AH75" s="54">
        <v>19</v>
      </c>
      <c r="AI75" s="3">
        <v>125</v>
      </c>
      <c r="AJ75" s="3">
        <v>2003</v>
      </c>
      <c r="AK75" s="3">
        <v>26</v>
      </c>
      <c r="AL75" s="54">
        <v>135</v>
      </c>
      <c r="AM75" s="54">
        <v>1994</v>
      </c>
      <c r="AN75" s="54">
        <v>24</v>
      </c>
      <c r="AO75" s="3">
        <v>50</v>
      </c>
      <c r="AP75" s="3">
        <v>2010</v>
      </c>
      <c r="AQ75" s="3">
        <v>1</v>
      </c>
    </row>
    <row r="76" spans="1:43" x14ac:dyDescent="0.25">
      <c r="A76" s="3">
        <v>13070180</v>
      </c>
      <c r="B76" s="3" t="s">
        <v>2635</v>
      </c>
      <c r="C76" s="3">
        <v>8.9844444439999993</v>
      </c>
      <c r="D76" s="3">
        <v>-75.831777779999996</v>
      </c>
      <c r="E76" s="3">
        <v>20</v>
      </c>
      <c r="F76" s="3" t="s">
        <v>1767</v>
      </c>
      <c r="G76" s="3" t="s">
        <v>2612</v>
      </c>
      <c r="H76" s="54">
        <v>44</v>
      </c>
      <c r="I76" s="54">
        <v>1987</v>
      </c>
      <c r="J76" s="54">
        <v>24</v>
      </c>
      <c r="K76" s="3">
        <v>65</v>
      </c>
      <c r="L76" s="3">
        <v>1982</v>
      </c>
      <c r="M76" s="3">
        <v>19</v>
      </c>
      <c r="N76" s="54">
        <v>84</v>
      </c>
      <c r="O76" s="54">
        <v>2007</v>
      </c>
      <c r="P76" s="54">
        <v>29</v>
      </c>
      <c r="Q76" s="3">
        <v>122</v>
      </c>
      <c r="R76" s="3">
        <v>1980</v>
      </c>
      <c r="S76" s="3">
        <v>21</v>
      </c>
      <c r="T76" s="54">
        <v>132</v>
      </c>
      <c r="U76" s="54">
        <v>2005</v>
      </c>
      <c r="V76" s="54">
        <v>9</v>
      </c>
      <c r="W76" s="3">
        <v>116</v>
      </c>
      <c r="X76" s="3">
        <v>2007</v>
      </c>
      <c r="Y76" s="3">
        <v>8</v>
      </c>
      <c r="Z76" s="54">
        <v>85</v>
      </c>
      <c r="AA76" s="54">
        <v>1984</v>
      </c>
      <c r="AB76" s="54">
        <v>22</v>
      </c>
      <c r="AC76" s="3">
        <v>113</v>
      </c>
      <c r="AD76" s="3">
        <v>2022</v>
      </c>
      <c r="AE76" s="3">
        <v>2</v>
      </c>
      <c r="AF76" s="54">
        <v>112</v>
      </c>
      <c r="AG76" s="54">
        <v>2022</v>
      </c>
      <c r="AH76" s="54">
        <v>10</v>
      </c>
      <c r="AI76" s="3">
        <v>150</v>
      </c>
      <c r="AJ76" s="3">
        <v>1989</v>
      </c>
      <c r="AK76" s="3">
        <v>11</v>
      </c>
      <c r="AL76" s="54">
        <v>104</v>
      </c>
      <c r="AM76" s="54">
        <v>2013</v>
      </c>
      <c r="AN76" s="54">
        <v>26</v>
      </c>
      <c r="AO76" s="3">
        <v>77</v>
      </c>
      <c r="AP76" s="3">
        <v>2010</v>
      </c>
      <c r="AQ76" s="3">
        <v>1</v>
      </c>
    </row>
    <row r="77" spans="1:43" x14ac:dyDescent="0.25">
      <c r="A77" s="3">
        <v>13070190</v>
      </c>
      <c r="B77" s="3" t="s">
        <v>2636</v>
      </c>
      <c r="C77" s="3">
        <v>8.8047222220000005</v>
      </c>
      <c r="D77" s="3">
        <v>-75.765000000000001</v>
      </c>
      <c r="E77" s="3">
        <v>9</v>
      </c>
      <c r="F77" s="3" t="s">
        <v>1302</v>
      </c>
      <c r="G77" s="3" t="s">
        <v>2612</v>
      </c>
      <c r="H77" s="54">
        <v>45</v>
      </c>
      <c r="I77" s="54">
        <v>2018</v>
      </c>
      <c r="J77" s="54">
        <v>17</v>
      </c>
      <c r="K77" s="3">
        <v>50</v>
      </c>
      <c r="L77" s="3">
        <v>1989</v>
      </c>
      <c r="M77" s="3">
        <v>26</v>
      </c>
      <c r="N77" s="54">
        <v>60</v>
      </c>
      <c r="O77" s="54">
        <v>1978</v>
      </c>
      <c r="P77" s="54">
        <v>26</v>
      </c>
      <c r="Q77" s="3">
        <v>102</v>
      </c>
      <c r="R77" s="3">
        <v>2013</v>
      </c>
      <c r="S77" s="3">
        <v>19</v>
      </c>
      <c r="T77" s="54">
        <v>118</v>
      </c>
      <c r="U77" s="54">
        <v>1996</v>
      </c>
      <c r="V77" s="54">
        <v>6</v>
      </c>
      <c r="W77" s="3">
        <v>150</v>
      </c>
      <c r="X77" s="3">
        <v>1990</v>
      </c>
      <c r="Y77" s="3">
        <v>15</v>
      </c>
      <c r="Z77" s="54">
        <v>130</v>
      </c>
      <c r="AA77" s="54">
        <v>1981</v>
      </c>
      <c r="AB77" s="54">
        <v>20</v>
      </c>
      <c r="AC77" s="3">
        <v>95</v>
      </c>
      <c r="AD77" s="3">
        <v>2005</v>
      </c>
      <c r="AE77" s="3">
        <v>10</v>
      </c>
      <c r="AF77" s="54">
        <v>125</v>
      </c>
      <c r="AG77" s="54">
        <v>2000</v>
      </c>
      <c r="AH77" s="54">
        <v>23</v>
      </c>
      <c r="AI77" s="3">
        <v>110</v>
      </c>
      <c r="AJ77" s="3">
        <v>2012</v>
      </c>
      <c r="AK77" s="3">
        <v>6</v>
      </c>
      <c r="AL77" s="54">
        <v>118</v>
      </c>
      <c r="AM77" s="54">
        <v>1977</v>
      </c>
      <c r="AN77" s="54">
        <v>26</v>
      </c>
      <c r="AO77" s="3">
        <v>80</v>
      </c>
      <c r="AP77" s="3">
        <v>1990</v>
      </c>
      <c r="AQ77" s="3">
        <v>6</v>
      </c>
    </row>
    <row r="78" spans="1:43" x14ac:dyDescent="0.25">
      <c r="A78" s="3">
        <v>13070280</v>
      </c>
      <c r="B78" s="3" t="s">
        <v>2637</v>
      </c>
      <c r="C78" s="3">
        <v>8.7886111109999998</v>
      </c>
      <c r="D78" s="3">
        <v>-75.751388890000001</v>
      </c>
      <c r="E78" s="3">
        <v>10</v>
      </c>
      <c r="F78" s="3" t="s">
        <v>48</v>
      </c>
      <c r="G78" s="3" t="s">
        <v>2612</v>
      </c>
      <c r="H78" s="54">
        <v>65</v>
      </c>
      <c r="I78" s="54">
        <v>1981</v>
      </c>
      <c r="J78" s="54">
        <v>28</v>
      </c>
      <c r="K78" s="3">
        <v>62</v>
      </c>
      <c r="L78" s="3">
        <v>1996</v>
      </c>
      <c r="M78" s="3">
        <v>5</v>
      </c>
      <c r="N78" s="54">
        <v>73</v>
      </c>
      <c r="O78" s="54">
        <v>2006</v>
      </c>
      <c r="P78" s="54">
        <v>6</v>
      </c>
      <c r="Q78" s="3">
        <v>110</v>
      </c>
      <c r="R78" s="3">
        <v>1983</v>
      </c>
      <c r="S78" s="3">
        <v>29</v>
      </c>
      <c r="T78" s="54">
        <v>179</v>
      </c>
      <c r="U78" s="54">
        <v>2022</v>
      </c>
      <c r="V78" s="54">
        <v>9</v>
      </c>
      <c r="W78" s="3">
        <v>113</v>
      </c>
      <c r="X78" s="3">
        <v>2022</v>
      </c>
      <c r="Y78" s="3">
        <v>12</v>
      </c>
      <c r="Z78" s="54">
        <v>128</v>
      </c>
      <c r="AA78" s="54">
        <v>1981</v>
      </c>
      <c r="AB78" s="54">
        <v>18</v>
      </c>
      <c r="AC78" s="3">
        <v>136</v>
      </c>
      <c r="AD78" s="3">
        <v>2006</v>
      </c>
      <c r="AE78" s="3">
        <v>19</v>
      </c>
      <c r="AF78" s="54">
        <v>106</v>
      </c>
      <c r="AG78" s="54">
        <v>1989</v>
      </c>
      <c r="AH78" s="54">
        <v>17</v>
      </c>
      <c r="AI78" s="3">
        <v>125</v>
      </c>
      <c r="AJ78" s="3">
        <v>2021</v>
      </c>
      <c r="AK78" s="3">
        <v>15</v>
      </c>
      <c r="AL78" s="54">
        <v>80</v>
      </c>
      <c r="AM78" s="54">
        <v>2001</v>
      </c>
      <c r="AN78" s="54">
        <v>17</v>
      </c>
      <c r="AO78" s="3">
        <v>60</v>
      </c>
      <c r="AP78" s="3">
        <v>1981</v>
      </c>
      <c r="AQ78" s="3">
        <v>11</v>
      </c>
    </row>
    <row r="79" spans="1:43" x14ac:dyDescent="0.25">
      <c r="A79" s="3">
        <v>13070390</v>
      </c>
      <c r="B79" s="3" t="s">
        <v>2638</v>
      </c>
      <c r="C79" s="3">
        <v>8.8699999999999992</v>
      </c>
      <c r="D79" s="3">
        <v>-75.63</v>
      </c>
      <c r="E79" s="3">
        <v>25</v>
      </c>
      <c r="F79" s="3" t="s">
        <v>249</v>
      </c>
      <c r="G79" s="3" t="s">
        <v>2612</v>
      </c>
      <c r="H79" s="54">
        <v>57.7</v>
      </c>
      <c r="I79" s="54">
        <v>2023</v>
      </c>
      <c r="J79" s="54">
        <v>1</v>
      </c>
      <c r="K79" s="3">
        <v>87.5</v>
      </c>
      <c r="L79" s="3">
        <v>2025</v>
      </c>
      <c r="M79" s="3">
        <v>16</v>
      </c>
      <c r="N79" s="54">
        <v>48.2</v>
      </c>
      <c r="O79" s="54">
        <v>2023</v>
      </c>
      <c r="P79" s="54">
        <v>26</v>
      </c>
      <c r="Q79" s="3">
        <v>86.1</v>
      </c>
      <c r="R79" s="3">
        <v>2024</v>
      </c>
      <c r="S79" s="3">
        <v>26</v>
      </c>
      <c r="T79" s="54">
        <v>85.3</v>
      </c>
      <c r="U79" s="54">
        <v>2024</v>
      </c>
      <c r="V79" s="54">
        <v>8</v>
      </c>
      <c r="W79" s="3">
        <v>78.599999999999994</v>
      </c>
      <c r="X79" s="3">
        <v>2023</v>
      </c>
      <c r="Y79" s="3">
        <v>14</v>
      </c>
      <c r="Z79" s="54">
        <v>73.900000000000006</v>
      </c>
      <c r="AA79" s="54">
        <v>2024</v>
      </c>
      <c r="AB79" s="54">
        <v>7</v>
      </c>
      <c r="AC79" s="3">
        <v>74.3</v>
      </c>
      <c r="AD79" s="3">
        <v>2023</v>
      </c>
      <c r="AE79" s="3">
        <v>21</v>
      </c>
      <c r="AF79" s="54">
        <v>80.2</v>
      </c>
      <c r="AG79" s="54">
        <v>2023</v>
      </c>
      <c r="AH79" s="54">
        <v>13</v>
      </c>
      <c r="AI79" s="3">
        <v>104</v>
      </c>
      <c r="AJ79" s="3">
        <v>1967</v>
      </c>
      <c r="AK79" s="3">
        <v>25</v>
      </c>
      <c r="AL79" s="54">
        <v>62.1</v>
      </c>
      <c r="AM79" s="54">
        <v>2023</v>
      </c>
      <c r="AN79" s="54">
        <v>18</v>
      </c>
      <c r="AO79" s="3">
        <v>20.2</v>
      </c>
      <c r="AP79" s="3">
        <v>2024</v>
      </c>
      <c r="AQ79" s="3">
        <v>24</v>
      </c>
    </row>
    <row r="80" spans="1:43" x14ac:dyDescent="0.25">
      <c r="A80" s="3">
        <v>13070430</v>
      </c>
      <c r="B80" s="3" t="s">
        <v>2639</v>
      </c>
      <c r="C80" s="3">
        <v>9.1952777779999995</v>
      </c>
      <c r="D80" s="3">
        <v>-75.541111110000003</v>
      </c>
      <c r="E80" s="3">
        <v>50</v>
      </c>
      <c r="F80" s="3" t="s">
        <v>2640</v>
      </c>
      <c r="G80" s="3" t="s">
        <v>2612</v>
      </c>
      <c r="H80" s="54">
        <v>70</v>
      </c>
      <c r="I80" s="54">
        <v>1993</v>
      </c>
      <c r="J80" s="54">
        <v>6</v>
      </c>
      <c r="K80" s="3">
        <v>50</v>
      </c>
      <c r="L80" s="3">
        <v>1991</v>
      </c>
      <c r="M80" s="3">
        <v>12</v>
      </c>
      <c r="N80" s="54">
        <v>55</v>
      </c>
      <c r="O80" s="54">
        <v>2017</v>
      </c>
      <c r="P80" s="54">
        <v>11</v>
      </c>
      <c r="Q80" s="3">
        <v>113</v>
      </c>
      <c r="R80" s="3">
        <v>2021</v>
      </c>
      <c r="S80" s="3">
        <v>2</v>
      </c>
      <c r="T80" s="54">
        <v>112</v>
      </c>
      <c r="U80" s="54">
        <v>1993</v>
      </c>
      <c r="V80" s="54">
        <v>23</v>
      </c>
      <c r="W80" s="3">
        <v>104</v>
      </c>
      <c r="X80" s="3">
        <v>2020</v>
      </c>
      <c r="Y80" s="3">
        <v>23</v>
      </c>
      <c r="Z80" s="54">
        <v>80</v>
      </c>
      <c r="AA80" s="54">
        <v>2011</v>
      </c>
      <c r="AB80" s="54">
        <v>2</v>
      </c>
      <c r="AC80" s="3">
        <v>100</v>
      </c>
      <c r="AD80" s="3">
        <v>1995</v>
      </c>
      <c r="AE80" s="3">
        <v>14</v>
      </c>
      <c r="AF80" s="54">
        <v>130</v>
      </c>
      <c r="AG80" s="54">
        <v>1998</v>
      </c>
      <c r="AH80" s="54">
        <v>2</v>
      </c>
      <c r="AI80" s="3">
        <v>120</v>
      </c>
      <c r="AJ80" s="3">
        <v>1994</v>
      </c>
      <c r="AK80" s="3">
        <v>17</v>
      </c>
      <c r="AL80" s="54">
        <v>85</v>
      </c>
      <c r="AM80" s="54">
        <v>2011</v>
      </c>
      <c r="AN80" s="54">
        <v>15</v>
      </c>
      <c r="AO80" s="3">
        <v>60</v>
      </c>
      <c r="AP80" s="3">
        <v>1989</v>
      </c>
      <c r="AQ80" s="3">
        <v>26</v>
      </c>
    </row>
    <row r="81" spans="1:43" x14ac:dyDescent="0.25">
      <c r="A81" s="3">
        <v>13070440</v>
      </c>
      <c r="B81" s="3" t="s">
        <v>2641</v>
      </c>
      <c r="C81" s="3">
        <v>9.352222222</v>
      </c>
      <c r="D81" s="3">
        <v>-75.718888890000002</v>
      </c>
      <c r="E81" s="3">
        <v>40</v>
      </c>
      <c r="F81" s="3" t="s">
        <v>1759</v>
      </c>
      <c r="G81" s="3" t="s">
        <v>2612</v>
      </c>
      <c r="H81" s="54">
        <v>75</v>
      </c>
      <c r="I81" s="54">
        <v>2018</v>
      </c>
      <c r="J81" s="54">
        <v>10</v>
      </c>
      <c r="K81" s="3">
        <v>23</v>
      </c>
      <c r="L81" s="3">
        <v>1997</v>
      </c>
      <c r="M81" s="3">
        <v>17</v>
      </c>
      <c r="N81" s="54">
        <v>55</v>
      </c>
      <c r="O81" s="54">
        <v>1996</v>
      </c>
      <c r="P81" s="54">
        <v>11</v>
      </c>
      <c r="Q81" s="3">
        <v>129</v>
      </c>
      <c r="R81" s="3">
        <v>2010</v>
      </c>
      <c r="S81" s="3">
        <v>27</v>
      </c>
      <c r="T81" s="54">
        <v>177</v>
      </c>
      <c r="U81" s="54">
        <v>2012</v>
      </c>
      <c r="V81" s="54">
        <v>5</v>
      </c>
      <c r="W81" s="3">
        <v>133</v>
      </c>
      <c r="X81" s="3">
        <v>2010</v>
      </c>
      <c r="Y81" s="3">
        <v>18</v>
      </c>
      <c r="Z81" s="54">
        <v>102</v>
      </c>
      <c r="AA81" s="54">
        <v>2012</v>
      </c>
      <c r="AB81" s="54">
        <v>29</v>
      </c>
      <c r="AC81" s="3">
        <v>120</v>
      </c>
      <c r="AD81" s="3">
        <v>2012</v>
      </c>
      <c r="AE81" s="3">
        <v>7</v>
      </c>
      <c r="AF81" s="54">
        <v>130</v>
      </c>
      <c r="AG81" s="54">
        <v>2010</v>
      </c>
      <c r="AH81" s="54">
        <v>24</v>
      </c>
      <c r="AI81" s="3">
        <v>92</v>
      </c>
      <c r="AJ81" s="3">
        <v>2006</v>
      </c>
      <c r="AK81" s="3">
        <v>16</v>
      </c>
      <c r="AL81" s="54">
        <v>119</v>
      </c>
      <c r="AM81" s="54">
        <v>2010</v>
      </c>
      <c r="AN81" s="54">
        <v>30</v>
      </c>
      <c r="AO81" s="3">
        <v>98</v>
      </c>
      <c r="AP81" s="3">
        <v>1998</v>
      </c>
      <c r="AQ81" s="3">
        <v>8</v>
      </c>
    </row>
    <row r="82" spans="1:43" x14ac:dyDescent="0.25">
      <c r="A82" s="3">
        <v>13070450</v>
      </c>
      <c r="B82" s="3" t="s">
        <v>2642</v>
      </c>
      <c r="C82" s="3">
        <v>9.2511111110000002</v>
      </c>
      <c r="D82" s="3">
        <v>-75.491666670000001</v>
      </c>
      <c r="E82" s="3">
        <v>75</v>
      </c>
      <c r="F82" s="3" t="s">
        <v>2640</v>
      </c>
      <c r="G82" s="3" t="s">
        <v>2612</v>
      </c>
      <c r="H82" s="54">
        <v>62</v>
      </c>
      <c r="I82" s="54">
        <v>2022</v>
      </c>
      <c r="J82" s="54">
        <v>11</v>
      </c>
      <c r="K82" s="3">
        <v>89</v>
      </c>
      <c r="L82" s="3">
        <v>2022</v>
      </c>
      <c r="M82" s="3">
        <v>26</v>
      </c>
      <c r="N82" s="54">
        <v>78</v>
      </c>
      <c r="O82" s="54">
        <v>2012</v>
      </c>
      <c r="P82" s="54">
        <v>20</v>
      </c>
      <c r="Q82" s="3">
        <v>110</v>
      </c>
      <c r="R82" s="3">
        <v>2003</v>
      </c>
      <c r="S82" s="3">
        <v>9</v>
      </c>
      <c r="T82" s="54">
        <v>110</v>
      </c>
      <c r="U82" s="54">
        <v>2021</v>
      </c>
      <c r="V82" s="54">
        <v>6</v>
      </c>
      <c r="W82" s="3">
        <v>95</v>
      </c>
      <c r="X82" s="3">
        <v>2020</v>
      </c>
      <c r="Y82" s="3">
        <v>9</v>
      </c>
      <c r="Z82" s="54">
        <v>90</v>
      </c>
      <c r="AA82" s="54">
        <v>1996</v>
      </c>
      <c r="AB82" s="54">
        <v>1</v>
      </c>
      <c r="AC82" s="3">
        <v>147</v>
      </c>
      <c r="AD82" s="3">
        <v>2009</v>
      </c>
      <c r="AE82" s="3">
        <v>6</v>
      </c>
      <c r="AF82" s="54">
        <v>145</v>
      </c>
      <c r="AG82" s="54">
        <v>2023</v>
      </c>
      <c r="AH82" s="54">
        <v>9</v>
      </c>
      <c r="AI82" s="3">
        <v>113</v>
      </c>
      <c r="AJ82" s="3">
        <v>2015</v>
      </c>
      <c r="AK82" s="3">
        <v>12</v>
      </c>
      <c r="AL82" s="54">
        <v>102</v>
      </c>
      <c r="AM82" s="54">
        <v>1991</v>
      </c>
      <c r="AN82" s="54">
        <v>11</v>
      </c>
      <c r="AO82" s="3">
        <v>90</v>
      </c>
      <c r="AP82" s="3">
        <v>2008</v>
      </c>
      <c r="AQ82" s="3">
        <v>1</v>
      </c>
    </row>
    <row r="83" spans="1:43" x14ac:dyDescent="0.25">
      <c r="A83" s="3">
        <v>13075010</v>
      </c>
      <c r="B83" s="3" t="s">
        <v>2643</v>
      </c>
      <c r="C83" s="3">
        <v>9.1507500000000004</v>
      </c>
      <c r="D83" s="3">
        <v>-75.622083329999995</v>
      </c>
      <c r="E83" s="3">
        <v>20</v>
      </c>
      <c r="F83" s="3" t="s">
        <v>268</v>
      </c>
      <c r="G83" s="3" t="s">
        <v>2612</v>
      </c>
      <c r="H83" s="54">
        <v>68</v>
      </c>
      <c r="I83" s="54">
        <v>1993</v>
      </c>
      <c r="J83" s="54">
        <v>6</v>
      </c>
      <c r="K83" s="3">
        <v>40.700000000000003</v>
      </c>
      <c r="L83" s="3">
        <v>1981</v>
      </c>
      <c r="M83" s="3">
        <v>21</v>
      </c>
      <c r="N83" s="54">
        <v>60</v>
      </c>
      <c r="O83" s="54">
        <v>2013</v>
      </c>
      <c r="P83" s="54">
        <v>12</v>
      </c>
      <c r="Q83" s="3">
        <v>95</v>
      </c>
      <c r="R83" s="3">
        <v>1996</v>
      </c>
      <c r="S83" s="3">
        <v>24</v>
      </c>
      <c r="T83" s="54">
        <v>130</v>
      </c>
      <c r="U83" s="54">
        <v>1996</v>
      </c>
      <c r="V83" s="54">
        <v>7</v>
      </c>
      <c r="W83" s="3">
        <v>125</v>
      </c>
      <c r="X83" s="3">
        <v>1978</v>
      </c>
      <c r="Y83" s="3">
        <v>30</v>
      </c>
      <c r="Z83" s="54">
        <v>101</v>
      </c>
      <c r="AA83" s="54">
        <v>1978</v>
      </c>
      <c r="AB83" s="54">
        <v>8</v>
      </c>
      <c r="AC83" s="3">
        <v>135</v>
      </c>
      <c r="AD83" s="3">
        <v>2018</v>
      </c>
      <c r="AE83" s="3">
        <v>1</v>
      </c>
      <c r="AF83" s="54">
        <v>112</v>
      </c>
      <c r="AG83" s="54">
        <v>2025</v>
      </c>
      <c r="AH83" s="54">
        <v>28</v>
      </c>
      <c r="AI83" s="3">
        <v>130</v>
      </c>
      <c r="AJ83" s="3">
        <v>1989</v>
      </c>
      <c r="AK83" s="3">
        <v>11</v>
      </c>
      <c r="AL83" s="54">
        <v>85</v>
      </c>
      <c r="AM83" s="54">
        <v>1988</v>
      </c>
      <c r="AN83" s="54">
        <v>5</v>
      </c>
      <c r="AO83" s="3">
        <v>68.099999999999994</v>
      </c>
      <c r="AP83" s="3">
        <v>1998</v>
      </c>
      <c r="AQ83" s="3">
        <v>3</v>
      </c>
    </row>
    <row r="84" spans="1:43" x14ac:dyDescent="0.25">
      <c r="A84" s="3">
        <v>13075020</v>
      </c>
      <c r="B84" s="3" t="s">
        <v>2644</v>
      </c>
      <c r="C84" s="3">
        <v>8.9138888890000008</v>
      </c>
      <c r="D84" s="3">
        <v>-75.582222220000006</v>
      </c>
      <c r="E84" s="3">
        <v>40</v>
      </c>
      <c r="F84" s="3" t="s">
        <v>249</v>
      </c>
      <c r="G84" s="3" t="s">
        <v>2612</v>
      </c>
      <c r="H84" s="54">
        <v>56</v>
      </c>
      <c r="I84" s="54">
        <v>2004</v>
      </c>
      <c r="J84" s="54">
        <v>22</v>
      </c>
      <c r="K84" s="3">
        <v>99</v>
      </c>
      <c r="L84" s="3">
        <v>2022</v>
      </c>
      <c r="M84" s="3">
        <v>14</v>
      </c>
      <c r="N84" s="54">
        <v>61.6</v>
      </c>
      <c r="O84" s="54">
        <v>2012</v>
      </c>
      <c r="P84" s="54">
        <v>18</v>
      </c>
      <c r="Q84" s="3">
        <v>107.4</v>
      </c>
      <c r="R84" s="3">
        <v>2021</v>
      </c>
      <c r="S84" s="3">
        <v>2</v>
      </c>
      <c r="T84" s="54">
        <v>129.5</v>
      </c>
      <c r="U84" s="54">
        <v>1977</v>
      </c>
      <c r="V84" s="54">
        <v>15</v>
      </c>
      <c r="W84" s="3">
        <v>100</v>
      </c>
      <c r="X84" s="3">
        <v>1973</v>
      </c>
      <c r="Y84" s="3">
        <v>15</v>
      </c>
      <c r="Z84" s="54">
        <v>109</v>
      </c>
      <c r="AA84" s="54">
        <v>1970</v>
      </c>
      <c r="AB84" s="54">
        <v>19</v>
      </c>
      <c r="AC84" s="3">
        <v>147.6</v>
      </c>
      <c r="AD84" s="3">
        <v>2017</v>
      </c>
      <c r="AE84" s="3">
        <v>22</v>
      </c>
      <c r="AF84" s="54">
        <v>101</v>
      </c>
      <c r="AG84" s="54">
        <v>2012</v>
      </c>
      <c r="AH84" s="54">
        <v>12</v>
      </c>
      <c r="AI84" s="3">
        <v>117.8</v>
      </c>
      <c r="AJ84" s="3">
        <v>2005</v>
      </c>
      <c r="AK84" s="3">
        <v>29</v>
      </c>
      <c r="AL84" s="54">
        <v>130</v>
      </c>
      <c r="AM84" s="54">
        <v>2011</v>
      </c>
      <c r="AN84" s="54">
        <v>13</v>
      </c>
      <c r="AO84" s="3">
        <v>77</v>
      </c>
      <c r="AP84" s="3">
        <v>1991</v>
      </c>
      <c r="AQ84" s="3">
        <v>18</v>
      </c>
    </row>
    <row r="85" spans="1:43" x14ac:dyDescent="0.25">
      <c r="A85" s="3">
        <v>13075030</v>
      </c>
      <c r="B85" s="3" t="s">
        <v>2645</v>
      </c>
      <c r="C85" s="3">
        <v>8.8395277780000008</v>
      </c>
      <c r="D85" s="3">
        <v>-75.801888890000001</v>
      </c>
      <c r="E85" s="3">
        <v>20</v>
      </c>
      <c r="F85" s="3" t="s">
        <v>1727</v>
      </c>
      <c r="G85" s="3" t="s">
        <v>2612</v>
      </c>
      <c r="H85" s="54">
        <v>57.5</v>
      </c>
      <c r="I85" s="54">
        <v>2009</v>
      </c>
      <c r="J85" s="54">
        <v>21</v>
      </c>
      <c r="K85" s="3">
        <v>45.7</v>
      </c>
      <c r="L85" s="3">
        <v>1983</v>
      </c>
      <c r="M85" s="3">
        <v>24</v>
      </c>
      <c r="N85" s="54">
        <v>48.6</v>
      </c>
      <c r="O85" s="54">
        <v>2002</v>
      </c>
      <c r="P85" s="54">
        <v>22</v>
      </c>
      <c r="Q85" s="3">
        <v>102.9</v>
      </c>
      <c r="R85" s="3">
        <v>2003</v>
      </c>
      <c r="S85" s="3">
        <v>22</v>
      </c>
      <c r="T85" s="54">
        <v>133.6</v>
      </c>
      <c r="U85" s="54">
        <v>1983</v>
      </c>
      <c r="V85" s="54">
        <v>15</v>
      </c>
      <c r="W85" s="3">
        <v>210.5</v>
      </c>
      <c r="X85" s="3">
        <v>1976</v>
      </c>
      <c r="Y85" s="3">
        <v>11</v>
      </c>
      <c r="Z85" s="54">
        <v>92.2</v>
      </c>
      <c r="AA85" s="54">
        <v>2010</v>
      </c>
      <c r="AB85" s="54">
        <v>16</v>
      </c>
      <c r="AC85" s="3">
        <v>97</v>
      </c>
      <c r="AD85" s="3">
        <v>2006</v>
      </c>
      <c r="AE85" s="3">
        <v>20</v>
      </c>
      <c r="AF85" s="54">
        <v>214.3</v>
      </c>
      <c r="AG85" s="54">
        <v>2017</v>
      </c>
      <c r="AH85" s="54">
        <v>12</v>
      </c>
      <c r="AI85" s="3">
        <v>129</v>
      </c>
      <c r="AJ85" s="3">
        <v>2011</v>
      </c>
      <c r="AK85" s="3">
        <v>10</v>
      </c>
      <c r="AL85" s="54">
        <v>93.3</v>
      </c>
      <c r="AM85" s="54">
        <v>1961</v>
      </c>
      <c r="AN85" s="54">
        <v>5</v>
      </c>
      <c r="AO85" s="3">
        <v>84.4</v>
      </c>
      <c r="AP85" s="3">
        <v>2016</v>
      </c>
      <c r="AQ85" s="3">
        <v>10</v>
      </c>
    </row>
    <row r="86" spans="1:43" x14ac:dyDescent="0.25">
      <c r="A86" s="3">
        <v>13077070</v>
      </c>
      <c r="B86" s="3" t="s">
        <v>2646</v>
      </c>
      <c r="C86" s="3">
        <v>8.8725799999999992</v>
      </c>
      <c r="D86" s="3">
        <v>-75.626041000000001</v>
      </c>
      <c r="E86" s="3">
        <v>10</v>
      </c>
      <c r="F86" s="3" t="s">
        <v>249</v>
      </c>
      <c r="G86" s="3" t="s">
        <v>2612</v>
      </c>
      <c r="H86" s="54">
        <v>65</v>
      </c>
      <c r="I86" s="54">
        <v>1986</v>
      </c>
      <c r="J86" s="54">
        <v>25</v>
      </c>
      <c r="K86" s="3">
        <v>64.7</v>
      </c>
      <c r="L86" s="3">
        <v>2022</v>
      </c>
      <c r="M86" s="3">
        <v>14</v>
      </c>
      <c r="N86" s="54">
        <v>75</v>
      </c>
      <c r="O86" s="54">
        <v>1991</v>
      </c>
      <c r="P86" s="54">
        <v>10</v>
      </c>
      <c r="Q86" s="3">
        <v>120</v>
      </c>
      <c r="R86" s="3">
        <v>1979</v>
      </c>
      <c r="S86" s="3">
        <v>24</v>
      </c>
      <c r="T86" s="54">
        <v>120</v>
      </c>
      <c r="U86" s="54">
        <v>1981</v>
      </c>
      <c r="V86" s="54">
        <v>22</v>
      </c>
      <c r="W86" s="3">
        <v>135</v>
      </c>
      <c r="X86" s="3">
        <v>2009</v>
      </c>
      <c r="Y86" s="3">
        <v>12</v>
      </c>
      <c r="Z86" s="54">
        <v>112</v>
      </c>
      <c r="AA86" s="54">
        <v>1969</v>
      </c>
      <c r="AB86" s="54">
        <v>16</v>
      </c>
      <c r="AC86" s="3">
        <v>156</v>
      </c>
      <c r="AD86" s="3">
        <v>1980</v>
      </c>
      <c r="AE86" s="3">
        <v>6</v>
      </c>
      <c r="AF86" s="54">
        <v>140</v>
      </c>
      <c r="AG86" s="54">
        <v>1981</v>
      </c>
      <c r="AH86" s="54">
        <v>11</v>
      </c>
      <c r="AI86" s="3">
        <v>135</v>
      </c>
      <c r="AJ86" s="3">
        <v>1989</v>
      </c>
      <c r="AK86" s="3">
        <v>4</v>
      </c>
      <c r="AL86" s="54">
        <v>117</v>
      </c>
      <c r="AM86" s="54">
        <v>1980</v>
      </c>
      <c r="AN86" s="54">
        <v>5</v>
      </c>
      <c r="AO86" s="3">
        <v>91.3</v>
      </c>
      <c r="AP86" s="3">
        <v>2013</v>
      </c>
      <c r="AQ86" s="3">
        <v>2</v>
      </c>
    </row>
    <row r="87" spans="1:43" x14ac:dyDescent="0.25">
      <c r="A87" s="3">
        <v>13080010</v>
      </c>
      <c r="B87" s="3" t="s">
        <v>2647</v>
      </c>
      <c r="C87" s="3">
        <v>8.9358611109999995</v>
      </c>
      <c r="D87" s="3">
        <v>-75.953333330000007</v>
      </c>
      <c r="E87" s="3">
        <v>50</v>
      </c>
      <c r="F87" s="3" t="s">
        <v>1767</v>
      </c>
      <c r="G87" s="3" t="s">
        <v>2612</v>
      </c>
      <c r="H87" s="54">
        <v>81</v>
      </c>
      <c r="I87" s="54">
        <v>2023</v>
      </c>
      <c r="J87" s="54">
        <v>8</v>
      </c>
      <c r="K87" s="3">
        <v>75</v>
      </c>
      <c r="L87" s="3">
        <v>1999</v>
      </c>
      <c r="M87" s="3">
        <v>14</v>
      </c>
      <c r="N87" s="54">
        <v>82</v>
      </c>
      <c r="O87" s="54">
        <v>1996</v>
      </c>
      <c r="P87" s="54">
        <v>11</v>
      </c>
      <c r="Q87" s="3">
        <v>85</v>
      </c>
      <c r="R87" s="3">
        <v>2005</v>
      </c>
      <c r="S87" s="3">
        <v>10</v>
      </c>
      <c r="T87" s="54">
        <v>107</v>
      </c>
      <c r="U87" s="54">
        <v>2020</v>
      </c>
      <c r="V87" s="54">
        <v>26</v>
      </c>
      <c r="W87" s="3">
        <v>135</v>
      </c>
      <c r="X87" s="3">
        <v>1989</v>
      </c>
      <c r="Y87" s="3">
        <v>22</v>
      </c>
      <c r="Z87" s="54">
        <v>126</v>
      </c>
      <c r="AA87" s="54">
        <v>1996</v>
      </c>
      <c r="AB87" s="54">
        <v>1</v>
      </c>
      <c r="AC87" s="3">
        <v>124</v>
      </c>
      <c r="AD87" s="3">
        <v>1973</v>
      </c>
      <c r="AE87" s="3">
        <v>13</v>
      </c>
      <c r="AF87" s="54">
        <v>139</v>
      </c>
      <c r="AG87" s="54">
        <v>1998</v>
      </c>
      <c r="AH87" s="54">
        <v>27</v>
      </c>
      <c r="AI87" s="3">
        <v>103</v>
      </c>
      <c r="AJ87" s="3">
        <v>2015</v>
      </c>
      <c r="AK87" s="3">
        <v>31</v>
      </c>
      <c r="AL87" s="54">
        <v>100</v>
      </c>
      <c r="AM87" s="54">
        <v>1994</v>
      </c>
      <c r="AN87" s="54">
        <v>14</v>
      </c>
      <c r="AO87" s="3">
        <v>85</v>
      </c>
      <c r="AP87" s="3">
        <v>2010</v>
      </c>
      <c r="AQ87" s="3">
        <v>12</v>
      </c>
    </row>
    <row r="88" spans="1:43" x14ac:dyDescent="0.25">
      <c r="A88" s="3">
        <v>13085010</v>
      </c>
      <c r="B88" s="3" t="s">
        <v>2648</v>
      </c>
      <c r="C88" s="3">
        <v>9.2972222220000003</v>
      </c>
      <c r="D88" s="3">
        <v>-75.892777780000003</v>
      </c>
      <c r="E88" s="3">
        <v>20</v>
      </c>
      <c r="F88" s="3" t="s">
        <v>220</v>
      </c>
      <c r="G88" s="3" t="s">
        <v>2612</v>
      </c>
      <c r="H88" s="54">
        <v>70</v>
      </c>
      <c r="I88" s="54">
        <v>2017</v>
      </c>
      <c r="J88" s="54">
        <v>9</v>
      </c>
      <c r="K88" s="3">
        <v>35</v>
      </c>
      <c r="L88" s="3">
        <v>1986</v>
      </c>
      <c r="M88" s="3">
        <v>24</v>
      </c>
      <c r="N88" s="54">
        <v>120.4</v>
      </c>
      <c r="O88" s="54">
        <v>1996</v>
      </c>
      <c r="P88" s="54">
        <v>11</v>
      </c>
      <c r="Q88" s="3">
        <v>118.2</v>
      </c>
      <c r="R88" s="3">
        <v>1983</v>
      </c>
      <c r="S88" s="3">
        <v>18</v>
      </c>
      <c r="T88" s="54">
        <v>120</v>
      </c>
      <c r="U88" s="54">
        <v>1993</v>
      </c>
      <c r="V88" s="54">
        <v>24</v>
      </c>
      <c r="W88" s="3">
        <v>137</v>
      </c>
      <c r="X88" s="3">
        <v>1976</v>
      </c>
      <c r="Y88" s="3">
        <v>11</v>
      </c>
      <c r="Z88" s="54">
        <v>135</v>
      </c>
      <c r="AA88" s="54">
        <v>1984</v>
      </c>
      <c r="AB88" s="54">
        <v>30</v>
      </c>
      <c r="AC88" s="3">
        <v>100</v>
      </c>
      <c r="AD88" s="3">
        <v>1998</v>
      </c>
      <c r="AE88" s="3">
        <v>25</v>
      </c>
      <c r="AF88" s="54">
        <v>123.6</v>
      </c>
      <c r="AG88" s="54">
        <v>2020</v>
      </c>
      <c r="AH88" s="54">
        <v>7</v>
      </c>
      <c r="AI88" s="3">
        <v>144</v>
      </c>
      <c r="AJ88" s="3">
        <v>1974</v>
      </c>
      <c r="AK88" s="3">
        <v>2</v>
      </c>
      <c r="AL88" s="54">
        <v>117</v>
      </c>
      <c r="AM88" s="54">
        <v>2010</v>
      </c>
      <c r="AN88" s="54">
        <v>11</v>
      </c>
      <c r="AO88" s="3">
        <v>75</v>
      </c>
      <c r="AP88" s="3">
        <v>2023</v>
      </c>
      <c r="AQ88" s="3">
        <v>28</v>
      </c>
    </row>
    <row r="89" spans="1:43" x14ac:dyDescent="0.25">
      <c r="A89" s="3">
        <v>13085030</v>
      </c>
      <c r="B89" s="3" t="s">
        <v>2649</v>
      </c>
      <c r="C89" s="3">
        <v>9.3699999999999992</v>
      </c>
      <c r="D89" s="3">
        <v>-75.95</v>
      </c>
      <c r="E89" s="3">
        <v>22</v>
      </c>
      <c r="F89" s="3" t="s">
        <v>276</v>
      </c>
      <c r="G89" s="3" t="s">
        <v>2612</v>
      </c>
      <c r="H89" s="54">
        <v>70</v>
      </c>
      <c r="I89" s="54">
        <v>1971</v>
      </c>
      <c r="J89" s="54">
        <v>21</v>
      </c>
      <c r="K89" s="3">
        <v>40</v>
      </c>
      <c r="L89" s="3">
        <v>1978</v>
      </c>
      <c r="M89" s="3">
        <v>7</v>
      </c>
      <c r="N89" s="54">
        <v>140.30000000000001</v>
      </c>
      <c r="O89" s="54">
        <v>1975</v>
      </c>
      <c r="P89" s="54">
        <v>2</v>
      </c>
      <c r="Q89" s="3">
        <v>121</v>
      </c>
      <c r="R89" s="3">
        <v>1978</v>
      </c>
      <c r="S89" s="3">
        <v>22</v>
      </c>
      <c r="T89" s="54">
        <v>137</v>
      </c>
      <c r="U89" s="54">
        <v>1991</v>
      </c>
      <c r="V89" s="54">
        <v>23</v>
      </c>
      <c r="W89" s="3">
        <v>139</v>
      </c>
      <c r="X89" s="3">
        <v>1976</v>
      </c>
      <c r="Y89" s="3">
        <v>11</v>
      </c>
      <c r="Z89" s="54">
        <v>112</v>
      </c>
      <c r="AA89" s="54">
        <v>2017</v>
      </c>
      <c r="AB89" s="54">
        <v>10</v>
      </c>
      <c r="AC89" s="3">
        <v>154.80000000000001</v>
      </c>
      <c r="AD89" s="3">
        <v>2014</v>
      </c>
      <c r="AE89" s="3">
        <v>6</v>
      </c>
      <c r="AF89" s="54">
        <v>123</v>
      </c>
      <c r="AG89" s="54">
        <v>2010</v>
      </c>
      <c r="AH89" s="54">
        <v>26</v>
      </c>
      <c r="AI89" s="3">
        <v>146.19999999999999</v>
      </c>
      <c r="AJ89" s="3">
        <v>2002</v>
      </c>
      <c r="AK89" s="3">
        <v>22</v>
      </c>
      <c r="AL89" s="54">
        <v>199.6</v>
      </c>
      <c r="AM89" s="54">
        <v>2010</v>
      </c>
      <c r="AN89" s="54">
        <v>11</v>
      </c>
      <c r="AO89" s="3">
        <v>90</v>
      </c>
      <c r="AP89" s="3">
        <v>2011</v>
      </c>
      <c r="AQ89" s="3">
        <v>14</v>
      </c>
    </row>
    <row r="90" spans="1:43" x14ac:dyDescent="0.25">
      <c r="A90" s="3">
        <v>13090010</v>
      </c>
      <c r="B90" s="3" t="s">
        <v>2650</v>
      </c>
      <c r="C90" s="3">
        <v>9.8288888889999999</v>
      </c>
      <c r="D90" s="3">
        <v>-75.432777779999995</v>
      </c>
      <c r="E90" s="3">
        <v>1</v>
      </c>
      <c r="F90" s="3" t="s">
        <v>2253</v>
      </c>
      <c r="G90" s="3" t="s">
        <v>206</v>
      </c>
      <c r="H90" s="54">
        <v>25</v>
      </c>
      <c r="I90" s="54">
        <v>2025</v>
      </c>
      <c r="J90" s="54">
        <v>1</v>
      </c>
      <c r="K90" s="3">
        <v>20</v>
      </c>
      <c r="L90" s="3">
        <v>2025</v>
      </c>
      <c r="M90" s="3">
        <v>25</v>
      </c>
      <c r="N90" s="54">
        <v>134</v>
      </c>
      <c r="O90" s="54">
        <v>1994</v>
      </c>
      <c r="P90" s="54">
        <v>17</v>
      </c>
      <c r="Q90" s="3">
        <v>83</v>
      </c>
      <c r="R90" s="3">
        <v>2025</v>
      </c>
      <c r="S90" s="3">
        <v>13</v>
      </c>
      <c r="T90" s="54">
        <v>130</v>
      </c>
      <c r="U90" s="54">
        <v>2024</v>
      </c>
      <c r="V90" s="54">
        <v>3</v>
      </c>
      <c r="W90" s="3">
        <v>136</v>
      </c>
      <c r="X90" s="3">
        <v>1979</v>
      </c>
      <c r="Y90" s="3">
        <v>1</v>
      </c>
      <c r="Z90" s="54">
        <v>130</v>
      </c>
      <c r="AA90" s="54">
        <v>2006</v>
      </c>
      <c r="AB90" s="54">
        <v>26</v>
      </c>
      <c r="AC90" s="3">
        <v>182</v>
      </c>
      <c r="AD90" s="3">
        <v>2011</v>
      </c>
      <c r="AE90" s="3">
        <v>10</v>
      </c>
      <c r="AF90" s="54">
        <v>136</v>
      </c>
      <c r="AG90" s="54">
        <v>1979</v>
      </c>
      <c r="AH90" s="54">
        <v>10</v>
      </c>
      <c r="AI90" s="3">
        <v>150</v>
      </c>
      <c r="AJ90" s="3">
        <v>1984</v>
      </c>
      <c r="AK90" s="3">
        <v>29</v>
      </c>
      <c r="AL90" s="54">
        <v>100</v>
      </c>
      <c r="AM90" s="54">
        <v>2023</v>
      </c>
      <c r="AN90" s="54">
        <v>17</v>
      </c>
      <c r="AO90" s="3">
        <v>80.2</v>
      </c>
      <c r="AP90" s="3">
        <v>2003</v>
      </c>
      <c r="AQ90" s="3">
        <v>12</v>
      </c>
    </row>
    <row r="91" spans="1:43" x14ac:dyDescent="0.25">
      <c r="A91" s="3">
        <v>13090020</v>
      </c>
      <c r="B91" s="3" t="s">
        <v>2651</v>
      </c>
      <c r="C91" s="3">
        <v>9.7541666669999998</v>
      </c>
      <c r="D91" s="3">
        <v>-75.538055560000004</v>
      </c>
      <c r="E91" s="3">
        <v>55</v>
      </c>
      <c r="F91" s="3" t="s">
        <v>2253</v>
      </c>
      <c r="G91" s="3" t="s">
        <v>206</v>
      </c>
      <c r="H91" s="54">
        <v>50.1</v>
      </c>
      <c r="I91" s="54">
        <v>2025</v>
      </c>
      <c r="J91" s="54">
        <v>2</v>
      </c>
      <c r="K91" s="3">
        <v>59</v>
      </c>
      <c r="L91" s="3">
        <v>2020</v>
      </c>
      <c r="M91" s="3">
        <v>16</v>
      </c>
      <c r="N91" s="54">
        <v>65.2</v>
      </c>
      <c r="O91" s="54">
        <v>2010</v>
      </c>
      <c r="P91" s="54">
        <v>19</v>
      </c>
      <c r="Q91" s="3">
        <v>103.3</v>
      </c>
      <c r="R91" s="3">
        <v>2019</v>
      </c>
      <c r="S91" s="3">
        <v>28</v>
      </c>
      <c r="T91" s="54">
        <v>134</v>
      </c>
      <c r="U91" s="54">
        <v>1979</v>
      </c>
      <c r="V91" s="54">
        <v>29</v>
      </c>
      <c r="W91" s="3">
        <v>148</v>
      </c>
      <c r="X91" s="3">
        <v>1959</v>
      </c>
      <c r="Y91" s="3">
        <v>18</v>
      </c>
      <c r="Z91" s="54">
        <v>136</v>
      </c>
      <c r="AA91" s="54">
        <v>1983</v>
      </c>
      <c r="AB91" s="54">
        <v>22</v>
      </c>
      <c r="AC91" s="3">
        <v>165</v>
      </c>
      <c r="AD91" s="3">
        <v>1973</v>
      </c>
      <c r="AE91" s="3">
        <v>25</v>
      </c>
      <c r="AF91" s="54">
        <v>108</v>
      </c>
      <c r="AG91" s="54">
        <v>1974</v>
      </c>
      <c r="AH91" s="54">
        <v>14</v>
      </c>
      <c r="AI91" s="3">
        <v>123.1</v>
      </c>
      <c r="AJ91" s="3">
        <v>1988</v>
      </c>
      <c r="AK91" s="3">
        <v>17</v>
      </c>
      <c r="AL91" s="54">
        <v>125</v>
      </c>
      <c r="AM91" s="54">
        <v>1972</v>
      </c>
      <c r="AN91" s="54">
        <v>13</v>
      </c>
      <c r="AO91" s="3">
        <v>105</v>
      </c>
      <c r="AP91" s="3">
        <v>2003</v>
      </c>
      <c r="AQ91" s="3">
        <v>6</v>
      </c>
    </row>
    <row r="92" spans="1:43" x14ac:dyDescent="0.25">
      <c r="A92" s="3">
        <v>13090030</v>
      </c>
      <c r="B92" s="3" t="s">
        <v>2652</v>
      </c>
      <c r="C92" s="3">
        <v>9.9102777779999993</v>
      </c>
      <c r="D92" s="3">
        <v>-75.600555560000004</v>
      </c>
      <c r="E92" s="3">
        <v>1</v>
      </c>
      <c r="F92" s="3" t="s">
        <v>2253</v>
      </c>
      <c r="G92" s="3" t="s">
        <v>206</v>
      </c>
      <c r="H92" s="54">
        <v>70</v>
      </c>
      <c r="I92" s="54">
        <v>2008</v>
      </c>
      <c r="J92" s="54">
        <v>14</v>
      </c>
      <c r="K92" s="3">
        <v>23</v>
      </c>
      <c r="L92" s="3">
        <v>1978</v>
      </c>
      <c r="M92" s="3">
        <v>23</v>
      </c>
      <c r="N92" s="54">
        <v>95</v>
      </c>
      <c r="O92" s="54">
        <v>1999</v>
      </c>
      <c r="P92" s="54">
        <v>31</v>
      </c>
      <c r="Q92" s="3">
        <v>94.1</v>
      </c>
      <c r="R92" s="3">
        <v>1992</v>
      </c>
      <c r="S92" s="3">
        <v>27</v>
      </c>
      <c r="T92" s="54">
        <v>148</v>
      </c>
      <c r="U92" s="54">
        <v>2003</v>
      </c>
      <c r="V92" s="54">
        <v>24</v>
      </c>
      <c r="W92" s="3">
        <v>140</v>
      </c>
      <c r="X92" s="3">
        <v>1997</v>
      </c>
      <c r="Y92" s="3">
        <v>6</v>
      </c>
      <c r="Z92" s="54">
        <v>139</v>
      </c>
      <c r="AA92" s="54">
        <v>1984</v>
      </c>
      <c r="AB92" s="54">
        <v>4</v>
      </c>
      <c r="AC92" s="3">
        <v>145</v>
      </c>
      <c r="AD92" s="3">
        <v>1979</v>
      </c>
      <c r="AE92" s="3">
        <v>24</v>
      </c>
      <c r="AF92" s="54">
        <v>130</v>
      </c>
      <c r="AG92" s="54">
        <v>1997</v>
      </c>
      <c r="AH92" s="54">
        <v>5</v>
      </c>
      <c r="AI92" s="3">
        <v>175</v>
      </c>
      <c r="AJ92" s="3">
        <v>2005</v>
      </c>
      <c r="AK92" s="3">
        <v>22</v>
      </c>
      <c r="AL92" s="54">
        <v>174</v>
      </c>
      <c r="AM92" s="54">
        <v>1979</v>
      </c>
      <c r="AN92" s="54">
        <v>20</v>
      </c>
      <c r="AO92" s="3">
        <v>135</v>
      </c>
      <c r="AP92" s="3">
        <v>1989</v>
      </c>
      <c r="AQ92" s="3">
        <v>3</v>
      </c>
    </row>
    <row r="93" spans="1:43" x14ac:dyDescent="0.25">
      <c r="A93" s="3">
        <v>13090040</v>
      </c>
      <c r="B93" s="3" t="s">
        <v>2653</v>
      </c>
      <c r="C93" s="3">
        <v>9.5386111109999998</v>
      </c>
      <c r="D93" s="3">
        <v>-75.322500000000005</v>
      </c>
      <c r="E93" s="3">
        <v>100</v>
      </c>
      <c r="F93" s="3" t="s">
        <v>228</v>
      </c>
      <c r="G93" s="3" t="s">
        <v>206</v>
      </c>
      <c r="H93" s="54">
        <v>44</v>
      </c>
      <c r="I93" s="54">
        <v>1990</v>
      </c>
      <c r="J93" s="54">
        <v>4</v>
      </c>
      <c r="K93" s="3">
        <v>45</v>
      </c>
      <c r="L93" s="3">
        <v>1999</v>
      </c>
      <c r="M93" s="3">
        <v>17</v>
      </c>
      <c r="N93" s="54">
        <v>60</v>
      </c>
      <c r="O93" s="54">
        <v>1994</v>
      </c>
      <c r="P93" s="54">
        <v>23</v>
      </c>
      <c r="Q93" s="3">
        <v>135</v>
      </c>
      <c r="R93" s="3">
        <v>1978</v>
      </c>
      <c r="S93" s="3">
        <v>18</v>
      </c>
      <c r="T93" s="54">
        <v>105</v>
      </c>
      <c r="U93" s="54">
        <v>1976</v>
      </c>
      <c r="V93" s="54">
        <v>30</v>
      </c>
      <c r="W93" s="3">
        <v>95</v>
      </c>
      <c r="X93" s="3">
        <v>1980</v>
      </c>
      <c r="Y93" s="3">
        <v>18</v>
      </c>
      <c r="Z93" s="54">
        <v>145</v>
      </c>
      <c r="AA93" s="54">
        <v>2017</v>
      </c>
      <c r="AB93" s="54">
        <v>11</v>
      </c>
      <c r="AC93" s="3">
        <v>79</v>
      </c>
      <c r="AD93" s="3">
        <v>2010</v>
      </c>
      <c r="AE93" s="3">
        <v>6</v>
      </c>
      <c r="AF93" s="54">
        <v>87</v>
      </c>
      <c r="AG93" s="54">
        <v>1988</v>
      </c>
      <c r="AH93" s="54">
        <v>12</v>
      </c>
      <c r="AI93" s="3">
        <v>115.2</v>
      </c>
      <c r="AJ93" s="3">
        <v>1984</v>
      </c>
      <c r="AK93" s="3">
        <v>28</v>
      </c>
      <c r="AL93" s="54">
        <v>172</v>
      </c>
      <c r="AM93" s="54">
        <v>1978</v>
      </c>
      <c r="AN93" s="54">
        <v>12</v>
      </c>
      <c r="AO93" s="3">
        <v>85</v>
      </c>
      <c r="AP93" s="3">
        <v>2010</v>
      </c>
      <c r="AQ93" s="3">
        <v>13</v>
      </c>
    </row>
    <row r="94" spans="1:43" x14ac:dyDescent="0.25">
      <c r="A94" s="3">
        <v>13090050</v>
      </c>
      <c r="B94" s="3" t="s">
        <v>2654</v>
      </c>
      <c r="C94" s="3">
        <v>9.4380000000000006</v>
      </c>
      <c r="D94" s="3">
        <v>-75.44</v>
      </c>
      <c r="E94" s="3">
        <v>60</v>
      </c>
      <c r="F94" s="3" t="s">
        <v>2264</v>
      </c>
      <c r="G94" s="3" t="s">
        <v>206</v>
      </c>
      <c r="H94" s="54">
        <v>108</v>
      </c>
      <c r="I94" s="54">
        <v>2023</v>
      </c>
      <c r="J94" s="54">
        <v>10</v>
      </c>
      <c r="K94" s="3">
        <v>70</v>
      </c>
      <c r="L94" s="3">
        <v>1999</v>
      </c>
      <c r="M94" s="3">
        <v>24</v>
      </c>
      <c r="N94" s="54">
        <v>91</v>
      </c>
      <c r="O94" s="54">
        <v>2011</v>
      </c>
      <c r="P94" s="54">
        <v>1</v>
      </c>
      <c r="Q94" s="3">
        <v>86</v>
      </c>
      <c r="R94" s="3">
        <v>2020</v>
      </c>
      <c r="S94" s="3">
        <v>18</v>
      </c>
      <c r="T94" s="54">
        <v>92</v>
      </c>
      <c r="U94" s="54">
        <v>2017</v>
      </c>
      <c r="V94" s="54">
        <v>11</v>
      </c>
      <c r="W94" s="3">
        <v>146</v>
      </c>
      <c r="X94" s="3">
        <v>2003</v>
      </c>
      <c r="Y94" s="3">
        <v>17</v>
      </c>
      <c r="Z94" s="54">
        <v>118</v>
      </c>
      <c r="AA94" s="54">
        <v>2007</v>
      </c>
      <c r="AB94" s="54">
        <v>30</v>
      </c>
      <c r="AC94" s="3">
        <v>135</v>
      </c>
      <c r="AD94" s="3">
        <v>1986</v>
      </c>
      <c r="AE94" s="3">
        <v>17</v>
      </c>
      <c r="AF94" s="54">
        <v>120</v>
      </c>
      <c r="AG94" s="54">
        <v>1998</v>
      </c>
      <c r="AH94" s="54">
        <v>11</v>
      </c>
      <c r="AI94" s="3">
        <v>135</v>
      </c>
      <c r="AJ94" s="3">
        <v>1990</v>
      </c>
      <c r="AK94" s="3">
        <v>27</v>
      </c>
      <c r="AL94" s="54">
        <v>179</v>
      </c>
      <c r="AM94" s="54">
        <v>1975</v>
      </c>
      <c r="AN94" s="54">
        <v>8</v>
      </c>
      <c r="AO94" s="3">
        <v>130</v>
      </c>
      <c r="AP94" s="3">
        <v>2010</v>
      </c>
      <c r="AQ94" s="3">
        <v>13</v>
      </c>
    </row>
    <row r="95" spans="1:43" x14ac:dyDescent="0.25">
      <c r="A95" s="3">
        <v>13090060</v>
      </c>
      <c r="B95" s="3" t="s">
        <v>2655</v>
      </c>
      <c r="C95" s="3">
        <v>9.4738888889999995</v>
      </c>
      <c r="D95" s="3">
        <v>-75.370833329999996</v>
      </c>
      <c r="E95" s="3">
        <v>100</v>
      </c>
      <c r="F95" s="3" t="s">
        <v>2236</v>
      </c>
      <c r="G95" s="3" t="s">
        <v>206</v>
      </c>
      <c r="H95" s="54">
        <v>73.2</v>
      </c>
      <c r="I95" s="54">
        <v>2000</v>
      </c>
      <c r="J95" s="54">
        <v>10</v>
      </c>
      <c r="K95" s="3">
        <v>92.6</v>
      </c>
      <c r="L95" s="3">
        <v>2000</v>
      </c>
      <c r="M95" s="3">
        <v>16</v>
      </c>
      <c r="N95" s="54">
        <v>84.1</v>
      </c>
      <c r="O95" s="54">
        <v>1999</v>
      </c>
      <c r="P95" s="54">
        <v>24</v>
      </c>
      <c r="Q95" s="3">
        <v>90.9</v>
      </c>
      <c r="R95" s="3">
        <v>2018</v>
      </c>
      <c r="S95" s="3">
        <v>26</v>
      </c>
      <c r="T95" s="54">
        <v>102.7</v>
      </c>
      <c r="U95" s="54">
        <v>1992</v>
      </c>
      <c r="V95" s="54">
        <v>4</v>
      </c>
      <c r="W95" s="3">
        <v>113.8</v>
      </c>
      <c r="X95" s="3">
        <v>1997</v>
      </c>
      <c r="Y95" s="3">
        <v>4</v>
      </c>
      <c r="Z95" s="54">
        <v>134.9</v>
      </c>
      <c r="AA95" s="54">
        <v>2007</v>
      </c>
      <c r="AB95" s="54">
        <v>30</v>
      </c>
      <c r="AC95" s="3">
        <v>99.2</v>
      </c>
      <c r="AD95" s="3">
        <v>2012</v>
      </c>
      <c r="AE95" s="3">
        <v>2</v>
      </c>
      <c r="AF95" s="54">
        <v>82</v>
      </c>
      <c r="AG95" s="54">
        <v>2024</v>
      </c>
      <c r="AH95" s="54">
        <v>10</v>
      </c>
      <c r="AI95" s="3">
        <v>149.19999999999999</v>
      </c>
      <c r="AJ95" s="3">
        <v>1986</v>
      </c>
      <c r="AK95" s="3">
        <v>13</v>
      </c>
      <c r="AL95" s="54">
        <v>105.6</v>
      </c>
      <c r="AM95" s="54">
        <v>2010</v>
      </c>
      <c r="AN95" s="54">
        <v>20</v>
      </c>
      <c r="AO95" s="3">
        <v>128.80000000000001</v>
      </c>
      <c r="AP95" s="3">
        <v>2010</v>
      </c>
      <c r="AQ95" s="3">
        <v>13</v>
      </c>
    </row>
    <row r="96" spans="1:43" x14ac:dyDescent="0.25">
      <c r="A96" s="3">
        <v>13090070</v>
      </c>
      <c r="B96" s="3" t="s">
        <v>2656</v>
      </c>
      <c r="C96" s="3">
        <v>9.518027</v>
      </c>
      <c r="D96" s="3">
        <v>-75.585688000000005</v>
      </c>
      <c r="E96" s="3">
        <v>2</v>
      </c>
      <c r="F96" s="3" t="s">
        <v>2262</v>
      </c>
      <c r="G96" s="3" t="s">
        <v>206</v>
      </c>
      <c r="H96" s="54">
        <v>64</v>
      </c>
      <c r="I96" s="54">
        <v>1970</v>
      </c>
      <c r="J96" s="54">
        <v>13</v>
      </c>
      <c r="K96" s="3">
        <v>57</v>
      </c>
      <c r="L96" s="3">
        <v>2010</v>
      </c>
      <c r="M96" s="3">
        <v>24</v>
      </c>
      <c r="N96" s="54">
        <v>71</v>
      </c>
      <c r="O96" s="54">
        <v>1977</v>
      </c>
      <c r="P96" s="54">
        <v>20</v>
      </c>
      <c r="Q96" s="3">
        <v>125</v>
      </c>
      <c r="R96" s="3">
        <v>1983</v>
      </c>
      <c r="S96" s="3">
        <v>18</v>
      </c>
      <c r="T96" s="54">
        <v>134</v>
      </c>
      <c r="U96" s="54">
        <v>1970</v>
      </c>
      <c r="V96" s="54">
        <v>26</v>
      </c>
      <c r="W96" s="3">
        <v>136</v>
      </c>
      <c r="X96" s="3">
        <v>1992</v>
      </c>
      <c r="Y96" s="3">
        <v>1</v>
      </c>
      <c r="Z96" s="54">
        <v>135</v>
      </c>
      <c r="AA96" s="54">
        <v>1995</v>
      </c>
      <c r="AB96" s="54">
        <v>26</v>
      </c>
      <c r="AC96" s="3">
        <v>146</v>
      </c>
      <c r="AD96" s="3">
        <v>1972</v>
      </c>
      <c r="AE96" s="3">
        <v>31</v>
      </c>
      <c r="AF96" s="54">
        <v>150</v>
      </c>
      <c r="AG96" s="54">
        <v>1977</v>
      </c>
      <c r="AH96" s="54">
        <v>26</v>
      </c>
      <c r="AI96" s="3">
        <v>150</v>
      </c>
      <c r="AJ96" s="3">
        <v>1979</v>
      </c>
      <c r="AK96" s="3">
        <v>27</v>
      </c>
      <c r="AL96" s="54">
        <v>120.4</v>
      </c>
      <c r="AM96" s="54">
        <v>2016</v>
      </c>
      <c r="AN96" s="54">
        <v>13</v>
      </c>
      <c r="AO96" s="3">
        <v>121</v>
      </c>
      <c r="AP96" s="3">
        <v>2006</v>
      </c>
      <c r="AQ96" s="3">
        <v>11</v>
      </c>
    </row>
    <row r="97" spans="1:43" x14ac:dyDescent="0.25">
      <c r="A97" s="3">
        <v>13090090</v>
      </c>
      <c r="B97" s="3" t="s">
        <v>2657</v>
      </c>
      <c r="C97" s="3">
        <v>9.4852777780000004</v>
      </c>
      <c r="D97" s="3">
        <v>-75.512500000000003</v>
      </c>
      <c r="E97" s="3">
        <v>20</v>
      </c>
      <c r="F97" s="3" t="s">
        <v>2262</v>
      </c>
      <c r="G97" s="3" t="s">
        <v>206</v>
      </c>
      <c r="H97" s="54">
        <v>51</v>
      </c>
      <c r="I97" s="54">
        <v>2023</v>
      </c>
      <c r="J97" s="54">
        <v>9</v>
      </c>
      <c r="K97" s="3">
        <v>26</v>
      </c>
      <c r="L97" s="3">
        <v>1982</v>
      </c>
      <c r="M97" s="3">
        <v>10</v>
      </c>
      <c r="N97" s="54">
        <v>130</v>
      </c>
      <c r="O97" s="54">
        <v>2022</v>
      </c>
      <c r="P97" s="54">
        <v>8</v>
      </c>
      <c r="Q97" s="3">
        <v>101</v>
      </c>
      <c r="R97" s="3">
        <v>2010</v>
      </c>
      <c r="S97" s="3">
        <v>25</v>
      </c>
      <c r="T97" s="54">
        <v>130</v>
      </c>
      <c r="U97" s="54">
        <v>2011</v>
      </c>
      <c r="V97" s="54">
        <v>3</v>
      </c>
      <c r="W97" s="3">
        <v>120</v>
      </c>
      <c r="X97" s="3">
        <v>1996</v>
      </c>
      <c r="Y97" s="3">
        <v>23</v>
      </c>
      <c r="Z97" s="54">
        <v>130</v>
      </c>
      <c r="AA97" s="54">
        <v>1984</v>
      </c>
      <c r="AB97" s="54">
        <v>29</v>
      </c>
      <c r="AC97" s="3">
        <v>112</v>
      </c>
      <c r="AD97" s="3">
        <v>2002</v>
      </c>
      <c r="AE97" s="3">
        <v>27</v>
      </c>
      <c r="AF97" s="54">
        <v>128</v>
      </c>
      <c r="AG97" s="54">
        <v>1987</v>
      </c>
      <c r="AH97" s="54">
        <v>29</v>
      </c>
      <c r="AI97" s="3">
        <v>145</v>
      </c>
      <c r="AJ97" s="3">
        <v>1986</v>
      </c>
      <c r="AK97" s="3">
        <v>13</v>
      </c>
      <c r="AL97" s="54">
        <v>153.19999999999999</v>
      </c>
      <c r="AM97" s="54">
        <v>1994</v>
      </c>
      <c r="AN97" s="54">
        <v>30</v>
      </c>
      <c r="AO97" s="3">
        <v>155</v>
      </c>
      <c r="AP97" s="3">
        <v>2010</v>
      </c>
      <c r="AQ97" s="3">
        <v>13</v>
      </c>
    </row>
    <row r="98" spans="1:43" x14ac:dyDescent="0.25">
      <c r="A98" s="3">
        <v>13090100</v>
      </c>
      <c r="B98" s="3" t="s">
        <v>2658</v>
      </c>
      <c r="C98" s="3">
        <v>9.4858333330000004</v>
      </c>
      <c r="D98" s="3">
        <v>-75.468611109999998</v>
      </c>
      <c r="E98" s="3">
        <v>20</v>
      </c>
      <c r="F98" s="3" t="s">
        <v>2264</v>
      </c>
      <c r="G98" s="3" t="s">
        <v>206</v>
      </c>
      <c r="H98" s="54">
        <v>63</v>
      </c>
      <c r="I98" s="54">
        <v>1999</v>
      </c>
      <c r="J98" s="54">
        <v>1</v>
      </c>
      <c r="K98" s="3">
        <v>57</v>
      </c>
      <c r="L98" s="3">
        <v>2025</v>
      </c>
      <c r="M98" s="3">
        <v>24</v>
      </c>
      <c r="N98" s="54">
        <v>79</v>
      </c>
      <c r="O98" s="54">
        <v>2011</v>
      </c>
      <c r="P98" s="54">
        <v>1</v>
      </c>
      <c r="Q98" s="3">
        <v>76</v>
      </c>
      <c r="R98" s="3">
        <v>2023</v>
      </c>
      <c r="S98" s="3">
        <v>29</v>
      </c>
      <c r="T98" s="54">
        <v>120</v>
      </c>
      <c r="U98" s="54">
        <v>2021</v>
      </c>
      <c r="V98" s="54">
        <v>28</v>
      </c>
      <c r="W98" s="3">
        <v>127</v>
      </c>
      <c r="X98" s="3">
        <v>2020</v>
      </c>
      <c r="Y98" s="3">
        <v>9</v>
      </c>
      <c r="Z98" s="54">
        <v>145</v>
      </c>
      <c r="AA98" s="54">
        <v>2024</v>
      </c>
      <c r="AB98" s="54">
        <v>1</v>
      </c>
      <c r="AC98" s="3">
        <v>130</v>
      </c>
      <c r="AD98" s="3">
        <v>2022</v>
      </c>
      <c r="AE98" s="3">
        <v>1</v>
      </c>
      <c r="AF98" s="54">
        <v>135</v>
      </c>
      <c r="AG98" s="54">
        <v>1988</v>
      </c>
      <c r="AH98" s="54">
        <v>18</v>
      </c>
      <c r="AI98" s="3">
        <v>165</v>
      </c>
      <c r="AJ98" s="3">
        <v>1986</v>
      </c>
      <c r="AK98" s="3">
        <v>13</v>
      </c>
      <c r="AL98" s="54">
        <v>140</v>
      </c>
      <c r="AM98" s="54">
        <v>1993</v>
      </c>
      <c r="AN98" s="54">
        <v>24</v>
      </c>
      <c r="AO98" s="3">
        <v>150</v>
      </c>
      <c r="AP98" s="3">
        <v>2010</v>
      </c>
      <c r="AQ98" s="3">
        <v>13</v>
      </c>
    </row>
    <row r="99" spans="1:43" x14ac:dyDescent="0.25">
      <c r="A99" s="3">
        <v>13090110</v>
      </c>
      <c r="B99" s="3" t="s">
        <v>2659</v>
      </c>
      <c r="C99" s="3">
        <v>9.8175000000000008</v>
      </c>
      <c r="D99" s="3">
        <v>-75.418333329999996</v>
      </c>
      <c r="E99" s="3">
        <v>50</v>
      </c>
      <c r="F99" s="3" t="s">
        <v>2253</v>
      </c>
      <c r="G99" s="3" t="s">
        <v>206</v>
      </c>
      <c r="H99" s="54">
        <v>38.799999999999997</v>
      </c>
      <c r="I99" s="54">
        <v>2006</v>
      </c>
      <c r="J99" s="54">
        <v>4</v>
      </c>
      <c r="K99" s="3">
        <v>36.6</v>
      </c>
      <c r="L99" s="3">
        <v>1984</v>
      </c>
      <c r="M99" s="3">
        <v>26</v>
      </c>
      <c r="N99" s="54">
        <v>66</v>
      </c>
      <c r="O99" s="54">
        <v>1978</v>
      </c>
      <c r="P99" s="54">
        <v>29</v>
      </c>
      <c r="Q99" s="3">
        <v>93.5</v>
      </c>
      <c r="R99" s="3">
        <v>2018</v>
      </c>
      <c r="S99" s="3">
        <v>26</v>
      </c>
      <c r="T99" s="54">
        <v>103</v>
      </c>
      <c r="U99" s="54">
        <v>1995</v>
      </c>
      <c r="V99" s="54">
        <v>5</v>
      </c>
      <c r="W99" s="3">
        <v>125.5</v>
      </c>
      <c r="X99" s="3">
        <v>1997</v>
      </c>
      <c r="Y99" s="3">
        <v>13</v>
      </c>
      <c r="Z99" s="54">
        <v>104.6</v>
      </c>
      <c r="AA99" s="54">
        <v>1985</v>
      </c>
      <c r="AB99" s="54">
        <v>23</v>
      </c>
      <c r="AC99" s="3">
        <v>146.30000000000001</v>
      </c>
      <c r="AD99" s="3">
        <v>2020</v>
      </c>
      <c r="AE99" s="3">
        <v>19</v>
      </c>
      <c r="AF99" s="54">
        <v>98.5</v>
      </c>
      <c r="AG99" s="54">
        <v>2006</v>
      </c>
      <c r="AH99" s="54">
        <v>10</v>
      </c>
      <c r="AI99" s="3">
        <v>122</v>
      </c>
      <c r="AJ99" s="3">
        <v>2007</v>
      </c>
      <c r="AK99" s="3">
        <v>25</v>
      </c>
      <c r="AL99" s="54">
        <v>142.80000000000001</v>
      </c>
      <c r="AM99" s="54">
        <v>1997</v>
      </c>
      <c r="AN99" s="54">
        <v>24</v>
      </c>
      <c r="AO99" s="3">
        <v>138.80000000000001</v>
      </c>
      <c r="AP99" s="3">
        <v>2001</v>
      </c>
      <c r="AQ99" s="3">
        <v>9</v>
      </c>
    </row>
    <row r="100" spans="1:43" x14ac:dyDescent="0.25">
      <c r="A100" s="3">
        <v>13090230</v>
      </c>
      <c r="B100" s="3" t="s">
        <v>2660</v>
      </c>
      <c r="C100" s="3">
        <v>9.2933333329999996</v>
      </c>
      <c r="D100" s="3">
        <v>-75.491944439999997</v>
      </c>
      <c r="E100" s="3">
        <v>58</v>
      </c>
      <c r="F100" s="3" t="s">
        <v>222</v>
      </c>
      <c r="G100" s="3" t="s">
        <v>206</v>
      </c>
      <c r="H100" s="54">
        <v>65</v>
      </c>
      <c r="I100" s="54">
        <v>2018</v>
      </c>
      <c r="J100" s="54">
        <v>1</v>
      </c>
      <c r="K100" s="3">
        <v>85</v>
      </c>
      <c r="L100" s="3">
        <v>2022</v>
      </c>
      <c r="M100" s="3">
        <v>26</v>
      </c>
      <c r="N100" s="54">
        <v>95</v>
      </c>
      <c r="O100" s="54">
        <v>2013</v>
      </c>
      <c r="P100" s="54">
        <v>12</v>
      </c>
      <c r="Q100" s="3">
        <v>80</v>
      </c>
      <c r="R100" s="3">
        <v>1995</v>
      </c>
      <c r="S100" s="3">
        <v>26</v>
      </c>
      <c r="T100" s="54">
        <v>120</v>
      </c>
      <c r="U100" s="54">
        <v>1995</v>
      </c>
      <c r="V100" s="54">
        <v>5</v>
      </c>
      <c r="W100" s="3">
        <v>75</v>
      </c>
      <c r="X100" s="3">
        <v>2014</v>
      </c>
      <c r="Y100" s="3">
        <v>13</v>
      </c>
      <c r="Z100" s="54">
        <v>90</v>
      </c>
      <c r="AA100" s="54">
        <v>2015</v>
      </c>
      <c r="AB100" s="54">
        <v>19</v>
      </c>
      <c r="AC100" s="3">
        <v>90</v>
      </c>
      <c r="AD100" s="3">
        <v>2010</v>
      </c>
      <c r="AE100" s="3">
        <v>3</v>
      </c>
      <c r="AF100" s="54">
        <v>95</v>
      </c>
      <c r="AG100" s="54">
        <v>2000</v>
      </c>
      <c r="AH100" s="54">
        <v>23</v>
      </c>
      <c r="AI100" s="3">
        <v>90</v>
      </c>
      <c r="AJ100" s="3">
        <v>2019</v>
      </c>
      <c r="AK100" s="3">
        <v>8</v>
      </c>
      <c r="AL100" s="54">
        <v>90</v>
      </c>
      <c r="AM100" s="54">
        <v>1995</v>
      </c>
      <c r="AN100" s="54">
        <v>17</v>
      </c>
      <c r="AO100" s="3">
        <v>45</v>
      </c>
      <c r="AP100" s="3">
        <v>1990</v>
      </c>
      <c r="AQ100" s="3">
        <v>6</v>
      </c>
    </row>
    <row r="101" spans="1:43" x14ac:dyDescent="0.25">
      <c r="A101" s="3">
        <v>13095020</v>
      </c>
      <c r="B101" s="3" t="s">
        <v>2661</v>
      </c>
      <c r="C101" s="3">
        <v>9.5301388889999998</v>
      </c>
      <c r="D101" s="3">
        <v>-75.351361109999999</v>
      </c>
      <c r="E101" s="3">
        <v>200</v>
      </c>
      <c r="F101" s="3" t="s">
        <v>2236</v>
      </c>
      <c r="G101" s="3" t="s">
        <v>206</v>
      </c>
      <c r="H101" s="54">
        <v>70</v>
      </c>
      <c r="I101" s="54">
        <v>1971</v>
      </c>
      <c r="J101" s="54">
        <v>21</v>
      </c>
      <c r="K101" s="3">
        <v>66</v>
      </c>
      <c r="L101" s="3">
        <v>2011</v>
      </c>
      <c r="M101" s="3">
        <v>24</v>
      </c>
      <c r="N101" s="54">
        <v>140.30000000000001</v>
      </c>
      <c r="O101" s="54">
        <v>1975</v>
      </c>
      <c r="P101" s="54">
        <v>2</v>
      </c>
      <c r="Q101" s="3">
        <v>91.5</v>
      </c>
      <c r="R101" s="3">
        <v>2018</v>
      </c>
      <c r="S101" s="3">
        <v>15</v>
      </c>
      <c r="T101" s="54">
        <v>113</v>
      </c>
      <c r="U101" s="54">
        <v>2017</v>
      </c>
      <c r="V101" s="54">
        <v>5</v>
      </c>
      <c r="W101" s="3">
        <v>139</v>
      </c>
      <c r="X101" s="3">
        <v>1976</v>
      </c>
      <c r="Y101" s="3">
        <v>11</v>
      </c>
      <c r="Z101" s="54">
        <v>115</v>
      </c>
      <c r="AA101" s="54">
        <v>2011</v>
      </c>
      <c r="AB101" s="54">
        <v>2</v>
      </c>
      <c r="AC101" s="3">
        <v>146</v>
      </c>
      <c r="AD101" s="3">
        <v>1975</v>
      </c>
      <c r="AE101" s="3">
        <v>30</v>
      </c>
      <c r="AF101" s="54">
        <v>130</v>
      </c>
      <c r="AG101" s="54">
        <v>2011</v>
      </c>
      <c r="AH101" s="54">
        <v>7</v>
      </c>
      <c r="AI101" s="3">
        <v>134</v>
      </c>
      <c r="AJ101" s="3">
        <v>2010</v>
      </c>
      <c r="AK101" s="3">
        <v>3</v>
      </c>
      <c r="AL101" s="54">
        <v>130</v>
      </c>
      <c r="AM101" s="54">
        <v>2005</v>
      </c>
      <c r="AN101" s="54">
        <v>23</v>
      </c>
      <c r="AO101" s="3">
        <v>135</v>
      </c>
      <c r="AP101" s="3">
        <v>2010</v>
      </c>
      <c r="AQ101" s="3">
        <v>13</v>
      </c>
    </row>
    <row r="102" spans="1:43" x14ac:dyDescent="0.25">
      <c r="A102" s="3">
        <v>14010010</v>
      </c>
      <c r="B102" s="3" t="s">
        <v>2662</v>
      </c>
      <c r="C102" s="3">
        <v>10.746111109999999</v>
      </c>
      <c r="D102" s="3">
        <v>-75.107972219999994</v>
      </c>
      <c r="E102" s="3">
        <v>320</v>
      </c>
      <c r="F102" s="3" t="s">
        <v>236</v>
      </c>
      <c r="G102" s="3" t="s">
        <v>2663</v>
      </c>
      <c r="H102" s="54">
        <v>41</v>
      </c>
      <c r="I102" s="54">
        <v>1970</v>
      </c>
      <c r="J102" s="54">
        <v>11</v>
      </c>
      <c r="K102" s="3">
        <v>23</v>
      </c>
      <c r="L102" s="3">
        <v>2003</v>
      </c>
      <c r="M102" s="3">
        <v>26</v>
      </c>
      <c r="N102" s="54">
        <v>103.4</v>
      </c>
      <c r="O102" s="54">
        <v>2010</v>
      </c>
      <c r="P102" s="54">
        <v>17</v>
      </c>
      <c r="Q102" s="3">
        <v>80.5</v>
      </c>
      <c r="R102" s="3">
        <v>2023</v>
      </c>
      <c r="S102" s="3">
        <v>21</v>
      </c>
      <c r="T102" s="54">
        <v>95</v>
      </c>
      <c r="U102" s="54">
        <v>1973</v>
      </c>
      <c r="V102" s="54">
        <v>17</v>
      </c>
      <c r="W102" s="3">
        <v>112.8</v>
      </c>
      <c r="X102" s="3">
        <v>2011</v>
      </c>
      <c r="Y102" s="3">
        <v>16</v>
      </c>
      <c r="Z102" s="54">
        <v>129.80000000000001</v>
      </c>
      <c r="AA102" s="54">
        <v>2007</v>
      </c>
      <c r="AB102" s="54">
        <v>22</v>
      </c>
      <c r="AC102" s="3">
        <v>90.8</v>
      </c>
      <c r="AD102" s="3">
        <v>2019</v>
      </c>
      <c r="AE102" s="3">
        <v>15</v>
      </c>
      <c r="AF102" s="54">
        <v>135</v>
      </c>
      <c r="AG102" s="54">
        <v>1977</v>
      </c>
      <c r="AH102" s="54">
        <v>27</v>
      </c>
      <c r="AI102" s="3">
        <v>137</v>
      </c>
      <c r="AJ102" s="3">
        <v>1988</v>
      </c>
      <c r="AK102" s="3">
        <v>16</v>
      </c>
      <c r="AL102" s="54">
        <v>117</v>
      </c>
      <c r="AM102" s="54">
        <v>1998</v>
      </c>
      <c r="AN102" s="54">
        <v>7</v>
      </c>
      <c r="AO102" s="3">
        <v>84</v>
      </c>
      <c r="AP102" s="3">
        <v>2003</v>
      </c>
      <c r="AQ102" s="3">
        <v>5</v>
      </c>
    </row>
    <row r="103" spans="1:43" x14ac:dyDescent="0.25">
      <c r="A103" s="3">
        <v>14010020</v>
      </c>
      <c r="B103" s="3" t="s">
        <v>2664</v>
      </c>
      <c r="C103" s="3">
        <v>10.721888890000001</v>
      </c>
      <c r="D103" s="3">
        <v>-75.140111110000007</v>
      </c>
      <c r="E103" s="3">
        <v>80</v>
      </c>
      <c r="F103" s="3" t="s">
        <v>236</v>
      </c>
      <c r="G103" s="3" t="s">
        <v>2663</v>
      </c>
      <c r="H103" s="54">
        <v>48</v>
      </c>
      <c r="I103" s="54">
        <v>1970</v>
      </c>
      <c r="J103" s="54">
        <v>12</v>
      </c>
      <c r="K103" s="3">
        <v>15</v>
      </c>
      <c r="L103" s="3">
        <v>2025</v>
      </c>
      <c r="M103" s="3">
        <v>25</v>
      </c>
      <c r="N103" s="54">
        <v>80</v>
      </c>
      <c r="O103" s="54">
        <v>2010</v>
      </c>
      <c r="P103" s="54">
        <v>16</v>
      </c>
      <c r="Q103" s="3">
        <v>80</v>
      </c>
      <c r="R103" s="3">
        <v>2000</v>
      </c>
      <c r="S103" s="3">
        <v>21</v>
      </c>
      <c r="T103" s="54">
        <v>122</v>
      </c>
      <c r="U103" s="54">
        <v>2025</v>
      </c>
      <c r="V103" s="54">
        <v>3</v>
      </c>
      <c r="W103" s="3">
        <v>123</v>
      </c>
      <c r="X103" s="3">
        <v>2020</v>
      </c>
      <c r="Y103" s="3">
        <v>9</v>
      </c>
      <c r="Z103" s="54">
        <v>115</v>
      </c>
      <c r="AA103" s="54">
        <v>2020</v>
      </c>
      <c r="AB103" s="54">
        <v>4</v>
      </c>
      <c r="AC103" s="3">
        <v>95</v>
      </c>
      <c r="AD103" s="3">
        <v>2021</v>
      </c>
      <c r="AE103" s="3">
        <v>19</v>
      </c>
      <c r="AF103" s="54">
        <v>120</v>
      </c>
      <c r="AG103" s="54">
        <v>1991</v>
      </c>
      <c r="AH103" s="54">
        <v>23</v>
      </c>
      <c r="AI103" s="3">
        <v>114</v>
      </c>
      <c r="AJ103" s="3">
        <v>2011</v>
      </c>
      <c r="AK103" s="3">
        <v>17</v>
      </c>
      <c r="AL103" s="54">
        <v>145</v>
      </c>
      <c r="AM103" s="54">
        <v>2008</v>
      </c>
      <c r="AN103" s="54">
        <v>1</v>
      </c>
      <c r="AO103" s="3">
        <v>101</v>
      </c>
      <c r="AP103" s="3">
        <v>2012</v>
      </c>
      <c r="AQ103" s="3">
        <v>14</v>
      </c>
    </row>
    <row r="104" spans="1:43" x14ac:dyDescent="0.25">
      <c r="A104" s="3">
        <v>14010030</v>
      </c>
      <c r="B104" s="3" t="s">
        <v>2665</v>
      </c>
      <c r="C104" s="3">
        <v>10.52416667</v>
      </c>
      <c r="D104" s="3">
        <v>-75.401388890000007</v>
      </c>
      <c r="E104" s="3">
        <v>35</v>
      </c>
      <c r="F104" s="3" t="s">
        <v>36</v>
      </c>
      <c r="G104" s="3" t="s">
        <v>2158</v>
      </c>
      <c r="H104" s="54">
        <v>45</v>
      </c>
      <c r="I104" s="54">
        <v>2025</v>
      </c>
      <c r="J104" s="54">
        <v>1</v>
      </c>
      <c r="K104" s="3">
        <v>96.5</v>
      </c>
      <c r="L104" s="3">
        <v>1999</v>
      </c>
      <c r="M104" s="3">
        <v>17</v>
      </c>
      <c r="N104" s="54">
        <v>62</v>
      </c>
      <c r="O104" s="54">
        <v>2001</v>
      </c>
      <c r="P104" s="54">
        <v>25</v>
      </c>
      <c r="Q104" s="3">
        <v>86</v>
      </c>
      <c r="R104" s="3">
        <v>2008</v>
      </c>
      <c r="S104" s="3">
        <v>28</v>
      </c>
      <c r="T104" s="54">
        <v>130</v>
      </c>
      <c r="U104" s="54">
        <v>1979</v>
      </c>
      <c r="V104" s="54">
        <v>29</v>
      </c>
      <c r="W104" s="3">
        <v>98</v>
      </c>
      <c r="X104" s="3">
        <v>1989</v>
      </c>
      <c r="Y104" s="3">
        <v>6</v>
      </c>
      <c r="Z104" s="54">
        <v>109.3</v>
      </c>
      <c r="AA104" s="54">
        <v>2010</v>
      </c>
      <c r="AB104" s="54">
        <v>10</v>
      </c>
      <c r="AC104" s="3">
        <v>120</v>
      </c>
      <c r="AD104" s="3">
        <v>2022</v>
      </c>
      <c r="AE104" s="3">
        <v>15</v>
      </c>
      <c r="AF104" s="54">
        <v>120</v>
      </c>
      <c r="AG104" s="54">
        <v>1977</v>
      </c>
      <c r="AH104" s="54">
        <v>27</v>
      </c>
      <c r="AI104" s="3">
        <v>137</v>
      </c>
      <c r="AJ104" s="3">
        <v>1974</v>
      </c>
      <c r="AK104" s="3">
        <v>1</v>
      </c>
      <c r="AL104" s="54">
        <v>138</v>
      </c>
      <c r="AM104" s="54">
        <v>2006</v>
      </c>
      <c r="AN104" s="54">
        <v>15</v>
      </c>
      <c r="AO104" s="3">
        <v>137</v>
      </c>
      <c r="AP104" s="3">
        <v>1990</v>
      </c>
      <c r="AQ104" s="3">
        <v>5</v>
      </c>
    </row>
    <row r="105" spans="1:43" x14ac:dyDescent="0.25">
      <c r="A105" s="3">
        <v>14010050</v>
      </c>
      <c r="B105" s="3" t="s">
        <v>2666</v>
      </c>
      <c r="C105" s="3">
        <v>10.392974000000001</v>
      </c>
      <c r="D105" s="3">
        <v>-75.335295000000002</v>
      </c>
      <c r="E105" s="3">
        <v>75</v>
      </c>
      <c r="F105" s="3" t="s">
        <v>247</v>
      </c>
      <c r="G105" s="3" t="s">
        <v>2158</v>
      </c>
      <c r="H105" s="54">
        <v>82.5</v>
      </c>
      <c r="I105" s="54">
        <v>1993</v>
      </c>
      <c r="J105" s="54">
        <v>7</v>
      </c>
      <c r="K105" s="3">
        <v>80</v>
      </c>
      <c r="L105" s="3">
        <v>2022</v>
      </c>
      <c r="M105" s="3">
        <v>4</v>
      </c>
      <c r="N105" s="54">
        <v>90</v>
      </c>
      <c r="O105" s="54">
        <v>2002</v>
      </c>
      <c r="P105" s="54">
        <v>19</v>
      </c>
      <c r="Q105" s="3">
        <v>155</v>
      </c>
      <c r="R105" s="3">
        <v>1979</v>
      </c>
      <c r="S105" s="3">
        <v>29</v>
      </c>
      <c r="T105" s="54">
        <v>96.4</v>
      </c>
      <c r="U105" s="54">
        <v>2006</v>
      </c>
      <c r="V105" s="54">
        <v>16</v>
      </c>
      <c r="W105" s="3">
        <v>100</v>
      </c>
      <c r="X105" s="3">
        <v>1994</v>
      </c>
      <c r="Y105" s="3">
        <v>29</v>
      </c>
      <c r="Z105" s="54">
        <v>91.9</v>
      </c>
      <c r="AA105" s="54">
        <v>1989</v>
      </c>
      <c r="AB105" s="54">
        <v>18</v>
      </c>
      <c r="AC105" s="3">
        <v>133.5</v>
      </c>
      <c r="AD105" s="3">
        <v>1995</v>
      </c>
      <c r="AE105" s="3">
        <v>18</v>
      </c>
      <c r="AF105" s="54">
        <v>119.8</v>
      </c>
      <c r="AG105" s="54">
        <v>2017</v>
      </c>
      <c r="AH105" s="54">
        <v>9</v>
      </c>
      <c r="AI105" s="3">
        <v>235</v>
      </c>
      <c r="AJ105" s="3">
        <v>1988</v>
      </c>
      <c r="AK105" s="3">
        <v>16</v>
      </c>
      <c r="AL105" s="54">
        <v>131.80000000000001</v>
      </c>
      <c r="AM105" s="54">
        <v>2005</v>
      </c>
      <c r="AN105" s="54">
        <v>24</v>
      </c>
      <c r="AO105" s="3">
        <v>82</v>
      </c>
      <c r="AP105" s="3">
        <v>1995</v>
      </c>
      <c r="AQ105" s="3">
        <v>23</v>
      </c>
    </row>
    <row r="106" spans="1:43" x14ac:dyDescent="0.25">
      <c r="A106" s="3">
        <v>14010100</v>
      </c>
      <c r="B106" s="3" t="s">
        <v>2667</v>
      </c>
      <c r="C106" s="3">
        <v>10.955111110000001</v>
      </c>
      <c r="D106" s="3">
        <v>-74.995000000000005</v>
      </c>
      <c r="E106" s="3">
        <v>200</v>
      </c>
      <c r="F106" s="3" t="s">
        <v>1372</v>
      </c>
      <c r="G106" s="3" t="s">
        <v>2663</v>
      </c>
      <c r="H106" s="54">
        <v>3</v>
      </c>
      <c r="I106" s="54">
        <v>2018</v>
      </c>
      <c r="J106" s="54">
        <v>1</v>
      </c>
      <c r="K106" s="3">
        <v>2</v>
      </c>
      <c r="L106" s="3">
        <v>2003</v>
      </c>
      <c r="M106" s="3">
        <v>26</v>
      </c>
      <c r="N106" s="54">
        <v>42</v>
      </c>
      <c r="O106" s="54">
        <v>2010</v>
      </c>
      <c r="P106" s="54">
        <v>17</v>
      </c>
      <c r="Q106" s="3">
        <v>57</v>
      </c>
      <c r="R106" s="3">
        <v>2022</v>
      </c>
      <c r="S106" s="3">
        <v>22</v>
      </c>
      <c r="T106" s="54">
        <v>93</v>
      </c>
      <c r="U106" s="54">
        <v>2018</v>
      </c>
      <c r="V106" s="54">
        <v>14</v>
      </c>
      <c r="W106" s="3">
        <v>118</v>
      </c>
      <c r="X106" s="3">
        <v>2011</v>
      </c>
      <c r="Y106" s="3">
        <v>24</v>
      </c>
      <c r="Z106" s="54">
        <v>126</v>
      </c>
      <c r="AA106" s="54">
        <v>2020</v>
      </c>
      <c r="AB106" s="54">
        <v>8</v>
      </c>
      <c r="AC106" s="3">
        <v>133</v>
      </c>
      <c r="AD106" s="3">
        <v>2016</v>
      </c>
      <c r="AE106" s="3">
        <v>31</v>
      </c>
      <c r="AF106" s="54">
        <v>114</v>
      </c>
      <c r="AG106" s="54">
        <v>2019</v>
      </c>
      <c r="AH106" s="54">
        <v>18</v>
      </c>
      <c r="AI106" s="3">
        <v>126</v>
      </c>
      <c r="AJ106" s="3">
        <v>2011</v>
      </c>
      <c r="AK106" s="3">
        <v>15</v>
      </c>
      <c r="AL106" s="54">
        <v>135</v>
      </c>
      <c r="AM106" s="54">
        <v>2015</v>
      </c>
      <c r="AN106" s="54">
        <v>17</v>
      </c>
      <c r="AO106" s="3">
        <v>142</v>
      </c>
      <c r="AP106" s="3">
        <v>2001</v>
      </c>
      <c r="AQ106" s="3">
        <v>24</v>
      </c>
    </row>
    <row r="107" spans="1:43" x14ac:dyDescent="0.25">
      <c r="A107" s="3">
        <v>14015010</v>
      </c>
      <c r="B107" s="3" t="s">
        <v>2668</v>
      </c>
      <c r="C107" s="3">
        <v>10.794988</v>
      </c>
      <c r="D107" s="3">
        <v>-75.261671000000007</v>
      </c>
      <c r="E107" s="3">
        <v>20</v>
      </c>
      <c r="F107" s="3" t="s">
        <v>490</v>
      </c>
      <c r="G107" s="3" t="s">
        <v>2158</v>
      </c>
      <c r="H107" s="54">
        <v>21.8</v>
      </c>
      <c r="I107" s="54">
        <v>1981</v>
      </c>
      <c r="J107" s="54">
        <v>13</v>
      </c>
      <c r="K107" s="3">
        <v>1.1000000000000001</v>
      </c>
      <c r="L107" s="3">
        <v>1979</v>
      </c>
      <c r="M107" s="3">
        <v>9</v>
      </c>
      <c r="N107" s="54">
        <v>65.5</v>
      </c>
      <c r="O107" s="54">
        <v>2010</v>
      </c>
      <c r="P107" s="54">
        <v>8</v>
      </c>
      <c r="Q107" s="3">
        <v>75.5</v>
      </c>
      <c r="R107" s="3">
        <v>2006</v>
      </c>
      <c r="S107" s="3">
        <v>27</v>
      </c>
      <c r="T107" s="54">
        <v>108.5</v>
      </c>
      <c r="U107" s="54">
        <v>1979</v>
      </c>
      <c r="V107" s="54">
        <v>20</v>
      </c>
      <c r="W107" s="3">
        <v>125</v>
      </c>
      <c r="X107" s="3">
        <v>2007</v>
      </c>
      <c r="Y107" s="3">
        <v>9</v>
      </c>
      <c r="Z107" s="54">
        <v>75.099999999999994</v>
      </c>
      <c r="AA107" s="54">
        <v>1973</v>
      </c>
      <c r="AB107" s="54">
        <v>24</v>
      </c>
      <c r="AC107" s="3">
        <v>87.2</v>
      </c>
      <c r="AD107" s="3">
        <v>1988</v>
      </c>
      <c r="AE107" s="3">
        <v>8</v>
      </c>
      <c r="AF107" s="54">
        <v>127</v>
      </c>
      <c r="AG107" s="54">
        <v>1979</v>
      </c>
      <c r="AH107" s="54">
        <v>10</v>
      </c>
      <c r="AI107" s="3">
        <v>136.5</v>
      </c>
      <c r="AJ107" s="3">
        <v>2001</v>
      </c>
      <c r="AK107" s="3">
        <v>27</v>
      </c>
      <c r="AL107" s="54">
        <v>132</v>
      </c>
      <c r="AM107" s="54">
        <v>1977</v>
      </c>
      <c r="AN107" s="54">
        <v>13</v>
      </c>
      <c r="AO107" s="3">
        <v>100</v>
      </c>
      <c r="AP107" s="3">
        <v>1975</v>
      </c>
      <c r="AQ107" s="3">
        <v>9</v>
      </c>
    </row>
    <row r="108" spans="1:43" x14ac:dyDescent="0.25">
      <c r="A108" s="3">
        <v>14015080</v>
      </c>
      <c r="B108" s="3" t="s">
        <v>2669</v>
      </c>
      <c r="C108" s="3">
        <v>10.44725</v>
      </c>
      <c r="D108" s="3">
        <v>-75.516027780000002</v>
      </c>
      <c r="E108" s="3">
        <v>2</v>
      </c>
      <c r="F108" s="3" t="s">
        <v>36</v>
      </c>
      <c r="G108" s="3" t="s">
        <v>2158</v>
      </c>
      <c r="H108" s="54">
        <v>117</v>
      </c>
      <c r="I108" s="54">
        <v>2025</v>
      </c>
      <c r="J108" s="54">
        <v>3</v>
      </c>
      <c r="K108" s="3">
        <v>7.4</v>
      </c>
      <c r="L108" s="3">
        <v>1986</v>
      </c>
      <c r="M108" s="3">
        <v>25</v>
      </c>
      <c r="N108" s="54">
        <v>27.6</v>
      </c>
      <c r="O108" s="54">
        <v>1974</v>
      </c>
      <c r="P108" s="54">
        <v>30</v>
      </c>
      <c r="Q108" s="3">
        <v>92.3</v>
      </c>
      <c r="R108" s="3">
        <v>1979</v>
      </c>
      <c r="S108" s="3">
        <v>28</v>
      </c>
      <c r="T108" s="54">
        <v>171.3</v>
      </c>
      <c r="U108" s="54">
        <v>1987</v>
      </c>
      <c r="V108" s="54">
        <v>16</v>
      </c>
      <c r="W108" s="3">
        <v>129.30000000000001</v>
      </c>
      <c r="X108" s="3">
        <v>2022</v>
      </c>
      <c r="Y108" s="3">
        <v>27</v>
      </c>
      <c r="Z108" s="54">
        <v>161.5</v>
      </c>
      <c r="AA108" s="54">
        <v>1992</v>
      </c>
      <c r="AB108" s="54">
        <v>13</v>
      </c>
      <c r="AC108" s="3">
        <v>121.1</v>
      </c>
      <c r="AD108" s="3">
        <v>2007</v>
      </c>
      <c r="AE108" s="3">
        <v>17</v>
      </c>
      <c r="AF108" s="54">
        <v>183.1</v>
      </c>
      <c r="AG108" s="54">
        <v>2007</v>
      </c>
      <c r="AH108" s="54">
        <v>15</v>
      </c>
      <c r="AI108" s="3">
        <v>222</v>
      </c>
      <c r="AJ108" s="3">
        <v>2016</v>
      </c>
      <c r="AK108" s="3">
        <v>2</v>
      </c>
      <c r="AL108" s="54">
        <v>161.80000000000001</v>
      </c>
      <c r="AM108" s="54">
        <v>2003</v>
      </c>
      <c r="AN108" s="54">
        <v>29</v>
      </c>
      <c r="AO108" s="3">
        <v>157</v>
      </c>
      <c r="AP108" s="3">
        <v>1970</v>
      </c>
      <c r="AQ108" s="3">
        <v>4</v>
      </c>
    </row>
    <row r="109" spans="1:43" x14ac:dyDescent="0.25">
      <c r="A109" s="3">
        <v>15010010</v>
      </c>
      <c r="B109" s="3" t="s">
        <v>2670</v>
      </c>
      <c r="C109" s="3">
        <v>11.14083333</v>
      </c>
      <c r="D109" s="3">
        <v>-74.12</v>
      </c>
      <c r="E109" s="3">
        <v>640</v>
      </c>
      <c r="F109" s="3" t="s">
        <v>33</v>
      </c>
      <c r="G109" s="3" t="s">
        <v>32</v>
      </c>
      <c r="H109" s="54">
        <v>105</v>
      </c>
      <c r="I109" s="54">
        <v>1971</v>
      </c>
      <c r="J109" s="54">
        <v>20</v>
      </c>
      <c r="K109" s="3">
        <v>42</v>
      </c>
      <c r="L109" s="3">
        <v>1991</v>
      </c>
      <c r="M109" s="3">
        <v>11</v>
      </c>
      <c r="N109" s="54">
        <v>137</v>
      </c>
      <c r="O109" s="54">
        <v>1996</v>
      </c>
      <c r="P109" s="54">
        <v>11</v>
      </c>
      <c r="Q109" s="3">
        <v>83</v>
      </c>
      <c r="R109" s="3">
        <v>1987</v>
      </c>
      <c r="S109" s="3">
        <v>25</v>
      </c>
      <c r="T109" s="54">
        <v>140</v>
      </c>
      <c r="U109" s="54">
        <v>1993</v>
      </c>
      <c r="V109" s="54">
        <v>13</v>
      </c>
      <c r="W109" s="3">
        <v>118</v>
      </c>
      <c r="X109" s="3">
        <v>1997</v>
      </c>
      <c r="Y109" s="3">
        <v>7</v>
      </c>
      <c r="Z109" s="54">
        <v>104</v>
      </c>
      <c r="AA109" s="54">
        <v>2000</v>
      </c>
      <c r="AB109" s="54">
        <v>21</v>
      </c>
      <c r="AC109" s="3">
        <v>135</v>
      </c>
      <c r="AD109" s="3">
        <v>1969</v>
      </c>
      <c r="AE109" s="3">
        <v>16</v>
      </c>
      <c r="AF109" s="54">
        <v>103</v>
      </c>
      <c r="AG109" s="54">
        <v>1976</v>
      </c>
      <c r="AH109" s="54">
        <v>28</v>
      </c>
      <c r="AI109" s="3">
        <v>180</v>
      </c>
      <c r="AJ109" s="3">
        <v>1975</v>
      </c>
      <c r="AK109" s="3">
        <v>16</v>
      </c>
      <c r="AL109" s="54">
        <v>180</v>
      </c>
      <c r="AM109" s="54">
        <v>1969</v>
      </c>
      <c r="AN109" s="54">
        <v>7</v>
      </c>
      <c r="AO109" s="3">
        <v>100</v>
      </c>
      <c r="AP109" s="3">
        <v>1999</v>
      </c>
      <c r="AQ109" s="3">
        <v>1</v>
      </c>
    </row>
    <row r="110" spans="1:43" x14ac:dyDescent="0.25">
      <c r="A110" s="3">
        <v>15010020</v>
      </c>
      <c r="B110" s="3" t="s">
        <v>2671</v>
      </c>
      <c r="C110" s="3">
        <v>11.250130560000001</v>
      </c>
      <c r="D110" s="3">
        <v>-73.764750000000006</v>
      </c>
      <c r="E110" s="3">
        <v>30</v>
      </c>
      <c r="F110" s="3" t="s">
        <v>33</v>
      </c>
      <c r="G110" s="3" t="s">
        <v>32</v>
      </c>
      <c r="H110" s="54">
        <v>140</v>
      </c>
      <c r="I110" s="54">
        <v>2009</v>
      </c>
      <c r="J110" s="54">
        <v>20</v>
      </c>
      <c r="K110" s="3">
        <v>87</v>
      </c>
      <c r="L110" s="3">
        <v>2005</v>
      </c>
      <c r="M110" s="3">
        <v>14</v>
      </c>
      <c r="N110" s="54">
        <v>173</v>
      </c>
      <c r="O110" s="54">
        <v>1991</v>
      </c>
      <c r="P110" s="54">
        <v>12</v>
      </c>
      <c r="Q110" s="3">
        <v>170</v>
      </c>
      <c r="R110" s="3">
        <v>1983</v>
      </c>
      <c r="S110" s="3">
        <v>27</v>
      </c>
      <c r="T110" s="54">
        <v>143</v>
      </c>
      <c r="U110" s="54">
        <v>2004</v>
      </c>
      <c r="V110" s="54">
        <v>25</v>
      </c>
      <c r="W110" s="3">
        <v>170</v>
      </c>
      <c r="X110" s="3">
        <v>2010</v>
      </c>
      <c r="Y110" s="3">
        <v>24</v>
      </c>
      <c r="Z110" s="54">
        <v>145</v>
      </c>
      <c r="AA110" s="54">
        <v>2017</v>
      </c>
      <c r="AB110" s="54">
        <v>15</v>
      </c>
      <c r="AC110" s="3">
        <v>150</v>
      </c>
      <c r="AD110" s="3">
        <v>2013</v>
      </c>
      <c r="AE110" s="3">
        <v>11</v>
      </c>
      <c r="AF110" s="54">
        <v>140</v>
      </c>
      <c r="AG110" s="54">
        <v>2007</v>
      </c>
      <c r="AH110" s="54">
        <v>7</v>
      </c>
      <c r="AI110" s="3">
        <v>200</v>
      </c>
      <c r="AJ110" s="3">
        <v>1996</v>
      </c>
      <c r="AK110" s="3">
        <v>23</v>
      </c>
      <c r="AL110" s="54">
        <v>190</v>
      </c>
      <c r="AM110" s="54">
        <v>1988</v>
      </c>
      <c r="AN110" s="54">
        <v>26</v>
      </c>
      <c r="AO110" s="3">
        <v>141</v>
      </c>
      <c r="AP110" s="3">
        <v>1987</v>
      </c>
      <c r="AQ110" s="3">
        <v>2</v>
      </c>
    </row>
    <row r="111" spans="1:43" x14ac:dyDescent="0.25">
      <c r="A111" s="3">
        <v>15010040</v>
      </c>
      <c r="B111" s="3" t="s">
        <v>2672</v>
      </c>
      <c r="C111" s="3">
        <v>11.085361109999999</v>
      </c>
      <c r="D111" s="3">
        <v>-74.079861109999996</v>
      </c>
      <c r="E111" s="3">
        <v>20</v>
      </c>
      <c r="F111" s="3" t="s">
        <v>33</v>
      </c>
      <c r="G111" s="3" t="s">
        <v>32</v>
      </c>
      <c r="H111" s="54">
        <v>70</v>
      </c>
      <c r="I111" s="54">
        <v>2025</v>
      </c>
      <c r="J111" s="54">
        <v>3</v>
      </c>
      <c r="K111" s="3">
        <v>90</v>
      </c>
      <c r="L111" s="3">
        <v>1996</v>
      </c>
      <c r="M111" s="3">
        <v>23</v>
      </c>
      <c r="N111" s="54">
        <v>40</v>
      </c>
      <c r="O111" s="54">
        <v>1995</v>
      </c>
      <c r="P111" s="54">
        <v>30</v>
      </c>
      <c r="Q111" s="3">
        <v>98</v>
      </c>
      <c r="R111" s="3">
        <v>2024</v>
      </c>
      <c r="S111" s="3">
        <v>27</v>
      </c>
      <c r="T111" s="54">
        <v>99</v>
      </c>
      <c r="U111" s="54">
        <v>2024</v>
      </c>
      <c r="V111" s="54">
        <v>1</v>
      </c>
      <c r="W111" s="3">
        <v>150</v>
      </c>
      <c r="X111" s="3">
        <v>2024</v>
      </c>
      <c r="Y111" s="3">
        <v>8</v>
      </c>
      <c r="Z111" s="54">
        <v>125</v>
      </c>
      <c r="AA111" s="54">
        <v>2024</v>
      </c>
      <c r="AB111" s="54">
        <v>18</v>
      </c>
      <c r="AC111" s="3">
        <v>125</v>
      </c>
      <c r="AD111" s="3">
        <v>2024</v>
      </c>
      <c r="AE111" s="3">
        <v>31</v>
      </c>
      <c r="AF111" s="54">
        <v>129</v>
      </c>
      <c r="AG111" s="54">
        <v>1984</v>
      </c>
      <c r="AH111" s="54">
        <v>25</v>
      </c>
      <c r="AI111" s="3">
        <v>133</v>
      </c>
      <c r="AJ111" s="3">
        <v>2016</v>
      </c>
      <c r="AK111" s="3">
        <v>1</v>
      </c>
      <c r="AL111" s="54">
        <v>128</v>
      </c>
      <c r="AM111" s="54">
        <v>2016</v>
      </c>
      <c r="AN111" s="54">
        <v>19</v>
      </c>
      <c r="AO111" s="3">
        <v>101</v>
      </c>
      <c r="AP111" s="3">
        <v>1999</v>
      </c>
      <c r="AQ111" s="3">
        <v>13</v>
      </c>
    </row>
    <row r="112" spans="1:43" x14ac:dyDescent="0.25">
      <c r="A112" s="3">
        <v>15010300</v>
      </c>
      <c r="B112" s="3" t="s">
        <v>2673</v>
      </c>
      <c r="C112" s="3">
        <v>11.25638889</v>
      </c>
      <c r="D112" s="3">
        <v>-73.83666667</v>
      </c>
      <c r="E112" s="3">
        <v>45</v>
      </c>
      <c r="F112" s="3" t="s">
        <v>33</v>
      </c>
      <c r="G112" s="3" t="s">
        <v>32</v>
      </c>
      <c r="H112" s="54">
        <v>146</v>
      </c>
      <c r="I112" s="54">
        <v>2009</v>
      </c>
      <c r="J112" s="54">
        <v>20</v>
      </c>
      <c r="K112" s="3">
        <v>117</v>
      </c>
      <c r="L112" s="3">
        <v>1991</v>
      </c>
      <c r="M112" s="3">
        <v>10</v>
      </c>
      <c r="N112" s="54">
        <v>197</v>
      </c>
      <c r="O112" s="54">
        <v>2010</v>
      </c>
      <c r="P112" s="54">
        <v>5</v>
      </c>
      <c r="Q112" s="3">
        <v>139</v>
      </c>
      <c r="R112" s="3">
        <v>1990</v>
      </c>
      <c r="S112" s="3">
        <v>30</v>
      </c>
      <c r="T112" s="54">
        <v>130</v>
      </c>
      <c r="U112" s="54">
        <v>2013</v>
      </c>
      <c r="V112" s="54">
        <v>20</v>
      </c>
      <c r="W112" s="3">
        <v>183</v>
      </c>
      <c r="X112" s="3">
        <v>2000</v>
      </c>
      <c r="Y112" s="3">
        <v>24</v>
      </c>
      <c r="Z112" s="54">
        <v>143</v>
      </c>
      <c r="AA112" s="54">
        <v>2006</v>
      </c>
      <c r="AB112" s="54">
        <v>27</v>
      </c>
      <c r="AC112" s="3">
        <v>150</v>
      </c>
      <c r="AD112" s="3">
        <v>2008</v>
      </c>
      <c r="AE112" s="3">
        <v>2</v>
      </c>
      <c r="AF112" s="54">
        <v>216</v>
      </c>
      <c r="AG112" s="54">
        <v>1991</v>
      </c>
      <c r="AH112" s="54">
        <v>29</v>
      </c>
      <c r="AI112" s="3">
        <v>213.7</v>
      </c>
      <c r="AJ112" s="3">
        <v>1992</v>
      </c>
      <c r="AK112" s="3">
        <v>6</v>
      </c>
      <c r="AL112" s="54">
        <v>175</v>
      </c>
      <c r="AM112" s="54">
        <v>1977</v>
      </c>
      <c r="AN112" s="54">
        <v>10</v>
      </c>
      <c r="AO112" s="3">
        <v>170</v>
      </c>
      <c r="AP112" s="3">
        <v>2010</v>
      </c>
      <c r="AQ112" s="3">
        <v>26</v>
      </c>
    </row>
    <row r="113" spans="1:43" x14ac:dyDescent="0.25">
      <c r="A113" s="3">
        <v>15010310</v>
      </c>
      <c r="B113" s="3" t="s">
        <v>2674</v>
      </c>
      <c r="C113" s="3">
        <v>11.100277780000001</v>
      </c>
      <c r="D113" s="3">
        <v>-73.843222220000001</v>
      </c>
      <c r="E113" s="3">
        <v>750</v>
      </c>
      <c r="F113" s="3" t="s">
        <v>33</v>
      </c>
      <c r="G113" s="3" t="s">
        <v>32</v>
      </c>
      <c r="H113" s="54">
        <v>140</v>
      </c>
      <c r="I113" s="54">
        <v>2025</v>
      </c>
      <c r="J113" s="54">
        <v>4</v>
      </c>
      <c r="K113" s="3">
        <v>97</v>
      </c>
      <c r="L113" s="3">
        <v>2009</v>
      </c>
      <c r="M113" s="3">
        <v>4</v>
      </c>
      <c r="N113" s="54">
        <v>110.8</v>
      </c>
      <c r="O113" s="54">
        <v>2013</v>
      </c>
      <c r="P113" s="54">
        <v>29</v>
      </c>
      <c r="Q113" s="3">
        <v>189</v>
      </c>
      <c r="R113" s="3">
        <v>2025</v>
      </c>
      <c r="S113" s="3">
        <v>20</v>
      </c>
      <c r="T113" s="54">
        <v>121.2</v>
      </c>
      <c r="U113" s="54">
        <v>2017</v>
      </c>
      <c r="V113" s="54">
        <v>31</v>
      </c>
      <c r="W113" s="3">
        <v>129</v>
      </c>
      <c r="X113" s="3">
        <v>2022</v>
      </c>
      <c r="Y113" s="3">
        <v>24</v>
      </c>
      <c r="Z113" s="54">
        <v>129.30000000000001</v>
      </c>
      <c r="AA113" s="54">
        <v>2007</v>
      </c>
      <c r="AB113" s="54">
        <v>1</v>
      </c>
      <c r="AC113" s="3">
        <v>130</v>
      </c>
      <c r="AD113" s="3">
        <v>2021</v>
      </c>
      <c r="AE113" s="3">
        <v>18</v>
      </c>
      <c r="AF113" s="54">
        <v>106.7</v>
      </c>
      <c r="AG113" s="54">
        <v>2016</v>
      </c>
      <c r="AH113" s="54">
        <v>28</v>
      </c>
      <c r="AI113" s="3">
        <v>120</v>
      </c>
      <c r="AJ113" s="3">
        <v>2013</v>
      </c>
      <c r="AK113" s="3">
        <v>1</v>
      </c>
      <c r="AL113" s="54">
        <v>131</v>
      </c>
      <c r="AM113" s="54">
        <v>2018</v>
      </c>
      <c r="AN113" s="54">
        <v>17</v>
      </c>
      <c r="AO113" s="3">
        <v>94.6</v>
      </c>
      <c r="AP113" s="3">
        <v>2010</v>
      </c>
      <c r="AQ113" s="3">
        <v>25</v>
      </c>
    </row>
    <row r="114" spans="1:43" x14ac:dyDescent="0.25">
      <c r="A114" s="3">
        <v>15010501</v>
      </c>
      <c r="B114" s="3" t="s">
        <v>2675</v>
      </c>
      <c r="C114" s="3">
        <v>11.222222220000001</v>
      </c>
      <c r="D114" s="3">
        <v>-74.179916669999997</v>
      </c>
      <c r="E114" s="3">
        <v>20</v>
      </c>
      <c r="F114" s="3" t="s">
        <v>33</v>
      </c>
      <c r="G114" s="3" t="s">
        <v>32</v>
      </c>
      <c r="H114" s="54">
        <v>53</v>
      </c>
      <c r="I114" s="54">
        <v>2025</v>
      </c>
      <c r="J114" s="54">
        <v>4</v>
      </c>
      <c r="K114" s="3">
        <v>6.2</v>
      </c>
      <c r="L114" s="3">
        <v>2024</v>
      </c>
      <c r="M114" s="3">
        <v>7</v>
      </c>
      <c r="N114" s="54">
        <v>7.5</v>
      </c>
      <c r="O114" s="54">
        <v>2017</v>
      </c>
      <c r="P114" s="54">
        <v>12</v>
      </c>
      <c r="Q114" s="3">
        <v>88.3</v>
      </c>
      <c r="R114" s="3">
        <v>2022</v>
      </c>
      <c r="S114" s="3">
        <v>19</v>
      </c>
      <c r="T114" s="54">
        <v>106.5</v>
      </c>
      <c r="U114" s="54">
        <v>2017</v>
      </c>
      <c r="V114" s="54">
        <v>16</v>
      </c>
      <c r="W114" s="3">
        <v>111.3</v>
      </c>
      <c r="X114" s="3">
        <v>2022</v>
      </c>
      <c r="Y114" s="3">
        <v>24</v>
      </c>
      <c r="Z114" s="54">
        <v>61.5</v>
      </c>
      <c r="AA114" s="54">
        <v>2020</v>
      </c>
      <c r="AB114" s="54">
        <v>11</v>
      </c>
      <c r="AC114" s="3">
        <v>155</v>
      </c>
      <c r="AD114" s="3">
        <v>2025</v>
      </c>
      <c r="AE114" s="3">
        <v>3</v>
      </c>
      <c r="AF114" s="54">
        <v>58.1</v>
      </c>
      <c r="AG114" s="54">
        <v>2021</v>
      </c>
      <c r="AH114" s="54">
        <v>28</v>
      </c>
      <c r="AI114" s="3">
        <v>164</v>
      </c>
      <c r="AJ114" s="3">
        <v>2018</v>
      </c>
      <c r="AK114" s="3">
        <v>21</v>
      </c>
      <c r="AL114" s="54">
        <v>131.9</v>
      </c>
      <c r="AM114" s="54">
        <v>2017</v>
      </c>
      <c r="AN114" s="54">
        <v>8</v>
      </c>
      <c r="AO114" s="3">
        <v>33.700000000000003</v>
      </c>
      <c r="AP114" s="3">
        <v>2017</v>
      </c>
      <c r="AQ114" s="3">
        <v>5</v>
      </c>
    </row>
    <row r="115" spans="1:43" x14ac:dyDescent="0.25">
      <c r="A115" s="3">
        <v>15015050</v>
      </c>
      <c r="B115" s="3" t="s">
        <v>2676</v>
      </c>
      <c r="C115" s="3">
        <v>11.114694399999999</v>
      </c>
      <c r="D115" s="3">
        <v>-74.231027777999998</v>
      </c>
      <c r="E115" s="3">
        <v>4</v>
      </c>
      <c r="F115" s="3" t="s">
        <v>33</v>
      </c>
      <c r="G115" s="3" t="s">
        <v>32</v>
      </c>
      <c r="H115" s="54">
        <v>64.3</v>
      </c>
      <c r="I115" s="54">
        <v>1987</v>
      </c>
      <c r="J115" s="54">
        <v>22</v>
      </c>
      <c r="K115" s="3">
        <v>28.3</v>
      </c>
      <c r="L115" s="3">
        <v>1978</v>
      </c>
      <c r="M115" s="3">
        <v>5</v>
      </c>
      <c r="N115" s="54">
        <v>17</v>
      </c>
      <c r="O115" s="54">
        <v>2010</v>
      </c>
      <c r="P115" s="54">
        <v>8</v>
      </c>
      <c r="Q115" s="3">
        <v>54.1</v>
      </c>
      <c r="R115" s="3">
        <v>2023</v>
      </c>
      <c r="S115" s="3">
        <v>30</v>
      </c>
      <c r="T115" s="54">
        <v>94.2</v>
      </c>
      <c r="U115" s="54">
        <v>1986</v>
      </c>
      <c r="V115" s="54">
        <v>26</v>
      </c>
      <c r="W115" s="3">
        <v>105</v>
      </c>
      <c r="X115" s="3">
        <v>1998</v>
      </c>
      <c r="Y115" s="3">
        <v>27</v>
      </c>
      <c r="Z115" s="54">
        <v>75.7</v>
      </c>
      <c r="AA115" s="54">
        <v>1988</v>
      </c>
      <c r="AB115" s="54">
        <v>12</v>
      </c>
      <c r="AC115" s="3">
        <v>133.30000000000001</v>
      </c>
      <c r="AD115" s="3">
        <v>2021</v>
      </c>
      <c r="AE115" s="3">
        <v>30</v>
      </c>
      <c r="AF115" s="54">
        <v>87.3</v>
      </c>
      <c r="AG115" s="54">
        <v>1977</v>
      </c>
      <c r="AH115" s="54">
        <v>26</v>
      </c>
      <c r="AI115" s="3">
        <v>142.30000000000001</v>
      </c>
      <c r="AJ115" s="3">
        <v>1984</v>
      </c>
      <c r="AK115" s="3">
        <v>28</v>
      </c>
      <c r="AL115" s="54">
        <v>100.8</v>
      </c>
      <c r="AM115" s="54">
        <v>1999</v>
      </c>
      <c r="AN115" s="54">
        <v>14</v>
      </c>
      <c r="AO115" s="3">
        <v>65.2</v>
      </c>
      <c r="AP115" s="3">
        <v>1981</v>
      </c>
      <c r="AQ115" s="3">
        <v>10</v>
      </c>
    </row>
    <row r="116" spans="1:43" x14ac:dyDescent="0.25">
      <c r="A116" s="3">
        <v>15015100</v>
      </c>
      <c r="B116" s="3" t="s">
        <v>2677</v>
      </c>
      <c r="C116" s="3">
        <v>11.301674</v>
      </c>
      <c r="D116" s="3">
        <v>-73.928809000000001</v>
      </c>
      <c r="E116" s="3">
        <v>23</v>
      </c>
      <c r="F116" s="3" t="s">
        <v>33</v>
      </c>
      <c r="G116" s="3" t="s">
        <v>32</v>
      </c>
      <c r="H116" s="54">
        <v>95</v>
      </c>
      <c r="I116" s="54">
        <v>2002</v>
      </c>
      <c r="J116" s="54">
        <v>2</v>
      </c>
      <c r="K116" s="3">
        <v>92.6</v>
      </c>
      <c r="L116" s="3">
        <v>1998</v>
      </c>
      <c r="M116" s="3">
        <v>7</v>
      </c>
      <c r="N116" s="54">
        <v>112.3</v>
      </c>
      <c r="O116" s="54">
        <v>1991</v>
      </c>
      <c r="P116" s="54">
        <v>11</v>
      </c>
      <c r="Q116" s="3">
        <v>200.9</v>
      </c>
      <c r="R116" s="3">
        <v>1983</v>
      </c>
      <c r="S116" s="3">
        <v>26</v>
      </c>
      <c r="T116" s="54">
        <v>110.6</v>
      </c>
      <c r="U116" s="54">
        <v>1987</v>
      </c>
      <c r="V116" s="54">
        <v>4</v>
      </c>
      <c r="W116" s="3">
        <v>137.69999999999999</v>
      </c>
      <c r="X116" s="3">
        <v>1978</v>
      </c>
      <c r="Y116" s="3">
        <v>3</v>
      </c>
      <c r="Z116" s="54">
        <v>112.8</v>
      </c>
      <c r="AA116" s="54">
        <v>1981</v>
      </c>
      <c r="AB116" s="54">
        <v>17</v>
      </c>
      <c r="AC116" s="3">
        <v>126</v>
      </c>
      <c r="AD116" s="3">
        <v>1988</v>
      </c>
      <c r="AE116" s="3">
        <v>9</v>
      </c>
      <c r="AF116" s="54">
        <v>121.6</v>
      </c>
      <c r="AG116" s="54">
        <v>1979</v>
      </c>
      <c r="AH116" s="54">
        <v>22</v>
      </c>
      <c r="AI116" s="3">
        <v>142.80000000000001</v>
      </c>
      <c r="AJ116" s="3">
        <v>1993</v>
      </c>
      <c r="AK116" s="3">
        <v>31</v>
      </c>
      <c r="AL116" s="54">
        <v>173.8</v>
      </c>
      <c r="AM116" s="54">
        <v>1984</v>
      </c>
      <c r="AN116" s="54">
        <v>29</v>
      </c>
      <c r="AO116" s="3">
        <v>166.6</v>
      </c>
      <c r="AP116" s="3">
        <v>1985</v>
      </c>
      <c r="AQ116" s="3">
        <v>6</v>
      </c>
    </row>
    <row r="117" spans="1:43" x14ac:dyDescent="0.25">
      <c r="A117" s="3">
        <v>15015120</v>
      </c>
      <c r="B117" s="3" t="s">
        <v>2678</v>
      </c>
      <c r="C117" s="3">
        <v>11.223055560000001</v>
      </c>
      <c r="D117" s="3">
        <v>-74.185916669999997</v>
      </c>
      <c r="E117" s="3">
        <v>7</v>
      </c>
      <c r="F117" s="3" t="s">
        <v>33</v>
      </c>
      <c r="G117" s="3" t="s">
        <v>32</v>
      </c>
      <c r="H117" s="54">
        <v>44</v>
      </c>
      <c r="I117" s="54">
        <v>1977</v>
      </c>
      <c r="J117" s="54">
        <v>18</v>
      </c>
      <c r="K117" s="3">
        <v>9.6999999999999993</v>
      </c>
      <c r="L117" s="3">
        <v>1981</v>
      </c>
      <c r="M117" s="3">
        <v>23</v>
      </c>
      <c r="N117" s="54">
        <v>36.799999999999997</v>
      </c>
      <c r="O117" s="54">
        <v>1989</v>
      </c>
      <c r="P117" s="54">
        <v>9</v>
      </c>
      <c r="Q117" s="3">
        <v>50.2</v>
      </c>
      <c r="R117" s="3">
        <v>1992</v>
      </c>
      <c r="S117" s="3">
        <v>29</v>
      </c>
      <c r="T117" s="54">
        <v>95.7</v>
      </c>
      <c r="U117" s="54">
        <v>1986</v>
      </c>
      <c r="V117" s="54">
        <v>26</v>
      </c>
      <c r="W117" s="3">
        <v>124.8</v>
      </c>
      <c r="X117" s="3">
        <v>1998</v>
      </c>
      <c r="Y117" s="3">
        <v>28</v>
      </c>
      <c r="Z117" s="54">
        <v>87.2</v>
      </c>
      <c r="AA117" s="54">
        <v>1987</v>
      </c>
      <c r="AB117" s="54">
        <v>18</v>
      </c>
      <c r="AC117" s="3">
        <v>130.6</v>
      </c>
      <c r="AD117" s="3">
        <v>1989</v>
      </c>
      <c r="AE117" s="3">
        <v>29</v>
      </c>
      <c r="AF117" s="54">
        <v>102.8</v>
      </c>
      <c r="AG117" s="54">
        <v>1995</v>
      </c>
      <c r="AH117" s="54">
        <v>16</v>
      </c>
      <c r="AI117" s="3">
        <v>126.4</v>
      </c>
      <c r="AJ117" s="3">
        <v>1996</v>
      </c>
      <c r="AK117" s="3">
        <v>18</v>
      </c>
      <c r="AL117" s="54">
        <v>105.6</v>
      </c>
      <c r="AM117" s="54">
        <v>1990</v>
      </c>
      <c r="AN117" s="54">
        <v>4</v>
      </c>
      <c r="AO117" s="3">
        <v>52.2</v>
      </c>
      <c r="AP117" s="3">
        <v>1999</v>
      </c>
      <c r="AQ117" s="3">
        <v>14</v>
      </c>
    </row>
    <row r="118" spans="1:43" x14ac:dyDescent="0.25">
      <c r="A118" s="3">
        <v>15030010</v>
      </c>
      <c r="B118" s="3" t="s">
        <v>2679</v>
      </c>
      <c r="C118" s="3">
        <v>11.27522222</v>
      </c>
      <c r="D118" s="3">
        <v>-73.312194439999999</v>
      </c>
      <c r="E118" s="3">
        <v>5</v>
      </c>
      <c r="F118" s="3" t="s">
        <v>448</v>
      </c>
      <c r="G118" s="3" t="s">
        <v>41</v>
      </c>
      <c r="H118" s="54">
        <v>100</v>
      </c>
      <c r="I118" s="54">
        <v>1984</v>
      </c>
      <c r="J118" s="54">
        <v>7</v>
      </c>
      <c r="K118" s="3">
        <v>120</v>
      </c>
      <c r="L118" s="3">
        <v>1991</v>
      </c>
      <c r="M118" s="3">
        <v>10</v>
      </c>
      <c r="N118" s="54">
        <v>170</v>
      </c>
      <c r="O118" s="54">
        <v>2013</v>
      </c>
      <c r="P118" s="54">
        <v>3</v>
      </c>
      <c r="Q118" s="3">
        <v>152.5</v>
      </c>
      <c r="R118" s="3">
        <v>1998</v>
      </c>
      <c r="S118" s="3">
        <v>13</v>
      </c>
      <c r="T118" s="54">
        <v>200</v>
      </c>
      <c r="U118" s="54">
        <v>2016</v>
      </c>
      <c r="V118" s="54">
        <v>9</v>
      </c>
      <c r="W118" s="3">
        <v>140</v>
      </c>
      <c r="X118" s="3">
        <v>2016</v>
      </c>
      <c r="Y118" s="3">
        <v>26</v>
      </c>
      <c r="Z118" s="54">
        <v>136.80000000000001</v>
      </c>
      <c r="AA118" s="54">
        <v>1995</v>
      </c>
      <c r="AB118" s="54">
        <v>27</v>
      </c>
      <c r="AC118" s="3">
        <v>180</v>
      </c>
      <c r="AD118" s="3">
        <v>1971</v>
      </c>
      <c r="AE118" s="3">
        <v>27</v>
      </c>
      <c r="AF118" s="54">
        <v>170</v>
      </c>
      <c r="AG118" s="54">
        <v>1998</v>
      </c>
      <c r="AH118" s="54">
        <v>27</v>
      </c>
      <c r="AI118" s="3">
        <v>193</v>
      </c>
      <c r="AJ118" s="3">
        <v>1973</v>
      </c>
      <c r="AK118" s="3">
        <v>25</v>
      </c>
      <c r="AL118" s="54">
        <v>179</v>
      </c>
      <c r="AM118" s="54">
        <v>2006</v>
      </c>
      <c r="AN118" s="54">
        <v>14</v>
      </c>
      <c r="AO118" s="3">
        <v>263.5</v>
      </c>
      <c r="AP118" s="3">
        <v>1999</v>
      </c>
      <c r="AQ118" s="3">
        <v>1</v>
      </c>
    </row>
    <row r="119" spans="1:43" x14ac:dyDescent="0.25">
      <c r="A119" s="3">
        <v>15035020</v>
      </c>
      <c r="B119" s="3" t="s">
        <v>2680</v>
      </c>
      <c r="C119" s="3">
        <v>11.2525</v>
      </c>
      <c r="D119" s="3">
        <v>-73.411388889999998</v>
      </c>
      <c r="E119" s="3">
        <v>5</v>
      </c>
      <c r="F119" s="3" t="s">
        <v>448</v>
      </c>
      <c r="G119" s="3" t="s">
        <v>41</v>
      </c>
      <c r="H119" s="54">
        <v>125.2</v>
      </c>
      <c r="I119" s="54">
        <v>2005</v>
      </c>
      <c r="J119" s="54">
        <v>24</v>
      </c>
      <c r="K119" s="3">
        <v>43.3</v>
      </c>
      <c r="L119" s="3">
        <v>2000</v>
      </c>
      <c r="M119" s="3">
        <v>23</v>
      </c>
      <c r="N119" s="54">
        <v>100.4</v>
      </c>
      <c r="O119" s="54">
        <v>2010</v>
      </c>
      <c r="P119" s="54">
        <v>7</v>
      </c>
      <c r="Q119" s="3">
        <v>112</v>
      </c>
      <c r="R119" s="3">
        <v>2005</v>
      </c>
      <c r="S119" s="3">
        <v>25</v>
      </c>
      <c r="T119" s="54">
        <v>125</v>
      </c>
      <c r="U119" s="54">
        <v>2006</v>
      </c>
      <c r="V119" s="54">
        <v>6</v>
      </c>
      <c r="W119" s="3">
        <v>132</v>
      </c>
      <c r="X119" s="3">
        <v>2005</v>
      </c>
      <c r="Y119" s="3">
        <v>30</v>
      </c>
      <c r="Z119" s="54">
        <v>100</v>
      </c>
      <c r="AA119" s="54">
        <v>1998</v>
      </c>
      <c r="AB119" s="54">
        <v>6</v>
      </c>
      <c r="AC119" s="3">
        <v>250</v>
      </c>
      <c r="AD119" s="3">
        <v>2007</v>
      </c>
      <c r="AE119" s="3">
        <v>26</v>
      </c>
      <c r="AF119" s="54">
        <v>110.5</v>
      </c>
      <c r="AG119" s="54">
        <v>2010</v>
      </c>
      <c r="AH119" s="54">
        <v>7</v>
      </c>
      <c r="AI119" s="3">
        <v>135</v>
      </c>
      <c r="AJ119" s="3">
        <v>2009</v>
      </c>
      <c r="AK119" s="3">
        <v>22</v>
      </c>
      <c r="AL119" s="54">
        <v>152</v>
      </c>
      <c r="AM119" s="54">
        <v>1994</v>
      </c>
      <c r="AN119" s="54">
        <v>17</v>
      </c>
      <c r="AO119" s="3">
        <v>140.19999999999999</v>
      </c>
      <c r="AP119" s="3">
        <v>2010</v>
      </c>
      <c r="AQ119" s="3">
        <v>7</v>
      </c>
    </row>
    <row r="120" spans="1:43" x14ac:dyDescent="0.25">
      <c r="A120" s="3">
        <v>15045010</v>
      </c>
      <c r="B120" s="3" t="s">
        <v>2681</v>
      </c>
      <c r="C120" s="3">
        <v>11.26388889</v>
      </c>
      <c r="D120" s="3">
        <v>-73.030277780000006</v>
      </c>
      <c r="E120" s="3">
        <v>20</v>
      </c>
      <c r="F120" s="3" t="s">
        <v>42</v>
      </c>
      <c r="G120" s="3" t="s">
        <v>41</v>
      </c>
      <c r="H120" s="54">
        <v>97.2</v>
      </c>
      <c r="I120" s="54">
        <v>1977</v>
      </c>
      <c r="J120" s="54">
        <v>19</v>
      </c>
      <c r="K120" s="3">
        <v>104</v>
      </c>
      <c r="L120" s="3">
        <v>2024</v>
      </c>
      <c r="M120" s="3">
        <v>6</v>
      </c>
      <c r="N120" s="54">
        <v>135</v>
      </c>
      <c r="O120" s="54">
        <v>2010</v>
      </c>
      <c r="P120" s="54">
        <v>7</v>
      </c>
      <c r="Q120" s="3">
        <v>154.69999999999999</v>
      </c>
      <c r="R120" s="3">
        <v>1981</v>
      </c>
      <c r="S120" s="3">
        <v>19</v>
      </c>
      <c r="T120" s="54">
        <v>140.80000000000001</v>
      </c>
      <c r="U120" s="54">
        <v>1964</v>
      </c>
      <c r="V120" s="54">
        <v>30</v>
      </c>
      <c r="W120" s="3">
        <v>131.4</v>
      </c>
      <c r="X120" s="3">
        <v>2022</v>
      </c>
      <c r="Y120" s="3">
        <v>7</v>
      </c>
      <c r="Z120" s="54">
        <v>72</v>
      </c>
      <c r="AA120" s="54">
        <v>1981</v>
      </c>
      <c r="AB120" s="54">
        <v>10</v>
      </c>
      <c r="AC120" s="3">
        <v>121.9</v>
      </c>
      <c r="AD120" s="3">
        <v>1969</v>
      </c>
      <c r="AE120" s="3">
        <v>17</v>
      </c>
      <c r="AF120" s="54">
        <v>169.3</v>
      </c>
      <c r="AG120" s="54">
        <v>2011</v>
      </c>
      <c r="AH120" s="54">
        <v>18</v>
      </c>
      <c r="AI120" s="3">
        <v>126</v>
      </c>
      <c r="AJ120" s="3">
        <v>2010</v>
      </c>
      <c r="AK120" s="3">
        <v>28</v>
      </c>
      <c r="AL120" s="54">
        <v>134</v>
      </c>
      <c r="AM120" s="54">
        <v>2009</v>
      </c>
      <c r="AN120" s="54">
        <v>3</v>
      </c>
      <c r="AO120" s="3">
        <v>105.1</v>
      </c>
      <c r="AP120" s="3">
        <v>1975</v>
      </c>
      <c r="AQ120" s="3">
        <v>8</v>
      </c>
    </row>
    <row r="121" spans="1:43" x14ac:dyDescent="0.25">
      <c r="A121" s="3">
        <v>15050010</v>
      </c>
      <c r="B121" s="3" t="s">
        <v>2682</v>
      </c>
      <c r="C121" s="3">
        <v>11.42883333</v>
      </c>
      <c r="D121" s="3">
        <v>-73.052722220000007</v>
      </c>
      <c r="E121" s="3">
        <v>5</v>
      </c>
      <c r="F121" s="3" t="s">
        <v>42</v>
      </c>
      <c r="G121" s="3" t="s">
        <v>41</v>
      </c>
      <c r="H121" s="54">
        <v>76</v>
      </c>
      <c r="I121" s="54">
        <v>1977</v>
      </c>
      <c r="J121" s="54">
        <v>18</v>
      </c>
      <c r="K121" s="3">
        <v>29</v>
      </c>
      <c r="L121" s="3">
        <v>1981</v>
      </c>
      <c r="M121" s="3">
        <v>24</v>
      </c>
      <c r="N121" s="54">
        <v>60</v>
      </c>
      <c r="O121" s="54">
        <v>2010</v>
      </c>
      <c r="P121" s="54">
        <v>17</v>
      </c>
      <c r="Q121" s="3">
        <v>122</v>
      </c>
      <c r="R121" s="3">
        <v>1983</v>
      </c>
      <c r="S121" s="3">
        <v>18</v>
      </c>
      <c r="T121" s="54">
        <v>137</v>
      </c>
      <c r="U121" s="54">
        <v>1986</v>
      </c>
      <c r="V121" s="54">
        <v>26</v>
      </c>
      <c r="W121" s="3">
        <v>95</v>
      </c>
      <c r="X121" s="3">
        <v>2009</v>
      </c>
      <c r="Y121" s="3">
        <v>27</v>
      </c>
      <c r="Z121" s="54">
        <v>98</v>
      </c>
      <c r="AA121" s="54">
        <v>1998</v>
      </c>
      <c r="AB121" s="54">
        <v>21</v>
      </c>
      <c r="AC121" s="3">
        <v>135</v>
      </c>
      <c r="AD121" s="3">
        <v>2020</v>
      </c>
      <c r="AE121" s="3">
        <v>19</v>
      </c>
      <c r="AF121" s="54">
        <v>126</v>
      </c>
      <c r="AG121" s="54">
        <v>1974</v>
      </c>
      <c r="AH121" s="54">
        <v>25</v>
      </c>
      <c r="AI121" s="3">
        <v>120</v>
      </c>
      <c r="AJ121" s="3">
        <v>2010</v>
      </c>
      <c r="AK121" s="3">
        <v>29</v>
      </c>
      <c r="AL121" s="54">
        <v>137</v>
      </c>
      <c r="AM121" s="54">
        <v>1975</v>
      </c>
      <c r="AN121" s="54">
        <v>17</v>
      </c>
      <c r="AO121" s="3">
        <v>133</v>
      </c>
      <c r="AP121" s="3">
        <v>1975</v>
      </c>
      <c r="AQ121" s="3">
        <v>8</v>
      </c>
    </row>
    <row r="122" spans="1:43" x14ac:dyDescent="0.25">
      <c r="A122" s="3">
        <v>15060010</v>
      </c>
      <c r="B122" s="3" t="s">
        <v>2683</v>
      </c>
      <c r="C122" s="3">
        <v>11.38177778</v>
      </c>
      <c r="D122" s="3">
        <v>-72.913499999999999</v>
      </c>
      <c r="E122" s="3">
        <v>10</v>
      </c>
      <c r="F122" s="3" t="s">
        <v>42</v>
      </c>
      <c r="G122" s="3" t="s">
        <v>41</v>
      </c>
      <c r="H122" s="54">
        <v>100</v>
      </c>
      <c r="I122" s="54">
        <v>1981</v>
      </c>
      <c r="J122" s="54">
        <v>13</v>
      </c>
      <c r="K122" s="3">
        <v>80</v>
      </c>
      <c r="L122" s="3">
        <v>1982</v>
      </c>
      <c r="M122" s="3">
        <v>11</v>
      </c>
      <c r="N122" s="54">
        <v>106</v>
      </c>
      <c r="O122" s="54">
        <v>1996</v>
      </c>
      <c r="P122" s="54">
        <v>11</v>
      </c>
      <c r="Q122" s="3">
        <v>132</v>
      </c>
      <c r="R122" s="3">
        <v>2007</v>
      </c>
      <c r="S122" s="3">
        <v>22</v>
      </c>
      <c r="T122" s="54">
        <v>120</v>
      </c>
      <c r="U122" s="54">
        <v>1979</v>
      </c>
      <c r="V122" s="54">
        <v>23</v>
      </c>
      <c r="W122" s="3">
        <v>132</v>
      </c>
      <c r="X122" s="3">
        <v>1988</v>
      </c>
      <c r="Y122" s="3">
        <v>25</v>
      </c>
      <c r="Z122" s="54">
        <v>90</v>
      </c>
      <c r="AA122" s="54">
        <v>2012</v>
      </c>
      <c r="AB122" s="54">
        <v>29</v>
      </c>
      <c r="AC122" s="3">
        <v>135</v>
      </c>
      <c r="AD122" s="3">
        <v>2025</v>
      </c>
      <c r="AE122" s="3">
        <v>14</v>
      </c>
      <c r="AF122" s="54">
        <v>132</v>
      </c>
      <c r="AG122" s="54">
        <v>2007</v>
      </c>
      <c r="AH122" s="54">
        <v>26</v>
      </c>
      <c r="AI122" s="3">
        <v>140</v>
      </c>
      <c r="AJ122" s="3">
        <v>1980</v>
      </c>
      <c r="AK122" s="3">
        <v>8</v>
      </c>
      <c r="AL122" s="54">
        <v>130</v>
      </c>
      <c r="AM122" s="54">
        <v>2017</v>
      </c>
      <c r="AN122" s="54">
        <v>9</v>
      </c>
      <c r="AO122" s="3">
        <v>129</v>
      </c>
      <c r="AP122" s="3">
        <v>1998</v>
      </c>
      <c r="AQ122" s="3">
        <v>8</v>
      </c>
    </row>
    <row r="123" spans="1:43" x14ac:dyDescent="0.25">
      <c r="A123" s="3">
        <v>15060020</v>
      </c>
      <c r="B123" s="3" t="s">
        <v>2684</v>
      </c>
      <c r="C123" s="3">
        <v>11.197388889999999</v>
      </c>
      <c r="D123" s="3">
        <v>-72.611805559999993</v>
      </c>
      <c r="E123" s="3">
        <v>93</v>
      </c>
      <c r="F123" s="3" t="s">
        <v>439</v>
      </c>
      <c r="G123" s="3" t="s">
        <v>41</v>
      </c>
      <c r="H123" s="54">
        <v>130</v>
      </c>
      <c r="I123" s="54">
        <v>2018</v>
      </c>
      <c r="J123" s="54">
        <v>1</v>
      </c>
      <c r="K123" s="3">
        <v>62</v>
      </c>
      <c r="L123" s="3">
        <v>1981</v>
      </c>
      <c r="M123" s="3">
        <v>24</v>
      </c>
      <c r="N123" s="54">
        <v>74</v>
      </c>
      <c r="O123" s="54">
        <v>2010</v>
      </c>
      <c r="P123" s="54">
        <v>8</v>
      </c>
      <c r="Q123" s="3">
        <v>116</v>
      </c>
      <c r="R123" s="3">
        <v>1973</v>
      </c>
      <c r="S123" s="3">
        <v>21</v>
      </c>
      <c r="T123" s="54">
        <v>130</v>
      </c>
      <c r="U123" s="54">
        <v>1982</v>
      </c>
      <c r="V123" s="54">
        <v>15</v>
      </c>
      <c r="W123" s="3">
        <v>142.5</v>
      </c>
      <c r="X123" s="3">
        <v>1984</v>
      </c>
      <c r="Y123" s="3">
        <v>7</v>
      </c>
      <c r="Z123" s="54">
        <v>111</v>
      </c>
      <c r="AA123" s="54">
        <v>1989</v>
      </c>
      <c r="AB123" s="54">
        <v>23</v>
      </c>
      <c r="AC123" s="3">
        <v>138</v>
      </c>
      <c r="AD123" s="3">
        <v>1975</v>
      </c>
      <c r="AE123" s="3">
        <v>26</v>
      </c>
      <c r="AF123" s="54">
        <v>168</v>
      </c>
      <c r="AG123" s="54">
        <v>1992</v>
      </c>
      <c r="AH123" s="54">
        <v>24</v>
      </c>
      <c r="AI123" s="3">
        <v>134</v>
      </c>
      <c r="AJ123" s="3">
        <v>1973</v>
      </c>
      <c r="AK123" s="3">
        <v>22</v>
      </c>
      <c r="AL123" s="54">
        <v>133</v>
      </c>
      <c r="AM123" s="54">
        <v>2022</v>
      </c>
      <c r="AN123" s="54">
        <v>2</v>
      </c>
      <c r="AO123" s="3">
        <v>124</v>
      </c>
      <c r="AP123" s="3">
        <v>2002</v>
      </c>
      <c r="AQ123" s="3">
        <v>16</v>
      </c>
    </row>
    <row r="124" spans="1:43" x14ac:dyDescent="0.25">
      <c r="A124" s="3">
        <v>15060040</v>
      </c>
      <c r="B124" s="3" t="s">
        <v>2685</v>
      </c>
      <c r="C124" s="3">
        <v>11.034361110000001</v>
      </c>
      <c r="D124" s="3">
        <v>-72.877527779999994</v>
      </c>
      <c r="E124" s="3">
        <v>900</v>
      </c>
      <c r="F124" s="3" t="s">
        <v>435</v>
      </c>
      <c r="G124" s="3" t="s">
        <v>41</v>
      </c>
      <c r="H124" s="54">
        <v>70</v>
      </c>
      <c r="I124" s="54">
        <v>1974</v>
      </c>
      <c r="J124" s="54">
        <v>22</v>
      </c>
      <c r="K124" s="3">
        <v>85</v>
      </c>
      <c r="L124" s="3">
        <v>1981</v>
      </c>
      <c r="M124" s="3">
        <v>23</v>
      </c>
      <c r="N124" s="54">
        <v>80</v>
      </c>
      <c r="O124" s="54">
        <v>2017</v>
      </c>
      <c r="P124" s="54">
        <v>23</v>
      </c>
      <c r="Q124" s="3">
        <v>133</v>
      </c>
      <c r="R124" s="3">
        <v>2018</v>
      </c>
      <c r="S124" s="3">
        <v>13</v>
      </c>
      <c r="T124" s="54">
        <v>130</v>
      </c>
      <c r="U124" s="54">
        <v>2006</v>
      </c>
      <c r="V124" s="54">
        <v>31</v>
      </c>
      <c r="W124" s="3">
        <v>135</v>
      </c>
      <c r="X124" s="3">
        <v>1999</v>
      </c>
      <c r="Y124" s="3">
        <v>17</v>
      </c>
      <c r="Z124" s="54">
        <v>130</v>
      </c>
      <c r="AA124" s="54">
        <v>2018</v>
      </c>
      <c r="AB124" s="54">
        <v>9</v>
      </c>
      <c r="AC124" s="3">
        <v>155</v>
      </c>
      <c r="AD124" s="3">
        <v>1973</v>
      </c>
      <c r="AE124" s="3">
        <v>26</v>
      </c>
      <c r="AF124" s="54">
        <v>91</v>
      </c>
      <c r="AG124" s="54">
        <v>1985</v>
      </c>
      <c r="AH124" s="54">
        <v>28</v>
      </c>
      <c r="AI124" s="3">
        <v>137</v>
      </c>
      <c r="AJ124" s="3">
        <v>2019</v>
      </c>
      <c r="AK124" s="3">
        <v>4</v>
      </c>
      <c r="AL124" s="54">
        <v>120</v>
      </c>
      <c r="AM124" s="54">
        <v>1993</v>
      </c>
      <c r="AN124" s="54">
        <v>20</v>
      </c>
      <c r="AO124" s="3">
        <v>110</v>
      </c>
      <c r="AP124" s="3">
        <v>1979</v>
      </c>
      <c r="AQ124" s="3">
        <v>21</v>
      </c>
    </row>
    <row r="125" spans="1:43" x14ac:dyDescent="0.25">
      <c r="A125" s="3">
        <v>15060050</v>
      </c>
      <c r="B125" s="3" t="s">
        <v>2686</v>
      </c>
      <c r="C125" s="3">
        <v>10.952999999999999</v>
      </c>
      <c r="D125" s="3">
        <v>-73.047972220000005</v>
      </c>
      <c r="E125" s="3">
        <v>420</v>
      </c>
      <c r="F125" s="3" t="s">
        <v>1950</v>
      </c>
      <c r="G125" s="3" t="s">
        <v>41</v>
      </c>
      <c r="H125" s="54">
        <v>40</v>
      </c>
      <c r="I125" s="54">
        <v>2025</v>
      </c>
      <c r="J125" s="54">
        <v>3</v>
      </c>
      <c r="K125" s="3">
        <v>53</v>
      </c>
      <c r="L125" s="3">
        <v>2005</v>
      </c>
      <c r="M125" s="3">
        <v>7</v>
      </c>
      <c r="N125" s="54">
        <v>135</v>
      </c>
      <c r="O125" s="54">
        <v>2017</v>
      </c>
      <c r="P125" s="54">
        <v>26</v>
      </c>
      <c r="Q125" s="3">
        <v>140</v>
      </c>
      <c r="R125" s="3">
        <v>1972</v>
      </c>
      <c r="S125" s="3">
        <v>19</v>
      </c>
      <c r="T125" s="54">
        <v>110</v>
      </c>
      <c r="U125" s="54">
        <v>2011</v>
      </c>
      <c r="V125" s="54">
        <v>15</v>
      </c>
      <c r="W125" s="3">
        <v>130</v>
      </c>
      <c r="X125" s="3">
        <v>2025</v>
      </c>
      <c r="Y125" s="3">
        <v>13</v>
      </c>
      <c r="Z125" s="54">
        <v>92</v>
      </c>
      <c r="AA125" s="54">
        <v>1985</v>
      </c>
      <c r="AB125" s="54">
        <v>29</v>
      </c>
      <c r="AC125" s="3">
        <v>90</v>
      </c>
      <c r="AD125" s="3">
        <v>1984</v>
      </c>
      <c r="AE125" s="3">
        <v>27</v>
      </c>
      <c r="AF125" s="54">
        <v>92</v>
      </c>
      <c r="AG125" s="54">
        <v>1984</v>
      </c>
      <c r="AH125" s="54">
        <v>9</v>
      </c>
      <c r="AI125" s="3">
        <v>116</v>
      </c>
      <c r="AJ125" s="3">
        <v>1985</v>
      </c>
      <c r="AK125" s="3">
        <v>22</v>
      </c>
      <c r="AL125" s="54">
        <v>98</v>
      </c>
      <c r="AM125" s="54">
        <v>1970</v>
      </c>
      <c r="AN125" s="54">
        <v>29</v>
      </c>
      <c r="AO125" s="3">
        <v>118</v>
      </c>
      <c r="AP125" s="3">
        <v>2010</v>
      </c>
      <c r="AQ125" s="3">
        <v>13</v>
      </c>
    </row>
    <row r="126" spans="1:43" x14ac:dyDescent="0.25">
      <c r="A126" s="3">
        <v>15060060</v>
      </c>
      <c r="B126" s="3" t="s">
        <v>2687</v>
      </c>
      <c r="C126" s="3">
        <v>10.935166669999999</v>
      </c>
      <c r="D126" s="3">
        <v>-72.684666669999999</v>
      </c>
      <c r="E126" s="3">
        <v>300</v>
      </c>
      <c r="F126" s="3" t="s">
        <v>435</v>
      </c>
      <c r="G126" s="3" t="s">
        <v>41</v>
      </c>
      <c r="H126" s="54">
        <v>85.5</v>
      </c>
      <c r="I126" s="54">
        <v>2025</v>
      </c>
      <c r="J126" s="54">
        <v>5</v>
      </c>
      <c r="K126" s="3">
        <v>50</v>
      </c>
      <c r="L126" s="3">
        <v>1996</v>
      </c>
      <c r="M126" s="3">
        <v>9</v>
      </c>
      <c r="N126" s="54">
        <v>90</v>
      </c>
      <c r="O126" s="54">
        <v>1975</v>
      </c>
      <c r="P126" s="54">
        <v>2</v>
      </c>
      <c r="Q126" s="3">
        <v>110</v>
      </c>
      <c r="R126" s="3">
        <v>1982</v>
      </c>
      <c r="S126" s="3">
        <v>25</v>
      </c>
      <c r="T126" s="54">
        <v>100</v>
      </c>
      <c r="U126" s="54">
        <v>1976</v>
      </c>
      <c r="V126" s="54">
        <v>17</v>
      </c>
      <c r="W126" s="3">
        <v>130</v>
      </c>
      <c r="X126" s="3">
        <v>1999</v>
      </c>
      <c r="Y126" s="3">
        <v>27</v>
      </c>
      <c r="Z126" s="54">
        <v>105</v>
      </c>
      <c r="AA126" s="54">
        <v>2011</v>
      </c>
      <c r="AB126" s="54">
        <v>14</v>
      </c>
      <c r="AC126" s="3">
        <v>150</v>
      </c>
      <c r="AD126" s="3">
        <v>1995</v>
      </c>
      <c r="AE126" s="3">
        <v>10</v>
      </c>
      <c r="AF126" s="54">
        <v>140</v>
      </c>
      <c r="AG126" s="54">
        <v>1977</v>
      </c>
      <c r="AH126" s="54">
        <v>30</v>
      </c>
      <c r="AI126" s="3">
        <v>120</v>
      </c>
      <c r="AJ126" s="3">
        <v>1984</v>
      </c>
      <c r="AK126" s="3">
        <v>30</v>
      </c>
      <c r="AL126" s="54">
        <v>91</v>
      </c>
      <c r="AM126" s="54">
        <v>2010</v>
      </c>
      <c r="AN126" s="54">
        <v>6</v>
      </c>
      <c r="AO126" s="3">
        <v>95</v>
      </c>
      <c r="AP126" s="3">
        <v>2010</v>
      </c>
      <c r="AQ126" s="3">
        <v>3</v>
      </c>
    </row>
    <row r="127" spans="1:43" x14ac:dyDescent="0.25">
      <c r="A127" s="3">
        <v>15060080</v>
      </c>
      <c r="B127" s="3" t="s">
        <v>2688</v>
      </c>
      <c r="C127" s="3">
        <v>10.75777778</v>
      </c>
      <c r="D127" s="3">
        <v>-72.845222219999997</v>
      </c>
      <c r="E127" s="3">
        <v>230</v>
      </c>
      <c r="F127" s="3" t="s">
        <v>2689</v>
      </c>
      <c r="G127" s="3" t="s">
        <v>41</v>
      </c>
      <c r="H127" s="54">
        <v>50</v>
      </c>
      <c r="I127" s="54">
        <v>2000</v>
      </c>
      <c r="J127" s="54">
        <v>6</v>
      </c>
      <c r="K127" s="3">
        <v>90</v>
      </c>
      <c r="L127" s="3">
        <v>2022</v>
      </c>
      <c r="M127" s="3">
        <v>8</v>
      </c>
      <c r="N127" s="54">
        <v>90</v>
      </c>
      <c r="O127" s="54">
        <v>2017</v>
      </c>
      <c r="P127" s="54">
        <v>29</v>
      </c>
      <c r="Q127" s="3">
        <v>85</v>
      </c>
      <c r="R127" s="3">
        <v>1969</v>
      </c>
      <c r="S127" s="3">
        <v>16</v>
      </c>
      <c r="T127" s="54">
        <v>100</v>
      </c>
      <c r="U127" s="54">
        <v>2017</v>
      </c>
      <c r="V127" s="54">
        <v>7</v>
      </c>
      <c r="W127" s="3">
        <v>104</v>
      </c>
      <c r="X127" s="3">
        <v>1991</v>
      </c>
      <c r="Y127" s="3">
        <v>28</v>
      </c>
      <c r="Z127" s="54">
        <v>135</v>
      </c>
      <c r="AA127" s="54">
        <v>1995</v>
      </c>
      <c r="AB127" s="54">
        <v>18</v>
      </c>
      <c r="AC127" s="3">
        <v>93</v>
      </c>
      <c r="AD127" s="3">
        <v>1969</v>
      </c>
      <c r="AE127" s="3">
        <v>20</v>
      </c>
      <c r="AF127" s="54">
        <v>125</v>
      </c>
      <c r="AG127" s="54">
        <v>2011</v>
      </c>
      <c r="AH127" s="54">
        <v>18</v>
      </c>
      <c r="AI127" s="3">
        <v>150</v>
      </c>
      <c r="AJ127" s="3">
        <v>2021</v>
      </c>
      <c r="AK127" s="3">
        <v>2</v>
      </c>
      <c r="AL127" s="54">
        <v>111</v>
      </c>
      <c r="AM127" s="54">
        <v>2024</v>
      </c>
      <c r="AN127" s="54">
        <v>21</v>
      </c>
      <c r="AO127" s="3">
        <v>98</v>
      </c>
      <c r="AP127" s="3">
        <v>2002</v>
      </c>
      <c r="AQ127" s="3">
        <v>15</v>
      </c>
    </row>
    <row r="128" spans="1:43" x14ac:dyDescent="0.25">
      <c r="A128" s="3">
        <v>15060090</v>
      </c>
      <c r="B128" s="3" t="s">
        <v>2690</v>
      </c>
      <c r="C128" s="3">
        <v>11.063388890000001</v>
      </c>
      <c r="D128" s="3">
        <v>-72.77669444</v>
      </c>
      <c r="E128" s="3">
        <v>220</v>
      </c>
      <c r="F128" s="3" t="s">
        <v>1953</v>
      </c>
      <c r="G128" s="3" t="s">
        <v>41</v>
      </c>
      <c r="H128" s="54">
        <v>20</v>
      </c>
      <c r="I128" s="54">
        <v>2000</v>
      </c>
      <c r="J128" s="54">
        <v>15</v>
      </c>
      <c r="K128" s="3">
        <v>15</v>
      </c>
      <c r="L128" s="3">
        <v>1988</v>
      </c>
      <c r="M128" s="3">
        <v>26</v>
      </c>
      <c r="N128" s="54">
        <v>64</v>
      </c>
      <c r="O128" s="54">
        <v>2010</v>
      </c>
      <c r="P128" s="54">
        <v>3</v>
      </c>
      <c r="Q128" s="3">
        <v>91</v>
      </c>
      <c r="R128" s="3">
        <v>2011</v>
      </c>
      <c r="S128" s="3">
        <v>23</v>
      </c>
      <c r="T128" s="54">
        <v>133</v>
      </c>
      <c r="U128" s="54">
        <v>2013</v>
      </c>
      <c r="V128" s="54">
        <v>31</v>
      </c>
      <c r="W128" s="3">
        <v>135</v>
      </c>
      <c r="X128" s="3">
        <v>2025</v>
      </c>
      <c r="Y128" s="3">
        <v>13</v>
      </c>
      <c r="Z128" s="54">
        <v>99.5</v>
      </c>
      <c r="AA128" s="54">
        <v>1989</v>
      </c>
      <c r="AB128" s="54">
        <v>23</v>
      </c>
      <c r="AC128" s="3">
        <v>110</v>
      </c>
      <c r="AD128" s="3">
        <v>2021</v>
      </c>
      <c r="AE128" s="3">
        <v>3</v>
      </c>
      <c r="AF128" s="54">
        <v>134</v>
      </c>
      <c r="AG128" s="54">
        <v>2006</v>
      </c>
      <c r="AH128" s="54">
        <v>25</v>
      </c>
      <c r="AI128" s="3">
        <v>120</v>
      </c>
      <c r="AJ128" s="3">
        <v>2011</v>
      </c>
      <c r="AK128" s="3">
        <v>20</v>
      </c>
      <c r="AL128" s="54">
        <v>72</v>
      </c>
      <c r="AM128" s="54">
        <v>2005</v>
      </c>
      <c r="AN128" s="54">
        <v>14</v>
      </c>
      <c r="AO128" s="3">
        <v>85</v>
      </c>
      <c r="AP128" s="3">
        <v>2002</v>
      </c>
      <c r="AQ128" s="3">
        <v>16</v>
      </c>
    </row>
    <row r="129" spans="1:43" x14ac:dyDescent="0.25">
      <c r="A129" s="3">
        <v>15060150</v>
      </c>
      <c r="B129" s="3" t="s">
        <v>2691</v>
      </c>
      <c r="C129" s="3">
        <v>10.777944440000001</v>
      </c>
      <c r="D129" s="3">
        <v>-72.798194440000003</v>
      </c>
      <c r="E129" s="3">
        <v>350</v>
      </c>
      <c r="F129" s="3" t="s">
        <v>499</v>
      </c>
      <c r="G129" s="3" t="s">
        <v>41</v>
      </c>
      <c r="H129" s="54">
        <v>60</v>
      </c>
      <c r="I129" s="54">
        <v>2025</v>
      </c>
      <c r="J129" s="54">
        <v>4</v>
      </c>
      <c r="K129" s="3">
        <v>53</v>
      </c>
      <c r="L129" s="3">
        <v>2021</v>
      </c>
      <c r="M129" s="3">
        <v>13</v>
      </c>
      <c r="N129" s="54">
        <v>89</v>
      </c>
      <c r="O129" s="54">
        <v>2018</v>
      </c>
      <c r="P129" s="54">
        <v>21</v>
      </c>
      <c r="Q129" s="3">
        <v>95</v>
      </c>
      <c r="R129" s="3">
        <v>1979</v>
      </c>
      <c r="S129" s="3">
        <v>17</v>
      </c>
      <c r="T129" s="54">
        <v>98</v>
      </c>
      <c r="U129" s="54">
        <v>2021</v>
      </c>
      <c r="V129" s="54">
        <v>8</v>
      </c>
      <c r="W129" s="3">
        <v>75</v>
      </c>
      <c r="X129" s="3">
        <v>2021</v>
      </c>
      <c r="Y129" s="3">
        <v>25</v>
      </c>
      <c r="Z129" s="54">
        <v>65</v>
      </c>
      <c r="AA129" s="54">
        <v>1983</v>
      </c>
      <c r="AB129" s="54">
        <v>22</v>
      </c>
      <c r="AC129" s="3">
        <v>87</v>
      </c>
      <c r="AD129" s="3">
        <v>2020</v>
      </c>
      <c r="AE129" s="3">
        <v>19</v>
      </c>
      <c r="AF129" s="54">
        <v>84</v>
      </c>
      <c r="AG129" s="54">
        <v>2014</v>
      </c>
      <c r="AH129" s="54">
        <v>13</v>
      </c>
      <c r="AI129" s="3">
        <v>101</v>
      </c>
      <c r="AJ129" s="3">
        <v>1986</v>
      </c>
      <c r="AK129" s="3">
        <v>30</v>
      </c>
      <c r="AL129" s="54">
        <v>98</v>
      </c>
      <c r="AM129" s="54">
        <v>2011</v>
      </c>
      <c r="AN129" s="54">
        <v>23</v>
      </c>
      <c r="AO129" s="3">
        <v>98.6</v>
      </c>
      <c r="AP129" s="3">
        <v>1999</v>
      </c>
      <c r="AQ129" s="3">
        <v>5</v>
      </c>
    </row>
    <row r="130" spans="1:43" x14ac:dyDescent="0.25">
      <c r="A130" s="3">
        <v>15060180</v>
      </c>
      <c r="B130" s="3" t="s">
        <v>2692</v>
      </c>
      <c r="C130" s="3">
        <v>11.13802778</v>
      </c>
      <c r="D130" s="3">
        <v>-72.711500000000001</v>
      </c>
      <c r="E130" s="3">
        <v>680</v>
      </c>
      <c r="F130" s="3" t="s">
        <v>1953</v>
      </c>
      <c r="G130" s="3" t="s">
        <v>41</v>
      </c>
      <c r="H130" s="54">
        <v>43</v>
      </c>
      <c r="I130" s="54">
        <v>2005</v>
      </c>
      <c r="J130" s="54">
        <v>24</v>
      </c>
      <c r="K130" s="3">
        <v>20</v>
      </c>
      <c r="L130" s="3">
        <v>2024</v>
      </c>
      <c r="M130" s="3">
        <v>6</v>
      </c>
      <c r="N130" s="54">
        <v>89</v>
      </c>
      <c r="O130" s="54">
        <v>2017</v>
      </c>
      <c r="P130" s="54">
        <v>23</v>
      </c>
      <c r="Q130" s="3">
        <v>120</v>
      </c>
      <c r="R130" s="3">
        <v>2007</v>
      </c>
      <c r="S130" s="3">
        <v>5</v>
      </c>
      <c r="T130" s="54">
        <v>120</v>
      </c>
      <c r="U130" s="54">
        <v>2002</v>
      </c>
      <c r="V130" s="54">
        <v>26</v>
      </c>
      <c r="W130" s="3">
        <v>100</v>
      </c>
      <c r="X130" s="3">
        <v>1997</v>
      </c>
      <c r="Y130" s="3">
        <v>7</v>
      </c>
      <c r="Z130" s="54">
        <v>78</v>
      </c>
      <c r="AA130" s="54">
        <v>2010</v>
      </c>
      <c r="AB130" s="54">
        <v>31</v>
      </c>
      <c r="AC130" s="3">
        <v>110</v>
      </c>
      <c r="AD130" s="3">
        <v>2007</v>
      </c>
      <c r="AE130" s="3">
        <v>18</v>
      </c>
      <c r="AF130" s="54">
        <v>134</v>
      </c>
      <c r="AG130" s="54">
        <v>1995</v>
      </c>
      <c r="AH130" s="54">
        <v>16</v>
      </c>
      <c r="AI130" s="3">
        <v>139</v>
      </c>
      <c r="AJ130" s="3">
        <v>2016</v>
      </c>
      <c r="AK130" s="3">
        <v>28</v>
      </c>
      <c r="AL130" s="54">
        <v>145</v>
      </c>
      <c r="AM130" s="54">
        <v>2016</v>
      </c>
      <c r="AN130" s="54">
        <v>26</v>
      </c>
      <c r="AO130" s="3">
        <v>135</v>
      </c>
      <c r="AP130" s="3">
        <v>2010</v>
      </c>
      <c r="AQ130" s="3">
        <v>13</v>
      </c>
    </row>
    <row r="131" spans="1:43" x14ac:dyDescent="0.25">
      <c r="A131" s="3">
        <v>15060210</v>
      </c>
      <c r="B131" s="3" t="s">
        <v>2693</v>
      </c>
      <c r="C131" s="3">
        <v>11.076888889999999</v>
      </c>
      <c r="D131" s="3">
        <v>-72.674999999999997</v>
      </c>
      <c r="E131" s="3">
        <v>95</v>
      </c>
      <c r="F131" s="3" t="s">
        <v>435</v>
      </c>
      <c r="G131" s="3" t="s">
        <v>41</v>
      </c>
      <c r="H131" s="54">
        <v>41.2</v>
      </c>
      <c r="I131" s="54">
        <v>2018</v>
      </c>
      <c r="J131" s="54">
        <v>1</v>
      </c>
      <c r="K131" s="3">
        <v>16.600000000000001</v>
      </c>
      <c r="L131" s="3">
        <v>2009</v>
      </c>
      <c r="M131" s="3">
        <v>5</v>
      </c>
      <c r="N131" s="54">
        <v>30.3</v>
      </c>
      <c r="O131" s="54">
        <v>2010</v>
      </c>
      <c r="P131" s="54">
        <v>7</v>
      </c>
      <c r="Q131" s="3">
        <v>126.4</v>
      </c>
      <c r="R131" s="3">
        <v>2007</v>
      </c>
      <c r="S131" s="3">
        <v>19</v>
      </c>
      <c r="T131" s="54">
        <v>102.6</v>
      </c>
      <c r="U131" s="54">
        <v>2011</v>
      </c>
      <c r="V131" s="54">
        <v>17</v>
      </c>
      <c r="W131" s="3">
        <v>126</v>
      </c>
      <c r="X131" s="3">
        <v>2006</v>
      </c>
      <c r="Y131" s="3">
        <v>10</v>
      </c>
      <c r="Z131" s="54">
        <v>137.80000000000001</v>
      </c>
      <c r="AA131" s="54">
        <v>1989</v>
      </c>
      <c r="AB131" s="54">
        <v>23</v>
      </c>
      <c r="AC131" s="3">
        <v>150.9</v>
      </c>
      <c r="AD131" s="3">
        <v>1998</v>
      </c>
      <c r="AE131" s="3">
        <v>21</v>
      </c>
      <c r="AF131" s="54">
        <v>85.4</v>
      </c>
      <c r="AG131" s="54">
        <v>2011</v>
      </c>
      <c r="AH131" s="54">
        <v>8</v>
      </c>
      <c r="AI131" s="3">
        <v>108.7</v>
      </c>
      <c r="AJ131" s="3">
        <v>2015</v>
      </c>
      <c r="AK131" s="3">
        <v>25</v>
      </c>
      <c r="AL131" s="54">
        <v>84.2</v>
      </c>
      <c r="AM131" s="54">
        <v>2005</v>
      </c>
      <c r="AN131" s="54">
        <v>20</v>
      </c>
      <c r="AO131" s="3">
        <v>73.8</v>
      </c>
      <c r="AP131" s="3">
        <v>2002</v>
      </c>
      <c r="AQ131" s="3">
        <v>16</v>
      </c>
    </row>
    <row r="132" spans="1:43" x14ac:dyDescent="0.25">
      <c r="A132" s="3">
        <v>15060270</v>
      </c>
      <c r="B132" s="3" t="s">
        <v>2694</v>
      </c>
      <c r="C132" s="3">
        <v>11.189138890000001</v>
      </c>
      <c r="D132" s="3">
        <v>-72.727916669999999</v>
      </c>
      <c r="E132" s="3">
        <v>120</v>
      </c>
      <c r="F132" s="3" t="s">
        <v>42</v>
      </c>
      <c r="G132" s="3" t="s">
        <v>41</v>
      </c>
      <c r="H132" s="54">
        <v>75</v>
      </c>
      <c r="I132" s="54">
        <v>1979</v>
      </c>
      <c r="J132" s="54">
        <v>26</v>
      </c>
      <c r="K132" s="3">
        <v>43</v>
      </c>
      <c r="L132" s="3">
        <v>1981</v>
      </c>
      <c r="M132" s="3">
        <v>22</v>
      </c>
      <c r="N132" s="54">
        <v>114</v>
      </c>
      <c r="O132" s="54">
        <v>2017</v>
      </c>
      <c r="P132" s="54">
        <v>27</v>
      </c>
      <c r="Q132" s="3">
        <v>170</v>
      </c>
      <c r="R132" s="3">
        <v>1980</v>
      </c>
      <c r="S132" s="3">
        <v>26</v>
      </c>
      <c r="T132" s="54">
        <v>163</v>
      </c>
      <c r="U132" s="54">
        <v>1979</v>
      </c>
      <c r="V132" s="54">
        <v>16</v>
      </c>
      <c r="W132" s="3">
        <v>130</v>
      </c>
      <c r="X132" s="3">
        <v>1999</v>
      </c>
      <c r="Y132" s="3">
        <v>26</v>
      </c>
      <c r="Z132" s="54">
        <v>120</v>
      </c>
      <c r="AA132" s="54">
        <v>2008</v>
      </c>
      <c r="AB132" s="54">
        <v>15</v>
      </c>
      <c r="AC132" s="3">
        <v>144</v>
      </c>
      <c r="AD132" s="3">
        <v>1985</v>
      </c>
      <c r="AE132" s="3">
        <v>9</v>
      </c>
      <c r="AF132" s="54">
        <v>160</v>
      </c>
      <c r="AG132" s="54">
        <v>2004</v>
      </c>
      <c r="AH132" s="54">
        <v>20</v>
      </c>
      <c r="AI132" s="3">
        <v>150</v>
      </c>
      <c r="AJ132" s="3">
        <v>2009</v>
      </c>
      <c r="AK132" s="3">
        <v>20</v>
      </c>
      <c r="AL132" s="54">
        <v>135</v>
      </c>
      <c r="AM132" s="54">
        <v>2020</v>
      </c>
      <c r="AN132" s="54">
        <v>1</v>
      </c>
      <c r="AO132" s="3">
        <v>223</v>
      </c>
      <c r="AP132" s="3">
        <v>1979</v>
      </c>
      <c r="AQ132" s="3">
        <v>29</v>
      </c>
    </row>
    <row r="133" spans="1:43" x14ac:dyDescent="0.25">
      <c r="A133" s="3">
        <v>15065040</v>
      </c>
      <c r="B133" s="3" t="s">
        <v>2695</v>
      </c>
      <c r="C133" s="3">
        <v>10.89813889</v>
      </c>
      <c r="D133" s="3">
        <v>-72.828472219999995</v>
      </c>
      <c r="E133" s="3">
        <v>170</v>
      </c>
      <c r="F133" s="3" t="s">
        <v>499</v>
      </c>
      <c r="G133" s="3" t="s">
        <v>41</v>
      </c>
      <c r="H133" s="54">
        <v>43.5</v>
      </c>
      <c r="I133" s="54">
        <v>2005</v>
      </c>
      <c r="J133" s="54">
        <v>24</v>
      </c>
      <c r="K133" s="3">
        <v>16</v>
      </c>
      <c r="L133" s="3">
        <v>1986</v>
      </c>
      <c r="M133" s="3">
        <v>25</v>
      </c>
      <c r="N133" s="54">
        <v>45</v>
      </c>
      <c r="O133" s="54">
        <v>1986</v>
      </c>
      <c r="P133" s="54">
        <v>31</v>
      </c>
      <c r="Q133" s="3">
        <v>80</v>
      </c>
      <c r="R133" s="3">
        <v>2004</v>
      </c>
      <c r="S133" s="3">
        <v>28</v>
      </c>
      <c r="T133" s="54">
        <v>92</v>
      </c>
      <c r="U133" s="54">
        <v>1994</v>
      </c>
      <c r="V133" s="54">
        <v>18</v>
      </c>
      <c r="W133" s="3">
        <v>125</v>
      </c>
      <c r="X133" s="3">
        <v>2003</v>
      </c>
      <c r="Y133" s="3">
        <v>2</v>
      </c>
      <c r="Z133" s="54">
        <v>71.2</v>
      </c>
      <c r="AA133" s="54">
        <v>1984</v>
      </c>
      <c r="AB133" s="54">
        <v>4</v>
      </c>
      <c r="AC133" s="3">
        <v>101.7</v>
      </c>
      <c r="AD133" s="3">
        <v>1970</v>
      </c>
      <c r="AE133" s="3">
        <v>13</v>
      </c>
      <c r="AF133" s="54">
        <v>100.6</v>
      </c>
      <c r="AG133" s="54">
        <v>1994</v>
      </c>
      <c r="AH133" s="54">
        <v>16</v>
      </c>
      <c r="AI133" s="3">
        <v>100</v>
      </c>
      <c r="AJ133" s="3">
        <v>1979</v>
      </c>
      <c r="AK133" s="3">
        <v>17</v>
      </c>
      <c r="AL133" s="54">
        <v>154</v>
      </c>
      <c r="AM133" s="54">
        <v>1984</v>
      </c>
      <c r="AN133" s="54">
        <v>18</v>
      </c>
      <c r="AO133" s="3">
        <v>78</v>
      </c>
      <c r="AP133" s="3">
        <v>2002</v>
      </c>
      <c r="AQ133" s="3">
        <v>17</v>
      </c>
    </row>
    <row r="134" spans="1:43" x14ac:dyDescent="0.25">
      <c r="A134" s="3">
        <v>15065100</v>
      </c>
      <c r="B134" s="3" t="s">
        <v>2696</v>
      </c>
      <c r="C134" s="3">
        <v>11.115861110000001</v>
      </c>
      <c r="D134" s="3">
        <v>-72.708583329999996</v>
      </c>
      <c r="E134" s="3">
        <v>155</v>
      </c>
      <c r="F134" s="3" t="s">
        <v>1953</v>
      </c>
      <c r="G134" s="3" t="s">
        <v>41</v>
      </c>
      <c r="H134" s="54">
        <v>57</v>
      </c>
      <c r="I134" s="54">
        <v>2005</v>
      </c>
      <c r="J134" s="54">
        <v>24</v>
      </c>
      <c r="K134" s="3">
        <v>35</v>
      </c>
      <c r="L134" s="3">
        <v>2000</v>
      </c>
      <c r="M134" s="3">
        <v>22</v>
      </c>
      <c r="N134" s="54">
        <v>106.1</v>
      </c>
      <c r="O134" s="54">
        <v>2018</v>
      </c>
      <c r="P134" s="54">
        <v>16</v>
      </c>
      <c r="Q134" s="3">
        <v>104</v>
      </c>
      <c r="R134" s="3">
        <v>2021</v>
      </c>
      <c r="S134" s="3">
        <v>14</v>
      </c>
      <c r="T134" s="54">
        <v>120</v>
      </c>
      <c r="U134" s="54">
        <v>2004</v>
      </c>
      <c r="V134" s="54">
        <v>19</v>
      </c>
      <c r="W134" s="3">
        <v>81</v>
      </c>
      <c r="X134" s="3">
        <v>2006</v>
      </c>
      <c r="Y134" s="3">
        <v>10</v>
      </c>
      <c r="Z134" s="54">
        <v>110</v>
      </c>
      <c r="AA134" s="54">
        <v>1993</v>
      </c>
      <c r="AB134" s="54">
        <v>15</v>
      </c>
      <c r="AC134" s="3">
        <v>92</v>
      </c>
      <c r="AD134" s="3">
        <v>2010</v>
      </c>
      <c r="AE134" s="3">
        <v>28</v>
      </c>
      <c r="AF134" s="54">
        <v>139</v>
      </c>
      <c r="AG134" s="54">
        <v>2011</v>
      </c>
      <c r="AH134" s="54">
        <v>8</v>
      </c>
      <c r="AI134" s="3">
        <v>125</v>
      </c>
      <c r="AJ134" s="3">
        <v>2016</v>
      </c>
      <c r="AK134" s="3">
        <v>28</v>
      </c>
      <c r="AL134" s="54">
        <v>120</v>
      </c>
      <c r="AM134" s="54">
        <v>2015</v>
      </c>
      <c r="AN134" s="54">
        <v>3</v>
      </c>
      <c r="AO134" s="3">
        <v>109</v>
      </c>
      <c r="AP134" s="3">
        <v>2010</v>
      </c>
      <c r="AQ134" s="3">
        <v>13</v>
      </c>
    </row>
    <row r="135" spans="1:43" x14ac:dyDescent="0.25">
      <c r="A135" s="3">
        <v>15065180</v>
      </c>
      <c r="B135" s="3" t="s">
        <v>2697</v>
      </c>
      <c r="C135" s="3">
        <v>11.5284444</v>
      </c>
      <c r="D135" s="3">
        <v>-72.917722221999995</v>
      </c>
      <c r="E135" s="3">
        <v>15</v>
      </c>
      <c r="F135" s="3" t="s">
        <v>42</v>
      </c>
      <c r="G135" s="3" t="s">
        <v>41</v>
      </c>
      <c r="H135" s="54">
        <v>20.9</v>
      </c>
      <c r="I135" s="54">
        <v>2000</v>
      </c>
      <c r="J135" s="54">
        <v>8</v>
      </c>
      <c r="K135" s="3">
        <v>35.6</v>
      </c>
      <c r="L135" s="3">
        <v>2024</v>
      </c>
      <c r="M135" s="3">
        <v>6</v>
      </c>
      <c r="N135" s="54">
        <v>34.5</v>
      </c>
      <c r="O135" s="54">
        <v>2007</v>
      </c>
      <c r="P135" s="54">
        <v>25</v>
      </c>
      <c r="Q135" s="3">
        <v>125.6</v>
      </c>
      <c r="R135" s="3">
        <v>2007</v>
      </c>
      <c r="S135" s="3">
        <v>20</v>
      </c>
      <c r="T135" s="54">
        <v>189.9</v>
      </c>
      <c r="U135" s="54">
        <v>2019</v>
      </c>
      <c r="V135" s="54">
        <v>31</v>
      </c>
      <c r="W135" s="3">
        <v>130.4</v>
      </c>
      <c r="X135" s="3">
        <v>2002</v>
      </c>
      <c r="Y135" s="3">
        <v>4</v>
      </c>
      <c r="Z135" s="54">
        <v>67.3</v>
      </c>
      <c r="AA135" s="54">
        <v>2023</v>
      </c>
      <c r="AB135" s="54">
        <v>27</v>
      </c>
      <c r="AC135" s="3">
        <v>79.8</v>
      </c>
      <c r="AD135" s="3">
        <v>2007</v>
      </c>
      <c r="AE135" s="3">
        <v>19</v>
      </c>
      <c r="AF135" s="54">
        <v>231.3</v>
      </c>
      <c r="AG135" s="54">
        <v>2011</v>
      </c>
      <c r="AH135" s="54">
        <v>18</v>
      </c>
      <c r="AI135" s="3">
        <v>127</v>
      </c>
      <c r="AJ135" s="3">
        <v>1983</v>
      </c>
      <c r="AK135" s="3">
        <v>18</v>
      </c>
      <c r="AL135" s="54">
        <v>150.4</v>
      </c>
      <c r="AM135" s="54">
        <v>2011</v>
      </c>
      <c r="AN135" s="54">
        <v>29</v>
      </c>
      <c r="AO135" s="3">
        <v>92.7</v>
      </c>
      <c r="AP135" s="3">
        <v>2002</v>
      </c>
      <c r="AQ135" s="3">
        <v>16</v>
      </c>
    </row>
    <row r="136" spans="1:43" x14ac:dyDescent="0.25">
      <c r="A136" s="3">
        <v>15065501</v>
      </c>
      <c r="B136" s="3" t="s">
        <v>2698</v>
      </c>
      <c r="C136" s="3">
        <v>11.13758333</v>
      </c>
      <c r="D136" s="3">
        <v>-72.615944440000007</v>
      </c>
      <c r="E136" s="3">
        <v>80</v>
      </c>
      <c r="F136" s="3" t="s">
        <v>439</v>
      </c>
      <c r="G136" s="3" t="s">
        <v>41</v>
      </c>
      <c r="H136" s="54">
        <v>130</v>
      </c>
      <c r="I136" s="54">
        <v>2018</v>
      </c>
      <c r="J136" s="54">
        <v>1</v>
      </c>
      <c r="K136" s="3">
        <v>27</v>
      </c>
      <c r="L136" s="3">
        <v>2024</v>
      </c>
      <c r="M136" s="3">
        <v>6</v>
      </c>
      <c r="N136" s="54">
        <v>89.2</v>
      </c>
      <c r="O136" s="54">
        <v>2017</v>
      </c>
      <c r="P136" s="54">
        <v>27</v>
      </c>
      <c r="Q136" s="3">
        <v>83.1</v>
      </c>
      <c r="R136" s="3">
        <v>1998</v>
      </c>
      <c r="S136" s="3">
        <v>13</v>
      </c>
      <c r="T136" s="54">
        <v>157.4</v>
      </c>
      <c r="U136" s="54">
        <v>2002</v>
      </c>
      <c r="V136" s="54">
        <v>26</v>
      </c>
      <c r="W136" s="3">
        <v>131.69999999999999</v>
      </c>
      <c r="X136" s="3">
        <v>2000</v>
      </c>
      <c r="Y136" s="3">
        <v>24</v>
      </c>
      <c r="Z136" s="54">
        <v>133</v>
      </c>
      <c r="AA136" s="54">
        <v>1989</v>
      </c>
      <c r="AB136" s="54">
        <v>23</v>
      </c>
      <c r="AC136" s="3">
        <v>108.1</v>
      </c>
      <c r="AD136" s="3">
        <v>2010</v>
      </c>
      <c r="AE136" s="3">
        <v>29</v>
      </c>
      <c r="AF136" s="54">
        <v>98</v>
      </c>
      <c r="AG136" s="54">
        <v>1988</v>
      </c>
      <c r="AH136" s="54">
        <v>18</v>
      </c>
      <c r="AI136" s="3">
        <v>155.30000000000001</v>
      </c>
      <c r="AJ136" s="3">
        <v>1994</v>
      </c>
      <c r="AK136" s="3">
        <v>3</v>
      </c>
      <c r="AL136" s="54">
        <v>150.4</v>
      </c>
      <c r="AM136" s="54">
        <v>2016</v>
      </c>
      <c r="AN136" s="54">
        <v>25</v>
      </c>
      <c r="AO136" s="3">
        <v>83.5</v>
      </c>
      <c r="AP136" s="3">
        <v>1999</v>
      </c>
      <c r="AQ136" s="3">
        <v>4</v>
      </c>
    </row>
    <row r="137" spans="1:43" x14ac:dyDescent="0.25">
      <c r="A137" s="3">
        <v>15070010</v>
      </c>
      <c r="B137" s="3" t="s">
        <v>2699</v>
      </c>
      <c r="C137" s="3">
        <v>12.08658333</v>
      </c>
      <c r="D137" s="3">
        <v>-72.050194439999999</v>
      </c>
      <c r="E137" s="3">
        <v>30</v>
      </c>
      <c r="F137" s="3" t="s">
        <v>452</v>
      </c>
      <c r="G137" s="3" t="s">
        <v>41</v>
      </c>
      <c r="H137" s="54">
        <v>20</v>
      </c>
      <c r="I137" s="54">
        <v>1981</v>
      </c>
      <c r="J137" s="54">
        <v>15</v>
      </c>
      <c r="K137" s="3">
        <v>40</v>
      </c>
      <c r="L137" s="3">
        <v>1989</v>
      </c>
      <c r="M137" s="3">
        <v>23</v>
      </c>
      <c r="N137" s="54">
        <v>22</v>
      </c>
      <c r="O137" s="54">
        <v>2007</v>
      </c>
      <c r="P137" s="54">
        <v>26</v>
      </c>
      <c r="Q137" s="3">
        <v>90</v>
      </c>
      <c r="R137" s="3">
        <v>2016</v>
      </c>
      <c r="S137" s="3">
        <v>18</v>
      </c>
      <c r="T137" s="54">
        <v>100</v>
      </c>
      <c r="U137" s="54">
        <v>1979</v>
      </c>
      <c r="V137" s="54">
        <v>19</v>
      </c>
      <c r="W137" s="3">
        <v>45</v>
      </c>
      <c r="X137" s="3">
        <v>2005</v>
      </c>
      <c r="Y137" s="3">
        <v>12</v>
      </c>
      <c r="Z137" s="54">
        <v>120</v>
      </c>
      <c r="AA137" s="54">
        <v>2011</v>
      </c>
      <c r="AB137" s="54">
        <v>2</v>
      </c>
      <c r="AC137" s="3">
        <v>80</v>
      </c>
      <c r="AD137" s="3">
        <v>1995</v>
      </c>
      <c r="AE137" s="3">
        <v>26</v>
      </c>
      <c r="AF137" s="54">
        <v>108</v>
      </c>
      <c r="AG137" s="54">
        <v>1984</v>
      </c>
      <c r="AH137" s="54">
        <v>21</v>
      </c>
      <c r="AI137" s="3">
        <v>130</v>
      </c>
      <c r="AJ137" s="3">
        <v>1988</v>
      </c>
      <c r="AK137" s="3">
        <v>17</v>
      </c>
      <c r="AL137" s="54">
        <v>130</v>
      </c>
      <c r="AM137" s="54">
        <v>2004</v>
      </c>
      <c r="AN137" s="54">
        <v>10</v>
      </c>
      <c r="AO137" s="3">
        <v>90</v>
      </c>
      <c r="AP137" s="3">
        <v>2010</v>
      </c>
      <c r="AQ137" s="3">
        <v>12</v>
      </c>
    </row>
    <row r="138" spans="1:43" x14ac:dyDescent="0.25">
      <c r="A138" s="3">
        <v>15070020</v>
      </c>
      <c r="B138" s="3" t="s">
        <v>2700</v>
      </c>
      <c r="C138" s="3">
        <v>12.34391667</v>
      </c>
      <c r="D138" s="3">
        <v>-71.819194440000004</v>
      </c>
      <c r="E138" s="3">
        <v>39</v>
      </c>
      <c r="F138" s="3" t="s">
        <v>452</v>
      </c>
      <c r="G138" s="3" t="s">
        <v>41</v>
      </c>
      <c r="H138" s="54">
        <v>40</v>
      </c>
      <c r="I138" s="54">
        <v>2009</v>
      </c>
      <c r="J138" s="54">
        <v>30</v>
      </c>
      <c r="K138" s="3">
        <v>21</v>
      </c>
      <c r="L138" s="3">
        <v>2009</v>
      </c>
      <c r="M138" s="3">
        <v>17</v>
      </c>
      <c r="N138" s="54">
        <v>4.9000000000000004</v>
      </c>
      <c r="O138" s="54">
        <v>2009</v>
      </c>
      <c r="P138" s="54">
        <v>6</v>
      </c>
      <c r="Q138" s="3">
        <v>62</v>
      </c>
      <c r="R138" s="3">
        <v>1985</v>
      </c>
      <c r="S138" s="3">
        <v>27</v>
      </c>
      <c r="T138" s="54">
        <v>90</v>
      </c>
      <c r="U138" s="54">
        <v>2007</v>
      </c>
      <c r="V138" s="54">
        <v>26</v>
      </c>
      <c r="W138" s="3">
        <v>145</v>
      </c>
      <c r="X138" s="3">
        <v>1979</v>
      </c>
      <c r="Y138" s="3">
        <v>4</v>
      </c>
      <c r="Z138" s="54">
        <v>35</v>
      </c>
      <c r="AA138" s="54">
        <v>1978</v>
      </c>
      <c r="AB138" s="54">
        <v>17</v>
      </c>
      <c r="AC138" s="3">
        <v>95</v>
      </c>
      <c r="AD138" s="3">
        <v>1981</v>
      </c>
      <c r="AE138" s="3">
        <v>24</v>
      </c>
      <c r="AF138" s="54">
        <v>90</v>
      </c>
      <c r="AG138" s="54">
        <v>1989</v>
      </c>
      <c r="AH138" s="54">
        <v>26</v>
      </c>
      <c r="AI138" s="3">
        <v>125</v>
      </c>
      <c r="AJ138" s="3">
        <v>1987</v>
      </c>
      <c r="AK138" s="3">
        <v>28</v>
      </c>
      <c r="AL138" s="54">
        <v>85</v>
      </c>
      <c r="AM138" s="54">
        <v>1974</v>
      </c>
      <c r="AN138" s="54">
        <v>3</v>
      </c>
      <c r="AO138" s="3">
        <v>65</v>
      </c>
      <c r="AP138" s="3">
        <v>1975</v>
      </c>
      <c r="AQ138" s="3">
        <v>6</v>
      </c>
    </row>
    <row r="139" spans="1:43" x14ac:dyDescent="0.25">
      <c r="A139" s="3">
        <v>15070060</v>
      </c>
      <c r="B139" s="3" t="s">
        <v>2701</v>
      </c>
      <c r="C139" s="3">
        <v>12.27341667</v>
      </c>
      <c r="D139" s="3">
        <v>-71.415888890000005</v>
      </c>
      <c r="E139" s="3">
        <v>40</v>
      </c>
      <c r="F139" s="3" t="s">
        <v>452</v>
      </c>
      <c r="G139" s="3" t="s">
        <v>41</v>
      </c>
      <c r="H139" s="54">
        <v>90</v>
      </c>
      <c r="I139" s="54">
        <v>2005</v>
      </c>
      <c r="J139" s="54">
        <v>25</v>
      </c>
      <c r="K139" s="3">
        <v>80</v>
      </c>
      <c r="L139" s="3">
        <v>2016</v>
      </c>
      <c r="M139" s="3">
        <v>5</v>
      </c>
      <c r="N139" s="54">
        <v>30</v>
      </c>
      <c r="O139" s="54">
        <v>2009</v>
      </c>
      <c r="P139" s="54">
        <v>6</v>
      </c>
      <c r="Q139" s="3">
        <v>97</v>
      </c>
      <c r="R139" s="3">
        <v>1981</v>
      </c>
      <c r="S139" s="3">
        <v>20</v>
      </c>
      <c r="T139" s="54">
        <v>90</v>
      </c>
      <c r="U139" s="54">
        <v>2005</v>
      </c>
      <c r="V139" s="54">
        <v>24</v>
      </c>
      <c r="W139" s="3">
        <v>90</v>
      </c>
      <c r="X139" s="3">
        <v>2011</v>
      </c>
      <c r="Y139" s="3">
        <v>5</v>
      </c>
      <c r="Z139" s="54">
        <v>60</v>
      </c>
      <c r="AA139" s="54">
        <v>2010</v>
      </c>
      <c r="AB139" s="54">
        <v>31</v>
      </c>
      <c r="AC139" s="3">
        <v>80.2</v>
      </c>
      <c r="AD139" s="3">
        <v>2007</v>
      </c>
      <c r="AE139" s="3">
        <v>27</v>
      </c>
      <c r="AF139" s="54">
        <v>90</v>
      </c>
      <c r="AG139" s="54">
        <v>1999</v>
      </c>
      <c r="AH139" s="54">
        <v>8</v>
      </c>
      <c r="AI139" s="3">
        <v>140</v>
      </c>
      <c r="AJ139" s="3">
        <v>1982</v>
      </c>
      <c r="AK139" s="3">
        <v>12</v>
      </c>
      <c r="AL139" s="54">
        <v>139</v>
      </c>
      <c r="AM139" s="54">
        <v>2017</v>
      </c>
      <c r="AN139" s="54">
        <v>18</v>
      </c>
      <c r="AO139" s="3">
        <v>130</v>
      </c>
      <c r="AP139" s="3">
        <v>1975</v>
      </c>
      <c r="AQ139" s="3">
        <v>5</v>
      </c>
    </row>
    <row r="140" spans="1:43" x14ac:dyDescent="0.25">
      <c r="A140" s="3">
        <v>15070070</v>
      </c>
      <c r="B140" s="3" t="s">
        <v>2702</v>
      </c>
      <c r="C140" s="3">
        <v>12.126361109999999</v>
      </c>
      <c r="D140" s="3">
        <v>-71.952277780000003</v>
      </c>
      <c r="E140" s="3">
        <v>65</v>
      </c>
      <c r="F140" s="3" t="s">
        <v>452</v>
      </c>
      <c r="G140" s="3" t="s">
        <v>41</v>
      </c>
      <c r="H140" s="54">
        <v>15</v>
      </c>
      <c r="I140" s="54">
        <v>2016</v>
      </c>
      <c r="J140" s="54">
        <v>19</v>
      </c>
      <c r="K140" s="3">
        <v>13</v>
      </c>
      <c r="L140" s="3">
        <v>2023</v>
      </c>
      <c r="M140" s="3">
        <v>12</v>
      </c>
      <c r="N140" s="54">
        <v>20</v>
      </c>
      <c r="O140" s="54">
        <v>2017</v>
      </c>
      <c r="P140" s="54">
        <v>21</v>
      </c>
      <c r="Q140" s="3">
        <v>18</v>
      </c>
      <c r="R140" s="3">
        <v>2021</v>
      </c>
      <c r="S140" s="3">
        <v>27</v>
      </c>
      <c r="T140" s="54">
        <v>40</v>
      </c>
      <c r="U140" s="54">
        <v>2016</v>
      </c>
      <c r="V140" s="54">
        <v>7</v>
      </c>
      <c r="W140" s="3">
        <v>13</v>
      </c>
      <c r="X140" s="3">
        <v>2022</v>
      </c>
      <c r="Y140" s="3">
        <v>29</v>
      </c>
      <c r="Z140" s="54">
        <v>0</v>
      </c>
      <c r="AA140" s="54">
        <v>2014</v>
      </c>
      <c r="AB140" s="54">
        <v>1</v>
      </c>
      <c r="AC140" s="3">
        <v>70</v>
      </c>
      <c r="AD140" s="3">
        <v>2022</v>
      </c>
      <c r="AE140" s="3">
        <v>14</v>
      </c>
      <c r="AF140" s="54">
        <v>45</v>
      </c>
      <c r="AG140" s="54">
        <v>2021</v>
      </c>
      <c r="AH140" s="54">
        <v>4</v>
      </c>
      <c r="AI140" s="3">
        <v>105</v>
      </c>
      <c r="AJ140" s="3">
        <v>2023</v>
      </c>
      <c r="AK140" s="3">
        <v>24</v>
      </c>
      <c r="AL140" s="54">
        <v>115</v>
      </c>
      <c r="AM140" s="54">
        <v>2023</v>
      </c>
      <c r="AN140" s="54">
        <v>1</v>
      </c>
      <c r="AO140" s="3">
        <v>30</v>
      </c>
      <c r="AP140" s="3">
        <v>2016</v>
      </c>
      <c r="AQ140" s="3">
        <v>6</v>
      </c>
    </row>
    <row r="141" spans="1:43" x14ac:dyDescent="0.25">
      <c r="A141" s="3">
        <v>15070080</v>
      </c>
      <c r="B141" s="3" t="s">
        <v>2703</v>
      </c>
      <c r="C141" s="3">
        <v>12.21836111</v>
      </c>
      <c r="D141" s="3">
        <v>-71.458694440000002</v>
      </c>
      <c r="E141" s="3">
        <v>35</v>
      </c>
      <c r="F141" s="3" t="s">
        <v>452</v>
      </c>
      <c r="G141" s="3" t="s">
        <v>41</v>
      </c>
      <c r="H141" s="54">
        <v>140</v>
      </c>
      <c r="I141" s="54">
        <v>2005</v>
      </c>
      <c r="J141" s="54">
        <v>24</v>
      </c>
      <c r="K141" s="3">
        <v>48</v>
      </c>
      <c r="L141" s="3">
        <v>1981</v>
      </c>
      <c r="M141" s="3">
        <v>23</v>
      </c>
      <c r="N141" s="54">
        <v>42</v>
      </c>
      <c r="O141" s="54">
        <v>1979</v>
      </c>
      <c r="P141" s="54">
        <v>31</v>
      </c>
      <c r="Q141" s="3">
        <v>62</v>
      </c>
      <c r="R141" s="3">
        <v>1981</v>
      </c>
      <c r="S141" s="3">
        <v>19</v>
      </c>
      <c r="T141" s="54">
        <v>132</v>
      </c>
      <c r="U141" s="54">
        <v>1993</v>
      </c>
      <c r="V141" s="54">
        <v>26</v>
      </c>
      <c r="W141" s="3">
        <v>73</v>
      </c>
      <c r="X141" s="3">
        <v>2011</v>
      </c>
      <c r="Y141" s="3">
        <v>2</v>
      </c>
      <c r="Z141" s="54">
        <v>50</v>
      </c>
      <c r="AA141" s="54">
        <v>1996</v>
      </c>
      <c r="AB141" s="54">
        <v>24</v>
      </c>
      <c r="AC141" s="3">
        <v>125</v>
      </c>
      <c r="AD141" s="3">
        <v>2007</v>
      </c>
      <c r="AE141" s="3">
        <v>25</v>
      </c>
      <c r="AF141" s="54">
        <v>145</v>
      </c>
      <c r="AG141" s="54">
        <v>1989</v>
      </c>
      <c r="AH141" s="54">
        <v>20</v>
      </c>
      <c r="AI141" s="3">
        <v>149</v>
      </c>
      <c r="AJ141" s="3">
        <v>1995</v>
      </c>
      <c r="AK141" s="3">
        <v>8</v>
      </c>
      <c r="AL141" s="54">
        <v>135</v>
      </c>
      <c r="AM141" s="54">
        <v>1974</v>
      </c>
      <c r="AN141" s="54">
        <v>1</v>
      </c>
      <c r="AO141" s="3">
        <v>137</v>
      </c>
      <c r="AP141" s="3">
        <v>1999</v>
      </c>
      <c r="AQ141" s="3">
        <v>1</v>
      </c>
    </row>
    <row r="142" spans="1:43" x14ac:dyDescent="0.25">
      <c r="A142" s="3">
        <v>15070090</v>
      </c>
      <c r="B142" s="3" t="s">
        <v>2704</v>
      </c>
      <c r="C142" s="3">
        <v>12.08855556</v>
      </c>
      <c r="D142" s="3">
        <v>-71.819305560000004</v>
      </c>
      <c r="E142" s="3">
        <v>65</v>
      </c>
      <c r="F142" s="3" t="s">
        <v>452</v>
      </c>
      <c r="G142" s="3" t="s">
        <v>41</v>
      </c>
      <c r="H142" s="54">
        <v>17</v>
      </c>
      <c r="I142" s="54">
        <v>2000</v>
      </c>
      <c r="J142" s="54">
        <v>15</v>
      </c>
      <c r="K142" s="3">
        <v>73</v>
      </c>
      <c r="L142" s="3">
        <v>1981</v>
      </c>
      <c r="M142" s="3">
        <v>22</v>
      </c>
      <c r="N142" s="54">
        <v>15</v>
      </c>
      <c r="O142" s="54">
        <v>2007</v>
      </c>
      <c r="P142" s="54">
        <v>18</v>
      </c>
      <c r="Q142" s="3">
        <v>37</v>
      </c>
      <c r="R142" s="3">
        <v>1978</v>
      </c>
      <c r="S142" s="3">
        <v>17</v>
      </c>
      <c r="T142" s="54">
        <v>75</v>
      </c>
      <c r="U142" s="54">
        <v>1993</v>
      </c>
      <c r="V142" s="54">
        <v>30</v>
      </c>
      <c r="W142" s="3">
        <v>95</v>
      </c>
      <c r="X142" s="3">
        <v>2012</v>
      </c>
      <c r="Y142" s="3">
        <v>29</v>
      </c>
      <c r="Z142" s="54">
        <v>105</v>
      </c>
      <c r="AA142" s="54">
        <v>1996</v>
      </c>
      <c r="AB142" s="54">
        <v>10</v>
      </c>
      <c r="AC142" s="3">
        <v>45</v>
      </c>
      <c r="AD142" s="3">
        <v>2007</v>
      </c>
      <c r="AE142" s="3">
        <v>28</v>
      </c>
      <c r="AF142" s="54">
        <v>95</v>
      </c>
      <c r="AG142" s="54">
        <v>2010</v>
      </c>
      <c r="AH142" s="54">
        <v>30</v>
      </c>
      <c r="AI142" s="3">
        <v>135</v>
      </c>
      <c r="AJ142" s="3">
        <v>2023</v>
      </c>
      <c r="AK142" s="3">
        <v>24</v>
      </c>
      <c r="AL142" s="54">
        <v>115</v>
      </c>
      <c r="AM142" s="54">
        <v>2020</v>
      </c>
      <c r="AN142" s="54">
        <v>11</v>
      </c>
      <c r="AO142" s="3">
        <v>57</v>
      </c>
      <c r="AP142" s="3">
        <v>1987</v>
      </c>
      <c r="AQ142" s="3">
        <v>14</v>
      </c>
    </row>
    <row r="143" spans="1:43" x14ac:dyDescent="0.25">
      <c r="A143" s="3">
        <v>15070110</v>
      </c>
      <c r="B143" s="3" t="s">
        <v>2705</v>
      </c>
      <c r="C143" s="3">
        <v>11.811444440000001</v>
      </c>
      <c r="D143" s="3">
        <v>-71.965305560000004</v>
      </c>
      <c r="E143" s="3">
        <v>120</v>
      </c>
      <c r="F143" s="3" t="s">
        <v>452</v>
      </c>
      <c r="G143" s="3" t="s">
        <v>41</v>
      </c>
      <c r="H143" s="54">
        <v>135</v>
      </c>
      <c r="I143" s="54">
        <v>1997</v>
      </c>
      <c r="J143" s="54">
        <v>17</v>
      </c>
      <c r="K143" s="3">
        <v>15</v>
      </c>
      <c r="L143" s="3">
        <v>1988</v>
      </c>
      <c r="M143" s="3">
        <v>24</v>
      </c>
      <c r="N143" s="54">
        <v>50</v>
      </c>
      <c r="O143" s="54">
        <v>1996</v>
      </c>
      <c r="P143" s="54">
        <v>11</v>
      </c>
      <c r="Q143" s="3">
        <v>80</v>
      </c>
      <c r="R143" s="3">
        <v>1985</v>
      </c>
      <c r="S143" s="3">
        <v>18</v>
      </c>
      <c r="T143" s="54">
        <v>96</v>
      </c>
      <c r="U143" s="54">
        <v>2001</v>
      </c>
      <c r="V143" s="54">
        <v>8</v>
      </c>
      <c r="W143" s="3">
        <v>75</v>
      </c>
      <c r="X143" s="3">
        <v>2005</v>
      </c>
      <c r="Y143" s="3">
        <v>10</v>
      </c>
      <c r="Z143" s="54">
        <v>80</v>
      </c>
      <c r="AA143" s="54">
        <v>1996</v>
      </c>
      <c r="AB143" s="54">
        <v>25</v>
      </c>
      <c r="AC143" s="3">
        <v>100</v>
      </c>
      <c r="AD143" s="3">
        <v>1995</v>
      </c>
      <c r="AE143" s="3">
        <v>3</v>
      </c>
      <c r="AF143" s="54">
        <v>135</v>
      </c>
      <c r="AG143" s="54">
        <v>2009</v>
      </c>
      <c r="AH143" s="54">
        <v>16</v>
      </c>
      <c r="AI143" s="3">
        <v>134</v>
      </c>
      <c r="AJ143" s="3">
        <v>1985</v>
      </c>
      <c r="AK143" s="3">
        <v>21</v>
      </c>
      <c r="AL143" s="54">
        <v>95</v>
      </c>
      <c r="AM143" s="54">
        <v>1993</v>
      </c>
      <c r="AN143" s="54">
        <v>20</v>
      </c>
      <c r="AO143" s="3">
        <v>67</v>
      </c>
      <c r="AP143" s="3">
        <v>1994</v>
      </c>
      <c r="AQ143" s="3">
        <v>27</v>
      </c>
    </row>
    <row r="144" spans="1:43" x14ac:dyDescent="0.25">
      <c r="A144" s="3">
        <v>15070130</v>
      </c>
      <c r="B144" s="3" t="s">
        <v>2706</v>
      </c>
      <c r="C144" s="3">
        <v>11.70947222</v>
      </c>
      <c r="D144" s="3">
        <v>-72.676416669999995</v>
      </c>
      <c r="E144" s="3">
        <v>2</v>
      </c>
      <c r="F144" s="3" t="s">
        <v>450</v>
      </c>
      <c r="G144" s="3" t="s">
        <v>41</v>
      </c>
      <c r="H144" s="54">
        <v>24</v>
      </c>
      <c r="I144" s="54">
        <v>2011</v>
      </c>
      <c r="J144" s="54">
        <v>1</v>
      </c>
      <c r="K144" s="3">
        <v>28</v>
      </c>
      <c r="L144" s="3">
        <v>1981</v>
      </c>
      <c r="M144" s="3">
        <v>13</v>
      </c>
      <c r="N144" s="54">
        <v>40</v>
      </c>
      <c r="O144" s="54">
        <v>2007</v>
      </c>
      <c r="P144" s="54">
        <v>26</v>
      </c>
      <c r="Q144" s="3">
        <v>86</v>
      </c>
      <c r="R144" s="3">
        <v>2021</v>
      </c>
      <c r="S144" s="3">
        <v>28</v>
      </c>
      <c r="T144" s="54">
        <v>82</v>
      </c>
      <c r="U144" s="54">
        <v>2013</v>
      </c>
      <c r="V144" s="54">
        <v>5</v>
      </c>
      <c r="W144" s="3">
        <v>67</v>
      </c>
      <c r="X144" s="3">
        <v>2001</v>
      </c>
      <c r="Y144" s="3">
        <v>1</v>
      </c>
      <c r="Z144" s="54">
        <v>105</v>
      </c>
      <c r="AA144" s="54">
        <v>2010</v>
      </c>
      <c r="AB144" s="54">
        <v>16</v>
      </c>
      <c r="AC144" s="3">
        <v>102</v>
      </c>
      <c r="AD144" s="3">
        <v>1995</v>
      </c>
      <c r="AE144" s="3">
        <v>14</v>
      </c>
      <c r="AF144" s="54">
        <v>87.5</v>
      </c>
      <c r="AG144" s="54">
        <v>2004</v>
      </c>
      <c r="AH144" s="54">
        <v>23</v>
      </c>
      <c r="AI144" s="3">
        <v>134</v>
      </c>
      <c r="AJ144" s="3">
        <v>2008</v>
      </c>
      <c r="AK144" s="3">
        <v>5</v>
      </c>
      <c r="AL144" s="54">
        <v>135</v>
      </c>
      <c r="AM144" s="54">
        <v>1979</v>
      </c>
      <c r="AN144" s="54">
        <v>10</v>
      </c>
      <c r="AO144" s="3">
        <v>58</v>
      </c>
      <c r="AP144" s="3">
        <v>1973</v>
      </c>
      <c r="AQ144" s="3">
        <v>7</v>
      </c>
    </row>
    <row r="145" spans="1:43" x14ac:dyDescent="0.25">
      <c r="A145" s="3">
        <v>15070140</v>
      </c>
      <c r="B145" s="3" t="s">
        <v>2707</v>
      </c>
      <c r="C145" s="3">
        <v>11.65027778</v>
      </c>
      <c r="D145" s="3">
        <v>-72.786749999999998</v>
      </c>
      <c r="E145" s="3">
        <v>3</v>
      </c>
      <c r="F145" s="3" t="s">
        <v>450</v>
      </c>
      <c r="G145" s="3" t="s">
        <v>41</v>
      </c>
      <c r="H145" s="54">
        <v>50</v>
      </c>
      <c r="I145" s="54">
        <v>2000</v>
      </c>
      <c r="J145" s="54">
        <v>17</v>
      </c>
      <c r="K145" s="3">
        <v>22</v>
      </c>
      <c r="L145" s="3">
        <v>1998</v>
      </c>
      <c r="M145" s="3">
        <v>7</v>
      </c>
      <c r="N145" s="54">
        <v>36</v>
      </c>
      <c r="O145" s="54">
        <v>1995</v>
      </c>
      <c r="P145" s="54">
        <v>22</v>
      </c>
      <c r="Q145" s="3">
        <v>84</v>
      </c>
      <c r="R145" s="3">
        <v>2007</v>
      </c>
      <c r="S145" s="3">
        <v>20</v>
      </c>
      <c r="T145" s="54">
        <v>177</v>
      </c>
      <c r="U145" s="54">
        <v>1993</v>
      </c>
      <c r="V145" s="54">
        <v>9</v>
      </c>
      <c r="W145" s="3">
        <v>83</v>
      </c>
      <c r="X145" s="3">
        <v>1983</v>
      </c>
      <c r="Y145" s="3">
        <v>14</v>
      </c>
      <c r="Z145" s="54">
        <v>80</v>
      </c>
      <c r="AA145" s="54">
        <v>2010</v>
      </c>
      <c r="AB145" s="54">
        <v>17</v>
      </c>
      <c r="AC145" s="3">
        <v>97</v>
      </c>
      <c r="AD145" s="3">
        <v>2021</v>
      </c>
      <c r="AE145" s="3">
        <v>23</v>
      </c>
      <c r="AF145" s="54">
        <v>95</v>
      </c>
      <c r="AG145" s="54">
        <v>1995</v>
      </c>
      <c r="AH145" s="54">
        <v>16</v>
      </c>
      <c r="AI145" s="3">
        <v>168</v>
      </c>
      <c r="AJ145" s="3">
        <v>1977</v>
      </c>
      <c r="AK145" s="3">
        <v>30</v>
      </c>
      <c r="AL145" s="54">
        <v>128</v>
      </c>
      <c r="AM145" s="54">
        <v>2022</v>
      </c>
      <c r="AN145" s="54">
        <v>4</v>
      </c>
      <c r="AO145" s="3">
        <v>139</v>
      </c>
      <c r="AP145" s="3">
        <v>1998</v>
      </c>
      <c r="AQ145" s="3">
        <v>5</v>
      </c>
    </row>
    <row r="146" spans="1:43" x14ac:dyDescent="0.25">
      <c r="A146" s="3">
        <v>15070160</v>
      </c>
      <c r="B146" s="3" t="s">
        <v>2708</v>
      </c>
      <c r="C146" s="3">
        <v>11.437749999999999</v>
      </c>
      <c r="D146" s="3">
        <v>-72.469972220000002</v>
      </c>
      <c r="E146" s="3">
        <v>85</v>
      </c>
      <c r="F146" s="3" t="s">
        <v>444</v>
      </c>
      <c r="G146" s="3" t="s">
        <v>41</v>
      </c>
      <c r="H146" s="54">
        <v>61</v>
      </c>
      <c r="I146" s="54">
        <v>1981</v>
      </c>
      <c r="J146" s="54">
        <v>13</v>
      </c>
      <c r="K146" s="3">
        <v>77</v>
      </c>
      <c r="L146" s="3">
        <v>1981</v>
      </c>
      <c r="M146" s="3">
        <v>23</v>
      </c>
      <c r="N146" s="54">
        <v>41</v>
      </c>
      <c r="O146" s="54">
        <v>1995</v>
      </c>
      <c r="P146" s="54">
        <v>22</v>
      </c>
      <c r="Q146" s="3">
        <v>102</v>
      </c>
      <c r="R146" s="3">
        <v>1994</v>
      </c>
      <c r="S146" s="3">
        <v>30</v>
      </c>
      <c r="T146" s="54">
        <v>135</v>
      </c>
      <c r="U146" s="54">
        <v>1982</v>
      </c>
      <c r="V146" s="54">
        <v>15</v>
      </c>
      <c r="W146" s="3">
        <v>111</v>
      </c>
      <c r="X146" s="3">
        <v>2005</v>
      </c>
      <c r="Y146" s="3">
        <v>22</v>
      </c>
      <c r="Z146" s="54">
        <v>138</v>
      </c>
      <c r="AA146" s="54">
        <v>2010</v>
      </c>
      <c r="AB146" s="54">
        <v>7</v>
      </c>
      <c r="AC146" s="3">
        <v>94</v>
      </c>
      <c r="AD146" s="3">
        <v>2007</v>
      </c>
      <c r="AE146" s="3">
        <v>25</v>
      </c>
      <c r="AF146" s="54">
        <v>122</v>
      </c>
      <c r="AG146" s="54">
        <v>1981</v>
      </c>
      <c r="AH146" s="54">
        <v>4</v>
      </c>
      <c r="AI146" s="3">
        <v>136</v>
      </c>
      <c r="AJ146" s="3">
        <v>1988</v>
      </c>
      <c r="AK146" s="3">
        <v>16</v>
      </c>
      <c r="AL146" s="54">
        <v>101</v>
      </c>
      <c r="AM146" s="54">
        <v>1999</v>
      </c>
      <c r="AN146" s="54">
        <v>10</v>
      </c>
      <c r="AO146" s="3">
        <v>85</v>
      </c>
      <c r="AP146" s="3">
        <v>2003</v>
      </c>
      <c r="AQ146" s="3">
        <v>2</v>
      </c>
    </row>
    <row r="147" spans="1:43" x14ac:dyDescent="0.25">
      <c r="A147" s="3">
        <v>15070190</v>
      </c>
      <c r="B147" s="3" t="s">
        <v>2709</v>
      </c>
      <c r="C147" s="3">
        <v>12.269138890000001</v>
      </c>
      <c r="D147" s="3">
        <v>-71.512777779999993</v>
      </c>
      <c r="E147" s="3">
        <v>100</v>
      </c>
      <c r="F147" s="3" t="s">
        <v>452</v>
      </c>
      <c r="G147" s="3" t="s">
        <v>41</v>
      </c>
      <c r="H147" s="54">
        <v>90</v>
      </c>
      <c r="I147" s="54">
        <v>2005</v>
      </c>
      <c r="J147" s="54">
        <v>24</v>
      </c>
      <c r="K147" s="3">
        <v>72</v>
      </c>
      <c r="L147" s="3">
        <v>1981</v>
      </c>
      <c r="M147" s="3">
        <v>23</v>
      </c>
      <c r="N147" s="54">
        <v>34</v>
      </c>
      <c r="O147" s="54">
        <v>2017</v>
      </c>
      <c r="P147" s="54">
        <v>23</v>
      </c>
      <c r="Q147" s="3">
        <v>51</v>
      </c>
      <c r="R147" s="3">
        <v>2003</v>
      </c>
      <c r="S147" s="3">
        <v>16</v>
      </c>
      <c r="T147" s="54">
        <v>131</v>
      </c>
      <c r="U147" s="54">
        <v>1993</v>
      </c>
      <c r="V147" s="54">
        <v>25</v>
      </c>
      <c r="W147" s="3">
        <v>125</v>
      </c>
      <c r="X147" s="3">
        <v>1979</v>
      </c>
      <c r="Y147" s="3">
        <v>4</v>
      </c>
      <c r="Z147" s="54">
        <v>40</v>
      </c>
      <c r="AA147" s="54">
        <v>1980</v>
      </c>
      <c r="AB147" s="54">
        <v>26</v>
      </c>
      <c r="AC147" s="3">
        <v>110</v>
      </c>
      <c r="AD147" s="3">
        <v>2007</v>
      </c>
      <c r="AE147" s="3">
        <v>25</v>
      </c>
      <c r="AF147" s="54">
        <v>138</v>
      </c>
      <c r="AG147" s="54">
        <v>2004</v>
      </c>
      <c r="AH147" s="54">
        <v>8</v>
      </c>
      <c r="AI147" s="3">
        <v>135</v>
      </c>
      <c r="AJ147" s="3">
        <v>2023</v>
      </c>
      <c r="AK147" s="3">
        <v>26</v>
      </c>
      <c r="AL147" s="54">
        <v>138</v>
      </c>
      <c r="AM147" s="54">
        <v>2007</v>
      </c>
      <c r="AN147" s="54">
        <v>8</v>
      </c>
      <c r="AO147" s="3">
        <v>139</v>
      </c>
      <c r="AP147" s="3">
        <v>1999</v>
      </c>
      <c r="AQ147" s="3">
        <v>1</v>
      </c>
    </row>
    <row r="148" spans="1:43" x14ac:dyDescent="0.25">
      <c r="A148" s="3">
        <v>15070240</v>
      </c>
      <c r="B148" s="3" t="s">
        <v>2710</v>
      </c>
      <c r="C148" s="3">
        <v>11.811638889999999</v>
      </c>
      <c r="D148" s="3">
        <v>-72.190611110000006</v>
      </c>
      <c r="E148" s="3">
        <v>100</v>
      </c>
      <c r="F148" s="3" t="s">
        <v>452</v>
      </c>
      <c r="G148" s="3" t="s">
        <v>41</v>
      </c>
      <c r="H148" s="54">
        <v>60</v>
      </c>
      <c r="I148" s="54">
        <v>1980</v>
      </c>
      <c r="J148" s="54">
        <v>19</v>
      </c>
      <c r="K148" s="3">
        <v>50</v>
      </c>
      <c r="L148" s="3">
        <v>2022</v>
      </c>
      <c r="M148" s="3">
        <v>4</v>
      </c>
      <c r="N148" s="54">
        <v>80</v>
      </c>
      <c r="O148" s="54">
        <v>2002</v>
      </c>
      <c r="P148" s="54">
        <v>5</v>
      </c>
      <c r="Q148" s="3">
        <v>75</v>
      </c>
      <c r="R148" s="3">
        <v>1990</v>
      </c>
      <c r="S148" s="3">
        <v>30</v>
      </c>
      <c r="T148" s="54">
        <v>120</v>
      </c>
      <c r="U148" s="54">
        <v>1979</v>
      </c>
      <c r="V148" s="54">
        <v>16</v>
      </c>
      <c r="W148" s="3">
        <v>60</v>
      </c>
      <c r="X148" s="3">
        <v>1988</v>
      </c>
      <c r="Y148" s="3">
        <v>24</v>
      </c>
      <c r="Z148" s="54">
        <v>50</v>
      </c>
      <c r="AA148" s="54">
        <v>2004</v>
      </c>
      <c r="AB148" s="54">
        <v>3</v>
      </c>
      <c r="AC148" s="3">
        <v>110</v>
      </c>
      <c r="AD148" s="3">
        <v>1999</v>
      </c>
      <c r="AE148" s="3">
        <v>26</v>
      </c>
      <c r="AF148" s="54">
        <v>85</v>
      </c>
      <c r="AG148" s="54">
        <v>1984</v>
      </c>
      <c r="AH148" s="54">
        <v>20</v>
      </c>
      <c r="AI148" s="3">
        <v>145</v>
      </c>
      <c r="AJ148" s="3">
        <v>1988</v>
      </c>
      <c r="AK148" s="3">
        <v>16</v>
      </c>
      <c r="AL148" s="54">
        <v>130</v>
      </c>
      <c r="AM148" s="54">
        <v>2020</v>
      </c>
      <c r="AN148" s="54">
        <v>16</v>
      </c>
      <c r="AO148" s="3">
        <v>70</v>
      </c>
      <c r="AP148" s="3">
        <v>2004</v>
      </c>
      <c r="AQ148" s="3">
        <v>27</v>
      </c>
    </row>
    <row r="149" spans="1:43" x14ac:dyDescent="0.25">
      <c r="A149" s="3">
        <v>15075030</v>
      </c>
      <c r="B149" s="3" t="s">
        <v>2711</v>
      </c>
      <c r="C149" s="3">
        <v>11.78105556</v>
      </c>
      <c r="D149" s="3">
        <v>-72.463499999999996</v>
      </c>
      <c r="E149" s="3">
        <v>1</v>
      </c>
      <c r="F149" s="3" t="s">
        <v>450</v>
      </c>
      <c r="G149" s="3" t="s">
        <v>41</v>
      </c>
      <c r="H149" s="54">
        <v>26.8</v>
      </c>
      <c r="I149" s="54">
        <v>2021</v>
      </c>
      <c r="J149" s="54">
        <v>8</v>
      </c>
      <c r="K149" s="3">
        <v>38.799999999999997</v>
      </c>
      <c r="L149" s="3">
        <v>2005</v>
      </c>
      <c r="M149" s="3">
        <v>15</v>
      </c>
      <c r="N149" s="54">
        <v>90.2</v>
      </c>
      <c r="O149" s="54">
        <v>2007</v>
      </c>
      <c r="P149" s="54">
        <v>25</v>
      </c>
      <c r="Q149" s="3">
        <v>72.7</v>
      </c>
      <c r="R149" s="3">
        <v>2012</v>
      </c>
      <c r="S149" s="3">
        <v>23</v>
      </c>
      <c r="T149" s="54">
        <v>92.8</v>
      </c>
      <c r="U149" s="54">
        <v>1998</v>
      </c>
      <c r="V149" s="54">
        <v>5</v>
      </c>
      <c r="W149" s="3">
        <v>80.3</v>
      </c>
      <c r="X149" s="3">
        <v>1968</v>
      </c>
      <c r="Y149" s="3">
        <v>6</v>
      </c>
      <c r="Z149" s="54">
        <v>55.7</v>
      </c>
      <c r="AA149" s="54">
        <v>2023</v>
      </c>
      <c r="AB149" s="54">
        <v>26</v>
      </c>
      <c r="AC149" s="3">
        <v>98</v>
      </c>
      <c r="AD149" s="3">
        <v>2011</v>
      </c>
      <c r="AE149" s="3">
        <v>24</v>
      </c>
      <c r="AF149" s="54">
        <v>118.8</v>
      </c>
      <c r="AG149" s="54">
        <v>1984</v>
      </c>
      <c r="AH149" s="54">
        <v>19</v>
      </c>
      <c r="AI149" s="3">
        <v>183.7</v>
      </c>
      <c r="AJ149" s="3">
        <v>1976</v>
      </c>
      <c r="AK149" s="3">
        <v>3</v>
      </c>
      <c r="AL149" s="54">
        <v>198.3</v>
      </c>
      <c r="AM149" s="54">
        <v>1961</v>
      </c>
      <c r="AN149" s="54">
        <v>6</v>
      </c>
      <c r="AO149" s="3">
        <v>133</v>
      </c>
      <c r="AP149" s="3">
        <v>1989</v>
      </c>
      <c r="AQ149" s="3">
        <v>24</v>
      </c>
    </row>
    <row r="150" spans="1:43" x14ac:dyDescent="0.25">
      <c r="A150" s="3">
        <v>15075501</v>
      </c>
      <c r="B150" s="3" t="s">
        <v>2712</v>
      </c>
      <c r="C150" s="3">
        <v>12.224305559999999</v>
      </c>
      <c r="D150" s="3">
        <v>-71.982888889999998</v>
      </c>
      <c r="E150" s="3">
        <v>10</v>
      </c>
      <c r="F150" s="3" t="s">
        <v>452</v>
      </c>
      <c r="G150" s="3" t="s">
        <v>41</v>
      </c>
      <c r="H150" s="54">
        <v>23.1</v>
      </c>
      <c r="I150" s="54">
        <v>2021</v>
      </c>
      <c r="J150" s="54">
        <v>4</v>
      </c>
      <c r="K150" s="3">
        <v>6.2</v>
      </c>
      <c r="L150" s="3">
        <v>1994</v>
      </c>
      <c r="M150" s="3">
        <v>4</v>
      </c>
      <c r="N150" s="54">
        <v>53</v>
      </c>
      <c r="O150" s="54">
        <v>2022</v>
      </c>
      <c r="P150" s="54">
        <v>11</v>
      </c>
      <c r="Q150" s="3">
        <v>63.2</v>
      </c>
      <c r="R150" s="3">
        <v>1990</v>
      </c>
      <c r="S150" s="3">
        <v>5</v>
      </c>
      <c r="T150" s="54">
        <v>77.400000000000006</v>
      </c>
      <c r="U150" s="54">
        <v>2013</v>
      </c>
      <c r="V150" s="54">
        <v>6</v>
      </c>
      <c r="W150" s="3">
        <v>36.700000000000003</v>
      </c>
      <c r="X150" s="3">
        <v>2011</v>
      </c>
      <c r="Y150" s="3">
        <v>7</v>
      </c>
      <c r="Z150" s="54">
        <v>48.4</v>
      </c>
      <c r="AA150" s="54">
        <v>1996</v>
      </c>
      <c r="AB150" s="54">
        <v>25</v>
      </c>
      <c r="AC150" s="3">
        <v>120.2</v>
      </c>
      <c r="AD150" s="3">
        <v>2021</v>
      </c>
      <c r="AE150" s="3">
        <v>14</v>
      </c>
      <c r="AF150" s="54">
        <v>82</v>
      </c>
      <c r="AG150" s="54">
        <v>2007</v>
      </c>
      <c r="AH150" s="54">
        <v>16</v>
      </c>
      <c r="AI150" s="3">
        <v>127</v>
      </c>
      <c r="AJ150" s="3">
        <v>2020</v>
      </c>
      <c r="AK150" s="3">
        <v>20</v>
      </c>
      <c r="AL150" s="54">
        <v>70.8</v>
      </c>
      <c r="AM150" s="54">
        <v>2010</v>
      </c>
      <c r="AN150" s="54">
        <v>3</v>
      </c>
      <c r="AO150" s="3">
        <v>122.2</v>
      </c>
      <c r="AP150" s="3">
        <v>2008</v>
      </c>
      <c r="AQ150" s="3">
        <v>2</v>
      </c>
    </row>
    <row r="151" spans="1:43" x14ac:dyDescent="0.25">
      <c r="A151" s="3">
        <v>15080010</v>
      </c>
      <c r="B151" s="3" t="s">
        <v>2713</v>
      </c>
      <c r="C151" s="3">
        <v>12.34530556</v>
      </c>
      <c r="D151" s="3">
        <v>-71.311972220000001</v>
      </c>
      <c r="E151" s="3">
        <v>5</v>
      </c>
      <c r="F151" s="3" t="s">
        <v>452</v>
      </c>
      <c r="G151" s="3" t="s">
        <v>41</v>
      </c>
      <c r="H151" s="54">
        <v>50</v>
      </c>
      <c r="I151" s="54">
        <v>2018</v>
      </c>
      <c r="J151" s="54">
        <v>24</v>
      </c>
      <c r="K151" s="3">
        <v>52</v>
      </c>
      <c r="L151" s="3">
        <v>1981</v>
      </c>
      <c r="M151" s="3">
        <v>23</v>
      </c>
      <c r="N151" s="54">
        <v>35</v>
      </c>
      <c r="O151" s="54">
        <v>2011</v>
      </c>
      <c r="P151" s="54">
        <v>14</v>
      </c>
      <c r="Q151" s="3">
        <v>37</v>
      </c>
      <c r="R151" s="3">
        <v>1981</v>
      </c>
      <c r="S151" s="3">
        <v>19</v>
      </c>
      <c r="T151" s="54">
        <v>75</v>
      </c>
      <c r="U151" s="54">
        <v>2004</v>
      </c>
      <c r="V151" s="54">
        <v>19</v>
      </c>
      <c r="W151" s="3">
        <v>40</v>
      </c>
      <c r="X151" s="3">
        <v>2010</v>
      </c>
      <c r="Y151" s="3">
        <v>21</v>
      </c>
      <c r="Z151" s="54">
        <v>19</v>
      </c>
      <c r="AA151" s="54">
        <v>1980</v>
      </c>
      <c r="AB151" s="54">
        <v>25</v>
      </c>
      <c r="AC151" s="3">
        <v>120</v>
      </c>
      <c r="AD151" s="3">
        <v>1995</v>
      </c>
      <c r="AE151" s="3">
        <v>27</v>
      </c>
      <c r="AF151" s="54">
        <v>135</v>
      </c>
      <c r="AG151" s="54">
        <v>2004</v>
      </c>
      <c r="AH151" s="54">
        <v>10</v>
      </c>
      <c r="AI151" s="3">
        <v>134</v>
      </c>
      <c r="AJ151" s="3">
        <v>2007</v>
      </c>
      <c r="AK151" s="3">
        <v>3</v>
      </c>
      <c r="AL151" s="54">
        <v>104</v>
      </c>
      <c r="AM151" s="54">
        <v>2004</v>
      </c>
      <c r="AN151" s="54">
        <v>8</v>
      </c>
      <c r="AO151" s="3">
        <v>135</v>
      </c>
      <c r="AP151" s="3">
        <v>2003</v>
      </c>
      <c r="AQ151" s="3">
        <v>2</v>
      </c>
    </row>
    <row r="152" spans="1:43" x14ac:dyDescent="0.25">
      <c r="A152" s="3">
        <v>15080040</v>
      </c>
      <c r="B152" s="3" t="s">
        <v>2714</v>
      </c>
      <c r="C152" s="3">
        <v>12.06947222</v>
      </c>
      <c r="D152" s="3">
        <v>-71.3185</v>
      </c>
      <c r="E152" s="3">
        <v>145</v>
      </c>
      <c r="F152" s="3" t="s">
        <v>452</v>
      </c>
      <c r="G152" s="3" t="s">
        <v>41</v>
      </c>
      <c r="H152" s="54">
        <v>40</v>
      </c>
      <c r="I152" s="54">
        <v>2005</v>
      </c>
      <c r="J152" s="54">
        <v>24</v>
      </c>
      <c r="K152" s="3">
        <v>26</v>
      </c>
      <c r="L152" s="3">
        <v>2000</v>
      </c>
      <c r="M152" s="3">
        <v>27</v>
      </c>
      <c r="N152" s="54">
        <v>65</v>
      </c>
      <c r="O152" s="54">
        <v>2017</v>
      </c>
      <c r="P152" s="54">
        <v>22</v>
      </c>
      <c r="Q152" s="3">
        <v>25</v>
      </c>
      <c r="R152" s="3">
        <v>2024</v>
      </c>
      <c r="S152" s="3">
        <v>3</v>
      </c>
      <c r="T152" s="54">
        <v>48</v>
      </c>
      <c r="U152" s="54">
        <v>2011</v>
      </c>
      <c r="V152" s="54">
        <v>19</v>
      </c>
      <c r="W152" s="3">
        <v>73</v>
      </c>
      <c r="X152" s="3">
        <v>2010</v>
      </c>
      <c r="Y152" s="3">
        <v>21</v>
      </c>
      <c r="Z152" s="54">
        <v>37</v>
      </c>
      <c r="AA152" s="54">
        <v>1981</v>
      </c>
      <c r="AB152" s="54">
        <v>17</v>
      </c>
      <c r="AC152" s="3">
        <v>60</v>
      </c>
      <c r="AD152" s="3">
        <v>2022</v>
      </c>
      <c r="AE152" s="3">
        <v>21</v>
      </c>
      <c r="AF152" s="54">
        <v>181</v>
      </c>
      <c r="AG152" s="54">
        <v>1974</v>
      </c>
      <c r="AH152" s="54">
        <v>18</v>
      </c>
      <c r="AI152" s="3">
        <v>95</v>
      </c>
      <c r="AJ152" s="3">
        <v>2020</v>
      </c>
      <c r="AK152" s="3">
        <v>3</v>
      </c>
      <c r="AL152" s="54">
        <v>90</v>
      </c>
      <c r="AM152" s="54">
        <v>2007</v>
      </c>
      <c r="AN152" s="54">
        <v>16</v>
      </c>
      <c r="AO152" s="3">
        <v>144</v>
      </c>
      <c r="AP152" s="3">
        <v>1999</v>
      </c>
      <c r="AQ152" s="3">
        <v>1</v>
      </c>
    </row>
    <row r="153" spans="1:43" x14ac:dyDescent="0.25">
      <c r="A153" s="3">
        <v>15080070</v>
      </c>
      <c r="B153" s="3" t="s">
        <v>2715</v>
      </c>
      <c r="C153" s="3">
        <v>11.899416670000001</v>
      </c>
      <c r="D153" s="3">
        <v>-71.515888889999999</v>
      </c>
      <c r="E153" s="3">
        <v>115</v>
      </c>
      <c r="F153" s="3" t="s">
        <v>452</v>
      </c>
      <c r="G153" s="3" t="s">
        <v>41</v>
      </c>
      <c r="H153" s="54">
        <v>20</v>
      </c>
      <c r="I153" s="54">
        <v>2011</v>
      </c>
      <c r="J153" s="54">
        <v>1</v>
      </c>
      <c r="K153" s="3">
        <v>50</v>
      </c>
      <c r="L153" s="3">
        <v>1981</v>
      </c>
      <c r="M153" s="3">
        <v>23</v>
      </c>
      <c r="N153" s="54">
        <v>24</v>
      </c>
      <c r="O153" s="54">
        <v>2010</v>
      </c>
      <c r="P153" s="54">
        <v>7</v>
      </c>
      <c r="Q153" s="3">
        <v>54</v>
      </c>
      <c r="R153" s="3">
        <v>2003</v>
      </c>
      <c r="S153" s="3">
        <v>17</v>
      </c>
      <c r="T153" s="54">
        <v>87</v>
      </c>
      <c r="U153" s="54">
        <v>1993</v>
      </c>
      <c r="V153" s="54">
        <v>25</v>
      </c>
      <c r="W153" s="3">
        <v>94</v>
      </c>
      <c r="X153" s="3">
        <v>2005</v>
      </c>
      <c r="Y153" s="3">
        <v>5</v>
      </c>
      <c r="Z153" s="54">
        <v>110</v>
      </c>
      <c r="AA153" s="54">
        <v>1996</v>
      </c>
      <c r="AB153" s="54">
        <v>24</v>
      </c>
      <c r="AC153" s="3">
        <v>146</v>
      </c>
      <c r="AD153" s="3">
        <v>2022</v>
      </c>
      <c r="AE153" s="3">
        <v>22</v>
      </c>
      <c r="AF153" s="54">
        <v>98</v>
      </c>
      <c r="AG153" s="54">
        <v>1979</v>
      </c>
      <c r="AH153" s="54">
        <v>19</v>
      </c>
      <c r="AI153" s="3">
        <v>162</v>
      </c>
      <c r="AJ153" s="3">
        <v>2014</v>
      </c>
      <c r="AK153" s="3">
        <v>26</v>
      </c>
      <c r="AL153" s="54">
        <v>99</v>
      </c>
      <c r="AM153" s="54">
        <v>2004</v>
      </c>
      <c r="AN153" s="54">
        <v>14</v>
      </c>
      <c r="AO153" s="3">
        <v>96</v>
      </c>
      <c r="AP153" s="3">
        <v>1999</v>
      </c>
      <c r="AQ153" s="3">
        <v>1</v>
      </c>
    </row>
    <row r="154" spans="1:43" x14ac:dyDescent="0.25">
      <c r="A154" s="3">
        <v>15080090</v>
      </c>
      <c r="B154" s="3" t="s">
        <v>2716</v>
      </c>
      <c r="C154" s="3">
        <v>11.93427778</v>
      </c>
      <c r="D154" s="3">
        <v>-71.282499999999999</v>
      </c>
      <c r="E154" s="3">
        <v>2</v>
      </c>
      <c r="F154" s="3" t="s">
        <v>452</v>
      </c>
      <c r="G154" s="3" t="s">
        <v>41</v>
      </c>
      <c r="H154" s="54">
        <v>19</v>
      </c>
      <c r="I154" s="54">
        <v>1982</v>
      </c>
      <c r="J154" s="54">
        <v>5</v>
      </c>
      <c r="K154" s="3">
        <v>30</v>
      </c>
      <c r="L154" s="3">
        <v>1989</v>
      </c>
      <c r="M154" s="3">
        <v>15</v>
      </c>
      <c r="N154" s="54">
        <v>57</v>
      </c>
      <c r="O154" s="54">
        <v>2017</v>
      </c>
      <c r="P154" s="54">
        <v>23</v>
      </c>
      <c r="Q154" s="3">
        <v>60</v>
      </c>
      <c r="R154" s="3">
        <v>2024</v>
      </c>
      <c r="S154" s="3">
        <v>3</v>
      </c>
      <c r="T154" s="54">
        <v>81</v>
      </c>
      <c r="U154" s="54">
        <v>2016</v>
      </c>
      <c r="V154" s="54">
        <v>2</v>
      </c>
      <c r="W154" s="3">
        <v>53</v>
      </c>
      <c r="X154" s="3">
        <v>2007</v>
      </c>
      <c r="Y154" s="3">
        <v>3</v>
      </c>
      <c r="Z154" s="54">
        <v>130</v>
      </c>
      <c r="AA154" s="54">
        <v>1999</v>
      </c>
      <c r="AB154" s="54">
        <v>2</v>
      </c>
      <c r="AC154" s="3">
        <v>78</v>
      </c>
      <c r="AD154" s="3">
        <v>2010</v>
      </c>
      <c r="AE154" s="3">
        <v>26</v>
      </c>
      <c r="AF154" s="54">
        <v>60</v>
      </c>
      <c r="AG154" s="54">
        <v>2021</v>
      </c>
      <c r="AH154" s="54">
        <v>29</v>
      </c>
      <c r="AI154" s="3">
        <v>140</v>
      </c>
      <c r="AJ154" s="3">
        <v>2004</v>
      </c>
      <c r="AK154" s="3">
        <v>10</v>
      </c>
      <c r="AL154" s="54">
        <v>130</v>
      </c>
      <c r="AM154" s="54">
        <v>2004</v>
      </c>
      <c r="AN154" s="54">
        <v>10</v>
      </c>
      <c r="AO154" s="3">
        <v>120</v>
      </c>
      <c r="AP154" s="3">
        <v>1987</v>
      </c>
      <c r="AQ154" s="3">
        <v>24</v>
      </c>
    </row>
    <row r="155" spans="1:43" x14ac:dyDescent="0.25">
      <c r="A155" s="3">
        <v>15085020</v>
      </c>
      <c r="B155" s="3" t="s">
        <v>2717</v>
      </c>
      <c r="C155" s="3">
        <v>12.17888889</v>
      </c>
      <c r="D155" s="3">
        <v>-71.28388889</v>
      </c>
      <c r="E155" s="3">
        <v>85</v>
      </c>
      <c r="F155" s="3" t="s">
        <v>452</v>
      </c>
      <c r="G155" s="3" t="s">
        <v>41</v>
      </c>
      <c r="H155" s="54">
        <v>24.5</v>
      </c>
      <c r="I155" s="54">
        <v>2002</v>
      </c>
      <c r="J155" s="54">
        <v>5</v>
      </c>
      <c r="K155" s="3">
        <v>39.5</v>
      </c>
      <c r="L155" s="3">
        <v>2024</v>
      </c>
      <c r="M155" s="3">
        <v>6</v>
      </c>
      <c r="N155" s="54">
        <v>39</v>
      </c>
      <c r="O155" s="54">
        <v>1981</v>
      </c>
      <c r="P155" s="54">
        <v>8</v>
      </c>
      <c r="Q155" s="3">
        <v>147.80000000000001</v>
      </c>
      <c r="R155" s="3">
        <v>1981</v>
      </c>
      <c r="S155" s="3">
        <v>20</v>
      </c>
      <c r="T155" s="54">
        <v>105.4</v>
      </c>
      <c r="U155" s="54">
        <v>2010</v>
      </c>
      <c r="V155" s="54">
        <v>27</v>
      </c>
      <c r="W155" s="3">
        <v>79.7</v>
      </c>
      <c r="X155" s="3">
        <v>1997</v>
      </c>
      <c r="Y155" s="3">
        <v>5</v>
      </c>
      <c r="Z155" s="54">
        <v>46.5</v>
      </c>
      <c r="AA155" s="54">
        <v>1996</v>
      </c>
      <c r="AB155" s="54">
        <v>25</v>
      </c>
      <c r="AC155" s="3">
        <v>92.4</v>
      </c>
      <c r="AD155" s="3">
        <v>2010</v>
      </c>
      <c r="AE155" s="3">
        <v>26</v>
      </c>
      <c r="AF155" s="54">
        <v>121</v>
      </c>
      <c r="AG155" s="54">
        <v>2011</v>
      </c>
      <c r="AH155" s="54">
        <v>18</v>
      </c>
      <c r="AI155" s="3">
        <v>218.8</v>
      </c>
      <c r="AJ155" s="3">
        <v>1984</v>
      </c>
      <c r="AK155" s="3">
        <v>5</v>
      </c>
      <c r="AL155" s="54">
        <v>168.5</v>
      </c>
      <c r="AM155" s="54">
        <v>1983</v>
      </c>
      <c r="AN155" s="54">
        <v>5</v>
      </c>
      <c r="AO155" s="3">
        <v>110.7</v>
      </c>
      <c r="AP155" s="3">
        <v>1999</v>
      </c>
      <c r="AQ155" s="3">
        <v>1</v>
      </c>
    </row>
    <row r="156" spans="1:43" x14ac:dyDescent="0.25">
      <c r="A156" s="3">
        <v>15085030</v>
      </c>
      <c r="B156" s="3" t="s">
        <v>2718</v>
      </c>
      <c r="C156" s="3">
        <v>11.216749999999999</v>
      </c>
      <c r="D156" s="3">
        <v>-72.359944440000007</v>
      </c>
      <c r="E156" s="3">
        <v>118</v>
      </c>
      <c r="F156" s="3" t="s">
        <v>444</v>
      </c>
      <c r="G156" s="3" t="s">
        <v>41</v>
      </c>
      <c r="H156" s="54">
        <v>45.3</v>
      </c>
      <c r="I156" s="54">
        <v>2005</v>
      </c>
      <c r="J156" s="54">
        <v>15</v>
      </c>
      <c r="K156" s="3">
        <v>135.5</v>
      </c>
      <c r="L156" s="3">
        <v>1981</v>
      </c>
      <c r="M156" s="3">
        <v>23</v>
      </c>
      <c r="N156" s="54">
        <v>76</v>
      </c>
      <c r="O156" s="54">
        <v>2006</v>
      </c>
      <c r="P156" s="54">
        <v>9</v>
      </c>
      <c r="Q156" s="3">
        <v>170</v>
      </c>
      <c r="R156" s="3">
        <v>1969</v>
      </c>
      <c r="S156" s="3">
        <v>16</v>
      </c>
      <c r="T156" s="54">
        <v>222.5</v>
      </c>
      <c r="U156" s="54">
        <v>1982</v>
      </c>
      <c r="V156" s="54">
        <v>8</v>
      </c>
      <c r="W156" s="3">
        <v>142</v>
      </c>
      <c r="X156" s="3">
        <v>2007</v>
      </c>
      <c r="Y156" s="3">
        <v>2</v>
      </c>
      <c r="Z156" s="54">
        <v>137</v>
      </c>
      <c r="AA156" s="54">
        <v>2010</v>
      </c>
      <c r="AB156" s="54">
        <v>15</v>
      </c>
      <c r="AC156" s="3">
        <v>198.5</v>
      </c>
      <c r="AD156" s="3">
        <v>1998</v>
      </c>
      <c r="AE156" s="3">
        <v>20</v>
      </c>
      <c r="AF156" s="54">
        <v>121.5</v>
      </c>
      <c r="AG156" s="54">
        <v>1986</v>
      </c>
      <c r="AH156" s="54">
        <v>12</v>
      </c>
      <c r="AI156" s="3">
        <v>247.6</v>
      </c>
      <c r="AJ156" s="3">
        <v>1986</v>
      </c>
      <c r="AK156" s="3">
        <v>14</v>
      </c>
      <c r="AL156" s="54">
        <v>142</v>
      </c>
      <c r="AM156" s="54">
        <v>1974</v>
      </c>
      <c r="AN156" s="54">
        <v>24</v>
      </c>
      <c r="AO156" s="3">
        <v>185</v>
      </c>
      <c r="AP156" s="3">
        <v>2006</v>
      </c>
      <c r="AQ156" s="3">
        <v>5</v>
      </c>
    </row>
    <row r="157" spans="1:43" x14ac:dyDescent="0.25">
      <c r="A157" s="3">
        <v>15085040</v>
      </c>
      <c r="B157" s="3" t="s">
        <v>2719</v>
      </c>
      <c r="C157" s="3">
        <v>11.68605556</v>
      </c>
      <c r="D157" s="3">
        <v>-71.833055560000005</v>
      </c>
      <c r="E157" s="3">
        <v>50</v>
      </c>
      <c r="F157" s="3" t="s">
        <v>452</v>
      </c>
      <c r="G157" s="3" t="s">
        <v>41</v>
      </c>
      <c r="H157" s="54">
        <v>57</v>
      </c>
      <c r="I157" s="54">
        <v>2005</v>
      </c>
      <c r="J157" s="54">
        <v>24</v>
      </c>
      <c r="K157" s="3">
        <v>49.7</v>
      </c>
      <c r="L157" s="3">
        <v>1981</v>
      </c>
      <c r="M157" s="3">
        <v>23</v>
      </c>
      <c r="N157" s="54">
        <v>17</v>
      </c>
      <c r="O157" s="54">
        <v>1995</v>
      </c>
      <c r="P157" s="54">
        <v>22</v>
      </c>
      <c r="Q157" s="3">
        <v>75</v>
      </c>
      <c r="R157" s="3">
        <v>2022</v>
      </c>
      <c r="S157" s="3">
        <v>20</v>
      </c>
      <c r="T157" s="54">
        <v>127</v>
      </c>
      <c r="U157" s="54">
        <v>2011</v>
      </c>
      <c r="V157" s="54">
        <v>15</v>
      </c>
      <c r="W157" s="3">
        <v>69</v>
      </c>
      <c r="X157" s="3">
        <v>1986</v>
      </c>
      <c r="Y157" s="3">
        <v>2</v>
      </c>
      <c r="Z157" s="54">
        <v>66.5</v>
      </c>
      <c r="AA157" s="54">
        <v>2010</v>
      </c>
      <c r="AB157" s="54">
        <v>31</v>
      </c>
      <c r="AC157" s="3">
        <v>89.5</v>
      </c>
      <c r="AD157" s="3">
        <v>1995</v>
      </c>
      <c r="AE157" s="3">
        <v>10</v>
      </c>
      <c r="AF157" s="54">
        <v>86</v>
      </c>
      <c r="AG157" s="54">
        <v>1973</v>
      </c>
      <c r="AH157" s="54">
        <v>3</v>
      </c>
      <c r="AI157" s="3">
        <v>103</v>
      </c>
      <c r="AJ157" s="3">
        <v>2010</v>
      </c>
      <c r="AK157" s="3">
        <v>9</v>
      </c>
      <c r="AL157" s="54">
        <v>121</v>
      </c>
      <c r="AM157" s="54">
        <v>1990</v>
      </c>
      <c r="AN157" s="54">
        <v>3</v>
      </c>
      <c r="AO157" s="3">
        <v>51</v>
      </c>
      <c r="AP157" s="3">
        <v>2003</v>
      </c>
      <c r="AQ157" s="3">
        <v>3</v>
      </c>
    </row>
    <row r="158" spans="1:43" x14ac:dyDescent="0.25">
      <c r="A158" s="3">
        <v>16010010</v>
      </c>
      <c r="B158" s="3" t="s">
        <v>2720</v>
      </c>
      <c r="C158" s="3">
        <v>7.817777778</v>
      </c>
      <c r="D158" s="3">
        <v>-72.477777779999997</v>
      </c>
      <c r="E158" s="3">
        <v>522</v>
      </c>
      <c r="F158" s="3" t="s">
        <v>747</v>
      </c>
      <c r="G158" s="3" t="s">
        <v>741</v>
      </c>
      <c r="H158" s="54">
        <v>56</v>
      </c>
      <c r="I158" s="54">
        <v>1984</v>
      </c>
      <c r="J158" s="54">
        <v>8</v>
      </c>
      <c r="K158" s="3">
        <v>65</v>
      </c>
      <c r="L158" s="3">
        <v>2005</v>
      </c>
      <c r="M158" s="3">
        <v>11</v>
      </c>
      <c r="N158" s="54">
        <v>70</v>
      </c>
      <c r="O158" s="54">
        <v>2021</v>
      </c>
      <c r="P158" s="54">
        <v>1</v>
      </c>
      <c r="Q158" s="3">
        <v>152</v>
      </c>
      <c r="R158" s="3">
        <v>1981</v>
      </c>
      <c r="S158" s="3">
        <v>16</v>
      </c>
      <c r="T158" s="54">
        <v>109</v>
      </c>
      <c r="U158" s="54">
        <v>2002</v>
      </c>
      <c r="V158" s="54">
        <v>27</v>
      </c>
      <c r="W158" s="3">
        <v>82</v>
      </c>
      <c r="X158" s="3">
        <v>2008</v>
      </c>
      <c r="Y158" s="3">
        <v>20</v>
      </c>
      <c r="Z158" s="54">
        <v>74</v>
      </c>
      <c r="AA158" s="54">
        <v>2010</v>
      </c>
      <c r="AB158" s="54">
        <v>5</v>
      </c>
      <c r="AC158" s="3">
        <v>62</v>
      </c>
      <c r="AD158" s="3">
        <v>1995</v>
      </c>
      <c r="AE158" s="3">
        <v>3</v>
      </c>
      <c r="AF158" s="54">
        <v>84</v>
      </c>
      <c r="AG158" s="54">
        <v>1992</v>
      </c>
      <c r="AH158" s="54">
        <v>23</v>
      </c>
      <c r="AI158" s="3">
        <v>105</v>
      </c>
      <c r="AJ158" s="3">
        <v>1981</v>
      </c>
      <c r="AK158" s="3">
        <v>14</v>
      </c>
      <c r="AL158" s="54">
        <v>92</v>
      </c>
      <c r="AM158" s="54">
        <v>1998</v>
      </c>
      <c r="AN158" s="54">
        <v>30</v>
      </c>
      <c r="AO158" s="3">
        <v>134</v>
      </c>
      <c r="AP158" s="3">
        <v>2010</v>
      </c>
      <c r="AQ158" s="3">
        <v>19</v>
      </c>
    </row>
    <row r="159" spans="1:43" x14ac:dyDescent="0.25">
      <c r="A159" s="3">
        <v>16010020</v>
      </c>
      <c r="B159" s="3" t="s">
        <v>2721</v>
      </c>
      <c r="C159" s="3">
        <v>7.6972222219999997</v>
      </c>
      <c r="D159" s="3">
        <v>-72.601388889999996</v>
      </c>
      <c r="E159" s="3">
        <v>770</v>
      </c>
      <c r="F159" s="3" t="s">
        <v>2097</v>
      </c>
      <c r="G159" s="3" t="s">
        <v>741</v>
      </c>
      <c r="H159" s="54">
        <v>100</v>
      </c>
      <c r="I159" s="54">
        <v>1994</v>
      </c>
      <c r="J159" s="54">
        <v>15</v>
      </c>
      <c r="K159" s="3">
        <v>80</v>
      </c>
      <c r="L159" s="3">
        <v>2005</v>
      </c>
      <c r="M159" s="3">
        <v>9</v>
      </c>
      <c r="N159" s="54">
        <v>124.7</v>
      </c>
      <c r="O159" s="54">
        <v>2021</v>
      </c>
      <c r="P159" s="54">
        <v>23</v>
      </c>
      <c r="Q159" s="3">
        <v>130</v>
      </c>
      <c r="R159" s="3">
        <v>2002</v>
      </c>
      <c r="S159" s="3">
        <v>10</v>
      </c>
      <c r="T159" s="54">
        <v>110</v>
      </c>
      <c r="U159" s="54">
        <v>2002</v>
      </c>
      <c r="V159" s="54">
        <v>26</v>
      </c>
      <c r="W159" s="3">
        <v>47</v>
      </c>
      <c r="X159" s="3">
        <v>1988</v>
      </c>
      <c r="Y159" s="3">
        <v>10</v>
      </c>
      <c r="Z159" s="54">
        <v>78.5</v>
      </c>
      <c r="AA159" s="54">
        <v>2010</v>
      </c>
      <c r="AB159" s="54">
        <v>15</v>
      </c>
      <c r="AC159" s="3">
        <v>90</v>
      </c>
      <c r="AD159" s="3">
        <v>1990</v>
      </c>
      <c r="AE159" s="3">
        <v>26</v>
      </c>
      <c r="AF159" s="54">
        <v>97.5</v>
      </c>
      <c r="AG159" s="54">
        <v>2020</v>
      </c>
      <c r="AH159" s="54">
        <v>18</v>
      </c>
      <c r="AI159" s="3">
        <v>148.19999999999999</v>
      </c>
      <c r="AJ159" s="3">
        <v>2023</v>
      </c>
      <c r="AK159" s="3">
        <v>26</v>
      </c>
      <c r="AL159" s="54">
        <v>150</v>
      </c>
      <c r="AM159" s="54">
        <v>1984</v>
      </c>
      <c r="AN159" s="54">
        <v>10</v>
      </c>
      <c r="AO159" s="3">
        <v>125</v>
      </c>
      <c r="AP159" s="3">
        <v>1975</v>
      </c>
      <c r="AQ159" s="3">
        <v>5</v>
      </c>
    </row>
    <row r="160" spans="1:43" x14ac:dyDescent="0.25">
      <c r="A160" s="3">
        <v>16010040</v>
      </c>
      <c r="B160" s="3" t="s">
        <v>2722</v>
      </c>
      <c r="C160" s="3">
        <v>8.1855555560000006</v>
      </c>
      <c r="D160" s="3">
        <v>-72.368333329999999</v>
      </c>
      <c r="E160" s="3">
        <v>72</v>
      </c>
      <c r="F160" s="3" t="s">
        <v>2103</v>
      </c>
      <c r="G160" s="3" t="s">
        <v>741</v>
      </c>
      <c r="H160" s="54">
        <v>225.6</v>
      </c>
      <c r="I160" s="54">
        <v>2017</v>
      </c>
      <c r="J160" s="54">
        <v>8</v>
      </c>
      <c r="K160" s="3">
        <v>130</v>
      </c>
      <c r="L160" s="3">
        <v>1979</v>
      </c>
      <c r="M160" s="3">
        <v>27</v>
      </c>
      <c r="N160" s="54">
        <v>180</v>
      </c>
      <c r="O160" s="54">
        <v>2013</v>
      </c>
      <c r="P160" s="54">
        <v>23</v>
      </c>
      <c r="Q160" s="3">
        <v>155</v>
      </c>
      <c r="R160" s="3">
        <v>2021</v>
      </c>
      <c r="S160" s="3">
        <v>28</v>
      </c>
      <c r="T160" s="54">
        <v>195</v>
      </c>
      <c r="U160" s="54">
        <v>2013</v>
      </c>
      <c r="V160" s="54">
        <v>11</v>
      </c>
      <c r="W160" s="3">
        <v>145</v>
      </c>
      <c r="X160" s="3">
        <v>2024</v>
      </c>
      <c r="Y160" s="3">
        <v>26</v>
      </c>
      <c r="Z160" s="54">
        <v>155</v>
      </c>
      <c r="AA160" s="54">
        <v>2000</v>
      </c>
      <c r="AB160" s="54">
        <v>15</v>
      </c>
      <c r="AC160" s="3">
        <v>143</v>
      </c>
      <c r="AD160" s="3">
        <v>2021</v>
      </c>
      <c r="AE160" s="3">
        <v>10</v>
      </c>
      <c r="AF160" s="54">
        <v>150</v>
      </c>
      <c r="AG160" s="54">
        <v>2017</v>
      </c>
      <c r="AH160" s="54">
        <v>8</v>
      </c>
      <c r="AI160" s="3">
        <v>142</v>
      </c>
      <c r="AJ160" s="3">
        <v>2014</v>
      </c>
      <c r="AK160" s="3">
        <v>1</v>
      </c>
      <c r="AL160" s="54">
        <v>160</v>
      </c>
      <c r="AM160" s="54">
        <v>2022</v>
      </c>
      <c r="AN160" s="54">
        <v>26</v>
      </c>
      <c r="AO160" s="3">
        <v>148</v>
      </c>
      <c r="AP160" s="3">
        <v>1999</v>
      </c>
      <c r="AQ160" s="3">
        <v>16</v>
      </c>
    </row>
    <row r="161" spans="1:43" x14ac:dyDescent="0.25">
      <c r="A161" s="3">
        <v>16010060</v>
      </c>
      <c r="B161" s="3" t="s">
        <v>2723</v>
      </c>
      <c r="C161" s="3">
        <v>8.2019444440000004</v>
      </c>
      <c r="D161" s="3">
        <v>-72.43222222</v>
      </c>
      <c r="E161" s="3">
        <v>87</v>
      </c>
      <c r="F161" s="3" t="s">
        <v>2103</v>
      </c>
      <c r="G161" s="3" t="s">
        <v>741</v>
      </c>
      <c r="H161" s="54">
        <v>247</v>
      </c>
      <c r="I161" s="54">
        <v>2017</v>
      </c>
      <c r="J161" s="54">
        <v>8</v>
      </c>
      <c r="K161" s="3">
        <v>119</v>
      </c>
      <c r="L161" s="3">
        <v>1967</v>
      </c>
      <c r="M161" s="3">
        <v>3</v>
      </c>
      <c r="N161" s="54">
        <v>136</v>
      </c>
      <c r="O161" s="54">
        <v>1987</v>
      </c>
      <c r="P161" s="54">
        <v>26</v>
      </c>
      <c r="Q161" s="3">
        <v>214</v>
      </c>
      <c r="R161" s="3">
        <v>2021</v>
      </c>
      <c r="S161" s="3">
        <v>28</v>
      </c>
      <c r="T161" s="54">
        <v>127</v>
      </c>
      <c r="U161" s="54">
        <v>2022</v>
      </c>
      <c r="V161" s="54">
        <v>10</v>
      </c>
      <c r="W161" s="3">
        <v>165</v>
      </c>
      <c r="X161" s="3">
        <v>2002</v>
      </c>
      <c r="Y161" s="3">
        <v>6</v>
      </c>
      <c r="Z161" s="54">
        <v>125</v>
      </c>
      <c r="AA161" s="54">
        <v>2006</v>
      </c>
      <c r="AB161" s="54">
        <v>27</v>
      </c>
      <c r="AC161" s="3">
        <v>155</v>
      </c>
      <c r="AD161" s="3">
        <v>2022</v>
      </c>
      <c r="AE161" s="3">
        <v>31</v>
      </c>
      <c r="AF161" s="54">
        <v>136</v>
      </c>
      <c r="AG161" s="54">
        <v>2024</v>
      </c>
      <c r="AH161" s="54">
        <v>28</v>
      </c>
      <c r="AI161" s="3">
        <v>153</v>
      </c>
      <c r="AJ161" s="3">
        <v>2021</v>
      </c>
      <c r="AK161" s="3">
        <v>25</v>
      </c>
      <c r="AL161" s="54">
        <v>140</v>
      </c>
      <c r="AM161" s="54">
        <v>1977</v>
      </c>
      <c r="AN161" s="54">
        <v>19</v>
      </c>
      <c r="AO161" s="3">
        <v>222</v>
      </c>
      <c r="AP161" s="3">
        <v>1994</v>
      </c>
      <c r="AQ161" s="3">
        <v>4</v>
      </c>
    </row>
    <row r="162" spans="1:43" x14ac:dyDescent="0.25">
      <c r="A162" s="3">
        <v>16010100</v>
      </c>
      <c r="B162" s="3" t="s">
        <v>2724</v>
      </c>
      <c r="C162" s="3">
        <v>8.0263611109999999</v>
      </c>
      <c r="D162" s="3">
        <v>-72.353972220000003</v>
      </c>
      <c r="E162" s="3">
        <v>1492</v>
      </c>
      <c r="F162" s="3" t="s">
        <v>2103</v>
      </c>
      <c r="G162" s="3" t="s">
        <v>741</v>
      </c>
      <c r="H162" s="54">
        <v>135</v>
      </c>
      <c r="I162" s="54">
        <v>2006</v>
      </c>
      <c r="J162" s="54">
        <v>4</v>
      </c>
      <c r="K162" s="3">
        <v>120</v>
      </c>
      <c r="L162" s="3">
        <v>1999</v>
      </c>
      <c r="M162" s="3">
        <v>27</v>
      </c>
      <c r="N162" s="54">
        <v>134</v>
      </c>
      <c r="O162" s="54">
        <v>2018</v>
      </c>
      <c r="P162" s="54">
        <v>4</v>
      </c>
      <c r="Q162" s="3">
        <v>140</v>
      </c>
      <c r="R162" s="3">
        <v>2007</v>
      </c>
      <c r="S162" s="3">
        <v>25</v>
      </c>
      <c r="T162" s="54">
        <v>100</v>
      </c>
      <c r="U162" s="54">
        <v>2005</v>
      </c>
      <c r="V162" s="54">
        <v>18</v>
      </c>
      <c r="W162" s="3">
        <v>100</v>
      </c>
      <c r="X162" s="3">
        <v>2003</v>
      </c>
      <c r="Y162" s="3">
        <v>12</v>
      </c>
      <c r="Z162" s="54">
        <v>80</v>
      </c>
      <c r="AA162" s="54">
        <v>1996</v>
      </c>
      <c r="AB162" s="54">
        <v>23</v>
      </c>
      <c r="AC162" s="3">
        <v>85</v>
      </c>
      <c r="AD162" s="3">
        <v>2008</v>
      </c>
      <c r="AE162" s="3">
        <v>22</v>
      </c>
      <c r="AF162" s="54">
        <v>150</v>
      </c>
      <c r="AG162" s="54">
        <v>1992</v>
      </c>
      <c r="AH162" s="54">
        <v>26</v>
      </c>
      <c r="AI162" s="3">
        <v>135</v>
      </c>
      <c r="AJ162" s="3">
        <v>2018</v>
      </c>
      <c r="AK162" s="3">
        <v>21</v>
      </c>
      <c r="AL162" s="54">
        <v>130</v>
      </c>
      <c r="AM162" s="54">
        <v>1989</v>
      </c>
      <c r="AN162" s="54">
        <v>5</v>
      </c>
      <c r="AO162" s="3">
        <v>170</v>
      </c>
      <c r="AP162" s="3">
        <v>1996</v>
      </c>
      <c r="AQ162" s="3">
        <v>5</v>
      </c>
    </row>
    <row r="163" spans="1:43" x14ac:dyDescent="0.25">
      <c r="A163" s="3">
        <v>16010110</v>
      </c>
      <c r="B163" s="3" t="s">
        <v>2725</v>
      </c>
      <c r="C163" s="3">
        <v>7.6127777779999999</v>
      </c>
      <c r="D163" s="3">
        <v>-72.590833329999995</v>
      </c>
      <c r="E163" s="3">
        <v>1350</v>
      </c>
      <c r="F163" s="3" t="s">
        <v>841</v>
      </c>
      <c r="G163" s="3" t="s">
        <v>741</v>
      </c>
      <c r="H163" s="54">
        <v>79</v>
      </c>
      <c r="I163" s="54">
        <v>1999</v>
      </c>
      <c r="J163" s="54">
        <v>11</v>
      </c>
      <c r="K163" s="3">
        <v>84</v>
      </c>
      <c r="L163" s="3">
        <v>2005</v>
      </c>
      <c r="M163" s="3">
        <v>10</v>
      </c>
      <c r="N163" s="54">
        <v>86.2</v>
      </c>
      <c r="O163" s="54">
        <v>2000</v>
      </c>
      <c r="P163" s="54">
        <v>24</v>
      </c>
      <c r="Q163" s="3">
        <v>169.1</v>
      </c>
      <c r="R163" s="3">
        <v>2019</v>
      </c>
      <c r="S163" s="3">
        <v>1</v>
      </c>
      <c r="T163" s="54">
        <v>97.6</v>
      </c>
      <c r="U163" s="54">
        <v>2013</v>
      </c>
      <c r="V163" s="54">
        <v>2</v>
      </c>
      <c r="W163" s="3">
        <v>90.3</v>
      </c>
      <c r="X163" s="3">
        <v>2022</v>
      </c>
      <c r="Y163" s="3">
        <v>29</v>
      </c>
      <c r="Z163" s="54">
        <v>57.9</v>
      </c>
      <c r="AA163" s="54">
        <v>2010</v>
      </c>
      <c r="AB163" s="54">
        <v>17</v>
      </c>
      <c r="AC163" s="3">
        <v>56.2</v>
      </c>
      <c r="AD163" s="3">
        <v>2021</v>
      </c>
      <c r="AE163" s="3">
        <v>23</v>
      </c>
      <c r="AF163" s="54">
        <v>127.2</v>
      </c>
      <c r="AG163" s="54">
        <v>2011</v>
      </c>
      <c r="AH163" s="54">
        <v>16</v>
      </c>
      <c r="AI163" s="3">
        <v>97.3</v>
      </c>
      <c r="AJ163" s="3">
        <v>2006</v>
      </c>
      <c r="AK163" s="3">
        <v>15</v>
      </c>
      <c r="AL163" s="54">
        <v>136.6</v>
      </c>
      <c r="AM163" s="54">
        <v>2024</v>
      </c>
      <c r="AN163" s="54">
        <v>11</v>
      </c>
      <c r="AO163" s="3">
        <v>85.4</v>
      </c>
      <c r="AP163" s="3">
        <v>2010</v>
      </c>
      <c r="AQ163" s="3">
        <v>3</v>
      </c>
    </row>
    <row r="164" spans="1:43" x14ac:dyDescent="0.25">
      <c r="A164" s="3">
        <v>16010340</v>
      </c>
      <c r="B164" s="3" t="s">
        <v>2726</v>
      </c>
      <c r="C164" s="3">
        <v>7.9930277780000001</v>
      </c>
      <c r="D164" s="3">
        <v>-72.461722219999999</v>
      </c>
      <c r="E164" s="3">
        <v>953</v>
      </c>
      <c r="F164" s="3" t="s">
        <v>2103</v>
      </c>
      <c r="G164" s="3" t="s">
        <v>741</v>
      </c>
      <c r="H164" s="54">
        <v>119</v>
      </c>
      <c r="I164" s="54">
        <v>2005</v>
      </c>
      <c r="J164" s="54">
        <v>14</v>
      </c>
      <c r="K164" s="3">
        <v>190</v>
      </c>
      <c r="L164" s="3">
        <v>2013</v>
      </c>
      <c r="M164" s="3">
        <v>6</v>
      </c>
      <c r="N164" s="54">
        <v>130</v>
      </c>
      <c r="O164" s="54">
        <v>2006</v>
      </c>
      <c r="P164" s="54">
        <v>6</v>
      </c>
      <c r="Q164" s="3">
        <v>136</v>
      </c>
      <c r="R164" s="3">
        <v>1992</v>
      </c>
      <c r="S164" s="3">
        <v>20</v>
      </c>
      <c r="T164" s="54">
        <v>120</v>
      </c>
      <c r="U164" s="54">
        <v>1986</v>
      </c>
      <c r="V164" s="54">
        <v>27</v>
      </c>
      <c r="W164" s="3">
        <v>150</v>
      </c>
      <c r="X164" s="3">
        <v>1999</v>
      </c>
      <c r="Y164" s="3">
        <v>17</v>
      </c>
      <c r="Z164" s="54">
        <v>85</v>
      </c>
      <c r="AA164" s="54">
        <v>2014</v>
      </c>
      <c r="AB164" s="54">
        <v>14</v>
      </c>
      <c r="AC164" s="3">
        <v>97</v>
      </c>
      <c r="AD164" s="3">
        <v>2016</v>
      </c>
      <c r="AE164" s="3">
        <v>31</v>
      </c>
      <c r="AF164" s="54">
        <v>113.6</v>
      </c>
      <c r="AG164" s="54">
        <v>2010</v>
      </c>
      <c r="AH164" s="54">
        <v>18</v>
      </c>
      <c r="AI164" s="3">
        <v>130</v>
      </c>
      <c r="AJ164" s="3">
        <v>1988</v>
      </c>
      <c r="AK164" s="3">
        <v>13</v>
      </c>
      <c r="AL164" s="54">
        <v>125</v>
      </c>
      <c r="AM164" s="54">
        <v>1984</v>
      </c>
      <c r="AN164" s="54">
        <v>3</v>
      </c>
      <c r="AO164" s="3">
        <v>250.4</v>
      </c>
      <c r="AP164" s="3">
        <v>2010</v>
      </c>
      <c r="AQ164" s="3">
        <v>19</v>
      </c>
    </row>
    <row r="165" spans="1:43" x14ac:dyDescent="0.25">
      <c r="A165" s="3">
        <v>16015010</v>
      </c>
      <c r="B165" s="3" t="s">
        <v>2727</v>
      </c>
      <c r="C165" s="3">
        <v>7.9302777779999998</v>
      </c>
      <c r="D165" s="3">
        <v>-72.509166669999999</v>
      </c>
      <c r="E165" s="3">
        <v>250</v>
      </c>
      <c r="F165" s="3" t="s">
        <v>2103</v>
      </c>
      <c r="G165" s="3" t="s">
        <v>741</v>
      </c>
      <c r="H165" s="54">
        <v>93.2</v>
      </c>
      <c r="I165" s="54">
        <v>2011</v>
      </c>
      <c r="J165" s="54">
        <v>2</v>
      </c>
      <c r="K165" s="3">
        <v>87.8</v>
      </c>
      <c r="L165" s="3">
        <v>2005</v>
      </c>
      <c r="M165" s="3">
        <v>11</v>
      </c>
      <c r="N165" s="54">
        <v>96.8</v>
      </c>
      <c r="O165" s="54">
        <v>1987</v>
      </c>
      <c r="P165" s="54">
        <v>22</v>
      </c>
      <c r="Q165" s="3">
        <v>118.1</v>
      </c>
      <c r="R165" s="3">
        <v>2002</v>
      </c>
      <c r="S165" s="3">
        <v>10</v>
      </c>
      <c r="T165" s="54">
        <v>99.6</v>
      </c>
      <c r="U165" s="54">
        <v>2005</v>
      </c>
      <c r="V165" s="54">
        <v>18</v>
      </c>
      <c r="W165" s="3">
        <v>74.3</v>
      </c>
      <c r="X165" s="3">
        <v>2005</v>
      </c>
      <c r="Y165" s="3">
        <v>6</v>
      </c>
      <c r="Z165" s="54">
        <v>46.9</v>
      </c>
      <c r="AA165" s="54">
        <v>2008</v>
      </c>
      <c r="AB165" s="54">
        <v>15</v>
      </c>
      <c r="AC165" s="3">
        <v>94.7</v>
      </c>
      <c r="AD165" s="3">
        <v>2007</v>
      </c>
      <c r="AE165" s="3">
        <v>25</v>
      </c>
      <c r="AF165" s="54">
        <v>77</v>
      </c>
      <c r="AG165" s="54">
        <v>2011</v>
      </c>
      <c r="AH165" s="54">
        <v>15</v>
      </c>
      <c r="AI165" s="3">
        <v>108.3</v>
      </c>
      <c r="AJ165" s="3">
        <v>1949</v>
      </c>
      <c r="AK165" s="3">
        <v>23</v>
      </c>
      <c r="AL165" s="54">
        <v>108.7</v>
      </c>
      <c r="AM165" s="54">
        <v>2010</v>
      </c>
      <c r="AN165" s="54">
        <v>8</v>
      </c>
      <c r="AO165" s="3">
        <v>168.4</v>
      </c>
      <c r="AP165" s="3">
        <v>2010</v>
      </c>
      <c r="AQ165" s="3">
        <v>19</v>
      </c>
    </row>
    <row r="166" spans="1:43" x14ac:dyDescent="0.25">
      <c r="A166" s="3">
        <v>16015020</v>
      </c>
      <c r="B166" s="3" t="s">
        <v>2728</v>
      </c>
      <c r="C166" s="3">
        <v>7.3731111110000001</v>
      </c>
      <c r="D166" s="3">
        <v>-72.644999999999996</v>
      </c>
      <c r="E166" s="3">
        <v>2340</v>
      </c>
      <c r="F166" s="3" t="s">
        <v>847</v>
      </c>
      <c r="G166" s="3" t="s">
        <v>741</v>
      </c>
      <c r="H166" s="54">
        <v>34.5</v>
      </c>
      <c r="I166" s="54">
        <v>1995</v>
      </c>
      <c r="J166" s="54">
        <v>15</v>
      </c>
      <c r="K166" s="3">
        <v>32.4</v>
      </c>
      <c r="L166" s="3">
        <v>2005</v>
      </c>
      <c r="M166" s="3">
        <v>11</v>
      </c>
      <c r="N166" s="54">
        <v>48</v>
      </c>
      <c r="O166" s="54">
        <v>2003</v>
      </c>
      <c r="P166" s="54">
        <v>21</v>
      </c>
      <c r="Q166" s="3">
        <v>64</v>
      </c>
      <c r="R166" s="3">
        <v>1990</v>
      </c>
      <c r="S166" s="3">
        <v>29</v>
      </c>
      <c r="T166" s="54">
        <v>76.2</v>
      </c>
      <c r="U166" s="54">
        <v>2014</v>
      </c>
      <c r="V166" s="54">
        <v>12</v>
      </c>
      <c r="W166" s="3">
        <v>53.2</v>
      </c>
      <c r="X166" s="3">
        <v>2010</v>
      </c>
      <c r="Y166" s="3">
        <v>12</v>
      </c>
      <c r="Z166" s="54">
        <v>35.200000000000003</v>
      </c>
      <c r="AA166" s="54">
        <v>2008</v>
      </c>
      <c r="AB166" s="54">
        <v>16</v>
      </c>
      <c r="AC166" s="3">
        <v>39</v>
      </c>
      <c r="AD166" s="3">
        <v>2008</v>
      </c>
      <c r="AE166" s="3">
        <v>23</v>
      </c>
      <c r="AF166" s="54">
        <v>63</v>
      </c>
      <c r="AG166" s="54">
        <v>2005</v>
      </c>
      <c r="AH166" s="54">
        <v>25</v>
      </c>
      <c r="AI166" s="3">
        <v>61.6</v>
      </c>
      <c r="AJ166" s="3">
        <v>1975</v>
      </c>
      <c r="AK166" s="3">
        <v>26</v>
      </c>
      <c r="AL166" s="54">
        <v>60.5</v>
      </c>
      <c r="AM166" s="54">
        <v>2011</v>
      </c>
      <c r="AN166" s="54">
        <v>28</v>
      </c>
      <c r="AO166" s="3">
        <v>64.599999999999994</v>
      </c>
      <c r="AP166" s="3">
        <v>1998</v>
      </c>
      <c r="AQ166" s="3">
        <v>3</v>
      </c>
    </row>
    <row r="167" spans="1:43" x14ac:dyDescent="0.25">
      <c r="A167" s="3">
        <v>16015030</v>
      </c>
      <c r="B167" s="3" t="s">
        <v>2729</v>
      </c>
      <c r="C167" s="3">
        <v>7.5697222220000002</v>
      </c>
      <c r="D167" s="3">
        <v>-72.53388889</v>
      </c>
      <c r="E167" s="3">
        <v>1760</v>
      </c>
      <c r="F167" s="3" t="s">
        <v>839</v>
      </c>
      <c r="G167" s="3" t="s">
        <v>741</v>
      </c>
      <c r="H167" s="54">
        <v>75</v>
      </c>
      <c r="I167" s="54">
        <v>2004</v>
      </c>
      <c r="J167" s="54">
        <v>9</v>
      </c>
      <c r="K167" s="3">
        <v>72</v>
      </c>
      <c r="L167" s="3">
        <v>2005</v>
      </c>
      <c r="M167" s="3">
        <v>11</v>
      </c>
      <c r="N167" s="54">
        <v>50</v>
      </c>
      <c r="O167" s="54">
        <v>1985</v>
      </c>
      <c r="P167" s="54">
        <v>1</v>
      </c>
      <c r="Q167" s="3">
        <v>104.1</v>
      </c>
      <c r="R167" s="3">
        <v>1983</v>
      </c>
      <c r="S167" s="3">
        <v>28</v>
      </c>
      <c r="T167" s="54">
        <v>74.599999999999994</v>
      </c>
      <c r="U167" s="54">
        <v>2005</v>
      </c>
      <c r="V167" s="54">
        <v>3</v>
      </c>
      <c r="W167" s="3">
        <v>61.7</v>
      </c>
      <c r="X167" s="3">
        <v>2011</v>
      </c>
      <c r="Y167" s="3">
        <v>4</v>
      </c>
      <c r="Z167" s="54">
        <v>65.2</v>
      </c>
      <c r="AA167" s="54">
        <v>2010</v>
      </c>
      <c r="AB167" s="54">
        <v>17</v>
      </c>
      <c r="AC167" s="3">
        <v>60.4</v>
      </c>
      <c r="AD167" s="3">
        <v>2012</v>
      </c>
      <c r="AE167" s="3">
        <v>24</v>
      </c>
      <c r="AF167" s="54">
        <v>87.5</v>
      </c>
      <c r="AG167" s="54">
        <v>2008</v>
      </c>
      <c r="AH167" s="54">
        <v>18</v>
      </c>
      <c r="AI167" s="3">
        <v>76.400000000000006</v>
      </c>
      <c r="AJ167" s="3">
        <v>2021</v>
      </c>
      <c r="AK167" s="3">
        <v>9</v>
      </c>
      <c r="AL167" s="54">
        <v>134.4</v>
      </c>
      <c r="AM167" s="54">
        <v>1984</v>
      </c>
      <c r="AN167" s="54">
        <v>10</v>
      </c>
      <c r="AO167" s="3">
        <v>72</v>
      </c>
      <c r="AP167" s="3">
        <v>1989</v>
      </c>
      <c r="AQ167" s="3">
        <v>1</v>
      </c>
    </row>
    <row r="168" spans="1:43" x14ac:dyDescent="0.25">
      <c r="A168" s="3">
        <v>16015100</v>
      </c>
      <c r="B168" s="3" t="s">
        <v>2730</v>
      </c>
      <c r="C168" s="3">
        <v>7.5766666669999996</v>
      </c>
      <c r="D168" s="3">
        <v>-72.483888890000003</v>
      </c>
      <c r="E168" s="3">
        <v>1550</v>
      </c>
      <c r="F168" s="3" t="s">
        <v>839</v>
      </c>
      <c r="G168" s="3" t="s">
        <v>741</v>
      </c>
      <c r="H168" s="54">
        <v>43</v>
      </c>
      <c r="I168" s="54">
        <v>2008</v>
      </c>
      <c r="J168" s="54">
        <v>9</v>
      </c>
      <c r="K168" s="3">
        <v>95</v>
      </c>
      <c r="L168" s="3">
        <v>2005</v>
      </c>
      <c r="M168" s="3">
        <v>11</v>
      </c>
      <c r="N168" s="54">
        <v>68</v>
      </c>
      <c r="O168" s="54">
        <v>2024</v>
      </c>
      <c r="P168" s="54">
        <v>21</v>
      </c>
      <c r="Q168" s="3">
        <v>99.6</v>
      </c>
      <c r="R168" s="3">
        <v>2004</v>
      </c>
      <c r="S168" s="3">
        <v>22</v>
      </c>
      <c r="T168" s="54">
        <v>94.5</v>
      </c>
      <c r="U168" s="54">
        <v>2009</v>
      </c>
      <c r="V168" s="54">
        <v>3</v>
      </c>
      <c r="W168" s="3">
        <v>56</v>
      </c>
      <c r="X168" s="3">
        <v>2018</v>
      </c>
      <c r="Y168" s="3">
        <v>24</v>
      </c>
      <c r="Z168" s="54">
        <v>45.4</v>
      </c>
      <c r="AA168" s="54">
        <v>2008</v>
      </c>
      <c r="AB168" s="54">
        <v>16</v>
      </c>
      <c r="AC168" s="3">
        <v>81</v>
      </c>
      <c r="AD168" s="3">
        <v>2008</v>
      </c>
      <c r="AE168" s="3">
        <v>23</v>
      </c>
      <c r="AF168" s="54">
        <v>140</v>
      </c>
      <c r="AG168" s="54">
        <v>2008</v>
      </c>
      <c r="AH168" s="54">
        <v>18</v>
      </c>
      <c r="AI168" s="3">
        <v>85</v>
      </c>
      <c r="AJ168" s="3">
        <v>2006</v>
      </c>
      <c r="AK168" s="3">
        <v>16</v>
      </c>
      <c r="AL168" s="54">
        <v>88.2</v>
      </c>
      <c r="AM168" s="54">
        <v>2011</v>
      </c>
      <c r="AN168" s="54">
        <v>27</v>
      </c>
      <c r="AO168" s="3">
        <v>55</v>
      </c>
      <c r="AP168" s="3">
        <v>2006</v>
      </c>
      <c r="AQ168" s="3">
        <v>3</v>
      </c>
    </row>
    <row r="169" spans="1:43" x14ac:dyDescent="0.25">
      <c r="A169" s="3">
        <v>16015140</v>
      </c>
      <c r="B169" s="3" t="s">
        <v>2731</v>
      </c>
      <c r="C169" s="3">
        <v>7.5173611109999996</v>
      </c>
      <c r="D169" s="3">
        <v>-72.644083330000001</v>
      </c>
      <c r="E169" s="3">
        <v>1107</v>
      </c>
      <c r="F169" s="3" t="s">
        <v>2732</v>
      </c>
      <c r="G169" s="3" t="s">
        <v>741</v>
      </c>
      <c r="H169" s="54">
        <v>36.700000000000003</v>
      </c>
      <c r="I169" s="54">
        <v>2020</v>
      </c>
      <c r="J169" s="54">
        <v>27</v>
      </c>
      <c r="K169" s="3">
        <v>52</v>
      </c>
      <c r="L169" s="3">
        <v>2024</v>
      </c>
      <c r="M169" s="3">
        <v>1</v>
      </c>
      <c r="N169" s="54">
        <v>71.2</v>
      </c>
      <c r="O169" s="54">
        <v>2022</v>
      </c>
      <c r="P169" s="54">
        <v>5</v>
      </c>
      <c r="Q169" s="3">
        <v>92.4</v>
      </c>
      <c r="R169" s="3">
        <v>2018</v>
      </c>
      <c r="S169" s="3">
        <v>11</v>
      </c>
      <c r="T169" s="54">
        <v>113.7</v>
      </c>
      <c r="U169" s="54">
        <v>2022</v>
      </c>
      <c r="V169" s="54">
        <v>10</v>
      </c>
      <c r="W169" s="3">
        <v>59.4</v>
      </c>
      <c r="X169" s="3">
        <v>2021</v>
      </c>
      <c r="Y169" s="3">
        <v>2</v>
      </c>
      <c r="Z169" s="54">
        <v>108.8</v>
      </c>
      <c r="AA169" s="54">
        <v>2010</v>
      </c>
      <c r="AB169" s="54">
        <v>30</v>
      </c>
      <c r="AC169" s="3">
        <v>73.7</v>
      </c>
      <c r="AD169" s="3">
        <v>2017</v>
      </c>
      <c r="AE169" s="3">
        <v>18</v>
      </c>
      <c r="AF169" s="54">
        <v>76</v>
      </c>
      <c r="AG169" s="54">
        <v>2011</v>
      </c>
      <c r="AH169" s="54">
        <v>16</v>
      </c>
      <c r="AI169" s="3">
        <v>139.19999999999999</v>
      </c>
      <c r="AJ169" s="3">
        <v>2018</v>
      </c>
      <c r="AK169" s="3">
        <v>24</v>
      </c>
      <c r="AL169" s="54">
        <v>76</v>
      </c>
      <c r="AM169" s="54">
        <v>2010</v>
      </c>
      <c r="AN169" s="54">
        <v>28</v>
      </c>
      <c r="AO169" s="3">
        <v>91</v>
      </c>
      <c r="AP169" s="3">
        <v>2023</v>
      </c>
      <c r="AQ169" s="3">
        <v>25</v>
      </c>
    </row>
    <row r="170" spans="1:43" x14ac:dyDescent="0.25">
      <c r="A170" s="3">
        <v>16020010</v>
      </c>
      <c r="B170" s="3" t="s">
        <v>2733</v>
      </c>
      <c r="C170" s="3">
        <v>7.8919444439999999</v>
      </c>
      <c r="D170" s="3">
        <v>-72.799444440000002</v>
      </c>
      <c r="E170" s="3">
        <v>120</v>
      </c>
      <c r="F170" s="3" t="s">
        <v>750</v>
      </c>
      <c r="G170" s="3" t="s">
        <v>741</v>
      </c>
      <c r="H170" s="54">
        <v>132</v>
      </c>
      <c r="I170" s="54">
        <v>2023</v>
      </c>
      <c r="J170" s="54">
        <v>9</v>
      </c>
      <c r="K170" s="3">
        <v>150</v>
      </c>
      <c r="L170" s="3">
        <v>1998</v>
      </c>
      <c r="M170" s="3">
        <v>8</v>
      </c>
      <c r="N170" s="54">
        <v>120</v>
      </c>
      <c r="O170" s="54">
        <v>2000</v>
      </c>
      <c r="P170" s="54">
        <v>24</v>
      </c>
      <c r="Q170" s="3">
        <v>160</v>
      </c>
      <c r="R170" s="3">
        <v>1969</v>
      </c>
      <c r="S170" s="3">
        <v>16</v>
      </c>
      <c r="T170" s="54">
        <v>145</v>
      </c>
      <c r="U170" s="54">
        <v>1974</v>
      </c>
      <c r="V170" s="54">
        <v>7</v>
      </c>
      <c r="W170" s="3">
        <v>87</v>
      </c>
      <c r="X170" s="3">
        <v>2003</v>
      </c>
      <c r="Y170" s="3">
        <v>12</v>
      </c>
      <c r="Z170" s="54">
        <v>72</v>
      </c>
      <c r="AA170" s="54">
        <v>1979</v>
      </c>
      <c r="AB170" s="54">
        <v>24</v>
      </c>
      <c r="AC170" s="3">
        <v>137</v>
      </c>
      <c r="AD170" s="3">
        <v>1974</v>
      </c>
      <c r="AE170" s="3">
        <v>27</v>
      </c>
      <c r="AF170" s="54">
        <v>148</v>
      </c>
      <c r="AG170" s="54">
        <v>1973</v>
      </c>
      <c r="AH170" s="54">
        <v>16</v>
      </c>
      <c r="AI170" s="3">
        <v>130</v>
      </c>
      <c r="AJ170" s="3">
        <v>2021</v>
      </c>
      <c r="AK170" s="3">
        <v>9</v>
      </c>
      <c r="AL170" s="54">
        <v>124</v>
      </c>
      <c r="AM170" s="54">
        <v>1999</v>
      </c>
      <c r="AN170" s="54">
        <v>18</v>
      </c>
      <c r="AO170" s="3">
        <v>95</v>
      </c>
      <c r="AP170" s="3">
        <v>1975</v>
      </c>
      <c r="AQ170" s="3">
        <v>10</v>
      </c>
    </row>
    <row r="171" spans="1:43" x14ac:dyDescent="0.25">
      <c r="A171" s="3">
        <v>16020030</v>
      </c>
      <c r="B171" s="3" t="s">
        <v>2734</v>
      </c>
      <c r="C171" s="3">
        <v>7.8641666670000001</v>
      </c>
      <c r="D171" s="3">
        <v>-72.71611111</v>
      </c>
      <c r="E171" s="3">
        <v>411</v>
      </c>
      <c r="F171" s="3" t="s">
        <v>627</v>
      </c>
      <c r="G171" s="3" t="s">
        <v>741</v>
      </c>
      <c r="H171" s="54">
        <v>95</v>
      </c>
      <c r="I171" s="54">
        <v>1988</v>
      </c>
      <c r="J171" s="54">
        <v>27</v>
      </c>
      <c r="K171" s="3">
        <v>76</v>
      </c>
      <c r="L171" s="3">
        <v>1988</v>
      </c>
      <c r="M171" s="3">
        <v>26</v>
      </c>
      <c r="N171" s="54">
        <v>140.4</v>
      </c>
      <c r="O171" s="54">
        <v>2007</v>
      </c>
      <c r="P171" s="54">
        <v>24</v>
      </c>
      <c r="Q171" s="3">
        <v>174.2</v>
      </c>
      <c r="R171" s="3">
        <v>2010</v>
      </c>
      <c r="S171" s="3">
        <v>14</v>
      </c>
      <c r="T171" s="54">
        <v>124</v>
      </c>
      <c r="U171" s="54">
        <v>2017</v>
      </c>
      <c r="V171" s="54">
        <v>5</v>
      </c>
      <c r="W171" s="3">
        <v>92</v>
      </c>
      <c r="X171" s="3">
        <v>1988</v>
      </c>
      <c r="Y171" s="3">
        <v>20</v>
      </c>
      <c r="Z171" s="54">
        <v>102</v>
      </c>
      <c r="AA171" s="54">
        <v>2020</v>
      </c>
      <c r="AB171" s="54">
        <v>30</v>
      </c>
      <c r="AC171" s="3">
        <v>106</v>
      </c>
      <c r="AD171" s="3">
        <v>1987</v>
      </c>
      <c r="AE171" s="3">
        <v>28</v>
      </c>
      <c r="AF171" s="54">
        <v>136</v>
      </c>
      <c r="AG171" s="54">
        <v>1973</v>
      </c>
      <c r="AH171" s="54">
        <v>16</v>
      </c>
      <c r="AI171" s="3">
        <v>170</v>
      </c>
      <c r="AJ171" s="3">
        <v>1973</v>
      </c>
      <c r="AK171" s="3">
        <v>12</v>
      </c>
      <c r="AL171" s="54">
        <v>146</v>
      </c>
      <c r="AM171" s="54">
        <v>1973</v>
      </c>
      <c r="AN171" s="54">
        <v>12</v>
      </c>
      <c r="AO171" s="3">
        <v>110</v>
      </c>
      <c r="AP171" s="3">
        <v>2013</v>
      </c>
      <c r="AQ171" s="3">
        <v>6</v>
      </c>
    </row>
    <row r="172" spans="1:43" x14ac:dyDescent="0.25">
      <c r="A172" s="3">
        <v>16020050</v>
      </c>
      <c r="B172" s="3" t="s">
        <v>2735</v>
      </c>
      <c r="C172" s="3">
        <v>7.6444444440000003</v>
      </c>
      <c r="D172" s="3">
        <v>-72.799722220000007</v>
      </c>
      <c r="E172" s="3">
        <v>925</v>
      </c>
      <c r="F172" s="3" t="s">
        <v>2095</v>
      </c>
      <c r="G172" s="3" t="s">
        <v>741</v>
      </c>
      <c r="H172" s="54">
        <v>95</v>
      </c>
      <c r="I172" s="54">
        <v>1988</v>
      </c>
      <c r="J172" s="54">
        <v>27</v>
      </c>
      <c r="K172" s="3">
        <v>100</v>
      </c>
      <c r="L172" s="3">
        <v>1986</v>
      </c>
      <c r="M172" s="3">
        <v>26</v>
      </c>
      <c r="N172" s="54">
        <v>129</v>
      </c>
      <c r="O172" s="54">
        <v>2020</v>
      </c>
      <c r="P172" s="54">
        <v>8</v>
      </c>
      <c r="Q172" s="3">
        <v>115</v>
      </c>
      <c r="R172" s="3">
        <v>1984</v>
      </c>
      <c r="S172" s="3">
        <v>11</v>
      </c>
      <c r="T172" s="54">
        <v>135</v>
      </c>
      <c r="U172" s="54">
        <v>1982</v>
      </c>
      <c r="V172" s="54">
        <v>2</v>
      </c>
      <c r="W172" s="3">
        <v>130</v>
      </c>
      <c r="X172" s="3">
        <v>1995</v>
      </c>
      <c r="Y172" s="3">
        <v>13</v>
      </c>
      <c r="Z172" s="54">
        <v>85</v>
      </c>
      <c r="AA172" s="54">
        <v>1973</v>
      </c>
      <c r="AB172" s="54">
        <v>26</v>
      </c>
      <c r="AC172" s="3">
        <v>150</v>
      </c>
      <c r="AD172" s="3">
        <v>2010</v>
      </c>
      <c r="AE172" s="3">
        <v>24</v>
      </c>
      <c r="AF172" s="54">
        <v>130</v>
      </c>
      <c r="AG172" s="54">
        <v>1989</v>
      </c>
      <c r="AH172" s="54">
        <v>29</v>
      </c>
      <c r="AI172" s="3">
        <v>150</v>
      </c>
      <c r="AJ172" s="3">
        <v>1985</v>
      </c>
      <c r="AK172" s="3">
        <v>29</v>
      </c>
      <c r="AL172" s="54">
        <v>120</v>
      </c>
      <c r="AM172" s="54">
        <v>2020</v>
      </c>
      <c r="AN172" s="54">
        <v>7</v>
      </c>
      <c r="AO172" s="3">
        <v>120</v>
      </c>
      <c r="AP172" s="3">
        <v>1980</v>
      </c>
      <c r="AQ172" s="3">
        <v>27</v>
      </c>
    </row>
    <row r="173" spans="1:43" x14ac:dyDescent="0.25">
      <c r="A173" s="3">
        <v>16020080</v>
      </c>
      <c r="B173" s="3" t="s">
        <v>2736</v>
      </c>
      <c r="C173" s="3">
        <v>7.534166667</v>
      </c>
      <c r="D173" s="3">
        <v>-72.772777779999998</v>
      </c>
      <c r="E173" s="3">
        <v>1280</v>
      </c>
      <c r="F173" s="3" t="s">
        <v>834</v>
      </c>
      <c r="G173" s="3" t="s">
        <v>741</v>
      </c>
      <c r="H173" s="54">
        <v>70</v>
      </c>
      <c r="I173" s="54">
        <v>1990</v>
      </c>
      <c r="J173" s="54">
        <v>5</v>
      </c>
      <c r="K173" s="3">
        <v>80</v>
      </c>
      <c r="L173" s="3">
        <v>1992</v>
      </c>
      <c r="M173" s="3">
        <v>21</v>
      </c>
      <c r="N173" s="54">
        <v>95</v>
      </c>
      <c r="O173" s="54">
        <v>1978</v>
      </c>
      <c r="P173" s="54">
        <v>28</v>
      </c>
      <c r="Q173" s="3">
        <v>92</v>
      </c>
      <c r="R173" s="3">
        <v>1975</v>
      </c>
      <c r="S173" s="3">
        <v>29</v>
      </c>
      <c r="T173" s="54">
        <v>106</v>
      </c>
      <c r="U173" s="54">
        <v>1976</v>
      </c>
      <c r="V173" s="54">
        <v>2</v>
      </c>
      <c r="W173" s="3">
        <v>91.7</v>
      </c>
      <c r="X173" s="3">
        <v>2020</v>
      </c>
      <c r="Y173" s="3">
        <v>11</v>
      </c>
      <c r="Z173" s="54">
        <v>65</v>
      </c>
      <c r="AA173" s="54">
        <v>2010</v>
      </c>
      <c r="AB173" s="54">
        <v>28</v>
      </c>
      <c r="AC173" s="3">
        <v>100</v>
      </c>
      <c r="AD173" s="3">
        <v>2006</v>
      </c>
      <c r="AE173" s="3">
        <v>25</v>
      </c>
      <c r="AF173" s="54">
        <v>75</v>
      </c>
      <c r="AG173" s="54">
        <v>1988</v>
      </c>
      <c r="AH173" s="54">
        <v>9</v>
      </c>
      <c r="AI173" s="3">
        <v>100</v>
      </c>
      <c r="AJ173" s="3">
        <v>1993</v>
      </c>
      <c r="AK173" s="3">
        <v>20</v>
      </c>
      <c r="AL173" s="54">
        <v>120</v>
      </c>
      <c r="AM173" s="54">
        <v>1992</v>
      </c>
      <c r="AN173" s="54">
        <v>9</v>
      </c>
      <c r="AO173" s="3">
        <v>83</v>
      </c>
      <c r="AP173" s="3">
        <v>1973</v>
      </c>
      <c r="AQ173" s="3">
        <v>6</v>
      </c>
    </row>
    <row r="174" spans="1:43" x14ac:dyDescent="0.25">
      <c r="A174" s="3">
        <v>16020110</v>
      </c>
      <c r="B174" s="3" t="s">
        <v>2737</v>
      </c>
      <c r="C174" s="3">
        <v>7.3169444439999998</v>
      </c>
      <c r="D174" s="3">
        <v>-72.718333329999993</v>
      </c>
      <c r="E174" s="3">
        <v>2875</v>
      </c>
      <c r="F174" s="3" t="s">
        <v>2114</v>
      </c>
      <c r="G174" s="3" t="s">
        <v>741</v>
      </c>
      <c r="H174" s="54">
        <v>30.7</v>
      </c>
      <c r="I174" s="54">
        <v>1985</v>
      </c>
      <c r="J174" s="54">
        <v>5</v>
      </c>
      <c r="K174" s="3">
        <v>33.799999999999997</v>
      </c>
      <c r="L174" s="3">
        <v>2010</v>
      </c>
      <c r="M174" s="3">
        <v>19</v>
      </c>
      <c r="N174" s="54">
        <v>140</v>
      </c>
      <c r="O174" s="54">
        <v>1991</v>
      </c>
      <c r="P174" s="54">
        <v>7</v>
      </c>
      <c r="Q174" s="3">
        <v>146</v>
      </c>
      <c r="R174" s="3">
        <v>1991</v>
      </c>
      <c r="S174" s="3">
        <v>12</v>
      </c>
      <c r="T174" s="54">
        <v>47.6</v>
      </c>
      <c r="U174" s="54">
        <v>2010</v>
      </c>
      <c r="V174" s="54">
        <v>30</v>
      </c>
      <c r="W174" s="3">
        <v>140</v>
      </c>
      <c r="X174" s="3">
        <v>1989</v>
      </c>
      <c r="Y174" s="3">
        <v>11</v>
      </c>
      <c r="Z174" s="54">
        <v>170</v>
      </c>
      <c r="AA174" s="54">
        <v>1990</v>
      </c>
      <c r="AB174" s="54">
        <v>16</v>
      </c>
      <c r="AC174" s="3">
        <v>142</v>
      </c>
      <c r="AD174" s="3">
        <v>1988</v>
      </c>
      <c r="AE174" s="3">
        <v>11</v>
      </c>
      <c r="AF174" s="54">
        <v>146</v>
      </c>
      <c r="AG174" s="54">
        <v>1989</v>
      </c>
      <c r="AH174" s="54">
        <v>27</v>
      </c>
      <c r="AI174" s="3">
        <v>146</v>
      </c>
      <c r="AJ174" s="3">
        <v>1987</v>
      </c>
      <c r="AK174" s="3">
        <v>3</v>
      </c>
      <c r="AL174" s="54">
        <v>147</v>
      </c>
      <c r="AM174" s="54">
        <v>1988</v>
      </c>
      <c r="AN174" s="54">
        <v>19</v>
      </c>
      <c r="AO174" s="3">
        <v>140</v>
      </c>
      <c r="AP174" s="3">
        <v>1990</v>
      </c>
      <c r="AQ174" s="3">
        <v>28</v>
      </c>
    </row>
    <row r="175" spans="1:43" x14ac:dyDescent="0.25">
      <c r="A175" s="3">
        <v>16020130</v>
      </c>
      <c r="B175" s="3" t="s">
        <v>2738</v>
      </c>
      <c r="C175" s="3">
        <v>8.2454999999999998</v>
      </c>
      <c r="D175" s="3">
        <v>-72.526305559999997</v>
      </c>
      <c r="E175" s="3">
        <v>74</v>
      </c>
      <c r="F175" s="3" t="s">
        <v>2103</v>
      </c>
      <c r="G175" s="3" t="s">
        <v>741</v>
      </c>
      <c r="H175" s="54">
        <v>120</v>
      </c>
      <c r="I175" s="54">
        <v>2005</v>
      </c>
      <c r="J175" s="54">
        <v>10</v>
      </c>
      <c r="K175" s="3">
        <v>105</v>
      </c>
      <c r="L175" s="3">
        <v>1999</v>
      </c>
      <c r="M175" s="3">
        <v>18</v>
      </c>
      <c r="N175" s="54">
        <v>125</v>
      </c>
      <c r="O175" s="54">
        <v>1994</v>
      </c>
      <c r="P175" s="54">
        <v>28</v>
      </c>
      <c r="Q175" s="3">
        <v>135</v>
      </c>
      <c r="R175" s="3">
        <v>2021</v>
      </c>
      <c r="S175" s="3">
        <v>27</v>
      </c>
      <c r="T175" s="54">
        <v>170</v>
      </c>
      <c r="U175" s="54">
        <v>1981</v>
      </c>
      <c r="V175" s="54">
        <v>30</v>
      </c>
      <c r="W175" s="3">
        <v>107</v>
      </c>
      <c r="X175" s="3">
        <v>2002</v>
      </c>
      <c r="Y175" s="3">
        <v>6</v>
      </c>
      <c r="Z175" s="54">
        <v>180</v>
      </c>
      <c r="AA175" s="54">
        <v>1977</v>
      </c>
      <c r="AB175" s="54">
        <v>10</v>
      </c>
      <c r="AC175" s="3">
        <v>134</v>
      </c>
      <c r="AD175" s="3">
        <v>2020</v>
      </c>
      <c r="AE175" s="3">
        <v>19</v>
      </c>
      <c r="AF175" s="54">
        <v>138</v>
      </c>
      <c r="AG175" s="54">
        <v>1976</v>
      </c>
      <c r="AH175" s="54">
        <v>27</v>
      </c>
      <c r="AI175" s="3">
        <v>141</v>
      </c>
      <c r="AJ175" s="3">
        <v>2014</v>
      </c>
      <c r="AK175" s="3">
        <v>6</v>
      </c>
      <c r="AL175" s="54">
        <v>200</v>
      </c>
      <c r="AM175" s="54">
        <v>1980</v>
      </c>
      <c r="AN175" s="54">
        <v>14</v>
      </c>
      <c r="AO175" s="3">
        <v>185</v>
      </c>
      <c r="AP175" s="3">
        <v>2003</v>
      </c>
      <c r="AQ175" s="3">
        <v>3</v>
      </c>
    </row>
    <row r="176" spans="1:43" x14ac:dyDescent="0.25">
      <c r="A176" s="3">
        <v>16020140</v>
      </c>
      <c r="B176" s="3" t="s">
        <v>2739</v>
      </c>
      <c r="C176" s="3">
        <v>8.0773333330000003</v>
      </c>
      <c r="D176" s="3">
        <v>-72.583888889999997</v>
      </c>
      <c r="E176" s="3">
        <v>150</v>
      </c>
      <c r="F176" s="3" t="s">
        <v>2103</v>
      </c>
      <c r="G176" s="3" t="s">
        <v>741</v>
      </c>
      <c r="H176" s="54">
        <v>113</v>
      </c>
      <c r="I176" s="54">
        <v>2005</v>
      </c>
      <c r="J176" s="54">
        <v>10</v>
      </c>
      <c r="K176" s="3">
        <v>99</v>
      </c>
      <c r="L176" s="3">
        <v>2005</v>
      </c>
      <c r="M176" s="3">
        <v>11</v>
      </c>
      <c r="N176" s="54">
        <v>174.2</v>
      </c>
      <c r="O176" s="54">
        <v>2021</v>
      </c>
      <c r="P176" s="54">
        <v>23</v>
      </c>
      <c r="Q176" s="3">
        <v>135</v>
      </c>
      <c r="R176" s="3">
        <v>1992</v>
      </c>
      <c r="S176" s="3">
        <v>19</v>
      </c>
      <c r="T176" s="54">
        <v>142.5</v>
      </c>
      <c r="U176" s="54">
        <v>2025</v>
      </c>
      <c r="V176" s="54">
        <v>16</v>
      </c>
      <c r="W176" s="3">
        <v>77</v>
      </c>
      <c r="X176" s="3">
        <v>2003</v>
      </c>
      <c r="Y176" s="3">
        <v>1</v>
      </c>
      <c r="Z176" s="54">
        <v>139.4</v>
      </c>
      <c r="AA176" s="54">
        <v>2022</v>
      </c>
      <c r="AB176" s="54">
        <v>31</v>
      </c>
      <c r="AC176" s="3">
        <v>88.2</v>
      </c>
      <c r="AD176" s="3">
        <v>2021</v>
      </c>
      <c r="AE176" s="3">
        <v>29</v>
      </c>
      <c r="AF176" s="54">
        <v>90.7</v>
      </c>
      <c r="AG176" s="54">
        <v>2014</v>
      </c>
      <c r="AH176" s="54">
        <v>19</v>
      </c>
      <c r="AI176" s="3">
        <v>164</v>
      </c>
      <c r="AJ176" s="3">
        <v>2023</v>
      </c>
      <c r="AK176" s="3">
        <v>26</v>
      </c>
      <c r="AL176" s="54">
        <v>142.5</v>
      </c>
      <c r="AM176" s="54">
        <v>2024</v>
      </c>
      <c r="AN176" s="54">
        <v>20</v>
      </c>
      <c r="AO176" s="3">
        <v>183.4</v>
      </c>
      <c r="AP176" s="3">
        <v>2016</v>
      </c>
      <c r="AQ176" s="3">
        <v>26</v>
      </c>
    </row>
    <row r="177" spans="1:43" x14ac:dyDescent="0.25">
      <c r="A177" s="3">
        <v>16020180</v>
      </c>
      <c r="B177" s="3" t="s">
        <v>2740</v>
      </c>
      <c r="C177" s="3">
        <v>8.0119444439999992</v>
      </c>
      <c r="D177" s="3">
        <v>-72.500277780000005</v>
      </c>
      <c r="E177" s="3">
        <v>300</v>
      </c>
      <c r="F177" s="3" t="s">
        <v>2103</v>
      </c>
      <c r="G177" s="3" t="s">
        <v>741</v>
      </c>
      <c r="H177" s="54">
        <v>95</v>
      </c>
      <c r="I177" s="54">
        <v>2006</v>
      </c>
      <c r="J177" s="54">
        <v>4</v>
      </c>
      <c r="K177" s="3">
        <v>142</v>
      </c>
      <c r="L177" s="3">
        <v>2005</v>
      </c>
      <c r="M177" s="3">
        <v>11</v>
      </c>
      <c r="N177" s="54">
        <v>80</v>
      </c>
      <c r="O177" s="54">
        <v>1987</v>
      </c>
      <c r="P177" s="54">
        <v>10</v>
      </c>
      <c r="Q177" s="3">
        <v>124</v>
      </c>
      <c r="R177" s="3">
        <v>2004</v>
      </c>
      <c r="S177" s="3">
        <v>21</v>
      </c>
      <c r="T177" s="54">
        <v>81</v>
      </c>
      <c r="U177" s="54">
        <v>2013</v>
      </c>
      <c r="V177" s="54">
        <v>1</v>
      </c>
      <c r="W177" s="3">
        <v>57</v>
      </c>
      <c r="X177" s="3">
        <v>1995</v>
      </c>
      <c r="Y177" s="3">
        <v>2</v>
      </c>
      <c r="Z177" s="54">
        <v>60</v>
      </c>
      <c r="AA177" s="54">
        <v>2005</v>
      </c>
      <c r="AB177" s="54">
        <v>1</v>
      </c>
      <c r="AC177" s="3">
        <v>100</v>
      </c>
      <c r="AD177" s="3">
        <v>2016</v>
      </c>
      <c r="AE177" s="3">
        <v>30</v>
      </c>
      <c r="AF177" s="54">
        <v>89</v>
      </c>
      <c r="AG177" s="54">
        <v>1994</v>
      </c>
      <c r="AH177" s="54">
        <v>24</v>
      </c>
      <c r="AI177" s="3">
        <v>138</v>
      </c>
      <c r="AJ177" s="3">
        <v>2003</v>
      </c>
      <c r="AK177" s="3">
        <v>8</v>
      </c>
      <c r="AL177" s="54">
        <v>130</v>
      </c>
      <c r="AM177" s="54">
        <v>2003</v>
      </c>
      <c r="AN177" s="54">
        <v>1</v>
      </c>
      <c r="AO177" s="3">
        <v>145</v>
      </c>
      <c r="AP177" s="3">
        <v>2010</v>
      </c>
      <c r="AQ177" s="3">
        <v>19</v>
      </c>
    </row>
    <row r="178" spans="1:43" x14ac:dyDescent="0.25">
      <c r="A178" s="3">
        <v>16020190</v>
      </c>
      <c r="B178" s="3" t="s">
        <v>2741</v>
      </c>
      <c r="C178" s="3">
        <v>7.9013888889999997</v>
      </c>
      <c r="D178" s="3">
        <v>-72.634166669999999</v>
      </c>
      <c r="E178" s="3">
        <v>250</v>
      </c>
      <c r="F178" s="3" t="s">
        <v>752</v>
      </c>
      <c r="G178" s="3" t="s">
        <v>741</v>
      </c>
      <c r="H178" s="54">
        <v>90</v>
      </c>
      <c r="I178" s="54">
        <v>1986</v>
      </c>
      <c r="J178" s="54">
        <v>31</v>
      </c>
      <c r="K178" s="3">
        <v>96</v>
      </c>
      <c r="L178" s="3">
        <v>2005</v>
      </c>
      <c r="M178" s="3">
        <v>11</v>
      </c>
      <c r="N178" s="54">
        <v>98</v>
      </c>
      <c r="O178" s="54">
        <v>2002</v>
      </c>
      <c r="P178" s="54">
        <v>11</v>
      </c>
      <c r="Q178" s="3">
        <v>135</v>
      </c>
      <c r="R178" s="3">
        <v>1999</v>
      </c>
      <c r="S178" s="3">
        <v>7</v>
      </c>
      <c r="T178" s="54">
        <v>140</v>
      </c>
      <c r="U178" s="54">
        <v>2012</v>
      </c>
      <c r="V178" s="54">
        <v>7</v>
      </c>
      <c r="W178" s="3">
        <v>103</v>
      </c>
      <c r="X178" s="3">
        <v>2018</v>
      </c>
      <c r="Y178" s="3">
        <v>22</v>
      </c>
      <c r="Z178" s="54">
        <v>65</v>
      </c>
      <c r="AA178" s="54">
        <v>1986</v>
      </c>
      <c r="AB178" s="54">
        <v>16</v>
      </c>
      <c r="AC178" s="3">
        <v>93</v>
      </c>
      <c r="AD178" s="3">
        <v>1986</v>
      </c>
      <c r="AE178" s="3">
        <v>16</v>
      </c>
      <c r="AF178" s="54">
        <v>173</v>
      </c>
      <c r="AG178" s="54">
        <v>1986</v>
      </c>
      <c r="AH178" s="54">
        <v>2</v>
      </c>
      <c r="AI178" s="3">
        <v>120</v>
      </c>
      <c r="AJ178" s="3">
        <v>2003</v>
      </c>
      <c r="AK178" s="3">
        <v>27</v>
      </c>
      <c r="AL178" s="54">
        <v>120</v>
      </c>
      <c r="AM178" s="54">
        <v>2025</v>
      </c>
      <c r="AN178" s="54">
        <v>3</v>
      </c>
      <c r="AO178" s="3">
        <v>77</v>
      </c>
      <c r="AP178" s="3">
        <v>2020</v>
      </c>
      <c r="AQ178" s="3">
        <v>2</v>
      </c>
    </row>
    <row r="179" spans="1:43" x14ac:dyDescent="0.25">
      <c r="A179" s="3">
        <v>16020250</v>
      </c>
      <c r="B179" s="3" t="s">
        <v>2742</v>
      </c>
      <c r="C179" s="3">
        <v>8.2191666669999996</v>
      </c>
      <c r="D179" s="3">
        <v>-72.524555559999996</v>
      </c>
      <c r="E179" s="3">
        <v>70</v>
      </c>
      <c r="F179" s="3" t="s">
        <v>2103</v>
      </c>
      <c r="G179" s="3" t="s">
        <v>741</v>
      </c>
      <c r="H179" s="54">
        <v>150</v>
      </c>
      <c r="I179" s="54">
        <v>2006</v>
      </c>
      <c r="J179" s="54">
        <v>4</v>
      </c>
      <c r="K179" s="3">
        <v>130</v>
      </c>
      <c r="L179" s="3">
        <v>1998</v>
      </c>
      <c r="M179" s="3">
        <v>6</v>
      </c>
      <c r="N179" s="54">
        <v>130</v>
      </c>
      <c r="O179" s="54">
        <v>1987</v>
      </c>
      <c r="P179" s="54">
        <v>26</v>
      </c>
      <c r="Q179" s="3">
        <v>151</v>
      </c>
      <c r="R179" s="3">
        <v>2019</v>
      </c>
      <c r="S179" s="3">
        <v>23</v>
      </c>
      <c r="T179" s="54">
        <v>150</v>
      </c>
      <c r="U179" s="54">
        <v>2004</v>
      </c>
      <c r="V179" s="54">
        <v>27</v>
      </c>
      <c r="W179" s="3">
        <v>125</v>
      </c>
      <c r="X179" s="3">
        <v>1997</v>
      </c>
      <c r="Y179" s="3">
        <v>26</v>
      </c>
      <c r="Z179" s="54">
        <v>88</v>
      </c>
      <c r="AA179" s="54">
        <v>1998</v>
      </c>
      <c r="AB179" s="54">
        <v>5</v>
      </c>
      <c r="AC179" s="3">
        <v>95</v>
      </c>
      <c r="AD179" s="3">
        <v>1990</v>
      </c>
      <c r="AE179" s="3">
        <v>6</v>
      </c>
      <c r="AF179" s="54">
        <v>145</v>
      </c>
      <c r="AG179" s="54">
        <v>1995</v>
      </c>
      <c r="AH179" s="54">
        <v>28</v>
      </c>
      <c r="AI179" s="3">
        <v>150</v>
      </c>
      <c r="AJ179" s="3">
        <v>2008</v>
      </c>
      <c r="AK179" s="3">
        <v>6</v>
      </c>
      <c r="AL179" s="54">
        <v>150</v>
      </c>
      <c r="AM179" s="54">
        <v>1987</v>
      </c>
      <c r="AN179" s="54">
        <v>19</v>
      </c>
      <c r="AO179" s="3">
        <v>150</v>
      </c>
      <c r="AP179" s="3">
        <v>1999</v>
      </c>
      <c r="AQ179" s="3">
        <v>15</v>
      </c>
    </row>
    <row r="180" spans="1:43" x14ac:dyDescent="0.25">
      <c r="A180" s="3">
        <v>16020280</v>
      </c>
      <c r="B180" s="3" t="s">
        <v>2743</v>
      </c>
      <c r="C180" s="3">
        <v>7.9008333329999996</v>
      </c>
      <c r="D180" s="3">
        <v>-72.592500000000001</v>
      </c>
      <c r="E180" s="3">
        <v>221</v>
      </c>
      <c r="F180" s="3" t="s">
        <v>752</v>
      </c>
      <c r="G180" s="3" t="s">
        <v>741</v>
      </c>
      <c r="H180" s="54">
        <v>110</v>
      </c>
      <c r="I180" s="54">
        <v>2000</v>
      </c>
      <c r="J180" s="54">
        <v>7</v>
      </c>
      <c r="K180" s="3">
        <v>100</v>
      </c>
      <c r="L180" s="3">
        <v>2005</v>
      </c>
      <c r="M180" s="3">
        <v>11</v>
      </c>
      <c r="N180" s="54">
        <v>115</v>
      </c>
      <c r="O180" s="54">
        <v>1987</v>
      </c>
      <c r="P180" s="54">
        <v>30</v>
      </c>
      <c r="Q180" s="3">
        <v>142</v>
      </c>
      <c r="R180" s="3">
        <v>1999</v>
      </c>
      <c r="S180" s="3">
        <v>7</v>
      </c>
      <c r="T180" s="54">
        <v>139</v>
      </c>
      <c r="U180" s="54">
        <v>1987</v>
      </c>
      <c r="V180" s="54">
        <v>22</v>
      </c>
      <c r="W180" s="3">
        <v>139</v>
      </c>
      <c r="X180" s="3">
        <v>1988</v>
      </c>
      <c r="Y180" s="3">
        <v>20</v>
      </c>
      <c r="Z180" s="54">
        <v>62</v>
      </c>
      <c r="AA180" s="54">
        <v>2000</v>
      </c>
      <c r="AB180" s="54">
        <v>18</v>
      </c>
      <c r="AC180" s="3">
        <v>92</v>
      </c>
      <c r="AD180" s="3">
        <v>2007</v>
      </c>
      <c r="AE180" s="3">
        <v>25</v>
      </c>
      <c r="AF180" s="54">
        <v>110</v>
      </c>
      <c r="AG180" s="54">
        <v>2019</v>
      </c>
      <c r="AH180" s="54">
        <v>17</v>
      </c>
      <c r="AI180" s="3">
        <v>137</v>
      </c>
      <c r="AJ180" s="3">
        <v>1990</v>
      </c>
      <c r="AK180" s="3">
        <v>29</v>
      </c>
      <c r="AL180" s="54">
        <v>145</v>
      </c>
      <c r="AM180" s="54">
        <v>1986</v>
      </c>
      <c r="AN180" s="54">
        <v>25</v>
      </c>
      <c r="AO180" s="3">
        <v>150</v>
      </c>
      <c r="AP180" s="3">
        <v>2001</v>
      </c>
      <c r="AQ180" s="3">
        <v>14</v>
      </c>
    </row>
    <row r="181" spans="1:43" x14ac:dyDescent="0.25">
      <c r="A181" s="3">
        <v>16020340</v>
      </c>
      <c r="B181" s="3" t="s">
        <v>2744</v>
      </c>
      <c r="C181" s="3">
        <v>8.2169444439999992</v>
      </c>
      <c r="D181" s="3">
        <v>-72.436111109999999</v>
      </c>
      <c r="E181" s="3">
        <v>100</v>
      </c>
      <c r="F181" s="3" t="s">
        <v>2103</v>
      </c>
      <c r="G181" s="3" t="s">
        <v>741</v>
      </c>
      <c r="H181" s="54">
        <v>258</v>
      </c>
      <c r="I181" s="54">
        <v>2017</v>
      </c>
      <c r="J181" s="54">
        <v>8</v>
      </c>
      <c r="K181" s="3">
        <v>110</v>
      </c>
      <c r="L181" s="3">
        <v>2025</v>
      </c>
      <c r="M181" s="3">
        <v>26</v>
      </c>
      <c r="N181" s="54">
        <v>122</v>
      </c>
      <c r="O181" s="54">
        <v>2010</v>
      </c>
      <c r="P181" s="54">
        <v>4</v>
      </c>
      <c r="Q181" s="3">
        <v>139</v>
      </c>
      <c r="R181" s="3">
        <v>2024</v>
      </c>
      <c r="S181" s="3">
        <v>17</v>
      </c>
      <c r="T181" s="54">
        <v>136</v>
      </c>
      <c r="U181" s="54">
        <v>2018</v>
      </c>
      <c r="V181" s="54">
        <v>7</v>
      </c>
      <c r="W181" s="3">
        <v>120</v>
      </c>
      <c r="X181" s="3">
        <v>2002</v>
      </c>
      <c r="Y181" s="3">
        <v>5</v>
      </c>
      <c r="Z181" s="54">
        <v>120</v>
      </c>
      <c r="AA181" s="54">
        <v>2000</v>
      </c>
      <c r="AB181" s="54">
        <v>19</v>
      </c>
      <c r="AC181" s="3">
        <v>135</v>
      </c>
      <c r="AD181" s="3">
        <v>2022</v>
      </c>
      <c r="AE181" s="3">
        <v>27</v>
      </c>
      <c r="AF181" s="54">
        <v>130.19999999999999</v>
      </c>
      <c r="AG181" s="54">
        <v>2015</v>
      </c>
      <c r="AH181" s="54">
        <v>14</v>
      </c>
      <c r="AI181" s="3">
        <v>140</v>
      </c>
      <c r="AJ181" s="3">
        <v>2005</v>
      </c>
      <c r="AK181" s="3">
        <v>20</v>
      </c>
      <c r="AL181" s="54">
        <v>128</v>
      </c>
      <c r="AM181" s="54">
        <v>1990</v>
      </c>
      <c r="AN181" s="54">
        <v>30</v>
      </c>
      <c r="AO181" s="3">
        <v>140</v>
      </c>
      <c r="AP181" s="3">
        <v>1998</v>
      </c>
      <c r="AQ181" s="3">
        <v>8</v>
      </c>
    </row>
    <row r="182" spans="1:43" x14ac:dyDescent="0.25">
      <c r="A182" s="3">
        <v>16020370</v>
      </c>
      <c r="B182" s="3" t="s">
        <v>2745</v>
      </c>
      <c r="C182" s="3">
        <v>8.3594444439999993</v>
      </c>
      <c r="D182" s="3">
        <v>-72.41</v>
      </c>
      <c r="E182" s="3">
        <v>50</v>
      </c>
      <c r="F182" s="3" t="s">
        <v>1402</v>
      </c>
      <c r="G182" s="3" t="s">
        <v>741</v>
      </c>
      <c r="H182" s="54">
        <v>130</v>
      </c>
      <c r="I182" s="54">
        <v>1997</v>
      </c>
      <c r="J182" s="54">
        <v>18</v>
      </c>
      <c r="K182" s="3">
        <v>140</v>
      </c>
      <c r="L182" s="3">
        <v>1998</v>
      </c>
      <c r="M182" s="3">
        <v>4</v>
      </c>
      <c r="N182" s="54">
        <v>135</v>
      </c>
      <c r="O182" s="54">
        <v>2007</v>
      </c>
      <c r="P182" s="54">
        <v>30</v>
      </c>
      <c r="Q182" s="3">
        <v>136</v>
      </c>
      <c r="R182" s="3">
        <v>1986</v>
      </c>
      <c r="S182" s="3">
        <v>19</v>
      </c>
      <c r="T182" s="54">
        <v>135</v>
      </c>
      <c r="U182" s="54">
        <v>2012</v>
      </c>
      <c r="V182" s="54">
        <v>5</v>
      </c>
      <c r="W182" s="3">
        <v>100</v>
      </c>
      <c r="X182" s="3">
        <v>1999</v>
      </c>
      <c r="Y182" s="3">
        <v>14</v>
      </c>
      <c r="Z182" s="54">
        <v>150</v>
      </c>
      <c r="AA182" s="54">
        <v>2004</v>
      </c>
      <c r="AB182" s="54">
        <v>18</v>
      </c>
      <c r="AC182" s="3">
        <v>115</v>
      </c>
      <c r="AD182" s="3">
        <v>2012</v>
      </c>
      <c r="AE182" s="3">
        <v>10</v>
      </c>
      <c r="AF182" s="54">
        <v>249</v>
      </c>
      <c r="AG182" s="54">
        <v>1989</v>
      </c>
      <c r="AH182" s="54">
        <v>19</v>
      </c>
      <c r="AI182" s="3">
        <v>140</v>
      </c>
      <c r="AJ182" s="3">
        <v>2024</v>
      </c>
      <c r="AK182" s="3">
        <v>20</v>
      </c>
      <c r="AL182" s="54">
        <v>135</v>
      </c>
      <c r="AM182" s="54">
        <v>1990</v>
      </c>
      <c r="AN182" s="54">
        <v>4</v>
      </c>
      <c r="AO182" s="3">
        <v>190</v>
      </c>
      <c r="AP182" s="3">
        <v>1990</v>
      </c>
      <c r="AQ182" s="3">
        <v>4</v>
      </c>
    </row>
    <row r="183" spans="1:43" x14ac:dyDescent="0.25">
      <c r="A183" s="3">
        <v>16025010</v>
      </c>
      <c r="B183" s="3" t="s">
        <v>2746</v>
      </c>
      <c r="C183" s="3">
        <v>7.8488888890000004</v>
      </c>
      <c r="D183" s="3">
        <v>-72.566111109999994</v>
      </c>
      <c r="E183" s="3">
        <v>285</v>
      </c>
      <c r="F183" s="3" t="s">
        <v>2103</v>
      </c>
      <c r="G183" s="3" t="s">
        <v>741</v>
      </c>
      <c r="H183" s="54">
        <v>71.5</v>
      </c>
      <c r="I183" s="54">
        <v>2008</v>
      </c>
      <c r="J183" s="54">
        <v>25</v>
      </c>
      <c r="K183" s="3">
        <v>95</v>
      </c>
      <c r="L183" s="3">
        <v>2005</v>
      </c>
      <c r="M183" s="3">
        <v>11</v>
      </c>
      <c r="N183" s="54">
        <v>118.4</v>
      </c>
      <c r="O183" s="54">
        <v>2012</v>
      </c>
      <c r="P183" s="54">
        <v>27</v>
      </c>
      <c r="Q183" s="3">
        <v>195.4</v>
      </c>
      <c r="R183" s="3">
        <v>2002</v>
      </c>
      <c r="S183" s="3">
        <v>10</v>
      </c>
      <c r="T183" s="54">
        <v>133</v>
      </c>
      <c r="U183" s="54">
        <v>1987</v>
      </c>
      <c r="V183" s="54">
        <v>21</v>
      </c>
      <c r="W183" s="3">
        <v>75</v>
      </c>
      <c r="X183" s="3">
        <v>2021</v>
      </c>
      <c r="Y183" s="3">
        <v>9</v>
      </c>
      <c r="Z183" s="54">
        <v>70.5</v>
      </c>
      <c r="AA183" s="54">
        <v>2010</v>
      </c>
      <c r="AB183" s="54">
        <v>15</v>
      </c>
      <c r="AC183" s="3">
        <v>71</v>
      </c>
      <c r="AD183" s="3">
        <v>1995</v>
      </c>
      <c r="AE183" s="3">
        <v>25</v>
      </c>
      <c r="AF183" s="54">
        <v>100</v>
      </c>
      <c r="AG183" s="54">
        <v>2024</v>
      </c>
      <c r="AH183" s="54">
        <v>25</v>
      </c>
      <c r="AI183" s="3">
        <v>118.5</v>
      </c>
      <c r="AJ183" s="3">
        <v>2023</v>
      </c>
      <c r="AK183" s="3">
        <v>26</v>
      </c>
      <c r="AL183" s="54">
        <v>126.4</v>
      </c>
      <c r="AM183" s="54">
        <v>2020</v>
      </c>
      <c r="AN183" s="54">
        <v>17</v>
      </c>
      <c r="AO183" s="3">
        <v>105</v>
      </c>
      <c r="AP183" s="3">
        <v>1998</v>
      </c>
      <c r="AQ183" s="3">
        <v>7</v>
      </c>
    </row>
    <row r="184" spans="1:43" x14ac:dyDescent="0.25">
      <c r="A184" s="3">
        <v>16025030</v>
      </c>
      <c r="B184" s="3" t="s">
        <v>2747</v>
      </c>
      <c r="C184" s="3">
        <v>7.7745833329999998</v>
      </c>
      <c r="D184" s="3">
        <v>-72.830555559999993</v>
      </c>
      <c r="E184" s="3">
        <v>860</v>
      </c>
      <c r="F184" s="3" t="s">
        <v>744</v>
      </c>
      <c r="G184" s="3" t="s">
        <v>741</v>
      </c>
      <c r="H184" s="54">
        <v>126.7</v>
      </c>
      <c r="I184" s="54">
        <v>2017</v>
      </c>
      <c r="J184" s="54">
        <v>8</v>
      </c>
      <c r="K184" s="3">
        <v>138.5</v>
      </c>
      <c r="L184" s="3">
        <v>1998</v>
      </c>
      <c r="M184" s="3">
        <v>8</v>
      </c>
      <c r="N184" s="54">
        <v>142.6</v>
      </c>
      <c r="O184" s="54">
        <v>1995</v>
      </c>
      <c r="P184" s="54">
        <v>21</v>
      </c>
      <c r="Q184" s="3">
        <v>147.5</v>
      </c>
      <c r="R184" s="3">
        <v>2011</v>
      </c>
      <c r="S184" s="3">
        <v>16</v>
      </c>
      <c r="T184" s="54">
        <v>135</v>
      </c>
      <c r="U184" s="54">
        <v>1995</v>
      </c>
      <c r="V184" s="54">
        <v>16</v>
      </c>
      <c r="W184" s="3">
        <v>136</v>
      </c>
      <c r="X184" s="3">
        <v>2021</v>
      </c>
      <c r="Y184" s="3">
        <v>23</v>
      </c>
      <c r="Z184" s="54">
        <v>104.2</v>
      </c>
      <c r="AA184" s="54">
        <v>2020</v>
      </c>
      <c r="AB184" s="54">
        <v>29</v>
      </c>
      <c r="AC184" s="3">
        <v>120.6</v>
      </c>
      <c r="AD184" s="3">
        <v>2023</v>
      </c>
      <c r="AE184" s="3">
        <v>19</v>
      </c>
      <c r="AF184" s="54">
        <v>130</v>
      </c>
      <c r="AG184" s="54">
        <v>2020</v>
      </c>
      <c r="AH184" s="54">
        <v>18</v>
      </c>
      <c r="AI184" s="3">
        <v>139.19999999999999</v>
      </c>
      <c r="AJ184" s="3">
        <v>2022</v>
      </c>
      <c r="AK184" s="3">
        <v>21</v>
      </c>
      <c r="AL184" s="54">
        <v>130.69999999999999</v>
      </c>
      <c r="AM184" s="54">
        <v>2012</v>
      </c>
      <c r="AN184" s="54">
        <v>16</v>
      </c>
      <c r="AO184" s="3">
        <v>164.7</v>
      </c>
      <c r="AP184" s="3">
        <v>2011</v>
      </c>
      <c r="AQ184" s="3">
        <v>14</v>
      </c>
    </row>
    <row r="185" spans="1:43" x14ac:dyDescent="0.25">
      <c r="A185" s="3">
        <v>16025040</v>
      </c>
      <c r="B185" s="3" t="s">
        <v>2748</v>
      </c>
      <c r="C185" s="3">
        <v>8.1672799999999999</v>
      </c>
      <c r="D185" s="3">
        <v>-72.47878</v>
      </c>
      <c r="E185" s="3">
        <v>96</v>
      </c>
      <c r="F185" s="3" t="s">
        <v>2103</v>
      </c>
      <c r="G185" s="3" t="s">
        <v>741</v>
      </c>
      <c r="H185" s="54">
        <v>160</v>
      </c>
      <c r="I185" s="54">
        <v>2006</v>
      </c>
      <c r="J185" s="54">
        <v>4</v>
      </c>
      <c r="K185" s="3">
        <v>137.5</v>
      </c>
      <c r="L185" s="3">
        <v>2005</v>
      </c>
      <c r="M185" s="3">
        <v>7</v>
      </c>
      <c r="N185" s="54">
        <v>196</v>
      </c>
      <c r="O185" s="54">
        <v>1987</v>
      </c>
      <c r="P185" s="54">
        <v>26</v>
      </c>
      <c r="Q185" s="3">
        <v>224.7</v>
      </c>
      <c r="R185" s="3">
        <v>2004</v>
      </c>
      <c r="S185" s="3">
        <v>22</v>
      </c>
      <c r="T185" s="54">
        <v>187</v>
      </c>
      <c r="U185" s="54">
        <v>1986</v>
      </c>
      <c r="V185" s="54">
        <v>27</v>
      </c>
      <c r="W185" s="3">
        <v>133</v>
      </c>
      <c r="X185" s="3">
        <v>2002</v>
      </c>
      <c r="Y185" s="3">
        <v>6</v>
      </c>
      <c r="Z185" s="54">
        <v>153.80000000000001</v>
      </c>
      <c r="AA185" s="54">
        <v>1998</v>
      </c>
      <c r="AB185" s="54">
        <v>6</v>
      </c>
      <c r="AC185" s="3">
        <v>160</v>
      </c>
      <c r="AD185" s="3">
        <v>1997</v>
      </c>
      <c r="AE185" s="3">
        <v>12</v>
      </c>
      <c r="AF185" s="54">
        <v>131.5</v>
      </c>
      <c r="AG185" s="54">
        <v>2014</v>
      </c>
      <c r="AH185" s="54">
        <v>19</v>
      </c>
      <c r="AI185" s="3">
        <v>172.2</v>
      </c>
      <c r="AJ185" s="3">
        <v>2021</v>
      </c>
      <c r="AK185" s="3">
        <v>25</v>
      </c>
      <c r="AL185" s="54">
        <v>148.69999999999999</v>
      </c>
      <c r="AM185" s="54">
        <v>2005</v>
      </c>
      <c r="AN185" s="54">
        <v>17</v>
      </c>
      <c r="AO185" s="3">
        <v>137.6</v>
      </c>
      <c r="AP185" s="3">
        <v>2008</v>
      </c>
      <c r="AQ185" s="3">
        <v>25</v>
      </c>
    </row>
    <row r="186" spans="1:43" x14ac:dyDescent="0.25">
      <c r="A186" s="3">
        <v>16030030</v>
      </c>
      <c r="B186" s="3" t="s">
        <v>2749</v>
      </c>
      <c r="C186" s="3">
        <v>8.5149444439999993</v>
      </c>
      <c r="D186" s="3">
        <v>-72.697444439999998</v>
      </c>
      <c r="E186" s="3">
        <v>40</v>
      </c>
      <c r="F186" s="3" t="s">
        <v>856</v>
      </c>
      <c r="G186" s="3" t="s">
        <v>741</v>
      </c>
      <c r="H186" s="54">
        <v>138</v>
      </c>
      <c r="I186" s="54">
        <v>2017</v>
      </c>
      <c r="J186" s="54">
        <v>8</v>
      </c>
      <c r="K186" s="3">
        <v>90</v>
      </c>
      <c r="L186" s="3">
        <v>1994</v>
      </c>
      <c r="M186" s="3">
        <v>27</v>
      </c>
      <c r="N186" s="54">
        <v>125</v>
      </c>
      <c r="O186" s="54">
        <v>2012</v>
      </c>
      <c r="P186" s="54">
        <v>22</v>
      </c>
      <c r="Q186" s="3">
        <v>140</v>
      </c>
      <c r="R186" s="3">
        <v>1999</v>
      </c>
      <c r="S186" s="3">
        <v>7</v>
      </c>
      <c r="T186" s="54">
        <v>140</v>
      </c>
      <c r="U186" s="54">
        <v>2018</v>
      </c>
      <c r="V186" s="54">
        <v>7</v>
      </c>
      <c r="W186" s="3">
        <v>140</v>
      </c>
      <c r="X186" s="3">
        <v>2003</v>
      </c>
      <c r="Y186" s="3">
        <v>18</v>
      </c>
      <c r="Z186" s="54">
        <v>140</v>
      </c>
      <c r="AA186" s="54">
        <v>2000</v>
      </c>
      <c r="AB186" s="54">
        <v>26</v>
      </c>
      <c r="AC186" s="3">
        <v>200</v>
      </c>
      <c r="AD186" s="3">
        <v>1994</v>
      </c>
      <c r="AE186" s="3">
        <v>8</v>
      </c>
      <c r="AF186" s="54">
        <v>133</v>
      </c>
      <c r="AG186" s="54">
        <v>2022</v>
      </c>
      <c r="AH186" s="54">
        <v>15</v>
      </c>
      <c r="AI186" s="3">
        <v>174</v>
      </c>
      <c r="AJ186" s="3">
        <v>2015</v>
      </c>
      <c r="AK186" s="3">
        <v>13</v>
      </c>
      <c r="AL186" s="54">
        <v>145</v>
      </c>
      <c r="AM186" s="54">
        <v>2010</v>
      </c>
      <c r="AN186" s="54">
        <v>29</v>
      </c>
      <c r="AO186" s="3">
        <v>150</v>
      </c>
      <c r="AP186" s="3">
        <v>1996</v>
      </c>
      <c r="AQ186" s="3">
        <v>2</v>
      </c>
    </row>
    <row r="187" spans="1:43" x14ac:dyDescent="0.25">
      <c r="A187" s="3">
        <v>16030080</v>
      </c>
      <c r="B187" s="3" t="s">
        <v>2750</v>
      </c>
      <c r="C187" s="3">
        <v>7.9502777780000002</v>
      </c>
      <c r="D187" s="3">
        <v>-72.832499999999996</v>
      </c>
      <c r="E187" s="3">
        <v>1200</v>
      </c>
      <c r="F187" s="3" t="s">
        <v>755</v>
      </c>
      <c r="G187" s="3" t="s">
        <v>741</v>
      </c>
      <c r="H187" s="54">
        <v>130.19999999999999</v>
      </c>
      <c r="I187" s="54">
        <v>2009</v>
      </c>
      <c r="J187" s="54">
        <v>22</v>
      </c>
      <c r="K187" s="3">
        <v>131</v>
      </c>
      <c r="L187" s="3">
        <v>2005</v>
      </c>
      <c r="M187" s="3">
        <v>11</v>
      </c>
      <c r="N187" s="54">
        <v>119.5</v>
      </c>
      <c r="O187" s="54">
        <v>2023</v>
      </c>
      <c r="P187" s="54">
        <v>9</v>
      </c>
      <c r="Q187" s="3">
        <v>123.5</v>
      </c>
      <c r="R187" s="3">
        <v>2011</v>
      </c>
      <c r="S187" s="3">
        <v>24</v>
      </c>
      <c r="T187" s="54">
        <v>93.7</v>
      </c>
      <c r="U187" s="54">
        <v>2011</v>
      </c>
      <c r="V187" s="54">
        <v>19</v>
      </c>
      <c r="W187" s="3">
        <v>90</v>
      </c>
      <c r="X187" s="3">
        <v>1988</v>
      </c>
      <c r="Y187" s="3">
        <v>19</v>
      </c>
      <c r="Z187" s="54">
        <v>110</v>
      </c>
      <c r="AA187" s="54">
        <v>2004</v>
      </c>
      <c r="AB187" s="54">
        <v>2</v>
      </c>
      <c r="AC187" s="3">
        <v>92</v>
      </c>
      <c r="AD187" s="3">
        <v>1994</v>
      </c>
      <c r="AE187" s="3">
        <v>30</v>
      </c>
      <c r="AF187" s="54">
        <v>102.5</v>
      </c>
      <c r="AG187" s="54">
        <v>2020</v>
      </c>
      <c r="AH187" s="54">
        <v>18</v>
      </c>
      <c r="AI187" s="3">
        <v>100</v>
      </c>
      <c r="AJ187" s="3">
        <v>1986</v>
      </c>
      <c r="AK187" s="3">
        <v>16</v>
      </c>
      <c r="AL187" s="54">
        <v>136</v>
      </c>
      <c r="AM187" s="54">
        <v>1993</v>
      </c>
      <c r="AN187" s="54">
        <v>21</v>
      </c>
      <c r="AO187" s="3">
        <v>135</v>
      </c>
      <c r="AP187" s="3">
        <v>1995</v>
      </c>
      <c r="AQ187" s="3">
        <v>14</v>
      </c>
    </row>
    <row r="188" spans="1:43" x14ac:dyDescent="0.25">
      <c r="A188" s="3">
        <v>16030090</v>
      </c>
      <c r="B188" s="3" t="s">
        <v>2751</v>
      </c>
      <c r="C188" s="3">
        <v>7.914722222</v>
      </c>
      <c r="D188" s="3">
        <v>-72.98</v>
      </c>
      <c r="E188" s="3">
        <v>1490</v>
      </c>
      <c r="F188" s="3" t="s">
        <v>857</v>
      </c>
      <c r="G188" s="3" t="s">
        <v>741</v>
      </c>
      <c r="H188" s="54">
        <v>90</v>
      </c>
      <c r="I188" s="54">
        <v>1999</v>
      </c>
      <c r="J188" s="54">
        <v>2</v>
      </c>
      <c r="K188" s="3">
        <v>80</v>
      </c>
      <c r="L188" s="3">
        <v>1990</v>
      </c>
      <c r="M188" s="3">
        <v>5</v>
      </c>
      <c r="N188" s="54">
        <v>65</v>
      </c>
      <c r="O188" s="54">
        <v>2006</v>
      </c>
      <c r="P188" s="54">
        <v>23</v>
      </c>
      <c r="Q188" s="3">
        <v>73</v>
      </c>
      <c r="R188" s="3">
        <v>2011</v>
      </c>
      <c r="S188" s="3">
        <v>19</v>
      </c>
      <c r="T188" s="54">
        <v>92</v>
      </c>
      <c r="U188" s="54">
        <v>1992</v>
      </c>
      <c r="V188" s="54">
        <v>14</v>
      </c>
      <c r="W188" s="3">
        <v>105</v>
      </c>
      <c r="X188" s="3">
        <v>2021</v>
      </c>
      <c r="Y188" s="3">
        <v>8</v>
      </c>
      <c r="Z188" s="54">
        <v>150</v>
      </c>
      <c r="AA188" s="54">
        <v>1990</v>
      </c>
      <c r="AB188" s="54">
        <v>21</v>
      </c>
      <c r="AC188" s="3">
        <v>67</v>
      </c>
      <c r="AD188" s="3">
        <v>1988</v>
      </c>
      <c r="AE188" s="3">
        <v>30</v>
      </c>
      <c r="AF188" s="54">
        <v>140</v>
      </c>
      <c r="AG188" s="54">
        <v>1991</v>
      </c>
      <c r="AH188" s="54">
        <v>21</v>
      </c>
      <c r="AI188" s="3">
        <v>83</v>
      </c>
      <c r="AJ188" s="3">
        <v>1987</v>
      </c>
      <c r="AK188" s="3">
        <v>2</v>
      </c>
      <c r="AL188" s="54">
        <v>90</v>
      </c>
      <c r="AM188" s="54">
        <v>1994</v>
      </c>
      <c r="AN188" s="54">
        <v>25</v>
      </c>
      <c r="AO188" s="3">
        <v>90</v>
      </c>
      <c r="AP188" s="3">
        <v>1991</v>
      </c>
      <c r="AQ188" s="3">
        <v>8</v>
      </c>
    </row>
    <row r="189" spans="1:43" x14ac:dyDescent="0.25">
      <c r="A189" s="3">
        <v>16030100</v>
      </c>
      <c r="B189" s="3" t="s">
        <v>2752</v>
      </c>
      <c r="C189" s="3">
        <v>8.0252777779999995</v>
      </c>
      <c r="D189" s="3">
        <v>-73.018611109999995</v>
      </c>
      <c r="E189" s="3">
        <v>2240</v>
      </c>
      <c r="F189" s="3" t="s">
        <v>857</v>
      </c>
      <c r="G189" s="3" t="s">
        <v>741</v>
      </c>
      <c r="H189" s="54">
        <v>30</v>
      </c>
      <c r="I189" s="54">
        <v>2007</v>
      </c>
      <c r="J189" s="54">
        <v>25</v>
      </c>
      <c r="K189" s="3">
        <v>34</v>
      </c>
      <c r="L189" s="3">
        <v>2005</v>
      </c>
      <c r="M189" s="3">
        <v>11</v>
      </c>
      <c r="N189" s="54">
        <v>50</v>
      </c>
      <c r="O189" s="54">
        <v>1989</v>
      </c>
      <c r="P189" s="54">
        <v>10</v>
      </c>
      <c r="Q189" s="3">
        <v>64</v>
      </c>
      <c r="R189" s="3">
        <v>2006</v>
      </c>
      <c r="S189" s="3">
        <v>13</v>
      </c>
      <c r="T189" s="54">
        <v>60</v>
      </c>
      <c r="U189" s="54">
        <v>1990</v>
      </c>
      <c r="V189" s="54">
        <v>1</v>
      </c>
      <c r="W189" s="3">
        <v>60</v>
      </c>
      <c r="X189" s="3">
        <v>2011</v>
      </c>
      <c r="Y189" s="3">
        <v>7</v>
      </c>
      <c r="Z189" s="54">
        <v>81</v>
      </c>
      <c r="AA189" s="54">
        <v>2015</v>
      </c>
      <c r="AB189" s="54">
        <v>15</v>
      </c>
      <c r="AC189" s="3">
        <v>60</v>
      </c>
      <c r="AD189" s="3">
        <v>1988</v>
      </c>
      <c r="AE189" s="3">
        <v>30</v>
      </c>
      <c r="AF189" s="54">
        <v>200</v>
      </c>
      <c r="AG189" s="54">
        <v>2006</v>
      </c>
      <c r="AH189" s="54">
        <v>7</v>
      </c>
      <c r="AI189" s="3">
        <v>90</v>
      </c>
      <c r="AJ189" s="3">
        <v>1990</v>
      </c>
      <c r="AK189" s="3">
        <v>25</v>
      </c>
      <c r="AL189" s="54">
        <v>134</v>
      </c>
      <c r="AM189" s="54">
        <v>2025</v>
      </c>
      <c r="AN189" s="54">
        <v>18</v>
      </c>
      <c r="AO189" s="3">
        <v>50</v>
      </c>
      <c r="AP189" s="3">
        <v>1989</v>
      </c>
      <c r="AQ189" s="3">
        <v>1</v>
      </c>
    </row>
    <row r="190" spans="1:43" x14ac:dyDescent="0.25">
      <c r="A190" s="3">
        <v>16030140</v>
      </c>
      <c r="B190" s="3" t="s">
        <v>2753</v>
      </c>
      <c r="C190" s="3">
        <v>8.3427777780000003</v>
      </c>
      <c r="D190" s="3">
        <v>-72.693611110000006</v>
      </c>
      <c r="E190" s="3">
        <v>100</v>
      </c>
      <c r="F190" s="3" t="s">
        <v>807</v>
      </c>
      <c r="G190" s="3" t="s">
        <v>741</v>
      </c>
      <c r="H190" s="54">
        <v>132</v>
      </c>
      <c r="I190" s="54">
        <v>2000</v>
      </c>
      <c r="J190" s="54">
        <v>8</v>
      </c>
      <c r="K190" s="3">
        <v>121</v>
      </c>
      <c r="L190" s="3">
        <v>1998</v>
      </c>
      <c r="M190" s="3">
        <v>11</v>
      </c>
      <c r="N190" s="54">
        <v>140</v>
      </c>
      <c r="O190" s="54">
        <v>2009</v>
      </c>
      <c r="P190" s="54">
        <v>23</v>
      </c>
      <c r="Q190" s="3">
        <v>155</v>
      </c>
      <c r="R190" s="3">
        <v>2016</v>
      </c>
      <c r="S190" s="3">
        <v>23</v>
      </c>
      <c r="T190" s="54">
        <v>150</v>
      </c>
      <c r="U190" s="54">
        <v>1996</v>
      </c>
      <c r="V190" s="54">
        <v>16</v>
      </c>
      <c r="W190" s="3">
        <v>142</v>
      </c>
      <c r="X190" s="3">
        <v>2025</v>
      </c>
      <c r="Y190" s="3">
        <v>14</v>
      </c>
      <c r="Z190" s="54">
        <v>118</v>
      </c>
      <c r="AA190" s="54">
        <v>2020</v>
      </c>
      <c r="AB190" s="54">
        <v>25</v>
      </c>
      <c r="AC190" s="3">
        <v>177</v>
      </c>
      <c r="AD190" s="3">
        <v>2020</v>
      </c>
      <c r="AE190" s="3">
        <v>19</v>
      </c>
      <c r="AF190" s="54">
        <v>157</v>
      </c>
      <c r="AG190" s="54">
        <v>2024</v>
      </c>
      <c r="AH190" s="54">
        <v>22</v>
      </c>
      <c r="AI190" s="3">
        <v>135</v>
      </c>
      <c r="AJ190" s="3">
        <v>2005</v>
      </c>
      <c r="AK190" s="3">
        <v>15</v>
      </c>
      <c r="AL190" s="54">
        <v>184</v>
      </c>
      <c r="AM190" s="54">
        <v>2015</v>
      </c>
      <c r="AN190" s="54">
        <v>1</v>
      </c>
      <c r="AO190" s="3">
        <v>150</v>
      </c>
      <c r="AP190" s="3">
        <v>1996</v>
      </c>
      <c r="AQ190" s="3">
        <v>4</v>
      </c>
    </row>
    <row r="191" spans="1:43" x14ac:dyDescent="0.25">
      <c r="A191" s="3">
        <v>16030150</v>
      </c>
      <c r="B191" s="3" t="s">
        <v>2754</v>
      </c>
      <c r="C191" s="3">
        <v>8.3277777779999997</v>
      </c>
      <c r="D191" s="3">
        <v>-72.646388889999997</v>
      </c>
      <c r="E191" s="3">
        <v>90</v>
      </c>
      <c r="F191" s="3" t="s">
        <v>856</v>
      </c>
      <c r="G191" s="3" t="s">
        <v>741</v>
      </c>
      <c r="H191" s="54">
        <v>135</v>
      </c>
      <c r="I191" s="54">
        <v>2006</v>
      </c>
      <c r="J191" s="54">
        <v>28</v>
      </c>
      <c r="K191" s="3">
        <v>119</v>
      </c>
      <c r="L191" s="3">
        <v>2005</v>
      </c>
      <c r="M191" s="3">
        <v>18</v>
      </c>
      <c r="N191" s="54">
        <v>111</v>
      </c>
      <c r="O191" s="54">
        <v>2007</v>
      </c>
      <c r="P191" s="54">
        <v>30</v>
      </c>
      <c r="Q191" s="3">
        <v>142</v>
      </c>
      <c r="R191" s="3">
        <v>2010</v>
      </c>
      <c r="S191" s="3">
        <v>7</v>
      </c>
      <c r="T191" s="54">
        <v>145</v>
      </c>
      <c r="U191" s="54">
        <v>2010</v>
      </c>
      <c r="V191" s="54">
        <v>5</v>
      </c>
      <c r="W191" s="3">
        <v>96</v>
      </c>
      <c r="X191" s="3">
        <v>2003</v>
      </c>
      <c r="Y191" s="3">
        <v>9</v>
      </c>
      <c r="Z191" s="54">
        <v>95</v>
      </c>
      <c r="AA191" s="54">
        <v>2000</v>
      </c>
      <c r="AB191" s="54">
        <v>17</v>
      </c>
      <c r="AC191" s="3">
        <v>125</v>
      </c>
      <c r="AD191" s="3">
        <v>1986</v>
      </c>
      <c r="AE191" s="3">
        <v>21</v>
      </c>
      <c r="AF191" s="54">
        <v>161</v>
      </c>
      <c r="AG191" s="54">
        <v>1991</v>
      </c>
      <c r="AH191" s="54">
        <v>28</v>
      </c>
      <c r="AI191" s="3">
        <v>153</v>
      </c>
      <c r="AJ191" s="3">
        <v>2016</v>
      </c>
      <c r="AK191" s="3">
        <v>28</v>
      </c>
      <c r="AL191" s="54">
        <v>148</v>
      </c>
      <c r="AM191" s="54">
        <v>1994</v>
      </c>
      <c r="AN191" s="54">
        <v>24</v>
      </c>
      <c r="AO191" s="3">
        <v>165</v>
      </c>
      <c r="AP191" s="3">
        <v>1990</v>
      </c>
      <c r="AQ191" s="3">
        <v>7</v>
      </c>
    </row>
    <row r="192" spans="1:43" x14ac:dyDescent="0.25">
      <c r="A192" s="3">
        <v>16040010</v>
      </c>
      <c r="B192" s="3" t="s">
        <v>2755</v>
      </c>
      <c r="C192" s="3">
        <v>8.0888888889999997</v>
      </c>
      <c r="D192" s="3">
        <v>-73.070833329999999</v>
      </c>
      <c r="E192" s="3">
        <v>1920</v>
      </c>
      <c r="F192" s="3" t="s">
        <v>754</v>
      </c>
      <c r="G192" s="3" t="s">
        <v>741</v>
      </c>
      <c r="H192" s="54">
        <v>40</v>
      </c>
      <c r="I192" s="54">
        <v>2003</v>
      </c>
      <c r="J192" s="54">
        <v>12</v>
      </c>
      <c r="K192" s="3">
        <v>43</v>
      </c>
      <c r="L192" s="3">
        <v>1999</v>
      </c>
      <c r="M192" s="3">
        <v>18</v>
      </c>
      <c r="N192" s="54">
        <v>55</v>
      </c>
      <c r="O192" s="54">
        <v>2002</v>
      </c>
      <c r="P192" s="54">
        <v>15</v>
      </c>
      <c r="Q192" s="3">
        <v>70</v>
      </c>
      <c r="R192" s="3">
        <v>2020</v>
      </c>
      <c r="S192" s="3">
        <v>23</v>
      </c>
      <c r="T192" s="54">
        <v>84</v>
      </c>
      <c r="U192" s="54">
        <v>1992</v>
      </c>
      <c r="V192" s="54">
        <v>14</v>
      </c>
      <c r="W192" s="3">
        <v>48</v>
      </c>
      <c r="X192" s="3">
        <v>2000</v>
      </c>
      <c r="Y192" s="3">
        <v>11</v>
      </c>
      <c r="Z192" s="54">
        <v>43</v>
      </c>
      <c r="AA192" s="54">
        <v>2010</v>
      </c>
      <c r="AB192" s="54">
        <v>29</v>
      </c>
      <c r="AC192" s="3">
        <v>56</v>
      </c>
      <c r="AD192" s="3">
        <v>1995</v>
      </c>
      <c r="AE192" s="3">
        <v>4</v>
      </c>
      <c r="AF192" s="54">
        <v>89</v>
      </c>
      <c r="AG192" s="54">
        <v>1989</v>
      </c>
      <c r="AH192" s="54">
        <v>27</v>
      </c>
      <c r="AI192" s="3">
        <v>60</v>
      </c>
      <c r="AJ192" s="3">
        <v>1995</v>
      </c>
      <c r="AK192" s="3">
        <v>15</v>
      </c>
      <c r="AL192" s="54">
        <v>50</v>
      </c>
      <c r="AM192" s="54">
        <v>1994</v>
      </c>
      <c r="AN192" s="54">
        <v>15</v>
      </c>
      <c r="AO192" s="3">
        <v>41</v>
      </c>
      <c r="AP192" s="3">
        <v>1999</v>
      </c>
      <c r="AQ192" s="3">
        <v>26</v>
      </c>
    </row>
    <row r="193" spans="1:43" x14ac:dyDescent="0.25">
      <c r="A193" s="3">
        <v>16040050</v>
      </c>
      <c r="B193" s="3" t="s">
        <v>2756</v>
      </c>
      <c r="C193" s="3">
        <v>7.93485</v>
      </c>
      <c r="D193" s="3">
        <v>-73.213579999999993</v>
      </c>
      <c r="E193" s="3">
        <v>1927</v>
      </c>
      <c r="F193" s="3" t="s">
        <v>754</v>
      </c>
      <c r="G193" s="3" t="s">
        <v>741</v>
      </c>
      <c r="H193" s="54">
        <v>56</v>
      </c>
      <c r="I193" s="54">
        <v>2007</v>
      </c>
      <c r="J193" s="54">
        <v>24</v>
      </c>
      <c r="K193" s="3">
        <v>76</v>
      </c>
      <c r="L193" s="3">
        <v>2024</v>
      </c>
      <c r="M193" s="3">
        <v>1</v>
      </c>
      <c r="N193" s="54">
        <v>76</v>
      </c>
      <c r="O193" s="54">
        <v>2023</v>
      </c>
      <c r="P193" s="54">
        <v>15</v>
      </c>
      <c r="Q193" s="3">
        <v>110</v>
      </c>
      <c r="R193" s="3">
        <v>1991</v>
      </c>
      <c r="S193" s="3">
        <v>12</v>
      </c>
      <c r="T193" s="54">
        <v>85</v>
      </c>
      <c r="U193" s="54">
        <v>2022</v>
      </c>
      <c r="V193" s="54">
        <v>10</v>
      </c>
      <c r="W193" s="3">
        <v>65</v>
      </c>
      <c r="X193" s="3">
        <v>1996</v>
      </c>
      <c r="Y193" s="3">
        <v>10</v>
      </c>
      <c r="Z193" s="54">
        <v>70</v>
      </c>
      <c r="AA193" s="54">
        <v>2017</v>
      </c>
      <c r="AB193" s="54">
        <v>3</v>
      </c>
      <c r="AC193" s="3">
        <v>87</v>
      </c>
      <c r="AD193" s="3">
        <v>1988</v>
      </c>
      <c r="AE193" s="3">
        <v>24</v>
      </c>
      <c r="AF193" s="54">
        <v>150</v>
      </c>
      <c r="AG193" s="54">
        <v>1989</v>
      </c>
      <c r="AH193" s="54">
        <v>13</v>
      </c>
      <c r="AI193" s="3">
        <v>120</v>
      </c>
      <c r="AJ193" s="3">
        <v>1994</v>
      </c>
      <c r="AK193" s="3">
        <v>24</v>
      </c>
      <c r="AL193" s="54">
        <v>105</v>
      </c>
      <c r="AM193" s="54">
        <v>2008</v>
      </c>
      <c r="AN193" s="54">
        <v>20</v>
      </c>
      <c r="AO193" s="3">
        <v>53</v>
      </c>
      <c r="AP193" s="3">
        <v>2010</v>
      </c>
      <c r="AQ193" s="3">
        <v>26</v>
      </c>
    </row>
    <row r="194" spans="1:43" x14ac:dyDescent="0.25">
      <c r="A194" s="3">
        <v>16050020</v>
      </c>
      <c r="B194" s="3" t="s">
        <v>2757</v>
      </c>
      <c r="C194" s="3">
        <v>8.5380555559999998</v>
      </c>
      <c r="D194" s="3">
        <v>-73.244444439999995</v>
      </c>
      <c r="E194" s="3">
        <v>360</v>
      </c>
      <c r="F194" s="3" t="s">
        <v>861</v>
      </c>
      <c r="G194" s="3" t="s">
        <v>741</v>
      </c>
      <c r="H194" s="54">
        <v>120</v>
      </c>
      <c r="I194" s="54">
        <v>1989</v>
      </c>
      <c r="J194" s="54">
        <v>2</v>
      </c>
      <c r="K194" s="3">
        <v>114</v>
      </c>
      <c r="L194" s="3">
        <v>2009</v>
      </c>
      <c r="M194" s="3">
        <v>5</v>
      </c>
      <c r="N194" s="54">
        <v>115</v>
      </c>
      <c r="O194" s="54">
        <v>1987</v>
      </c>
      <c r="P194" s="54">
        <v>31</v>
      </c>
      <c r="Q194" s="3">
        <v>120</v>
      </c>
      <c r="R194" s="3">
        <v>1988</v>
      </c>
      <c r="S194" s="3">
        <v>6</v>
      </c>
      <c r="T194" s="54">
        <v>126</v>
      </c>
      <c r="U194" s="54">
        <v>1992</v>
      </c>
      <c r="V194" s="54">
        <v>6</v>
      </c>
      <c r="W194" s="3">
        <v>130</v>
      </c>
      <c r="X194" s="3">
        <v>1996</v>
      </c>
      <c r="Y194" s="3">
        <v>28</v>
      </c>
      <c r="Z194" s="54">
        <v>102</v>
      </c>
      <c r="AA194" s="54">
        <v>2004</v>
      </c>
      <c r="AB194" s="54">
        <v>7</v>
      </c>
      <c r="AC194" s="3">
        <v>90</v>
      </c>
      <c r="AD194" s="3">
        <v>2013</v>
      </c>
      <c r="AE194" s="3">
        <v>10</v>
      </c>
      <c r="AF194" s="54">
        <v>136</v>
      </c>
      <c r="AG194" s="54">
        <v>2022</v>
      </c>
      <c r="AH194" s="54">
        <v>27</v>
      </c>
      <c r="AI194" s="3">
        <v>134</v>
      </c>
      <c r="AJ194" s="3">
        <v>2018</v>
      </c>
      <c r="AK194" s="3">
        <v>10</v>
      </c>
      <c r="AL194" s="54">
        <v>130</v>
      </c>
      <c r="AM194" s="54">
        <v>1993</v>
      </c>
      <c r="AN194" s="54">
        <v>5</v>
      </c>
      <c r="AO194" s="3">
        <v>95</v>
      </c>
      <c r="AP194" s="3">
        <v>1990</v>
      </c>
      <c r="AQ194" s="3">
        <v>2</v>
      </c>
    </row>
    <row r="195" spans="1:43" x14ac:dyDescent="0.25">
      <c r="A195" s="3">
        <v>16050060</v>
      </c>
      <c r="B195" s="3" t="s">
        <v>2758</v>
      </c>
      <c r="C195" s="3">
        <v>8.2930555560000005</v>
      </c>
      <c r="D195" s="3">
        <v>-73.388333329999995</v>
      </c>
      <c r="E195" s="3">
        <v>1200</v>
      </c>
      <c r="F195" s="3" t="s">
        <v>1676</v>
      </c>
      <c r="G195" s="3" t="s">
        <v>44</v>
      </c>
      <c r="H195" s="54">
        <v>70.2</v>
      </c>
      <c r="I195" s="54">
        <v>1992</v>
      </c>
      <c r="J195" s="54">
        <v>4</v>
      </c>
      <c r="K195" s="3">
        <v>90</v>
      </c>
      <c r="L195" s="3">
        <v>1990</v>
      </c>
      <c r="M195" s="3">
        <v>5</v>
      </c>
      <c r="N195" s="54">
        <v>80</v>
      </c>
      <c r="O195" s="54">
        <v>1989</v>
      </c>
      <c r="P195" s="54">
        <v>7</v>
      </c>
      <c r="Q195" s="3">
        <v>80</v>
      </c>
      <c r="R195" s="3">
        <v>2008</v>
      </c>
      <c r="S195" s="3">
        <v>29</v>
      </c>
      <c r="T195" s="54">
        <v>90</v>
      </c>
      <c r="U195" s="54">
        <v>1993</v>
      </c>
      <c r="V195" s="54">
        <v>1</v>
      </c>
      <c r="W195" s="3">
        <v>80</v>
      </c>
      <c r="X195" s="3">
        <v>1989</v>
      </c>
      <c r="Y195" s="3">
        <v>3</v>
      </c>
      <c r="Z195" s="54">
        <v>90</v>
      </c>
      <c r="AA195" s="54">
        <v>1989</v>
      </c>
      <c r="AB195" s="54">
        <v>7</v>
      </c>
      <c r="AC195" s="3">
        <v>90</v>
      </c>
      <c r="AD195" s="3">
        <v>2002</v>
      </c>
      <c r="AE195" s="3">
        <v>23</v>
      </c>
      <c r="AF195" s="54">
        <v>73</v>
      </c>
      <c r="AG195" s="54">
        <v>2018</v>
      </c>
      <c r="AH195" s="54">
        <v>27</v>
      </c>
      <c r="AI195" s="3">
        <v>80</v>
      </c>
      <c r="AJ195" s="3">
        <v>1991</v>
      </c>
      <c r="AK195" s="3">
        <v>29</v>
      </c>
      <c r="AL195" s="54">
        <v>61</v>
      </c>
      <c r="AM195" s="54">
        <v>2015</v>
      </c>
      <c r="AN195" s="54">
        <v>17</v>
      </c>
      <c r="AO195" s="3">
        <v>90</v>
      </c>
      <c r="AP195" s="3">
        <v>1988</v>
      </c>
      <c r="AQ195" s="3">
        <v>28</v>
      </c>
    </row>
    <row r="196" spans="1:43" x14ac:dyDescent="0.25">
      <c r="A196" s="3">
        <v>16050100</v>
      </c>
      <c r="B196" s="3" t="s">
        <v>2759</v>
      </c>
      <c r="C196" s="3">
        <v>8.0174722220000003</v>
      </c>
      <c r="D196" s="3">
        <v>-73.183750000000003</v>
      </c>
      <c r="E196" s="3">
        <v>1498</v>
      </c>
      <c r="F196" s="3" t="s">
        <v>754</v>
      </c>
      <c r="G196" s="3" t="s">
        <v>741</v>
      </c>
      <c r="H196" s="54">
        <v>36.1</v>
      </c>
      <c r="I196" s="54">
        <v>1992</v>
      </c>
      <c r="J196" s="54">
        <v>2</v>
      </c>
      <c r="K196" s="3">
        <v>95.2</v>
      </c>
      <c r="L196" s="3">
        <v>2016</v>
      </c>
      <c r="M196" s="3">
        <v>23</v>
      </c>
      <c r="N196" s="54">
        <v>82.2</v>
      </c>
      <c r="O196" s="54">
        <v>2001</v>
      </c>
      <c r="P196" s="54">
        <v>18</v>
      </c>
      <c r="Q196" s="3">
        <v>92.3</v>
      </c>
      <c r="R196" s="3">
        <v>2007</v>
      </c>
      <c r="S196" s="3">
        <v>20</v>
      </c>
      <c r="T196" s="54">
        <v>136.1</v>
      </c>
      <c r="U196" s="54">
        <v>2005</v>
      </c>
      <c r="V196" s="54">
        <v>18</v>
      </c>
      <c r="W196" s="3">
        <v>83.5</v>
      </c>
      <c r="X196" s="3">
        <v>2010</v>
      </c>
      <c r="Y196" s="3">
        <v>25</v>
      </c>
      <c r="Z196" s="54">
        <v>106.9</v>
      </c>
      <c r="AA196" s="54">
        <v>1995</v>
      </c>
      <c r="AB196" s="54">
        <v>27</v>
      </c>
      <c r="AC196" s="3">
        <v>99.3</v>
      </c>
      <c r="AD196" s="3">
        <v>2013</v>
      </c>
      <c r="AE196" s="3">
        <v>21</v>
      </c>
      <c r="AF196" s="54">
        <v>88.5</v>
      </c>
      <c r="AG196" s="54">
        <v>2024</v>
      </c>
      <c r="AH196" s="54">
        <v>1</v>
      </c>
      <c r="AI196" s="3">
        <v>115</v>
      </c>
      <c r="AJ196" s="3">
        <v>1987</v>
      </c>
      <c r="AK196" s="3">
        <v>22</v>
      </c>
      <c r="AL196" s="54">
        <v>105.3</v>
      </c>
      <c r="AM196" s="54">
        <v>2003</v>
      </c>
      <c r="AN196" s="54">
        <v>23</v>
      </c>
      <c r="AO196" s="3">
        <v>64.400000000000006</v>
      </c>
      <c r="AP196" s="3">
        <v>2012</v>
      </c>
      <c r="AQ196" s="3">
        <v>21</v>
      </c>
    </row>
    <row r="197" spans="1:43" x14ac:dyDescent="0.25">
      <c r="A197" s="3">
        <v>16050120</v>
      </c>
      <c r="B197" s="3" t="s">
        <v>2760</v>
      </c>
      <c r="C197" s="3">
        <v>8.0364166669999992</v>
      </c>
      <c r="D197" s="3">
        <v>-73.219277779999999</v>
      </c>
      <c r="E197" s="3">
        <v>1700</v>
      </c>
      <c r="F197" s="3" t="s">
        <v>754</v>
      </c>
      <c r="G197" s="3" t="s">
        <v>741</v>
      </c>
      <c r="H197" s="54">
        <v>65</v>
      </c>
      <c r="I197" s="54">
        <v>1995</v>
      </c>
      <c r="J197" s="54">
        <v>15</v>
      </c>
      <c r="K197" s="3">
        <v>54</v>
      </c>
      <c r="L197" s="3">
        <v>1994</v>
      </c>
      <c r="M197" s="3">
        <v>25</v>
      </c>
      <c r="N197" s="54">
        <v>72</v>
      </c>
      <c r="O197" s="54">
        <v>1996</v>
      </c>
      <c r="P197" s="54">
        <v>10</v>
      </c>
      <c r="Q197" s="3">
        <v>63</v>
      </c>
      <c r="R197" s="3">
        <v>2006</v>
      </c>
      <c r="S197" s="3">
        <v>26</v>
      </c>
      <c r="T197" s="54">
        <v>85</v>
      </c>
      <c r="U197" s="54">
        <v>2002</v>
      </c>
      <c r="V197" s="54">
        <v>24</v>
      </c>
      <c r="W197" s="3">
        <v>50</v>
      </c>
      <c r="X197" s="3">
        <v>2005</v>
      </c>
      <c r="Y197" s="3">
        <v>11</v>
      </c>
      <c r="Z197" s="54">
        <v>73</v>
      </c>
      <c r="AA197" s="54">
        <v>1995</v>
      </c>
      <c r="AB197" s="54">
        <v>27</v>
      </c>
      <c r="AC197" s="3">
        <v>103</v>
      </c>
      <c r="AD197" s="3">
        <v>2005</v>
      </c>
      <c r="AE197" s="3">
        <v>11</v>
      </c>
      <c r="AF197" s="54">
        <v>96</v>
      </c>
      <c r="AG197" s="54">
        <v>1988</v>
      </c>
      <c r="AH197" s="54">
        <v>17</v>
      </c>
      <c r="AI197" s="3">
        <v>110</v>
      </c>
      <c r="AJ197" s="3">
        <v>1987</v>
      </c>
      <c r="AK197" s="3">
        <v>2</v>
      </c>
      <c r="AL197" s="54">
        <v>118</v>
      </c>
      <c r="AM197" s="54">
        <v>1988</v>
      </c>
      <c r="AN197" s="54">
        <v>11</v>
      </c>
      <c r="AO197" s="3">
        <v>42</v>
      </c>
      <c r="AP197" s="3">
        <v>2011</v>
      </c>
      <c r="AQ197" s="3">
        <v>11</v>
      </c>
    </row>
    <row r="198" spans="1:43" x14ac:dyDescent="0.25">
      <c r="A198" s="3">
        <v>16050170</v>
      </c>
      <c r="B198" s="3" t="s">
        <v>2761</v>
      </c>
      <c r="C198" s="3">
        <v>8.4005555560000005</v>
      </c>
      <c r="D198" s="3">
        <v>-73.423333330000006</v>
      </c>
      <c r="E198" s="3">
        <v>1545</v>
      </c>
      <c r="F198" s="3" t="s">
        <v>844</v>
      </c>
      <c r="G198" s="3" t="s">
        <v>741</v>
      </c>
      <c r="H198" s="54">
        <v>136</v>
      </c>
      <c r="I198" s="54">
        <v>2001</v>
      </c>
      <c r="J198" s="54">
        <v>23</v>
      </c>
      <c r="K198" s="3">
        <v>54</v>
      </c>
      <c r="L198" s="3">
        <v>2005</v>
      </c>
      <c r="M198" s="3">
        <v>12</v>
      </c>
      <c r="N198" s="54">
        <v>151</v>
      </c>
      <c r="O198" s="54">
        <v>1999</v>
      </c>
      <c r="P198" s="54">
        <v>15</v>
      </c>
      <c r="Q198" s="3">
        <v>69</v>
      </c>
      <c r="R198" s="3">
        <v>1995</v>
      </c>
      <c r="S198" s="3">
        <v>28</v>
      </c>
      <c r="T198" s="54">
        <v>80</v>
      </c>
      <c r="U198" s="54">
        <v>1982</v>
      </c>
      <c r="V198" s="54">
        <v>6</v>
      </c>
      <c r="W198" s="3">
        <v>70</v>
      </c>
      <c r="X198" s="3">
        <v>1981</v>
      </c>
      <c r="Y198" s="3">
        <v>16</v>
      </c>
      <c r="Z198" s="54">
        <v>231</v>
      </c>
      <c r="AA198" s="54">
        <v>2003</v>
      </c>
      <c r="AB198" s="54">
        <v>15</v>
      </c>
      <c r="AC198" s="3">
        <v>90</v>
      </c>
      <c r="AD198" s="3">
        <v>1974</v>
      </c>
      <c r="AE198" s="3">
        <v>9</v>
      </c>
      <c r="AF198" s="54">
        <v>81.3</v>
      </c>
      <c r="AG198" s="54">
        <v>2003</v>
      </c>
      <c r="AH198" s="54">
        <v>18</v>
      </c>
      <c r="AI198" s="3">
        <v>70.400000000000006</v>
      </c>
      <c r="AJ198" s="3">
        <v>2022</v>
      </c>
      <c r="AK198" s="3">
        <v>4</v>
      </c>
      <c r="AL198" s="54">
        <v>100</v>
      </c>
      <c r="AM198" s="54">
        <v>1973</v>
      </c>
      <c r="AN198" s="54">
        <v>15</v>
      </c>
      <c r="AO198" s="3">
        <v>75</v>
      </c>
      <c r="AP198" s="3">
        <v>1975</v>
      </c>
      <c r="AQ198" s="3">
        <v>22</v>
      </c>
    </row>
    <row r="199" spans="1:43" x14ac:dyDescent="0.25">
      <c r="A199" s="3">
        <v>16050290</v>
      </c>
      <c r="B199" s="3" t="s">
        <v>2762</v>
      </c>
      <c r="C199" s="3">
        <v>8.4077777779999998</v>
      </c>
      <c r="D199" s="3">
        <v>-73.213611110000002</v>
      </c>
      <c r="E199" s="3">
        <v>1650</v>
      </c>
      <c r="F199" s="3" t="s">
        <v>2763</v>
      </c>
      <c r="G199" s="3" t="s">
        <v>741</v>
      </c>
      <c r="H199" s="54">
        <v>51</v>
      </c>
      <c r="I199" s="54">
        <v>2018</v>
      </c>
      <c r="J199" s="54">
        <v>14</v>
      </c>
      <c r="K199" s="3">
        <v>52.8</v>
      </c>
      <c r="L199" s="3">
        <v>2010</v>
      </c>
      <c r="M199" s="3">
        <v>24</v>
      </c>
      <c r="N199" s="54">
        <v>52</v>
      </c>
      <c r="O199" s="54">
        <v>2021</v>
      </c>
      <c r="P199" s="54">
        <v>18</v>
      </c>
      <c r="Q199" s="3">
        <v>100.2</v>
      </c>
      <c r="R199" s="3">
        <v>2011</v>
      </c>
      <c r="S199" s="3">
        <v>21</v>
      </c>
      <c r="T199" s="54">
        <v>81</v>
      </c>
      <c r="U199" s="54">
        <v>2013</v>
      </c>
      <c r="V199" s="54">
        <v>6</v>
      </c>
      <c r="W199" s="3">
        <v>75</v>
      </c>
      <c r="X199" s="3">
        <v>2020</v>
      </c>
      <c r="Y199" s="3">
        <v>11</v>
      </c>
      <c r="Z199" s="54">
        <v>51</v>
      </c>
      <c r="AA199" s="54">
        <v>2020</v>
      </c>
      <c r="AB199" s="54">
        <v>3</v>
      </c>
      <c r="AC199" s="3">
        <v>119.5</v>
      </c>
      <c r="AD199" s="3">
        <v>2011</v>
      </c>
      <c r="AE199" s="3">
        <v>27</v>
      </c>
      <c r="AF199" s="54">
        <v>59.5</v>
      </c>
      <c r="AG199" s="54">
        <v>2022</v>
      </c>
      <c r="AH199" s="54">
        <v>27</v>
      </c>
      <c r="AI199" s="3">
        <v>105</v>
      </c>
      <c r="AJ199" s="3">
        <v>2018</v>
      </c>
      <c r="AK199" s="3">
        <v>6</v>
      </c>
      <c r="AL199" s="54">
        <v>97.7</v>
      </c>
      <c r="AM199" s="54">
        <v>2010</v>
      </c>
      <c r="AN199" s="54">
        <v>29</v>
      </c>
      <c r="AO199" s="3">
        <v>66.2</v>
      </c>
      <c r="AP199" s="3">
        <v>2010</v>
      </c>
      <c r="AQ199" s="3">
        <v>27</v>
      </c>
    </row>
    <row r="200" spans="1:43" x14ac:dyDescent="0.25">
      <c r="A200" s="3">
        <v>16055010</v>
      </c>
      <c r="B200" s="3" t="s">
        <v>2764</v>
      </c>
      <c r="C200" s="3">
        <v>8.3152777780000005</v>
      </c>
      <c r="D200" s="3">
        <v>-73.357500000000002</v>
      </c>
      <c r="E200" s="3">
        <v>1435</v>
      </c>
      <c r="F200" s="3" t="s">
        <v>844</v>
      </c>
      <c r="G200" s="3" t="s">
        <v>741</v>
      </c>
      <c r="H200" s="54">
        <v>42.8</v>
      </c>
      <c r="I200" s="54">
        <v>2017</v>
      </c>
      <c r="J200" s="54">
        <v>8</v>
      </c>
      <c r="K200" s="3">
        <v>45</v>
      </c>
      <c r="L200" s="3">
        <v>2024</v>
      </c>
      <c r="M200" s="3">
        <v>5</v>
      </c>
      <c r="N200" s="54">
        <v>73.400000000000006</v>
      </c>
      <c r="O200" s="54">
        <v>1993</v>
      </c>
      <c r="P200" s="54">
        <v>27</v>
      </c>
      <c r="Q200" s="3">
        <v>140.4</v>
      </c>
      <c r="R200" s="3">
        <v>2006</v>
      </c>
      <c r="S200" s="3">
        <v>4</v>
      </c>
      <c r="T200" s="54">
        <v>98.5</v>
      </c>
      <c r="U200" s="54">
        <v>2000</v>
      </c>
      <c r="V200" s="54">
        <v>22</v>
      </c>
      <c r="W200" s="3">
        <v>52</v>
      </c>
      <c r="X200" s="3">
        <v>2020</v>
      </c>
      <c r="Y200" s="3">
        <v>9</v>
      </c>
      <c r="Z200" s="54">
        <v>55.8</v>
      </c>
      <c r="AA200" s="54">
        <v>1988</v>
      </c>
      <c r="AB200" s="54">
        <v>29</v>
      </c>
      <c r="AC200" s="3">
        <v>69.8</v>
      </c>
      <c r="AD200" s="3">
        <v>1988</v>
      </c>
      <c r="AE200" s="3">
        <v>16</v>
      </c>
      <c r="AF200" s="54">
        <v>66.599999999999994</v>
      </c>
      <c r="AG200" s="54">
        <v>2000</v>
      </c>
      <c r="AH200" s="54">
        <v>10</v>
      </c>
      <c r="AI200" s="3">
        <v>89</v>
      </c>
      <c r="AJ200" s="3">
        <v>1987</v>
      </c>
      <c r="AK200" s="3">
        <v>3</v>
      </c>
      <c r="AL200" s="54">
        <v>53.6</v>
      </c>
      <c r="AM200" s="54">
        <v>2016</v>
      </c>
      <c r="AN200" s="54">
        <v>15</v>
      </c>
      <c r="AO200" s="3">
        <v>36.200000000000003</v>
      </c>
      <c r="AP200" s="3">
        <v>1999</v>
      </c>
      <c r="AQ200" s="3">
        <v>12</v>
      </c>
    </row>
    <row r="201" spans="1:43" x14ac:dyDescent="0.25">
      <c r="A201" s="3">
        <v>16055020</v>
      </c>
      <c r="B201" s="3" t="s">
        <v>2765</v>
      </c>
      <c r="C201" s="3">
        <v>8.4422222219999998</v>
      </c>
      <c r="D201" s="3">
        <v>-73.285277780000001</v>
      </c>
      <c r="E201" s="3">
        <v>1160</v>
      </c>
      <c r="F201" s="3" t="s">
        <v>861</v>
      </c>
      <c r="G201" s="3" t="s">
        <v>741</v>
      </c>
      <c r="H201" s="54">
        <v>121.2</v>
      </c>
      <c r="I201" s="54">
        <v>2025</v>
      </c>
      <c r="J201" s="54">
        <v>4</v>
      </c>
      <c r="K201" s="3">
        <v>98</v>
      </c>
      <c r="L201" s="3">
        <v>2025</v>
      </c>
      <c r="M201" s="3">
        <v>26</v>
      </c>
      <c r="N201" s="54">
        <v>90</v>
      </c>
      <c r="O201" s="54">
        <v>1978</v>
      </c>
      <c r="P201" s="54">
        <v>28</v>
      </c>
      <c r="Q201" s="3">
        <v>84.4</v>
      </c>
      <c r="R201" s="3">
        <v>2011</v>
      </c>
      <c r="S201" s="3">
        <v>22</v>
      </c>
      <c r="T201" s="54">
        <v>101.5</v>
      </c>
      <c r="U201" s="54">
        <v>1999</v>
      </c>
      <c r="V201" s="54">
        <v>2</v>
      </c>
      <c r="W201" s="3">
        <v>91.5</v>
      </c>
      <c r="X201" s="3">
        <v>1974</v>
      </c>
      <c r="Y201" s="3">
        <v>17</v>
      </c>
      <c r="Z201" s="54">
        <v>70.2</v>
      </c>
      <c r="AA201" s="54">
        <v>2022</v>
      </c>
      <c r="AB201" s="54">
        <v>31</v>
      </c>
      <c r="AC201" s="3">
        <v>64.2</v>
      </c>
      <c r="AD201" s="3">
        <v>1981</v>
      </c>
      <c r="AE201" s="3">
        <v>28</v>
      </c>
      <c r="AF201" s="54">
        <v>84.2</v>
      </c>
      <c r="AG201" s="54">
        <v>2019</v>
      </c>
      <c r="AH201" s="54">
        <v>20</v>
      </c>
      <c r="AI201" s="3">
        <v>93.5</v>
      </c>
      <c r="AJ201" s="3">
        <v>2019</v>
      </c>
      <c r="AK201" s="3">
        <v>4</v>
      </c>
      <c r="AL201" s="54">
        <v>64.5</v>
      </c>
      <c r="AM201" s="54">
        <v>2000</v>
      </c>
      <c r="AN201" s="54">
        <v>15</v>
      </c>
      <c r="AO201" s="3">
        <v>79.099999999999994</v>
      </c>
      <c r="AP201" s="3">
        <v>2004</v>
      </c>
      <c r="AQ201" s="3">
        <v>6</v>
      </c>
    </row>
    <row r="202" spans="1:43" x14ac:dyDescent="0.25">
      <c r="A202" s="3">
        <v>16055040</v>
      </c>
      <c r="B202" s="3" t="s">
        <v>2766</v>
      </c>
      <c r="C202" s="3">
        <v>8.0872222219999994</v>
      </c>
      <c r="D202" s="3">
        <v>-73.223055560000006</v>
      </c>
      <c r="E202" s="3">
        <v>1430</v>
      </c>
      <c r="F202" s="3" t="s">
        <v>754</v>
      </c>
      <c r="G202" s="3" t="s">
        <v>741</v>
      </c>
      <c r="H202" s="54">
        <v>57.4</v>
      </c>
      <c r="I202" s="54">
        <v>1977</v>
      </c>
      <c r="J202" s="54">
        <v>4</v>
      </c>
      <c r="K202" s="3">
        <v>81</v>
      </c>
      <c r="L202" s="3">
        <v>1993</v>
      </c>
      <c r="M202" s="3">
        <v>8</v>
      </c>
      <c r="N202" s="54">
        <v>58.7</v>
      </c>
      <c r="O202" s="54">
        <v>1978</v>
      </c>
      <c r="P202" s="54">
        <v>28</v>
      </c>
      <c r="Q202" s="3">
        <v>200.5</v>
      </c>
      <c r="R202" s="3">
        <v>1995</v>
      </c>
      <c r="S202" s="3">
        <v>28</v>
      </c>
      <c r="T202" s="54">
        <v>89.8</v>
      </c>
      <c r="U202" s="54">
        <v>2023</v>
      </c>
      <c r="V202" s="54">
        <v>16</v>
      </c>
      <c r="W202" s="3">
        <v>98.5</v>
      </c>
      <c r="X202" s="3">
        <v>2003</v>
      </c>
      <c r="Y202" s="3">
        <v>1</v>
      </c>
      <c r="Z202" s="54">
        <v>84.3</v>
      </c>
      <c r="AA202" s="54">
        <v>2008</v>
      </c>
      <c r="AB202" s="54">
        <v>16</v>
      </c>
      <c r="AC202" s="3">
        <v>90</v>
      </c>
      <c r="AD202" s="3">
        <v>1995</v>
      </c>
      <c r="AE202" s="3">
        <v>6</v>
      </c>
      <c r="AF202" s="54">
        <v>64.400000000000006</v>
      </c>
      <c r="AG202" s="54">
        <v>2007</v>
      </c>
      <c r="AH202" s="54">
        <v>14</v>
      </c>
      <c r="AI202" s="3">
        <v>76.5</v>
      </c>
      <c r="AJ202" s="3">
        <v>1981</v>
      </c>
      <c r="AK202" s="3">
        <v>3</v>
      </c>
      <c r="AL202" s="54">
        <v>51.6</v>
      </c>
      <c r="AM202" s="54">
        <v>2005</v>
      </c>
      <c r="AN202" s="54">
        <v>10</v>
      </c>
      <c r="AO202" s="3">
        <v>44.4</v>
      </c>
      <c r="AP202" s="3">
        <v>1981</v>
      </c>
      <c r="AQ202" s="3">
        <v>11</v>
      </c>
    </row>
    <row r="203" spans="1:43" x14ac:dyDescent="0.25">
      <c r="A203" s="3">
        <v>16055060</v>
      </c>
      <c r="B203" s="3" t="s">
        <v>2767</v>
      </c>
      <c r="C203" s="3">
        <v>8.2174999999999994</v>
      </c>
      <c r="D203" s="3">
        <v>-73.234999999999999</v>
      </c>
      <c r="E203" s="3">
        <v>1500</v>
      </c>
      <c r="F203" s="3" t="s">
        <v>829</v>
      </c>
      <c r="G203" s="3" t="s">
        <v>741</v>
      </c>
      <c r="H203" s="54">
        <v>54.9</v>
      </c>
      <c r="I203" s="54">
        <v>2017</v>
      </c>
      <c r="J203" s="54">
        <v>8</v>
      </c>
      <c r="K203" s="3">
        <v>55</v>
      </c>
      <c r="L203" s="3">
        <v>1986</v>
      </c>
      <c r="M203" s="3">
        <v>18</v>
      </c>
      <c r="N203" s="54">
        <v>42.7</v>
      </c>
      <c r="O203" s="54">
        <v>1998</v>
      </c>
      <c r="P203" s="54">
        <v>5</v>
      </c>
      <c r="Q203" s="3">
        <v>58.9</v>
      </c>
      <c r="R203" s="3">
        <v>2014</v>
      </c>
      <c r="S203" s="3">
        <v>15</v>
      </c>
      <c r="T203" s="54">
        <v>90.3</v>
      </c>
      <c r="U203" s="54">
        <v>2016</v>
      </c>
      <c r="V203" s="54">
        <v>5</v>
      </c>
      <c r="W203" s="3">
        <v>54.7</v>
      </c>
      <c r="X203" s="3">
        <v>2003</v>
      </c>
      <c r="Y203" s="3">
        <v>12</v>
      </c>
      <c r="Z203" s="54">
        <v>70.099999999999994</v>
      </c>
      <c r="AA203" s="54">
        <v>2011</v>
      </c>
      <c r="AB203" s="54">
        <v>29</v>
      </c>
      <c r="AC203" s="3">
        <v>77</v>
      </c>
      <c r="AD203" s="3">
        <v>1988</v>
      </c>
      <c r="AE203" s="3">
        <v>2</v>
      </c>
      <c r="AF203" s="54">
        <v>70</v>
      </c>
      <c r="AG203" s="54">
        <v>1991</v>
      </c>
      <c r="AH203" s="54">
        <v>16</v>
      </c>
      <c r="AI203" s="3">
        <v>87.5</v>
      </c>
      <c r="AJ203" s="3">
        <v>1990</v>
      </c>
      <c r="AK203" s="3">
        <v>9</v>
      </c>
      <c r="AL203" s="54">
        <v>93.7</v>
      </c>
      <c r="AM203" s="54">
        <v>2014</v>
      </c>
      <c r="AN203" s="54">
        <v>11</v>
      </c>
      <c r="AO203" s="3">
        <v>56.4</v>
      </c>
      <c r="AP203" s="3">
        <v>2010</v>
      </c>
      <c r="AQ203" s="3">
        <v>3</v>
      </c>
    </row>
    <row r="204" spans="1:43" x14ac:dyDescent="0.25">
      <c r="A204" s="3">
        <v>16055100</v>
      </c>
      <c r="B204" s="3" t="s">
        <v>2768</v>
      </c>
      <c r="C204" s="3">
        <v>8.2377777779999999</v>
      </c>
      <c r="D204" s="3">
        <v>-73.32222222</v>
      </c>
      <c r="E204" s="3">
        <v>1150</v>
      </c>
      <c r="F204" s="3" t="s">
        <v>844</v>
      </c>
      <c r="G204" s="3" t="s">
        <v>741</v>
      </c>
      <c r="H204" s="54">
        <v>56</v>
      </c>
      <c r="I204" s="54">
        <v>2018</v>
      </c>
      <c r="J204" s="54">
        <v>4</v>
      </c>
      <c r="K204" s="3">
        <v>33.5</v>
      </c>
      <c r="L204" s="3">
        <v>2024</v>
      </c>
      <c r="M204" s="3">
        <v>5</v>
      </c>
      <c r="N204" s="54">
        <v>37.299999999999997</v>
      </c>
      <c r="O204" s="54">
        <v>2017</v>
      </c>
      <c r="P204" s="54">
        <v>29</v>
      </c>
      <c r="Q204" s="3">
        <v>58.7</v>
      </c>
      <c r="R204" s="3">
        <v>2017</v>
      </c>
      <c r="S204" s="3">
        <v>20</v>
      </c>
      <c r="T204" s="54">
        <v>54.7</v>
      </c>
      <c r="U204" s="54">
        <v>2018</v>
      </c>
      <c r="V204" s="54">
        <v>9</v>
      </c>
      <c r="W204" s="3">
        <v>34.200000000000003</v>
      </c>
      <c r="X204" s="3">
        <v>2020</v>
      </c>
      <c r="Y204" s="3">
        <v>11</v>
      </c>
      <c r="Z204" s="54">
        <v>40.1</v>
      </c>
      <c r="AA204" s="54">
        <v>2020</v>
      </c>
      <c r="AB204" s="54">
        <v>25</v>
      </c>
      <c r="AC204" s="3">
        <v>56.3</v>
      </c>
      <c r="AD204" s="3">
        <v>2025</v>
      </c>
      <c r="AE204" s="3">
        <v>22</v>
      </c>
      <c r="AF204" s="54">
        <v>78.7</v>
      </c>
      <c r="AG204" s="54">
        <v>2018</v>
      </c>
      <c r="AH204" s="54">
        <v>5</v>
      </c>
      <c r="AI204" s="3">
        <v>63.9</v>
      </c>
      <c r="AJ204" s="3">
        <v>2019</v>
      </c>
      <c r="AK204" s="3">
        <v>17</v>
      </c>
      <c r="AL204" s="54">
        <v>48.7</v>
      </c>
      <c r="AM204" s="54">
        <v>2020</v>
      </c>
      <c r="AN204" s="54">
        <v>16</v>
      </c>
      <c r="AO204" s="3">
        <v>8.5</v>
      </c>
      <c r="AP204" s="3">
        <v>2023</v>
      </c>
      <c r="AQ204" s="3">
        <v>18</v>
      </c>
    </row>
    <row r="205" spans="1:43" x14ac:dyDescent="0.25">
      <c r="A205" s="3">
        <v>16060010</v>
      </c>
      <c r="B205" s="3" t="s">
        <v>2769</v>
      </c>
      <c r="C205" s="3">
        <v>8.8347222219999999</v>
      </c>
      <c r="D205" s="3">
        <v>-72.791666669999998</v>
      </c>
      <c r="E205" s="3">
        <v>75</v>
      </c>
      <c r="F205" s="3" t="s">
        <v>856</v>
      </c>
      <c r="G205" s="3" t="s">
        <v>741</v>
      </c>
      <c r="H205" s="54">
        <v>110</v>
      </c>
      <c r="I205" s="54">
        <v>1997</v>
      </c>
      <c r="J205" s="54">
        <v>8</v>
      </c>
      <c r="K205" s="3">
        <v>110</v>
      </c>
      <c r="L205" s="3">
        <v>1981</v>
      </c>
      <c r="M205" s="3">
        <v>21</v>
      </c>
      <c r="N205" s="54">
        <v>137</v>
      </c>
      <c r="O205" s="54">
        <v>1991</v>
      </c>
      <c r="P205" s="54">
        <v>10</v>
      </c>
      <c r="Q205" s="3">
        <v>135</v>
      </c>
      <c r="R205" s="3">
        <v>1974</v>
      </c>
      <c r="S205" s="3">
        <v>30</v>
      </c>
      <c r="T205" s="54">
        <v>150</v>
      </c>
      <c r="U205" s="54">
        <v>1997</v>
      </c>
      <c r="V205" s="54">
        <v>2</v>
      </c>
      <c r="W205" s="3">
        <v>140</v>
      </c>
      <c r="X205" s="3">
        <v>1987</v>
      </c>
      <c r="Y205" s="3">
        <v>5</v>
      </c>
      <c r="Z205" s="54">
        <v>198</v>
      </c>
      <c r="AA205" s="54">
        <v>2013</v>
      </c>
      <c r="AB205" s="54">
        <v>18</v>
      </c>
      <c r="AC205" s="3">
        <v>140</v>
      </c>
      <c r="AD205" s="3">
        <v>2014</v>
      </c>
      <c r="AE205" s="3">
        <v>21</v>
      </c>
      <c r="AF205" s="54">
        <v>190</v>
      </c>
      <c r="AG205" s="54">
        <v>2013</v>
      </c>
      <c r="AH205" s="54">
        <v>30</v>
      </c>
      <c r="AI205" s="3">
        <v>155</v>
      </c>
      <c r="AJ205" s="3">
        <v>1982</v>
      </c>
      <c r="AK205" s="3">
        <v>18</v>
      </c>
      <c r="AL205" s="54">
        <v>185</v>
      </c>
      <c r="AM205" s="54">
        <v>1994</v>
      </c>
      <c r="AN205" s="54">
        <v>24</v>
      </c>
      <c r="AO205" s="3">
        <v>150</v>
      </c>
      <c r="AP205" s="3">
        <v>1985</v>
      </c>
      <c r="AQ205" s="3">
        <v>6</v>
      </c>
    </row>
    <row r="206" spans="1:43" x14ac:dyDescent="0.25">
      <c r="A206" s="3">
        <v>16070040</v>
      </c>
      <c r="B206" s="3" t="s">
        <v>2770</v>
      </c>
      <c r="C206" s="3">
        <v>8.6411111110000007</v>
      </c>
      <c r="D206" s="3">
        <v>-72.909444440000001</v>
      </c>
      <c r="E206" s="3">
        <v>150</v>
      </c>
      <c r="F206" s="3" t="s">
        <v>856</v>
      </c>
      <c r="G206" s="3" t="s">
        <v>741</v>
      </c>
      <c r="H206" s="54">
        <v>158</v>
      </c>
      <c r="I206" s="54">
        <v>2017</v>
      </c>
      <c r="J206" s="54">
        <v>8</v>
      </c>
      <c r="K206" s="3">
        <v>152</v>
      </c>
      <c r="L206" s="3">
        <v>2009</v>
      </c>
      <c r="M206" s="3">
        <v>1</v>
      </c>
      <c r="N206" s="54">
        <v>220</v>
      </c>
      <c r="O206" s="54">
        <v>1998</v>
      </c>
      <c r="P206" s="54">
        <v>28</v>
      </c>
      <c r="Q206" s="3">
        <v>225</v>
      </c>
      <c r="R206" s="3">
        <v>1998</v>
      </c>
      <c r="S206" s="3">
        <v>18</v>
      </c>
      <c r="T206" s="54">
        <v>217</v>
      </c>
      <c r="U206" s="54">
        <v>1974</v>
      </c>
      <c r="V206" s="54">
        <v>10</v>
      </c>
      <c r="W206" s="3">
        <v>175</v>
      </c>
      <c r="X206" s="3">
        <v>2008</v>
      </c>
      <c r="Y206" s="3">
        <v>20</v>
      </c>
      <c r="Z206" s="54">
        <v>140</v>
      </c>
      <c r="AA206" s="54">
        <v>1998</v>
      </c>
      <c r="AB206" s="54">
        <v>21</v>
      </c>
      <c r="AC206" s="3">
        <v>202</v>
      </c>
      <c r="AD206" s="3">
        <v>2021</v>
      </c>
      <c r="AE206" s="3">
        <v>22</v>
      </c>
      <c r="AF206" s="54">
        <v>257</v>
      </c>
      <c r="AG206" s="54">
        <v>1974</v>
      </c>
      <c r="AH206" s="54">
        <v>24</v>
      </c>
      <c r="AI206" s="3">
        <v>229</v>
      </c>
      <c r="AJ206" s="3">
        <v>2021</v>
      </c>
      <c r="AK206" s="3">
        <v>1</v>
      </c>
      <c r="AL206" s="54">
        <v>260.39999999999998</v>
      </c>
      <c r="AM206" s="54">
        <v>2004</v>
      </c>
      <c r="AN206" s="54">
        <v>19</v>
      </c>
      <c r="AO206" s="3">
        <v>270</v>
      </c>
      <c r="AP206" s="3">
        <v>2021</v>
      </c>
      <c r="AQ206" s="3">
        <v>15</v>
      </c>
    </row>
    <row r="207" spans="1:43" x14ac:dyDescent="0.25">
      <c r="A207" s="3">
        <v>17010010</v>
      </c>
      <c r="B207" s="3" t="s">
        <v>2771</v>
      </c>
      <c r="C207" s="3">
        <v>12.53975</v>
      </c>
      <c r="D207" s="3">
        <v>-81.720249722000005</v>
      </c>
      <c r="E207" s="3">
        <v>80</v>
      </c>
      <c r="F207" s="3" t="s">
        <v>28</v>
      </c>
      <c r="G207" s="3" t="s">
        <v>2772</v>
      </c>
      <c r="H207" s="54">
        <v>65</v>
      </c>
      <c r="I207" s="54">
        <v>1996</v>
      </c>
      <c r="J207" s="54">
        <v>15</v>
      </c>
      <c r="K207" s="3">
        <v>73</v>
      </c>
      <c r="L207" s="3">
        <v>2004</v>
      </c>
      <c r="M207" s="3">
        <v>27</v>
      </c>
      <c r="N207" s="54">
        <v>46</v>
      </c>
      <c r="O207" s="54">
        <v>1996</v>
      </c>
      <c r="P207" s="54">
        <v>22</v>
      </c>
      <c r="Q207" s="3">
        <v>72</v>
      </c>
      <c r="R207" s="3">
        <v>1995</v>
      </c>
      <c r="S207" s="3">
        <v>28</v>
      </c>
      <c r="T207" s="54">
        <v>201</v>
      </c>
      <c r="U207" s="54">
        <v>2005</v>
      </c>
      <c r="V207" s="54">
        <v>12</v>
      </c>
      <c r="W207" s="3">
        <v>138</v>
      </c>
      <c r="X207" s="3">
        <v>1992</v>
      </c>
      <c r="Y207" s="3">
        <v>11</v>
      </c>
      <c r="Z207" s="54">
        <v>172</v>
      </c>
      <c r="AA207" s="54">
        <v>1978</v>
      </c>
      <c r="AB207" s="54">
        <v>18</v>
      </c>
      <c r="AC207" s="3">
        <v>181</v>
      </c>
      <c r="AD207" s="3">
        <v>1980</v>
      </c>
      <c r="AE207" s="3">
        <v>1</v>
      </c>
      <c r="AF207" s="54">
        <v>140</v>
      </c>
      <c r="AG207" s="54">
        <v>1981</v>
      </c>
      <c r="AH207" s="54">
        <v>25</v>
      </c>
      <c r="AI207" s="3">
        <v>135</v>
      </c>
      <c r="AJ207" s="3">
        <v>1988</v>
      </c>
      <c r="AK207" s="3">
        <v>21</v>
      </c>
      <c r="AL207" s="54">
        <v>242.2</v>
      </c>
      <c r="AM207" s="54">
        <v>1997</v>
      </c>
      <c r="AN207" s="54">
        <v>21</v>
      </c>
      <c r="AO207" s="3">
        <v>135</v>
      </c>
      <c r="AP207" s="3">
        <v>2001</v>
      </c>
      <c r="AQ207" s="3">
        <v>9</v>
      </c>
    </row>
    <row r="208" spans="1:43" x14ac:dyDescent="0.25">
      <c r="A208" s="3">
        <v>17010020</v>
      </c>
      <c r="B208" s="3" t="s">
        <v>2773</v>
      </c>
      <c r="C208" s="3">
        <v>12.481</v>
      </c>
      <c r="D208" s="3">
        <v>-81.730444167000002</v>
      </c>
      <c r="E208" s="3">
        <v>2</v>
      </c>
      <c r="F208" s="3" t="s">
        <v>28</v>
      </c>
      <c r="G208" s="3" t="s">
        <v>2772</v>
      </c>
      <c r="H208" s="54">
        <v>79.3</v>
      </c>
      <c r="I208" s="54">
        <v>2012</v>
      </c>
      <c r="J208" s="54">
        <v>5</v>
      </c>
      <c r="K208" s="3">
        <v>61</v>
      </c>
      <c r="L208" s="3">
        <v>1994</v>
      </c>
      <c r="M208" s="3">
        <v>18</v>
      </c>
      <c r="N208" s="54">
        <v>47.5</v>
      </c>
      <c r="O208" s="54">
        <v>2017</v>
      </c>
      <c r="P208" s="54">
        <v>17</v>
      </c>
      <c r="Q208" s="3">
        <v>40</v>
      </c>
      <c r="R208" s="3">
        <v>1995</v>
      </c>
      <c r="S208" s="3">
        <v>30</v>
      </c>
      <c r="T208" s="54">
        <v>150</v>
      </c>
      <c r="U208" s="54">
        <v>1996</v>
      </c>
      <c r="V208" s="54">
        <v>16</v>
      </c>
      <c r="W208" s="3">
        <v>153</v>
      </c>
      <c r="X208" s="3">
        <v>1993</v>
      </c>
      <c r="Y208" s="3">
        <v>24</v>
      </c>
      <c r="Z208" s="54">
        <v>147.80000000000001</v>
      </c>
      <c r="AA208" s="54">
        <v>2010</v>
      </c>
      <c r="AB208" s="54">
        <v>10</v>
      </c>
      <c r="AC208" s="3">
        <v>133.5</v>
      </c>
      <c r="AD208" s="3">
        <v>2008</v>
      </c>
      <c r="AE208" s="3">
        <v>4</v>
      </c>
      <c r="AF208" s="54">
        <v>130</v>
      </c>
      <c r="AG208" s="54">
        <v>1994</v>
      </c>
      <c r="AH208" s="54">
        <v>2</v>
      </c>
      <c r="AI208" s="3">
        <v>150</v>
      </c>
      <c r="AJ208" s="3">
        <v>1999</v>
      </c>
      <c r="AK208" s="3">
        <v>27</v>
      </c>
      <c r="AL208" s="54">
        <v>300</v>
      </c>
      <c r="AM208" s="54">
        <v>1997</v>
      </c>
      <c r="AN208" s="54">
        <v>21</v>
      </c>
      <c r="AO208" s="3">
        <v>150.80000000000001</v>
      </c>
      <c r="AP208" s="3">
        <v>2018</v>
      </c>
      <c r="AQ208" s="3">
        <v>21</v>
      </c>
    </row>
    <row r="209" spans="1:43" x14ac:dyDescent="0.25">
      <c r="A209" s="3">
        <v>17015010</v>
      </c>
      <c r="B209" s="3" t="s">
        <v>2774</v>
      </c>
      <c r="C209" s="3">
        <v>12.587849</v>
      </c>
      <c r="D209" s="3">
        <v>-81.701116999999996</v>
      </c>
      <c r="E209" s="3">
        <v>3</v>
      </c>
      <c r="F209" s="3" t="s">
        <v>28</v>
      </c>
      <c r="G209" s="3" t="s">
        <v>2772</v>
      </c>
      <c r="H209" s="54">
        <v>91</v>
      </c>
      <c r="I209" s="54">
        <v>1982</v>
      </c>
      <c r="J209" s="54">
        <v>21</v>
      </c>
      <c r="K209" s="3">
        <v>58.6</v>
      </c>
      <c r="L209" s="3">
        <v>2004</v>
      </c>
      <c r="M209" s="3">
        <v>27</v>
      </c>
      <c r="N209" s="54">
        <v>70.099999999999994</v>
      </c>
      <c r="O209" s="54">
        <v>2015</v>
      </c>
      <c r="P209" s="54">
        <v>30</v>
      </c>
      <c r="Q209" s="3">
        <v>87</v>
      </c>
      <c r="R209" s="3">
        <v>2012</v>
      </c>
      <c r="S209" s="3">
        <v>28</v>
      </c>
      <c r="T209" s="54">
        <v>223.1</v>
      </c>
      <c r="U209" s="54">
        <v>2012</v>
      </c>
      <c r="V209" s="54">
        <v>27</v>
      </c>
      <c r="W209" s="3">
        <v>192.7</v>
      </c>
      <c r="X209" s="3">
        <v>2025</v>
      </c>
      <c r="Y209" s="3">
        <v>8</v>
      </c>
      <c r="Z209" s="54">
        <v>163.1</v>
      </c>
      <c r="AA209" s="54">
        <v>2017</v>
      </c>
      <c r="AB209" s="54">
        <v>11</v>
      </c>
      <c r="AC209" s="3">
        <v>243.6</v>
      </c>
      <c r="AD209" s="3">
        <v>2002</v>
      </c>
      <c r="AE209" s="3">
        <v>25</v>
      </c>
      <c r="AF209" s="54">
        <v>201.3</v>
      </c>
      <c r="AG209" s="54">
        <v>1986</v>
      </c>
      <c r="AH209" s="54">
        <v>12</v>
      </c>
      <c r="AI209" s="3">
        <v>148.4</v>
      </c>
      <c r="AJ209" s="3">
        <v>1999</v>
      </c>
      <c r="AK209" s="3">
        <v>28</v>
      </c>
      <c r="AL209" s="54">
        <v>188</v>
      </c>
      <c r="AM209" s="54">
        <v>2014</v>
      </c>
      <c r="AN209" s="54">
        <v>5</v>
      </c>
      <c r="AO209" s="3">
        <v>124.8</v>
      </c>
      <c r="AP209" s="3">
        <v>2001</v>
      </c>
      <c r="AQ209" s="3">
        <v>9</v>
      </c>
    </row>
    <row r="210" spans="1:43" x14ac:dyDescent="0.25">
      <c r="A210" s="3">
        <v>17020020</v>
      </c>
      <c r="B210" s="3" t="s">
        <v>2775</v>
      </c>
      <c r="C210" s="3">
        <v>13.368611111</v>
      </c>
      <c r="D210" s="3">
        <v>-81.379110832999999</v>
      </c>
      <c r="E210" s="3">
        <v>2</v>
      </c>
      <c r="F210" s="3" t="s">
        <v>2776</v>
      </c>
      <c r="G210" s="3" t="s">
        <v>2772</v>
      </c>
      <c r="H210" s="54">
        <v>120</v>
      </c>
      <c r="I210" s="54">
        <v>2001</v>
      </c>
      <c r="J210" s="54">
        <v>5</v>
      </c>
      <c r="K210" s="3">
        <v>100</v>
      </c>
      <c r="L210" s="3">
        <v>1996</v>
      </c>
      <c r="M210" s="3">
        <v>5</v>
      </c>
      <c r="N210" s="54">
        <v>40.799999999999997</v>
      </c>
      <c r="O210" s="54">
        <v>2003</v>
      </c>
      <c r="P210" s="54">
        <v>31</v>
      </c>
      <c r="Q210" s="3">
        <v>52.9</v>
      </c>
      <c r="R210" s="3">
        <v>2004</v>
      </c>
      <c r="S210" s="3">
        <v>14</v>
      </c>
      <c r="T210" s="54">
        <v>120</v>
      </c>
      <c r="U210" s="54">
        <v>2000</v>
      </c>
      <c r="V210" s="54">
        <v>16</v>
      </c>
      <c r="W210" s="3">
        <v>130</v>
      </c>
      <c r="X210" s="3">
        <v>2007</v>
      </c>
      <c r="Y210" s="3">
        <v>16</v>
      </c>
      <c r="Z210" s="54">
        <v>115.1</v>
      </c>
      <c r="AA210" s="54">
        <v>2018</v>
      </c>
      <c r="AB210" s="54">
        <v>1</v>
      </c>
      <c r="AC210" s="3">
        <v>160</v>
      </c>
      <c r="AD210" s="3">
        <v>1986</v>
      </c>
      <c r="AE210" s="3">
        <v>22</v>
      </c>
      <c r="AF210" s="54">
        <v>150</v>
      </c>
      <c r="AG210" s="54">
        <v>1997</v>
      </c>
      <c r="AH210" s="54">
        <v>29</v>
      </c>
      <c r="AI210" s="3">
        <v>235</v>
      </c>
      <c r="AJ210" s="3">
        <v>2001</v>
      </c>
      <c r="AK210" s="3">
        <v>29</v>
      </c>
      <c r="AL210" s="54">
        <v>318</v>
      </c>
      <c r="AM210" s="54">
        <v>2001</v>
      </c>
      <c r="AN210" s="54">
        <v>8</v>
      </c>
      <c r="AO210" s="3">
        <v>200</v>
      </c>
      <c r="AP210" s="3">
        <v>1988</v>
      </c>
      <c r="AQ210" s="3">
        <v>1</v>
      </c>
    </row>
    <row r="211" spans="1:43" x14ac:dyDescent="0.25">
      <c r="A211" s="3">
        <v>17020040</v>
      </c>
      <c r="B211" s="3" t="s">
        <v>2777</v>
      </c>
      <c r="C211" s="3">
        <v>13.343777778</v>
      </c>
      <c r="D211" s="3">
        <v>-81.388110832999999</v>
      </c>
      <c r="E211" s="3">
        <v>95</v>
      </c>
      <c r="F211" s="3" t="s">
        <v>2776</v>
      </c>
      <c r="G211" s="3" t="s">
        <v>2772</v>
      </c>
      <c r="H211" s="54">
        <v>120</v>
      </c>
      <c r="I211" s="54">
        <v>2025</v>
      </c>
      <c r="J211" s="54">
        <v>4</v>
      </c>
      <c r="K211" s="3">
        <v>84</v>
      </c>
      <c r="L211" s="3">
        <v>1997</v>
      </c>
      <c r="M211" s="3">
        <v>4</v>
      </c>
      <c r="N211" s="54">
        <v>41.6</v>
      </c>
      <c r="O211" s="54">
        <v>2003</v>
      </c>
      <c r="P211" s="54">
        <v>31</v>
      </c>
      <c r="Q211" s="3">
        <v>66</v>
      </c>
      <c r="R211" s="3">
        <v>2004</v>
      </c>
      <c r="S211" s="3">
        <v>15</v>
      </c>
      <c r="T211" s="54">
        <v>128.69999999999999</v>
      </c>
      <c r="U211" s="54">
        <v>2000</v>
      </c>
      <c r="V211" s="54">
        <v>16</v>
      </c>
      <c r="W211" s="3">
        <v>124</v>
      </c>
      <c r="X211" s="3">
        <v>1997</v>
      </c>
      <c r="Y211" s="3">
        <v>14</v>
      </c>
      <c r="Z211" s="54">
        <v>124.9</v>
      </c>
      <c r="AA211" s="54">
        <v>1995</v>
      </c>
      <c r="AB211" s="54">
        <v>1</v>
      </c>
      <c r="AC211" s="3">
        <v>85</v>
      </c>
      <c r="AD211" s="3">
        <v>2002</v>
      </c>
      <c r="AE211" s="3">
        <v>21</v>
      </c>
      <c r="AF211" s="54">
        <v>230</v>
      </c>
      <c r="AG211" s="54">
        <v>2013</v>
      </c>
      <c r="AH211" s="54">
        <v>25</v>
      </c>
      <c r="AI211" s="3">
        <v>240</v>
      </c>
      <c r="AJ211" s="3">
        <v>2013</v>
      </c>
      <c r="AK211" s="3">
        <v>25</v>
      </c>
      <c r="AL211" s="54">
        <v>181.4</v>
      </c>
      <c r="AM211" s="54">
        <v>1991</v>
      </c>
      <c r="AN211" s="54">
        <v>29</v>
      </c>
      <c r="AO211" s="3">
        <v>111</v>
      </c>
      <c r="AP211" s="3">
        <v>2017</v>
      </c>
      <c r="AQ211" s="3">
        <v>8</v>
      </c>
    </row>
    <row r="212" spans="1:43" x14ac:dyDescent="0.25">
      <c r="A212" s="3">
        <v>17025020</v>
      </c>
      <c r="B212" s="3" t="s">
        <v>2778</v>
      </c>
      <c r="C212" s="3">
        <v>13.359500000000001</v>
      </c>
      <c r="D212" s="3">
        <v>-81.357721944000005</v>
      </c>
      <c r="E212" s="3">
        <v>7</v>
      </c>
      <c r="F212" s="3" t="s">
        <v>2776</v>
      </c>
      <c r="G212" s="3" t="s">
        <v>2772</v>
      </c>
      <c r="H212" s="54">
        <v>101.5</v>
      </c>
      <c r="I212" s="54">
        <v>2025</v>
      </c>
      <c r="J212" s="54">
        <v>4</v>
      </c>
      <c r="K212" s="3">
        <v>79.599999999999994</v>
      </c>
      <c r="L212" s="3">
        <v>1997</v>
      </c>
      <c r="M212" s="3">
        <v>4</v>
      </c>
      <c r="N212" s="54">
        <v>43.8</v>
      </c>
      <c r="O212" s="54">
        <v>1998</v>
      </c>
      <c r="P212" s="54">
        <v>10</v>
      </c>
      <c r="Q212" s="3">
        <v>107.4</v>
      </c>
      <c r="R212" s="3">
        <v>1981</v>
      </c>
      <c r="S212" s="3">
        <v>27</v>
      </c>
      <c r="T212" s="54">
        <v>194.5</v>
      </c>
      <c r="U212" s="54">
        <v>2000</v>
      </c>
      <c r="V212" s="54">
        <v>16</v>
      </c>
      <c r="W212" s="3">
        <v>188.7</v>
      </c>
      <c r="X212" s="3">
        <v>2009</v>
      </c>
      <c r="Y212" s="3">
        <v>7</v>
      </c>
      <c r="Z212" s="54">
        <v>207.9</v>
      </c>
      <c r="AA212" s="54">
        <v>1996</v>
      </c>
      <c r="AB212" s="54">
        <v>17</v>
      </c>
      <c r="AC212" s="3">
        <v>92.2</v>
      </c>
      <c r="AD212" s="3">
        <v>2002</v>
      </c>
      <c r="AE212" s="3">
        <v>26</v>
      </c>
      <c r="AF212" s="54">
        <v>111.5</v>
      </c>
      <c r="AG212" s="54">
        <v>2009</v>
      </c>
      <c r="AH212" s="54">
        <v>24</v>
      </c>
      <c r="AI212" s="3">
        <v>217.1</v>
      </c>
      <c r="AJ212" s="3">
        <v>2011</v>
      </c>
      <c r="AK212" s="3">
        <v>14</v>
      </c>
      <c r="AL212" s="54">
        <v>180.6</v>
      </c>
      <c r="AM212" s="54">
        <v>2001</v>
      </c>
      <c r="AN212" s="54">
        <v>8</v>
      </c>
      <c r="AO212" s="3">
        <v>173.4</v>
      </c>
      <c r="AP212" s="3">
        <v>2016</v>
      </c>
      <c r="AQ212" s="3">
        <v>11</v>
      </c>
    </row>
    <row r="213" spans="1:43" x14ac:dyDescent="0.25">
      <c r="A213" s="3">
        <v>21010040</v>
      </c>
      <c r="B213" s="3" t="s">
        <v>2779</v>
      </c>
      <c r="C213" s="3">
        <v>1.961472222</v>
      </c>
      <c r="D213" s="3">
        <v>-76.085694439999997</v>
      </c>
      <c r="E213" s="3">
        <v>1334</v>
      </c>
      <c r="F213" s="3" t="s">
        <v>398</v>
      </c>
      <c r="G213" s="3" t="s">
        <v>79</v>
      </c>
      <c r="H213" s="54">
        <v>33</v>
      </c>
      <c r="I213" s="54">
        <v>2022</v>
      </c>
      <c r="J213" s="54">
        <v>14</v>
      </c>
      <c r="K213" s="3">
        <v>48</v>
      </c>
      <c r="L213" s="3">
        <v>2018</v>
      </c>
      <c r="M213" s="3">
        <v>22</v>
      </c>
      <c r="N213" s="54">
        <v>93</v>
      </c>
      <c r="O213" s="54">
        <v>2023</v>
      </c>
      <c r="P213" s="54">
        <v>8</v>
      </c>
      <c r="Q213" s="3">
        <v>40</v>
      </c>
      <c r="R213" s="3">
        <v>2025</v>
      </c>
      <c r="S213" s="3">
        <v>28</v>
      </c>
      <c r="T213" s="54">
        <v>36</v>
      </c>
      <c r="U213" s="54">
        <v>2020</v>
      </c>
      <c r="V213" s="54">
        <v>1</v>
      </c>
      <c r="W213" s="3">
        <v>40</v>
      </c>
      <c r="X213" s="3">
        <v>2025</v>
      </c>
      <c r="Y213" s="3">
        <v>1</v>
      </c>
      <c r="Z213" s="54">
        <v>26</v>
      </c>
      <c r="AA213" s="54">
        <v>2023</v>
      </c>
      <c r="AB213" s="54">
        <v>6</v>
      </c>
      <c r="AC213" s="3">
        <v>37</v>
      </c>
      <c r="AD213" s="3">
        <v>2024</v>
      </c>
      <c r="AE213" s="3">
        <v>12</v>
      </c>
      <c r="AF213" s="54">
        <v>87</v>
      </c>
      <c r="AG213" s="54">
        <v>2020</v>
      </c>
      <c r="AH213" s="54">
        <v>19</v>
      </c>
      <c r="AI213" s="3">
        <v>45</v>
      </c>
      <c r="AJ213" s="3">
        <v>2018</v>
      </c>
      <c r="AK213" s="3">
        <v>9</v>
      </c>
      <c r="AL213" s="54">
        <v>64</v>
      </c>
      <c r="AM213" s="54">
        <v>2023</v>
      </c>
      <c r="AN213" s="54">
        <v>1</v>
      </c>
      <c r="AO213" s="3">
        <v>50</v>
      </c>
      <c r="AP213" s="3">
        <v>2024</v>
      </c>
      <c r="AQ213" s="3">
        <v>6</v>
      </c>
    </row>
    <row r="214" spans="1:43" x14ac:dyDescent="0.25">
      <c r="A214" s="3">
        <v>21010050</v>
      </c>
      <c r="B214" s="3" t="s">
        <v>2780</v>
      </c>
      <c r="C214" s="3">
        <v>1.9315833330000001</v>
      </c>
      <c r="D214" s="3">
        <v>-76.214916669999994</v>
      </c>
      <c r="E214" s="3">
        <v>1720</v>
      </c>
      <c r="F214" s="3" t="s">
        <v>407</v>
      </c>
      <c r="G214" s="3" t="s">
        <v>79</v>
      </c>
      <c r="H214" s="54">
        <v>91</v>
      </c>
      <c r="I214" s="54">
        <v>2017</v>
      </c>
      <c r="J214" s="54">
        <v>10</v>
      </c>
      <c r="K214" s="3">
        <v>112.8</v>
      </c>
      <c r="L214" s="3">
        <v>1998</v>
      </c>
      <c r="M214" s="3">
        <v>8</v>
      </c>
      <c r="N214" s="54">
        <v>97.5</v>
      </c>
      <c r="O214" s="54">
        <v>1998</v>
      </c>
      <c r="P214" s="54">
        <v>31</v>
      </c>
      <c r="Q214" s="3">
        <v>90</v>
      </c>
      <c r="R214" s="3">
        <v>1980</v>
      </c>
      <c r="S214" s="3">
        <v>9</v>
      </c>
      <c r="T214" s="54">
        <v>80</v>
      </c>
      <c r="U214" s="54">
        <v>2010</v>
      </c>
      <c r="V214" s="54">
        <v>21</v>
      </c>
      <c r="W214" s="3">
        <v>68.5</v>
      </c>
      <c r="X214" s="3">
        <v>2008</v>
      </c>
      <c r="Y214" s="3">
        <v>16</v>
      </c>
      <c r="Z214" s="54">
        <v>53</v>
      </c>
      <c r="AA214" s="54">
        <v>1971</v>
      </c>
      <c r="AB214" s="54">
        <v>6</v>
      </c>
      <c r="AC214" s="3">
        <v>70</v>
      </c>
      <c r="AD214" s="3">
        <v>1972</v>
      </c>
      <c r="AE214" s="3">
        <v>13</v>
      </c>
      <c r="AF214" s="54">
        <v>41</v>
      </c>
      <c r="AG214" s="54">
        <v>1969</v>
      </c>
      <c r="AH214" s="54">
        <v>28</v>
      </c>
      <c r="AI214" s="3">
        <v>70.400000000000006</v>
      </c>
      <c r="AJ214" s="3">
        <v>2002</v>
      </c>
      <c r="AK214" s="3">
        <v>28</v>
      </c>
      <c r="AL214" s="54">
        <v>70.599999999999994</v>
      </c>
      <c r="AM214" s="54">
        <v>2005</v>
      </c>
      <c r="AN214" s="54">
        <v>11</v>
      </c>
      <c r="AO214" s="3">
        <v>85</v>
      </c>
      <c r="AP214" s="3">
        <v>1972</v>
      </c>
      <c r="AQ214" s="3">
        <v>9</v>
      </c>
    </row>
    <row r="215" spans="1:43" x14ac:dyDescent="0.25">
      <c r="A215" s="3">
        <v>21010060</v>
      </c>
      <c r="B215" s="3" t="s">
        <v>2781</v>
      </c>
      <c r="C215" s="3">
        <v>2.0208333330000001</v>
      </c>
      <c r="D215" s="3">
        <v>-76.172138889999999</v>
      </c>
      <c r="E215" s="3">
        <v>1763</v>
      </c>
      <c r="F215" s="3" t="s">
        <v>407</v>
      </c>
      <c r="G215" s="3" t="s">
        <v>79</v>
      </c>
      <c r="H215" s="54">
        <v>64</v>
      </c>
      <c r="I215" s="54">
        <v>1999</v>
      </c>
      <c r="J215" s="54">
        <v>26</v>
      </c>
      <c r="K215" s="3">
        <v>134</v>
      </c>
      <c r="L215" s="3">
        <v>2006</v>
      </c>
      <c r="M215" s="3">
        <v>27</v>
      </c>
      <c r="N215" s="54">
        <v>96</v>
      </c>
      <c r="O215" s="54">
        <v>2005</v>
      </c>
      <c r="P215" s="54">
        <v>3</v>
      </c>
      <c r="Q215" s="3">
        <v>100</v>
      </c>
      <c r="R215" s="3">
        <v>2002</v>
      </c>
      <c r="S215" s="3">
        <v>28</v>
      </c>
      <c r="T215" s="54">
        <v>90</v>
      </c>
      <c r="U215" s="54">
        <v>2021</v>
      </c>
      <c r="V215" s="54">
        <v>18</v>
      </c>
      <c r="W215" s="3">
        <v>90</v>
      </c>
      <c r="X215" s="3">
        <v>2007</v>
      </c>
      <c r="Y215" s="3">
        <v>10</v>
      </c>
      <c r="Z215" s="54">
        <v>90</v>
      </c>
      <c r="AA215" s="54">
        <v>2020</v>
      </c>
      <c r="AB215" s="54">
        <v>1</v>
      </c>
      <c r="AC215" s="3">
        <v>80</v>
      </c>
      <c r="AD215" s="3">
        <v>1989</v>
      </c>
      <c r="AE215" s="3">
        <v>5</v>
      </c>
      <c r="AF215" s="54">
        <v>80</v>
      </c>
      <c r="AG215" s="54">
        <v>2004</v>
      </c>
      <c r="AH215" s="54">
        <v>6</v>
      </c>
      <c r="AI215" s="3">
        <v>90</v>
      </c>
      <c r="AJ215" s="3">
        <v>1991</v>
      </c>
      <c r="AK215" s="3">
        <v>18</v>
      </c>
      <c r="AL215" s="54">
        <v>72</v>
      </c>
      <c r="AM215" s="54">
        <v>1989</v>
      </c>
      <c r="AN215" s="54">
        <v>3</v>
      </c>
      <c r="AO215" s="3">
        <v>80</v>
      </c>
      <c r="AP215" s="3">
        <v>2020</v>
      </c>
      <c r="AQ215" s="3">
        <v>2</v>
      </c>
    </row>
    <row r="216" spans="1:43" x14ac:dyDescent="0.25">
      <c r="A216" s="3">
        <v>21010100</v>
      </c>
      <c r="B216" s="3" t="s">
        <v>2782</v>
      </c>
      <c r="C216" s="3">
        <v>1.7248333330000001</v>
      </c>
      <c r="D216" s="3">
        <v>-76.133333329999999</v>
      </c>
      <c r="E216" s="3">
        <v>1530</v>
      </c>
      <c r="F216" s="3" t="s">
        <v>874</v>
      </c>
      <c r="G216" s="3" t="s">
        <v>79</v>
      </c>
      <c r="H216" s="54">
        <v>71</v>
      </c>
      <c r="I216" s="54">
        <v>1996</v>
      </c>
      <c r="J216" s="54">
        <v>13</v>
      </c>
      <c r="K216" s="3">
        <v>70</v>
      </c>
      <c r="L216" s="3">
        <v>2003</v>
      </c>
      <c r="M216" s="3">
        <v>27</v>
      </c>
      <c r="N216" s="54">
        <v>58</v>
      </c>
      <c r="O216" s="54">
        <v>2000</v>
      </c>
      <c r="P216" s="54">
        <v>24</v>
      </c>
      <c r="Q216" s="3">
        <v>80</v>
      </c>
      <c r="R216" s="3">
        <v>2016</v>
      </c>
      <c r="S216" s="3">
        <v>22</v>
      </c>
      <c r="T216" s="54">
        <v>120</v>
      </c>
      <c r="U216" s="54">
        <v>1991</v>
      </c>
      <c r="V216" s="54">
        <v>21</v>
      </c>
      <c r="W216" s="3">
        <v>70</v>
      </c>
      <c r="X216" s="3">
        <v>1989</v>
      </c>
      <c r="Y216" s="3">
        <v>11</v>
      </c>
      <c r="Z216" s="54">
        <v>80</v>
      </c>
      <c r="AA216" s="54">
        <v>1971</v>
      </c>
      <c r="AB216" s="54">
        <v>6</v>
      </c>
      <c r="AC216" s="3">
        <v>71</v>
      </c>
      <c r="AD216" s="3">
        <v>1979</v>
      </c>
      <c r="AE216" s="3">
        <v>31</v>
      </c>
      <c r="AF216" s="54">
        <v>112</v>
      </c>
      <c r="AG216" s="54">
        <v>2013</v>
      </c>
      <c r="AH216" s="54">
        <v>14</v>
      </c>
      <c r="AI216" s="3">
        <v>93</v>
      </c>
      <c r="AJ216" s="3">
        <v>2018</v>
      </c>
      <c r="AK216" s="3">
        <v>9</v>
      </c>
      <c r="AL216" s="54">
        <v>69</v>
      </c>
      <c r="AM216" s="54">
        <v>2005</v>
      </c>
      <c r="AN216" s="54">
        <v>11</v>
      </c>
      <c r="AO216" s="3">
        <v>70</v>
      </c>
      <c r="AP216" s="3">
        <v>1987</v>
      </c>
      <c r="AQ216" s="3">
        <v>1</v>
      </c>
    </row>
    <row r="217" spans="1:43" x14ac:dyDescent="0.25">
      <c r="A217" s="3">
        <v>21010110</v>
      </c>
      <c r="B217" s="3" t="s">
        <v>2783</v>
      </c>
      <c r="C217" s="3">
        <v>1.8449166669999999</v>
      </c>
      <c r="D217" s="3">
        <v>-76.074416670000005</v>
      </c>
      <c r="E217" s="3">
        <v>1265</v>
      </c>
      <c r="F217" s="3" t="s">
        <v>398</v>
      </c>
      <c r="G217" s="3" t="s">
        <v>79</v>
      </c>
      <c r="H217" s="54">
        <v>63</v>
      </c>
      <c r="I217" s="54">
        <v>2012</v>
      </c>
      <c r="J217" s="54">
        <v>24</v>
      </c>
      <c r="K217" s="3">
        <v>60</v>
      </c>
      <c r="L217" s="3">
        <v>1975</v>
      </c>
      <c r="M217" s="3">
        <v>7</v>
      </c>
      <c r="N217" s="54">
        <v>65</v>
      </c>
      <c r="O217" s="54">
        <v>2001</v>
      </c>
      <c r="P217" s="54">
        <v>22</v>
      </c>
      <c r="Q217" s="3">
        <v>69</v>
      </c>
      <c r="R217" s="3">
        <v>1995</v>
      </c>
      <c r="S217" s="3">
        <v>20</v>
      </c>
      <c r="T217" s="54">
        <v>63</v>
      </c>
      <c r="U217" s="54">
        <v>2011</v>
      </c>
      <c r="V217" s="54">
        <v>12</v>
      </c>
      <c r="W217" s="3">
        <v>61</v>
      </c>
      <c r="X217" s="3">
        <v>2008</v>
      </c>
      <c r="Y217" s="3">
        <v>16</v>
      </c>
      <c r="Z217" s="54">
        <v>66</v>
      </c>
      <c r="AA217" s="54">
        <v>1971</v>
      </c>
      <c r="AB217" s="54">
        <v>6</v>
      </c>
      <c r="AC217" s="3">
        <v>48.2</v>
      </c>
      <c r="AD217" s="3">
        <v>2004</v>
      </c>
      <c r="AE217" s="3">
        <v>19</v>
      </c>
      <c r="AF217" s="54">
        <v>58</v>
      </c>
      <c r="AG217" s="54">
        <v>1989</v>
      </c>
      <c r="AH217" s="54">
        <v>5</v>
      </c>
      <c r="AI217" s="3">
        <v>143</v>
      </c>
      <c r="AJ217" s="3">
        <v>1990</v>
      </c>
      <c r="AK217" s="3">
        <v>23</v>
      </c>
      <c r="AL217" s="54">
        <v>108</v>
      </c>
      <c r="AM217" s="54">
        <v>1979</v>
      </c>
      <c r="AN217" s="54">
        <v>25</v>
      </c>
      <c r="AO217" s="3">
        <v>65</v>
      </c>
      <c r="AP217" s="3">
        <v>2006</v>
      </c>
      <c r="AQ217" s="3">
        <v>20</v>
      </c>
    </row>
    <row r="218" spans="1:43" x14ac:dyDescent="0.25">
      <c r="A218" s="3">
        <v>21010130</v>
      </c>
      <c r="B218" s="3" t="s">
        <v>2784</v>
      </c>
      <c r="C218" s="3">
        <v>1.8103888889999999</v>
      </c>
      <c r="D218" s="3">
        <v>-76.246694439999999</v>
      </c>
      <c r="E218" s="3">
        <v>1660</v>
      </c>
      <c r="F218" s="3" t="s">
        <v>400</v>
      </c>
      <c r="G218" s="3" t="s">
        <v>79</v>
      </c>
      <c r="H218" s="54">
        <v>88</v>
      </c>
      <c r="I218" s="54">
        <v>2007</v>
      </c>
      <c r="J218" s="54">
        <v>26</v>
      </c>
      <c r="K218" s="3">
        <v>80</v>
      </c>
      <c r="L218" s="3">
        <v>2005</v>
      </c>
      <c r="M218" s="3">
        <v>18</v>
      </c>
      <c r="N218" s="54">
        <v>135</v>
      </c>
      <c r="O218" s="54">
        <v>2015</v>
      </c>
      <c r="P218" s="54">
        <v>19</v>
      </c>
      <c r="Q218" s="3">
        <v>114</v>
      </c>
      <c r="R218" s="3">
        <v>1996</v>
      </c>
      <c r="S218" s="3">
        <v>14</v>
      </c>
      <c r="T218" s="54">
        <v>110</v>
      </c>
      <c r="U218" s="54">
        <v>2014</v>
      </c>
      <c r="V218" s="54">
        <v>11</v>
      </c>
      <c r="W218" s="3">
        <v>67</v>
      </c>
      <c r="X218" s="3">
        <v>2005</v>
      </c>
      <c r="Y218" s="3">
        <v>28</v>
      </c>
      <c r="Z218" s="54">
        <v>45</v>
      </c>
      <c r="AA218" s="54">
        <v>2023</v>
      </c>
      <c r="AB218" s="54">
        <v>6</v>
      </c>
      <c r="AC218" s="3">
        <v>58</v>
      </c>
      <c r="AD218" s="3">
        <v>2004</v>
      </c>
      <c r="AE218" s="3">
        <v>19</v>
      </c>
      <c r="AF218" s="54">
        <v>75</v>
      </c>
      <c r="AG218" s="54">
        <v>1977</v>
      </c>
      <c r="AH218" s="54">
        <v>27</v>
      </c>
      <c r="AI218" s="3">
        <v>89</v>
      </c>
      <c r="AJ218" s="3">
        <v>2022</v>
      </c>
      <c r="AK218" s="3">
        <v>18</v>
      </c>
      <c r="AL218" s="54">
        <v>71</v>
      </c>
      <c r="AM218" s="54">
        <v>2005</v>
      </c>
      <c r="AN218" s="54">
        <v>19</v>
      </c>
      <c r="AO218" s="3">
        <v>72</v>
      </c>
      <c r="AP218" s="3">
        <v>2004</v>
      </c>
      <c r="AQ218" s="3">
        <v>12</v>
      </c>
    </row>
    <row r="219" spans="1:43" x14ac:dyDescent="0.25">
      <c r="A219" s="3">
        <v>21010140</v>
      </c>
      <c r="B219" s="3" t="s">
        <v>2785</v>
      </c>
      <c r="C219" s="3">
        <v>1.864388889</v>
      </c>
      <c r="D219" s="3">
        <v>-76.360833330000006</v>
      </c>
      <c r="E219" s="3">
        <v>1940</v>
      </c>
      <c r="F219" s="3" t="s">
        <v>400</v>
      </c>
      <c r="G219" s="3" t="s">
        <v>79</v>
      </c>
      <c r="H219" s="54">
        <v>62</v>
      </c>
      <c r="I219" s="54">
        <v>1994</v>
      </c>
      <c r="J219" s="54">
        <v>9</v>
      </c>
      <c r="K219" s="3">
        <v>60</v>
      </c>
      <c r="L219" s="3">
        <v>2020</v>
      </c>
      <c r="M219" s="3">
        <v>25</v>
      </c>
      <c r="N219" s="54">
        <v>111</v>
      </c>
      <c r="O219" s="54">
        <v>2005</v>
      </c>
      <c r="P219" s="54">
        <v>24</v>
      </c>
      <c r="Q219" s="3">
        <v>151</v>
      </c>
      <c r="R219" s="3">
        <v>2007</v>
      </c>
      <c r="S219" s="3">
        <v>5</v>
      </c>
      <c r="T219" s="54">
        <v>111</v>
      </c>
      <c r="U219" s="54">
        <v>2012</v>
      </c>
      <c r="V219" s="54">
        <v>7</v>
      </c>
      <c r="W219" s="3">
        <v>74</v>
      </c>
      <c r="X219" s="3">
        <v>1989</v>
      </c>
      <c r="Y219" s="3">
        <v>18</v>
      </c>
      <c r="Z219" s="54">
        <v>95</v>
      </c>
      <c r="AA219" s="54">
        <v>1990</v>
      </c>
      <c r="AB219" s="54">
        <v>29</v>
      </c>
      <c r="AC219" s="3">
        <v>60</v>
      </c>
      <c r="AD219" s="3">
        <v>2004</v>
      </c>
      <c r="AE219" s="3">
        <v>17</v>
      </c>
      <c r="AF219" s="54">
        <v>111</v>
      </c>
      <c r="AG219" s="54">
        <v>2005</v>
      </c>
      <c r="AH219" s="54">
        <v>7</v>
      </c>
      <c r="AI219" s="3">
        <v>80</v>
      </c>
      <c r="AJ219" s="3">
        <v>1983</v>
      </c>
      <c r="AK219" s="3">
        <v>26</v>
      </c>
      <c r="AL219" s="54">
        <v>106</v>
      </c>
      <c r="AM219" s="54">
        <v>1977</v>
      </c>
      <c r="AN219" s="54">
        <v>8</v>
      </c>
      <c r="AO219" s="3">
        <v>101</v>
      </c>
      <c r="AP219" s="3">
        <v>1999</v>
      </c>
      <c r="AQ219" s="3">
        <v>18</v>
      </c>
    </row>
    <row r="220" spans="1:43" x14ac:dyDescent="0.25">
      <c r="A220" s="3">
        <v>21010160</v>
      </c>
      <c r="B220" s="3" t="s">
        <v>2786</v>
      </c>
      <c r="C220" s="3">
        <v>1.899444444</v>
      </c>
      <c r="D220" s="3">
        <v>-76.394166670000004</v>
      </c>
      <c r="E220" s="3">
        <v>1724</v>
      </c>
      <c r="F220" s="3" t="s">
        <v>400</v>
      </c>
      <c r="G220" s="3" t="s">
        <v>79</v>
      </c>
      <c r="H220" s="54">
        <v>110</v>
      </c>
      <c r="I220" s="54">
        <v>1997</v>
      </c>
      <c r="J220" s="54">
        <v>9</v>
      </c>
      <c r="K220" s="3">
        <v>95</v>
      </c>
      <c r="L220" s="3">
        <v>1976</v>
      </c>
      <c r="M220" s="3">
        <v>21</v>
      </c>
      <c r="N220" s="54">
        <v>100</v>
      </c>
      <c r="O220" s="54">
        <v>1976</v>
      </c>
      <c r="P220" s="54">
        <v>24</v>
      </c>
      <c r="Q220" s="3">
        <v>123</v>
      </c>
      <c r="R220" s="3">
        <v>2025</v>
      </c>
      <c r="S220" s="3">
        <v>23</v>
      </c>
      <c r="T220" s="54">
        <v>83</v>
      </c>
      <c r="U220" s="54">
        <v>1992</v>
      </c>
      <c r="V220" s="54">
        <v>3</v>
      </c>
      <c r="W220" s="3">
        <v>64</v>
      </c>
      <c r="X220" s="3">
        <v>1977</v>
      </c>
      <c r="Y220" s="3">
        <v>30</v>
      </c>
      <c r="Z220" s="54">
        <v>70</v>
      </c>
      <c r="AA220" s="54">
        <v>1982</v>
      </c>
      <c r="AB220" s="54">
        <v>21</v>
      </c>
      <c r="AC220" s="3">
        <v>80</v>
      </c>
      <c r="AD220" s="3">
        <v>1994</v>
      </c>
      <c r="AE220" s="3">
        <v>3</v>
      </c>
      <c r="AF220" s="54">
        <v>97.1</v>
      </c>
      <c r="AG220" s="54">
        <v>1985</v>
      </c>
      <c r="AH220" s="54">
        <v>30</v>
      </c>
      <c r="AI220" s="3">
        <v>85</v>
      </c>
      <c r="AJ220" s="3">
        <v>1991</v>
      </c>
      <c r="AK220" s="3">
        <v>1</v>
      </c>
      <c r="AL220" s="54">
        <v>100.4</v>
      </c>
      <c r="AM220" s="54">
        <v>1990</v>
      </c>
      <c r="AN220" s="54">
        <v>18</v>
      </c>
      <c r="AO220" s="3">
        <v>91</v>
      </c>
      <c r="AP220" s="3">
        <v>2011</v>
      </c>
      <c r="AQ220" s="3">
        <v>16</v>
      </c>
    </row>
    <row r="221" spans="1:43" x14ac:dyDescent="0.25">
      <c r="A221" s="3">
        <v>21010170</v>
      </c>
      <c r="B221" s="3" t="s">
        <v>2787</v>
      </c>
      <c r="C221" s="3">
        <v>1.9013888889999999</v>
      </c>
      <c r="D221" s="3">
        <v>-76.172499999999999</v>
      </c>
      <c r="E221" s="3">
        <v>1700</v>
      </c>
      <c r="F221" s="3" t="s">
        <v>407</v>
      </c>
      <c r="G221" s="3" t="s">
        <v>79</v>
      </c>
      <c r="H221" s="54">
        <v>55</v>
      </c>
      <c r="I221" s="54">
        <v>1982</v>
      </c>
      <c r="J221" s="54">
        <v>1</v>
      </c>
      <c r="K221" s="3">
        <v>85</v>
      </c>
      <c r="L221" s="3">
        <v>1998</v>
      </c>
      <c r="M221" s="3">
        <v>8</v>
      </c>
      <c r="N221" s="54">
        <v>92</v>
      </c>
      <c r="O221" s="54">
        <v>2025</v>
      </c>
      <c r="P221" s="54">
        <v>31</v>
      </c>
      <c r="Q221" s="3">
        <v>61</v>
      </c>
      <c r="R221" s="3">
        <v>2024</v>
      </c>
      <c r="S221" s="3">
        <v>1</v>
      </c>
      <c r="T221" s="54">
        <v>60</v>
      </c>
      <c r="U221" s="54">
        <v>2010</v>
      </c>
      <c r="V221" s="54">
        <v>21</v>
      </c>
      <c r="W221" s="3">
        <v>60</v>
      </c>
      <c r="X221" s="3">
        <v>2008</v>
      </c>
      <c r="Y221" s="3">
        <v>16</v>
      </c>
      <c r="Z221" s="54">
        <v>70</v>
      </c>
      <c r="AA221" s="54">
        <v>2004</v>
      </c>
      <c r="AB221" s="54">
        <v>27</v>
      </c>
      <c r="AC221" s="3">
        <v>80</v>
      </c>
      <c r="AD221" s="3">
        <v>1982</v>
      </c>
      <c r="AE221" s="3">
        <v>24</v>
      </c>
      <c r="AF221" s="54">
        <v>190</v>
      </c>
      <c r="AG221" s="54">
        <v>1982</v>
      </c>
      <c r="AH221" s="54">
        <v>2</v>
      </c>
      <c r="AI221" s="3">
        <v>80</v>
      </c>
      <c r="AJ221" s="3">
        <v>2008</v>
      </c>
      <c r="AK221" s="3">
        <v>14</v>
      </c>
      <c r="AL221" s="54">
        <v>65</v>
      </c>
      <c r="AM221" s="54">
        <v>2020</v>
      </c>
      <c r="AN221" s="54">
        <v>13</v>
      </c>
      <c r="AO221" s="3">
        <v>77</v>
      </c>
      <c r="AP221" s="3">
        <v>2024</v>
      </c>
      <c r="AQ221" s="3">
        <v>30</v>
      </c>
    </row>
    <row r="222" spans="1:43" x14ac:dyDescent="0.25">
      <c r="A222" s="3">
        <v>21010180</v>
      </c>
      <c r="B222" s="3" t="s">
        <v>2788</v>
      </c>
      <c r="C222" s="3">
        <v>1.6952777779999999</v>
      </c>
      <c r="D222" s="3">
        <v>-76.155222219999999</v>
      </c>
      <c r="E222" s="3">
        <v>1700</v>
      </c>
      <c r="F222" s="3" t="s">
        <v>874</v>
      </c>
      <c r="G222" s="3" t="s">
        <v>79</v>
      </c>
      <c r="H222" s="54">
        <v>44.1</v>
      </c>
      <c r="I222" s="54">
        <v>1990</v>
      </c>
      <c r="J222" s="54">
        <v>26</v>
      </c>
      <c r="K222" s="3">
        <v>60</v>
      </c>
      <c r="L222" s="3">
        <v>1998</v>
      </c>
      <c r="M222" s="3">
        <v>6</v>
      </c>
      <c r="N222" s="54">
        <v>90</v>
      </c>
      <c r="O222" s="54">
        <v>2010</v>
      </c>
      <c r="P222" s="54">
        <v>17</v>
      </c>
      <c r="Q222" s="3">
        <v>95</v>
      </c>
      <c r="R222" s="3">
        <v>2020</v>
      </c>
      <c r="S222" s="3">
        <v>16</v>
      </c>
      <c r="T222" s="54">
        <v>90</v>
      </c>
      <c r="U222" s="54">
        <v>2008</v>
      </c>
      <c r="V222" s="54">
        <v>25</v>
      </c>
      <c r="W222" s="3">
        <v>80</v>
      </c>
      <c r="X222" s="3">
        <v>2023</v>
      </c>
      <c r="Y222" s="3">
        <v>14</v>
      </c>
      <c r="Z222" s="54">
        <v>90</v>
      </c>
      <c r="AA222" s="54">
        <v>2003</v>
      </c>
      <c r="AB222" s="54">
        <v>8</v>
      </c>
      <c r="AC222" s="3">
        <v>151.19999999999999</v>
      </c>
      <c r="AD222" s="3">
        <v>1989</v>
      </c>
      <c r="AE222" s="3">
        <v>30</v>
      </c>
      <c r="AF222" s="54">
        <v>84</v>
      </c>
      <c r="AG222" s="54">
        <v>2020</v>
      </c>
      <c r="AH222" s="54">
        <v>17</v>
      </c>
      <c r="AI222" s="3">
        <v>75</v>
      </c>
      <c r="AJ222" s="3">
        <v>2020</v>
      </c>
      <c r="AK222" s="3">
        <v>1</v>
      </c>
      <c r="AL222" s="54">
        <v>89</v>
      </c>
      <c r="AM222" s="54">
        <v>2006</v>
      </c>
      <c r="AN222" s="54">
        <v>15</v>
      </c>
      <c r="AO222" s="3">
        <v>75</v>
      </c>
      <c r="AP222" s="3">
        <v>1998</v>
      </c>
      <c r="AQ222" s="3">
        <v>29</v>
      </c>
    </row>
    <row r="223" spans="1:43" x14ac:dyDescent="0.25">
      <c r="A223" s="3">
        <v>21010190</v>
      </c>
      <c r="B223" s="3" t="s">
        <v>2789</v>
      </c>
      <c r="C223" s="3">
        <v>1.848944444</v>
      </c>
      <c r="D223" s="3">
        <v>-76.249722219999995</v>
      </c>
      <c r="E223" s="3">
        <v>1700</v>
      </c>
      <c r="F223" s="3" t="s">
        <v>400</v>
      </c>
      <c r="G223" s="3" t="s">
        <v>79</v>
      </c>
      <c r="H223" s="54">
        <v>96</v>
      </c>
      <c r="I223" s="54">
        <v>2025</v>
      </c>
      <c r="J223" s="54">
        <v>9</v>
      </c>
      <c r="K223" s="3">
        <v>70</v>
      </c>
      <c r="L223" s="3">
        <v>2025</v>
      </c>
      <c r="M223" s="3">
        <v>9</v>
      </c>
      <c r="N223" s="54">
        <v>80</v>
      </c>
      <c r="O223" s="54">
        <v>2014</v>
      </c>
      <c r="P223" s="54">
        <v>2</v>
      </c>
      <c r="Q223" s="3">
        <v>90</v>
      </c>
      <c r="R223" s="3">
        <v>1999</v>
      </c>
      <c r="S223" s="3">
        <v>5</v>
      </c>
      <c r="T223" s="54">
        <v>110</v>
      </c>
      <c r="U223" s="54">
        <v>2024</v>
      </c>
      <c r="V223" s="54">
        <v>29</v>
      </c>
      <c r="W223" s="3">
        <v>87</v>
      </c>
      <c r="X223" s="3">
        <v>2021</v>
      </c>
      <c r="Y223" s="3">
        <v>15</v>
      </c>
      <c r="Z223" s="54">
        <v>90</v>
      </c>
      <c r="AA223" s="54">
        <v>1988</v>
      </c>
      <c r="AB223" s="54">
        <v>1</v>
      </c>
      <c r="AC223" s="3">
        <v>80</v>
      </c>
      <c r="AD223" s="3">
        <v>1987</v>
      </c>
      <c r="AE223" s="3">
        <v>24</v>
      </c>
      <c r="AF223" s="54">
        <v>60</v>
      </c>
      <c r="AG223" s="54">
        <v>1998</v>
      </c>
      <c r="AH223" s="54">
        <v>12</v>
      </c>
      <c r="AI223" s="3">
        <v>77</v>
      </c>
      <c r="AJ223" s="3">
        <v>2005</v>
      </c>
      <c r="AK223" s="3">
        <v>24</v>
      </c>
      <c r="AL223" s="54">
        <v>84</v>
      </c>
      <c r="AM223" s="54">
        <v>2022</v>
      </c>
      <c r="AN223" s="54">
        <v>8</v>
      </c>
      <c r="AO223" s="3">
        <v>100</v>
      </c>
      <c r="AP223" s="3">
        <v>2013</v>
      </c>
      <c r="AQ223" s="3">
        <v>23</v>
      </c>
    </row>
    <row r="224" spans="1:43" x14ac:dyDescent="0.25">
      <c r="A224" s="3">
        <v>21010200</v>
      </c>
      <c r="B224" s="3" t="s">
        <v>2790</v>
      </c>
      <c r="C224" s="3">
        <v>1.8503055559999999</v>
      </c>
      <c r="D224" s="3">
        <v>-76.317555560000002</v>
      </c>
      <c r="E224" s="3">
        <v>1800</v>
      </c>
      <c r="F224" s="3" t="s">
        <v>400</v>
      </c>
      <c r="G224" s="3" t="s">
        <v>79</v>
      </c>
      <c r="H224" s="54">
        <v>94</v>
      </c>
      <c r="I224" s="54">
        <v>2012</v>
      </c>
      <c r="J224" s="54">
        <v>24</v>
      </c>
      <c r="K224" s="3">
        <v>60</v>
      </c>
      <c r="L224" s="3">
        <v>1990</v>
      </c>
      <c r="M224" s="3">
        <v>15</v>
      </c>
      <c r="N224" s="54">
        <v>90</v>
      </c>
      <c r="O224" s="54">
        <v>2014</v>
      </c>
      <c r="P224" s="54">
        <v>2</v>
      </c>
      <c r="Q224" s="3">
        <v>90</v>
      </c>
      <c r="R224" s="3">
        <v>2014</v>
      </c>
      <c r="S224" s="3">
        <v>25</v>
      </c>
      <c r="T224" s="54">
        <v>80</v>
      </c>
      <c r="U224" s="54">
        <v>2014</v>
      </c>
      <c r="V224" s="54">
        <v>12</v>
      </c>
      <c r="W224" s="3">
        <v>90</v>
      </c>
      <c r="X224" s="3">
        <v>2020</v>
      </c>
      <c r="Y224" s="3">
        <v>22</v>
      </c>
      <c r="Z224" s="54">
        <v>92</v>
      </c>
      <c r="AA224" s="54">
        <v>1997</v>
      </c>
      <c r="AB224" s="54">
        <v>1</v>
      </c>
      <c r="AC224" s="3">
        <v>90</v>
      </c>
      <c r="AD224" s="3">
        <v>2014</v>
      </c>
      <c r="AE224" s="3">
        <v>5</v>
      </c>
      <c r="AF224" s="54">
        <v>90</v>
      </c>
      <c r="AG224" s="54">
        <v>2006</v>
      </c>
      <c r="AH224" s="54">
        <v>18</v>
      </c>
      <c r="AI224" s="3">
        <v>84</v>
      </c>
      <c r="AJ224" s="3">
        <v>1994</v>
      </c>
      <c r="AK224" s="3">
        <v>23</v>
      </c>
      <c r="AL224" s="54">
        <v>60</v>
      </c>
      <c r="AM224" s="54">
        <v>2013</v>
      </c>
      <c r="AN224" s="54">
        <v>3</v>
      </c>
      <c r="AO224" s="3">
        <v>93</v>
      </c>
      <c r="AP224" s="3">
        <v>2004</v>
      </c>
      <c r="AQ224" s="3">
        <v>16</v>
      </c>
    </row>
    <row r="225" spans="1:43" x14ac:dyDescent="0.25">
      <c r="A225" s="3">
        <v>21010210</v>
      </c>
      <c r="B225" s="3" t="s">
        <v>2791</v>
      </c>
      <c r="C225" s="3">
        <v>1.7138055560000001</v>
      </c>
      <c r="D225" s="3">
        <v>-76.188916669999998</v>
      </c>
      <c r="E225" s="3">
        <v>1674</v>
      </c>
      <c r="F225" s="3" t="s">
        <v>398</v>
      </c>
      <c r="G225" s="3" t="s">
        <v>79</v>
      </c>
      <c r="H225" s="54">
        <v>82</v>
      </c>
      <c r="I225" s="54">
        <v>1982</v>
      </c>
      <c r="J225" s="54">
        <v>6</v>
      </c>
      <c r="K225" s="3">
        <v>85</v>
      </c>
      <c r="L225" s="3">
        <v>2010</v>
      </c>
      <c r="M225" s="3">
        <v>9</v>
      </c>
      <c r="N225" s="54">
        <v>96</v>
      </c>
      <c r="O225" s="54">
        <v>2006</v>
      </c>
      <c r="P225" s="54">
        <v>9</v>
      </c>
      <c r="Q225" s="3">
        <v>90</v>
      </c>
      <c r="R225" s="3">
        <v>2008</v>
      </c>
      <c r="S225" s="3">
        <v>26</v>
      </c>
      <c r="T225" s="54">
        <v>94</v>
      </c>
      <c r="U225" s="54">
        <v>2020</v>
      </c>
      <c r="V225" s="54">
        <v>11</v>
      </c>
      <c r="W225" s="3">
        <v>90</v>
      </c>
      <c r="X225" s="3">
        <v>2022</v>
      </c>
      <c r="Y225" s="3">
        <v>30</v>
      </c>
      <c r="Z225" s="54">
        <v>90</v>
      </c>
      <c r="AA225" s="54">
        <v>2022</v>
      </c>
      <c r="AB225" s="54">
        <v>23</v>
      </c>
      <c r="AC225" s="3">
        <v>95</v>
      </c>
      <c r="AD225" s="3">
        <v>1996</v>
      </c>
      <c r="AE225" s="3">
        <v>6</v>
      </c>
      <c r="AF225" s="54">
        <v>90</v>
      </c>
      <c r="AG225" s="54">
        <v>2003</v>
      </c>
      <c r="AH225" s="54">
        <v>17</v>
      </c>
      <c r="AI225" s="3">
        <v>90</v>
      </c>
      <c r="AJ225" s="3">
        <v>2009</v>
      </c>
      <c r="AK225" s="3">
        <v>3</v>
      </c>
      <c r="AL225" s="54">
        <v>90</v>
      </c>
      <c r="AM225" s="54">
        <v>2014</v>
      </c>
      <c r="AN225" s="54">
        <v>11</v>
      </c>
      <c r="AO225" s="3">
        <v>85</v>
      </c>
      <c r="AP225" s="3">
        <v>1980</v>
      </c>
      <c r="AQ225" s="3">
        <v>30</v>
      </c>
    </row>
    <row r="226" spans="1:43" x14ac:dyDescent="0.25">
      <c r="A226" s="3">
        <v>21010220</v>
      </c>
      <c r="B226" s="3" t="s">
        <v>2792</v>
      </c>
      <c r="C226" s="3">
        <v>2.065888889</v>
      </c>
      <c r="D226" s="3">
        <v>-76.185000000000002</v>
      </c>
      <c r="E226" s="3">
        <v>1625</v>
      </c>
      <c r="F226" s="3" t="s">
        <v>1925</v>
      </c>
      <c r="G226" s="3" t="s">
        <v>79</v>
      </c>
      <c r="H226" s="54">
        <v>101</v>
      </c>
      <c r="I226" s="54">
        <v>1986</v>
      </c>
      <c r="J226" s="54">
        <v>5</v>
      </c>
      <c r="K226" s="3">
        <v>93</v>
      </c>
      <c r="L226" s="3">
        <v>2009</v>
      </c>
      <c r="M226" s="3">
        <v>15</v>
      </c>
      <c r="N226" s="54">
        <v>100</v>
      </c>
      <c r="O226" s="54">
        <v>2014</v>
      </c>
      <c r="P226" s="54">
        <v>18</v>
      </c>
      <c r="Q226" s="3">
        <v>80</v>
      </c>
      <c r="R226" s="3">
        <v>2015</v>
      </c>
      <c r="S226" s="3">
        <v>9</v>
      </c>
      <c r="T226" s="54">
        <v>100</v>
      </c>
      <c r="U226" s="54">
        <v>2011</v>
      </c>
      <c r="V226" s="54">
        <v>16</v>
      </c>
      <c r="W226" s="3">
        <v>100</v>
      </c>
      <c r="X226" s="3">
        <v>2015</v>
      </c>
      <c r="Y226" s="3">
        <v>20</v>
      </c>
      <c r="Z226" s="54">
        <v>105</v>
      </c>
      <c r="AA226" s="54">
        <v>2013</v>
      </c>
      <c r="AB226" s="54">
        <v>10</v>
      </c>
      <c r="AC226" s="3">
        <v>100</v>
      </c>
      <c r="AD226" s="3">
        <v>2020</v>
      </c>
      <c r="AE226" s="3">
        <v>3</v>
      </c>
      <c r="AF226" s="54">
        <v>92</v>
      </c>
      <c r="AG226" s="54">
        <v>2010</v>
      </c>
      <c r="AH226" s="54">
        <v>27</v>
      </c>
      <c r="AI226" s="3">
        <v>110</v>
      </c>
      <c r="AJ226" s="3">
        <v>1985</v>
      </c>
      <c r="AK226" s="3">
        <v>23</v>
      </c>
      <c r="AL226" s="54">
        <v>110</v>
      </c>
      <c r="AM226" s="54">
        <v>2016</v>
      </c>
      <c r="AN226" s="54">
        <v>15</v>
      </c>
      <c r="AO226" s="3">
        <v>100</v>
      </c>
      <c r="AP226" s="3">
        <v>2014</v>
      </c>
      <c r="AQ226" s="3">
        <v>13</v>
      </c>
    </row>
    <row r="227" spans="1:43" x14ac:dyDescent="0.25">
      <c r="A227" s="3">
        <v>21010230</v>
      </c>
      <c r="B227" s="3" t="s">
        <v>2793</v>
      </c>
      <c r="C227" s="3">
        <v>1.905805556</v>
      </c>
      <c r="D227" s="3">
        <v>-76.304249999999996</v>
      </c>
      <c r="E227" s="3">
        <v>1949</v>
      </c>
      <c r="F227" s="3" t="s">
        <v>400</v>
      </c>
      <c r="G227" s="3" t="s">
        <v>79</v>
      </c>
      <c r="H227" s="54">
        <v>105.1</v>
      </c>
      <c r="I227" s="54">
        <v>2000</v>
      </c>
      <c r="J227" s="54">
        <v>27</v>
      </c>
      <c r="K227" s="3">
        <v>80</v>
      </c>
      <c r="L227" s="3">
        <v>2013</v>
      </c>
      <c r="M227" s="3">
        <v>8</v>
      </c>
      <c r="N227" s="54">
        <v>95.7</v>
      </c>
      <c r="O227" s="54">
        <v>1989</v>
      </c>
      <c r="P227" s="54">
        <v>9</v>
      </c>
      <c r="Q227" s="3">
        <v>90.5</v>
      </c>
      <c r="R227" s="3">
        <v>2008</v>
      </c>
      <c r="S227" s="3">
        <v>8</v>
      </c>
      <c r="T227" s="54">
        <v>61.2</v>
      </c>
      <c r="U227" s="54">
        <v>2010</v>
      </c>
      <c r="V227" s="54">
        <v>21</v>
      </c>
      <c r="W227" s="3">
        <v>56.1</v>
      </c>
      <c r="X227" s="3">
        <v>2008</v>
      </c>
      <c r="Y227" s="3">
        <v>16</v>
      </c>
      <c r="Z227" s="54">
        <v>60</v>
      </c>
      <c r="AA227" s="54">
        <v>2013</v>
      </c>
      <c r="AB227" s="54">
        <v>12</v>
      </c>
      <c r="AC227" s="3">
        <v>51</v>
      </c>
      <c r="AD227" s="3">
        <v>2019</v>
      </c>
      <c r="AE227" s="3">
        <v>4</v>
      </c>
      <c r="AF227" s="54">
        <v>96</v>
      </c>
      <c r="AG227" s="54">
        <v>1992</v>
      </c>
      <c r="AH227" s="54">
        <v>17</v>
      </c>
      <c r="AI227" s="3">
        <v>91</v>
      </c>
      <c r="AJ227" s="3">
        <v>1987</v>
      </c>
      <c r="AK227" s="3">
        <v>19</v>
      </c>
      <c r="AL227" s="54">
        <v>85</v>
      </c>
      <c r="AM227" s="54">
        <v>2011</v>
      </c>
      <c r="AN227" s="54">
        <v>11</v>
      </c>
      <c r="AO227" s="3">
        <v>81.900000000000006</v>
      </c>
      <c r="AP227" s="3">
        <v>2007</v>
      </c>
      <c r="AQ227" s="3">
        <v>28</v>
      </c>
    </row>
    <row r="228" spans="1:43" x14ac:dyDescent="0.25">
      <c r="A228" s="3">
        <v>21010250</v>
      </c>
      <c r="B228" s="3" t="s">
        <v>2794</v>
      </c>
      <c r="C228" s="3">
        <v>1.98</v>
      </c>
      <c r="D228" s="3">
        <v>-76.25</v>
      </c>
      <c r="E228" s="3">
        <v>2000</v>
      </c>
      <c r="F228" s="3" t="s">
        <v>407</v>
      </c>
      <c r="G228" s="3" t="s">
        <v>79</v>
      </c>
      <c r="H228" s="54">
        <v>95</v>
      </c>
      <c r="I228" s="54">
        <v>1986</v>
      </c>
      <c r="J228" s="54">
        <v>16</v>
      </c>
      <c r="K228" s="3">
        <v>62.3</v>
      </c>
      <c r="L228" s="3">
        <v>1998</v>
      </c>
      <c r="M228" s="3">
        <v>8</v>
      </c>
      <c r="N228" s="54">
        <v>130</v>
      </c>
      <c r="O228" s="54">
        <v>2011</v>
      </c>
      <c r="P228" s="54">
        <v>26</v>
      </c>
      <c r="Q228" s="3">
        <v>90</v>
      </c>
      <c r="R228" s="3">
        <v>2011</v>
      </c>
      <c r="S228" s="3">
        <v>10</v>
      </c>
      <c r="T228" s="54">
        <v>55</v>
      </c>
      <c r="U228" s="54">
        <v>2022</v>
      </c>
      <c r="V228" s="54">
        <v>5</v>
      </c>
      <c r="W228" s="3">
        <v>130</v>
      </c>
      <c r="X228" s="3">
        <v>2011</v>
      </c>
      <c r="Y228" s="3">
        <v>11</v>
      </c>
      <c r="Z228" s="54">
        <v>93</v>
      </c>
      <c r="AA228" s="54">
        <v>2011</v>
      </c>
      <c r="AB228" s="54">
        <v>22</v>
      </c>
      <c r="AC228" s="3">
        <v>51.8</v>
      </c>
      <c r="AD228" s="3">
        <v>1992</v>
      </c>
      <c r="AE228" s="3">
        <v>7</v>
      </c>
      <c r="AF228" s="54">
        <v>70</v>
      </c>
      <c r="AG228" s="54">
        <v>1986</v>
      </c>
      <c r="AH228" s="54">
        <v>5</v>
      </c>
      <c r="AI228" s="3">
        <v>92</v>
      </c>
      <c r="AJ228" s="3">
        <v>1985</v>
      </c>
      <c r="AK228" s="3">
        <v>3</v>
      </c>
      <c r="AL228" s="54">
        <v>93</v>
      </c>
      <c r="AM228" s="54">
        <v>1985</v>
      </c>
      <c r="AN228" s="54">
        <v>9</v>
      </c>
      <c r="AO228" s="3">
        <v>69.5</v>
      </c>
      <c r="AP228" s="3">
        <v>2004</v>
      </c>
      <c r="AQ228" s="3">
        <v>4</v>
      </c>
    </row>
    <row r="229" spans="1:43" x14ac:dyDescent="0.25">
      <c r="A229" s="3">
        <v>21015020</v>
      </c>
      <c r="B229" s="3" t="s">
        <v>2795</v>
      </c>
      <c r="C229" s="3">
        <v>1.8248333329999999</v>
      </c>
      <c r="D229" s="3">
        <v>-76.13027778</v>
      </c>
      <c r="E229" s="3">
        <v>1320</v>
      </c>
      <c r="F229" s="3" t="s">
        <v>398</v>
      </c>
      <c r="G229" s="3" t="s">
        <v>79</v>
      </c>
      <c r="H229" s="54">
        <v>57.3</v>
      </c>
      <c r="I229" s="54">
        <v>2022</v>
      </c>
      <c r="J229" s="54">
        <v>13</v>
      </c>
      <c r="K229" s="3">
        <v>57.8</v>
      </c>
      <c r="L229" s="3">
        <v>1975</v>
      </c>
      <c r="M229" s="3">
        <v>7</v>
      </c>
      <c r="N229" s="54">
        <v>74.400000000000006</v>
      </c>
      <c r="O229" s="54">
        <v>1991</v>
      </c>
      <c r="P229" s="54">
        <v>5</v>
      </c>
      <c r="Q229" s="3">
        <v>47</v>
      </c>
      <c r="R229" s="3">
        <v>2006</v>
      </c>
      <c r="S229" s="3">
        <v>12</v>
      </c>
      <c r="T229" s="54">
        <v>56.4</v>
      </c>
      <c r="U229" s="54">
        <v>2010</v>
      </c>
      <c r="V229" s="54">
        <v>21</v>
      </c>
      <c r="W229" s="3">
        <v>72.2</v>
      </c>
      <c r="X229" s="3">
        <v>2017</v>
      </c>
      <c r="Y229" s="3">
        <v>20</v>
      </c>
      <c r="Z229" s="54">
        <v>55</v>
      </c>
      <c r="AA229" s="54">
        <v>1971</v>
      </c>
      <c r="AB229" s="54">
        <v>6</v>
      </c>
      <c r="AC229" s="3">
        <v>44</v>
      </c>
      <c r="AD229" s="3">
        <v>2004</v>
      </c>
      <c r="AE229" s="3">
        <v>19</v>
      </c>
      <c r="AF229" s="54">
        <v>45.5</v>
      </c>
      <c r="AG229" s="54">
        <v>1988</v>
      </c>
      <c r="AH229" s="54">
        <v>30</v>
      </c>
      <c r="AI229" s="3">
        <v>78</v>
      </c>
      <c r="AJ229" s="3">
        <v>1987</v>
      </c>
      <c r="AK229" s="3">
        <v>1</v>
      </c>
      <c r="AL229" s="54">
        <v>66.400000000000006</v>
      </c>
      <c r="AM229" s="54">
        <v>2022</v>
      </c>
      <c r="AN229" s="54">
        <v>13</v>
      </c>
      <c r="AO229" s="3">
        <v>65.400000000000006</v>
      </c>
      <c r="AP229" s="3">
        <v>1999</v>
      </c>
      <c r="AQ229" s="3">
        <v>7</v>
      </c>
    </row>
    <row r="230" spans="1:43" x14ac:dyDescent="0.25">
      <c r="A230" s="3">
        <v>21015030</v>
      </c>
      <c r="B230" s="3" t="s">
        <v>2796</v>
      </c>
      <c r="C230" s="3">
        <v>1.8884722220000001</v>
      </c>
      <c r="D230" s="3">
        <v>-76.294972220000005</v>
      </c>
      <c r="E230" s="3">
        <v>1800</v>
      </c>
      <c r="F230" s="3" t="s">
        <v>400</v>
      </c>
      <c r="G230" s="3" t="s">
        <v>79</v>
      </c>
      <c r="H230" s="54">
        <v>91.5</v>
      </c>
      <c r="I230" s="54">
        <v>1982</v>
      </c>
      <c r="J230" s="54">
        <v>7</v>
      </c>
      <c r="K230" s="3">
        <v>63</v>
      </c>
      <c r="L230" s="3">
        <v>2015</v>
      </c>
      <c r="M230" s="3">
        <v>8</v>
      </c>
      <c r="N230" s="54">
        <v>83</v>
      </c>
      <c r="O230" s="54">
        <v>2018</v>
      </c>
      <c r="P230" s="54">
        <v>28</v>
      </c>
      <c r="Q230" s="3">
        <v>74</v>
      </c>
      <c r="R230" s="3">
        <v>2025</v>
      </c>
      <c r="S230" s="3">
        <v>23</v>
      </c>
      <c r="T230" s="54">
        <v>68.7</v>
      </c>
      <c r="U230" s="54">
        <v>2017</v>
      </c>
      <c r="V230" s="54">
        <v>13</v>
      </c>
      <c r="W230" s="3">
        <v>57</v>
      </c>
      <c r="X230" s="3">
        <v>2008</v>
      </c>
      <c r="Y230" s="3">
        <v>16</v>
      </c>
      <c r="Z230" s="54">
        <v>59.1</v>
      </c>
      <c r="AA230" s="54">
        <v>2003</v>
      </c>
      <c r="AB230" s="54">
        <v>7</v>
      </c>
      <c r="AC230" s="3">
        <v>52</v>
      </c>
      <c r="AD230" s="3">
        <v>2004</v>
      </c>
      <c r="AE230" s="3">
        <v>19</v>
      </c>
      <c r="AF230" s="54">
        <v>53.8</v>
      </c>
      <c r="AG230" s="54">
        <v>1992</v>
      </c>
      <c r="AH230" s="54">
        <v>23</v>
      </c>
      <c r="AI230" s="3">
        <v>77.599999999999994</v>
      </c>
      <c r="AJ230" s="3">
        <v>2010</v>
      </c>
      <c r="AK230" s="3">
        <v>31</v>
      </c>
      <c r="AL230" s="54">
        <v>66</v>
      </c>
      <c r="AM230" s="54">
        <v>2014</v>
      </c>
      <c r="AN230" s="54">
        <v>10</v>
      </c>
      <c r="AO230" s="3">
        <v>74.8</v>
      </c>
      <c r="AP230" s="3">
        <v>1999</v>
      </c>
      <c r="AQ230" s="3">
        <v>1</v>
      </c>
    </row>
    <row r="231" spans="1:43" x14ac:dyDescent="0.25">
      <c r="A231" s="3">
        <v>21020040</v>
      </c>
      <c r="B231" s="3" t="s">
        <v>2797</v>
      </c>
      <c r="C231" s="3">
        <v>2.02</v>
      </c>
      <c r="D231" s="3">
        <v>-75.91</v>
      </c>
      <c r="E231" s="3">
        <v>1017</v>
      </c>
      <c r="F231" s="3" t="s">
        <v>410</v>
      </c>
      <c r="G231" s="3" t="s">
        <v>79</v>
      </c>
      <c r="H231" s="54">
        <v>87</v>
      </c>
      <c r="I231" s="54">
        <v>2003</v>
      </c>
      <c r="J231" s="54">
        <v>19</v>
      </c>
      <c r="K231" s="3">
        <v>120</v>
      </c>
      <c r="L231" s="3">
        <v>1991</v>
      </c>
      <c r="M231" s="3">
        <v>11</v>
      </c>
      <c r="N231" s="54">
        <v>95</v>
      </c>
      <c r="O231" s="54">
        <v>1982</v>
      </c>
      <c r="P231" s="54">
        <v>26</v>
      </c>
      <c r="Q231" s="3">
        <v>88</v>
      </c>
      <c r="R231" s="3">
        <v>2002</v>
      </c>
      <c r="S231" s="3">
        <v>28</v>
      </c>
      <c r="T231" s="54">
        <v>81</v>
      </c>
      <c r="U231" s="54">
        <v>2017</v>
      </c>
      <c r="V231" s="54">
        <v>12</v>
      </c>
      <c r="W231" s="3">
        <v>52</v>
      </c>
      <c r="X231" s="3">
        <v>2022</v>
      </c>
      <c r="Y231" s="3">
        <v>7</v>
      </c>
      <c r="Z231" s="54">
        <v>33</v>
      </c>
      <c r="AA231" s="54">
        <v>2022</v>
      </c>
      <c r="AB231" s="54">
        <v>19</v>
      </c>
      <c r="AC231" s="3">
        <v>32</v>
      </c>
      <c r="AD231" s="3">
        <v>2010</v>
      </c>
      <c r="AE231" s="3">
        <v>1</v>
      </c>
      <c r="AF231" s="54">
        <v>55</v>
      </c>
      <c r="AG231" s="54">
        <v>2016</v>
      </c>
      <c r="AH231" s="54">
        <v>19</v>
      </c>
      <c r="AI231" s="3">
        <v>76</v>
      </c>
      <c r="AJ231" s="3">
        <v>2018</v>
      </c>
      <c r="AK231" s="3">
        <v>24</v>
      </c>
      <c r="AL231" s="54">
        <v>105</v>
      </c>
      <c r="AM231" s="54">
        <v>2005</v>
      </c>
      <c r="AN231" s="54">
        <v>11</v>
      </c>
      <c r="AO231" s="3">
        <v>80</v>
      </c>
      <c r="AP231" s="3">
        <v>1991</v>
      </c>
      <c r="AQ231" s="3">
        <v>16</v>
      </c>
    </row>
    <row r="232" spans="1:43" x14ac:dyDescent="0.25">
      <c r="A232" s="3">
        <v>21020050</v>
      </c>
      <c r="B232" s="3" t="s">
        <v>2798</v>
      </c>
      <c r="C232" s="3">
        <v>1.98</v>
      </c>
      <c r="D232" s="3">
        <v>-76.010000000000005</v>
      </c>
      <c r="E232" s="3">
        <v>1046</v>
      </c>
      <c r="F232" s="3" t="s">
        <v>410</v>
      </c>
      <c r="G232" s="3" t="s">
        <v>79</v>
      </c>
      <c r="H232" s="54">
        <v>77</v>
      </c>
      <c r="I232" s="54">
        <v>2004</v>
      </c>
      <c r="J232" s="54">
        <v>21</v>
      </c>
      <c r="K232" s="3">
        <v>59</v>
      </c>
      <c r="L232" s="3">
        <v>1995</v>
      </c>
      <c r="M232" s="3">
        <v>24</v>
      </c>
      <c r="N232" s="54">
        <v>107</v>
      </c>
      <c r="O232" s="54">
        <v>1983</v>
      </c>
      <c r="P232" s="54">
        <v>4</v>
      </c>
      <c r="Q232" s="3">
        <v>92</v>
      </c>
      <c r="R232" s="3">
        <v>1994</v>
      </c>
      <c r="S232" s="3">
        <v>7</v>
      </c>
      <c r="T232" s="54">
        <v>111</v>
      </c>
      <c r="U232" s="54">
        <v>2000</v>
      </c>
      <c r="V232" s="54">
        <v>24</v>
      </c>
      <c r="W232" s="3">
        <v>170</v>
      </c>
      <c r="X232" s="3">
        <v>2010</v>
      </c>
      <c r="Y232" s="3">
        <v>15</v>
      </c>
      <c r="Z232" s="54">
        <v>59</v>
      </c>
      <c r="AA232" s="54">
        <v>2022</v>
      </c>
      <c r="AB232" s="54">
        <v>12</v>
      </c>
      <c r="AC232" s="3">
        <v>80</v>
      </c>
      <c r="AD232" s="3">
        <v>2002</v>
      </c>
      <c r="AE232" s="3">
        <v>15</v>
      </c>
      <c r="AF232" s="54">
        <v>52</v>
      </c>
      <c r="AG232" s="54">
        <v>2020</v>
      </c>
      <c r="AH232" s="54">
        <v>3</v>
      </c>
      <c r="AI232" s="3">
        <v>60</v>
      </c>
      <c r="AJ232" s="3">
        <v>2000</v>
      </c>
      <c r="AK232" s="3">
        <v>26</v>
      </c>
      <c r="AL232" s="54">
        <v>99</v>
      </c>
      <c r="AM232" s="54">
        <v>2007</v>
      </c>
      <c r="AN232" s="54">
        <v>3</v>
      </c>
      <c r="AO232" s="3">
        <v>50</v>
      </c>
      <c r="AP232" s="3">
        <v>2002</v>
      </c>
      <c r="AQ232" s="3">
        <v>15</v>
      </c>
    </row>
    <row r="233" spans="1:43" x14ac:dyDescent="0.25">
      <c r="A233" s="3">
        <v>21025030</v>
      </c>
      <c r="B233" s="3" t="s">
        <v>2799</v>
      </c>
      <c r="C233" s="3">
        <v>2.079166667</v>
      </c>
      <c r="D233" s="3">
        <v>-75.736222220000002</v>
      </c>
      <c r="E233" s="3">
        <v>1368</v>
      </c>
      <c r="F233" s="3" t="s">
        <v>121</v>
      </c>
      <c r="G233" s="3" t="s">
        <v>79</v>
      </c>
      <c r="H233" s="54">
        <v>85</v>
      </c>
      <c r="I233" s="54">
        <v>2012</v>
      </c>
      <c r="J233" s="54">
        <v>3</v>
      </c>
      <c r="K233" s="3">
        <v>80.8</v>
      </c>
      <c r="L233" s="3">
        <v>1998</v>
      </c>
      <c r="M233" s="3">
        <v>8</v>
      </c>
      <c r="N233" s="54">
        <v>94.4</v>
      </c>
      <c r="O233" s="54">
        <v>2023</v>
      </c>
      <c r="P233" s="54">
        <v>23</v>
      </c>
      <c r="Q233" s="3">
        <v>103.4</v>
      </c>
      <c r="R233" s="3">
        <v>2002</v>
      </c>
      <c r="S233" s="3">
        <v>28</v>
      </c>
      <c r="T233" s="54">
        <v>100</v>
      </c>
      <c r="U233" s="54">
        <v>2009</v>
      </c>
      <c r="V233" s="54">
        <v>3</v>
      </c>
      <c r="W233" s="3">
        <v>43</v>
      </c>
      <c r="X233" s="3">
        <v>2024</v>
      </c>
      <c r="Y233" s="3">
        <v>15</v>
      </c>
      <c r="Z233" s="54">
        <v>75</v>
      </c>
      <c r="AA233" s="54">
        <v>2011</v>
      </c>
      <c r="AB233" s="54">
        <v>15</v>
      </c>
      <c r="AC233" s="3">
        <v>38</v>
      </c>
      <c r="AD233" s="3">
        <v>2022</v>
      </c>
      <c r="AE233" s="3">
        <v>16</v>
      </c>
      <c r="AF233" s="54">
        <v>43</v>
      </c>
      <c r="AG233" s="54">
        <v>2025</v>
      </c>
      <c r="AH233" s="54">
        <v>20</v>
      </c>
      <c r="AI233" s="3">
        <v>104</v>
      </c>
      <c r="AJ233" s="3">
        <v>2018</v>
      </c>
      <c r="AK233" s="3">
        <v>9</v>
      </c>
      <c r="AL233" s="54">
        <v>128.69999999999999</v>
      </c>
      <c r="AM233" s="54">
        <v>2025</v>
      </c>
      <c r="AN233" s="54">
        <v>29</v>
      </c>
      <c r="AO233" s="3">
        <v>72.2</v>
      </c>
      <c r="AP233" s="3">
        <v>2011</v>
      </c>
      <c r="AQ233" s="3">
        <v>6</v>
      </c>
    </row>
    <row r="234" spans="1:43" x14ac:dyDescent="0.25">
      <c r="A234" s="3">
        <v>21030060</v>
      </c>
      <c r="B234" s="3" t="s">
        <v>2800</v>
      </c>
      <c r="C234" s="3">
        <v>1.714277778</v>
      </c>
      <c r="D234" s="3">
        <v>-76.022083330000001</v>
      </c>
      <c r="E234" s="3">
        <v>1345</v>
      </c>
      <c r="F234" s="3" t="s">
        <v>396</v>
      </c>
      <c r="G234" s="3" t="s">
        <v>79</v>
      </c>
      <c r="H234" s="54">
        <v>110</v>
      </c>
      <c r="I234" s="54">
        <v>1969</v>
      </c>
      <c r="J234" s="54">
        <v>9</v>
      </c>
      <c r="K234" s="3">
        <v>167</v>
      </c>
      <c r="L234" s="3">
        <v>1983</v>
      </c>
      <c r="M234" s="3">
        <v>24</v>
      </c>
      <c r="N234" s="54">
        <v>80</v>
      </c>
      <c r="O234" s="54">
        <v>1970</v>
      </c>
      <c r="P234" s="54">
        <v>19</v>
      </c>
      <c r="Q234" s="3">
        <v>87</v>
      </c>
      <c r="R234" s="3">
        <v>2014</v>
      </c>
      <c r="S234" s="3">
        <v>2</v>
      </c>
      <c r="T234" s="54">
        <v>90</v>
      </c>
      <c r="U234" s="54">
        <v>1993</v>
      </c>
      <c r="V234" s="54">
        <v>31</v>
      </c>
      <c r="W234" s="3">
        <v>130</v>
      </c>
      <c r="X234" s="3">
        <v>2008</v>
      </c>
      <c r="Y234" s="3">
        <v>16</v>
      </c>
      <c r="Z234" s="54">
        <v>120</v>
      </c>
      <c r="AA234" s="54">
        <v>1971</v>
      </c>
      <c r="AB234" s="54">
        <v>6</v>
      </c>
      <c r="AC234" s="3">
        <v>110</v>
      </c>
      <c r="AD234" s="3">
        <v>1973</v>
      </c>
      <c r="AE234" s="3">
        <v>6</v>
      </c>
      <c r="AF234" s="54">
        <v>90</v>
      </c>
      <c r="AG234" s="54">
        <v>1996</v>
      </c>
      <c r="AH234" s="54">
        <v>20</v>
      </c>
      <c r="AI234" s="3">
        <v>90</v>
      </c>
      <c r="AJ234" s="3">
        <v>2017</v>
      </c>
      <c r="AK234" s="3">
        <v>6</v>
      </c>
      <c r="AL234" s="54">
        <v>105</v>
      </c>
      <c r="AM234" s="54">
        <v>1973</v>
      </c>
      <c r="AN234" s="54">
        <v>21</v>
      </c>
      <c r="AO234" s="3">
        <v>86</v>
      </c>
      <c r="AP234" s="3">
        <v>1984</v>
      </c>
      <c r="AQ234" s="3">
        <v>27</v>
      </c>
    </row>
    <row r="235" spans="1:43" x14ac:dyDescent="0.25">
      <c r="A235" s="3">
        <v>21030080</v>
      </c>
      <c r="B235" s="3" t="s">
        <v>2801</v>
      </c>
      <c r="C235" s="3">
        <v>1.8136111109999999</v>
      </c>
      <c r="D235" s="3">
        <v>-75.942222220000005</v>
      </c>
      <c r="E235" s="3">
        <v>1350</v>
      </c>
      <c r="F235" s="3" t="s">
        <v>396</v>
      </c>
      <c r="G235" s="3" t="s">
        <v>79</v>
      </c>
      <c r="H235" s="54">
        <v>110</v>
      </c>
      <c r="I235" s="54">
        <v>2005</v>
      </c>
      <c r="J235" s="54">
        <v>30</v>
      </c>
      <c r="K235" s="3">
        <v>105</v>
      </c>
      <c r="L235" s="3">
        <v>1989</v>
      </c>
      <c r="M235" s="3">
        <v>18</v>
      </c>
      <c r="N235" s="54">
        <v>75</v>
      </c>
      <c r="O235" s="54">
        <v>1975</v>
      </c>
      <c r="P235" s="54">
        <v>30</v>
      </c>
      <c r="Q235" s="3">
        <v>96</v>
      </c>
      <c r="R235" s="3">
        <v>1983</v>
      </c>
      <c r="S235" s="3">
        <v>10</v>
      </c>
      <c r="T235" s="54">
        <v>106</v>
      </c>
      <c r="U235" s="54">
        <v>1977</v>
      </c>
      <c r="V235" s="54">
        <v>11</v>
      </c>
      <c r="W235" s="3">
        <v>96</v>
      </c>
      <c r="X235" s="3">
        <v>1975</v>
      </c>
      <c r="Y235" s="3">
        <v>9</v>
      </c>
      <c r="Z235" s="54">
        <v>135</v>
      </c>
      <c r="AA235" s="54">
        <v>1991</v>
      </c>
      <c r="AB235" s="54">
        <v>6</v>
      </c>
      <c r="AC235" s="3">
        <v>80</v>
      </c>
      <c r="AD235" s="3">
        <v>2007</v>
      </c>
      <c r="AE235" s="3">
        <v>20</v>
      </c>
      <c r="AF235" s="54">
        <v>94</v>
      </c>
      <c r="AG235" s="54">
        <v>2020</v>
      </c>
      <c r="AH235" s="54">
        <v>3</v>
      </c>
      <c r="AI235" s="3">
        <v>84</v>
      </c>
      <c r="AJ235" s="3">
        <v>2024</v>
      </c>
      <c r="AK235" s="3">
        <v>22</v>
      </c>
      <c r="AL235" s="54">
        <v>80</v>
      </c>
      <c r="AM235" s="54">
        <v>1988</v>
      </c>
      <c r="AN235" s="54">
        <v>15</v>
      </c>
      <c r="AO235" s="3">
        <v>75</v>
      </c>
      <c r="AP235" s="3">
        <v>1987</v>
      </c>
      <c r="AQ235" s="3">
        <v>4</v>
      </c>
    </row>
    <row r="236" spans="1:43" x14ac:dyDescent="0.25">
      <c r="A236" s="3">
        <v>21030090</v>
      </c>
      <c r="B236" s="3" t="s">
        <v>2802</v>
      </c>
      <c r="C236" s="3">
        <v>2.2029444439999999</v>
      </c>
      <c r="D236" s="3">
        <v>-75.677722220000007</v>
      </c>
      <c r="E236" s="3">
        <v>755</v>
      </c>
      <c r="F236" s="3" t="s">
        <v>382</v>
      </c>
      <c r="G236" s="3" t="s">
        <v>79</v>
      </c>
      <c r="H236" s="54">
        <v>110</v>
      </c>
      <c r="I236" s="54">
        <v>1999</v>
      </c>
      <c r="J236" s="54">
        <v>10</v>
      </c>
      <c r="K236" s="3">
        <v>120</v>
      </c>
      <c r="L236" s="3">
        <v>2013</v>
      </c>
      <c r="M236" s="3">
        <v>8</v>
      </c>
      <c r="N236" s="54">
        <v>88</v>
      </c>
      <c r="O236" s="54">
        <v>1979</v>
      </c>
      <c r="P236" s="54">
        <v>5</v>
      </c>
      <c r="Q236" s="3">
        <v>94</v>
      </c>
      <c r="R236" s="3">
        <v>1995</v>
      </c>
      <c r="S236" s="3">
        <v>20</v>
      </c>
      <c r="T236" s="54">
        <v>89</v>
      </c>
      <c r="U236" s="54">
        <v>1986</v>
      </c>
      <c r="V236" s="54">
        <v>22</v>
      </c>
      <c r="W236" s="3">
        <v>61</v>
      </c>
      <c r="X236" s="3">
        <v>2006</v>
      </c>
      <c r="Y236" s="3">
        <v>10</v>
      </c>
      <c r="Z236" s="54">
        <v>44</v>
      </c>
      <c r="AA236" s="54">
        <v>1987</v>
      </c>
      <c r="AB236" s="54">
        <v>4</v>
      </c>
      <c r="AC236" s="3">
        <v>90</v>
      </c>
      <c r="AD236" s="3">
        <v>2009</v>
      </c>
      <c r="AE236" s="3">
        <v>5</v>
      </c>
      <c r="AF236" s="54">
        <v>55</v>
      </c>
      <c r="AG236" s="54">
        <v>1973</v>
      </c>
      <c r="AH236" s="54">
        <v>15</v>
      </c>
      <c r="AI236" s="3">
        <v>85</v>
      </c>
      <c r="AJ236" s="3">
        <v>1998</v>
      </c>
      <c r="AK236" s="3">
        <v>24</v>
      </c>
      <c r="AL236" s="54">
        <v>122</v>
      </c>
      <c r="AM236" s="54">
        <v>2004</v>
      </c>
      <c r="AN236" s="54">
        <v>9</v>
      </c>
      <c r="AO236" s="3">
        <v>155</v>
      </c>
      <c r="AP236" s="3">
        <v>1989</v>
      </c>
      <c r="AQ236" s="3">
        <v>24</v>
      </c>
    </row>
    <row r="237" spans="1:43" x14ac:dyDescent="0.25">
      <c r="A237" s="3">
        <v>21030110</v>
      </c>
      <c r="B237" s="3" t="s">
        <v>2803</v>
      </c>
      <c r="C237" s="3">
        <v>2.07775</v>
      </c>
      <c r="D237" s="3">
        <v>-75.681944439999995</v>
      </c>
      <c r="E237" s="3">
        <v>1190</v>
      </c>
      <c r="F237" s="3" t="s">
        <v>382</v>
      </c>
      <c r="G237" s="3" t="s">
        <v>79</v>
      </c>
      <c r="H237" s="54">
        <v>100</v>
      </c>
      <c r="I237" s="54">
        <v>2003</v>
      </c>
      <c r="J237" s="54">
        <v>19</v>
      </c>
      <c r="K237" s="3">
        <v>105</v>
      </c>
      <c r="L237" s="3">
        <v>1999</v>
      </c>
      <c r="M237" s="3">
        <v>3</v>
      </c>
      <c r="N237" s="54">
        <v>115</v>
      </c>
      <c r="O237" s="54">
        <v>1998</v>
      </c>
      <c r="P237" s="54">
        <v>27</v>
      </c>
      <c r="Q237" s="3">
        <v>120</v>
      </c>
      <c r="R237" s="3">
        <v>2002</v>
      </c>
      <c r="S237" s="3">
        <v>27</v>
      </c>
      <c r="T237" s="54">
        <v>95</v>
      </c>
      <c r="U237" s="54">
        <v>1996</v>
      </c>
      <c r="V237" s="54">
        <v>26</v>
      </c>
      <c r="W237" s="3">
        <v>90</v>
      </c>
      <c r="X237" s="3">
        <v>2003</v>
      </c>
      <c r="Y237" s="3">
        <v>11</v>
      </c>
      <c r="Z237" s="54">
        <v>80</v>
      </c>
      <c r="AA237" s="54">
        <v>2001</v>
      </c>
      <c r="AB237" s="54">
        <v>23</v>
      </c>
      <c r="AC237" s="3">
        <v>87</v>
      </c>
      <c r="AD237" s="3">
        <v>1993</v>
      </c>
      <c r="AE237" s="3">
        <v>26</v>
      </c>
      <c r="AF237" s="54">
        <v>90</v>
      </c>
      <c r="AG237" s="54">
        <v>2002</v>
      </c>
      <c r="AH237" s="54">
        <v>14</v>
      </c>
      <c r="AI237" s="3">
        <v>90</v>
      </c>
      <c r="AJ237" s="3">
        <v>2003</v>
      </c>
      <c r="AK237" s="3">
        <v>5</v>
      </c>
      <c r="AL237" s="54">
        <v>95.7</v>
      </c>
      <c r="AM237" s="54">
        <v>2024</v>
      </c>
      <c r="AN237" s="54">
        <v>22</v>
      </c>
      <c r="AO237" s="3">
        <v>110</v>
      </c>
      <c r="AP237" s="3">
        <v>2005</v>
      </c>
      <c r="AQ237" s="3">
        <v>15</v>
      </c>
    </row>
    <row r="238" spans="1:43" x14ac:dyDescent="0.25">
      <c r="A238" s="3">
        <v>21035040</v>
      </c>
      <c r="B238" s="3" t="s">
        <v>2804</v>
      </c>
      <c r="C238" s="3">
        <v>1.87</v>
      </c>
      <c r="D238" s="3">
        <v>-75.83</v>
      </c>
      <c r="E238" s="3">
        <v>1045</v>
      </c>
      <c r="F238" s="3" t="s">
        <v>1932</v>
      </c>
      <c r="G238" s="3" t="s">
        <v>79</v>
      </c>
      <c r="H238" s="54">
        <v>85.6</v>
      </c>
      <c r="I238" s="54">
        <v>2017</v>
      </c>
      <c r="J238" s="54">
        <v>5</v>
      </c>
      <c r="K238" s="3">
        <v>67.2</v>
      </c>
      <c r="L238" s="3">
        <v>2025</v>
      </c>
      <c r="M238" s="3">
        <v>21</v>
      </c>
      <c r="N238" s="54">
        <v>120.9</v>
      </c>
      <c r="O238" s="54">
        <v>2002</v>
      </c>
      <c r="P238" s="54">
        <v>29</v>
      </c>
      <c r="Q238" s="3">
        <v>70.8</v>
      </c>
      <c r="R238" s="3">
        <v>2002</v>
      </c>
      <c r="S238" s="3">
        <v>30</v>
      </c>
      <c r="T238" s="54">
        <v>92.7</v>
      </c>
      <c r="U238" s="54">
        <v>2014</v>
      </c>
      <c r="V238" s="54">
        <v>10</v>
      </c>
      <c r="W238" s="3">
        <v>79.2</v>
      </c>
      <c r="X238" s="3">
        <v>2025</v>
      </c>
      <c r="Y238" s="3">
        <v>6</v>
      </c>
      <c r="Z238" s="54">
        <v>117</v>
      </c>
      <c r="AA238" s="54">
        <v>1987</v>
      </c>
      <c r="AB238" s="54">
        <v>9</v>
      </c>
      <c r="AC238" s="3">
        <v>58.4</v>
      </c>
      <c r="AD238" s="3">
        <v>2024</v>
      </c>
      <c r="AE238" s="3">
        <v>16</v>
      </c>
      <c r="AF238" s="54">
        <v>88.5</v>
      </c>
      <c r="AG238" s="54">
        <v>1990</v>
      </c>
      <c r="AH238" s="54">
        <v>14</v>
      </c>
      <c r="AI238" s="3">
        <v>95.4</v>
      </c>
      <c r="AJ238" s="3">
        <v>1994</v>
      </c>
      <c r="AK238" s="3">
        <v>23</v>
      </c>
      <c r="AL238" s="54">
        <v>85.8</v>
      </c>
      <c r="AM238" s="54">
        <v>2013</v>
      </c>
      <c r="AN238" s="54">
        <v>24</v>
      </c>
      <c r="AO238" s="3">
        <v>47.6</v>
      </c>
      <c r="AP238" s="3">
        <v>2019</v>
      </c>
      <c r="AQ238" s="3">
        <v>4</v>
      </c>
    </row>
    <row r="239" spans="1:43" x14ac:dyDescent="0.25">
      <c r="A239" s="3">
        <v>21037010</v>
      </c>
      <c r="B239" s="3" t="s">
        <v>2805</v>
      </c>
      <c r="C239" s="3">
        <v>2.0299999999999998</v>
      </c>
      <c r="D239" s="3">
        <v>-75.78</v>
      </c>
      <c r="E239" s="3">
        <v>893</v>
      </c>
      <c r="F239" s="3" t="s">
        <v>121</v>
      </c>
      <c r="G239" s="3" t="s">
        <v>79</v>
      </c>
      <c r="H239" s="54">
        <v>90</v>
      </c>
      <c r="I239" s="54">
        <v>2009</v>
      </c>
      <c r="J239" s="54">
        <v>25</v>
      </c>
      <c r="K239" s="3">
        <v>140</v>
      </c>
      <c r="L239" s="3">
        <v>1988</v>
      </c>
      <c r="M239" s="3">
        <v>12</v>
      </c>
      <c r="N239" s="54">
        <v>97</v>
      </c>
      <c r="O239" s="54">
        <v>2024</v>
      </c>
      <c r="P239" s="54">
        <v>31</v>
      </c>
      <c r="Q239" s="3">
        <v>120</v>
      </c>
      <c r="R239" s="3">
        <v>2006</v>
      </c>
      <c r="S239" s="3">
        <v>6</v>
      </c>
      <c r="T239" s="54">
        <v>80</v>
      </c>
      <c r="U239" s="54">
        <v>2009</v>
      </c>
      <c r="V239" s="54">
        <v>3</v>
      </c>
      <c r="W239" s="3">
        <v>50</v>
      </c>
      <c r="X239" s="3">
        <v>1994</v>
      </c>
      <c r="Y239" s="3">
        <v>2</v>
      </c>
      <c r="Z239" s="54">
        <v>112</v>
      </c>
      <c r="AA239" s="54">
        <v>1989</v>
      </c>
      <c r="AB239" s="54">
        <v>5</v>
      </c>
      <c r="AC239" s="3">
        <v>125</v>
      </c>
      <c r="AD239" s="3">
        <v>2021</v>
      </c>
      <c r="AE239" s="3">
        <v>18</v>
      </c>
      <c r="AF239" s="54">
        <v>60</v>
      </c>
      <c r="AG239" s="54">
        <v>1989</v>
      </c>
      <c r="AH239" s="54">
        <v>4</v>
      </c>
      <c r="AI239" s="3">
        <v>95</v>
      </c>
      <c r="AJ239" s="3">
        <v>2019</v>
      </c>
      <c r="AK239" s="3">
        <v>21</v>
      </c>
      <c r="AL239" s="54">
        <v>130</v>
      </c>
      <c r="AM239" s="54">
        <v>1985</v>
      </c>
      <c r="AN239" s="54">
        <v>12</v>
      </c>
      <c r="AO239" s="3">
        <v>110</v>
      </c>
      <c r="AP239" s="3">
        <v>2017</v>
      </c>
      <c r="AQ239" s="3">
        <v>1</v>
      </c>
    </row>
    <row r="240" spans="1:43" x14ac:dyDescent="0.25">
      <c r="A240" s="3">
        <v>21040020</v>
      </c>
      <c r="B240" s="3" t="s">
        <v>2806</v>
      </c>
      <c r="C240" s="3">
        <v>2.3340277779999998</v>
      </c>
      <c r="D240" s="3">
        <v>-75.72847222</v>
      </c>
      <c r="E240" s="3">
        <v>2210</v>
      </c>
      <c r="F240" s="3" t="s">
        <v>380</v>
      </c>
      <c r="G240" s="3" t="s">
        <v>79</v>
      </c>
      <c r="H240" s="54">
        <v>138</v>
      </c>
      <c r="I240" s="54">
        <v>1998</v>
      </c>
      <c r="J240" s="54">
        <v>7</v>
      </c>
      <c r="K240" s="3">
        <v>122</v>
      </c>
      <c r="L240" s="3">
        <v>1974</v>
      </c>
      <c r="M240" s="3">
        <v>11</v>
      </c>
      <c r="N240" s="54">
        <v>121</v>
      </c>
      <c r="O240" s="54">
        <v>2009</v>
      </c>
      <c r="P240" s="54">
        <v>26</v>
      </c>
      <c r="Q240" s="3">
        <v>140</v>
      </c>
      <c r="R240" s="3">
        <v>2025</v>
      </c>
      <c r="S240" s="3">
        <v>23</v>
      </c>
      <c r="T240" s="54">
        <v>125</v>
      </c>
      <c r="U240" s="54">
        <v>1981</v>
      </c>
      <c r="V240" s="54">
        <v>4</v>
      </c>
      <c r="W240" s="3">
        <v>83</v>
      </c>
      <c r="X240" s="3">
        <v>2011</v>
      </c>
      <c r="Y240" s="3">
        <v>30</v>
      </c>
      <c r="Z240" s="54">
        <v>117</v>
      </c>
      <c r="AA240" s="54">
        <v>2010</v>
      </c>
      <c r="AB240" s="54">
        <v>16</v>
      </c>
      <c r="AC240" s="3">
        <v>56</v>
      </c>
      <c r="AD240" s="3">
        <v>1987</v>
      </c>
      <c r="AE240" s="3">
        <v>18</v>
      </c>
      <c r="AF240" s="54">
        <v>135</v>
      </c>
      <c r="AG240" s="54">
        <v>1986</v>
      </c>
      <c r="AH240" s="54">
        <v>24</v>
      </c>
      <c r="AI240" s="3">
        <v>125</v>
      </c>
      <c r="AJ240" s="3">
        <v>2003</v>
      </c>
      <c r="AK240" s="3">
        <v>10</v>
      </c>
      <c r="AL240" s="54">
        <v>160</v>
      </c>
      <c r="AM240" s="54">
        <v>1977</v>
      </c>
      <c r="AN240" s="54">
        <v>23</v>
      </c>
      <c r="AO240" s="3">
        <v>106</v>
      </c>
      <c r="AP240" s="3">
        <v>1989</v>
      </c>
      <c r="AQ240" s="3">
        <v>24</v>
      </c>
    </row>
    <row r="241" spans="1:43" x14ac:dyDescent="0.25">
      <c r="A241" s="3">
        <v>21040030</v>
      </c>
      <c r="B241" s="3" t="s">
        <v>2807</v>
      </c>
      <c r="C241" s="3">
        <v>2.0309444440000002</v>
      </c>
      <c r="D241" s="3">
        <v>-76.100305559999995</v>
      </c>
      <c r="E241" s="3">
        <v>1614</v>
      </c>
      <c r="F241" s="3" t="s">
        <v>412</v>
      </c>
      <c r="G241" s="3" t="s">
        <v>79</v>
      </c>
      <c r="H241" s="54">
        <v>95</v>
      </c>
      <c r="I241" s="54">
        <v>2012</v>
      </c>
      <c r="J241" s="54">
        <v>3</v>
      </c>
      <c r="K241" s="3">
        <v>73</v>
      </c>
      <c r="L241" s="3">
        <v>2017</v>
      </c>
      <c r="M241" s="3">
        <v>22</v>
      </c>
      <c r="N241" s="54">
        <v>83</v>
      </c>
      <c r="O241" s="54">
        <v>2024</v>
      </c>
      <c r="P241" s="54">
        <v>26</v>
      </c>
      <c r="Q241" s="3">
        <v>88</v>
      </c>
      <c r="R241" s="3">
        <v>1984</v>
      </c>
      <c r="S241" s="3">
        <v>23</v>
      </c>
      <c r="T241" s="54">
        <v>91</v>
      </c>
      <c r="U241" s="54">
        <v>2010</v>
      </c>
      <c r="V241" s="54">
        <v>21</v>
      </c>
      <c r="W241" s="3">
        <v>90</v>
      </c>
      <c r="X241" s="3">
        <v>2008</v>
      </c>
      <c r="Y241" s="3">
        <v>16</v>
      </c>
      <c r="Z241" s="54">
        <v>63</v>
      </c>
      <c r="AA241" s="54">
        <v>2023</v>
      </c>
      <c r="AB241" s="54">
        <v>6</v>
      </c>
      <c r="AC241" s="3">
        <v>45</v>
      </c>
      <c r="AD241" s="3">
        <v>2010</v>
      </c>
      <c r="AE241" s="3">
        <v>1</v>
      </c>
      <c r="AF241" s="54">
        <v>66</v>
      </c>
      <c r="AG241" s="54">
        <v>2004</v>
      </c>
      <c r="AH241" s="54">
        <v>7</v>
      </c>
      <c r="AI241" s="3">
        <v>200</v>
      </c>
      <c r="AJ241" s="3">
        <v>1993</v>
      </c>
      <c r="AK241" s="3">
        <v>31</v>
      </c>
      <c r="AL241" s="54">
        <v>65</v>
      </c>
      <c r="AM241" s="54">
        <v>1996</v>
      </c>
      <c r="AN241" s="54">
        <v>28</v>
      </c>
      <c r="AO241" s="3">
        <v>65</v>
      </c>
      <c r="AP241" s="3">
        <v>2019</v>
      </c>
      <c r="AQ241" s="3">
        <v>6</v>
      </c>
    </row>
    <row r="242" spans="1:43" x14ac:dyDescent="0.25">
      <c r="A242" s="3">
        <v>21040040</v>
      </c>
      <c r="B242" s="3" t="s">
        <v>2808</v>
      </c>
      <c r="C242" s="3">
        <v>2.23</v>
      </c>
      <c r="D242" s="3">
        <v>-75.650000000000006</v>
      </c>
      <c r="E242" s="3">
        <v>688</v>
      </c>
      <c r="F242" s="3" t="s">
        <v>380</v>
      </c>
      <c r="G242" s="3" t="s">
        <v>79</v>
      </c>
      <c r="H242" s="54">
        <v>69</v>
      </c>
      <c r="I242" s="54">
        <v>2012</v>
      </c>
      <c r="J242" s="54">
        <v>3</v>
      </c>
      <c r="K242" s="3">
        <v>108</v>
      </c>
      <c r="L242" s="3">
        <v>1991</v>
      </c>
      <c r="M242" s="3">
        <v>2</v>
      </c>
      <c r="N242" s="54">
        <v>80</v>
      </c>
      <c r="O242" s="54">
        <v>2022</v>
      </c>
      <c r="P242" s="54">
        <v>2</v>
      </c>
      <c r="Q242" s="3">
        <v>99</v>
      </c>
      <c r="R242" s="3">
        <v>1994</v>
      </c>
      <c r="S242" s="3">
        <v>19</v>
      </c>
      <c r="T242" s="54">
        <v>70</v>
      </c>
      <c r="U242" s="54">
        <v>2021</v>
      </c>
      <c r="V242" s="54">
        <v>2</v>
      </c>
      <c r="W242" s="3">
        <v>80</v>
      </c>
      <c r="X242" s="3">
        <v>2024</v>
      </c>
      <c r="Y242" s="3">
        <v>15</v>
      </c>
      <c r="Z242" s="54">
        <v>41</v>
      </c>
      <c r="AA242" s="54">
        <v>2010</v>
      </c>
      <c r="AB242" s="54">
        <v>15</v>
      </c>
      <c r="AC242" s="3">
        <v>30</v>
      </c>
      <c r="AD242" s="3">
        <v>2024</v>
      </c>
      <c r="AE242" s="3">
        <v>26</v>
      </c>
      <c r="AF242" s="54">
        <v>60</v>
      </c>
      <c r="AG242" s="54">
        <v>2022</v>
      </c>
      <c r="AH242" s="54">
        <v>29</v>
      </c>
      <c r="AI242" s="3">
        <v>111</v>
      </c>
      <c r="AJ242" s="3">
        <v>1996</v>
      </c>
      <c r="AK242" s="3">
        <v>4</v>
      </c>
      <c r="AL242" s="54">
        <v>100</v>
      </c>
      <c r="AM242" s="54">
        <v>2009</v>
      </c>
      <c r="AN242" s="54">
        <v>17</v>
      </c>
      <c r="AO242" s="3">
        <v>108</v>
      </c>
      <c r="AP242" s="3">
        <v>1990</v>
      </c>
      <c r="AQ242" s="3">
        <v>2</v>
      </c>
    </row>
    <row r="243" spans="1:43" x14ac:dyDescent="0.25">
      <c r="A243" s="3">
        <v>21040050</v>
      </c>
      <c r="B243" s="3" t="s">
        <v>2809</v>
      </c>
      <c r="C243" s="3">
        <v>2.1088333330000002</v>
      </c>
      <c r="D243" s="3">
        <v>-75.822805560000006</v>
      </c>
      <c r="E243" s="3">
        <v>830</v>
      </c>
      <c r="F243" s="3" t="s">
        <v>389</v>
      </c>
      <c r="G243" s="3" t="s">
        <v>79</v>
      </c>
      <c r="H243" s="54">
        <v>79</v>
      </c>
      <c r="I243" s="54">
        <v>2013</v>
      </c>
      <c r="J243" s="54">
        <v>14</v>
      </c>
      <c r="K243" s="3">
        <v>90.5</v>
      </c>
      <c r="L243" s="3">
        <v>2005</v>
      </c>
      <c r="M243" s="3">
        <v>11</v>
      </c>
      <c r="N243" s="54">
        <v>93</v>
      </c>
      <c r="O243" s="54">
        <v>2001</v>
      </c>
      <c r="P243" s="54">
        <v>18</v>
      </c>
      <c r="Q243" s="3">
        <v>83</v>
      </c>
      <c r="R243" s="3">
        <v>1994</v>
      </c>
      <c r="S243" s="3">
        <v>7</v>
      </c>
      <c r="T243" s="54">
        <v>120</v>
      </c>
      <c r="U243" s="54">
        <v>2024</v>
      </c>
      <c r="V243" s="54">
        <v>12</v>
      </c>
      <c r="W243" s="3">
        <v>51</v>
      </c>
      <c r="X243" s="3">
        <v>2024</v>
      </c>
      <c r="Y243" s="3">
        <v>15</v>
      </c>
      <c r="Z243" s="54">
        <v>105</v>
      </c>
      <c r="AA243" s="54">
        <v>2010</v>
      </c>
      <c r="AB243" s="54">
        <v>16</v>
      </c>
      <c r="AC243" s="3">
        <v>40</v>
      </c>
      <c r="AD243" s="3">
        <v>2014</v>
      </c>
      <c r="AE243" s="3">
        <v>8</v>
      </c>
      <c r="AF243" s="54">
        <v>116</v>
      </c>
      <c r="AG243" s="54">
        <v>2016</v>
      </c>
      <c r="AH243" s="54">
        <v>6</v>
      </c>
      <c r="AI243" s="3">
        <v>78</v>
      </c>
      <c r="AJ243" s="3">
        <v>2018</v>
      </c>
      <c r="AK243" s="3">
        <v>10</v>
      </c>
      <c r="AL243" s="54">
        <v>118</v>
      </c>
      <c r="AM243" s="54">
        <v>1992</v>
      </c>
      <c r="AN243" s="54">
        <v>5</v>
      </c>
      <c r="AO243" s="3">
        <v>80</v>
      </c>
      <c r="AP243" s="3">
        <v>2011</v>
      </c>
      <c r="AQ243" s="3">
        <v>6</v>
      </c>
    </row>
    <row r="244" spans="1:43" x14ac:dyDescent="0.25">
      <c r="A244" s="3">
        <v>21040060</v>
      </c>
      <c r="B244" s="3" t="s">
        <v>2810</v>
      </c>
      <c r="C244" s="3">
        <v>2.199361111</v>
      </c>
      <c r="D244" s="3">
        <v>-75.779361109999996</v>
      </c>
      <c r="E244" s="3">
        <v>805</v>
      </c>
      <c r="F244" s="3" t="s">
        <v>1920</v>
      </c>
      <c r="G244" s="3" t="s">
        <v>79</v>
      </c>
      <c r="H244" s="54">
        <v>130</v>
      </c>
      <c r="I244" s="54">
        <v>2019</v>
      </c>
      <c r="J244" s="54">
        <v>28</v>
      </c>
      <c r="K244" s="3">
        <v>90</v>
      </c>
      <c r="L244" s="3">
        <v>1999</v>
      </c>
      <c r="M244" s="3">
        <v>23</v>
      </c>
      <c r="N244" s="54">
        <v>135</v>
      </c>
      <c r="O244" s="54">
        <v>2022</v>
      </c>
      <c r="P244" s="54">
        <v>26</v>
      </c>
      <c r="Q244" s="3">
        <v>91</v>
      </c>
      <c r="R244" s="3">
        <v>1981</v>
      </c>
      <c r="S244" s="3">
        <v>5</v>
      </c>
      <c r="T244" s="54">
        <v>90</v>
      </c>
      <c r="U244" s="54">
        <v>1998</v>
      </c>
      <c r="V244" s="54">
        <v>28</v>
      </c>
      <c r="W244" s="3">
        <v>70</v>
      </c>
      <c r="X244" s="3">
        <v>2000</v>
      </c>
      <c r="Y244" s="3">
        <v>26</v>
      </c>
      <c r="Z244" s="54">
        <v>90</v>
      </c>
      <c r="AA244" s="54">
        <v>2010</v>
      </c>
      <c r="AB244" s="54">
        <v>12</v>
      </c>
      <c r="AC244" s="3">
        <v>80</v>
      </c>
      <c r="AD244" s="3">
        <v>2017</v>
      </c>
      <c r="AE244" s="3">
        <v>30</v>
      </c>
      <c r="AF244" s="54">
        <v>55</v>
      </c>
      <c r="AG244" s="54">
        <v>1982</v>
      </c>
      <c r="AH244" s="54">
        <v>17</v>
      </c>
      <c r="AI244" s="3">
        <v>90</v>
      </c>
      <c r="AJ244" s="3">
        <v>1995</v>
      </c>
      <c r="AK244" s="3">
        <v>12</v>
      </c>
      <c r="AL244" s="54">
        <v>82</v>
      </c>
      <c r="AM244" s="54">
        <v>1991</v>
      </c>
      <c r="AN244" s="54">
        <v>16</v>
      </c>
      <c r="AO244" s="3">
        <v>100</v>
      </c>
      <c r="AP244" s="3">
        <v>1990</v>
      </c>
      <c r="AQ244" s="3">
        <v>4</v>
      </c>
    </row>
    <row r="245" spans="1:43" x14ac:dyDescent="0.25">
      <c r="A245" s="3">
        <v>21045010</v>
      </c>
      <c r="B245" s="3" t="s">
        <v>2811</v>
      </c>
      <c r="C245" s="3">
        <v>2.2815833329999999</v>
      </c>
      <c r="D245" s="3">
        <v>-75.705083329999994</v>
      </c>
      <c r="E245" s="3">
        <v>780</v>
      </c>
      <c r="F245" s="3" t="s">
        <v>380</v>
      </c>
      <c r="G245" s="3" t="s">
        <v>79</v>
      </c>
      <c r="H245" s="54">
        <v>89</v>
      </c>
      <c r="I245" s="54">
        <v>1994</v>
      </c>
      <c r="J245" s="54">
        <v>4</v>
      </c>
      <c r="K245" s="3">
        <v>78.400000000000006</v>
      </c>
      <c r="L245" s="3">
        <v>2009</v>
      </c>
      <c r="M245" s="3">
        <v>26</v>
      </c>
      <c r="N245" s="54">
        <v>106.5</v>
      </c>
      <c r="O245" s="54">
        <v>2009</v>
      </c>
      <c r="P245" s="54">
        <v>26</v>
      </c>
      <c r="Q245" s="3">
        <v>85.8</v>
      </c>
      <c r="R245" s="3">
        <v>2002</v>
      </c>
      <c r="S245" s="3">
        <v>28</v>
      </c>
      <c r="T245" s="54">
        <v>57.7</v>
      </c>
      <c r="U245" s="54">
        <v>2005</v>
      </c>
      <c r="V245" s="54">
        <v>3</v>
      </c>
      <c r="W245" s="3">
        <v>76</v>
      </c>
      <c r="X245" s="3">
        <v>1999</v>
      </c>
      <c r="Y245" s="3">
        <v>16</v>
      </c>
      <c r="Z245" s="54">
        <v>53</v>
      </c>
      <c r="AA245" s="54">
        <v>2010</v>
      </c>
      <c r="AB245" s="54">
        <v>8</v>
      </c>
      <c r="AC245" s="3">
        <v>26.8</v>
      </c>
      <c r="AD245" s="3">
        <v>2002</v>
      </c>
      <c r="AE245" s="3">
        <v>29</v>
      </c>
      <c r="AF245" s="54">
        <v>47</v>
      </c>
      <c r="AG245" s="54">
        <v>1994</v>
      </c>
      <c r="AH245" s="54">
        <v>25</v>
      </c>
      <c r="AI245" s="3">
        <v>103</v>
      </c>
      <c r="AJ245" s="3">
        <v>2006</v>
      </c>
      <c r="AK245" s="3">
        <v>12</v>
      </c>
      <c r="AL245" s="54">
        <v>94.6</v>
      </c>
      <c r="AM245" s="54">
        <v>1991</v>
      </c>
      <c r="AN245" s="54">
        <v>16</v>
      </c>
      <c r="AO245" s="3">
        <v>84.2</v>
      </c>
      <c r="AP245" s="3">
        <v>2023</v>
      </c>
      <c r="AQ245" s="3">
        <v>16</v>
      </c>
    </row>
    <row r="246" spans="1:43" x14ac:dyDescent="0.25">
      <c r="A246" s="3">
        <v>21050060</v>
      </c>
      <c r="B246" s="3" t="s">
        <v>2812</v>
      </c>
      <c r="C246" s="3">
        <v>2.1990555559999998</v>
      </c>
      <c r="D246" s="3">
        <v>-75.972277779999999</v>
      </c>
      <c r="E246" s="3">
        <v>1500</v>
      </c>
      <c r="F246" s="3" t="s">
        <v>1904</v>
      </c>
      <c r="G246" s="3" t="s">
        <v>79</v>
      </c>
      <c r="H246" s="54">
        <v>61</v>
      </c>
      <c r="I246" s="54">
        <v>2021</v>
      </c>
      <c r="J246" s="54">
        <v>5</v>
      </c>
      <c r="K246" s="3">
        <v>90</v>
      </c>
      <c r="L246" s="3">
        <v>2022</v>
      </c>
      <c r="M246" s="3">
        <v>26</v>
      </c>
      <c r="N246" s="54">
        <v>86</v>
      </c>
      <c r="O246" s="54">
        <v>1976</v>
      </c>
      <c r="P246" s="54">
        <v>26</v>
      </c>
      <c r="Q246" s="3">
        <v>86</v>
      </c>
      <c r="R246" s="3">
        <v>2019</v>
      </c>
      <c r="S246" s="3">
        <v>8</v>
      </c>
      <c r="T246" s="54">
        <v>100</v>
      </c>
      <c r="U246" s="54">
        <v>2019</v>
      </c>
      <c r="V246" s="54">
        <v>30</v>
      </c>
      <c r="W246" s="3">
        <v>50</v>
      </c>
      <c r="X246" s="3">
        <v>2024</v>
      </c>
      <c r="Y246" s="3">
        <v>22</v>
      </c>
      <c r="Z246" s="54">
        <v>91</v>
      </c>
      <c r="AA246" s="54">
        <v>1996</v>
      </c>
      <c r="AB246" s="54">
        <v>4</v>
      </c>
      <c r="AC246" s="3">
        <v>80</v>
      </c>
      <c r="AD246" s="3">
        <v>2025</v>
      </c>
      <c r="AE246" s="3">
        <v>2</v>
      </c>
      <c r="AF246" s="54">
        <v>53</v>
      </c>
      <c r="AG246" s="54">
        <v>1980</v>
      </c>
      <c r="AH246" s="54">
        <v>27</v>
      </c>
      <c r="AI246" s="3">
        <v>64</v>
      </c>
      <c r="AJ246" s="3">
        <v>2021</v>
      </c>
      <c r="AK246" s="3">
        <v>23</v>
      </c>
      <c r="AL246" s="54">
        <v>52</v>
      </c>
      <c r="AM246" s="54">
        <v>1971</v>
      </c>
      <c r="AN246" s="54">
        <v>3</v>
      </c>
      <c r="AO246" s="3">
        <v>120</v>
      </c>
      <c r="AP246" s="3">
        <v>2007</v>
      </c>
      <c r="AQ246" s="3">
        <v>16</v>
      </c>
    </row>
    <row r="247" spans="1:43" x14ac:dyDescent="0.25">
      <c r="A247" s="3">
        <v>21050070</v>
      </c>
      <c r="B247" s="3" t="s">
        <v>2813</v>
      </c>
      <c r="C247" s="3">
        <v>2.657</v>
      </c>
      <c r="D247" s="3">
        <v>-75.974972219999998</v>
      </c>
      <c r="E247" s="3">
        <v>1439</v>
      </c>
      <c r="F247" s="3" t="s">
        <v>2814</v>
      </c>
      <c r="G247" s="3" t="s">
        <v>422</v>
      </c>
      <c r="H247" s="54">
        <v>45</v>
      </c>
      <c r="I247" s="54">
        <v>1983</v>
      </c>
      <c r="J247" s="54">
        <v>3</v>
      </c>
      <c r="K247" s="3">
        <v>48</v>
      </c>
      <c r="L247" s="3">
        <v>1984</v>
      </c>
      <c r="M247" s="3">
        <v>5</v>
      </c>
      <c r="N247" s="54">
        <v>72</v>
      </c>
      <c r="O247" s="54">
        <v>2017</v>
      </c>
      <c r="P247" s="54">
        <v>30</v>
      </c>
      <c r="Q247" s="3">
        <v>82</v>
      </c>
      <c r="R247" s="3">
        <v>1995</v>
      </c>
      <c r="S247" s="3">
        <v>2</v>
      </c>
      <c r="T247" s="54">
        <v>60</v>
      </c>
      <c r="U247" s="54">
        <v>1970</v>
      </c>
      <c r="V247" s="54">
        <v>18</v>
      </c>
      <c r="W247" s="3">
        <v>99</v>
      </c>
      <c r="X247" s="3">
        <v>1993</v>
      </c>
      <c r="Y247" s="3">
        <v>19</v>
      </c>
      <c r="Z247" s="54">
        <v>60</v>
      </c>
      <c r="AA247" s="54">
        <v>1976</v>
      </c>
      <c r="AB247" s="54">
        <v>31</v>
      </c>
      <c r="AC247" s="3">
        <v>70</v>
      </c>
      <c r="AD247" s="3">
        <v>2023</v>
      </c>
      <c r="AE247" s="3">
        <v>18</v>
      </c>
      <c r="AF247" s="54">
        <v>48</v>
      </c>
      <c r="AG247" s="54">
        <v>2018</v>
      </c>
      <c r="AH247" s="54">
        <v>15</v>
      </c>
      <c r="AI247" s="3">
        <v>81</v>
      </c>
      <c r="AJ247" s="3">
        <v>1972</v>
      </c>
      <c r="AK247" s="3">
        <v>12</v>
      </c>
      <c r="AL247" s="54">
        <v>66</v>
      </c>
      <c r="AM247" s="54">
        <v>2017</v>
      </c>
      <c r="AN247" s="54">
        <v>14</v>
      </c>
      <c r="AO247" s="3">
        <v>72</v>
      </c>
      <c r="AP247" s="3">
        <v>1969</v>
      </c>
      <c r="AQ247" s="3">
        <v>2</v>
      </c>
    </row>
    <row r="248" spans="1:43" x14ac:dyDescent="0.25">
      <c r="A248" s="3">
        <v>21050090</v>
      </c>
      <c r="B248" s="3" t="s">
        <v>2815</v>
      </c>
      <c r="C248" s="3">
        <v>2.5514444439999999</v>
      </c>
      <c r="D248" s="3">
        <v>-75.8065</v>
      </c>
      <c r="E248" s="3">
        <v>1545</v>
      </c>
      <c r="F248" s="3" t="s">
        <v>360</v>
      </c>
      <c r="G248" s="3" t="s">
        <v>79</v>
      </c>
      <c r="H248" s="54">
        <v>71</v>
      </c>
      <c r="I248" s="54">
        <v>1999</v>
      </c>
      <c r="J248" s="54">
        <v>18</v>
      </c>
      <c r="K248" s="3">
        <v>132</v>
      </c>
      <c r="L248" s="3">
        <v>2010</v>
      </c>
      <c r="M248" s="3">
        <v>14</v>
      </c>
      <c r="N248" s="54">
        <v>109.6</v>
      </c>
      <c r="O248" s="54">
        <v>2002</v>
      </c>
      <c r="P248" s="54">
        <v>20</v>
      </c>
      <c r="Q248" s="3">
        <v>135</v>
      </c>
      <c r="R248" s="3">
        <v>1990</v>
      </c>
      <c r="S248" s="3">
        <v>27</v>
      </c>
      <c r="T248" s="54">
        <v>130</v>
      </c>
      <c r="U248" s="54">
        <v>1994</v>
      </c>
      <c r="V248" s="54">
        <v>25</v>
      </c>
      <c r="W248" s="3">
        <v>67</v>
      </c>
      <c r="X248" s="3">
        <v>1999</v>
      </c>
      <c r="Y248" s="3">
        <v>9</v>
      </c>
      <c r="Z248" s="54">
        <v>83</v>
      </c>
      <c r="AA248" s="54">
        <v>2022</v>
      </c>
      <c r="AB248" s="54">
        <v>26</v>
      </c>
      <c r="AC248" s="3">
        <v>70</v>
      </c>
      <c r="AD248" s="3">
        <v>1989</v>
      </c>
      <c r="AE248" s="3">
        <v>30</v>
      </c>
      <c r="AF248" s="54">
        <v>70.099999999999994</v>
      </c>
      <c r="AG248" s="54">
        <v>2005</v>
      </c>
      <c r="AH248" s="54">
        <v>26</v>
      </c>
      <c r="AI248" s="3">
        <v>80</v>
      </c>
      <c r="AJ248" s="3">
        <v>1977</v>
      </c>
      <c r="AK248" s="3">
        <v>28</v>
      </c>
      <c r="AL248" s="54">
        <v>111</v>
      </c>
      <c r="AM248" s="54">
        <v>1974</v>
      </c>
      <c r="AN248" s="54">
        <v>9</v>
      </c>
      <c r="AO248" s="3">
        <v>88</v>
      </c>
      <c r="AP248" s="3">
        <v>2000</v>
      </c>
      <c r="AQ248" s="3">
        <v>12</v>
      </c>
    </row>
    <row r="249" spans="1:43" x14ac:dyDescent="0.25">
      <c r="A249" s="3">
        <v>21050140</v>
      </c>
      <c r="B249" s="3" t="s">
        <v>2816</v>
      </c>
      <c r="C249" s="3">
        <v>2.510777778</v>
      </c>
      <c r="D249" s="3">
        <v>-75.615666669999996</v>
      </c>
      <c r="E249" s="3">
        <v>900</v>
      </c>
      <c r="F249" s="3" t="s">
        <v>354</v>
      </c>
      <c r="G249" s="3" t="s">
        <v>79</v>
      </c>
      <c r="H249" s="54">
        <v>46</v>
      </c>
      <c r="I249" s="54">
        <v>2025</v>
      </c>
      <c r="J249" s="54">
        <v>1</v>
      </c>
      <c r="K249" s="3">
        <v>82</v>
      </c>
      <c r="L249" s="3">
        <v>2025</v>
      </c>
      <c r="M249" s="3">
        <v>11</v>
      </c>
      <c r="N249" s="54">
        <v>51</v>
      </c>
      <c r="O249" s="54">
        <v>2024</v>
      </c>
      <c r="P249" s="54">
        <v>31</v>
      </c>
      <c r="Q249" s="3">
        <v>107</v>
      </c>
      <c r="R249" s="3">
        <v>2025</v>
      </c>
      <c r="S249" s="3">
        <v>10</v>
      </c>
      <c r="T249" s="54">
        <v>67</v>
      </c>
      <c r="U249" s="54">
        <v>2024</v>
      </c>
      <c r="V249" s="54">
        <v>23</v>
      </c>
      <c r="W249" s="3">
        <v>71</v>
      </c>
      <c r="X249" s="3">
        <v>2024</v>
      </c>
      <c r="Y249" s="3">
        <v>16</v>
      </c>
      <c r="Z249" s="54">
        <v>14</v>
      </c>
      <c r="AA249" s="54">
        <v>2024</v>
      </c>
      <c r="AB249" s="54">
        <v>5</v>
      </c>
      <c r="AC249" s="3">
        <v>7</v>
      </c>
      <c r="AD249" s="3">
        <v>2024</v>
      </c>
      <c r="AE249" s="3">
        <v>10</v>
      </c>
      <c r="AF249" s="54">
        <v>34</v>
      </c>
      <c r="AG249" s="54">
        <v>2025</v>
      </c>
      <c r="AH249" s="54">
        <v>20</v>
      </c>
      <c r="AI249" s="3">
        <v>63</v>
      </c>
      <c r="AJ249" s="3">
        <v>2025</v>
      </c>
      <c r="AK249" s="3">
        <v>12</v>
      </c>
      <c r="AL249" s="54">
        <v>110</v>
      </c>
      <c r="AM249" s="54">
        <v>2025</v>
      </c>
      <c r="AN249" s="54">
        <v>4</v>
      </c>
      <c r="AO249" s="3">
        <v>98</v>
      </c>
      <c r="AP249" s="3">
        <v>2025</v>
      </c>
      <c r="AQ249" s="3">
        <v>15</v>
      </c>
    </row>
    <row r="250" spans="1:43" x14ac:dyDescent="0.25">
      <c r="A250" s="3">
        <v>21050160</v>
      </c>
      <c r="B250" s="3" t="s">
        <v>2817</v>
      </c>
      <c r="C250" s="3">
        <v>2.3170555560000001</v>
      </c>
      <c r="D250" s="3">
        <v>-76.010138889999993</v>
      </c>
      <c r="E250" s="3">
        <v>1745</v>
      </c>
      <c r="F250" s="3" t="s">
        <v>1906</v>
      </c>
      <c r="G250" s="3" t="s">
        <v>79</v>
      </c>
      <c r="H250" s="54">
        <v>120</v>
      </c>
      <c r="I250" s="54">
        <v>2008</v>
      </c>
      <c r="J250" s="54">
        <v>25</v>
      </c>
      <c r="K250" s="3">
        <v>99</v>
      </c>
      <c r="L250" s="3">
        <v>1993</v>
      </c>
      <c r="M250" s="3">
        <v>24</v>
      </c>
      <c r="N250" s="54">
        <v>80</v>
      </c>
      <c r="O250" s="54">
        <v>2022</v>
      </c>
      <c r="P250" s="54">
        <v>2</v>
      </c>
      <c r="Q250" s="3">
        <v>112</v>
      </c>
      <c r="R250" s="3">
        <v>2014</v>
      </c>
      <c r="S250" s="3">
        <v>28</v>
      </c>
      <c r="T250" s="54">
        <v>112</v>
      </c>
      <c r="U250" s="54">
        <v>1976</v>
      </c>
      <c r="V250" s="54">
        <v>9</v>
      </c>
      <c r="W250" s="3">
        <v>60</v>
      </c>
      <c r="X250" s="3">
        <v>1978</v>
      </c>
      <c r="Y250" s="3">
        <v>4</v>
      </c>
      <c r="Z250" s="54">
        <v>70</v>
      </c>
      <c r="AA250" s="54">
        <v>2020</v>
      </c>
      <c r="AB250" s="54">
        <v>5</v>
      </c>
      <c r="AC250" s="3">
        <v>58</v>
      </c>
      <c r="AD250" s="3">
        <v>2023</v>
      </c>
      <c r="AE250" s="3">
        <v>22</v>
      </c>
      <c r="AF250" s="54">
        <v>100</v>
      </c>
      <c r="AG250" s="54">
        <v>1986</v>
      </c>
      <c r="AH250" s="54">
        <v>15</v>
      </c>
      <c r="AI250" s="3">
        <v>80</v>
      </c>
      <c r="AJ250" s="3">
        <v>2013</v>
      </c>
      <c r="AK250" s="3">
        <v>31</v>
      </c>
      <c r="AL250" s="54">
        <v>92</v>
      </c>
      <c r="AM250" s="54">
        <v>1995</v>
      </c>
      <c r="AN250" s="54">
        <v>22</v>
      </c>
      <c r="AO250" s="3">
        <v>90</v>
      </c>
      <c r="AP250" s="3">
        <v>2007</v>
      </c>
      <c r="AQ250" s="3">
        <v>18</v>
      </c>
    </row>
    <row r="251" spans="1:43" x14ac:dyDescent="0.25">
      <c r="A251" s="3">
        <v>21050170</v>
      </c>
      <c r="B251" s="3" t="s">
        <v>2818</v>
      </c>
      <c r="C251" s="3">
        <v>2.652388889</v>
      </c>
      <c r="D251" s="3">
        <v>-75.758944439999993</v>
      </c>
      <c r="E251" s="3">
        <v>1950</v>
      </c>
      <c r="F251" s="3" t="s">
        <v>360</v>
      </c>
      <c r="G251" s="3" t="s">
        <v>79</v>
      </c>
      <c r="H251" s="54">
        <v>63</v>
      </c>
      <c r="I251" s="54">
        <v>1980</v>
      </c>
      <c r="J251" s="54">
        <v>17</v>
      </c>
      <c r="K251" s="3">
        <v>67</v>
      </c>
      <c r="L251" s="3">
        <v>2025</v>
      </c>
      <c r="M251" s="3">
        <v>21</v>
      </c>
      <c r="N251" s="54">
        <v>80</v>
      </c>
      <c r="O251" s="54">
        <v>2015</v>
      </c>
      <c r="P251" s="54">
        <v>28</v>
      </c>
      <c r="Q251" s="3">
        <v>100</v>
      </c>
      <c r="R251" s="3">
        <v>1991</v>
      </c>
      <c r="S251" s="3">
        <v>14</v>
      </c>
      <c r="T251" s="54">
        <v>80</v>
      </c>
      <c r="U251" s="54">
        <v>1993</v>
      </c>
      <c r="V251" s="54">
        <v>31</v>
      </c>
      <c r="W251" s="3">
        <v>91</v>
      </c>
      <c r="X251" s="3">
        <v>2019</v>
      </c>
      <c r="Y251" s="3">
        <v>10</v>
      </c>
      <c r="Z251" s="54">
        <v>97</v>
      </c>
      <c r="AA251" s="54">
        <v>1987</v>
      </c>
      <c r="AB251" s="54">
        <v>29</v>
      </c>
      <c r="AC251" s="3">
        <v>75</v>
      </c>
      <c r="AD251" s="3">
        <v>1992</v>
      </c>
      <c r="AE251" s="3">
        <v>1</v>
      </c>
      <c r="AF251" s="54">
        <v>115</v>
      </c>
      <c r="AG251" s="54">
        <v>1978</v>
      </c>
      <c r="AH251" s="54">
        <v>7</v>
      </c>
      <c r="AI251" s="3">
        <v>91</v>
      </c>
      <c r="AJ251" s="3">
        <v>1989</v>
      </c>
      <c r="AK251" s="3">
        <v>27</v>
      </c>
      <c r="AL251" s="54">
        <v>123</v>
      </c>
      <c r="AM251" s="54">
        <v>2012</v>
      </c>
      <c r="AN251" s="54">
        <v>21</v>
      </c>
      <c r="AO251" s="3">
        <v>71</v>
      </c>
      <c r="AP251" s="3">
        <v>2016</v>
      </c>
      <c r="AQ251" s="3">
        <v>30</v>
      </c>
    </row>
    <row r="252" spans="1:43" x14ac:dyDescent="0.25">
      <c r="A252" s="3">
        <v>21050190</v>
      </c>
      <c r="B252" s="3" t="s">
        <v>2819</v>
      </c>
      <c r="C252" s="3">
        <v>2.2180555559999999</v>
      </c>
      <c r="D252" s="3">
        <v>-76.117361110000004</v>
      </c>
      <c r="E252" s="3">
        <v>2220</v>
      </c>
      <c r="F252" s="3" t="s">
        <v>1906</v>
      </c>
      <c r="G252" s="3" t="s">
        <v>79</v>
      </c>
      <c r="H252" s="54">
        <v>110</v>
      </c>
      <c r="I252" s="54">
        <v>2021</v>
      </c>
      <c r="J252" s="54">
        <v>29</v>
      </c>
      <c r="K252" s="3">
        <v>80</v>
      </c>
      <c r="L252" s="3">
        <v>2010</v>
      </c>
      <c r="M252" s="3">
        <v>5</v>
      </c>
      <c r="N252" s="54">
        <v>117</v>
      </c>
      <c r="O252" s="54">
        <v>1996</v>
      </c>
      <c r="P252" s="54">
        <v>25</v>
      </c>
      <c r="Q252" s="3">
        <v>61</v>
      </c>
      <c r="R252" s="3">
        <v>1990</v>
      </c>
      <c r="S252" s="3">
        <v>24</v>
      </c>
      <c r="T252" s="54">
        <v>112</v>
      </c>
      <c r="U252" s="54">
        <v>1996</v>
      </c>
      <c r="V252" s="54">
        <v>4</v>
      </c>
      <c r="W252" s="3">
        <v>112</v>
      </c>
      <c r="X252" s="3">
        <v>1996</v>
      </c>
      <c r="Y252" s="3">
        <v>2</v>
      </c>
      <c r="Z252" s="54">
        <v>77</v>
      </c>
      <c r="AA252" s="54">
        <v>1988</v>
      </c>
      <c r="AB252" s="54">
        <v>4</v>
      </c>
      <c r="AC252" s="3">
        <v>104</v>
      </c>
      <c r="AD252" s="3">
        <v>1984</v>
      </c>
      <c r="AE252" s="3">
        <v>18</v>
      </c>
      <c r="AF252" s="54">
        <v>90</v>
      </c>
      <c r="AG252" s="54">
        <v>1987</v>
      </c>
      <c r="AH252" s="54">
        <v>6</v>
      </c>
      <c r="AI252" s="3">
        <v>77</v>
      </c>
      <c r="AJ252" s="3">
        <v>1989</v>
      </c>
      <c r="AK252" s="3">
        <v>27</v>
      </c>
      <c r="AL252" s="54">
        <v>75</v>
      </c>
      <c r="AM252" s="54">
        <v>1995</v>
      </c>
      <c r="AN252" s="54">
        <v>18</v>
      </c>
      <c r="AO252" s="3">
        <v>80</v>
      </c>
      <c r="AP252" s="3">
        <v>2022</v>
      </c>
      <c r="AQ252" s="3">
        <v>8</v>
      </c>
    </row>
    <row r="253" spans="1:43" x14ac:dyDescent="0.25">
      <c r="A253" s="3">
        <v>21050220</v>
      </c>
      <c r="B253" s="3" t="s">
        <v>2820</v>
      </c>
      <c r="C253" s="3">
        <v>2.565888889</v>
      </c>
      <c r="D253" s="3">
        <v>-75.927888890000006</v>
      </c>
      <c r="E253" s="3">
        <v>1462</v>
      </c>
      <c r="F253" s="3" t="s">
        <v>2814</v>
      </c>
      <c r="G253" s="3" t="s">
        <v>422</v>
      </c>
      <c r="H253" s="54">
        <v>68</v>
      </c>
      <c r="I253" s="54">
        <v>1996</v>
      </c>
      <c r="J253" s="54">
        <v>30</v>
      </c>
      <c r="K253" s="3">
        <v>85</v>
      </c>
      <c r="L253" s="3">
        <v>2012</v>
      </c>
      <c r="M253" s="3">
        <v>18</v>
      </c>
      <c r="N253" s="54">
        <v>94</v>
      </c>
      <c r="O253" s="54">
        <v>1996</v>
      </c>
      <c r="P253" s="54">
        <v>7</v>
      </c>
      <c r="Q253" s="3">
        <v>91</v>
      </c>
      <c r="R253" s="3">
        <v>2007</v>
      </c>
      <c r="S253" s="3">
        <v>20</v>
      </c>
      <c r="T253" s="54">
        <v>92</v>
      </c>
      <c r="U253" s="54">
        <v>2000</v>
      </c>
      <c r="V253" s="54">
        <v>21</v>
      </c>
      <c r="W253" s="3">
        <v>78</v>
      </c>
      <c r="X253" s="3">
        <v>2011</v>
      </c>
      <c r="Y253" s="3">
        <v>2</v>
      </c>
      <c r="Z253" s="54">
        <v>89</v>
      </c>
      <c r="AA253" s="54">
        <v>2018</v>
      </c>
      <c r="AB253" s="54">
        <v>31</v>
      </c>
      <c r="AC253" s="3">
        <v>43</v>
      </c>
      <c r="AD253" s="3">
        <v>1994</v>
      </c>
      <c r="AE253" s="3">
        <v>9</v>
      </c>
      <c r="AF253" s="54">
        <v>80</v>
      </c>
      <c r="AG253" s="54">
        <v>2024</v>
      </c>
      <c r="AH253" s="54">
        <v>26</v>
      </c>
      <c r="AI253" s="3">
        <v>110</v>
      </c>
      <c r="AJ253" s="3">
        <v>2004</v>
      </c>
      <c r="AK253" s="3">
        <v>24</v>
      </c>
      <c r="AL253" s="54">
        <v>85</v>
      </c>
      <c r="AM253" s="54">
        <v>2016</v>
      </c>
      <c r="AN253" s="54">
        <v>3</v>
      </c>
      <c r="AO253" s="3">
        <v>75</v>
      </c>
      <c r="AP253" s="3">
        <v>2020</v>
      </c>
      <c r="AQ253" s="3">
        <v>31</v>
      </c>
    </row>
    <row r="254" spans="1:43" x14ac:dyDescent="0.25">
      <c r="A254" s="3">
        <v>21050230</v>
      </c>
      <c r="B254" s="3" t="s">
        <v>2821</v>
      </c>
      <c r="C254" s="3">
        <v>2.5818055559999999</v>
      </c>
      <c r="D254" s="3">
        <v>-76.046805559999996</v>
      </c>
      <c r="E254" s="3">
        <v>1595</v>
      </c>
      <c r="F254" s="3" t="s">
        <v>423</v>
      </c>
      <c r="G254" s="3" t="s">
        <v>422</v>
      </c>
      <c r="H254" s="54">
        <v>80</v>
      </c>
      <c r="I254" s="54">
        <v>2009</v>
      </c>
      <c r="J254" s="54">
        <v>11</v>
      </c>
      <c r="K254" s="3">
        <v>80</v>
      </c>
      <c r="L254" s="3">
        <v>2000</v>
      </c>
      <c r="M254" s="3">
        <v>28</v>
      </c>
      <c r="N254" s="54">
        <v>90</v>
      </c>
      <c r="O254" s="54">
        <v>2006</v>
      </c>
      <c r="P254" s="54">
        <v>18</v>
      </c>
      <c r="Q254" s="3">
        <v>120</v>
      </c>
      <c r="R254" s="3">
        <v>2022</v>
      </c>
      <c r="S254" s="3">
        <v>18</v>
      </c>
      <c r="T254" s="54">
        <v>111</v>
      </c>
      <c r="U254" s="54">
        <v>2013</v>
      </c>
      <c r="V254" s="54">
        <v>21</v>
      </c>
      <c r="W254" s="3">
        <v>75</v>
      </c>
      <c r="X254" s="3">
        <v>1977</v>
      </c>
      <c r="Y254" s="3">
        <v>12</v>
      </c>
      <c r="Z254" s="54">
        <v>68</v>
      </c>
      <c r="AA254" s="54">
        <v>1995</v>
      </c>
      <c r="AB254" s="54">
        <v>25</v>
      </c>
      <c r="AC254" s="3">
        <v>80</v>
      </c>
      <c r="AD254" s="3">
        <v>2021</v>
      </c>
      <c r="AE254" s="3">
        <v>24</v>
      </c>
      <c r="AF254" s="54">
        <v>60</v>
      </c>
      <c r="AG254" s="54">
        <v>1986</v>
      </c>
      <c r="AH254" s="54">
        <v>28</v>
      </c>
      <c r="AI254" s="3">
        <v>75</v>
      </c>
      <c r="AJ254" s="3">
        <v>2002</v>
      </c>
      <c r="AK254" s="3">
        <v>28</v>
      </c>
      <c r="AL254" s="54">
        <v>111</v>
      </c>
      <c r="AM254" s="54">
        <v>1992</v>
      </c>
      <c r="AN254" s="54">
        <v>14</v>
      </c>
      <c r="AO254" s="3">
        <v>88</v>
      </c>
      <c r="AP254" s="3">
        <v>2005</v>
      </c>
      <c r="AQ254" s="3">
        <v>18</v>
      </c>
    </row>
    <row r="255" spans="1:43" x14ac:dyDescent="0.25">
      <c r="A255" s="3">
        <v>21050240</v>
      </c>
      <c r="B255" s="3" t="s">
        <v>2822</v>
      </c>
      <c r="C255" s="3">
        <v>2.460611111</v>
      </c>
      <c r="D255" s="3">
        <v>-76.054194440000003</v>
      </c>
      <c r="E255" s="3">
        <v>1600</v>
      </c>
      <c r="F255" s="3" t="s">
        <v>423</v>
      </c>
      <c r="G255" s="3" t="s">
        <v>422</v>
      </c>
      <c r="H255" s="54">
        <v>50</v>
      </c>
      <c r="I255" s="54">
        <v>2025</v>
      </c>
      <c r="J255" s="54">
        <v>2</v>
      </c>
      <c r="K255" s="3">
        <v>57</v>
      </c>
      <c r="L255" s="3">
        <v>2024</v>
      </c>
      <c r="M255" s="3">
        <v>25</v>
      </c>
      <c r="N255" s="54">
        <v>43</v>
      </c>
      <c r="O255" s="54">
        <v>2019</v>
      </c>
      <c r="P255" s="54">
        <v>19</v>
      </c>
      <c r="Q255" s="3">
        <v>68</v>
      </c>
      <c r="R255" s="3">
        <v>2024</v>
      </c>
      <c r="S255" s="3">
        <v>18</v>
      </c>
      <c r="T255" s="54">
        <v>49</v>
      </c>
      <c r="U255" s="54">
        <v>2020</v>
      </c>
      <c r="V255" s="54">
        <v>12</v>
      </c>
      <c r="W255" s="3">
        <v>46</v>
      </c>
      <c r="X255" s="3">
        <v>2021</v>
      </c>
      <c r="Y255" s="3">
        <v>14</v>
      </c>
      <c r="Z255" s="54">
        <v>68</v>
      </c>
      <c r="AA255" s="54">
        <v>2022</v>
      </c>
      <c r="AB255" s="54">
        <v>26</v>
      </c>
      <c r="AC255" s="3">
        <v>34</v>
      </c>
      <c r="AD255" s="3">
        <v>2018</v>
      </c>
      <c r="AE255" s="3">
        <v>1</v>
      </c>
      <c r="AF255" s="54">
        <v>42</v>
      </c>
      <c r="AG255" s="54">
        <v>2022</v>
      </c>
      <c r="AH255" s="54">
        <v>12</v>
      </c>
      <c r="AI255" s="3">
        <v>53</v>
      </c>
      <c r="AJ255" s="3">
        <v>2022</v>
      </c>
      <c r="AK255" s="3">
        <v>17</v>
      </c>
      <c r="AL255" s="54">
        <v>53</v>
      </c>
      <c r="AM255" s="54">
        <v>2025</v>
      </c>
      <c r="AN255" s="54">
        <v>23</v>
      </c>
      <c r="AO255" s="3">
        <v>63</v>
      </c>
      <c r="AP255" s="3">
        <v>2024</v>
      </c>
      <c r="AQ255" s="3">
        <v>7</v>
      </c>
    </row>
    <row r="256" spans="1:43" x14ac:dyDescent="0.25">
      <c r="A256" s="3">
        <v>21050250</v>
      </c>
      <c r="B256" s="3" t="s">
        <v>2823</v>
      </c>
      <c r="C256" s="3">
        <v>2.5009999999999999</v>
      </c>
      <c r="D256" s="3">
        <v>-76.095166669999998</v>
      </c>
      <c r="E256" s="3">
        <v>2235</v>
      </c>
      <c r="F256" s="3" t="s">
        <v>423</v>
      </c>
      <c r="G256" s="3" t="s">
        <v>422</v>
      </c>
      <c r="H256" s="54">
        <v>60</v>
      </c>
      <c r="I256" s="54">
        <v>1988</v>
      </c>
      <c r="J256" s="54">
        <v>14</v>
      </c>
      <c r="K256" s="3">
        <v>85</v>
      </c>
      <c r="L256" s="3">
        <v>1987</v>
      </c>
      <c r="M256" s="3">
        <v>9</v>
      </c>
      <c r="N256" s="54">
        <v>71</v>
      </c>
      <c r="O256" s="54">
        <v>1981</v>
      </c>
      <c r="P256" s="54">
        <v>7</v>
      </c>
      <c r="Q256" s="3">
        <v>100</v>
      </c>
      <c r="R256" s="3">
        <v>2010</v>
      </c>
      <c r="S256" s="3">
        <v>7</v>
      </c>
      <c r="T256" s="54">
        <v>109</v>
      </c>
      <c r="U256" s="54">
        <v>2016</v>
      </c>
      <c r="V256" s="54">
        <v>6</v>
      </c>
      <c r="W256" s="3">
        <v>92</v>
      </c>
      <c r="X256" s="3">
        <v>1980</v>
      </c>
      <c r="Y256" s="3">
        <v>10</v>
      </c>
      <c r="Z256" s="54">
        <v>91</v>
      </c>
      <c r="AA256" s="54">
        <v>1995</v>
      </c>
      <c r="AB256" s="54">
        <v>16</v>
      </c>
      <c r="AC256" s="3">
        <v>61</v>
      </c>
      <c r="AD256" s="3">
        <v>1984</v>
      </c>
      <c r="AE256" s="3">
        <v>18</v>
      </c>
      <c r="AF256" s="54">
        <v>120</v>
      </c>
      <c r="AG256" s="54">
        <v>1992</v>
      </c>
      <c r="AH256" s="54">
        <v>24</v>
      </c>
      <c r="AI256" s="3">
        <v>109</v>
      </c>
      <c r="AJ256" s="3">
        <v>2003</v>
      </c>
      <c r="AK256" s="3">
        <v>7</v>
      </c>
      <c r="AL256" s="54">
        <v>90</v>
      </c>
      <c r="AM256" s="54">
        <v>1993</v>
      </c>
      <c r="AN256" s="54">
        <v>1</v>
      </c>
      <c r="AO256" s="3">
        <v>56</v>
      </c>
      <c r="AP256" s="3">
        <v>2008</v>
      </c>
      <c r="AQ256" s="3">
        <v>2</v>
      </c>
    </row>
    <row r="257" spans="1:43" x14ac:dyDescent="0.25">
      <c r="A257" s="3">
        <v>21050290</v>
      </c>
      <c r="B257" s="3" t="s">
        <v>2824</v>
      </c>
      <c r="C257" s="3">
        <v>2.4912777780000002</v>
      </c>
      <c r="D257" s="3">
        <v>-75.728499999999997</v>
      </c>
      <c r="E257" s="3">
        <v>825</v>
      </c>
      <c r="F257" s="3" t="s">
        <v>354</v>
      </c>
      <c r="G257" s="3" t="s">
        <v>79</v>
      </c>
      <c r="H257" s="54">
        <v>88</v>
      </c>
      <c r="I257" s="54">
        <v>1983</v>
      </c>
      <c r="J257" s="54">
        <v>2</v>
      </c>
      <c r="K257" s="3">
        <v>95.6</v>
      </c>
      <c r="L257" s="3">
        <v>2009</v>
      </c>
      <c r="M257" s="3">
        <v>15</v>
      </c>
      <c r="N257" s="54">
        <v>108</v>
      </c>
      <c r="O257" s="54">
        <v>2020</v>
      </c>
      <c r="P257" s="54">
        <v>13</v>
      </c>
      <c r="Q257" s="3">
        <v>128.9</v>
      </c>
      <c r="R257" s="3">
        <v>2002</v>
      </c>
      <c r="S257" s="3">
        <v>28</v>
      </c>
      <c r="T257" s="54">
        <v>105</v>
      </c>
      <c r="U257" s="54">
        <v>1993</v>
      </c>
      <c r="V257" s="54">
        <v>4</v>
      </c>
      <c r="W257" s="3">
        <v>69</v>
      </c>
      <c r="X257" s="3">
        <v>1995</v>
      </c>
      <c r="Y257" s="3">
        <v>7</v>
      </c>
      <c r="Z257" s="54">
        <v>100</v>
      </c>
      <c r="AA257" s="54">
        <v>1978</v>
      </c>
      <c r="AB257" s="54">
        <v>14</v>
      </c>
      <c r="AC257" s="3">
        <v>84</v>
      </c>
      <c r="AD257" s="3">
        <v>1979</v>
      </c>
      <c r="AE257" s="3">
        <v>29</v>
      </c>
      <c r="AF257" s="54">
        <v>64.400000000000006</v>
      </c>
      <c r="AG257" s="54">
        <v>1988</v>
      </c>
      <c r="AH257" s="54">
        <v>30</v>
      </c>
      <c r="AI257" s="3">
        <v>120</v>
      </c>
      <c r="AJ257" s="3">
        <v>1978</v>
      </c>
      <c r="AK257" s="3">
        <v>24</v>
      </c>
      <c r="AL257" s="54">
        <v>148</v>
      </c>
      <c r="AM257" s="54">
        <v>2015</v>
      </c>
      <c r="AN257" s="54">
        <v>28</v>
      </c>
      <c r="AO257" s="3">
        <v>133</v>
      </c>
      <c r="AP257" s="3">
        <v>1994</v>
      </c>
      <c r="AQ257" s="3">
        <v>24</v>
      </c>
    </row>
    <row r="258" spans="1:43" x14ac:dyDescent="0.25">
      <c r="A258" s="3">
        <v>21050310</v>
      </c>
      <c r="B258" s="3" t="s">
        <v>2825</v>
      </c>
      <c r="C258" s="3">
        <v>2.4468333329999998</v>
      </c>
      <c r="D258" s="3">
        <v>-76.168916670000002</v>
      </c>
      <c r="E258" s="3">
        <v>2750</v>
      </c>
      <c r="F258" s="3" t="s">
        <v>423</v>
      </c>
      <c r="G258" s="3" t="s">
        <v>422</v>
      </c>
      <c r="H258" s="54">
        <v>38</v>
      </c>
      <c r="I258" s="54">
        <v>1986</v>
      </c>
      <c r="J258" s="54">
        <v>18</v>
      </c>
      <c r="K258" s="3">
        <v>40</v>
      </c>
      <c r="L258" s="3">
        <v>2022</v>
      </c>
      <c r="M258" s="3">
        <v>25</v>
      </c>
      <c r="N258" s="54">
        <v>47</v>
      </c>
      <c r="O258" s="54">
        <v>2017</v>
      </c>
      <c r="P258" s="54">
        <v>7</v>
      </c>
      <c r="Q258" s="3">
        <v>70</v>
      </c>
      <c r="R258" s="3">
        <v>2014</v>
      </c>
      <c r="S258" s="3">
        <v>28</v>
      </c>
      <c r="T258" s="54">
        <v>49</v>
      </c>
      <c r="U258" s="54">
        <v>1997</v>
      </c>
      <c r="V258" s="54">
        <v>29</v>
      </c>
      <c r="W258" s="3">
        <v>88</v>
      </c>
      <c r="X258" s="3">
        <v>2021</v>
      </c>
      <c r="Y258" s="3">
        <v>21</v>
      </c>
      <c r="Z258" s="54">
        <v>58</v>
      </c>
      <c r="AA258" s="54">
        <v>2015</v>
      </c>
      <c r="AB258" s="54">
        <v>29</v>
      </c>
      <c r="AC258" s="3">
        <v>56</v>
      </c>
      <c r="AD258" s="3">
        <v>1985</v>
      </c>
      <c r="AE258" s="3">
        <v>19</v>
      </c>
      <c r="AF258" s="54">
        <v>67</v>
      </c>
      <c r="AG258" s="54">
        <v>1984</v>
      </c>
      <c r="AH258" s="54">
        <v>24</v>
      </c>
      <c r="AI258" s="3">
        <v>77</v>
      </c>
      <c r="AJ258" s="3">
        <v>2002</v>
      </c>
      <c r="AK258" s="3">
        <v>20</v>
      </c>
      <c r="AL258" s="54">
        <v>38</v>
      </c>
      <c r="AM258" s="54">
        <v>1985</v>
      </c>
      <c r="AN258" s="54">
        <v>5</v>
      </c>
      <c r="AO258" s="3">
        <v>52</v>
      </c>
      <c r="AP258" s="3">
        <v>2008</v>
      </c>
      <c r="AQ258" s="3">
        <v>1</v>
      </c>
    </row>
    <row r="259" spans="1:43" x14ac:dyDescent="0.25">
      <c r="A259" s="3">
        <v>21050320</v>
      </c>
      <c r="B259" s="3" t="s">
        <v>2826</v>
      </c>
      <c r="C259" s="3">
        <v>2.3434444440000002</v>
      </c>
      <c r="D259" s="3">
        <v>-76.30841667</v>
      </c>
      <c r="E259" s="3">
        <v>3253</v>
      </c>
      <c r="F259" s="3" t="s">
        <v>1618</v>
      </c>
      <c r="G259" s="3" t="s">
        <v>422</v>
      </c>
      <c r="H259" s="54">
        <v>125</v>
      </c>
      <c r="I259" s="54">
        <v>2009</v>
      </c>
      <c r="J259" s="54">
        <v>16</v>
      </c>
      <c r="K259" s="3">
        <v>35</v>
      </c>
      <c r="L259" s="3">
        <v>2024</v>
      </c>
      <c r="M259" s="3">
        <v>16</v>
      </c>
      <c r="N259" s="54">
        <v>125</v>
      </c>
      <c r="O259" s="54">
        <v>2009</v>
      </c>
      <c r="P259" s="54">
        <v>24</v>
      </c>
      <c r="Q259" s="3">
        <v>48</v>
      </c>
      <c r="R259" s="3">
        <v>2015</v>
      </c>
      <c r="S259" s="3">
        <v>25</v>
      </c>
      <c r="T259" s="54">
        <v>55</v>
      </c>
      <c r="U259" s="54">
        <v>2024</v>
      </c>
      <c r="V259" s="54">
        <v>29</v>
      </c>
      <c r="W259" s="3">
        <v>105</v>
      </c>
      <c r="X259" s="3">
        <v>2015</v>
      </c>
      <c r="Y259" s="3">
        <v>19</v>
      </c>
      <c r="Z259" s="54">
        <v>78</v>
      </c>
      <c r="AA259" s="54">
        <v>2021</v>
      </c>
      <c r="AB259" s="54">
        <v>22</v>
      </c>
      <c r="AC259" s="3">
        <v>70</v>
      </c>
      <c r="AD259" s="3">
        <v>2017</v>
      </c>
      <c r="AE259" s="3">
        <v>28</v>
      </c>
      <c r="AF259" s="54">
        <v>42</v>
      </c>
      <c r="AG259" s="54">
        <v>2017</v>
      </c>
      <c r="AH259" s="54">
        <v>24</v>
      </c>
      <c r="AI259" s="3">
        <v>40</v>
      </c>
      <c r="AJ259" s="3">
        <v>2015</v>
      </c>
      <c r="AK259" s="3">
        <v>14</v>
      </c>
      <c r="AL259" s="54">
        <v>39</v>
      </c>
      <c r="AM259" s="54">
        <v>2012</v>
      </c>
      <c r="AN259" s="54">
        <v>15</v>
      </c>
      <c r="AO259" s="3">
        <v>60</v>
      </c>
      <c r="AP259" s="3">
        <v>2014</v>
      </c>
      <c r="AQ259" s="3">
        <v>14</v>
      </c>
    </row>
    <row r="260" spans="1:43" x14ac:dyDescent="0.25">
      <c r="A260" s="3">
        <v>21055020</v>
      </c>
      <c r="B260" s="3" t="s">
        <v>2827</v>
      </c>
      <c r="C260" s="3">
        <v>2.38</v>
      </c>
      <c r="D260" s="3">
        <v>-75.89</v>
      </c>
      <c r="E260" s="3">
        <v>1070</v>
      </c>
      <c r="F260" s="3" t="s">
        <v>1906</v>
      </c>
      <c r="G260" s="3" t="s">
        <v>79</v>
      </c>
      <c r="H260" s="54">
        <v>89</v>
      </c>
      <c r="I260" s="54">
        <v>1989</v>
      </c>
      <c r="J260" s="54">
        <v>9</v>
      </c>
      <c r="K260" s="3">
        <v>125</v>
      </c>
      <c r="L260" s="3">
        <v>2021</v>
      </c>
      <c r="M260" s="3">
        <v>17</v>
      </c>
      <c r="N260" s="54">
        <v>155.80000000000001</v>
      </c>
      <c r="O260" s="54">
        <v>1999</v>
      </c>
      <c r="P260" s="54">
        <v>20</v>
      </c>
      <c r="Q260" s="3">
        <v>100.9</v>
      </c>
      <c r="R260" s="3">
        <v>1983</v>
      </c>
      <c r="S260" s="3">
        <v>21</v>
      </c>
      <c r="T260" s="54">
        <v>115.4</v>
      </c>
      <c r="U260" s="54">
        <v>2000</v>
      </c>
      <c r="V260" s="54">
        <v>17</v>
      </c>
      <c r="W260" s="3">
        <v>70.099999999999994</v>
      </c>
      <c r="X260" s="3">
        <v>2021</v>
      </c>
      <c r="Y260" s="3">
        <v>14</v>
      </c>
      <c r="Z260" s="54">
        <v>52.8</v>
      </c>
      <c r="AA260" s="54">
        <v>1996</v>
      </c>
      <c r="AB260" s="54">
        <v>2</v>
      </c>
      <c r="AC260" s="3">
        <v>44.8</v>
      </c>
      <c r="AD260" s="3">
        <v>1981</v>
      </c>
      <c r="AE260" s="3">
        <v>17</v>
      </c>
      <c r="AF260" s="54">
        <v>53.5</v>
      </c>
      <c r="AG260" s="54">
        <v>1986</v>
      </c>
      <c r="AH260" s="54">
        <v>28</v>
      </c>
      <c r="AI260" s="3">
        <v>68.599999999999994</v>
      </c>
      <c r="AJ260" s="3">
        <v>1979</v>
      </c>
      <c r="AK260" s="3">
        <v>25</v>
      </c>
      <c r="AL260" s="54">
        <v>128.69999999999999</v>
      </c>
      <c r="AM260" s="54">
        <v>2021</v>
      </c>
      <c r="AN260" s="54">
        <v>18</v>
      </c>
      <c r="AO260" s="3">
        <v>97.7</v>
      </c>
      <c r="AP260" s="3">
        <v>2004</v>
      </c>
      <c r="AQ260" s="3">
        <v>26</v>
      </c>
    </row>
    <row r="261" spans="1:43" x14ac:dyDescent="0.25">
      <c r="A261" s="3">
        <v>21055030</v>
      </c>
      <c r="B261" s="3" t="s">
        <v>2828</v>
      </c>
      <c r="C261" s="3">
        <v>2.2400000000000002</v>
      </c>
      <c r="D261" s="3">
        <v>-76.16</v>
      </c>
      <c r="E261" s="3">
        <v>2085</v>
      </c>
      <c r="F261" s="3" t="s">
        <v>423</v>
      </c>
      <c r="G261" s="3" t="s">
        <v>422</v>
      </c>
      <c r="H261" s="54">
        <v>49.6</v>
      </c>
      <c r="I261" s="54">
        <v>1996</v>
      </c>
      <c r="J261" s="54">
        <v>25</v>
      </c>
      <c r="K261" s="3">
        <v>78.8</v>
      </c>
      <c r="L261" s="3">
        <v>1993</v>
      </c>
      <c r="M261" s="3">
        <v>2</v>
      </c>
      <c r="N261" s="54">
        <v>100</v>
      </c>
      <c r="O261" s="54">
        <v>2018</v>
      </c>
      <c r="P261" s="54">
        <v>5</v>
      </c>
      <c r="Q261" s="3">
        <v>73.3</v>
      </c>
      <c r="R261" s="3">
        <v>2010</v>
      </c>
      <c r="S261" s="3">
        <v>13</v>
      </c>
      <c r="T261" s="54">
        <v>71.599999999999994</v>
      </c>
      <c r="U261" s="54">
        <v>1993</v>
      </c>
      <c r="V261" s="54">
        <v>13</v>
      </c>
      <c r="W261" s="3">
        <v>77</v>
      </c>
      <c r="X261" s="3">
        <v>2000</v>
      </c>
      <c r="Y261" s="3">
        <v>24</v>
      </c>
      <c r="Z261" s="54">
        <v>50.4</v>
      </c>
      <c r="AA261" s="54">
        <v>1981</v>
      </c>
      <c r="AB261" s="54">
        <v>12</v>
      </c>
      <c r="AC261" s="3">
        <v>74.5</v>
      </c>
      <c r="AD261" s="3">
        <v>1984</v>
      </c>
      <c r="AE261" s="3">
        <v>18</v>
      </c>
      <c r="AF261" s="54">
        <v>66.5</v>
      </c>
      <c r="AG261" s="54">
        <v>1971</v>
      </c>
      <c r="AH261" s="54">
        <v>20</v>
      </c>
      <c r="AI261" s="3">
        <v>54.1</v>
      </c>
      <c r="AJ261" s="3">
        <v>2021</v>
      </c>
      <c r="AK261" s="3">
        <v>20</v>
      </c>
      <c r="AL261" s="54">
        <v>65.599999999999994</v>
      </c>
      <c r="AM261" s="54">
        <v>1988</v>
      </c>
      <c r="AN261" s="54">
        <v>22</v>
      </c>
      <c r="AO261" s="3">
        <v>114.9</v>
      </c>
      <c r="AP261" s="3">
        <v>2008</v>
      </c>
      <c r="AQ261" s="3">
        <v>1</v>
      </c>
    </row>
    <row r="262" spans="1:43" x14ac:dyDescent="0.25">
      <c r="A262" s="3">
        <v>21057060</v>
      </c>
      <c r="B262" s="3" t="s">
        <v>2829</v>
      </c>
      <c r="C262" s="3">
        <v>2.46</v>
      </c>
      <c r="D262" s="3">
        <v>-75.760000000000005</v>
      </c>
      <c r="E262" s="3">
        <v>788</v>
      </c>
      <c r="F262" s="3" t="s">
        <v>354</v>
      </c>
      <c r="G262" s="3" t="s">
        <v>79</v>
      </c>
      <c r="H262" s="54">
        <v>143</v>
      </c>
      <c r="I262" s="54">
        <v>1982</v>
      </c>
      <c r="J262" s="54">
        <v>6</v>
      </c>
      <c r="K262" s="3">
        <v>112</v>
      </c>
      <c r="L262" s="3">
        <v>1988</v>
      </c>
      <c r="M262" s="3">
        <v>4</v>
      </c>
      <c r="N262" s="54">
        <v>125</v>
      </c>
      <c r="O262" s="54">
        <v>1986</v>
      </c>
      <c r="P262" s="54">
        <v>2</v>
      </c>
      <c r="Q262" s="3">
        <v>119</v>
      </c>
      <c r="R262" s="3">
        <v>1999</v>
      </c>
      <c r="S262" s="3">
        <v>4</v>
      </c>
      <c r="T262" s="54">
        <v>81</v>
      </c>
      <c r="U262" s="54">
        <v>2019</v>
      </c>
      <c r="V262" s="54">
        <v>25</v>
      </c>
      <c r="W262" s="3">
        <v>91</v>
      </c>
      <c r="X262" s="3">
        <v>1988</v>
      </c>
      <c r="Y262" s="3">
        <v>17</v>
      </c>
      <c r="Z262" s="54">
        <v>68</v>
      </c>
      <c r="AA262" s="54">
        <v>1988</v>
      </c>
      <c r="AB262" s="54">
        <v>5</v>
      </c>
      <c r="AC262" s="3">
        <v>43</v>
      </c>
      <c r="AD262" s="3">
        <v>2002</v>
      </c>
      <c r="AE262" s="3">
        <v>29</v>
      </c>
      <c r="AF262" s="54">
        <v>47</v>
      </c>
      <c r="AG262" s="54">
        <v>1992</v>
      </c>
      <c r="AH262" s="54">
        <v>24</v>
      </c>
      <c r="AI262" s="3">
        <v>111</v>
      </c>
      <c r="AJ262" s="3">
        <v>1986</v>
      </c>
      <c r="AK262" s="3">
        <v>17</v>
      </c>
      <c r="AL262" s="54">
        <v>112</v>
      </c>
      <c r="AM262" s="54">
        <v>2007</v>
      </c>
      <c r="AN262" s="54">
        <v>30</v>
      </c>
      <c r="AO262" s="3">
        <v>155</v>
      </c>
      <c r="AP262" s="3">
        <v>2012</v>
      </c>
      <c r="AQ262" s="3">
        <v>4</v>
      </c>
    </row>
    <row r="263" spans="1:43" x14ac:dyDescent="0.25">
      <c r="A263" s="3">
        <v>21060040</v>
      </c>
      <c r="B263" s="3" t="s">
        <v>2830</v>
      </c>
      <c r="C263" s="3">
        <v>2.2020277780000002</v>
      </c>
      <c r="D263" s="3">
        <v>-75.54858333</v>
      </c>
      <c r="E263" s="3">
        <v>1330</v>
      </c>
      <c r="F263" s="3" t="s">
        <v>382</v>
      </c>
      <c r="G263" s="3" t="s">
        <v>79</v>
      </c>
      <c r="H263" s="54">
        <v>108</v>
      </c>
      <c r="I263" s="54">
        <v>1974</v>
      </c>
      <c r="J263" s="54">
        <v>13</v>
      </c>
      <c r="K263" s="3">
        <v>80</v>
      </c>
      <c r="L263" s="3">
        <v>1989</v>
      </c>
      <c r="M263" s="3">
        <v>8</v>
      </c>
      <c r="N263" s="54">
        <v>113</v>
      </c>
      <c r="O263" s="54">
        <v>1987</v>
      </c>
      <c r="P263" s="54">
        <v>13</v>
      </c>
      <c r="Q263" s="3">
        <v>130</v>
      </c>
      <c r="R263" s="3">
        <v>1999</v>
      </c>
      <c r="S263" s="3">
        <v>27</v>
      </c>
      <c r="T263" s="54">
        <v>77</v>
      </c>
      <c r="U263" s="54">
        <v>2017</v>
      </c>
      <c r="V263" s="54">
        <v>7</v>
      </c>
      <c r="W263" s="3">
        <v>75</v>
      </c>
      <c r="X263" s="3">
        <v>1986</v>
      </c>
      <c r="Y263" s="3">
        <v>1</v>
      </c>
      <c r="Z263" s="54">
        <v>66</v>
      </c>
      <c r="AA263" s="54">
        <v>1975</v>
      </c>
      <c r="AB263" s="54">
        <v>2</v>
      </c>
      <c r="AC263" s="3">
        <v>40</v>
      </c>
      <c r="AD263" s="3">
        <v>1959</v>
      </c>
      <c r="AE263" s="3">
        <v>12</v>
      </c>
      <c r="AF263" s="54">
        <v>93</v>
      </c>
      <c r="AG263" s="54">
        <v>1986</v>
      </c>
      <c r="AH263" s="54">
        <v>28</v>
      </c>
      <c r="AI263" s="3">
        <v>95</v>
      </c>
      <c r="AJ263" s="3">
        <v>1973</v>
      </c>
      <c r="AK263" s="3">
        <v>6</v>
      </c>
      <c r="AL263" s="54">
        <v>75</v>
      </c>
      <c r="AM263" s="54">
        <v>1983</v>
      </c>
      <c r="AN263" s="54">
        <v>10</v>
      </c>
      <c r="AO263" s="3">
        <v>75</v>
      </c>
      <c r="AP263" s="3">
        <v>2014</v>
      </c>
      <c r="AQ263" s="3">
        <v>7</v>
      </c>
    </row>
    <row r="264" spans="1:43" x14ac:dyDescent="0.25">
      <c r="A264" s="3">
        <v>21060070</v>
      </c>
      <c r="B264" s="3" t="s">
        <v>2831</v>
      </c>
      <c r="C264" s="3">
        <v>2.3889166670000002</v>
      </c>
      <c r="D264" s="3">
        <v>-75.538083330000006</v>
      </c>
      <c r="E264" s="3">
        <v>850</v>
      </c>
      <c r="F264" s="3" t="s">
        <v>352</v>
      </c>
      <c r="G264" s="3" t="s">
        <v>79</v>
      </c>
      <c r="H264" s="54">
        <v>66</v>
      </c>
      <c r="I264" s="54">
        <v>2017</v>
      </c>
      <c r="J264" s="54">
        <v>17</v>
      </c>
      <c r="K264" s="3">
        <v>106</v>
      </c>
      <c r="L264" s="3">
        <v>1986</v>
      </c>
      <c r="M264" s="3">
        <v>17</v>
      </c>
      <c r="N264" s="54">
        <v>134</v>
      </c>
      <c r="O264" s="54">
        <v>2005</v>
      </c>
      <c r="P264" s="54">
        <v>9</v>
      </c>
      <c r="Q264" s="3">
        <v>136</v>
      </c>
      <c r="R264" s="3">
        <v>1976</v>
      </c>
      <c r="S264" s="3">
        <v>13</v>
      </c>
      <c r="T264" s="54">
        <v>80</v>
      </c>
      <c r="U264" s="54">
        <v>2009</v>
      </c>
      <c r="V264" s="54">
        <v>6</v>
      </c>
      <c r="W264" s="3">
        <v>59</v>
      </c>
      <c r="X264" s="3">
        <v>1980</v>
      </c>
      <c r="Y264" s="3">
        <v>10</v>
      </c>
      <c r="Z264" s="54">
        <v>55</v>
      </c>
      <c r="AA264" s="54">
        <v>2010</v>
      </c>
      <c r="AB264" s="54">
        <v>8</v>
      </c>
      <c r="AC264" s="3">
        <v>45</v>
      </c>
      <c r="AD264" s="3">
        <v>1997</v>
      </c>
      <c r="AE264" s="3">
        <v>8</v>
      </c>
      <c r="AF264" s="54">
        <v>45</v>
      </c>
      <c r="AG264" s="54">
        <v>1986</v>
      </c>
      <c r="AH264" s="54">
        <v>23</v>
      </c>
      <c r="AI264" s="3">
        <v>90</v>
      </c>
      <c r="AJ264" s="3">
        <v>1998</v>
      </c>
      <c r="AK264" s="3">
        <v>24</v>
      </c>
      <c r="AL264" s="54">
        <v>90</v>
      </c>
      <c r="AM264" s="54">
        <v>1975</v>
      </c>
      <c r="AN264" s="54">
        <v>9</v>
      </c>
      <c r="AO264" s="3">
        <v>87</v>
      </c>
      <c r="AP264" s="3">
        <v>1989</v>
      </c>
      <c r="AQ264" s="3">
        <v>24</v>
      </c>
    </row>
    <row r="265" spans="1:43" x14ac:dyDescent="0.25">
      <c r="A265" s="3">
        <v>21060080</v>
      </c>
      <c r="B265" s="3" t="s">
        <v>2832</v>
      </c>
      <c r="C265" s="3">
        <v>2.190083333</v>
      </c>
      <c r="D265" s="3">
        <v>-75.605055559999997</v>
      </c>
      <c r="E265" s="3">
        <v>990</v>
      </c>
      <c r="F265" s="3" t="s">
        <v>382</v>
      </c>
      <c r="G265" s="3" t="s">
        <v>79</v>
      </c>
      <c r="H265" s="54">
        <v>75</v>
      </c>
      <c r="I265" s="54">
        <v>2004</v>
      </c>
      <c r="J265" s="54">
        <v>16</v>
      </c>
      <c r="K265" s="3">
        <v>82</v>
      </c>
      <c r="L265" s="3">
        <v>2013</v>
      </c>
      <c r="M265" s="3">
        <v>8</v>
      </c>
      <c r="N265" s="54">
        <v>92</v>
      </c>
      <c r="O265" s="54">
        <v>2006</v>
      </c>
      <c r="P265" s="54">
        <v>12</v>
      </c>
      <c r="Q265" s="3">
        <v>60</v>
      </c>
      <c r="R265" s="3">
        <v>2011</v>
      </c>
      <c r="S265" s="3">
        <v>29</v>
      </c>
      <c r="T265" s="54">
        <v>61</v>
      </c>
      <c r="U265" s="54">
        <v>2021</v>
      </c>
      <c r="V265" s="54">
        <v>2</v>
      </c>
      <c r="W265" s="3">
        <v>70</v>
      </c>
      <c r="X265" s="3">
        <v>2008</v>
      </c>
      <c r="Y265" s="3">
        <v>16</v>
      </c>
      <c r="Z265" s="54">
        <v>50</v>
      </c>
      <c r="AA265" s="54">
        <v>2025</v>
      </c>
      <c r="AB265" s="54">
        <v>11</v>
      </c>
      <c r="AC265" s="3">
        <v>60</v>
      </c>
      <c r="AD265" s="3">
        <v>1978</v>
      </c>
      <c r="AE265" s="3">
        <v>3</v>
      </c>
      <c r="AF265" s="54">
        <v>39</v>
      </c>
      <c r="AG265" s="54">
        <v>2022</v>
      </c>
      <c r="AH265" s="54">
        <v>13</v>
      </c>
      <c r="AI265" s="3">
        <v>62</v>
      </c>
      <c r="AJ265" s="3">
        <v>1987</v>
      </c>
      <c r="AK265" s="3">
        <v>27</v>
      </c>
      <c r="AL265" s="54">
        <v>95</v>
      </c>
      <c r="AM265" s="54">
        <v>2017</v>
      </c>
      <c r="AN265" s="54">
        <v>10</v>
      </c>
      <c r="AO265" s="3">
        <v>84</v>
      </c>
      <c r="AP265" s="3">
        <v>1991</v>
      </c>
      <c r="AQ265" s="3">
        <v>22</v>
      </c>
    </row>
    <row r="266" spans="1:43" x14ac:dyDescent="0.25">
      <c r="A266" s="3">
        <v>21060090</v>
      </c>
      <c r="B266" s="3" t="s">
        <v>2833</v>
      </c>
      <c r="C266" s="3">
        <v>2.5748055559999998</v>
      </c>
      <c r="D266" s="3">
        <v>-75.435527780000001</v>
      </c>
      <c r="E266" s="3">
        <v>636</v>
      </c>
      <c r="F266" s="3" t="s">
        <v>357</v>
      </c>
      <c r="G266" s="3" t="s">
        <v>79</v>
      </c>
      <c r="H266" s="54">
        <v>92</v>
      </c>
      <c r="I266" s="54">
        <v>2012</v>
      </c>
      <c r="J266" s="54">
        <v>5</v>
      </c>
      <c r="K266" s="3">
        <v>100</v>
      </c>
      <c r="L266" s="3">
        <v>1979</v>
      </c>
      <c r="M266" s="3">
        <v>25</v>
      </c>
      <c r="N266" s="54">
        <v>108</v>
      </c>
      <c r="O266" s="54">
        <v>1997</v>
      </c>
      <c r="P266" s="54">
        <v>18</v>
      </c>
      <c r="Q266" s="3">
        <v>136</v>
      </c>
      <c r="R266" s="3">
        <v>1979</v>
      </c>
      <c r="S266" s="3">
        <v>26</v>
      </c>
      <c r="T266" s="54">
        <v>120</v>
      </c>
      <c r="U266" s="54">
        <v>1991</v>
      </c>
      <c r="V266" s="54">
        <v>20</v>
      </c>
      <c r="W266" s="3">
        <v>80</v>
      </c>
      <c r="X266" s="3">
        <v>1995</v>
      </c>
      <c r="Y266" s="3">
        <v>7</v>
      </c>
      <c r="Z266" s="54">
        <v>59</v>
      </c>
      <c r="AA266" s="54">
        <v>1988</v>
      </c>
      <c r="AB266" s="54">
        <v>6</v>
      </c>
      <c r="AC266" s="3">
        <v>50</v>
      </c>
      <c r="AD266" s="3">
        <v>1973</v>
      </c>
      <c r="AE266" s="3">
        <v>1</v>
      </c>
      <c r="AF266" s="54">
        <v>135</v>
      </c>
      <c r="AG266" s="54">
        <v>2000</v>
      </c>
      <c r="AH266" s="54">
        <v>22</v>
      </c>
      <c r="AI266" s="3">
        <v>113</v>
      </c>
      <c r="AJ266" s="3">
        <v>1995</v>
      </c>
      <c r="AK266" s="3">
        <v>8</v>
      </c>
      <c r="AL266" s="54">
        <v>135</v>
      </c>
      <c r="AM266" s="54">
        <v>2005</v>
      </c>
      <c r="AN266" s="54">
        <v>12</v>
      </c>
      <c r="AO266" s="3">
        <v>120</v>
      </c>
      <c r="AP266" s="3">
        <v>2003</v>
      </c>
      <c r="AQ266" s="3">
        <v>3</v>
      </c>
    </row>
    <row r="267" spans="1:43" x14ac:dyDescent="0.25">
      <c r="A267" s="3">
        <v>21060100</v>
      </c>
      <c r="B267" s="3" t="s">
        <v>2834</v>
      </c>
      <c r="C267" s="3">
        <v>2.317166667</v>
      </c>
      <c r="D267" s="3">
        <v>-75.503583329999998</v>
      </c>
      <c r="E267" s="3">
        <v>1460</v>
      </c>
      <c r="F267" s="3" t="s">
        <v>352</v>
      </c>
      <c r="G267" s="3" t="s">
        <v>79</v>
      </c>
      <c r="H267" s="54">
        <v>71</v>
      </c>
      <c r="I267" s="54">
        <v>2012</v>
      </c>
      <c r="J267" s="54">
        <v>18</v>
      </c>
      <c r="K267" s="3">
        <v>86</v>
      </c>
      <c r="L267" s="3">
        <v>2002</v>
      </c>
      <c r="M267" s="3">
        <v>27</v>
      </c>
      <c r="N267" s="54">
        <v>100</v>
      </c>
      <c r="O267" s="54">
        <v>1999</v>
      </c>
      <c r="P267" s="54">
        <v>22</v>
      </c>
      <c r="Q267" s="3">
        <v>100</v>
      </c>
      <c r="R267" s="3">
        <v>1986</v>
      </c>
      <c r="S267" s="3">
        <v>19</v>
      </c>
      <c r="T267" s="54">
        <v>100</v>
      </c>
      <c r="U267" s="54">
        <v>1998</v>
      </c>
      <c r="V267" s="54">
        <v>23</v>
      </c>
      <c r="W267" s="3">
        <v>47</v>
      </c>
      <c r="X267" s="3">
        <v>2010</v>
      </c>
      <c r="Y267" s="3">
        <v>19</v>
      </c>
      <c r="Z267" s="54">
        <v>127</v>
      </c>
      <c r="AA267" s="54">
        <v>1987</v>
      </c>
      <c r="AB267" s="54">
        <v>4</v>
      </c>
      <c r="AC267" s="3">
        <v>70</v>
      </c>
      <c r="AD267" s="3">
        <v>1983</v>
      </c>
      <c r="AE267" s="3">
        <v>27</v>
      </c>
      <c r="AF267" s="54">
        <v>57</v>
      </c>
      <c r="AG267" s="54">
        <v>2000</v>
      </c>
      <c r="AH267" s="54">
        <v>22</v>
      </c>
      <c r="AI267" s="3">
        <v>90</v>
      </c>
      <c r="AJ267" s="3">
        <v>1994</v>
      </c>
      <c r="AK267" s="3">
        <v>25</v>
      </c>
      <c r="AL267" s="54">
        <v>80</v>
      </c>
      <c r="AM267" s="54">
        <v>1991</v>
      </c>
      <c r="AN267" s="54">
        <v>16</v>
      </c>
      <c r="AO267" s="3">
        <v>130</v>
      </c>
      <c r="AP267" s="3">
        <v>2019</v>
      </c>
      <c r="AQ267" s="3">
        <v>13</v>
      </c>
    </row>
    <row r="268" spans="1:43" x14ac:dyDescent="0.25">
      <c r="A268" s="3">
        <v>21060110</v>
      </c>
      <c r="B268" s="3" t="s">
        <v>2835</v>
      </c>
      <c r="C268" s="3">
        <v>2.3214999999999999</v>
      </c>
      <c r="D268" s="3">
        <v>-75.624666669999996</v>
      </c>
      <c r="E268" s="3">
        <v>721</v>
      </c>
      <c r="F268" s="3" t="s">
        <v>352</v>
      </c>
      <c r="G268" s="3" t="s">
        <v>79</v>
      </c>
      <c r="H268" s="54">
        <v>80</v>
      </c>
      <c r="I268" s="54">
        <v>1992</v>
      </c>
      <c r="J268" s="54">
        <v>29</v>
      </c>
      <c r="K268" s="3">
        <v>150</v>
      </c>
      <c r="L268" s="3">
        <v>2012</v>
      </c>
      <c r="M268" s="3">
        <v>19</v>
      </c>
      <c r="N268" s="54">
        <v>77</v>
      </c>
      <c r="O268" s="54">
        <v>2006</v>
      </c>
      <c r="P268" s="54">
        <v>24</v>
      </c>
      <c r="Q268" s="3">
        <v>100</v>
      </c>
      <c r="R268" s="3">
        <v>1987</v>
      </c>
      <c r="S268" s="3">
        <v>2</v>
      </c>
      <c r="T268" s="54">
        <v>90</v>
      </c>
      <c r="U268" s="54">
        <v>2022</v>
      </c>
      <c r="V268" s="54">
        <v>18</v>
      </c>
      <c r="W268" s="3">
        <v>55</v>
      </c>
      <c r="X268" s="3">
        <v>1980</v>
      </c>
      <c r="Y268" s="3">
        <v>10</v>
      </c>
      <c r="Z268" s="54">
        <v>150</v>
      </c>
      <c r="AA268" s="54">
        <v>2022</v>
      </c>
      <c r="AB268" s="54">
        <v>17</v>
      </c>
      <c r="AC268" s="3">
        <v>24</v>
      </c>
      <c r="AD268" s="3">
        <v>2000</v>
      </c>
      <c r="AE268" s="3">
        <v>23</v>
      </c>
      <c r="AF268" s="54">
        <v>80</v>
      </c>
      <c r="AG268" s="54">
        <v>1986</v>
      </c>
      <c r="AH268" s="54">
        <v>23</v>
      </c>
      <c r="AI268" s="3">
        <v>100</v>
      </c>
      <c r="AJ268" s="3">
        <v>2002</v>
      </c>
      <c r="AK268" s="3">
        <v>28</v>
      </c>
      <c r="AL268" s="54">
        <v>110</v>
      </c>
      <c r="AM268" s="54">
        <v>1991</v>
      </c>
      <c r="AN268" s="54">
        <v>16</v>
      </c>
      <c r="AO268" s="3">
        <v>136</v>
      </c>
      <c r="AP268" s="3">
        <v>1990</v>
      </c>
      <c r="AQ268" s="3">
        <v>2</v>
      </c>
    </row>
    <row r="269" spans="1:43" x14ac:dyDescent="0.25">
      <c r="A269" s="3">
        <v>21065040</v>
      </c>
      <c r="B269" s="3" t="s">
        <v>2836</v>
      </c>
      <c r="C269" s="3">
        <v>2.2524999999999999</v>
      </c>
      <c r="D269" s="3">
        <v>-75.529444440000006</v>
      </c>
      <c r="E269" s="3">
        <v>1270</v>
      </c>
      <c r="F269" s="3" t="s">
        <v>382</v>
      </c>
      <c r="G269" s="3" t="s">
        <v>79</v>
      </c>
      <c r="H269" s="54">
        <v>62.9</v>
      </c>
      <c r="I269" s="54">
        <v>1984</v>
      </c>
      <c r="J269" s="54">
        <v>2</v>
      </c>
      <c r="K269" s="3">
        <v>82.8</v>
      </c>
      <c r="L269" s="3">
        <v>1974</v>
      </c>
      <c r="M269" s="3">
        <v>13</v>
      </c>
      <c r="N269" s="54">
        <v>72.8</v>
      </c>
      <c r="O269" s="54">
        <v>1994</v>
      </c>
      <c r="P269" s="54">
        <v>3</v>
      </c>
      <c r="Q269" s="3">
        <v>78</v>
      </c>
      <c r="R269" s="3">
        <v>1999</v>
      </c>
      <c r="S269" s="3">
        <v>27</v>
      </c>
      <c r="T269" s="54">
        <v>87.4</v>
      </c>
      <c r="U269" s="54">
        <v>1983</v>
      </c>
      <c r="V269" s="54">
        <v>17</v>
      </c>
      <c r="W269" s="3">
        <v>77</v>
      </c>
      <c r="X269" s="3">
        <v>2024</v>
      </c>
      <c r="Y269" s="3">
        <v>3</v>
      </c>
      <c r="Z269" s="54">
        <v>40</v>
      </c>
      <c r="AA269" s="54">
        <v>1975</v>
      </c>
      <c r="AB269" s="54">
        <v>4</v>
      </c>
      <c r="AC269" s="3">
        <v>87.6</v>
      </c>
      <c r="AD269" s="3">
        <v>1995</v>
      </c>
      <c r="AE269" s="3">
        <v>26</v>
      </c>
      <c r="AF269" s="54">
        <v>147.6</v>
      </c>
      <c r="AG269" s="54">
        <v>1995</v>
      </c>
      <c r="AH269" s="54">
        <v>20</v>
      </c>
      <c r="AI269" s="3">
        <v>80</v>
      </c>
      <c r="AJ269" s="3">
        <v>1996</v>
      </c>
      <c r="AK269" s="3">
        <v>14</v>
      </c>
      <c r="AL269" s="54">
        <v>97.2</v>
      </c>
      <c r="AM269" s="54">
        <v>2016</v>
      </c>
      <c r="AN269" s="54">
        <v>18</v>
      </c>
      <c r="AO269" s="3">
        <v>83.1</v>
      </c>
      <c r="AP269" s="3">
        <v>2017</v>
      </c>
      <c r="AQ269" s="3">
        <v>25</v>
      </c>
    </row>
    <row r="270" spans="1:43" x14ac:dyDescent="0.25">
      <c r="A270" s="3">
        <v>21080030</v>
      </c>
      <c r="B270" s="3" t="s">
        <v>2837</v>
      </c>
      <c r="C270" s="3">
        <v>2.669611111</v>
      </c>
      <c r="D270" s="3">
        <v>-75.528861109999994</v>
      </c>
      <c r="E270" s="3">
        <v>600</v>
      </c>
      <c r="F270" s="3" t="s">
        <v>359</v>
      </c>
      <c r="G270" s="3" t="s">
        <v>79</v>
      </c>
      <c r="H270" s="54">
        <v>111.9</v>
      </c>
      <c r="I270" s="54">
        <v>1999</v>
      </c>
      <c r="J270" s="54">
        <v>9</v>
      </c>
      <c r="K270" s="3">
        <v>114.6</v>
      </c>
      <c r="L270" s="3">
        <v>1996</v>
      </c>
      <c r="M270" s="3">
        <v>8</v>
      </c>
      <c r="N270" s="54">
        <v>137</v>
      </c>
      <c r="O270" s="54">
        <v>1994</v>
      </c>
      <c r="P270" s="54">
        <v>30</v>
      </c>
      <c r="Q270" s="3">
        <v>117</v>
      </c>
      <c r="R270" s="3">
        <v>2024</v>
      </c>
      <c r="S270" s="3">
        <v>1</v>
      </c>
      <c r="T270" s="54">
        <v>90</v>
      </c>
      <c r="U270" s="54">
        <v>1959</v>
      </c>
      <c r="V270" s="54">
        <v>3</v>
      </c>
      <c r="W270" s="3">
        <v>127</v>
      </c>
      <c r="X270" s="3">
        <v>2021</v>
      </c>
      <c r="Y270" s="3">
        <v>14</v>
      </c>
      <c r="Z270" s="54">
        <v>110</v>
      </c>
      <c r="AA270" s="54">
        <v>1984</v>
      </c>
      <c r="AB270" s="54">
        <v>7</v>
      </c>
      <c r="AC270" s="3">
        <v>80</v>
      </c>
      <c r="AD270" s="3">
        <v>1979</v>
      </c>
      <c r="AE270" s="3">
        <v>23</v>
      </c>
      <c r="AF270" s="54">
        <v>76</v>
      </c>
      <c r="AG270" s="54">
        <v>1978</v>
      </c>
      <c r="AH270" s="54">
        <v>25</v>
      </c>
      <c r="AI270" s="3">
        <v>139</v>
      </c>
      <c r="AJ270" s="3">
        <v>1989</v>
      </c>
      <c r="AK270" s="3">
        <v>23</v>
      </c>
      <c r="AL270" s="54">
        <v>125</v>
      </c>
      <c r="AM270" s="54">
        <v>2016</v>
      </c>
      <c r="AN270" s="54">
        <v>8</v>
      </c>
      <c r="AO270" s="3">
        <v>120.2</v>
      </c>
      <c r="AP270" s="3">
        <v>1990</v>
      </c>
      <c r="AQ270" s="3">
        <v>2</v>
      </c>
    </row>
    <row r="271" spans="1:43" x14ac:dyDescent="0.25">
      <c r="A271" s="3">
        <v>21080070</v>
      </c>
      <c r="B271" s="3" t="s">
        <v>2838</v>
      </c>
      <c r="C271" s="3">
        <v>2.6369166669999999</v>
      </c>
      <c r="D271" s="3">
        <v>-75.580916669999993</v>
      </c>
      <c r="E271" s="3">
        <v>650</v>
      </c>
      <c r="F271" s="3" t="s">
        <v>359</v>
      </c>
      <c r="G271" s="3" t="s">
        <v>79</v>
      </c>
      <c r="H271" s="54">
        <v>106</v>
      </c>
      <c r="I271" s="54">
        <v>1994</v>
      </c>
      <c r="J271" s="54">
        <v>29</v>
      </c>
      <c r="K271" s="3">
        <v>102</v>
      </c>
      <c r="L271" s="3">
        <v>2022</v>
      </c>
      <c r="M271" s="3">
        <v>26</v>
      </c>
      <c r="N271" s="54">
        <v>135</v>
      </c>
      <c r="O271" s="54">
        <v>2017</v>
      </c>
      <c r="P271" s="54">
        <v>1</v>
      </c>
      <c r="Q271" s="3">
        <v>143</v>
      </c>
      <c r="R271" s="3">
        <v>1996</v>
      </c>
      <c r="S271" s="3">
        <v>18</v>
      </c>
      <c r="T271" s="54">
        <v>105</v>
      </c>
      <c r="U271" s="54">
        <v>2017</v>
      </c>
      <c r="V271" s="54">
        <v>13</v>
      </c>
      <c r="W271" s="3">
        <v>94</v>
      </c>
      <c r="X271" s="3">
        <v>1999</v>
      </c>
      <c r="Y271" s="3">
        <v>7</v>
      </c>
      <c r="Z271" s="54">
        <v>87</v>
      </c>
      <c r="AA271" s="54">
        <v>2010</v>
      </c>
      <c r="AB271" s="54">
        <v>8</v>
      </c>
      <c r="AC271" s="3">
        <v>94</v>
      </c>
      <c r="AD271" s="3">
        <v>2021</v>
      </c>
      <c r="AE271" s="3">
        <v>26</v>
      </c>
      <c r="AF271" s="54">
        <v>92</v>
      </c>
      <c r="AG271" s="54">
        <v>1988</v>
      </c>
      <c r="AH271" s="54">
        <v>30</v>
      </c>
      <c r="AI271" s="3">
        <v>136</v>
      </c>
      <c r="AJ271" s="3">
        <v>2005</v>
      </c>
      <c r="AK271" s="3">
        <v>24</v>
      </c>
      <c r="AL271" s="54">
        <v>121</v>
      </c>
      <c r="AM271" s="54">
        <v>2010</v>
      </c>
      <c r="AN271" s="54">
        <v>5</v>
      </c>
      <c r="AO271" s="3">
        <v>129</v>
      </c>
      <c r="AP271" s="3">
        <v>1996</v>
      </c>
      <c r="AQ271" s="3">
        <v>4</v>
      </c>
    </row>
    <row r="272" spans="1:43" x14ac:dyDescent="0.25">
      <c r="A272" s="3">
        <v>21080080</v>
      </c>
      <c r="B272" s="3" t="s">
        <v>2839</v>
      </c>
      <c r="C272" s="3">
        <v>2.7930555560000001</v>
      </c>
      <c r="D272" s="3">
        <v>-75.632000000000005</v>
      </c>
      <c r="E272" s="3">
        <v>1800</v>
      </c>
      <c r="F272" s="3" t="s">
        <v>363</v>
      </c>
      <c r="G272" s="3" t="s">
        <v>79</v>
      </c>
      <c r="H272" s="54">
        <v>77.5</v>
      </c>
      <c r="I272" s="54">
        <v>1992</v>
      </c>
      <c r="J272" s="54">
        <v>6</v>
      </c>
      <c r="K272" s="3">
        <v>74</v>
      </c>
      <c r="L272" s="3">
        <v>1999</v>
      </c>
      <c r="M272" s="3">
        <v>10</v>
      </c>
      <c r="N272" s="54">
        <v>140</v>
      </c>
      <c r="O272" s="54">
        <v>2000</v>
      </c>
      <c r="P272" s="54">
        <v>26</v>
      </c>
      <c r="Q272" s="3">
        <v>109.7</v>
      </c>
      <c r="R272" s="3">
        <v>2009</v>
      </c>
      <c r="S272" s="3">
        <v>11</v>
      </c>
      <c r="T272" s="54">
        <v>111</v>
      </c>
      <c r="U272" s="54">
        <v>2017</v>
      </c>
      <c r="V272" s="54">
        <v>9</v>
      </c>
      <c r="W272" s="3">
        <v>78</v>
      </c>
      <c r="X272" s="3">
        <v>1995</v>
      </c>
      <c r="Y272" s="3">
        <v>7</v>
      </c>
      <c r="Z272" s="54">
        <v>124</v>
      </c>
      <c r="AA272" s="54">
        <v>1995</v>
      </c>
      <c r="AB272" s="54">
        <v>24</v>
      </c>
      <c r="AC272" s="3">
        <v>86</v>
      </c>
      <c r="AD272" s="3">
        <v>1995</v>
      </c>
      <c r="AE272" s="3">
        <v>3</v>
      </c>
      <c r="AF272" s="54">
        <v>90.6</v>
      </c>
      <c r="AG272" s="54">
        <v>2001</v>
      </c>
      <c r="AH272" s="54">
        <v>9</v>
      </c>
      <c r="AI272" s="3">
        <v>125</v>
      </c>
      <c r="AJ272" s="3">
        <v>1977</v>
      </c>
      <c r="AK272" s="3">
        <v>26</v>
      </c>
      <c r="AL272" s="54">
        <v>102.3</v>
      </c>
      <c r="AM272" s="54">
        <v>2004</v>
      </c>
      <c r="AN272" s="54">
        <v>24</v>
      </c>
      <c r="AO272" s="3">
        <v>69.8</v>
      </c>
      <c r="AP272" s="3">
        <v>1990</v>
      </c>
      <c r="AQ272" s="3">
        <v>2</v>
      </c>
    </row>
    <row r="273" spans="1:43" x14ac:dyDescent="0.25">
      <c r="A273" s="3">
        <v>21080100</v>
      </c>
      <c r="B273" s="3" t="s">
        <v>2840</v>
      </c>
      <c r="C273" s="3">
        <v>2.7728333329999999</v>
      </c>
      <c r="D273" s="3">
        <v>-75.613055560000006</v>
      </c>
      <c r="E273" s="3">
        <v>1800</v>
      </c>
      <c r="F273" s="3" t="s">
        <v>363</v>
      </c>
      <c r="G273" s="3" t="s">
        <v>79</v>
      </c>
      <c r="H273" s="54">
        <v>132.69999999999999</v>
      </c>
      <c r="I273" s="54">
        <v>1986</v>
      </c>
      <c r="J273" s="54">
        <v>5</v>
      </c>
      <c r="K273" s="3">
        <v>130</v>
      </c>
      <c r="L273" s="3">
        <v>2005</v>
      </c>
      <c r="M273" s="3">
        <v>10</v>
      </c>
      <c r="N273" s="54">
        <v>90</v>
      </c>
      <c r="O273" s="54">
        <v>2009</v>
      </c>
      <c r="P273" s="54">
        <v>18</v>
      </c>
      <c r="Q273" s="3">
        <v>134</v>
      </c>
      <c r="R273" s="3">
        <v>2008</v>
      </c>
      <c r="S273" s="3">
        <v>12</v>
      </c>
      <c r="T273" s="54">
        <v>199</v>
      </c>
      <c r="U273" s="54">
        <v>1986</v>
      </c>
      <c r="V273" s="54">
        <v>14</v>
      </c>
      <c r="W273" s="3">
        <v>102</v>
      </c>
      <c r="X273" s="3">
        <v>1977</v>
      </c>
      <c r="Y273" s="3">
        <v>12</v>
      </c>
      <c r="Z273" s="54">
        <v>110</v>
      </c>
      <c r="AA273" s="54">
        <v>2018</v>
      </c>
      <c r="AB273" s="54">
        <v>5</v>
      </c>
      <c r="AC273" s="3">
        <v>90</v>
      </c>
      <c r="AD273" s="3">
        <v>2020</v>
      </c>
      <c r="AE273" s="3">
        <v>28</v>
      </c>
      <c r="AF273" s="54">
        <v>140</v>
      </c>
      <c r="AG273" s="54">
        <v>2013</v>
      </c>
      <c r="AH273" s="54">
        <v>30</v>
      </c>
      <c r="AI273" s="3">
        <v>117</v>
      </c>
      <c r="AJ273" s="3">
        <v>1984</v>
      </c>
      <c r="AK273" s="3">
        <v>22</v>
      </c>
      <c r="AL273" s="54">
        <v>99</v>
      </c>
      <c r="AM273" s="54">
        <v>1984</v>
      </c>
      <c r="AN273" s="54">
        <v>19</v>
      </c>
      <c r="AO273" s="3">
        <v>101</v>
      </c>
      <c r="AP273" s="3">
        <v>2000</v>
      </c>
      <c r="AQ273" s="3">
        <v>7</v>
      </c>
    </row>
    <row r="274" spans="1:43" x14ac:dyDescent="0.25">
      <c r="A274" s="3">
        <v>21080110</v>
      </c>
      <c r="B274" s="3" t="s">
        <v>2841</v>
      </c>
      <c r="C274" s="3">
        <v>2.58</v>
      </c>
      <c r="D274" s="3">
        <v>-75.72</v>
      </c>
      <c r="E274" s="3">
        <v>1000</v>
      </c>
      <c r="F274" s="3" t="s">
        <v>354</v>
      </c>
      <c r="G274" s="3" t="s">
        <v>79</v>
      </c>
      <c r="H274" s="54">
        <v>105.3</v>
      </c>
      <c r="I274" s="54">
        <v>1996</v>
      </c>
      <c r="J274" s="54">
        <v>28</v>
      </c>
      <c r="K274" s="3">
        <v>105.3</v>
      </c>
      <c r="L274" s="3">
        <v>1998</v>
      </c>
      <c r="M274" s="3">
        <v>9</v>
      </c>
      <c r="N274" s="54">
        <v>95</v>
      </c>
      <c r="O274" s="54">
        <v>2015</v>
      </c>
      <c r="P274" s="54">
        <v>2</v>
      </c>
      <c r="Q274" s="3">
        <v>103</v>
      </c>
      <c r="R274" s="3">
        <v>2002</v>
      </c>
      <c r="S274" s="3">
        <v>28</v>
      </c>
      <c r="T274" s="54">
        <v>126.5</v>
      </c>
      <c r="U274" s="54">
        <v>1999</v>
      </c>
      <c r="V274" s="54">
        <v>2</v>
      </c>
      <c r="W274" s="3">
        <v>120</v>
      </c>
      <c r="X274" s="3">
        <v>1995</v>
      </c>
      <c r="Y274" s="3">
        <v>7</v>
      </c>
      <c r="Z274" s="54">
        <v>92.1</v>
      </c>
      <c r="AA274" s="54">
        <v>1988</v>
      </c>
      <c r="AB274" s="54">
        <v>5</v>
      </c>
      <c r="AC274" s="3">
        <v>100.5</v>
      </c>
      <c r="AD274" s="3">
        <v>2020</v>
      </c>
      <c r="AE274" s="3">
        <v>20</v>
      </c>
      <c r="AF274" s="54">
        <v>90</v>
      </c>
      <c r="AG274" s="54">
        <v>1988</v>
      </c>
      <c r="AH274" s="54">
        <v>29</v>
      </c>
      <c r="AI274" s="3">
        <v>93.7</v>
      </c>
      <c r="AJ274" s="3">
        <v>1998</v>
      </c>
      <c r="AK274" s="3">
        <v>24</v>
      </c>
      <c r="AL274" s="54">
        <v>100.7</v>
      </c>
      <c r="AM274" s="54">
        <v>2020</v>
      </c>
      <c r="AN274" s="54">
        <v>6</v>
      </c>
      <c r="AO274" s="3">
        <v>95</v>
      </c>
      <c r="AP274" s="3">
        <v>2024</v>
      </c>
      <c r="AQ274" s="3">
        <v>5</v>
      </c>
    </row>
    <row r="275" spans="1:43" x14ac:dyDescent="0.25">
      <c r="A275" s="3">
        <v>21085030</v>
      </c>
      <c r="B275" s="3" t="s">
        <v>2842</v>
      </c>
      <c r="C275" s="3">
        <v>2.76</v>
      </c>
      <c r="D275" s="3">
        <v>-75.58</v>
      </c>
      <c r="E275" s="3">
        <v>1030</v>
      </c>
      <c r="F275" s="3" t="s">
        <v>363</v>
      </c>
      <c r="G275" s="3" t="s">
        <v>79</v>
      </c>
      <c r="H275" s="54">
        <v>120.2</v>
      </c>
      <c r="I275" s="54">
        <v>2013</v>
      </c>
      <c r="J275" s="54">
        <v>16</v>
      </c>
      <c r="K275" s="3">
        <v>150.4</v>
      </c>
      <c r="L275" s="3">
        <v>2021</v>
      </c>
      <c r="M275" s="3">
        <v>13</v>
      </c>
      <c r="N275" s="54">
        <v>113.4</v>
      </c>
      <c r="O275" s="54">
        <v>2016</v>
      </c>
      <c r="P275" s="54">
        <v>10</v>
      </c>
      <c r="Q275" s="3">
        <v>130</v>
      </c>
      <c r="R275" s="3">
        <v>2025</v>
      </c>
      <c r="S275" s="3">
        <v>22</v>
      </c>
      <c r="T275" s="54">
        <v>113.5</v>
      </c>
      <c r="U275" s="54">
        <v>2010</v>
      </c>
      <c r="V275" s="54">
        <v>21</v>
      </c>
      <c r="W275" s="3">
        <v>92.1</v>
      </c>
      <c r="X275" s="3">
        <v>2021</v>
      </c>
      <c r="Y275" s="3">
        <v>9</v>
      </c>
      <c r="Z275" s="54">
        <v>59</v>
      </c>
      <c r="AA275" s="54">
        <v>2024</v>
      </c>
      <c r="AB275" s="54">
        <v>5</v>
      </c>
      <c r="AC275" s="3">
        <v>81</v>
      </c>
      <c r="AD275" s="3">
        <v>1992</v>
      </c>
      <c r="AE275" s="3">
        <v>15</v>
      </c>
      <c r="AF275" s="54">
        <v>97.1</v>
      </c>
      <c r="AG275" s="54">
        <v>2025</v>
      </c>
      <c r="AH275" s="54">
        <v>24</v>
      </c>
      <c r="AI275" s="3">
        <v>92</v>
      </c>
      <c r="AJ275" s="3">
        <v>2004</v>
      </c>
      <c r="AK275" s="3">
        <v>29</v>
      </c>
      <c r="AL275" s="54">
        <v>103.5</v>
      </c>
      <c r="AM275" s="54">
        <v>2001</v>
      </c>
      <c r="AN275" s="54">
        <v>27</v>
      </c>
      <c r="AO275" s="3">
        <v>135</v>
      </c>
      <c r="AP275" s="3">
        <v>1990</v>
      </c>
      <c r="AQ275" s="3">
        <v>2</v>
      </c>
    </row>
    <row r="276" spans="1:43" x14ac:dyDescent="0.25">
      <c r="A276" s="3">
        <v>21090020</v>
      </c>
      <c r="B276" s="3" t="s">
        <v>2843</v>
      </c>
      <c r="C276" s="3">
        <v>2.8555555560000001</v>
      </c>
      <c r="D276" s="3">
        <v>-75.399194440000002</v>
      </c>
      <c r="E276" s="3">
        <v>620</v>
      </c>
      <c r="F276" s="3" t="s">
        <v>371</v>
      </c>
      <c r="G276" s="3" t="s">
        <v>79</v>
      </c>
      <c r="H276" s="54">
        <v>132</v>
      </c>
      <c r="I276" s="54">
        <v>1971</v>
      </c>
      <c r="J276" s="54">
        <v>16</v>
      </c>
      <c r="K276" s="3">
        <v>111</v>
      </c>
      <c r="L276" s="3">
        <v>1984</v>
      </c>
      <c r="M276" s="3">
        <v>14</v>
      </c>
      <c r="N276" s="54">
        <v>125</v>
      </c>
      <c r="O276" s="54">
        <v>1991</v>
      </c>
      <c r="P276" s="54">
        <v>24</v>
      </c>
      <c r="Q276" s="3">
        <v>105</v>
      </c>
      <c r="R276" s="3">
        <v>2006</v>
      </c>
      <c r="S276" s="3">
        <v>4</v>
      </c>
      <c r="T276" s="54">
        <v>170</v>
      </c>
      <c r="U276" s="54">
        <v>2009</v>
      </c>
      <c r="V276" s="54">
        <v>15</v>
      </c>
      <c r="W276" s="3">
        <v>110</v>
      </c>
      <c r="X276" s="3">
        <v>2020</v>
      </c>
      <c r="Y276" s="3">
        <v>10</v>
      </c>
      <c r="Z276" s="54">
        <v>65</v>
      </c>
      <c r="AA276" s="54">
        <v>2002</v>
      </c>
      <c r="AB276" s="54">
        <v>5</v>
      </c>
      <c r="AC276" s="3">
        <v>48</v>
      </c>
      <c r="AD276" s="3">
        <v>1998</v>
      </c>
      <c r="AE276" s="3">
        <v>18</v>
      </c>
      <c r="AF276" s="54">
        <v>100</v>
      </c>
      <c r="AG276" s="54">
        <v>2004</v>
      </c>
      <c r="AH276" s="54">
        <v>7</v>
      </c>
      <c r="AI276" s="3">
        <v>140</v>
      </c>
      <c r="AJ276" s="3">
        <v>1987</v>
      </c>
      <c r="AK276" s="3">
        <v>1</v>
      </c>
      <c r="AL276" s="54">
        <v>135</v>
      </c>
      <c r="AM276" s="54">
        <v>1992</v>
      </c>
      <c r="AN276" s="54">
        <v>2</v>
      </c>
      <c r="AO276" s="3">
        <v>128</v>
      </c>
      <c r="AP276" s="3">
        <v>1990</v>
      </c>
      <c r="AQ276" s="3">
        <v>25</v>
      </c>
    </row>
    <row r="277" spans="1:43" x14ac:dyDescent="0.25">
      <c r="A277" s="3">
        <v>21090040</v>
      </c>
      <c r="B277" s="3" t="s">
        <v>2844</v>
      </c>
      <c r="C277" s="3">
        <v>2.7775833329999999</v>
      </c>
      <c r="D277" s="3">
        <v>-75.347527779999993</v>
      </c>
      <c r="E277" s="3">
        <v>460</v>
      </c>
      <c r="F277" s="3" t="s">
        <v>371</v>
      </c>
      <c r="G277" s="3" t="s">
        <v>79</v>
      </c>
      <c r="H277" s="54">
        <v>100</v>
      </c>
      <c r="I277" s="54">
        <v>1999</v>
      </c>
      <c r="J277" s="54">
        <v>10</v>
      </c>
      <c r="K277" s="3">
        <v>122</v>
      </c>
      <c r="L277" s="3">
        <v>1999</v>
      </c>
      <c r="M277" s="3">
        <v>16</v>
      </c>
      <c r="N277" s="54">
        <v>110</v>
      </c>
      <c r="O277" s="54">
        <v>2003</v>
      </c>
      <c r="P277" s="54">
        <v>25</v>
      </c>
      <c r="Q277" s="3">
        <v>135</v>
      </c>
      <c r="R277" s="3">
        <v>2007</v>
      </c>
      <c r="S277" s="3">
        <v>5</v>
      </c>
      <c r="T277" s="54">
        <v>114</v>
      </c>
      <c r="U277" s="54">
        <v>1983</v>
      </c>
      <c r="V277" s="54">
        <v>17</v>
      </c>
      <c r="W277" s="3">
        <v>90</v>
      </c>
      <c r="X277" s="3">
        <v>1984</v>
      </c>
      <c r="Y277" s="3">
        <v>2</v>
      </c>
      <c r="Z277" s="54">
        <v>78</v>
      </c>
      <c r="AA277" s="54">
        <v>2004</v>
      </c>
      <c r="AB277" s="54">
        <v>8</v>
      </c>
      <c r="AC277" s="3">
        <v>81</v>
      </c>
      <c r="AD277" s="3">
        <v>2025</v>
      </c>
      <c r="AE277" s="3">
        <v>9</v>
      </c>
      <c r="AF277" s="54">
        <v>97</v>
      </c>
      <c r="AG277" s="54">
        <v>2016</v>
      </c>
      <c r="AH277" s="54">
        <v>13</v>
      </c>
      <c r="AI277" s="3">
        <v>97</v>
      </c>
      <c r="AJ277" s="3">
        <v>1970</v>
      </c>
      <c r="AK277" s="3">
        <v>26</v>
      </c>
      <c r="AL277" s="54">
        <v>130</v>
      </c>
      <c r="AM277" s="54">
        <v>2007</v>
      </c>
      <c r="AN277" s="54">
        <v>25</v>
      </c>
      <c r="AO277" s="3">
        <v>131</v>
      </c>
      <c r="AP277" s="3">
        <v>2004</v>
      </c>
      <c r="AQ277" s="3">
        <v>8</v>
      </c>
    </row>
    <row r="278" spans="1:43" x14ac:dyDescent="0.25">
      <c r="A278" s="3">
        <v>21090110</v>
      </c>
      <c r="B278" s="3" t="s">
        <v>2845</v>
      </c>
      <c r="C278" s="3">
        <v>2.8655277780000001</v>
      </c>
      <c r="D278" s="3">
        <v>-75.339888889999997</v>
      </c>
      <c r="E278" s="3">
        <v>454</v>
      </c>
      <c r="F278" s="3" t="s">
        <v>371</v>
      </c>
      <c r="G278" s="3" t="s">
        <v>79</v>
      </c>
      <c r="H278" s="54">
        <v>140</v>
      </c>
      <c r="I278" s="54">
        <v>1999</v>
      </c>
      <c r="J278" s="54">
        <v>10</v>
      </c>
      <c r="K278" s="3">
        <v>115.3</v>
      </c>
      <c r="L278" s="3">
        <v>1999</v>
      </c>
      <c r="M278" s="3">
        <v>16</v>
      </c>
      <c r="N278" s="54">
        <v>110</v>
      </c>
      <c r="O278" s="54">
        <v>1994</v>
      </c>
      <c r="P278" s="54">
        <v>12</v>
      </c>
      <c r="Q278" s="3">
        <v>110.8</v>
      </c>
      <c r="R278" s="3">
        <v>2007</v>
      </c>
      <c r="S278" s="3">
        <v>24</v>
      </c>
      <c r="T278" s="54">
        <v>102.8</v>
      </c>
      <c r="U278" s="54">
        <v>1990</v>
      </c>
      <c r="V278" s="54">
        <v>2</v>
      </c>
      <c r="W278" s="3">
        <v>82</v>
      </c>
      <c r="X278" s="3">
        <v>2011</v>
      </c>
      <c r="Y278" s="3">
        <v>2</v>
      </c>
      <c r="Z278" s="54">
        <v>85</v>
      </c>
      <c r="AA278" s="54">
        <v>2011</v>
      </c>
      <c r="AB278" s="54">
        <v>15</v>
      </c>
      <c r="AC278" s="3">
        <v>71</v>
      </c>
      <c r="AD278" s="3">
        <v>1970</v>
      </c>
      <c r="AE278" s="3">
        <v>29</v>
      </c>
      <c r="AF278" s="54">
        <v>95</v>
      </c>
      <c r="AG278" s="54">
        <v>2022</v>
      </c>
      <c r="AH278" s="54">
        <v>19</v>
      </c>
      <c r="AI278" s="3">
        <v>125</v>
      </c>
      <c r="AJ278" s="3">
        <v>1987</v>
      </c>
      <c r="AK278" s="3">
        <v>1</v>
      </c>
      <c r="AL278" s="54">
        <v>132</v>
      </c>
      <c r="AM278" s="54">
        <v>2019</v>
      </c>
      <c r="AN278" s="54">
        <v>10</v>
      </c>
      <c r="AO278" s="3">
        <v>105.9</v>
      </c>
      <c r="AP278" s="3">
        <v>1991</v>
      </c>
      <c r="AQ278" s="3">
        <v>2</v>
      </c>
    </row>
    <row r="279" spans="1:43" x14ac:dyDescent="0.25">
      <c r="A279" s="3">
        <v>21095010</v>
      </c>
      <c r="B279" s="3" t="s">
        <v>2846</v>
      </c>
      <c r="C279" s="3">
        <v>2.8288055559999998</v>
      </c>
      <c r="D279" s="3">
        <v>-75.331166670000002</v>
      </c>
      <c r="E279" s="3">
        <v>460</v>
      </c>
      <c r="F279" s="3" t="s">
        <v>371</v>
      </c>
      <c r="G279" s="3" t="s">
        <v>79</v>
      </c>
      <c r="H279" s="54">
        <v>130</v>
      </c>
      <c r="I279" s="54">
        <v>2012</v>
      </c>
      <c r="J279" s="54">
        <v>7</v>
      </c>
      <c r="K279" s="3">
        <v>111.3</v>
      </c>
      <c r="L279" s="3">
        <v>2011</v>
      </c>
      <c r="M279" s="3">
        <v>12</v>
      </c>
      <c r="N279" s="54">
        <v>135</v>
      </c>
      <c r="O279" s="54">
        <v>2011</v>
      </c>
      <c r="P279" s="54">
        <v>22</v>
      </c>
      <c r="Q279" s="3">
        <v>115.7</v>
      </c>
      <c r="R279" s="3">
        <v>2009</v>
      </c>
      <c r="S279" s="3">
        <v>7</v>
      </c>
      <c r="T279" s="54">
        <v>94.5</v>
      </c>
      <c r="U279" s="54">
        <v>1993</v>
      </c>
      <c r="V279" s="54">
        <v>4</v>
      </c>
      <c r="W279" s="3">
        <v>85.9</v>
      </c>
      <c r="X279" s="3">
        <v>2006</v>
      </c>
      <c r="Y279" s="3">
        <v>10</v>
      </c>
      <c r="Z279" s="54">
        <v>77.5</v>
      </c>
      <c r="AA279" s="54">
        <v>2011</v>
      </c>
      <c r="AB279" s="54">
        <v>15</v>
      </c>
      <c r="AC279" s="3">
        <v>52.3</v>
      </c>
      <c r="AD279" s="3">
        <v>2008</v>
      </c>
      <c r="AE279" s="3">
        <v>16</v>
      </c>
      <c r="AF279" s="54">
        <v>85.5</v>
      </c>
      <c r="AG279" s="54">
        <v>2000</v>
      </c>
      <c r="AH279" s="54">
        <v>22</v>
      </c>
      <c r="AI279" s="3">
        <v>149</v>
      </c>
      <c r="AJ279" s="3">
        <v>2008</v>
      </c>
      <c r="AK279" s="3">
        <v>27</v>
      </c>
      <c r="AL279" s="54">
        <v>110</v>
      </c>
      <c r="AM279" s="54">
        <v>1972</v>
      </c>
      <c r="AN279" s="54">
        <v>5</v>
      </c>
      <c r="AO279" s="3">
        <v>150.30000000000001</v>
      </c>
      <c r="AP279" s="3">
        <v>1999</v>
      </c>
      <c r="AQ279" s="3">
        <v>14</v>
      </c>
    </row>
    <row r="280" spans="1:43" x14ac:dyDescent="0.25">
      <c r="A280" s="3">
        <v>21100070</v>
      </c>
      <c r="B280" s="3" t="s">
        <v>2847</v>
      </c>
      <c r="C280" s="3">
        <v>2.5617222220000002</v>
      </c>
      <c r="D280" s="3">
        <v>-75.235138890000002</v>
      </c>
      <c r="E280" s="3">
        <v>1750</v>
      </c>
      <c r="F280" s="3" t="s">
        <v>1878</v>
      </c>
      <c r="G280" s="3" t="s">
        <v>79</v>
      </c>
      <c r="H280" s="54">
        <v>70</v>
      </c>
      <c r="I280" s="54">
        <v>2000</v>
      </c>
      <c r="J280" s="54">
        <v>19</v>
      </c>
      <c r="K280" s="3">
        <v>90</v>
      </c>
      <c r="L280" s="3">
        <v>2002</v>
      </c>
      <c r="M280" s="3">
        <v>3</v>
      </c>
      <c r="N280" s="54">
        <v>89</v>
      </c>
      <c r="O280" s="54">
        <v>2012</v>
      </c>
      <c r="P280" s="54">
        <v>26</v>
      </c>
      <c r="Q280" s="3">
        <v>110</v>
      </c>
      <c r="R280" s="3">
        <v>2000</v>
      </c>
      <c r="S280" s="3">
        <v>19</v>
      </c>
      <c r="T280" s="54">
        <v>90</v>
      </c>
      <c r="U280" s="54">
        <v>2002</v>
      </c>
      <c r="V280" s="54">
        <v>21</v>
      </c>
      <c r="W280" s="3">
        <v>95</v>
      </c>
      <c r="X280" s="3">
        <v>2007</v>
      </c>
      <c r="Y280" s="3">
        <v>23</v>
      </c>
      <c r="Z280" s="54">
        <v>90</v>
      </c>
      <c r="AA280" s="54">
        <v>2001</v>
      </c>
      <c r="AB280" s="54">
        <v>28</v>
      </c>
      <c r="AC280" s="3">
        <v>96</v>
      </c>
      <c r="AD280" s="3">
        <v>2013</v>
      </c>
      <c r="AE280" s="3">
        <v>11</v>
      </c>
      <c r="AF280" s="54">
        <v>93</v>
      </c>
      <c r="AG280" s="54">
        <v>2008</v>
      </c>
      <c r="AH280" s="54">
        <v>7</v>
      </c>
      <c r="AI280" s="3">
        <v>222</v>
      </c>
      <c r="AJ280" s="3">
        <v>1989</v>
      </c>
      <c r="AK280" s="3">
        <v>14</v>
      </c>
      <c r="AL280" s="54">
        <v>91</v>
      </c>
      <c r="AM280" s="54">
        <v>2013</v>
      </c>
      <c r="AN280" s="54">
        <v>23</v>
      </c>
      <c r="AO280" s="3">
        <v>90</v>
      </c>
      <c r="AP280" s="3">
        <v>1995</v>
      </c>
      <c r="AQ280" s="3">
        <v>21</v>
      </c>
    </row>
    <row r="281" spans="1:43" x14ac:dyDescent="0.25">
      <c r="A281" s="3">
        <v>21100080</v>
      </c>
      <c r="B281" s="3" t="s">
        <v>2848</v>
      </c>
      <c r="C281" s="3">
        <v>2.6152777779999998</v>
      </c>
      <c r="D281" s="3">
        <v>-75.206694440000007</v>
      </c>
      <c r="E281" s="3">
        <v>1525</v>
      </c>
      <c r="F281" s="3" t="s">
        <v>1878</v>
      </c>
      <c r="G281" s="3" t="s">
        <v>79</v>
      </c>
      <c r="H281" s="54">
        <v>73</v>
      </c>
      <c r="I281" s="54">
        <v>2000</v>
      </c>
      <c r="J281" s="54">
        <v>30</v>
      </c>
      <c r="K281" s="3">
        <v>130</v>
      </c>
      <c r="L281" s="3">
        <v>2017</v>
      </c>
      <c r="M281" s="3">
        <v>21</v>
      </c>
      <c r="N281" s="54">
        <v>115</v>
      </c>
      <c r="O281" s="54">
        <v>2003</v>
      </c>
      <c r="P281" s="54">
        <v>31</v>
      </c>
      <c r="Q281" s="3">
        <v>76</v>
      </c>
      <c r="R281" s="3">
        <v>2011</v>
      </c>
      <c r="S281" s="3">
        <v>20</v>
      </c>
      <c r="T281" s="54">
        <v>62</v>
      </c>
      <c r="U281" s="54">
        <v>2014</v>
      </c>
      <c r="V281" s="54">
        <v>10</v>
      </c>
      <c r="W281" s="3">
        <v>80</v>
      </c>
      <c r="X281" s="3">
        <v>2007</v>
      </c>
      <c r="Y281" s="3">
        <v>21</v>
      </c>
      <c r="Z281" s="54">
        <v>45</v>
      </c>
      <c r="AA281" s="54">
        <v>2016</v>
      </c>
      <c r="AB281" s="54">
        <v>6</v>
      </c>
      <c r="AC281" s="3">
        <v>38</v>
      </c>
      <c r="AD281" s="3">
        <v>1985</v>
      </c>
      <c r="AE281" s="3">
        <v>20</v>
      </c>
      <c r="AF281" s="54">
        <v>50</v>
      </c>
      <c r="AG281" s="54">
        <v>1984</v>
      </c>
      <c r="AH281" s="54">
        <v>20</v>
      </c>
      <c r="AI281" s="3">
        <v>58</v>
      </c>
      <c r="AJ281" s="3">
        <v>1981</v>
      </c>
      <c r="AK281" s="3">
        <v>30</v>
      </c>
      <c r="AL281" s="54">
        <v>99</v>
      </c>
      <c r="AM281" s="54">
        <v>2008</v>
      </c>
      <c r="AN281" s="54">
        <v>28</v>
      </c>
      <c r="AO281" s="3">
        <v>140</v>
      </c>
      <c r="AP281" s="3">
        <v>1979</v>
      </c>
      <c r="AQ281" s="3">
        <v>10</v>
      </c>
    </row>
    <row r="282" spans="1:43" x14ac:dyDescent="0.25">
      <c r="A282" s="3">
        <v>21100140</v>
      </c>
      <c r="B282" s="3" t="s">
        <v>2849</v>
      </c>
      <c r="C282" s="3">
        <v>2.4348055560000001</v>
      </c>
      <c r="D282" s="3">
        <v>-75.400888890000004</v>
      </c>
      <c r="E282" s="3">
        <v>1380</v>
      </c>
      <c r="F282" s="3" t="s">
        <v>1878</v>
      </c>
      <c r="G282" s="3" t="s">
        <v>79</v>
      </c>
      <c r="H282" s="54">
        <v>137</v>
      </c>
      <c r="I282" s="54">
        <v>1983</v>
      </c>
      <c r="J282" s="54">
        <v>30</v>
      </c>
      <c r="K282" s="3">
        <v>114</v>
      </c>
      <c r="L282" s="3">
        <v>1986</v>
      </c>
      <c r="M282" s="3">
        <v>20</v>
      </c>
      <c r="N282" s="54">
        <v>135</v>
      </c>
      <c r="O282" s="54">
        <v>1999</v>
      </c>
      <c r="P282" s="54">
        <v>19</v>
      </c>
      <c r="Q282" s="3">
        <v>95</v>
      </c>
      <c r="R282" s="3">
        <v>1985</v>
      </c>
      <c r="S282" s="3">
        <v>26</v>
      </c>
      <c r="T282" s="54">
        <v>129</v>
      </c>
      <c r="U282" s="54">
        <v>1984</v>
      </c>
      <c r="V282" s="54">
        <v>13</v>
      </c>
      <c r="W282" s="3">
        <v>80</v>
      </c>
      <c r="X282" s="3">
        <v>1992</v>
      </c>
      <c r="Y282" s="3">
        <v>2</v>
      </c>
      <c r="Z282" s="54">
        <v>60</v>
      </c>
      <c r="AA282" s="54">
        <v>1995</v>
      </c>
      <c r="AB282" s="54">
        <v>28</v>
      </c>
      <c r="AC282" s="3">
        <v>61</v>
      </c>
      <c r="AD282" s="3">
        <v>1989</v>
      </c>
      <c r="AE282" s="3">
        <v>19</v>
      </c>
      <c r="AF282" s="54">
        <v>54</v>
      </c>
      <c r="AG282" s="54">
        <v>1989</v>
      </c>
      <c r="AH282" s="54">
        <v>19</v>
      </c>
      <c r="AI282" s="3">
        <v>102</v>
      </c>
      <c r="AJ282" s="3">
        <v>2011</v>
      </c>
      <c r="AK282" s="3">
        <v>11</v>
      </c>
      <c r="AL282" s="54">
        <v>111</v>
      </c>
      <c r="AM282" s="54">
        <v>1982</v>
      </c>
      <c r="AN282" s="54">
        <v>3</v>
      </c>
      <c r="AO282" s="3">
        <v>130</v>
      </c>
      <c r="AP282" s="3">
        <v>1985</v>
      </c>
      <c r="AQ282" s="3">
        <v>7</v>
      </c>
    </row>
    <row r="283" spans="1:43" x14ac:dyDescent="0.25">
      <c r="A283" s="3">
        <v>21105040</v>
      </c>
      <c r="B283" s="3" t="s">
        <v>2850</v>
      </c>
      <c r="C283" s="3">
        <v>2.6968055560000002</v>
      </c>
      <c r="D283" s="3">
        <v>-75.298888890000001</v>
      </c>
      <c r="E283" s="3">
        <v>680</v>
      </c>
      <c r="F283" s="3" t="s">
        <v>111</v>
      </c>
      <c r="G283" s="3" t="s">
        <v>79</v>
      </c>
      <c r="H283" s="54">
        <v>95</v>
      </c>
      <c r="I283" s="54">
        <v>2000</v>
      </c>
      <c r="J283" s="54">
        <v>30</v>
      </c>
      <c r="K283" s="3">
        <v>124.7</v>
      </c>
      <c r="L283" s="3">
        <v>2015</v>
      </c>
      <c r="M283" s="3">
        <v>9</v>
      </c>
      <c r="N283" s="54">
        <v>88</v>
      </c>
      <c r="O283" s="54">
        <v>1982</v>
      </c>
      <c r="P283" s="54">
        <v>24</v>
      </c>
      <c r="Q283" s="3">
        <v>120</v>
      </c>
      <c r="R283" s="3">
        <v>1995</v>
      </c>
      <c r="S283" s="3">
        <v>18</v>
      </c>
      <c r="T283" s="54">
        <v>89</v>
      </c>
      <c r="U283" s="54">
        <v>2010</v>
      </c>
      <c r="V283" s="54">
        <v>26</v>
      </c>
      <c r="W283" s="3">
        <v>40.200000000000003</v>
      </c>
      <c r="X283" s="3">
        <v>2024</v>
      </c>
      <c r="Y283" s="3">
        <v>15</v>
      </c>
      <c r="Z283" s="54">
        <v>85</v>
      </c>
      <c r="AA283" s="54">
        <v>2010</v>
      </c>
      <c r="AB283" s="54">
        <v>8</v>
      </c>
      <c r="AC283" s="3">
        <v>23</v>
      </c>
      <c r="AD283" s="3">
        <v>2005</v>
      </c>
      <c r="AE283" s="3">
        <v>22</v>
      </c>
      <c r="AF283" s="54">
        <v>144</v>
      </c>
      <c r="AG283" s="54">
        <v>1986</v>
      </c>
      <c r="AH283" s="54">
        <v>24</v>
      </c>
      <c r="AI283" s="3">
        <v>120</v>
      </c>
      <c r="AJ283" s="3">
        <v>1987</v>
      </c>
      <c r="AK283" s="3">
        <v>19</v>
      </c>
      <c r="AL283" s="54">
        <v>109</v>
      </c>
      <c r="AM283" s="54">
        <v>1979</v>
      </c>
      <c r="AN283" s="54">
        <v>14</v>
      </c>
      <c r="AO283" s="3">
        <v>115</v>
      </c>
      <c r="AP283" s="3">
        <v>1990</v>
      </c>
      <c r="AQ283" s="3">
        <v>29</v>
      </c>
    </row>
    <row r="284" spans="1:43" x14ac:dyDescent="0.25">
      <c r="A284" s="3">
        <v>21105050</v>
      </c>
      <c r="B284" s="3" t="s">
        <v>2851</v>
      </c>
      <c r="C284" s="3">
        <v>2.6030555560000002</v>
      </c>
      <c r="D284" s="3">
        <v>-75.418333333000007</v>
      </c>
      <c r="E284" s="3">
        <v>553</v>
      </c>
      <c r="F284" s="3" t="s">
        <v>111</v>
      </c>
      <c r="G284" s="3" t="s">
        <v>79</v>
      </c>
      <c r="H284" s="54">
        <v>119</v>
      </c>
      <c r="I284" s="54">
        <v>1974</v>
      </c>
      <c r="J284" s="54">
        <v>1</v>
      </c>
      <c r="K284" s="3">
        <v>105</v>
      </c>
      <c r="L284" s="3">
        <v>1982</v>
      </c>
      <c r="M284" s="3">
        <v>14</v>
      </c>
      <c r="N284" s="54">
        <v>140</v>
      </c>
      <c r="O284" s="54">
        <v>1984</v>
      </c>
      <c r="P284" s="54">
        <v>21</v>
      </c>
      <c r="Q284" s="3">
        <v>120</v>
      </c>
      <c r="R284" s="3">
        <v>1979</v>
      </c>
      <c r="S284" s="3">
        <v>26</v>
      </c>
      <c r="T284" s="54">
        <v>100.1</v>
      </c>
      <c r="U284" s="54">
        <v>1987</v>
      </c>
      <c r="V284" s="54">
        <v>16</v>
      </c>
      <c r="W284" s="3">
        <v>80.2</v>
      </c>
      <c r="X284" s="3">
        <v>2011</v>
      </c>
      <c r="Y284" s="3">
        <v>2</v>
      </c>
      <c r="Z284" s="54">
        <v>68</v>
      </c>
      <c r="AA284" s="54">
        <v>2007</v>
      </c>
      <c r="AB284" s="54">
        <v>22</v>
      </c>
      <c r="AC284" s="3">
        <v>69.3</v>
      </c>
      <c r="AD284" s="3">
        <v>2005</v>
      </c>
      <c r="AE284" s="3">
        <v>22</v>
      </c>
      <c r="AF284" s="54">
        <v>92.5</v>
      </c>
      <c r="AG284" s="54">
        <v>1986</v>
      </c>
      <c r="AH284" s="54">
        <v>23</v>
      </c>
      <c r="AI284" s="3">
        <v>101</v>
      </c>
      <c r="AJ284" s="3">
        <v>1988</v>
      </c>
      <c r="AK284" s="3">
        <v>17</v>
      </c>
      <c r="AL284" s="54">
        <v>136.69999999999999</v>
      </c>
      <c r="AM284" s="54">
        <v>2020</v>
      </c>
      <c r="AN284" s="54">
        <v>14</v>
      </c>
      <c r="AO284" s="3">
        <v>129.19999999999999</v>
      </c>
      <c r="AP284" s="3">
        <v>1984</v>
      </c>
      <c r="AQ284" s="3">
        <v>18</v>
      </c>
    </row>
    <row r="285" spans="1:43" x14ac:dyDescent="0.25">
      <c r="A285" s="3">
        <v>21110040</v>
      </c>
      <c r="B285" s="3" t="s">
        <v>2852</v>
      </c>
      <c r="C285" s="3">
        <v>3.0748888889999999</v>
      </c>
      <c r="D285" s="3">
        <v>-75.168416669999999</v>
      </c>
      <c r="E285" s="3">
        <v>548</v>
      </c>
      <c r="F285" s="3" t="s">
        <v>367</v>
      </c>
      <c r="G285" s="3" t="s">
        <v>79</v>
      </c>
      <c r="H285" s="54">
        <v>112</v>
      </c>
      <c r="I285" s="54">
        <v>1998</v>
      </c>
      <c r="J285" s="54">
        <v>8</v>
      </c>
      <c r="K285" s="3">
        <v>152</v>
      </c>
      <c r="L285" s="3">
        <v>1974</v>
      </c>
      <c r="M285" s="3">
        <v>12</v>
      </c>
      <c r="N285" s="54">
        <v>170</v>
      </c>
      <c r="O285" s="54">
        <v>2023</v>
      </c>
      <c r="P285" s="54">
        <v>10</v>
      </c>
      <c r="Q285" s="3">
        <v>115</v>
      </c>
      <c r="R285" s="3">
        <v>1983</v>
      </c>
      <c r="S285" s="3">
        <v>15</v>
      </c>
      <c r="T285" s="54">
        <v>100</v>
      </c>
      <c r="U285" s="54">
        <v>1987</v>
      </c>
      <c r="V285" s="54">
        <v>23</v>
      </c>
      <c r="W285" s="3">
        <v>80</v>
      </c>
      <c r="X285" s="3">
        <v>1977</v>
      </c>
      <c r="Y285" s="3">
        <v>12</v>
      </c>
      <c r="Z285" s="54">
        <v>63.2</v>
      </c>
      <c r="AA285" s="54">
        <v>1993</v>
      </c>
      <c r="AB285" s="54">
        <v>2</v>
      </c>
      <c r="AC285" s="3">
        <v>71</v>
      </c>
      <c r="AD285" s="3">
        <v>1984</v>
      </c>
      <c r="AE285" s="3">
        <v>18</v>
      </c>
      <c r="AF285" s="54">
        <v>130</v>
      </c>
      <c r="AG285" s="54">
        <v>1988</v>
      </c>
      <c r="AH285" s="54">
        <v>30</v>
      </c>
      <c r="AI285" s="3">
        <v>121</v>
      </c>
      <c r="AJ285" s="3">
        <v>1984</v>
      </c>
      <c r="AK285" s="3">
        <v>24</v>
      </c>
      <c r="AL285" s="54">
        <v>156</v>
      </c>
      <c r="AM285" s="54">
        <v>1997</v>
      </c>
      <c r="AN285" s="54">
        <v>12</v>
      </c>
      <c r="AO285" s="3">
        <v>110</v>
      </c>
      <c r="AP285" s="3">
        <v>1988</v>
      </c>
      <c r="AQ285" s="3">
        <v>12</v>
      </c>
    </row>
    <row r="286" spans="1:43" x14ac:dyDescent="0.25">
      <c r="A286" s="3">
        <v>21110070</v>
      </c>
      <c r="B286" s="3" t="s">
        <v>2853</v>
      </c>
      <c r="C286" s="3">
        <v>3.1503333329999998</v>
      </c>
      <c r="D286" s="3">
        <v>-75.057333330000006</v>
      </c>
      <c r="E286" s="3">
        <v>615</v>
      </c>
      <c r="F286" s="3" t="s">
        <v>373</v>
      </c>
      <c r="G286" s="3" t="s">
        <v>79</v>
      </c>
      <c r="H286" s="54">
        <v>90</v>
      </c>
      <c r="I286" s="54">
        <v>1971</v>
      </c>
      <c r="J286" s="54">
        <v>19</v>
      </c>
      <c r="K286" s="3">
        <v>100</v>
      </c>
      <c r="L286" s="3">
        <v>1982</v>
      </c>
      <c r="M286" s="3">
        <v>17</v>
      </c>
      <c r="N286" s="54">
        <v>103</v>
      </c>
      <c r="O286" s="54">
        <v>2023</v>
      </c>
      <c r="P286" s="54">
        <v>10</v>
      </c>
      <c r="Q286" s="3">
        <v>106</v>
      </c>
      <c r="R286" s="3">
        <v>1971</v>
      </c>
      <c r="S286" s="3">
        <v>1</v>
      </c>
      <c r="T286" s="54">
        <v>84</v>
      </c>
      <c r="U286" s="54">
        <v>2008</v>
      </c>
      <c r="V286" s="54">
        <v>24</v>
      </c>
      <c r="W286" s="3">
        <v>55</v>
      </c>
      <c r="X286" s="3">
        <v>2019</v>
      </c>
      <c r="Y286" s="3">
        <v>1</v>
      </c>
      <c r="Z286" s="54">
        <v>54</v>
      </c>
      <c r="AA286" s="54">
        <v>2010</v>
      </c>
      <c r="AB286" s="54">
        <v>15</v>
      </c>
      <c r="AC286" s="3">
        <v>42</v>
      </c>
      <c r="AD286" s="3">
        <v>1970</v>
      </c>
      <c r="AE286" s="3">
        <v>30</v>
      </c>
      <c r="AF286" s="54">
        <v>125</v>
      </c>
      <c r="AG286" s="54">
        <v>1970</v>
      </c>
      <c r="AH286" s="54">
        <v>21</v>
      </c>
      <c r="AI286" s="3">
        <v>102</v>
      </c>
      <c r="AJ286" s="3">
        <v>1984</v>
      </c>
      <c r="AK286" s="3">
        <v>18</v>
      </c>
      <c r="AL286" s="54">
        <v>99</v>
      </c>
      <c r="AM286" s="54">
        <v>2008</v>
      </c>
      <c r="AN286" s="54">
        <v>25</v>
      </c>
      <c r="AO286" s="3">
        <v>105</v>
      </c>
      <c r="AP286" s="3">
        <v>2007</v>
      </c>
      <c r="AQ286" s="3">
        <v>10</v>
      </c>
    </row>
    <row r="287" spans="1:43" x14ac:dyDescent="0.25">
      <c r="A287" s="3">
        <v>21110090</v>
      </c>
      <c r="B287" s="3" t="s">
        <v>2854</v>
      </c>
      <c r="C287" s="3">
        <v>3.387138889</v>
      </c>
      <c r="D287" s="3">
        <v>-75.169250000000005</v>
      </c>
      <c r="E287" s="3">
        <v>400</v>
      </c>
      <c r="F287" s="3" t="s">
        <v>375</v>
      </c>
      <c r="G287" s="3" t="s">
        <v>79</v>
      </c>
      <c r="H287" s="54">
        <v>120</v>
      </c>
      <c r="I287" s="54">
        <v>1988</v>
      </c>
      <c r="J287" s="54">
        <v>16</v>
      </c>
      <c r="K287" s="3">
        <v>130</v>
      </c>
      <c r="L287" s="3">
        <v>2002</v>
      </c>
      <c r="M287" s="3">
        <v>26</v>
      </c>
      <c r="N287" s="54">
        <v>110</v>
      </c>
      <c r="O287" s="54">
        <v>2017</v>
      </c>
      <c r="P287" s="54">
        <v>1</v>
      </c>
      <c r="Q287" s="3">
        <v>120</v>
      </c>
      <c r="R287" s="3">
        <v>1974</v>
      </c>
      <c r="S287" s="3">
        <v>9</v>
      </c>
      <c r="T287" s="54">
        <v>110</v>
      </c>
      <c r="U287" s="54">
        <v>1978</v>
      </c>
      <c r="V287" s="54">
        <v>3</v>
      </c>
      <c r="W287" s="3">
        <v>115</v>
      </c>
      <c r="X287" s="3">
        <v>1988</v>
      </c>
      <c r="Y287" s="3">
        <v>16</v>
      </c>
      <c r="Z287" s="54">
        <v>80</v>
      </c>
      <c r="AA287" s="54">
        <v>1988</v>
      </c>
      <c r="AB287" s="54">
        <v>5</v>
      </c>
      <c r="AC287" s="3">
        <v>77</v>
      </c>
      <c r="AD287" s="3">
        <v>1996</v>
      </c>
      <c r="AE287" s="3">
        <v>26</v>
      </c>
      <c r="AF287" s="54">
        <v>140</v>
      </c>
      <c r="AG287" s="54">
        <v>1999</v>
      </c>
      <c r="AH287" s="54">
        <v>26</v>
      </c>
      <c r="AI287" s="3">
        <v>115</v>
      </c>
      <c r="AJ287" s="3">
        <v>2003</v>
      </c>
      <c r="AK287" s="3">
        <v>30</v>
      </c>
      <c r="AL287" s="54">
        <v>130</v>
      </c>
      <c r="AM287" s="54">
        <v>2011</v>
      </c>
      <c r="AN287" s="54">
        <v>17</v>
      </c>
      <c r="AO287" s="3">
        <v>130</v>
      </c>
      <c r="AP287" s="3">
        <v>2012</v>
      </c>
      <c r="AQ287" s="3">
        <v>17</v>
      </c>
    </row>
    <row r="288" spans="1:43" x14ac:dyDescent="0.25">
      <c r="A288" s="3">
        <v>21110120</v>
      </c>
      <c r="B288" s="3" t="s">
        <v>2855</v>
      </c>
      <c r="C288" s="3">
        <v>3.3053333330000001</v>
      </c>
      <c r="D288" s="3">
        <v>-75.200777779999996</v>
      </c>
      <c r="E288" s="3">
        <v>400</v>
      </c>
      <c r="F288" s="3" t="s">
        <v>375</v>
      </c>
      <c r="G288" s="3" t="s">
        <v>79</v>
      </c>
      <c r="H288" s="54">
        <v>103.5</v>
      </c>
      <c r="I288" s="54">
        <v>1989</v>
      </c>
      <c r="J288" s="54">
        <v>4</v>
      </c>
      <c r="K288" s="3">
        <v>106.2</v>
      </c>
      <c r="L288" s="3">
        <v>1994</v>
      </c>
      <c r="M288" s="3">
        <v>3</v>
      </c>
      <c r="N288" s="54">
        <v>135</v>
      </c>
      <c r="O288" s="54">
        <v>2023</v>
      </c>
      <c r="P288" s="54">
        <v>10</v>
      </c>
      <c r="Q288" s="3">
        <v>135</v>
      </c>
      <c r="R288" s="3">
        <v>2018</v>
      </c>
      <c r="S288" s="3">
        <v>9</v>
      </c>
      <c r="T288" s="54">
        <v>90</v>
      </c>
      <c r="U288" s="54">
        <v>1984</v>
      </c>
      <c r="V288" s="54">
        <v>2</v>
      </c>
      <c r="W288" s="3">
        <v>110</v>
      </c>
      <c r="X288" s="3">
        <v>2011</v>
      </c>
      <c r="Y288" s="3">
        <v>26</v>
      </c>
      <c r="Z288" s="54">
        <v>77</v>
      </c>
      <c r="AA288" s="54">
        <v>2022</v>
      </c>
      <c r="AB288" s="54">
        <v>14</v>
      </c>
      <c r="AC288" s="3">
        <v>80</v>
      </c>
      <c r="AD288" s="3">
        <v>2011</v>
      </c>
      <c r="AE288" s="3">
        <v>21</v>
      </c>
      <c r="AF288" s="54">
        <v>120</v>
      </c>
      <c r="AG288" s="54">
        <v>2005</v>
      </c>
      <c r="AH288" s="54">
        <v>25</v>
      </c>
      <c r="AI288" s="3">
        <v>133</v>
      </c>
      <c r="AJ288" s="3">
        <v>1971</v>
      </c>
      <c r="AK288" s="3">
        <v>29</v>
      </c>
      <c r="AL288" s="54">
        <v>110</v>
      </c>
      <c r="AM288" s="54">
        <v>2011</v>
      </c>
      <c r="AN288" s="54">
        <v>11</v>
      </c>
      <c r="AO288" s="3">
        <v>125</v>
      </c>
      <c r="AP288" s="3">
        <v>2010</v>
      </c>
      <c r="AQ288" s="3">
        <v>19</v>
      </c>
    </row>
    <row r="289" spans="1:43" x14ac:dyDescent="0.25">
      <c r="A289" s="3">
        <v>21110160</v>
      </c>
      <c r="B289" s="3" t="s">
        <v>2856</v>
      </c>
      <c r="C289" s="3">
        <v>3.1184722219999998</v>
      </c>
      <c r="D289" s="3">
        <v>-75.199027779999994</v>
      </c>
      <c r="E289" s="3">
        <v>500</v>
      </c>
      <c r="F289" s="3" t="s">
        <v>367</v>
      </c>
      <c r="G289" s="3" t="s">
        <v>79</v>
      </c>
      <c r="H289" s="54">
        <v>135</v>
      </c>
      <c r="I289" s="54">
        <v>1998</v>
      </c>
      <c r="J289" s="54">
        <v>7</v>
      </c>
      <c r="K289" s="3">
        <v>128</v>
      </c>
      <c r="L289" s="3">
        <v>1986</v>
      </c>
      <c r="M289" s="3">
        <v>17</v>
      </c>
      <c r="N289" s="54">
        <v>99</v>
      </c>
      <c r="O289" s="54">
        <v>2003</v>
      </c>
      <c r="P289" s="54">
        <v>26</v>
      </c>
      <c r="Q289" s="3">
        <v>109</v>
      </c>
      <c r="R289" s="3">
        <v>1982</v>
      </c>
      <c r="S289" s="3">
        <v>8</v>
      </c>
      <c r="T289" s="54">
        <v>103</v>
      </c>
      <c r="U289" s="54">
        <v>2008</v>
      </c>
      <c r="V289" s="54">
        <v>22</v>
      </c>
      <c r="W289" s="3">
        <v>85</v>
      </c>
      <c r="X289" s="3">
        <v>2002</v>
      </c>
      <c r="Y289" s="3">
        <v>5</v>
      </c>
      <c r="Z289" s="54">
        <v>100</v>
      </c>
      <c r="AA289" s="54">
        <v>2007</v>
      </c>
      <c r="AB289" s="54">
        <v>22</v>
      </c>
      <c r="AC289" s="3">
        <v>108</v>
      </c>
      <c r="AD289" s="3">
        <v>1989</v>
      </c>
      <c r="AE289" s="3">
        <v>30</v>
      </c>
      <c r="AF289" s="54">
        <v>64</v>
      </c>
      <c r="AG289" s="54">
        <v>2022</v>
      </c>
      <c r="AH289" s="54">
        <v>20</v>
      </c>
      <c r="AI289" s="3">
        <v>128</v>
      </c>
      <c r="AJ289" s="3">
        <v>1984</v>
      </c>
      <c r="AK289" s="3">
        <v>24</v>
      </c>
      <c r="AL289" s="54">
        <v>136</v>
      </c>
      <c r="AM289" s="54">
        <v>1997</v>
      </c>
      <c r="AN289" s="54">
        <v>12</v>
      </c>
      <c r="AO289" s="3">
        <v>154</v>
      </c>
      <c r="AP289" s="3">
        <v>1983</v>
      </c>
      <c r="AQ289" s="3">
        <v>11</v>
      </c>
    </row>
    <row r="290" spans="1:43" x14ac:dyDescent="0.25">
      <c r="A290" s="3">
        <v>21110180</v>
      </c>
      <c r="B290" s="3" t="s">
        <v>2857</v>
      </c>
      <c r="C290" s="3">
        <v>3.0360277779999998</v>
      </c>
      <c r="D290" s="3">
        <v>-75.159722220000006</v>
      </c>
      <c r="E290" s="3">
        <v>591</v>
      </c>
      <c r="F290" s="3" t="s">
        <v>367</v>
      </c>
      <c r="G290" s="3" t="s">
        <v>79</v>
      </c>
      <c r="H290" s="54">
        <v>120</v>
      </c>
      <c r="I290" s="54">
        <v>1998</v>
      </c>
      <c r="J290" s="54">
        <v>7</v>
      </c>
      <c r="K290" s="3">
        <v>99</v>
      </c>
      <c r="L290" s="3">
        <v>1999</v>
      </c>
      <c r="M290" s="3">
        <v>21</v>
      </c>
      <c r="N290" s="54">
        <v>101</v>
      </c>
      <c r="O290" s="54">
        <v>1971</v>
      </c>
      <c r="P290" s="54">
        <v>31</v>
      </c>
      <c r="Q290" s="3">
        <v>131</v>
      </c>
      <c r="R290" s="3">
        <v>2006</v>
      </c>
      <c r="S290" s="3">
        <v>4</v>
      </c>
      <c r="T290" s="54">
        <v>140</v>
      </c>
      <c r="U290" s="54">
        <v>1987</v>
      </c>
      <c r="V290" s="54">
        <v>4</v>
      </c>
      <c r="W290" s="3">
        <v>70</v>
      </c>
      <c r="X290" s="3">
        <v>2010</v>
      </c>
      <c r="Y290" s="3">
        <v>19</v>
      </c>
      <c r="Z290" s="54">
        <v>74</v>
      </c>
      <c r="AA290" s="54">
        <v>1993</v>
      </c>
      <c r="AB290" s="54">
        <v>2</v>
      </c>
      <c r="AC290" s="3">
        <v>45</v>
      </c>
      <c r="AD290" s="3">
        <v>2013</v>
      </c>
      <c r="AE290" s="3">
        <v>13</v>
      </c>
      <c r="AF290" s="54">
        <v>80</v>
      </c>
      <c r="AG290" s="54">
        <v>1969</v>
      </c>
      <c r="AH290" s="54">
        <v>28</v>
      </c>
      <c r="AI290" s="3">
        <v>102</v>
      </c>
      <c r="AJ290" s="3">
        <v>2005</v>
      </c>
      <c r="AK290" s="3">
        <v>16</v>
      </c>
      <c r="AL290" s="54">
        <v>115</v>
      </c>
      <c r="AM290" s="54">
        <v>2008</v>
      </c>
      <c r="AN290" s="54">
        <v>20</v>
      </c>
      <c r="AO290" s="3">
        <v>173</v>
      </c>
      <c r="AP290" s="3">
        <v>1999</v>
      </c>
      <c r="AQ290" s="3">
        <v>2</v>
      </c>
    </row>
    <row r="291" spans="1:43" x14ac:dyDescent="0.25">
      <c r="A291" s="3">
        <v>21110290</v>
      </c>
      <c r="B291" s="3" t="s">
        <v>2858</v>
      </c>
      <c r="C291" s="3">
        <v>3.3495555559999999</v>
      </c>
      <c r="D291" s="3">
        <v>-75.170305560000003</v>
      </c>
      <c r="E291" s="3">
        <v>400</v>
      </c>
      <c r="F291" s="3" t="s">
        <v>375</v>
      </c>
      <c r="G291" s="3" t="s">
        <v>79</v>
      </c>
      <c r="H291" s="54">
        <v>95</v>
      </c>
      <c r="I291" s="54">
        <v>2022</v>
      </c>
      <c r="J291" s="54">
        <v>25</v>
      </c>
      <c r="K291" s="3">
        <v>130</v>
      </c>
      <c r="L291" s="3">
        <v>1981</v>
      </c>
      <c r="M291" s="3">
        <v>16</v>
      </c>
      <c r="N291" s="54">
        <v>125</v>
      </c>
      <c r="O291" s="54">
        <v>2017</v>
      </c>
      <c r="P291" s="54">
        <v>14</v>
      </c>
      <c r="Q291" s="3">
        <v>100</v>
      </c>
      <c r="R291" s="3">
        <v>1978</v>
      </c>
      <c r="S291" s="3">
        <v>24</v>
      </c>
      <c r="T291" s="54">
        <v>95</v>
      </c>
      <c r="U291" s="54">
        <v>2010</v>
      </c>
      <c r="V291" s="54">
        <v>2</v>
      </c>
      <c r="W291" s="3">
        <v>95</v>
      </c>
      <c r="X291" s="3">
        <v>2013</v>
      </c>
      <c r="Y291" s="3">
        <v>29</v>
      </c>
      <c r="Z291" s="54">
        <v>65</v>
      </c>
      <c r="AA291" s="54">
        <v>2022</v>
      </c>
      <c r="AB291" s="54">
        <v>14</v>
      </c>
      <c r="AC291" s="3">
        <v>95</v>
      </c>
      <c r="AD291" s="3">
        <v>2020</v>
      </c>
      <c r="AE291" s="3">
        <v>28</v>
      </c>
      <c r="AF291" s="54">
        <v>100</v>
      </c>
      <c r="AG291" s="54">
        <v>1999</v>
      </c>
      <c r="AH291" s="54">
        <v>26</v>
      </c>
      <c r="AI291" s="3">
        <v>120</v>
      </c>
      <c r="AJ291" s="3">
        <v>2012</v>
      </c>
      <c r="AK291" s="3">
        <v>15</v>
      </c>
      <c r="AL291" s="54">
        <v>115</v>
      </c>
      <c r="AM291" s="54">
        <v>1979</v>
      </c>
      <c r="AN291" s="54">
        <v>18</v>
      </c>
      <c r="AO291" s="3">
        <v>95</v>
      </c>
      <c r="AP291" s="3">
        <v>2012</v>
      </c>
      <c r="AQ291" s="3">
        <v>17</v>
      </c>
    </row>
    <row r="292" spans="1:43" x14ac:dyDescent="0.25">
      <c r="A292" s="3">
        <v>21110330</v>
      </c>
      <c r="B292" s="3" t="s">
        <v>2859</v>
      </c>
      <c r="C292" s="3">
        <v>3.1873888890000002</v>
      </c>
      <c r="D292" s="3">
        <v>-75.218416669999996</v>
      </c>
      <c r="E292" s="3">
        <v>429</v>
      </c>
      <c r="F292" s="3" t="s">
        <v>375</v>
      </c>
      <c r="G292" s="3" t="s">
        <v>79</v>
      </c>
      <c r="H292" s="54">
        <v>113</v>
      </c>
      <c r="I292" s="54">
        <v>1989</v>
      </c>
      <c r="J292" s="54">
        <v>4</v>
      </c>
      <c r="K292" s="3">
        <v>122</v>
      </c>
      <c r="L292" s="3">
        <v>1986</v>
      </c>
      <c r="M292" s="3">
        <v>17</v>
      </c>
      <c r="N292" s="54">
        <v>121</v>
      </c>
      <c r="O292" s="54">
        <v>2023</v>
      </c>
      <c r="P292" s="54">
        <v>10</v>
      </c>
      <c r="Q292" s="3">
        <v>114</v>
      </c>
      <c r="R292" s="3">
        <v>2018</v>
      </c>
      <c r="S292" s="3">
        <v>13</v>
      </c>
      <c r="T292" s="54">
        <v>108</v>
      </c>
      <c r="U292" s="54">
        <v>1982</v>
      </c>
      <c r="V292" s="54">
        <v>22</v>
      </c>
      <c r="W292" s="3">
        <v>64</v>
      </c>
      <c r="X292" s="3">
        <v>2017</v>
      </c>
      <c r="Y292" s="3">
        <v>12</v>
      </c>
      <c r="Z292" s="54">
        <v>85</v>
      </c>
      <c r="AA292" s="54">
        <v>1988</v>
      </c>
      <c r="AB292" s="54">
        <v>5</v>
      </c>
      <c r="AC292" s="3">
        <v>106</v>
      </c>
      <c r="AD292" s="3">
        <v>1990</v>
      </c>
      <c r="AE292" s="3">
        <v>28</v>
      </c>
      <c r="AF292" s="54">
        <v>135</v>
      </c>
      <c r="AG292" s="54">
        <v>2005</v>
      </c>
      <c r="AH292" s="54">
        <v>25</v>
      </c>
      <c r="AI292" s="3">
        <v>135</v>
      </c>
      <c r="AJ292" s="3">
        <v>2012</v>
      </c>
      <c r="AK292" s="3">
        <v>9</v>
      </c>
      <c r="AL292" s="54">
        <v>135</v>
      </c>
      <c r="AM292" s="54">
        <v>1998</v>
      </c>
      <c r="AN292" s="54">
        <v>2</v>
      </c>
      <c r="AO292" s="3">
        <v>110</v>
      </c>
      <c r="AP292" s="3">
        <v>1999</v>
      </c>
      <c r="AQ292" s="3">
        <v>14</v>
      </c>
    </row>
    <row r="293" spans="1:43" x14ac:dyDescent="0.25">
      <c r="A293" s="3">
        <v>21110400</v>
      </c>
      <c r="B293" s="3" t="s">
        <v>2860</v>
      </c>
      <c r="C293" s="3">
        <v>2.851138889</v>
      </c>
      <c r="D293" s="3">
        <v>-75.108194440000005</v>
      </c>
      <c r="E293" s="3">
        <v>1160</v>
      </c>
      <c r="F293" s="3" t="s">
        <v>80</v>
      </c>
      <c r="G293" s="3" t="s">
        <v>79</v>
      </c>
      <c r="H293" s="54">
        <v>69.3</v>
      </c>
      <c r="I293" s="54">
        <v>2021</v>
      </c>
      <c r="J293" s="54">
        <v>4</v>
      </c>
      <c r="K293" s="3">
        <v>75.3</v>
      </c>
      <c r="L293" s="3">
        <v>2025</v>
      </c>
      <c r="M293" s="3">
        <v>15</v>
      </c>
      <c r="N293" s="54">
        <v>127.3</v>
      </c>
      <c r="O293" s="54">
        <v>2022</v>
      </c>
      <c r="P293" s="54">
        <v>10</v>
      </c>
      <c r="Q293" s="3">
        <v>92.4</v>
      </c>
      <c r="R293" s="3">
        <v>2025</v>
      </c>
      <c r="S293" s="3">
        <v>23</v>
      </c>
      <c r="T293" s="54">
        <v>42.4</v>
      </c>
      <c r="U293" s="54">
        <v>2024</v>
      </c>
      <c r="V293" s="54">
        <v>12</v>
      </c>
      <c r="W293" s="3">
        <v>48.4</v>
      </c>
      <c r="X293" s="3">
        <v>2024</v>
      </c>
      <c r="Y293" s="3">
        <v>15</v>
      </c>
      <c r="Z293" s="54">
        <v>17.8</v>
      </c>
      <c r="AA293" s="54">
        <v>2023</v>
      </c>
      <c r="AB293" s="54">
        <v>4</v>
      </c>
      <c r="AC293" s="3">
        <v>22.2</v>
      </c>
      <c r="AD293" s="3">
        <v>2021</v>
      </c>
      <c r="AE293" s="3">
        <v>27</v>
      </c>
      <c r="AF293" s="54">
        <v>48.7</v>
      </c>
      <c r="AG293" s="54">
        <v>2021</v>
      </c>
      <c r="AH293" s="54">
        <v>30</v>
      </c>
      <c r="AI293" s="3">
        <v>124</v>
      </c>
      <c r="AJ293" s="3">
        <v>2022</v>
      </c>
      <c r="AK293" s="3">
        <v>28</v>
      </c>
      <c r="AL293" s="54">
        <v>94.6</v>
      </c>
      <c r="AM293" s="54">
        <v>2024</v>
      </c>
      <c r="AN293" s="54">
        <v>13</v>
      </c>
      <c r="AO293" s="3">
        <v>63.8</v>
      </c>
      <c r="AP293" s="3">
        <v>2023</v>
      </c>
      <c r="AQ293" s="3">
        <v>20</v>
      </c>
    </row>
    <row r="294" spans="1:43" x14ac:dyDescent="0.25">
      <c r="A294" s="3">
        <v>21110430</v>
      </c>
      <c r="B294" s="3" t="s">
        <v>2861</v>
      </c>
      <c r="C294" s="3">
        <v>2.91</v>
      </c>
      <c r="D294" s="3">
        <v>-75.12</v>
      </c>
      <c r="E294" s="3">
        <v>1060</v>
      </c>
      <c r="F294" s="3" t="s">
        <v>80</v>
      </c>
      <c r="G294" s="3" t="s">
        <v>79</v>
      </c>
      <c r="H294" s="54">
        <v>111.2</v>
      </c>
      <c r="I294" s="54">
        <v>2019</v>
      </c>
      <c r="J294" s="54">
        <v>28</v>
      </c>
      <c r="K294" s="3">
        <v>147.19999999999999</v>
      </c>
      <c r="L294" s="3">
        <v>1999</v>
      </c>
      <c r="M294" s="3">
        <v>21</v>
      </c>
      <c r="N294" s="54">
        <v>123</v>
      </c>
      <c r="O294" s="54">
        <v>1997</v>
      </c>
      <c r="P294" s="54">
        <v>18</v>
      </c>
      <c r="Q294" s="3">
        <v>127.8</v>
      </c>
      <c r="R294" s="3">
        <v>2007</v>
      </c>
      <c r="S294" s="3">
        <v>5</v>
      </c>
      <c r="T294" s="54">
        <v>104.5</v>
      </c>
      <c r="U294" s="54">
        <v>2017</v>
      </c>
      <c r="V294" s="54">
        <v>12</v>
      </c>
      <c r="W294" s="3">
        <v>105</v>
      </c>
      <c r="X294" s="3">
        <v>1996</v>
      </c>
      <c r="Y294" s="3">
        <v>26</v>
      </c>
      <c r="Z294" s="54">
        <v>60.4</v>
      </c>
      <c r="AA294" s="54">
        <v>2010</v>
      </c>
      <c r="AB294" s="54">
        <v>6</v>
      </c>
      <c r="AC294" s="3">
        <v>60.1</v>
      </c>
      <c r="AD294" s="3">
        <v>2013</v>
      </c>
      <c r="AE294" s="3">
        <v>13</v>
      </c>
      <c r="AF294" s="54">
        <v>99.8</v>
      </c>
      <c r="AG294" s="54">
        <v>1987</v>
      </c>
      <c r="AH294" s="54">
        <v>6</v>
      </c>
      <c r="AI294" s="3">
        <v>125</v>
      </c>
      <c r="AJ294" s="3">
        <v>2022</v>
      </c>
      <c r="AK294" s="3">
        <v>25</v>
      </c>
      <c r="AL294" s="54">
        <v>120</v>
      </c>
      <c r="AM294" s="54">
        <v>2021</v>
      </c>
      <c r="AN294" s="54">
        <v>3</v>
      </c>
      <c r="AO294" s="3">
        <v>128.30000000000001</v>
      </c>
      <c r="AP294" s="3">
        <v>1992</v>
      </c>
      <c r="AQ294" s="3">
        <v>11</v>
      </c>
    </row>
    <row r="295" spans="1:43" x14ac:dyDescent="0.25">
      <c r="A295" s="3">
        <v>21110440</v>
      </c>
      <c r="B295" s="3" t="s">
        <v>2862</v>
      </c>
      <c r="C295" s="3">
        <v>2.7956666669999999</v>
      </c>
      <c r="D295" s="3">
        <v>-75.239277779999995</v>
      </c>
      <c r="E295" s="3">
        <v>735</v>
      </c>
      <c r="F295" s="3" t="s">
        <v>365</v>
      </c>
      <c r="G295" s="3" t="s">
        <v>79</v>
      </c>
      <c r="H295" s="54">
        <v>160</v>
      </c>
      <c r="I295" s="54">
        <v>2006</v>
      </c>
      <c r="J295" s="54">
        <v>2</v>
      </c>
      <c r="K295" s="3">
        <v>135</v>
      </c>
      <c r="L295" s="3">
        <v>1999</v>
      </c>
      <c r="M295" s="3">
        <v>20</v>
      </c>
      <c r="N295" s="54">
        <v>135</v>
      </c>
      <c r="O295" s="54">
        <v>2023</v>
      </c>
      <c r="P295" s="54">
        <v>17</v>
      </c>
      <c r="Q295" s="3">
        <v>145</v>
      </c>
      <c r="R295" s="3">
        <v>1995</v>
      </c>
      <c r="S295" s="3">
        <v>20</v>
      </c>
      <c r="T295" s="54">
        <v>142</v>
      </c>
      <c r="U295" s="54">
        <v>2023</v>
      </c>
      <c r="V295" s="54">
        <v>22</v>
      </c>
      <c r="W295" s="3">
        <v>59</v>
      </c>
      <c r="X295" s="3">
        <v>2003</v>
      </c>
      <c r="Y295" s="3">
        <v>3</v>
      </c>
      <c r="Z295" s="54">
        <v>54</v>
      </c>
      <c r="AA295" s="54">
        <v>2007</v>
      </c>
      <c r="AB295" s="54">
        <v>22</v>
      </c>
      <c r="AC295" s="3">
        <v>41</v>
      </c>
      <c r="AD295" s="3">
        <v>2013</v>
      </c>
      <c r="AE295" s="3">
        <v>14</v>
      </c>
      <c r="AF295" s="54">
        <v>134</v>
      </c>
      <c r="AG295" s="54">
        <v>1999</v>
      </c>
      <c r="AH295" s="54">
        <v>8</v>
      </c>
      <c r="AI295" s="3">
        <v>135</v>
      </c>
      <c r="AJ295" s="3">
        <v>2021</v>
      </c>
      <c r="AK295" s="3">
        <v>25</v>
      </c>
      <c r="AL295" s="54">
        <v>124</v>
      </c>
      <c r="AM295" s="54">
        <v>2005</v>
      </c>
      <c r="AN295" s="54">
        <v>12</v>
      </c>
      <c r="AO295" s="3">
        <v>159</v>
      </c>
      <c r="AP295" s="3">
        <v>2016</v>
      </c>
      <c r="AQ295" s="3">
        <v>26</v>
      </c>
    </row>
    <row r="296" spans="1:43" x14ac:dyDescent="0.25">
      <c r="A296" s="3">
        <v>21110460</v>
      </c>
      <c r="B296" s="3" t="s">
        <v>2863</v>
      </c>
      <c r="C296" s="3">
        <v>2.9397222219999999</v>
      </c>
      <c r="D296" s="3">
        <v>-75.249027780000006</v>
      </c>
      <c r="E296" s="3">
        <v>516</v>
      </c>
      <c r="F296" s="3" t="s">
        <v>80</v>
      </c>
      <c r="G296" s="3" t="s">
        <v>79</v>
      </c>
      <c r="H296" s="54">
        <v>130</v>
      </c>
      <c r="I296" s="54">
        <v>2011</v>
      </c>
      <c r="J296" s="54">
        <v>3</v>
      </c>
      <c r="K296" s="3">
        <v>100</v>
      </c>
      <c r="L296" s="3">
        <v>2020</v>
      </c>
      <c r="M296" s="3">
        <v>25</v>
      </c>
      <c r="N296" s="54">
        <v>77</v>
      </c>
      <c r="O296" s="54">
        <v>2014</v>
      </c>
      <c r="P296" s="54">
        <v>7</v>
      </c>
      <c r="Q296" s="3">
        <v>114</v>
      </c>
      <c r="R296" s="3">
        <v>2021</v>
      </c>
      <c r="S296" s="3">
        <v>26</v>
      </c>
      <c r="T296" s="54">
        <v>110</v>
      </c>
      <c r="U296" s="54">
        <v>2022</v>
      </c>
      <c r="V296" s="54">
        <v>6</v>
      </c>
      <c r="W296" s="3">
        <v>75</v>
      </c>
      <c r="X296" s="3">
        <v>2020</v>
      </c>
      <c r="Y296" s="3">
        <v>10</v>
      </c>
      <c r="Z296" s="54">
        <v>24</v>
      </c>
      <c r="AA296" s="54">
        <v>2020</v>
      </c>
      <c r="AB296" s="54">
        <v>3</v>
      </c>
      <c r="AC296" s="3">
        <v>18</v>
      </c>
      <c r="AD296" s="3">
        <v>2013</v>
      </c>
      <c r="AE296" s="3">
        <v>10</v>
      </c>
      <c r="AF296" s="54">
        <v>98</v>
      </c>
      <c r="AG296" s="54">
        <v>2022</v>
      </c>
      <c r="AH296" s="54">
        <v>23</v>
      </c>
      <c r="AI296" s="3">
        <v>121</v>
      </c>
      <c r="AJ296" s="3">
        <v>2012</v>
      </c>
      <c r="AK296" s="3">
        <v>15</v>
      </c>
      <c r="AL296" s="54">
        <v>96</v>
      </c>
      <c r="AM296" s="54">
        <v>2018</v>
      </c>
      <c r="AN296" s="54">
        <v>29</v>
      </c>
      <c r="AO296" s="3">
        <v>112</v>
      </c>
      <c r="AP296" s="3">
        <v>2020</v>
      </c>
      <c r="AQ296" s="3">
        <v>1</v>
      </c>
    </row>
    <row r="297" spans="1:43" x14ac:dyDescent="0.25">
      <c r="A297" s="3">
        <v>21115020</v>
      </c>
      <c r="B297" s="3" t="s">
        <v>2864</v>
      </c>
      <c r="C297" s="3">
        <v>2.94875</v>
      </c>
      <c r="D297" s="3">
        <v>-75.293055559999999</v>
      </c>
      <c r="E297" s="3">
        <v>439</v>
      </c>
      <c r="F297" s="3" t="s">
        <v>80</v>
      </c>
      <c r="G297" s="3" t="s">
        <v>79</v>
      </c>
      <c r="H297" s="54">
        <v>142.30000000000001</v>
      </c>
      <c r="I297" s="54">
        <v>1990</v>
      </c>
      <c r="J297" s="54">
        <v>6</v>
      </c>
      <c r="K297" s="3">
        <v>130</v>
      </c>
      <c r="L297" s="3">
        <v>1999</v>
      </c>
      <c r="M297" s="3">
        <v>26</v>
      </c>
      <c r="N297" s="54">
        <v>119.8</v>
      </c>
      <c r="O297" s="54">
        <v>2016</v>
      </c>
      <c r="P297" s="54">
        <v>28</v>
      </c>
      <c r="Q297" s="3">
        <v>156.5</v>
      </c>
      <c r="R297" s="3">
        <v>1994</v>
      </c>
      <c r="S297" s="3">
        <v>1</v>
      </c>
      <c r="T297" s="54">
        <v>158.5</v>
      </c>
      <c r="U297" s="54">
        <v>1957</v>
      </c>
      <c r="V297" s="54">
        <v>13</v>
      </c>
      <c r="W297" s="3">
        <v>80.099999999999994</v>
      </c>
      <c r="X297" s="3">
        <v>2025</v>
      </c>
      <c r="Y297" s="3">
        <v>23</v>
      </c>
      <c r="Z297" s="54">
        <v>74.5</v>
      </c>
      <c r="AA297" s="54">
        <v>1973</v>
      </c>
      <c r="AB297" s="54">
        <v>23</v>
      </c>
      <c r="AC297" s="3">
        <v>57.9</v>
      </c>
      <c r="AD297" s="3">
        <v>2005</v>
      </c>
      <c r="AE297" s="3">
        <v>22</v>
      </c>
      <c r="AF297" s="54">
        <v>78.5</v>
      </c>
      <c r="AG297" s="54">
        <v>1994</v>
      </c>
      <c r="AH297" s="54">
        <v>25</v>
      </c>
      <c r="AI297" s="3">
        <v>102.2</v>
      </c>
      <c r="AJ297" s="3">
        <v>1984</v>
      </c>
      <c r="AK297" s="3">
        <v>24</v>
      </c>
      <c r="AL297" s="54">
        <v>127</v>
      </c>
      <c r="AM297" s="54">
        <v>2021</v>
      </c>
      <c r="AN297" s="54">
        <v>24</v>
      </c>
      <c r="AO297" s="3">
        <v>118</v>
      </c>
      <c r="AP297" s="3">
        <v>1999</v>
      </c>
      <c r="AQ297" s="3">
        <v>2</v>
      </c>
    </row>
    <row r="298" spans="1:43" x14ac:dyDescent="0.25">
      <c r="A298" s="3">
        <v>21115060</v>
      </c>
      <c r="B298" s="3" t="s">
        <v>2865</v>
      </c>
      <c r="C298" s="3">
        <v>3.3292222219999998</v>
      </c>
      <c r="D298" s="3">
        <v>-75.184055560000004</v>
      </c>
      <c r="E298" s="3">
        <v>400</v>
      </c>
      <c r="F298" s="3" t="s">
        <v>375</v>
      </c>
      <c r="G298" s="3" t="s">
        <v>79</v>
      </c>
      <c r="H298" s="54">
        <v>94</v>
      </c>
      <c r="I298" s="54">
        <v>1989</v>
      </c>
      <c r="J298" s="54">
        <v>4</v>
      </c>
      <c r="K298" s="3">
        <v>117.6</v>
      </c>
      <c r="L298" s="3">
        <v>2002</v>
      </c>
      <c r="M298" s="3">
        <v>27</v>
      </c>
      <c r="N298" s="54">
        <v>106.7</v>
      </c>
      <c r="O298" s="54">
        <v>2017</v>
      </c>
      <c r="P298" s="54">
        <v>14</v>
      </c>
      <c r="Q298" s="3">
        <v>121</v>
      </c>
      <c r="R298" s="3">
        <v>1982</v>
      </c>
      <c r="S298" s="3">
        <v>29</v>
      </c>
      <c r="T298" s="54">
        <v>88</v>
      </c>
      <c r="U298" s="54">
        <v>1984</v>
      </c>
      <c r="V298" s="54">
        <v>2</v>
      </c>
      <c r="W298" s="3">
        <v>92</v>
      </c>
      <c r="X298" s="3">
        <v>2013</v>
      </c>
      <c r="Y298" s="3">
        <v>29</v>
      </c>
      <c r="Z298" s="54">
        <v>55</v>
      </c>
      <c r="AA298" s="54">
        <v>2010</v>
      </c>
      <c r="AB298" s="54">
        <v>8</v>
      </c>
      <c r="AC298" s="3">
        <v>65</v>
      </c>
      <c r="AD298" s="3">
        <v>1974</v>
      </c>
      <c r="AE298" s="3">
        <v>30</v>
      </c>
      <c r="AF298" s="54">
        <v>85.5</v>
      </c>
      <c r="AG298" s="54">
        <v>1999</v>
      </c>
      <c r="AH298" s="54">
        <v>9</v>
      </c>
      <c r="AI298" s="3">
        <v>102.6</v>
      </c>
      <c r="AJ298" s="3">
        <v>1996</v>
      </c>
      <c r="AK298" s="3">
        <v>19</v>
      </c>
      <c r="AL298" s="54">
        <v>116</v>
      </c>
      <c r="AM298" s="54">
        <v>1988</v>
      </c>
      <c r="AN298" s="54">
        <v>7</v>
      </c>
      <c r="AO298" s="3">
        <v>107</v>
      </c>
      <c r="AP298" s="3">
        <v>1995</v>
      </c>
      <c r="AQ298" s="3">
        <v>13</v>
      </c>
    </row>
    <row r="299" spans="1:43" x14ac:dyDescent="0.25">
      <c r="A299" s="3">
        <v>21115080</v>
      </c>
      <c r="B299" s="3" t="s">
        <v>2866</v>
      </c>
      <c r="C299" s="3">
        <v>3.1830555559999998</v>
      </c>
      <c r="D299" s="3">
        <v>-75.247500000000002</v>
      </c>
      <c r="E299" s="3">
        <v>430</v>
      </c>
      <c r="F299" s="3" t="s">
        <v>375</v>
      </c>
      <c r="G299" s="3" t="s">
        <v>79</v>
      </c>
      <c r="H299" s="54">
        <v>116.5</v>
      </c>
      <c r="I299" s="54">
        <v>1989</v>
      </c>
      <c r="J299" s="54">
        <v>4</v>
      </c>
      <c r="K299" s="3">
        <v>110.8</v>
      </c>
      <c r="L299" s="3">
        <v>1986</v>
      </c>
      <c r="M299" s="3">
        <v>17</v>
      </c>
      <c r="N299" s="54">
        <v>111.8</v>
      </c>
      <c r="O299" s="54">
        <v>2018</v>
      </c>
      <c r="P299" s="54">
        <v>22</v>
      </c>
      <c r="Q299" s="3">
        <v>131.4</v>
      </c>
      <c r="R299" s="3">
        <v>2010</v>
      </c>
      <c r="S299" s="3">
        <v>12</v>
      </c>
      <c r="T299" s="54">
        <v>103.5</v>
      </c>
      <c r="U299" s="54">
        <v>2010</v>
      </c>
      <c r="V299" s="54">
        <v>2</v>
      </c>
      <c r="W299" s="3">
        <v>70.3</v>
      </c>
      <c r="X299" s="3">
        <v>2017</v>
      </c>
      <c r="Y299" s="3">
        <v>12</v>
      </c>
      <c r="Z299" s="54">
        <v>57.5</v>
      </c>
      <c r="AA299" s="54">
        <v>2007</v>
      </c>
      <c r="AB299" s="54">
        <v>22</v>
      </c>
      <c r="AC299" s="3">
        <v>82.7</v>
      </c>
      <c r="AD299" s="3">
        <v>1990</v>
      </c>
      <c r="AE299" s="3">
        <v>28</v>
      </c>
      <c r="AF299" s="54">
        <v>181.4</v>
      </c>
      <c r="AG299" s="54">
        <v>2005</v>
      </c>
      <c r="AH299" s="54">
        <v>25</v>
      </c>
      <c r="AI299" s="3">
        <v>140.30000000000001</v>
      </c>
      <c r="AJ299" s="3">
        <v>1980</v>
      </c>
      <c r="AK299" s="3">
        <v>7</v>
      </c>
      <c r="AL299" s="54">
        <v>101.4</v>
      </c>
      <c r="AM299" s="54">
        <v>1983</v>
      </c>
      <c r="AN299" s="54">
        <v>10</v>
      </c>
      <c r="AO299" s="3">
        <v>126.4</v>
      </c>
      <c r="AP299" s="3">
        <v>2023</v>
      </c>
      <c r="AQ299" s="3">
        <v>16</v>
      </c>
    </row>
    <row r="300" spans="1:43" x14ac:dyDescent="0.25">
      <c r="A300" s="3">
        <v>21115100</v>
      </c>
      <c r="B300" s="3" t="s">
        <v>2867</v>
      </c>
      <c r="C300" s="3">
        <v>2.9426388889999999</v>
      </c>
      <c r="D300" s="3">
        <v>-75.066388889999999</v>
      </c>
      <c r="E300" s="3">
        <v>1100</v>
      </c>
      <c r="F300" s="3" t="s">
        <v>80</v>
      </c>
      <c r="G300" s="3" t="s">
        <v>79</v>
      </c>
      <c r="H300" s="54">
        <v>91</v>
      </c>
      <c r="I300" s="54">
        <v>1972</v>
      </c>
      <c r="J300" s="54">
        <v>18</v>
      </c>
      <c r="K300" s="3">
        <v>90</v>
      </c>
      <c r="L300" s="3">
        <v>2024</v>
      </c>
      <c r="M300" s="3">
        <v>4</v>
      </c>
      <c r="N300" s="54">
        <v>170</v>
      </c>
      <c r="O300" s="54">
        <v>1989</v>
      </c>
      <c r="P300" s="54">
        <v>12</v>
      </c>
      <c r="Q300" s="3">
        <v>123.2</v>
      </c>
      <c r="R300" s="3">
        <v>1979</v>
      </c>
      <c r="S300" s="3">
        <v>26</v>
      </c>
      <c r="T300" s="54">
        <v>99.2</v>
      </c>
      <c r="U300" s="54">
        <v>1973</v>
      </c>
      <c r="V300" s="54">
        <v>18</v>
      </c>
      <c r="W300" s="3">
        <v>50.4</v>
      </c>
      <c r="X300" s="3">
        <v>1973</v>
      </c>
      <c r="Y300" s="3">
        <v>11</v>
      </c>
      <c r="Z300" s="54">
        <v>46.9</v>
      </c>
      <c r="AA300" s="54">
        <v>1995</v>
      </c>
      <c r="AB300" s="54">
        <v>25</v>
      </c>
      <c r="AC300" s="3">
        <v>41.2</v>
      </c>
      <c r="AD300" s="3">
        <v>2013</v>
      </c>
      <c r="AE300" s="3">
        <v>14</v>
      </c>
      <c r="AF300" s="54">
        <v>49.2</v>
      </c>
      <c r="AG300" s="54">
        <v>1999</v>
      </c>
      <c r="AH300" s="54">
        <v>26</v>
      </c>
      <c r="AI300" s="3">
        <v>112.6</v>
      </c>
      <c r="AJ300" s="3">
        <v>1986</v>
      </c>
      <c r="AK300" s="3">
        <v>13</v>
      </c>
      <c r="AL300" s="54">
        <v>122.2</v>
      </c>
      <c r="AM300" s="54">
        <v>2025</v>
      </c>
      <c r="AN300" s="54">
        <v>16</v>
      </c>
      <c r="AO300" s="3">
        <v>145.6</v>
      </c>
      <c r="AP300" s="3">
        <v>1983</v>
      </c>
      <c r="AQ300" s="3">
        <v>6</v>
      </c>
    </row>
    <row r="301" spans="1:43" x14ac:dyDescent="0.25">
      <c r="A301" s="3">
        <v>21115160</v>
      </c>
      <c r="B301" s="3" t="s">
        <v>2868</v>
      </c>
      <c r="C301" s="3">
        <v>3.133055556</v>
      </c>
      <c r="D301" s="3">
        <v>-75.081527780000002</v>
      </c>
      <c r="E301" s="3">
        <v>600</v>
      </c>
      <c r="F301" s="3" t="s">
        <v>373</v>
      </c>
      <c r="G301" s="3" t="s">
        <v>79</v>
      </c>
      <c r="H301" s="54">
        <v>64.400000000000006</v>
      </c>
      <c r="I301" s="54">
        <v>2004</v>
      </c>
      <c r="J301" s="54">
        <v>16</v>
      </c>
      <c r="K301" s="3">
        <v>80</v>
      </c>
      <c r="L301" s="3">
        <v>1993</v>
      </c>
      <c r="M301" s="3">
        <v>25</v>
      </c>
      <c r="N301" s="54">
        <v>91.5</v>
      </c>
      <c r="O301" s="54">
        <v>1987</v>
      </c>
      <c r="P301" s="54">
        <v>30</v>
      </c>
      <c r="Q301" s="3">
        <v>113.4</v>
      </c>
      <c r="R301" s="3">
        <v>2008</v>
      </c>
      <c r="S301" s="3">
        <v>30</v>
      </c>
      <c r="T301" s="54">
        <v>64.5</v>
      </c>
      <c r="U301" s="54">
        <v>1993</v>
      </c>
      <c r="V301" s="54">
        <v>11</v>
      </c>
      <c r="W301" s="3">
        <v>50</v>
      </c>
      <c r="X301" s="3">
        <v>1995</v>
      </c>
      <c r="Y301" s="3">
        <v>7</v>
      </c>
      <c r="Z301" s="54">
        <v>58.6</v>
      </c>
      <c r="AA301" s="54">
        <v>2010</v>
      </c>
      <c r="AB301" s="54">
        <v>8</v>
      </c>
      <c r="AC301" s="3">
        <v>26.5</v>
      </c>
      <c r="AD301" s="3">
        <v>1998</v>
      </c>
      <c r="AE301" s="3">
        <v>25</v>
      </c>
      <c r="AF301" s="54">
        <v>60</v>
      </c>
      <c r="AG301" s="54">
        <v>1985</v>
      </c>
      <c r="AH301" s="54">
        <v>26</v>
      </c>
      <c r="AI301" s="3">
        <v>84.2</v>
      </c>
      <c r="AJ301" s="3">
        <v>2014</v>
      </c>
      <c r="AK301" s="3">
        <v>8</v>
      </c>
      <c r="AL301" s="54">
        <v>122.6</v>
      </c>
      <c r="AM301" s="54">
        <v>1997</v>
      </c>
      <c r="AN301" s="54">
        <v>12</v>
      </c>
      <c r="AO301" s="3">
        <v>98.4</v>
      </c>
      <c r="AP301" s="3">
        <v>2005</v>
      </c>
      <c r="AQ301" s="3">
        <v>13</v>
      </c>
    </row>
    <row r="302" spans="1:43" x14ac:dyDescent="0.25">
      <c r="A302" s="3">
        <v>21120010</v>
      </c>
      <c r="B302" s="3" t="s">
        <v>2869</v>
      </c>
      <c r="C302" s="3">
        <v>2.9777499999999999</v>
      </c>
      <c r="D302" s="3">
        <v>-75.485388889999996</v>
      </c>
      <c r="E302" s="3">
        <v>1300</v>
      </c>
      <c r="F302" s="3" t="s">
        <v>371</v>
      </c>
      <c r="G302" s="3" t="s">
        <v>79</v>
      </c>
      <c r="H302" s="54">
        <v>96.1</v>
      </c>
      <c r="I302" s="54">
        <v>2005</v>
      </c>
      <c r="J302" s="54">
        <v>4</v>
      </c>
      <c r="K302" s="3">
        <v>124.5</v>
      </c>
      <c r="L302" s="3">
        <v>1999</v>
      </c>
      <c r="M302" s="3">
        <v>23</v>
      </c>
      <c r="N302" s="54">
        <v>116</v>
      </c>
      <c r="O302" s="54">
        <v>2022</v>
      </c>
      <c r="P302" s="54">
        <v>24</v>
      </c>
      <c r="Q302" s="3">
        <v>105</v>
      </c>
      <c r="R302" s="3">
        <v>2019</v>
      </c>
      <c r="S302" s="3">
        <v>18</v>
      </c>
      <c r="T302" s="54">
        <v>130</v>
      </c>
      <c r="U302" s="54">
        <v>2011</v>
      </c>
      <c r="V302" s="54">
        <v>26</v>
      </c>
      <c r="W302" s="3">
        <v>82</v>
      </c>
      <c r="X302" s="3">
        <v>1988</v>
      </c>
      <c r="Y302" s="3">
        <v>16</v>
      </c>
      <c r="Z302" s="54">
        <v>70</v>
      </c>
      <c r="AA302" s="54">
        <v>2010</v>
      </c>
      <c r="AB302" s="54">
        <v>13</v>
      </c>
      <c r="AC302" s="3">
        <v>71.8</v>
      </c>
      <c r="AD302" s="3">
        <v>1994</v>
      </c>
      <c r="AE302" s="3">
        <v>9</v>
      </c>
      <c r="AF302" s="54">
        <v>99.9</v>
      </c>
      <c r="AG302" s="54">
        <v>2003</v>
      </c>
      <c r="AH302" s="54">
        <v>26</v>
      </c>
      <c r="AI302" s="3">
        <v>90</v>
      </c>
      <c r="AJ302" s="3">
        <v>2007</v>
      </c>
      <c r="AK302" s="3">
        <v>8</v>
      </c>
      <c r="AL302" s="54">
        <v>114.3</v>
      </c>
      <c r="AM302" s="54">
        <v>1991</v>
      </c>
      <c r="AN302" s="54">
        <v>26</v>
      </c>
      <c r="AO302" s="3">
        <v>125</v>
      </c>
      <c r="AP302" s="3">
        <v>2007</v>
      </c>
      <c r="AQ302" s="3">
        <v>26</v>
      </c>
    </row>
    <row r="303" spans="1:43" x14ac:dyDescent="0.25">
      <c r="A303" s="3">
        <v>21120040</v>
      </c>
      <c r="B303" s="3" t="s">
        <v>2870</v>
      </c>
      <c r="C303" s="3">
        <v>3.1410833330000001</v>
      </c>
      <c r="D303" s="3">
        <v>-75.379472219999997</v>
      </c>
      <c r="E303" s="3">
        <v>850</v>
      </c>
      <c r="F303" s="3" t="s">
        <v>420</v>
      </c>
      <c r="G303" s="3" t="s">
        <v>79</v>
      </c>
      <c r="H303" s="54">
        <v>100</v>
      </c>
      <c r="I303" s="54">
        <v>2013</v>
      </c>
      <c r="J303" s="54">
        <v>12</v>
      </c>
      <c r="K303" s="3">
        <v>140</v>
      </c>
      <c r="L303" s="3">
        <v>1997</v>
      </c>
      <c r="M303" s="3">
        <v>9</v>
      </c>
      <c r="N303" s="54">
        <v>124</v>
      </c>
      <c r="O303" s="54">
        <v>2017</v>
      </c>
      <c r="P303" s="54">
        <v>14</v>
      </c>
      <c r="Q303" s="3">
        <v>143</v>
      </c>
      <c r="R303" s="3">
        <v>2016</v>
      </c>
      <c r="S303" s="3">
        <v>10</v>
      </c>
      <c r="T303" s="54">
        <v>108</v>
      </c>
      <c r="U303" s="54">
        <v>1991</v>
      </c>
      <c r="V303" s="54">
        <v>17</v>
      </c>
      <c r="W303" s="3">
        <v>80</v>
      </c>
      <c r="X303" s="3">
        <v>1996</v>
      </c>
      <c r="Y303" s="3">
        <v>28</v>
      </c>
      <c r="Z303" s="54">
        <v>78</v>
      </c>
      <c r="AA303" s="54">
        <v>2010</v>
      </c>
      <c r="AB303" s="54">
        <v>13</v>
      </c>
      <c r="AC303" s="3">
        <v>64</v>
      </c>
      <c r="AD303" s="3">
        <v>1992</v>
      </c>
      <c r="AE303" s="3">
        <v>15</v>
      </c>
      <c r="AF303" s="54">
        <v>85</v>
      </c>
      <c r="AG303" s="54">
        <v>1998</v>
      </c>
      <c r="AH303" s="54">
        <v>11</v>
      </c>
      <c r="AI303" s="3">
        <v>115</v>
      </c>
      <c r="AJ303" s="3">
        <v>1999</v>
      </c>
      <c r="AK303" s="3">
        <v>26</v>
      </c>
      <c r="AL303" s="54">
        <v>150</v>
      </c>
      <c r="AM303" s="54">
        <v>1998</v>
      </c>
      <c r="AN303" s="54">
        <v>9</v>
      </c>
      <c r="AO303" s="3">
        <v>132</v>
      </c>
      <c r="AP303" s="3">
        <v>1989</v>
      </c>
      <c r="AQ303" s="3">
        <v>12</v>
      </c>
    </row>
    <row r="304" spans="1:43" x14ac:dyDescent="0.25">
      <c r="A304" s="3">
        <v>21120090</v>
      </c>
      <c r="B304" s="3" t="s">
        <v>2871</v>
      </c>
      <c r="C304" s="3">
        <v>2.870333333</v>
      </c>
      <c r="D304" s="3">
        <v>-75.490972220000003</v>
      </c>
      <c r="E304" s="3">
        <v>700</v>
      </c>
      <c r="F304" s="3" t="s">
        <v>371</v>
      </c>
      <c r="G304" s="3" t="s">
        <v>79</v>
      </c>
      <c r="H304" s="54">
        <v>78</v>
      </c>
      <c r="I304" s="54">
        <v>2004</v>
      </c>
      <c r="J304" s="54">
        <v>10</v>
      </c>
      <c r="K304" s="3">
        <v>97</v>
      </c>
      <c r="L304" s="3">
        <v>1987</v>
      </c>
      <c r="M304" s="3">
        <v>13</v>
      </c>
      <c r="N304" s="54">
        <v>100</v>
      </c>
      <c r="O304" s="54">
        <v>1996</v>
      </c>
      <c r="P304" s="54">
        <v>1</v>
      </c>
      <c r="Q304" s="3">
        <v>110</v>
      </c>
      <c r="R304" s="3">
        <v>2018</v>
      </c>
      <c r="S304" s="3">
        <v>5</v>
      </c>
      <c r="T304" s="54">
        <v>110</v>
      </c>
      <c r="U304" s="54">
        <v>2018</v>
      </c>
      <c r="V304" s="54">
        <v>24</v>
      </c>
      <c r="W304" s="3">
        <v>95</v>
      </c>
      <c r="X304" s="3">
        <v>1995</v>
      </c>
      <c r="Y304" s="3">
        <v>7</v>
      </c>
      <c r="Z304" s="54">
        <v>70</v>
      </c>
      <c r="AA304" s="54">
        <v>1975</v>
      </c>
      <c r="AB304" s="54">
        <v>1</v>
      </c>
      <c r="AC304" s="3">
        <v>80</v>
      </c>
      <c r="AD304" s="3">
        <v>1972</v>
      </c>
      <c r="AE304" s="3">
        <v>28</v>
      </c>
      <c r="AF304" s="54">
        <v>115</v>
      </c>
      <c r="AG304" s="54">
        <v>2003</v>
      </c>
      <c r="AH304" s="54">
        <v>25</v>
      </c>
      <c r="AI304" s="3">
        <v>160</v>
      </c>
      <c r="AJ304" s="3">
        <v>1976</v>
      </c>
      <c r="AK304" s="3">
        <v>15</v>
      </c>
      <c r="AL304" s="54">
        <v>117</v>
      </c>
      <c r="AM304" s="54">
        <v>2007</v>
      </c>
      <c r="AN304" s="54">
        <v>24</v>
      </c>
      <c r="AO304" s="3">
        <v>110</v>
      </c>
      <c r="AP304" s="3">
        <v>2001</v>
      </c>
      <c r="AQ304" s="3">
        <v>8</v>
      </c>
    </row>
    <row r="305" spans="1:43" x14ac:dyDescent="0.25">
      <c r="A305" s="3">
        <v>21120100</v>
      </c>
      <c r="B305" s="3" t="s">
        <v>2872</v>
      </c>
      <c r="C305" s="3">
        <v>2.8650000000000002</v>
      </c>
      <c r="D305" s="3">
        <v>-75.566388889999999</v>
      </c>
      <c r="E305" s="3">
        <v>1105</v>
      </c>
      <c r="F305" s="3" t="s">
        <v>371</v>
      </c>
      <c r="G305" s="3" t="s">
        <v>79</v>
      </c>
      <c r="H305" s="54">
        <v>115</v>
      </c>
      <c r="I305" s="54">
        <v>2025</v>
      </c>
      <c r="J305" s="54">
        <v>10</v>
      </c>
      <c r="K305" s="3">
        <v>139</v>
      </c>
      <c r="L305" s="3">
        <v>2005</v>
      </c>
      <c r="M305" s="3">
        <v>11</v>
      </c>
      <c r="N305" s="54">
        <v>135</v>
      </c>
      <c r="O305" s="54">
        <v>2021</v>
      </c>
      <c r="P305" s="54">
        <v>7</v>
      </c>
      <c r="Q305" s="3">
        <v>135</v>
      </c>
      <c r="R305" s="3">
        <v>2024</v>
      </c>
      <c r="S305" s="3">
        <v>18</v>
      </c>
      <c r="T305" s="54">
        <v>104</v>
      </c>
      <c r="U305" s="54">
        <v>1984</v>
      </c>
      <c r="V305" s="54">
        <v>8</v>
      </c>
      <c r="W305" s="3">
        <v>110</v>
      </c>
      <c r="X305" s="3">
        <v>1999</v>
      </c>
      <c r="Y305" s="3">
        <v>28</v>
      </c>
      <c r="Z305" s="54">
        <v>71</v>
      </c>
      <c r="AA305" s="54">
        <v>2002</v>
      </c>
      <c r="AB305" s="54">
        <v>5</v>
      </c>
      <c r="AC305" s="3">
        <v>80</v>
      </c>
      <c r="AD305" s="3">
        <v>1977</v>
      </c>
      <c r="AE305" s="3">
        <v>13</v>
      </c>
      <c r="AF305" s="54">
        <v>130</v>
      </c>
      <c r="AG305" s="54">
        <v>2001</v>
      </c>
      <c r="AH305" s="54">
        <v>13</v>
      </c>
      <c r="AI305" s="3">
        <v>140</v>
      </c>
      <c r="AJ305" s="3">
        <v>1992</v>
      </c>
      <c r="AK305" s="3">
        <v>6</v>
      </c>
      <c r="AL305" s="54">
        <v>110</v>
      </c>
      <c r="AM305" s="54">
        <v>1998</v>
      </c>
      <c r="AN305" s="54">
        <v>9</v>
      </c>
      <c r="AO305" s="3">
        <v>100</v>
      </c>
      <c r="AP305" s="3">
        <v>2021</v>
      </c>
      <c r="AQ305" s="3">
        <v>11</v>
      </c>
    </row>
    <row r="306" spans="1:43" x14ac:dyDescent="0.25">
      <c r="A306" s="3">
        <v>21125010</v>
      </c>
      <c r="B306" s="3" t="s">
        <v>2873</v>
      </c>
      <c r="C306" s="3">
        <v>2.9356944440000001</v>
      </c>
      <c r="D306" s="3">
        <v>-75.589055560000006</v>
      </c>
      <c r="E306" s="3">
        <v>1300</v>
      </c>
      <c r="F306" s="3" t="s">
        <v>552</v>
      </c>
      <c r="G306" s="3" t="s">
        <v>79</v>
      </c>
      <c r="H306" s="54">
        <v>76.5</v>
      </c>
      <c r="I306" s="54">
        <v>2008</v>
      </c>
      <c r="J306" s="54">
        <v>25</v>
      </c>
      <c r="K306" s="3">
        <v>96</v>
      </c>
      <c r="L306" s="3">
        <v>2005</v>
      </c>
      <c r="M306" s="3">
        <v>11</v>
      </c>
      <c r="N306" s="54">
        <v>100.8</v>
      </c>
      <c r="O306" s="54">
        <v>2013</v>
      </c>
      <c r="P306" s="54">
        <v>18</v>
      </c>
      <c r="Q306" s="3">
        <v>111.4</v>
      </c>
      <c r="R306" s="3">
        <v>1982</v>
      </c>
      <c r="S306" s="3">
        <v>6</v>
      </c>
      <c r="T306" s="54">
        <v>100.4</v>
      </c>
      <c r="U306" s="54">
        <v>2017</v>
      </c>
      <c r="V306" s="54">
        <v>21</v>
      </c>
      <c r="W306" s="3">
        <v>131.6</v>
      </c>
      <c r="X306" s="3">
        <v>1981</v>
      </c>
      <c r="Y306" s="3">
        <v>6</v>
      </c>
      <c r="Z306" s="54">
        <v>67.5</v>
      </c>
      <c r="AA306" s="54">
        <v>2020</v>
      </c>
      <c r="AB306" s="54">
        <v>22</v>
      </c>
      <c r="AC306" s="3">
        <v>71.2</v>
      </c>
      <c r="AD306" s="3">
        <v>2021</v>
      </c>
      <c r="AE306" s="3">
        <v>27</v>
      </c>
      <c r="AF306" s="54">
        <v>67</v>
      </c>
      <c r="AG306" s="54">
        <v>1973</v>
      </c>
      <c r="AH306" s="54">
        <v>4</v>
      </c>
      <c r="AI306" s="3">
        <v>94.8</v>
      </c>
      <c r="AJ306" s="3">
        <v>1986</v>
      </c>
      <c r="AK306" s="3">
        <v>28</v>
      </c>
      <c r="AL306" s="54">
        <v>81.900000000000006</v>
      </c>
      <c r="AM306" s="54">
        <v>2001</v>
      </c>
      <c r="AN306" s="54">
        <v>1</v>
      </c>
      <c r="AO306" s="3">
        <v>69.3</v>
      </c>
      <c r="AP306" s="3">
        <v>2007</v>
      </c>
      <c r="AQ306" s="3">
        <v>24</v>
      </c>
    </row>
    <row r="307" spans="1:43" x14ac:dyDescent="0.25">
      <c r="A307" s="3">
        <v>21127010</v>
      </c>
      <c r="B307" s="3" t="s">
        <v>2874</v>
      </c>
      <c r="C307" s="3">
        <v>2.904083333</v>
      </c>
      <c r="D307" s="3">
        <v>-75.443333330000002</v>
      </c>
      <c r="E307" s="3">
        <v>535</v>
      </c>
      <c r="F307" s="3" t="s">
        <v>371</v>
      </c>
      <c r="G307" s="3" t="s">
        <v>79</v>
      </c>
      <c r="H307" s="54">
        <v>118.8</v>
      </c>
      <c r="I307" s="54">
        <v>1971</v>
      </c>
      <c r="J307" s="54">
        <v>6</v>
      </c>
      <c r="K307" s="3">
        <v>112.5</v>
      </c>
      <c r="L307" s="3">
        <v>1971</v>
      </c>
      <c r="M307" s="3">
        <v>18</v>
      </c>
      <c r="N307" s="54">
        <v>85</v>
      </c>
      <c r="O307" s="54">
        <v>1971</v>
      </c>
      <c r="P307" s="54">
        <v>28</v>
      </c>
      <c r="Q307" s="3">
        <v>90</v>
      </c>
      <c r="R307" s="3">
        <v>1969</v>
      </c>
      <c r="S307" s="3">
        <v>7</v>
      </c>
      <c r="T307" s="54">
        <v>75</v>
      </c>
      <c r="U307" s="54">
        <v>1971</v>
      </c>
      <c r="V307" s="54">
        <v>4</v>
      </c>
      <c r="W307" s="3">
        <v>45</v>
      </c>
      <c r="X307" s="3">
        <v>1959</v>
      </c>
      <c r="Y307" s="3">
        <v>5</v>
      </c>
      <c r="Z307" s="54">
        <v>15</v>
      </c>
      <c r="AA307" s="54">
        <v>1970</v>
      </c>
      <c r="AB307" s="54">
        <v>30</v>
      </c>
      <c r="AC307" s="3">
        <v>51</v>
      </c>
      <c r="AD307" s="3">
        <v>1970</v>
      </c>
      <c r="AE307" s="3">
        <v>28</v>
      </c>
      <c r="AF307" s="54">
        <v>138</v>
      </c>
      <c r="AG307" s="54">
        <v>1970</v>
      </c>
      <c r="AH307" s="54">
        <v>29</v>
      </c>
      <c r="AI307" s="3">
        <v>70</v>
      </c>
      <c r="AJ307" s="3">
        <v>1970</v>
      </c>
      <c r="AK307" s="3">
        <v>24</v>
      </c>
      <c r="AL307" s="54">
        <v>80</v>
      </c>
      <c r="AM307" s="54">
        <v>1970</v>
      </c>
      <c r="AN307" s="54">
        <v>23</v>
      </c>
      <c r="AO307" s="3">
        <v>112.5</v>
      </c>
      <c r="AP307" s="3">
        <v>1970</v>
      </c>
      <c r="AQ307" s="3">
        <v>19</v>
      </c>
    </row>
    <row r="308" spans="1:43" x14ac:dyDescent="0.25">
      <c r="A308" s="3">
        <v>21130010</v>
      </c>
      <c r="B308" s="3" t="s">
        <v>2875</v>
      </c>
      <c r="C308" s="3">
        <v>3.8495277780000001</v>
      </c>
      <c r="D308" s="3">
        <v>-74.935777799999997</v>
      </c>
      <c r="E308" s="3">
        <v>293</v>
      </c>
      <c r="F308" s="3" t="s">
        <v>968</v>
      </c>
      <c r="G308" s="3" t="s">
        <v>71</v>
      </c>
      <c r="H308" s="54">
        <v>120</v>
      </c>
      <c r="I308" s="54">
        <v>1976</v>
      </c>
      <c r="J308" s="54">
        <v>21</v>
      </c>
      <c r="K308" s="3">
        <v>132</v>
      </c>
      <c r="L308" s="3">
        <v>2019</v>
      </c>
      <c r="M308" s="3">
        <v>23</v>
      </c>
      <c r="N308" s="54">
        <v>133</v>
      </c>
      <c r="O308" s="54">
        <v>1973</v>
      </c>
      <c r="P308" s="54">
        <v>28</v>
      </c>
      <c r="Q308" s="3">
        <v>137</v>
      </c>
      <c r="R308" s="3">
        <v>1999</v>
      </c>
      <c r="S308" s="3">
        <v>26</v>
      </c>
      <c r="T308" s="54">
        <v>136</v>
      </c>
      <c r="U308" s="54">
        <v>1982</v>
      </c>
      <c r="V308" s="54">
        <v>24</v>
      </c>
      <c r="W308" s="3">
        <v>135</v>
      </c>
      <c r="X308" s="3">
        <v>1999</v>
      </c>
      <c r="Y308" s="3">
        <v>25</v>
      </c>
      <c r="Z308" s="54">
        <v>98</v>
      </c>
      <c r="AA308" s="54">
        <v>1992</v>
      </c>
      <c r="AB308" s="54">
        <v>13</v>
      </c>
      <c r="AC308" s="3">
        <v>120</v>
      </c>
      <c r="AD308" s="3">
        <v>1988</v>
      </c>
      <c r="AE308" s="3">
        <v>25</v>
      </c>
      <c r="AF308" s="54">
        <v>105</v>
      </c>
      <c r="AG308" s="54">
        <v>1994</v>
      </c>
      <c r="AH308" s="54">
        <v>23</v>
      </c>
      <c r="AI308" s="3">
        <v>136</v>
      </c>
      <c r="AJ308" s="3">
        <v>1981</v>
      </c>
      <c r="AK308" s="3">
        <v>15</v>
      </c>
      <c r="AL308" s="54">
        <v>110</v>
      </c>
      <c r="AM308" s="54">
        <v>1987</v>
      </c>
      <c r="AN308" s="54">
        <v>18</v>
      </c>
      <c r="AO308" s="3">
        <v>136</v>
      </c>
      <c r="AP308" s="3">
        <v>1982</v>
      </c>
      <c r="AQ308" s="3">
        <v>16</v>
      </c>
    </row>
    <row r="309" spans="1:43" x14ac:dyDescent="0.25">
      <c r="A309" s="3">
        <v>21130040</v>
      </c>
      <c r="B309" s="3" t="s">
        <v>2876</v>
      </c>
      <c r="C309" s="3">
        <v>3.0806388889999998</v>
      </c>
      <c r="D309" s="3">
        <v>-75.484666669999996</v>
      </c>
      <c r="E309" s="3">
        <v>1140</v>
      </c>
      <c r="F309" s="3" t="s">
        <v>80</v>
      </c>
      <c r="G309" s="3" t="s">
        <v>79</v>
      </c>
      <c r="H309" s="54">
        <v>103</v>
      </c>
      <c r="I309" s="54">
        <v>2000</v>
      </c>
      <c r="J309" s="54">
        <v>14</v>
      </c>
      <c r="K309" s="3">
        <v>140</v>
      </c>
      <c r="L309" s="3">
        <v>1990</v>
      </c>
      <c r="M309" s="3">
        <v>11</v>
      </c>
      <c r="N309" s="54">
        <v>120</v>
      </c>
      <c r="O309" s="54">
        <v>1998</v>
      </c>
      <c r="P309" s="54">
        <v>12</v>
      </c>
      <c r="Q309" s="3">
        <v>127</v>
      </c>
      <c r="R309" s="3">
        <v>2025</v>
      </c>
      <c r="S309" s="3">
        <v>4</v>
      </c>
      <c r="T309" s="54">
        <v>120</v>
      </c>
      <c r="U309" s="54">
        <v>1992</v>
      </c>
      <c r="V309" s="54">
        <v>28</v>
      </c>
      <c r="W309" s="3">
        <v>83</v>
      </c>
      <c r="X309" s="3">
        <v>2010</v>
      </c>
      <c r="Y309" s="3">
        <v>19</v>
      </c>
      <c r="Z309" s="54">
        <v>90</v>
      </c>
      <c r="AA309" s="54">
        <v>1995</v>
      </c>
      <c r="AB309" s="54">
        <v>26</v>
      </c>
      <c r="AC309" s="3">
        <v>150</v>
      </c>
      <c r="AD309" s="3">
        <v>1973</v>
      </c>
      <c r="AE309" s="3">
        <v>26</v>
      </c>
      <c r="AF309" s="54">
        <v>95</v>
      </c>
      <c r="AG309" s="54">
        <v>1975</v>
      </c>
      <c r="AH309" s="54">
        <v>24</v>
      </c>
      <c r="AI309" s="3">
        <v>99</v>
      </c>
      <c r="AJ309" s="3">
        <v>2025</v>
      </c>
      <c r="AK309" s="3">
        <v>15</v>
      </c>
      <c r="AL309" s="54">
        <v>107</v>
      </c>
      <c r="AM309" s="54">
        <v>1980</v>
      </c>
      <c r="AN309" s="54">
        <v>5</v>
      </c>
      <c r="AO309" s="3">
        <v>130</v>
      </c>
      <c r="AP309" s="3">
        <v>1976</v>
      </c>
      <c r="AQ309" s="3">
        <v>26</v>
      </c>
    </row>
    <row r="310" spans="1:43" x14ac:dyDescent="0.25">
      <c r="A310" s="3">
        <v>21130050</v>
      </c>
      <c r="B310" s="3" t="s">
        <v>2877</v>
      </c>
      <c r="C310" s="3">
        <v>3.243555556</v>
      </c>
      <c r="D310" s="3">
        <v>-75.255944439999993</v>
      </c>
      <c r="E310" s="3">
        <v>450</v>
      </c>
      <c r="F310" s="3" t="s">
        <v>420</v>
      </c>
      <c r="G310" s="3" t="s">
        <v>79</v>
      </c>
      <c r="H310" s="54">
        <v>96</v>
      </c>
      <c r="I310" s="54">
        <v>2009</v>
      </c>
      <c r="J310" s="54">
        <v>16</v>
      </c>
      <c r="K310" s="3">
        <v>80</v>
      </c>
      <c r="L310" s="3">
        <v>1972</v>
      </c>
      <c r="M310" s="3">
        <v>17</v>
      </c>
      <c r="N310" s="54">
        <v>107</v>
      </c>
      <c r="O310" s="54">
        <v>2023</v>
      </c>
      <c r="P310" s="54">
        <v>10</v>
      </c>
      <c r="Q310" s="3">
        <v>115</v>
      </c>
      <c r="R310" s="3">
        <v>1977</v>
      </c>
      <c r="S310" s="3">
        <v>28</v>
      </c>
      <c r="T310" s="54">
        <v>127</v>
      </c>
      <c r="U310" s="54">
        <v>1970</v>
      </c>
      <c r="V310" s="54">
        <v>15</v>
      </c>
      <c r="W310" s="3">
        <v>66</v>
      </c>
      <c r="X310" s="3">
        <v>1995</v>
      </c>
      <c r="Y310" s="3">
        <v>15</v>
      </c>
      <c r="Z310" s="54">
        <v>85</v>
      </c>
      <c r="AA310" s="54">
        <v>2022</v>
      </c>
      <c r="AB310" s="54">
        <v>14</v>
      </c>
      <c r="AC310" s="3">
        <v>90</v>
      </c>
      <c r="AD310" s="3">
        <v>1974</v>
      </c>
      <c r="AE310" s="3">
        <v>28</v>
      </c>
      <c r="AF310" s="54">
        <v>125</v>
      </c>
      <c r="AG310" s="54">
        <v>2005</v>
      </c>
      <c r="AH310" s="54">
        <v>25</v>
      </c>
      <c r="AI310" s="3">
        <v>102</v>
      </c>
      <c r="AJ310" s="3">
        <v>2003</v>
      </c>
      <c r="AK310" s="3">
        <v>28</v>
      </c>
      <c r="AL310" s="54">
        <v>107</v>
      </c>
      <c r="AM310" s="54">
        <v>2010</v>
      </c>
      <c r="AN310" s="54">
        <v>5</v>
      </c>
      <c r="AO310" s="3">
        <v>100</v>
      </c>
      <c r="AP310" s="3">
        <v>1969</v>
      </c>
      <c r="AQ310" s="3">
        <v>8</v>
      </c>
    </row>
    <row r="311" spans="1:43" x14ac:dyDescent="0.25">
      <c r="A311" s="3">
        <v>21130060</v>
      </c>
      <c r="B311" s="3" t="s">
        <v>2878</v>
      </c>
      <c r="C311" s="3">
        <v>3.0071388890000001</v>
      </c>
      <c r="D311" s="3">
        <v>-75.559194439999999</v>
      </c>
      <c r="E311" s="3">
        <v>2250</v>
      </c>
      <c r="F311" s="3" t="s">
        <v>371</v>
      </c>
      <c r="G311" s="3" t="s">
        <v>79</v>
      </c>
      <c r="H311" s="54">
        <v>115</v>
      </c>
      <c r="I311" s="54">
        <v>2008</v>
      </c>
      <c r="J311" s="54">
        <v>26</v>
      </c>
      <c r="K311" s="3">
        <v>140</v>
      </c>
      <c r="L311" s="3">
        <v>1996</v>
      </c>
      <c r="M311" s="3">
        <v>4</v>
      </c>
      <c r="N311" s="54">
        <v>96</v>
      </c>
      <c r="O311" s="54">
        <v>1991</v>
      </c>
      <c r="P311" s="54">
        <v>24</v>
      </c>
      <c r="Q311" s="3">
        <v>162</v>
      </c>
      <c r="R311" s="3">
        <v>1982</v>
      </c>
      <c r="S311" s="3">
        <v>4</v>
      </c>
      <c r="T311" s="54">
        <v>144</v>
      </c>
      <c r="U311" s="54">
        <v>1976</v>
      </c>
      <c r="V311" s="54">
        <v>18</v>
      </c>
      <c r="W311" s="3">
        <v>100</v>
      </c>
      <c r="X311" s="3">
        <v>1986</v>
      </c>
      <c r="Y311" s="3">
        <v>28</v>
      </c>
      <c r="Z311" s="54">
        <v>80</v>
      </c>
      <c r="AA311" s="54">
        <v>2022</v>
      </c>
      <c r="AB311" s="54">
        <v>26</v>
      </c>
      <c r="AC311" s="3">
        <v>104</v>
      </c>
      <c r="AD311" s="3">
        <v>1973</v>
      </c>
      <c r="AE311" s="3">
        <v>26</v>
      </c>
      <c r="AF311" s="54">
        <v>80</v>
      </c>
      <c r="AG311" s="54">
        <v>2004</v>
      </c>
      <c r="AH311" s="54">
        <v>7</v>
      </c>
      <c r="AI311" s="3">
        <v>144</v>
      </c>
      <c r="AJ311" s="3">
        <v>1983</v>
      </c>
      <c r="AK311" s="3">
        <v>28</v>
      </c>
      <c r="AL311" s="54">
        <v>128</v>
      </c>
      <c r="AM311" s="54">
        <v>2013</v>
      </c>
      <c r="AN311" s="54">
        <v>15</v>
      </c>
      <c r="AO311" s="3">
        <v>135</v>
      </c>
      <c r="AP311" s="3">
        <v>2000</v>
      </c>
      <c r="AQ311" s="3">
        <v>13</v>
      </c>
    </row>
    <row r="312" spans="1:43" x14ac:dyDescent="0.25">
      <c r="A312" s="3">
        <v>21130080</v>
      </c>
      <c r="B312" s="3" t="s">
        <v>2879</v>
      </c>
      <c r="C312" s="3">
        <v>3.1208333330000002</v>
      </c>
      <c r="D312" s="3">
        <v>-75.492249999999999</v>
      </c>
      <c r="E312" s="3">
        <v>800</v>
      </c>
      <c r="F312" s="3" t="s">
        <v>80</v>
      </c>
      <c r="G312" s="3" t="s">
        <v>79</v>
      </c>
      <c r="H312" s="54">
        <v>90</v>
      </c>
      <c r="I312" s="54">
        <v>2005</v>
      </c>
      <c r="J312" s="54">
        <v>4</v>
      </c>
      <c r="K312" s="3">
        <v>126</v>
      </c>
      <c r="L312" s="3">
        <v>1991</v>
      </c>
      <c r="M312" s="3">
        <v>3</v>
      </c>
      <c r="N312" s="54">
        <v>140</v>
      </c>
      <c r="O312" s="54">
        <v>2005</v>
      </c>
      <c r="P312" s="54">
        <v>2</v>
      </c>
      <c r="Q312" s="3">
        <v>130</v>
      </c>
      <c r="R312" s="3">
        <v>2025</v>
      </c>
      <c r="S312" s="3">
        <v>4</v>
      </c>
      <c r="T312" s="54">
        <v>137</v>
      </c>
      <c r="U312" s="54">
        <v>1988</v>
      </c>
      <c r="V312" s="54">
        <v>20</v>
      </c>
      <c r="W312" s="3">
        <v>90</v>
      </c>
      <c r="X312" s="3">
        <v>2002</v>
      </c>
      <c r="Y312" s="3">
        <v>5</v>
      </c>
      <c r="Z312" s="54">
        <v>65</v>
      </c>
      <c r="AA312" s="54">
        <v>1979</v>
      </c>
      <c r="AB312" s="54">
        <v>13</v>
      </c>
      <c r="AC312" s="3">
        <v>137</v>
      </c>
      <c r="AD312" s="3">
        <v>1988</v>
      </c>
      <c r="AE312" s="3">
        <v>20</v>
      </c>
      <c r="AF312" s="54">
        <v>78</v>
      </c>
      <c r="AG312" s="54">
        <v>1987</v>
      </c>
      <c r="AH312" s="54">
        <v>3</v>
      </c>
      <c r="AI312" s="3">
        <v>110</v>
      </c>
      <c r="AJ312" s="3">
        <v>2016</v>
      </c>
      <c r="AK312" s="3">
        <v>27</v>
      </c>
      <c r="AL312" s="54">
        <v>112</v>
      </c>
      <c r="AM312" s="54">
        <v>1980</v>
      </c>
      <c r="AN312" s="54">
        <v>5</v>
      </c>
      <c r="AO312" s="3">
        <v>121</v>
      </c>
      <c r="AP312" s="3">
        <v>2024</v>
      </c>
      <c r="AQ312" s="3">
        <v>31</v>
      </c>
    </row>
    <row r="313" spans="1:43" x14ac:dyDescent="0.25">
      <c r="A313" s="3">
        <v>21130110</v>
      </c>
      <c r="B313" s="3" t="s">
        <v>2880</v>
      </c>
      <c r="C313" s="3">
        <v>3.27</v>
      </c>
      <c r="D313" s="3">
        <v>-75.489999999999995</v>
      </c>
      <c r="E313" s="3">
        <v>1085</v>
      </c>
      <c r="F313" s="3" t="s">
        <v>420</v>
      </c>
      <c r="G313" s="3" t="s">
        <v>79</v>
      </c>
      <c r="H313" s="54">
        <v>100</v>
      </c>
      <c r="I313" s="54">
        <v>1988</v>
      </c>
      <c r="J313" s="54">
        <v>15</v>
      </c>
      <c r="K313" s="3">
        <v>103</v>
      </c>
      <c r="L313" s="3">
        <v>1976</v>
      </c>
      <c r="M313" s="3">
        <v>14</v>
      </c>
      <c r="N313" s="54">
        <v>127</v>
      </c>
      <c r="O313" s="54">
        <v>2002</v>
      </c>
      <c r="P313" s="54">
        <v>22</v>
      </c>
      <c r="Q313" s="3">
        <v>105</v>
      </c>
      <c r="R313" s="3">
        <v>2019</v>
      </c>
      <c r="S313" s="3">
        <v>14</v>
      </c>
      <c r="T313" s="54">
        <v>108</v>
      </c>
      <c r="U313" s="54">
        <v>2005</v>
      </c>
      <c r="V313" s="54">
        <v>15</v>
      </c>
      <c r="W313" s="3">
        <v>103</v>
      </c>
      <c r="X313" s="3">
        <v>2020</v>
      </c>
      <c r="Y313" s="3">
        <v>10</v>
      </c>
      <c r="Z313" s="54">
        <v>120</v>
      </c>
      <c r="AA313" s="54">
        <v>2023</v>
      </c>
      <c r="AB313" s="54">
        <v>3</v>
      </c>
      <c r="AC313" s="3">
        <v>75.2</v>
      </c>
      <c r="AD313" s="3">
        <v>2008</v>
      </c>
      <c r="AE313" s="3">
        <v>17</v>
      </c>
      <c r="AF313" s="54">
        <v>81.900000000000006</v>
      </c>
      <c r="AG313" s="54">
        <v>1987</v>
      </c>
      <c r="AH313" s="54">
        <v>21</v>
      </c>
      <c r="AI313" s="3">
        <v>107.4</v>
      </c>
      <c r="AJ313" s="3">
        <v>1982</v>
      </c>
      <c r="AK313" s="3">
        <v>20</v>
      </c>
      <c r="AL313" s="54">
        <v>117</v>
      </c>
      <c r="AM313" s="54">
        <v>1975</v>
      </c>
      <c r="AN313" s="54">
        <v>9</v>
      </c>
      <c r="AO313" s="3">
        <v>85.5</v>
      </c>
      <c r="AP313" s="3">
        <v>2008</v>
      </c>
      <c r="AQ313" s="3">
        <v>1</v>
      </c>
    </row>
    <row r="314" spans="1:43" x14ac:dyDescent="0.25">
      <c r="A314" s="3">
        <v>21130180</v>
      </c>
      <c r="B314" s="3" t="s">
        <v>2881</v>
      </c>
      <c r="C314" s="3">
        <v>3.4536111109999998</v>
      </c>
      <c r="D314" s="3">
        <v>-75.150888890000004</v>
      </c>
      <c r="E314" s="3">
        <v>500</v>
      </c>
      <c r="F314" s="3" t="s">
        <v>384</v>
      </c>
      <c r="G314" s="3" t="s">
        <v>71</v>
      </c>
      <c r="H314" s="54">
        <v>130</v>
      </c>
      <c r="I314" s="54">
        <v>1997</v>
      </c>
      <c r="J314" s="54">
        <v>20</v>
      </c>
      <c r="K314" s="3">
        <v>94.8</v>
      </c>
      <c r="L314" s="3">
        <v>2002</v>
      </c>
      <c r="M314" s="3">
        <v>27</v>
      </c>
      <c r="N314" s="54">
        <v>115</v>
      </c>
      <c r="O314" s="54">
        <v>1982</v>
      </c>
      <c r="P314" s="54">
        <v>2</v>
      </c>
      <c r="Q314" s="3">
        <v>100</v>
      </c>
      <c r="R314" s="3">
        <v>1982</v>
      </c>
      <c r="S314" s="3">
        <v>6</v>
      </c>
      <c r="T314" s="54">
        <v>116</v>
      </c>
      <c r="U314" s="54">
        <v>2025</v>
      </c>
      <c r="V314" s="54">
        <v>18</v>
      </c>
      <c r="W314" s="3">
        <v>114</v>
      </c>
      <c r="X314" s="3">
        <v>1996</v>
      </c>
      <c r="Y314" s="3">
        <v>26</v>
      </c>
      <c r="Z314" s="54">
        <v>66</v>
      </c>
      <c r="AA314" s="54">
        <v>2000</v>
      </c>
      <c r="AB314" s="54">
        <v>19</v>
      </c>
      <c r="AC314" s="3">
        <v>150</v>
      </c>
      <c r="AD314" s="3">
        <v>1988</v>
      </c>
      <c r="AE314" s="3">
        <v>18</v>
      </c>
      <c r="AF314" s="54">
        <v>99</v>
      </c>
      <c r="AG314" s="54">
        <v>2019</v>
      </c>
      <c r="AH314" s="54">
        <v>28</v>
      </c>
      <c r="AI314" s="3">
        <v>130.9</v>
      </c>
      <c r="AJ314" s="3">
        <v>2002</v>
      </c>
      <c r="AK314" s="3">
        <v>26</v>
      </c>
      <c r="AL314" s="54">
        <v>140</v>
      </c>
      <c r="AM314" s="54">
        <v>1996</v>
      </c>
      <c r="AN314" s="54">
        <v>27</v>
      </c>
      <c r="AO314" s="3">
        <v>131</v>
      </c>
      <c r="AP314" s="3">
        <v>2001</v>
      </c>
      <c r="AQ314" s="3">
        <v>26</v>
      </c>
    </row>
    <row r="315" spans="1:43" x14ac:dyDescent="0.25">
      <c r="A315" s="3">
        <v>21135020</v>
      </c>
      <c r="B315" s="3" t="s">
        <v>2882</v>
      </c>
      <c r="C315" s="3">
        <v>3.85575</v>
      </c>
      <c r="D315" s="3">
        <v>-75.015749999999997</v>
      </c>
      <c r="E315" s="3">
        <v>313</v>
      </c>
      <c r="F315" s="3" t="s">
        <v>970</v>
      </c>
      <c r="G315" s="3" t="s">
        <v>71</v>
      </c>
      <c r="H315" s="54">
        <v>122</v>
      </c>
      <c r="I315" s="54">
        <v>2008</v>
      </c>
      <c r="J315" s="54">
        <v>9</v>
      </c>
      <c r="K315" s="3">
        <v>101.3</v>
      </c>
      <c r="L315" s="3">
        <v>1997</v>
      </c>
      <c r="M315" s="3">
        <v>17</v>
      </c>
      <c r="N315" s="54">
        <v>135</v>
      </c>
      <c r="O315" s="54">
        <v>2002</v>
      </c>
      <c r="P315" s="54">
        <v>6</v>
      </c>
      <c r="Q315" s="3">
        <v>126.5</v>
      </c>
      <c r="R315" s="3">
        <v>1999</v>
      </c>
      <c r="S315" s="3">
        <v>26</v>
      </c>
      <c r="T315" s="54">
        <v>136</v>
      </c>
      <c r="U315" s="54">
        <v>1982</v>
      </c>
      <c r="V315" s="54">
        <v>24</v>
      </c>
      <c r="W315" s="3">
        <v>96</v>
      </c>
      <c r="X315" s="3">
        <v>2021</v>
      </c>
      <c r="Y315" s="3">
        <v>12</v>
      </c>
      <c r="Z315" s="54">
        <v>88.7</v>
      </c>
      <c r="AA315" s="54">
        <v>2000</v>
      </c>
      <c r="AB315" s="54">
        <v>21</v>
      </c>
      <c r="AC315" s="3">
        <v>77.599999999999994</v>
      </c>
      <c r="AD315" s="3">
        <v>2022</v>
      </c>
      <c r="AE315" s="3">
        <v>12</v>
      </c>
      <c r="AF315" s="54">
        <v>120</v>
      </c>
      <c r="AG315" s="54">
        <v>2008</v>
      </c>
      <c r="AH315" s="54">
        <v>18</v>
      </c>
      <c r="AI315" s="3">
        <v>143.69999999999999</v>
      </c>
      <c r="AJ315" s="3">
        <v>2003</v>
      </c>
      <c r="AK315" s="3">
        <v>30</v>
      </c>
      <c r="AL315" s="54">
        <v>110.5</v>
      </c>
      <c r="AM315" s="54">
        <v>2016</v>
      </c>
      <c r="AN315" s="54">
        <v>10</v>
      </c>
      <c r="AO315" s="3">
        <v>145.69999999999999</v>
      </c>
      <c r="AP315" s="3">
        <v>1998</v>
      </c>
      <c r="AQ315" s="3">
        <v>12</v>
      </c>
    </row>
    <row r="316" spans="1:43" x14ac:dyDescent="0.25">
      <c r="A316" s="3">
        <v>21135030</v>
      </c>
      <c r="B316" s="3" t="s">
        <v>2883</v>
      </c>
      <c r="C316" s="3">
        <v>3.5738333330000001</v>
      </c>
      <c r="D316" s="3">
        <v>-75.108999999999995</v>
      </c>
      <c r="E316" s="3">
        <v>415</v>
      </c>
      <c r="F316" s="3" t="s">
        <v>384</v>
      </c>
      <c r="G316" s="3" t="s">
        <v>71</v>
      </c>
      <c r="H316" s="54">
        <v>102</v>
      </c>
      <c r="I316" s="54">
        <v>1997</v>
      </c>
      <c r="J316" s="54">
        <v>22</v>
      </c>
      <c r="K316" s="3">
        <v>129</v>
      </c>
      <c r="L316" s="3">
        <v>2004</v>
      </c>
      <c r="M316" s="3">
        <v>24</v>
      </c>
      <c r="N316" s="54">
        <v>114</v>
      </c>
      <c r="O316" s="54">
        <v>2017</v>
      </c>
      <c r="P316" s="54">
        <v>14</v>
      </c>
      <c r="Q316" s="3">
        <v>118</v>
      </c>
      <c r="R316" s="3">
        <v>1982</v>
      </c>
      <c r="S316" s="3">
        <v>8</v>
      </c>
      <c r="T316" s="54">
        <v>120</v>
      </c>
      <c r="U316" s="54">
        <v>1976</v>
      </c>
      <c r="V316" s="54">
        <v>17</v>
      </c>
      <c r="W316" s="3">
        <v>105.2</v>
      </c>
      <c r="X316" s="3">
        <v>1974</v>
      </c>
      <c r="Y316" s="3">
        <v>10</v>
      </c>
      <c r="Z316" s="54">
        <v>116</v>
      </c>
      <c r="AA316" s="54">
        <v>2003</v>
      </c>
      <c r="AB316" s="54">
        <v>5</v>
      </c>
      <c r="AC316" s="3">
        <v>81.3</v>
      </c>
      <c r="AD316" s="3">
        <v>1998</v>
      </c>
      <c r="AE316" s="3">
        <v>5</v>
      </c>
      <c r="AF316" s="54">
        <v>99</v>
      </c>
      <c r="AG316" s="54">
        <v>2020</v>
      </c>
      <c r="AH316" s="54">
        <v>18</v>
      </c>
      <c r="AI316" s="3">
        <v>133</v>
      </c>
      <c r="AJ316" s="3">
        <v>1991</v>
      </c>
      <c r="AK316" s="3">
        <v>15</v>
      </c>
      <c r="AL316" s="54">
        <v>146.6</v>
      </c>
      <c r="AM316" s="54">
        <v>1976</v>
      </c>
      <c r="AN316" s="54">
        <v>20</v>
      </c>
      <c r="AO316" s="3">
        <v>111.8</v>
      </c>
      <c r="AP316" s="3">
        <v>2017</v>
      </c>
      <c r="AQ316" s="3">
        <v>29</v>
      </c>
    </row>
    <row r="317" spans="1:43" x14ac:dyDescent="0.25">
      <c r="A317" s="3">
        <v>21135050</v>
      </c>
      <c r="B317" s="3" t="s">
        <v>2884</v>
      </c>
      <c r="C317" s="3">
        <v>3.0987777780000001</v>
      </c>
      <c r="D317" s="3">
        <v>-75.530027779999998</v>
      </c>
      <c r="E317" s="3">
        <v>1691</v>
      </c>
      <c r="F317" s="3" t="s">
        <v>80</v>
      </c>
      <c r="G317" s="3" t="s">
        <v>79</v>
      </c>
      <c r="H317" s="54">
        <v>106.8</v>
      </c>
      <c r="I317" s="54">
        <v>1998</v>
      </c>
      <c r="J317" s="54">
        <v>8</v>
      </c>
      <c r="K317" s="3">
        <v>130</v>
      </c>
      <c r="L317" s="3">
        <v>2013</v>
      </c>
      <c r="M317" s="3">
        <v>8</v>
      </c>
      <c r="N317" s="54">
        <v>100</v>
      </c>
      <c r="O317" s="54">
        <v>2008</v>
      </c>
      <c r="P317" s="54">
        <v>1</v>
      </c>
      <c r="Q317" s="3">
        <v>105.6</v>
      </c>
      <c r="R317" s="3">
        <v>2002</v>
      </c>
      <c r="S317" s="3">
        <v>6</v>
      </c>
      <c r="T317" s="54">
        <v>105.8</v>
      </c>
      <c r="U317" s="54">
        <v>2025</v>
      </c>
      <c r="V317" s="54">
        <v>1</v>
      </c>
      <c r="W317" s="3">
        <v>60</v>
      </c>
      <c r="X317" s="3">
        <v>1989</v>
      </c>
      <c r="Y317" s="3">
        <v>3</v>
      </c>
      <c r="Z317" s="54">
        <v>86.2</v>
      </c>
      <c r="AA317" s="54">
        <v>1995</v>
      </c>
      <c r="AB317" s="54">
        <v>28</v>
      </c>
      <c r="AC317" s="3">
        <v>60.4</v>
      </c>
      <c r="AD317" s="3">
        <v>1989</v>
      </c>
      <c r="AE317" s="3">
        <v>30</v>
      </c>
      <c r="AF317" s="54">
        <v>65</v>
      </c>
      <c r="AG317" s="54">
        <v>2000</v>
      </c>
      <c r="AH317" s="54">
        <v>21</v>
      </c>
      <c r="AI317" s="3">
        <v>84.4</v>
      </c>
      <c r="AJ317" s="3">
        <v>2012</v>
      </c>
      <c r="AK317" s="3">
        <v>6</v>
      </c>
      <c r="AL317" s="54">
        <v>93.5</v>
      </c>
      <c r="AM317" s="54">
        <v>2024</v>
      </c>
      <c r="AN317" s="54">
        <v>1</v>
      </c>
      <c r="AO317" s="3">
        <v>109</v>
      </c>
      <c r="AP317" s="3">
        <v>2017</v>
      </c>
      <c r="AQ317" s="3">
        <v>25</v>
      </c>
    </row>
    <row r="318" spans="1:43" x14ac:dyDescent="0.25">
      <c r="A318" s="3">
        <v>21140080</v>
      </c>
      <c r="B318" s="3" t="s">
        <v>2885</v>
      </c>
      <c r="C318" s="3">
        <v>3.48</v>
      </c>
      <c r="D318" s="3">
        <v>-74.739999999999995</v>
      </c>
      <c r="E318" s="3">
        <v>1049</v>
      </c>
      <c r="F318" s="3" t="s">
        <v>387</v>
      </c>
      <c r="G318" s="3" t="s">
        <v>79</v>
      </c>
      <c r="H318" s="54">
        <v>70</v>
      </c>
      <c r="I318" s="54">
        <v>1987</v>
      </c>
      <c r="J318" s="54">
        <v>7</v>
      </c>
      <c r="K318" s="3">
        <v>56</v>
      </c>
      <c r="L318" s="3">
        <v>1996</v>
      </c>
      <c r="M318" s="3">
        <v>6</v>
      </c>
      <c r="N318" s="54">
        <v>80</v>
      </c>
      <c r="O318" s="54">
        <v>2025</v>
      </c>
      <c r="P318" s="54">
        <v>11</v>
      </c>
      <c r="Q318" s="3">
        <v>95</v>
      </c>
      <c r="R318" s="3">
        <v>1978</v>
      </c>
      <c r="S318" s="3">
        <v>21</v>
      </c>
      <c r="T318" s="54">
        <v>95</v>
      </c>
      <c r="U318" s="54">
        <v>1979</v>
      </c>
      <c r="V318" s="54">
        <v>22</v>
      </c>
      <c r="W318" s="3">
        <v>77</v>
      </c>
      <c r="X318" s="3">
        <v>1980</v>
      </c>
      <c r="Y318" s="3">
        <v>10</v>
      </c>
      <c r="Z318" s="54">
        <v>74</v>
      </c>
      <c r="AA318" s="54">
        <v>1977</v>
      </c>
      <c r="AB318" s="54">
        <v>24</v>
      </c>
      <c r="AC318" s="3">
        <v>50</v>
      </c>
      <c r="AD318" s="3">
        <v>1979</v>
      </c>
      <c r="AE318" s="3">
        <v>29</v>
      </c>
      <c r="AF318" s="54">
        <v>79</v>
      </c>
      <c r="AG318" s="54">
        <v>1977</v>
      </c>
      <c r="AH318" s="54">
        <v>27</v>
      </c>
      <c r="AI318" s="3">
        <v>90</v>
      </c>
      <c r="AJ318" s="3">
        <v>1975</v>
      </c>
      <c r="AK318" s="3">
        <v>28</v>
      </c>
      <c r="AL318" s="54">
        <v>135</v>
      </c>
      <c r="AM318" s="54">
        <v>2004</v>
      </c>
      <c r="AN318" s="54">
        <v>13</v>
      </c>
      <c r="AO318" s="3">
        <v>70</v>
      </c>
      <c r="AP318" s="3">
        <v>1975</v>
      </c>
      <c r="AQ318" s="3">
        <v>18</v>
      </c>
    </row>
    <row r="319" spans="1:43" x14ac:dyDescent="0.25">
      <c r="A319" s="3">
        <v>21140100</v>
      </c>
      <c r="B319" s="3" t="s">
        <v>2886</v>
      </c>
      <c r="C319" s="3">
        <v>3.423</v>
      </c>
      <c r="D319" s="3">
        <v>-75.104638890000004</v>
      </c>
      <c r="E319" s="3">
        <v>368</v>
      </c>
      <c r="F319" s="3" t="s">
        <v>375</v>
      </c>
      <c r="G319" s="3" t="s">
        <v>79</v>
      </c>
      <c r="H319" s="54">
        <v>110</v>
      </c>
      <c r="I319" s="54">
        <v>1982</v>
      </c>
      <c r="J319" s="54">
        <v>4</v>
      </c>
      <c r="K319" s="3">
        <v>89</v>
      </c>
      <c r="L319" s="3">
        <v>2008</v>
      </c>
      <c r="M319" s="3">
        <v>20</v>
      </c>
      <c r="N319" s="54">
        <v>120</v>
      </c>
      <c r="O319" s="54">
        <v>2025</v>
      </c>
      <c r="P319" s="54">
        <v>17</v>
      </c>
      <c r="Q319" s="3">
        <v>123</v>
      </c>
      <c r="R319" s="3">
        <v>2009</v>
      </c>
      <c r="S319" s="3">
        <v>10</v>
      </c>
      <c r="T319" s="54">
        <v>130</v>
      </c>
      <c r="U319" s="54">
        <v>2010</v>
      </c>
      <c r="V319" s="54">
        <v>2</v>
      </c>
      <c r="W319" s="3">
        <v>99.7</v>
      </c>
      <c r="X319" s="3">
        <v>1996</v>
      </c>
      <c r="Y319" s="3">
        <v>26</v>
      </c>
      <c r="Z319" s="54">
        <v>62.1</v>
      </c>
      <c r="AA319" s="54">
        <v>2000</v>
      </c>
      <c r="AB319" s="54">
        <v>19</v>
      </c>
      <c r="AC319" s="3">
        <v>60.5</v>
      </c>
      <c r="AD319" s="3">
        <v>1998</v>
      </c>
      <c r="AE319" s="3">
        <v>5</v>
      </c>
      <c r="AF319" s="54">
        <v>127.8</v>
      </c>
      <c r="AG319" s="54">
        <v>1999</v>
      </c>
      <c r="AH319" s="54">
        <v>26</v>
      </c>
      <c r="AI319" s="3">
        <v>120</v>
      </c>
      <c r="AJ319" s="3">
        <v>1969</v>
      </c>
      <c r="AK319" s="3">
        <v>14</v>
      </c>
      <c r="AL319" s="54">
        <v>137</v>
      </c>
      <c r="AM319" s="54">
        <v>1979</v>
      </c>
      <c r="AN319" s="54">
        <v>18</v>
      </c>
      <c r="AO319" s="3">
        <v>125</v>
      </c>
      <c r="AP319" s="3">
        <v>2005</v>
      </c>
      <c r="AQ319" s="3">
        <v>3</v>
      </c>
    </row>
    <row r="320" spans="1:43" x14ac:dyDescent="0.25">
      <c r="A320" s="3">
        <v>21140110</v>
      </c>
      <c r="B320" s="3" t="s">
        <v>2887</v>
      </c>
      <c r="C320" s="3">
        <v>3.3453611109999999</v>
      </c>
      <c r="D320" s="3">
        <v>-75.097444440000004</v>
      </c>
      <c r="E320" s="3">
        <v>444</v>
      </c>
      <c r="F320" s="3" t="s">
        <v>375</v>
      </c>
      <c r="G320" s="3" t="s">
        <v>79</v>
      </c>
      <c r="H320" s="54">
        <v>115</v>
      </c>
      <c r="I320" s="54">
        <v>1989</v>
      </c>
      <c r="J320" s="54">
        <v>4</v>
      </c>
      <c r="K320" s="3">
        <v>80</v>
      </c>
      <c r="L320" s="3">
        <v>2002</v>
      </c>
      <c r="M320" s="3">
        <v>8</v>
      </c>
      <c r="N320" s="54">
        <v>114</v>
      </c>
      <c r="O320" s="54">
        <v>2017</v>
      </c>
      <c r="P320" s="54">
        <v>1</v>
      </c>
      <c r="Q320" s="3">
        <v>112</v>
      </c>
      <c r="R320" s="3">
        <v>1988</v>
      </c>
      <c r="S320" s="3">
        <v>19</v>
      </c>
      <c r="T320" s="54">
        <v>77</v>
      </c>
      <c r="U320" s="54">
        <v>2011</v>
      </c>
      <c r="V320" s="54">
        <v>17</v>
      </c>
      <c r="W320" s="3">
        <v>104</v>
      </c>
      <c r="X320" s="3">
        <v>2011</v>
      </c>
      <c r="Y320" s="3">
        <v>26</v>
      </c>
      <c r="Z320" s="54">
        <v>70</v>
      </c>
      <c r="AA320" s="54">
        <v>2022</v>
      </c>
      <c r="AB320" s="54">
        <v>25</v>
      </c>
      <c r="AC320" s="3">
        <v>55</v>
      </c>
      <c r="AD320" s="3">
        <v>1979</v>
      </c>
      <c r="AE320" s="3">
        <v>29</v>
      </c>
      <c r="AF320" s="54">
        <v>110</v>
      </c>
      <c r="AG320" s="54">
        <v>1999</v>
      </c>
      <c r="AH320" s="54">
        <v>9</v>
      </c>
      <c r="AI320" s="3">
        <v>123</v>
      </c>
      <c r="AJ320" s="3">
        <v>2006</v>
      </c>
      <c r="AK320" s="3">
        <v>29</v>
      </c>
      <c r="AL320" s="54">
        <v>124</v>
      </c>
      <c r="AM320" s="54">
        <v>2011</v>
      </c>
      <c r="AN320" s="54">
        <v>26</v>
      </c>
      <c r="AO320" s="3">
        <v>108</v>
      </c>
      <c r="AP320" s="3">
        <v>1992</v>
      </c>
      <c r="AQ320" s="3">
        <v>2</v>
      </c>
    </row>
    <row r="321" spans="1:43" x14ac:dyDescent="0.25">
      <c r="A321" s="3">
        <v>21140120</v>
      </c>
      <c r="B321" s="3" t="s">
        <v>2888</v>
      </c>
      <c r="C321" s="3">
        <v>3.4258611110000001</v>
      </c>
      <c r="D321" s="3">
        <v>-74.920249999999996</v>
      </c>
      <c r="E321" s="3">
        <v>1400</v>
      </c>
      <c r="F321" s="3" t="s">
        <v>425</v>
      </c>
      <c r="G321" s="3" t="s">
        <v>71</v>
      </c>
      <c r="H321" s="54">
        <v>81</v>
      </c>
      <c r="I321" s="54">
        <v>1982</v>
      </c>
      <c r="J321" s="54">
        <v>6</v>
      </c>
      <c r="K321" s="3">
        <v>135</v>
      </c>
      <c r="L321" s="3">
        <v>2022</v>
      </c>
      <c r="M321" s="3">
        <v>4</v>
      </c>
      <c r="N321" s="54">
        <v>124</v>
      </c>
      <c r="O321" s="54">
        <v>1989</v>
      </c>
      <c r="P321" s="54">
        <v>13</v>
      </c>
      <c r="Q321" s="3">
        <v>135</v>
      </c>
      <c r="R321" s="3">
        <v>1986</v>
      </c>
      <c r="S321" s="3">
        <v>22</v>
      </c>
      <c r="T321" s="54">
        <v>125</v>
      </c>
      <c r="U321" s="54">
        <v>1995</v>
      </c>
      <c r="V321" s="54">
        <v>6</v>
      </c>
      <c r="W321" s="3">
        <v>123</v>
      </c>
      <c r="X321" s="3">
        <v>1988</v>
      </c>
      <c r="Y321" s="3">
        <v>19</v>
      </c>
      <c r="Z321" s="54">
        <v>55</v>
      </c>
      <c r="AA321" s="54">
        <v>1975</v>
      </c>
      <c r="AB321" s="54">
        <v>3</v>
      </c>
      <c r="AC321" s="3">
        <v>80</v>
      </c>
      <c r="AD321" s="3">
        <v>1988</v>
      </c>
      <c r="AE321" s="3">
        <v>2</v>
      </c>
      <c r="AF321" s="54">
        <v>70</v>
      </c>
      <c r="AG321" s="54">
        <v>2005</v>
      </c>
      <c r="AH321" s="54">
        <v>26</v>
      </c>
      <c r="AI321" s="3">
        <v>105</v>
      </c>
      <c r="AJ321" s="3">
        <v>2002</v>
      </c>
      <c r="AK321" s="3">
        <v>29</v>
      </c>
      <c r="AL321" s="54">
        <v>138</v>
      </c>
      <c r="AM321" s="54">
        <v>2008</v>
      </c>
      <c r="AN321" s="54">
        <v>12</v>
      </c>
      <c r="AO321" s="3">
        <v>135</v>
      </c>
      <c r="AP321" s="3">
        <v>1980</v>
      </c>
      <c r="AQ321" s="3">
        <v>28</v>
      </c>
    </row>
    <row r="322" spans="1:43" x14ac:dyDescent="0.25">
      <c r="A322" s="3">
        <v>21140130</v>
      </c>
      <c r="B322" s="3" t="s">
        <v>2889</v>
      </c>
      <c r="C322" s="3">
        <v>3.6499983330000001</v>
      </c>
      <c r="D322" s="3">
        <v>-74.67</v>
      </c>
      <c r="E322" s="3">
        <v>2000</v>
      </c>
      <c r="F322" s="3" t="s">
        <v>387</v>
      </c>
      <c r="G322" s="3" t="s">
        <v>79</v>
      </c>
      <c r="H322" s="54">
        <v>84</v>
      </c>
      <c r="I322" s="54">
        <v>1996</v>
      </c>
      <c r="J322" s="54">
        <v>26</v>
      </c>
      <c r="K322" s="3">
        <v>68.400000000000006</v>
      </c>
      <c r="L322" s="3">
        <v>2024</v>
      </c>
      <c r="M322" s="3">
        <v>4</v>
      </c>
      <c r="N322" s="54">
        <v>84</v>
      </c>
      <c r="O322" s="54">
        <v>1996</v>
      </c>
      <c r="P322" s="54">
        <v>16</v>
      </c>
      <c r="Q322" s="3">
        <v>63</v>
      </c>
      <c r="R322" s="3">
        <v>2002</v>
      </c>
      <c r="S322" s="3">
        <v>24</v>
      </c>
      <c r="T322" s="54">
        <v>76.7</v>
      </c>
      <c r="U322" s="54">
        <v>1977</v>
      </c>
      <c r="V322" s="54">
        <v>27</v>
      </c>
      <c r="W322" s="3">
        <v>38.299999999999997</v>
      </c>
      <c r="X322" s="3">
        <v>2024</v>
      </c>
      <c r="Y322" s="3">
        <v>14</v>
      </c>
      <c r="Z322" s="54">
        <v>52</v>
      </c>
      <c r="AA322" s="54">
        <v>2003</v>
      </c>
      <c r="AB322" s="54">
        <v>10</v>
      </c>
      <c r="AC322" s="3">
        <v>51.4</v>
      </c>
      <c r="AD322" s="3">
        <v>2020</v>
      </c>
      <c r="AE322" s="3">
        <v>19</v>
      </c>
      <c r="AF322" s="54">
        <v>56</v>
      </c>
      <c r="AG322" s="54">
        <v>2003</v>
      </c>
      <c r="AH322" s="54">
        <v>28</v>
      </c>
      <c r="AI322" s="3">
        <v>67</v>
      </c>
      <c r="AJ322" s="3">
        <v>2024</v>
      </c>
      <c r="AK322" s="3">
        <v>31</v>
      </c>
      <c r="AL322" s="54">
        <v>99</v>
      </c>
      <c r="AM322" s="54">
        <v>2004</v>
      </c>
      <c r="AN322" s="54">
        <v>13</v>
      </c>
      <c r="AO322" s="3">
        <v>76</v>
      </c>
      <c r="AP322" s="3">
        <v>2003</v>
      </c>
      <c r="AQ322" s="3">
        <v>1</v>
      </c>
    </row>
    <row r="323" spans="1:43" x14ac:dyDescent="0.25">
      <c r="A323" s="3">
        <v>21145020</v>
      </c>
      <c r="B323" s="3" t="s">
        <v>2890</v>
      </c>
      <c r="C323" s="3">
        <v>3.2761111110000001</v>
      </c>
      <c r="D323" s="3">
        <v>-74.935833329999994</v>
      </c>
      <c r="E323" s="3">
        <v>638</v>
      </c>
      <c r="F323" s="3" t="s">
        <v>373</v>
      </c>
      <c r="G323" s="3" t="s">
        <v>79</v>
      </c>
      <c r="H323" s="54">
        <v>58</v>
      </c>
      <c r="I323" s="54">
        <v>1996</v>
      </c>
      <c r="J323" s="54">
        <v>17</v>
      </c>
      <c r="K323" s="3">
        <v>118</v>
      </c>
      <c r="L323" s="3">
        <v>2013</v>
      </c>
      <c r="M323" s="3">
        <v>10</v>
      </c>
      <c r="N323" s="54">
        <v>78</v>
      </c>
      <c r="O323" s="54">
        <v>2003</v>
      </c>
      <c r="P323" s="54">
        <v>26</v>
      </c>
      <c r="Q323" s="3">
        <v>74</v>
      </c>
      <c r="R323" s="3">
        <v>2004</v>
      </c>
      <c r="S323" s="3">
        <v>15</v>
      </c>
      <c r="T323" s="54">
        <v>70</v>
      </c>
      <c r="U323" s="54">
        <v>2002</v>
      </c>
      <c r="V323" s="54">
        <v>27</v>
      </c>
      <c r="W323" s="3">
        <v>35</v>
      </c>
      <c r="X323" s="3">
        <v>2007</v>
      </c>
      <c r="Y323" s="3">
        <v>2</v>
      </c>
      <c r="Z323" s="54">
        <v>38</v>
      </c>
      <c r="AA323" s="54">
        <v>2006</v>
      </c>
      <c r="AB323" s="54">
        <v>27</v>
      </c>
      <c r="AC323" s="3">
        <v>65</v>
      </c>
      <c r="AD323" s="3">
        <v>1978</v>
      </c>
      <c r="AE323" s="3">
        <v>30</v>
      </c>
      <c r="AF323" s="54">
        <v>75</v>
      </c>
      <c r="AG323" s="54">
        <v>2018</v>
      </c>
      <c r="AH323" s="54">
        <v>14</v>
      </c>
      <c r="AI323" s="3">
        <v>75</v>
      </c>
      <c r="AJ323" s="3">
        <v>1973</v>
      </c>
      <c r="AK323" s="3">
        <v>25</v>
      </c>
      <c r="AL323" s="54">
        <v>104</v>
      </c>
      <c r="AM323" s="54">
        <v>1979</v>
      </c>
      <c r="AN323" s="54">
        <v>7</v>
      </c>
      <c r="AO323" s="3">
        <v>118</v>
      </c>
      <c r="AP323" s="3">
        <v>1981</v>
      </c>
      <c r="AQ323" s="3">
        <v>20</v>
      </c>
    </row>
    <row r="324" spans="1:43" x14ac:dyDescent="0.25">
      <c r="A324" s="3">
        <v>21145040</v>
      </c>
      <c r="B324" s="3" t="s">
        <v>2891</v>
      </c>
      <c r="C324" s="3">
        <v>3.3733611109999999</v>
      </c>
      <c r="D324" s="3">
        <v>-75.110111110000005</v>
      </c>
      <c r="E324" s="3">
        <v>440</v>
      </c>
      <c r="F324" s="3" t="s">
        <v>375</v>
      </c>
      <c r="G324" s="3" t="s">
        <v>79</v>
      </c>
      <c r="H324" s="54">
        <v>110</v>
      </c>
      <c r="I324" s="54">
        <v>1970</v>
      </c>
      <c r="J324" s="54">
        <v>18</v>
      </c>
      <c r="K324" s="3">
        <v>90.5</v>
      </c>
      <c r="L324" s="3">
        <v>2021</v>
      </c>
      <c r="M324" s="3">
        <v>9</v>
      </c>
      <c r="N324" s="54">
        <v>115.9</v>
      </c>
      <c r="O324" s="54">
        <v>1998</v>
      </c>
      <c r="P324" s="54">
        <v>27</v>
      </c>
      <c r="Q324" s="3">
        <v>103.9</v>
      </c>
      <c r="R324" s="3">
        <v>1982</v>
      </c>
      <c r="S324" s="3">
        <v>6</v>
      </c>
      <c r="T324" s="54">
        <v>82</v>
      </c>
      <c r="U324" s="54">
        <v>2020</v>
      </c>
      <c r="V324" s="54">
        <v>13</v>
      </c>
      <c r="W324" s="3">
        <v>97.8</v>
      </c>
      <c r="X324" s="3">
        <v>2019</v>
      </c>
      <c r="Y324" s="3">
        <v>1</v>
      </c>
      <c r="Z324" s="54">
        <v>43.2</v>
      </c>
      <c r="AA324" s="54">
        <v>1989</v>
      </c>
      <c r="AB324" s="54">
        <v>24</v>
      </c>
      <c r="AC324" s="3">
        <v>90</v>
      </c>
      <c r="AD324" s="3">
        <v>2020</v>
      </c>
      <c r="AE324" s="3">
        <v>28</v>
      </c>
      <c r="AF324" s="54">
        <v>83.2</v>
      </c>
      <c r="AG324" s="54">
        <v>1999</v>
      </c>
      <c r="AH324" s="54">
        <v>26</v>
      </c>
      <c r="AI324" s="3">
        <v>121.5</v>
      </c>
      <c r="AJ324" s="3">
        <v>2006</v>
      </c>
      <c r="AK324" s="3">
        <v>31</v>
      </c>
      <c r="AL324" s="54">
        <v>112</v>
      </c>
      <c r="AM324" s="54">
        <v>2011</v>
      </c>
      <c r="AN324" s="54">
        <v>11</v>
      </c>
      <c r="AO324" s="3">
        <v>96.3</v>
      </c>
      <c r="AP324" s="3">
        <v>2010</v>
      </c>
      <c r="AQ324" s="3">
        <v>18</v>
      </c>
    </row>
    <row r="325" spans="1:43" x14ac:dyDescent="0.25">
      <c r="A325" s="3">
        <v>21145070</v>
      </c>
      <c r="B325" s="3" t="s">
        <v>2892</v>
      </c>
      <c r="C325" s="3">
        <v>3.3110277780000001</v>
      </c>
      <c r="D325" s="3">
        <v>-74.702888889999997</v>
      </c>
      <c r="E325" s="3">
        <v>1476</v>
      </c>
      <c r="F325" s="3" t="s">
        <v>387</v>
      </c>
      <c r="G325" s="3" t="s">
        <v>79</v>
      </c>
      <c r="H325" s="54">
        <v>93.7</v>
      </c>
      <c r="I325" s="54">
        <v>2008</v>
      </c>
      <c r="J325" s="54">
        <v>15</v>
      </c>
      <c r="K325" s="3">
        <v>61.7</v>
      </c>
      <c r="L325" s="3">
        <v>2004</v>
      </c>
      <c r="M325" s="3">
        <v>22</v>
      </c>
      <c r="N325" s="54">
        <v>88.6</v>
      </c>
      <c r="O325" s="54">
        <v>1974</v>
      </c>
      <c r="P325" s="54">
        <v>25</v>
      </c>
      <c r="Q325" s="3">
        <v>94.2</v>
      </c>
      <c r="R325" s="3">
        <v>2012</v>
      </c>
      <c r="S325" s="3">
        <v>8</v>
      </c>
      <c r="T325" s="54">
        <v>98.5</v>
      </c>
      <c r="U325" s="54">
        <v>1973</v>
      </c>
      <c r="V325" s="54">
        <v>18</v>
      </c>
      <c r="W325" s="3">
        <v>116.6</v>
      </c>
      <c r="X325" s="3">
        <v>2016</v>
      </c>
      <c r="Y325" s="3">
        <v>23</v>
      </c>
      <c r="Z325" s="54">
        <v>99.9</v>
      </c>
      <c r="AA325" s="54">
        <v>2012</v>
      </c>
      <c r="AB325" s="54">
        <v>22</v>
      </c>
      <c r="AC325" s="3">
        <v>80.400000000000006</v>
      </c>
      <c r="AD325" s="3">
        <v>1984</v>
      </c>
      <c r="AE325" s="3">
        <v>25</v>
      </c>
      <c r="AF325" s="54">
        <v>91.8</v>
      </c>
      <c r="AG325" s="54">
        <v>2016</v>
      </c>
      <c r="AH325" s="54">
        <v>14</v>
      </c>
      <c r="AI325" s="3">
        <v>99.7</v>
      </c>
      <c r="AJ325" s="3">
        <v>1973</v>
      </c>
      <c r="AK325" s="3">
        <v>6</v>
      </c>
      <c r="AL325" s="54">
        <v>119.6</v>
      </c>
      <c r="AM325" s="54">
        <v>2004</v>
      </c>
      <c r="AN325" s="54">
        <v>25</v>
      </c>
      <c r="AO325" s="3">
        <v>110.2</v>
      </c>
      <c r="AP325" s="3">
        <v>2023</v>
      </c>
      <c r="AQ325" s="3">
        <v>26</v>
      </c>
    </row>
    <row r="326" spans="1:43" x14ac:dyDescent="0.25">
      <c r="A326" s="3">
        <v>21147050</v>
      </c>
      <c r="B326" s="3" t="s">
        <v>2893</v>
      </c>
      <c r="C326" s="3">
        <v>3.2839444439999999</v>
      </c>
      <c r="D326" s="3">
        <v>-74.908222219999999</v>
      </c>
      <c r="E326" s="3">
        <v>550</v>
      </c>
      <c r="F326" s="3" t="s">
        <v>387</v>
      </c>
      <c r="G326" s="3" t="s">
        <v>79</v>
      </c>
      <c r="H326" s="54">
        <v>90</v>
      </c>
      <c r="I326" s="54">
        <v>1996</v>
      </c>
      <c r="J326" s="54">
        <v>17</v>
      </c>
      <c r="K326" s="3">
        <v>55</v>
      </c>
      <c r="L326" s="3">
        <v>1974</v>
      </c>
      <c r="M326" s="3">
        <v>28</v>
      </c>
      <c r="N326" s="54">
        <v>107</v>
      </c>
      <c r="O326" s="54">
        <v>1972</v>
      </c>
      <c r="P326" s="54">
        <v>22</v>
      </c>
      <c r="Q326" s="3">
        <v>80</v>
      </c>
      <c r="R326" s="3">
        <v>1992</v>
      </c>
      <c r="S326" s="3">
        <v>26</v>
      </c>
      <c r="T326" s="54">
        <v>90</v>
      </c>
      <c r="U326" s="54">
        <v>1959</v>
      </c>
      <c r="V326" s="54">
        <v>13</v>
      </c>
      <c r="W326" s="3">
        <v>115</v>
      </c>
      <c r="X326" s="3">
        <v>2025</v>
      </c>
      <c r="Y326" s="3">
        <v>23</v>
      </c>
      <c r="Z326" s="54">
        <v>50</v>
      </c>
      <c r="AA326" s="54">
        <v>1985</v>
      </c>
      <c r="AB326" s="54">
        <v>13</v>
      </c>
      <c r="AC326" s="3">
        <v>65</v>
      </c>
      <c r="AD326" s="3">
        <v>1979</v>
      </c>
      <c r="AE326" s="3">
        <v>28</v>
      </c>
      <c r="AF326" s="54">
        <v>64</v>
      </c>
      <c r="AG326" s="54">
        <v>2018</v>
      </c>
      <c r="AH326" s="54">
        <v>14</v>
      </c>
      <c r="AI326" s="3">
        <v>80</v>
      </c>
      <c r="AJ326" s="3">
        <v>1985</v>
      </c>
      <c r="AK326" s="3">
        <v>28</v>
      </c>
      <c r="AL326" s="54">
        <v>88</v>
      </c>
      <c r="AM326" s="54">
        <v>2001</v>
      </c>
      <c r="AN326" s="54">
        <v>1</v>
      </c>
      <c r="AO326" s="3">
        <v>144</v>
      </c>
      <c r="AP326" s="3">
        <v>1995</v>
      </c>
      <c r="AQ326" s="3">
        <v>10</v>
      </c>
    </row>
    <row r="327" spans="1:43" x14ac:dyDescent="0.25">
      <c r="A327" s="3">
        <v>21150030</v>
      </c>
      <c r="B327" s="3" t="s">
        <v>2894</v>
      </c>
      <c r="C327" s="3">
        <v>3.5660555559999998</v>
      </c>
      <c r="D327" s="3">
        <v>-75.0625</v>
      </c>
      <c r="E327" s="3">
        <v>290</v>
      </c>
      <c r="F327" s="3" t="s">
        <v>384</v>
      </c>
      <c r="G327" s="3" t="s">
        <v>71</v>
      </c>
      <c r="H327" s="54">
        <v>130</v>
      </c>
      <c r="I327" s="54">
        <v>1997</v>
      </c>
      <c r="J327" s="54">
        <v>22</v>
      </c>
      <c r="K327" s="3">
        <v>102</v>
      </c>
      <c r="L327" s="3">
        <v>1981</v>
      </c>
      <c r="M327" s="3">
        <v>16</v>
      </c>
      <c r="N327" s="54">
        <v>137</v>
      </c>
      <c r="O327" s="54">
        <v>1979</v>
      </c>
      <c r="P327" s="54">
        <v>18</v>
      </c>
      <c r="Q327" s="3">
        <v>135</v>
      </c>
      <c r="R327" s="3">
        <v>1976</v>
      </c>
      <c r="S327" s="3">
        <v>11</v>
      </c>
      <c r="T327" s="54">
        <v>110</v>
      </c>
      <c r="U327" s="54">
        <v>2017</v>
      </c>
      <c r="V327" s="54">
        <v>13</v>
      </c>
      <c r="W327" s="3">
        <v>95</v>
      </c>
      <c r="X327" s="3">
        <v>2020</v>
      </c>
      <c r="Y327" s="3">
        <v>9</v>
      </c>
      <c r="Z327" s="54">
        <v>104</v>
      </c>
      <c r="AA327" s="54">
        <v>1990</v>
      </c>
      <c r="AB327" s="54">
        <v>9</v>
      </c>
      <c r="AC327" s="3">
        <v>80</v>
      </c>
      <c r="AD327" s="3">
        <v>1998</v>
      </c>
      <c r="AE327" s="3">
        <v>5</v>
      </c>
      <c r="AF327" s="54">
        <v>111</v>
      </c>
      <c r="AG327" s="54">
        <v>2003</v>
      </c>
      <c r="AH327" s="54">
        <v>6</v>
      </c>
      <c r="AI327" s="3">
        <v>130</v>
      </c>
      <c r="AJ327" s="3">
        <v>2010</v>
      </c>
      <c r="AK327" s="3">
        <v>2</v>
      </c>
      <c r="AL327" s="54">
        <v>140</v>
      </c>
      <c r="AM327" s="54">
        <v>1981</v>
      </c>
      <c r="AN327" s="54">
        <v>7</v>
      </c>
      <c r="AO327" s="3">
        <v>137</v>
      </c>
      <c r="AP327" s="3">
        <v>1978</v>
      </c>
      <c r="AQ327" s="3">
        <v>9</v>
      </c>
    </row>
    <row r="328" spans="1:43" x14ac:dyDescent="0.25">
      <c r="A328" s="3">
        <v>21160030</v>
      </c>
      <c r="B328" s="3" t="s">
        <v>2895</v>
      </c>
      <c r="C328" s="3">
        <v>4.0663888889999997</v>
      </c>
      <c r="D328" s="3">
        <v>-74.687611110000006</v>
      </c>
      <c r="E328" s="3">
        <v>456</v>
      </c>
      <c r="F328" s="3" t="s">
        <v>1013</v>
      </c>
      <c r="G328" s="3" t="s">
        <v>71</v>
      </c>
      <c r="H328" s="54">
        <v>114.8</v>
      </c>
      <c r="I328" s="54">
        <v>1993</v>
      </c>
      <c r="J328" s="54">
        <v>28</v>
      </c>
      <c r="K328" s="3">
        <v>122.7</v>
      </c>
      <c r="L328" s="3">
        <v>2005</v>
      </c>
      <c r="M328" s="3">
        <v>27</v>
      </c>
      <c r="N328" s="54">
        <v>136.5</v>
      </c>
      <c r="O328" s="54">
        <v>2017</v>
      </c>
      <c r="P328" s="54">
        <v>28</v>
      </c>
      <c r="Q328" s="3">
        <v>147</v>
      </c>
      <c r="R328" s="3">
        <v>2013</v>
      </c>
      <c r="S328" s="3">
        <v>10</v>
      </c>
      <c r="T328" s="54">
        <v>150.30000000000001</v>
      </c>
      <c r="U328" s="54">
        <v>1994</v>
      </c>
      <c r="V328" s="54">
        <v>1</v>
      </c>
      <c r="W328" s="3">
        <v>91.4</v>
      </c>
      <c r="X328" s="3">
        <v>1981</v>
      </c>
      <c r="Y328" s="3">
        <v>8</v>
      </c>
      <c r="Z328" s="54">
        <v>90</v>
      </c>
      <c r="AA328" s="54">
        <v>2023</v>
      </c>
      <c r="AB328" s="54">
        <v>7</v>
      </c>
      <c r="AC328" s="3">
        <v>96.9</v>
      </c>
      <c r="AD328" s="3">
        <v>2008</v>
      </c>
      <c r="AE328" s="3">
        <v>23</v>
      </c>
      <c r="AF328" s="54">
        <v>139.1</v>
      </c>
      <c r="AG328" s="54">
        <v>1988</v>
      </c>
      <c r="AH328" s="54">
        <v>30</v>
      </c>
      <c r="AI328" s="3">
        <v>132.80000000000001</v>
      </c>
      <c r="AJ328" s="3">
        <v>1981</v>
      </c>
      <c r="AK328" s="3">
        <v>23</v>
      </c>
      <c r="AL328" s="54">
        <v>135</v>
      </c>
      <c r="AM328" s="54">
        <v>2019</v>
      </c>
      <c r="AN328" s="54">
        <v>19</v>
      </c>
      <c r="AO328" s="3">
        <v>125.3</v>
      </c>
      <c r="AP328" s="3">
        <v>1983</v>
      </c>
      <c r="AQ328" s="3">
        <v>8</v>
      </c>
    </row>
    <row r="329" spans="1:43" x14ac:dyDescent="0.25">
      <c r="A329" s="3">
        <v>21160040</v>
      </c>
      <c r="B329" s="3" t="s">
        <v>2896</v>
      </c>
      <c r="C329" s="3">
        <v>3.7462499999999999</v>
      </c>
      <c r="D329" s="3">
        <v>-74.81094444</v>
      </c>
      <c r="E329" s="3">
        <v>378</v>
      </c>
      <c r="F329" s="3" t="s">
        <v>998</v>
      </c>
      <c r="G329" s="3" t="s">
        <v>71</v>
      </c>
      <c r="H329" s="54">
        <v>136</v>
      </c>
      <c r="I329" s="54">
        <v>2007</v>
      </c>
      <c r="J329" s="54">
        <v>24</v>
      </c>
      <c r="K329" s="3">
        <v>123</v>
      </c>
      <c r="L329" s="3">
        <v>2015</v>
      </c>
      <c r="M329" s="3">
        <v>10</v>
      </c>
      <c r="N329" s="54">
        <v>152</v>
      </c>
      <c r="O329" s="54">
        <v>2000</v>
      </c>
      <c r="P329" s="54">
        <v>27</v>
      </c>
      <c r="Q329" s="3">
        <v>130</v>
      </c>
      <c r="R329" s="3">
        <v>2017</v>
      </c>
      <c r="S329" s="3">
        <v>25</v>
      </c>
      <c r="T329" s="54">
        <v>135</v>
      </c>
      <c r="U329" s="54">
        <v>1972</v>
      </c>
      <c r="V329" s="54">
        <v>21</v>
      </c>
      <c r="W329" s="3">
        <v>91</v>
      </c>
      <c r="X329" s="3">
        <v>1994</v>
      </c>
      <c r="Y329" s="3">
        <v>21</v>
      </c>
      <c r="Z329" s="54">
        <v>70</v>
      </c>
      <c r="AA329" s="54">
        <v>2020</v>
      </c>
      <c r="AB329" s="54">
        <v>5</v>
      </c>
      <c r="AC329" s="3">
        <v>135</v>
      </c>
      <c r="AD329" s="3">
        <v>1984</v>
      </c>
      <c r="AE329" s="3">
        <v>3</v>
      </c>
      <c r="AF329" s="54">
        <v>130</v>
      </c>
      <c r="AG329" s="54">
        <v>2020</v>
      </c>
      <c r="AH329" s="54">
        <v>18</v>
      </c>
      <c r="AI329" s="3">
        <v>140</v>
      </c>
      <c r="AJ329" s="3">
        <v>2007</v>
      </c>
      <c r="AK329" s="3">
        <v>14</v>
      </c>
      <c r="AL329" s="54">
        <v>132</v>
      </c>
      <c r="AM329" s="54">
        <v>2025</v>
      </c>
      <c r="AN329" s="54">
        <v>23</v>
      </c>
      <c r="AO329" s="3">
        <v>140</v>
      </c>
      <c r="AP329" s="3">
        <v>2011</v>
      </c>
      <c r="AQ329" s="3">
        <v>29</v>
      </c>
    </row>
    <row r="330" spans="1:43" x14ac:dyDescent="0.25">
      <c r="A330" s="3">
        <v>21160050</v>
      </c>
      <c r="B330" s="3" t="s">
        <v>2897</v>
      </c>
      <c r="C330" s="3">
        <v>3.6717222220000001</v>
      </c>
      <c r="D330" s="3">
        <v>-74.842972219999993</v>
      </c>
      <c r="E330" s="3">
        <v>827</v>
      </c>
      <c r="F330" s="3" t="s">
        <v>998</v>
      </c>
      <c r="G330" s="3" t="s">
        <v>71</v>
      </c>
      <c r="H330" s="54">
        <v>130</v>
      </c>
      <c r="I330" s="54">
        <v>2009</v>
      </c>
      <c r="J330" s="54">
        <v>16</v>
      </c>
      <c r="K330" s="3">
        <v>130</v>
      </c>
      <c r="L330" s="3">
        <v>1984</v>
      </c>
      <c r="M330" s="3">
        <v>14</v>
      </c>
      <c r="N330" s="54">
        <v>125</v>
      </c>
      <c r="O330" s="54">
        <v>2024</v>
      </c>
      <c r="P330" s="54">
        <v>23</v>
      </c>
      <c r="Q330" s="3">
        <v>146</v>
      </c>
      <c r="R330" s="3">
        <v>1968</v>
      </c>
      <c r="S330" s="3">
        <v>21</v>
      </c>
      <c r="T330" s="54">
        <v>119</v>
      </c>
      <c r="U330" s="54">
        <v>2010</v>
      </c>
      <c r="V330" s="54">
        <v>3</v>
      </c>
      <c r="W330" s="3">
        <v>130</v>
      </c>
      <c r="X330" s="3">
        <v>1978</v>
      </c>
      <c r="Y330" s="3">
        <v>3</v>
      </c>
      <c r="Z330" s="54">
        <v>80</v>
      </c>
      <c r="AA330" s="54">
        <v>1970</v>
      </c>
      <c r="AB330" s="54">
        <v>11</v>
      </c>
      <c r="AC330" s="3">
        <v>130</v>
      </c>
      <c r="AD330" s="3">
        <v>1979</v>
      </c>
      <c r="AE330" s="3">
        <v>26</v>
      </c>
      <c r="AF330" s="54">
        <v>112</v>
      </c>
      <c r="AG330" s="54">
        <v>2013</v>
      </c>
      <c r="AH330" s="54">
        <v>28</v>
      </c>
      <c r="AI330" s="3">
        <v>130</v>
      </c>
      <c r="AJ330" s="3">
        <v>1978</v>
      </c>
      <c r="AK330" s="3">
        <v>21</v>
      </c>
      <c r="AL330" s="54">
        <v>150</v>
      </c>
      <c r="AM330" s="54">
        <v>1965</v>
      </c>
      <c r="AN330" s="54">
        <v>7</v>
      </c>
      <c r="AO330" s="3">
        <v>132</v>
      </c>
      <c r="AP330" s="3">
        <v>1999</v>
      </c>
      <c r="AQ330" s="3">
        <v>16</v>
      </c>
    </row>
    <row r="331" spans="1:43" x14ac:dyDescent="0.25">
      <c r="A331" s="3">
        <v>21160070</v>
      </c>
      <c r="B331" s="3" t="s">
        <v>2898</v>
      </c>
      <c r="C331" s="3">
        <v>3.9325000000000001</v>
      </c>
      <c r="D331" s="3">
        <v>-74.609166669999993</v>
      </c>
      <c r="E331" s="3">
        <v>960</v>
      </c>
      <c r="F331" s="3" t="s">
        <v>2344</v>
      </c>
      <c r="G331" s="3" t="s">
        <v>71</v>
      </c>
      <c r="H331" s="54">
        <v>85</v>
      </c>
      <c r="I331" s="54">
        <v>1984</v>
      </c>
      <c r="J331" s="54">
        <v>1</v>
      </c>
      <c r="K331" s="3">
        <v>110</v>
      </c>
      <c r="L331" s="3">
        <v>1982</v>
      </c>
      <c r="M331" s="3">
        <v>27</v>
      </c>
      <c r="N331" s="54">
        <v>120</v>
      </c>
      <c r="O331" s="54">
        <v>2015</v>
      </c>
      <c r="P331" s="54">
        <v>20</v>
      </c>
      <c r="Q331" s="3">
        <v>120</v>
      </c>
      <c r="R331" s="3">
        <v>2025</v>
      </c>
      <c r="S331" s="3">
        <v>23</v>
      </c>
      <c r="T331" s="54">
        <v>91</v>
      </c>
      <c r="U331" s="54">
        <v>1981</v>
      </c>
      <c r="V331" s="54">
        <v>5</v>
      </c>
      <c r="W331" s="3">
        <v>40</v>
      </c>
      <c r="X331" s="3">
        <v>1981</v>
      </c>
      <c r="Y331" s="3">
        <v>6</v>
      </c>
      <c r="Z331" s="54">
        <v>38</v>
      </c>
      <c r="AA331" s="54">
        <v>2020</v>
      </c>
      <c r="AB331" s="54">
        <v>1</v>
      </c>
      <c r="AC331" s="3">
        <v>90</v>
      </c>
      <c r="AD331" s="3">
        <v>2008</v>
      </c>
      <c r="AE331" s="3">
        <v>15</v>
      </c>
      <c r="AF331" s="54">
        <v>80</v>
      </c>
      <c r="AG331" s="54">
        <v>1987</v>
      </c>
      <c r="AH331" s="54">
        <v>6</v>
      </c>
      <c r="AI331" s="3">
        <v>106</v>
      </c>
      <c r="AJ331" s="3">
        <v>2008</v>
      </c>
      <c r="AK331" s="3">
        <v>13</v>
      </c>
      <c r="AL331" s="54">
        <v>110</v>
      </c>
      <c r="AM331" s="54">
        <v>2019</v>
      </c>
      <c r="AN331" s="54">
        <v>11</v>
      </c>
      <c r="AO331" s="3">
        <v>112</v>
      </c>
      <c r="AP331" s="3">
        <v>2019</v>
      </c>
      <c r="AQ331" s="3">
        <v>11</v>
      </c>
    </row>
    <row r="332" spans="1:43" x14ac:dyDescent="0.25">
      <c r="A332" s="3">
        <v>21160080</v>
      </c>
      <c r="B332" s="3" t="s">
        <v>2899</v>
      </c>
      <c r="C332" s="3">
        <v>3.7538055560000001</v>
      </c>
      <c r="D332" s="3">
        <v>-74.900888890000004</v>
      </c>
      <c r="E332" s="3">
        <v>303</v>
      </c>
      <c r="F332" s="3" t="s">
        <v>998</v>
      </c>
      <c r="G332" s="3" t="s">
        <v>71</v>
      </c>
      <c r="H332" s="54">
        <v>94</v>
      </c>
      <c r="I332" s="54">
        <v>1972</v>
      </c>
      <c r="J332" s="54">
        <v>15</v>
      </c>
      <c r="K332" s="3">
        <v>124</v>
      </c>
      <c r="L332" s="3">
        <v>1976</v>
      </c>
      <c r="M332" s="3">
        <v>20</v>
      </c>
      <c r="N332" s="54">
        <v>125</v>
      </c>
      <c r="O332" s="54">
        <v>1979</v>
      </c>
      <c r="P332" s="54">
        <v>18</v>
      </c>
      <c r="Q332" s="3">
        <v>132</v>
      </c>
      <c r="R332" s="3">
        <v>1969</v>
      </c>
      <c r="S332" s="3">
        <v>25</v>
      </c>
      <c r="T332" s="54">
        <v>143</v>
      </c>
      <c r="U332" s="54">
        <v>1972</v>
      </c>
      <c r="V332" s="54">
        <v>26</v>
      </c>
      <c r="W332" s="3">
        <v>135</v>
      </c>
      <c r="X332" s="3">
        <v>1979</v>
      </c>
      <c r="Y332" s="3">
        <v>5</v>
      </c>
      <c r="Z332" s="54">
        <v>117</v>
      </c>
      <c r="AA332" s="54">
        <v>1970</v>
      </c>
      <c r="AB332" s="54">
        <v>26</v>
      </c>
      <c r="AC332" s="3">
        <v>93</v>
      </c>
      <c r="AD332" s="3">
        <v>2008</v>
      </c>
      <c r="AE332" s="3">
        <v>20</v>
      </c>
      <c r="AF332" s="54">
        <v>140</v>
      </c>
      <c r="AG332" s="54">
        <v>1969</v>
      </c>
      <c r="AH332" s="54">
        <v>19</v>
      </c>
      <c r="AI332" s="3">
        <v>138.6</v>
      </c>
      <c r="AJ332" s="3">
        <v>2006</v>
      </c>
      <c r="AK332" s="3">
        <v>28</v>
      </c>
      <c r="AL332" s="54">
        <v>120</v>
      </c>
      <c r="AM332" s="54">
        <v>1993</v>
      </c>
      <c r="AN332" s="54">
        <v>19</v>
      </c>
      <c r="AO332" s="3">
        <v>114</v>
      </c>
      <c r="AP332" s="3">
        <v>1976</v>
      </c>
      <c r="AQ332" s="3">
        <v>21</v>
      </c>
    </row>
    <row r="333" spans="1:43" x14ac:dyDescent="0.25">
      <c r="A333" s="3">
        <v>21160130</v>
      </c>
      <c r="B333" s="3" t="s">
        <v>2900</v>
      </c>
      <c r="C333" s="3">
        <v>3.6445129999999999</v>
      </c>
      <c r="D333" s="3">
        <v>-74.78819</v>
      </c>
      <c r="E333" s="3">
        <v>1032</v>
      </c>
      <c r="F333" s="3" t="s">
        <v>2287</v>
      </c>
      <c r="G333" s="3" t="s">
        <v>71</v>
      </c>
      <c r="H333" s="54">
        <v>89</v>
      </c>
      <c r="I333" s="54">
        <v>1987</v>
      </c>
      <c r="J333" s="54">
        <v>7</v>
      </c>
      <c r="K333" s="3">
        <v>104</v>
      </c>
      <c r="L333" s="3">
        <v>2005</v>
      </c>
      <c r="M333" s="3">
        <v>12</v>
      </c>
      <c r="N333" s="54">
        <v>130</v>
      </c>
      <c r="O333" s="54">
        <v>2014</v>
      </c>
      <c r="P333" s="54">
        <v>3</v>
      </c>
      <c r="Q333" s="3">
        <v>135</v>
      </c>
      <c r="R333" s="3">
        <v>2004</v>
      </c>
      <c r="S333" s="3">
        <v>16</v>
      </c>
      <c r="T333" s="54">
        <v>131</v>
      </c>
      <c r="U333" s="54">
        <v>2002</v>
      </c>
      <c r="V333" s="54">
        <v>27</v>
      </c>
      <c r="W333" s="3">
        <v>90</v>
      </c>
      <c r="X333" s="3">
        <v>2011</v>
      </c>
      <c r="Y333" s="3">
        <v>1</v>
      </c>
      <c r="Z333" s="54">
        <v>70</v>
      </c>
      <c r="AA333" s="54">
        <v>2020</v>
      </c>
      <c r="AB333" s="54">
        <v>1</v>
      </c>
      <c r="AC333" s="3">
        <v>61</v>
      </c>
      <c r="AD333" s="3">
        <v>1987</v>
      </c>
      <c r="AE333" s="3">
        <v>2</v>
      </c>
      <c r="AF333" s="54">
        <v>94</v>
      </c>
      <c r="AG333" s="54">
        <v>1987</v>
      </c>
      <c r="AH333" s="54">
        <v>2</v>
      </c>
      <c r="AI333" s="3">
        <v>100</v>
      </c>
      <c r="AJ333" s="3">
        <v>2011</v>
      </c>
      <c r="AK333" s="3">
        <v>12</v>
      </c>
      <c r="AL333" s="54">
        <v>135</v>
      </c>
      <c r="AM333" s="54">
        <v>2008</v>
      </c>
      <c r="AN333" s="54">
        <v>14</v>
      </c>
      <c r="AO333" s="3">
        <v>103</v>
      </c>
      <c r="AP333" s="3">
        <v>2023</v>
      </c>
      <c r="AQ333" s="3">
        <v>16</v>
      </c>
    </row>
    <row r="334" spans="1:43" x14ac:dyDescent="0.25">
      <c r="A334" s="3">
        <v>21160160</v>
      </c>
      <c r="B334" s="3" t="s">
        <v>2901</v>
      </c>
      <c r="C334" s="3">
        <v>3.6205555559999998</v>
      </c>
      <c r="D334" s="3">
        <v>-74.799722220000007</v>
      </c>
      <c r="E334" s="3">
        <v>1308</v>
      </c>
      <c r="F334" s="3" t="s">
        <v>2287</v>
      </c>
      <c r="G334" s="3" t="s">
        <v>71</v>
      </c>
      <c r="H334" s="54">
        <v>109.2</v>
      </c>
      <c r="I334" s="54">
        <v>2006</v>
      </c>
      <c r="J334" s="54">
        <v>5</v>
      </c>
      <c r="K334" s="3">
        <v>119.5</v>
      </c>
      <c r="L334" s="3">
        <v>1993</v>
      </c>
      <c r="M334" s="3">
        <v>1</v>
      </c>
      <c r="N334" s="54">
        <v>130.69999999999999</v>
      </c>
      <c r="O334" s="54">
        <v>2020</v>
      </c>
      <c r="P334" s="54">
        <v>12</v>
      </c>
      <c r="Q334" s="3">
        <v>145</v>
      </c>
      <c r="R334" s="3">
        <v>1999</v>
      </c>
      <c r="S334" s="3">
        <v>4</v>
      </c>
      <c r="T334" s="54">
        <v>135</v>
      </c>
      <c r="U334" s="54">
        <v>2011</v>
      </c>
      <c r="V334" s="54">
        <v>20</v>
      </c>
      <c r="W334" s="3">
        <v>50</v>
      </c>
      <c r="X334" s="3">
        <v>1988</v>
      </c>
      <c r="Y334" s="3">
        <v>16</v>
      </c>
      <c r="Z334" s="54">
        <v>60</v>
      </c>
      <c r="AA334" s="54">
        <v>2006</v>
      </c>
      <c r="AB334" s="54">
        <v>27</v>
      </c>
      <c r="AC334" s="3">
        <v>66</v>
      </c>
      <c r="AD334" s="3">
        <v>1988</v>
      </c>
      <c r="AE334" s="3">
        <v>7</v>
      </c>
      <c r="AF334" s="54">
        <v>142</v>
      </c>
      <c r="AG334" s="54">
        <v>1987</v>
      </c>
      <c r="AH334" s="54">
        <v>5</v>
      </c>
      <c r="AI334" s="3">
        <v>134.5</v>
      </c>
      <c r="AJ334" s="3">
        <v>2018</v>
      </c>
      <c r="AK334" s="3">
        <v>9</v>
      </c>
      <c r="AL334" s="54">
        <v>136.69999999999999</v>
      </c>
      <c r="AM334" s="54">
        <v>2024</v>
      </c>
      <c r="AN334" s="54">
        <v>20</v>
      </c>
      <c r="AO334" s="3">
        <v>119.9</v>
      </c>
      <c r="AP334" s="3">
        <v>2019</v>
      </c>
      <c r="AQ334" s="3">
        <v>13</v>
      </c>
    </row>
    <row r="335" spans="1:43" x14ac:dyDescent="0.25">
      <c r="A335" s="3">
        <v>21160170</v>
      </c>
      <c r="B335" s="3" t="s">
        <v>2902</v>
      </c>
      <c r="C335" s="3">
        <v>3.709333333</v>
      </c>
      <c r="D335" s="3">
        <v>-74.790833329999998</v>
      </c>
      <c r="E335" s="3">
        <v>1036</v>
      </c>
      <c r="F335" s="3" t="s">
        <v>998</v>
      </c>
      <c r="G335" s="3" t="s">
        <v>71</v>
      </c>
      <c r="H335" s="54">
        <v>120</v>
      </c>
      <c r="I335" s="54">
        <v>2017</v>
      </c>
      <c r="J335" s="54">
        <v>8</v>
      </c>
      <c r="K335" s="3">
        <v>150</v>
      </c>
      <c r="L335" s="3">
        <v>2020</v>
      </c>
      <c r="M335" s="3">
        <v>27</v>
      </c>
      <c r="N335" s="54">
        <v>101</v>
      </c>
      <c r="O335" s="54">
        <v>1988</v>
      </c>
      <c r="P335" s="54">
        <v>16</v>
      </c>
      <c r="Q335" s="3">
        <v>135</v>
      </c>
      <c r="R335" s="3">
        <v>2015</v>
      </c>
      <c r="S335" s="3">
        <v>3</v>
      </c>
      <c r="T335" s="54">
        <v>100</v>
      </c>
      <c r="U335" s="54">
        <v>2017</v>
      </c>
      <c r="V335" s="54">
        <v>15</v>
      </c>
      <c r="W335" s="3">
        <v>92</v>
      </c>
      <c r="X335" s="3">
        <v>2020</v>
      </c>
      <c r="Y335" s="3">
        <v>14</v>
      </c>
      <c r="Z335" s="54">
        <v>73</v>
      </c>
      <c r="AA335" s="54">
        <v>2025</v>
      </c>
      <c r="AB335" s="54">
        <v>1</v>
      </c>
      <c r="AC335" s="3">
        <v>70</v>
      </c>
      <c r="AD335" s="3">
        <v>2010</v>
      </c>
      <c r="AE335" s="3">
        <v>29</v>
      </c>
      <c r="AF335" s="54">
        <v>150.80000000000001</v>
      </c>
      <c r="AG335" s="54">
        <v>1984</v>
      </c>
      <c r="AH335" s="54">
        <v>18</v>
      </c>
      <c r="AI335" s="3">
        <v>105</v>
      </c>
      <c r="AJ335" s="3">
        <v>2005</v>
      </c>
      <c r="AK335" s="3">
        <v>26</v>
      </c>
      <c r="AL335" s="54">
        <v>141</v>
      </c>
      <c r="AM335" s="54">
        <v>2024</v>
      </c>
      <c r="AN335" s="54">
        <v>20</v>
      </c>
      <c r="AO335" s="3">
        <v>108</v>
      </c>
      <c r="AP335" s="3">
        <v>2014</v>
      </c>
      <c r="AQ335" s="3">
        <v>10</v>
      </c>
    </row>
    <row r="336" spans="1:43" x14ac:dyDescent="0.25">
      <c r="A336" s="3">
        <v>21160180</v>
      </c>
      <c r="B336" s="3" t="s">
        <v>2903</v>
      </c>
      <c r="C336" s="3">
        <v>3.8397777780000002</v>
      </c>
      <c r="D336" s="3">
        <v>-74.688305560000003</v>
      </c>
      <c r="E336" s="3">
        <v>1183</v>
      </c>
      <c r="F336" s="3" t="s">
        <v>2344</v>
      </c>
      <c r="G336" s="3" t="s">
        <v>71</v>
      </c>
      <c r="H336" s="54">
        <v>130</v>
      </c>
      <c r="I336" s="54">
        <v>2000</v>
      </c>
      <c r="J336" s="54">
        <v>21</v>
      </c>
      <c r="K336" s="3">
        <v>130</v>
      </c>
      <c r="L336" s="3">
        <v>1993</v>
      </c>
      <c r="M336" s="3">
        <v>2</v>
      </c>
      <c r="N336" s="54">
        <v>150</v>
      </c>
      <c r="O336" s="54">
        <v>2015</v>
      </c>
      <c r="P336" s="54">
        <v>19</v>
      </c>
      <c r="Q336" s="3">
        <v>101</v>
      </c>
      <c r="R336" s="3">
        <v>2009</v>
      </c>
      <c r="S336" s="3">
        <v>1</v>
      </c>
      <c r="T336" s="54">
        <v>97</v>
      </c>
      <c r="U336" s="54">
        <v>2016</v>
      </c>
      <c r="V336" s="54">
        <v>8</v>
      </c>
      <c r="W336" s="3">
        <v>117</v>
      </c>
      <c r="X336" s="3">
        <v>1994</v>
      </c>
      <c r="Y336" s="3">
        <v>5</v>
      </c>
      <c r="Z336" s="54">
        <v>70</v>
      </c>
      <c r="AA336" s="54">
        <v>1998</v>
      </c>
      <c r="AB336" s="54">
        <v>20</v>
      </c>
      <c r="AC336" s="3">
        <v>80</v>
      </c>
      <c r="AD336" s="3">
        <v>2017</v>
      </c>
      <c r="AE336" s="3">
        <v>29</v>
      </c>
      <c r="AF336" s="54">
        <v>84</v>
      </c>
      <c r="AG336" s="54">
        <v>2005</v>
      </c>
      <c r="AH336" s="54">
        <v>23</v>
      </c>
      <c r="AI336" s="3">
        <v>166</v>
      </c>
      <c r="AJ336" s="3">
        <v>2003</v>
      </c>
      <c r="AK336" s="3">
        <v>28</v>
      </c>
      <c r="AL336" s="54">
        <v>139</v>
      </c>
      <c r="AM336" s="54">
        <v>1999</v>
      </c>
      <c r="AN336" s="54">
        <v>9</v>
      </c>
      <c r="AO336" s="3">
        <v>84</v>
      </c>
      <c r="AP336" s="3">
        <v>1983</v>
      </c>
      <c r="AQ336" s="3">
        <v>12</v>
      </c>
    </row>
    <row r="337" spans="1:43" x14ac:dyDescent="0.25">
      <c r="A337" s="3">
        <v>21160200</v>
      </c>
      <c r="B337" s="3" t="s">
        <v>2904</v>
      </c>
      <c r="C337" s="3">
        <v>3.8930555560000002</v>
      </c>
      <c r="D337" s="3">
        <v>-74.570805559999997</v>
      </c>
      <c r="E337" s="3">
        <v>1604</v>
      </c>
      <c r="F337" s="3" t="s">
        <v>2344</v>
      </c>
      <c r="G337" s="3" t="s">
        <v>71</v>
      </c>
      <c r="H337" s="54">
        <v>94</v>
      </c>
      <c r="I337" s="54">
        <v>1985</v>
      </c>
      <c r="J337" s="54">
        <v>8</v>
      </c>
      <c r="K337" s="3">
        <v>136</v>
      </c>
      <c r="L337" s="3">
        <v>2018</v>
      </c>
      <c r="M337" s="3">
        <v>20</v>
      </c>
      <c r="N337" s="54">
        <v>161</v>
      </c>
      <c r="O337" s="54">
        <v>1988</v>
      </c>
      <c r="P337" s="54">
        <v>9</v>
      </c>
      <c r="Q337" s="3">
        <v>99</v>
      </c>
      <c r="R337" s="3">
        <v>2011</v>
      </c>
      <c r="S337" s="3">
        <v>21</v>
      </c>
      <c r="T337" s="54">
        <v>118</v>
      </c>
      <c r="U337" s="54">
        <v>2018</v>
      </c>
      <c r="V337" s="54">
        <v>7</v>
      </c>
      <c r="W337" s="3">
        <v>83</v>
      </c>
      <c r="X337" s="3">
        <v>2021</v>
      </c>
      <c r="Y337" s="3">
        <v>13</v>
      </c>
      <c r="Z337" s="54">
        <v>73</v>
      </c>
      <c r="AA337" s="54">
        <v>2008</v>
      </c>
      <c r="AB337" s="54">
        <v>7</v>
      </c>
      <c r="AC337" s="3">
        <v>72</v>
      </c>
      <c r="AD337" s="3">
        <v>2010</v>
      </c>
      <c r="AE337" s="3">
        <v>25</v>
      </c>
      <c r="AF337" s="54">
        <v>135</v>
      </c>
      <c r="AG337" s="54">
        <v>1994</v>
      </c>
      <c r="AH337" s="54">
        <v>23</v>
      </c>
      <c r="AI337" s="3">
        <v>100</v>
      </c>
      <c r="AJ337" s="3">
        <v>2017</v>
      </c>
      <c r="AK337" s="3">
        <v>2</v>
      </c>
      <c r="AL337" s="54">
        <v>101</v>
      </c>
      <c r="AM337" s="54">
        <v>2009</v>
      </c>
      <c r="AN337" s="54">
        <v>1</v>
      </c>
      <c r="AO337" s="3">
        <v>136</v>
      </c>
      <c r="AP337" s="3">
        <v>1988</v>
      </c>
      <c r="AQ337" s="3">
        <v>8</v>
      </c>
    </row>
    <row r="338" spans="1:43" x14ac:dyDescent="0.25">
      <c r="A338" s="3">
        <v>21165010</v>
      </c>
      <c r="B338" s="3" t="s">
        <v>2905</v>
      </c>
      <c r="C338" s="3">
        <v>3.7876111109999999</v>
      </c>
      <c r="D338" s="3">
        <v>-74.917027779999998</v>
      </c>
      <c r="E338" s="3">
        <v>311</v>
      </c>
      <c r="F338" s="3" t="s">
        <v>998</v>
      </c>
      <c r="G338" s="3" t="s">
        <v>71</v>
      </c>
      <c r="H338" s="54">
        <v>88</v>
      </c>
      <c r="I338" s="54">
        <v>2023</v>
      </c>
      <c r="J338" s="54">
        <v>15</v>
      </c>
      <c r="K338" s="3">
        <v>94.4</v>
      </c>
      <c r="L338" s="3">
        <v>2019</v>
      </c>
      <c r="M338" s="3">
        <v>23</v>
      </c>
      <c r="N338" s="54">
        <v>94</v>
      </c>
      <c r="O338" s="54">
        <v>2025</v>
      </c>
      <c r="P338" s="54">
        <v>9</v>
      </c>
      <c r="Q338" s="3">
        <v>116.5</v>
      </c>
      <c r="R338" s="3">
        <v>2023</v>
      </c>
      <c r="S338" s="3">
        <v>20</v>
      </c>
      <c r="T338" s="54">
        <v>72</v>
      </c>
      <c r="U338" s="54">
        <v>2018</v>
      </c>
      <c r="V338" s="54">
        <v>19</v>
      </c>
      <c r="W338" s="3">
        <v>110.5</v>
      </c>
      <c r="X338" s="3">
        <v>2020</v>
      </c>
      <c r="Y338" s="3">
        <v>10</v>
      </c>
      <c r="Z338" s="54">
        <v>53</v>
      </c>
      <c r="AA338" s="54">
        <v>2020</v>
      </c>
      <c r="AB338" s="54">
        <v>3</v>
      </c>
      <c r="AC338" s="3">
        <v>84</v>
      </c>
      <c r="AD338" s="3">
        <v>2022</v>
      </c>
      <c r="AE338" s="3">
        <v>1</v>
      </c>
      <c r="AF338" s="54">
        <v>95.6</v>
      </c>
      <c r="AG338" s="54">
        <v>2022</v>
      </c>
      <c r="AH338" s="54">
        <v>12</v>
      </c>
      <c r="AI338" s="3">
        <v>94.5</v>
      </c>
      <c r="AJ338" s="3">
        <v>2022</v>
      </c>
      <c r="AK338" s="3">
        <v>24</v>
      </c>
      <c r="AL338" s="54">
        <v>123</v>
      </c>
      <c r="AM338" s="54">
        <v>2020</v>
      </c>
      <c r="AN338" s="54">
        <v>15</v>
      </c>
      <c r="AO338" s="3">
        <v>107</v>
      </c>
      <c r="AP338" s="3">
        <v>2024</v>
      </c>
      <c r="AQ338" s="3">
        <v>25</v>
      </c>
    </row>
    <row r="339" spans="1:43" x14ac:dyDescent="0.25">
      <c r="A339" s="3">
        <v>21165030</v>
      </c>
      <c r="B339" s="3" t="s">
        <v>2906</v>
      </c>
      <c r="C339" s="3">
        <v>3.8979460000000001</v>
      </c>
      <c r="D339" s="3">
        <v>-74.773088999999999</v>
      </c>
      <c r="E339" s="3">
        <v>389</v>
      </c>
      <c r="F339" s="3" t="s">
        <v>968</v>
      </c>
      <c r="G339" s="3" t="s">
        <v>71</v>
      </c>
      <c r="H339" s="54">
        <v>90</v>
      </c>
      <c r="I339" s="54">
        <v>2011</v>
      </c>
      <c r="J339" s="54">
        <v>3</v>
      </c>
      <c r="K339" s="3">
        <v>138.9</v>
      </c>
      <c r="L339" s="3">
        <v>1974</v>
      </c>
      <c r="M339" s="3">
        <v>7</v>
      </c>
      <c r="N339" s="54">
        <v>136</v>
      </c>
      <c r="O339" s="54">
        <v>2008</v>
      </c>
      <c r="P339" s="54">
        <v>4</v>
      </c>
      <c r="Q339" s="3">
        <v>104.2</v>
      </c>
      <c r="R339" s="3">
        <v>1976</v>
      </c>
      <c r="S339" s="3">
        <v>14</v>
      </c>
      <c r="T339" s="54">
        <v>127.8</v>
      </c>
      <c r="U339" s="54">
        <v>1994</v>
      </c>
      <c r="V339" s="54">
        <v>30</v>
      </c>
      <c r="W339" s="3">
        <v>110.7</v>
      </c>
      <c r="X339" s="3">
        <v>1977</v>
      </c>
      <c r="Y339" s="3">
        <v>12</v>
      </c>
      <c r="Z339" s="54">
        <v>93</v>
      </c>
      <c r="AA339" s="54">
        <v>2008</v>
      </c>
      <c r="AB339" s="54">
        <v>13</v>
      </c>
      <c r="AC339" s="3">
        <v>67.2</v>
      </c>
      <c r="AD339" s="3">
        <v>1979</v>
      </c>
      <c r="AE339" s="3">
        <v>27</v>
      </c>
      <c r="AF339" s="54">
        <v>99</v>
      </c>
      <c r="AG339" s="54">
        <v>1979</v>
      </c>
      <c r="AH339" s="54">
        <v>17</v>
      </c>
      <c r="AI339" s="3">
        <v>117</v>
      </c>
      <c r="AJ339" s="3">
        <v>2007</v>
      </c>
      <c r="AK339" s="3">
        <v>21</v>
      </c>
      <c r="AL339" s="54">
        <v>107.2</v>
      </c>
      <c r="AM339" s="54">
        <v>1987</v>
      </c>
      <c r="AN339" s="54">
        <v>29</v>
      </c>
      <c r="AO339" s="3">
        <v>134.69999999999999</v>
      </c>
      <c r="AP339" s="3">
        <v>1979</v>
      </c>
      <c r="AQ339" s="3">
        <v>16</v>
      </c>
    </row>
    <row r="340" spans="1:43" x14ac:dyDescent="0.25">
      <c r="A340" s="3">
        <v>21170020</v>
      </c>
      <c r="B340" s="3" t="s">
        <v>2907</v>
      </c>
      <c r="C340" s="3">
        <v>4.2582777780000001</v>
      </c>
      <c r="D340" s="3">
        <v>-74.783611109999995</v>
      </c>
      <c r="E340" s="3">
        <v>272</v>
      </c>
      <c r="F340" s="3" t="s">
        <v>926</v>
      </c>
      <c r="G340" s="3" t="s">
        <v>71</v>
      </c>
      <c r="H340" s="54">
        <v>85</v>
      </c>
      <c r="I340" s="54">
        <v>1986</v>
      </c>
      <c r="J340" s="54">
        <v>23</v>
      </c>
      <c r="K340" s="3">
        <v>90</v>
      </c>
      <c r="L340" s="3">
        <v>2019</v>
      </c>
      <c r="M340" s="3">
        <v>16</v>
      </c>
      <c r="N340" s="54">
        <v>117</v>
      </c>
      <c r="O340" s="54">
        <v>1971</v>
      </c>
      <c r="P340" s="54">
        <v>29</v>
      </c>
      <c r="Q340" s="3">
        <v>118.7</v>
      </c>
      <c r="R340" s="3">
        <v>1972</v>
      </c>
      <c r="S340" s="3">
        <v>19</v>
      </c>
      <c r="T340" s="54">
        <v>113.2</v>
      </c>
      <c r="U340" s="54">
        <v>1987</v>
      </c>
      <c r="V340" s="54">
        <v>2</v>
      </c>
      <c r="W340" s="3">
        <v>79</v>
      </c>
      <c r="X340" s="3">
        <v>1997</v>
      </c>
      <c r="Y340" s="3">
        <v>3</v>
      </c>
      <c r="Z340" s="54">
        <v>74</v>
      </c>
      <c r="AA340" s="54">
        <v>2007</v>
      </c>
      <c r="AB340" s="54">
        <v>23</v>
      </c>
      <c r="AC340" s="3">
        <v>86</v>
      </c>
      <c r="AD340" s="3">
        <v>2021</v>
      </c>
      <c r="AE340" s="3">
        <v>20</v>
      </c>
      <c r="AF340" s="54">
        <v>120</v>
      </c>
      <c r="AG340" s="54">
        <v>1977</v>
      </c>
      <c r="AH340" s="54">
        <v>20</v>
      </c>
      <c r="AI340" s="3">
        <v>120.4</v>
      </c>
      <c r="AJ340" s="3">
        <v>2000</v>
      </c>
      <c r="AK340" s="3">
        <v>25</v>
      </c>
      <c r="AL340" s="54">
        <v>100</v>
      </c>
      <c r="AM340" s="54">
        <v>2017</v>
      </c>
      <c r="AN340" s="54">
        <v>3</v>
      </c>
      <c r="AO340" s="3">
        <v>112.4</v>
      </c>
      <c r="AP340" s="3">
        <v>1987</v>
      </c>
      <c r="AQ340" s="3">
        <v>6</v>
      </c>
    </row>
    <row r="341" spans="1:43" x14ac:dyDescent="0.25">
      <c r="A341" s="3">
        <v>21170030</v>
      </c>
      <c r="B341" s="3" t="s">
        <v>2908</v>
      </c>
      <c r="C341" s="3">
        <v>3.9472222220000002</v>
      </c>
      <c r="D341" s="3">
        <v>-74.856888889999993</v>
      </c>
      <c r="E341" s="3">
        <v>311</v>
      </c>
      <c r="F341" s="3" t="s">
        <v>926</v>
      </c>
      <c r="G341" s="3" t="s">
        <v>71</v>
      </c>
      <c r="H341" s="54">
        <v>100</v>
      </c>
      <c r="I341" s="54">
        <v>1988</v>
      </c>
      <c r="J341" s="54">
        <v>27</v>
      </c>
      <c r="K341" s="3">
        <v>117</v>
      </c>
      <c r="L341" s="3">
        <v>2010</v>
      </c>
      <c r="M341" s="3">
        <v>10</v>
      </c>
      <c r="N341" s="54">
        <v>121</v>
      </c>
      <c r="O341" s="54">
        <v>2016</v>
      </c>
      <c r="P341" s="54">
        <v>1</v>
      </c>
      <c r="Q341" s="3">
        <v>135.30000000000001</v>
      </c>
      <c r="R341" s="3">
        <v>2014</v>
      </c>
      <c r="S341" s="3">
        <v>23</v>
      </c>
      <c r="T341" s="54">
        <v>124.5</v>
      </c>
      <c r="U341" s="54">
        <v>2013</v>
      </c>
      <c r="V341" s="54">
        <v>20</v>
      </c>
      <c r="W341" s="3">
        <v>129</v>
      </c>
      <c r="X341" s="3">
        <v>1995</v>
      </c>
      <c r="Y341" s="3">
        <v>16</v>
      </c>
      <c r="Z341" s="54">
        <v>107.1</v>
      </c>
      <c r="AA341" s="54">
        <v>2008</v>
      </c>
      <c r="AB341" s="54">
        <v>13</v>
      </c>
      <c r="AC341" s="3">
        <v>112.5</v>
      </c>
      <c r="AD341" s="3">
        <v>2020</v>
      </c>
      <c r="AE341" s="3">
        <v>17</v>
      </c>
      <c r="AF341" s="54">
        <v>111</v>
      </c>
      <c r="AG341" s="54">
        <v>1994</v>
      </c>
      <c r="AH341" s="54">
        <v>24</v>
      </c>
      <c r="AI341" s="3">
        <v>136</v>
      </c>
      <c r="AJ341" s="3">
        <v>2002</v>
      </c>
      <c r="AK341" s="3">
        <v>26</v>
      </c>
      <c r="AL341" s="54">
        <v>135</v>
      </c>
      <c r="AM341" s="54">
        <v>1987</v>
      </c>
      <c r="AN341" s="54">
        <v>18</v>
      </c>
      <c r="AO341" s="3">
        <v>134.9</v>
      </c>
      <c r="AP341" s="3">
        <v>2006</v>
      </c>
      <c r="AQ341" s="3">
        <v>11</v>
      </c>
    </row>
    <row r="342" spans="1:43" x14ac:dyDescent="0.25">
      <c r="A342" s="3">
        <v>21170040</v>
      </c>
      <c r="B342" s="3" t="s">
        <v>2909</v>
      </c>
      <c r="C342" s="3">
        <v>3.912138889</v>
      </c>
      <c r="D342" s="3">
        <v>-74.822444439999998</v>
      </c>
      <c r="E342" s="3">
        <v>817</v>
      </c>
      <c r="F342" s="3" t="s">
        <v>926</v>
      </c>
      <c r="G342" s="3" t="s">
        <v>71</v>
      </c>
      <c r="H342" s="54">
        <v>140</v>
      </c>
      <c r="I342" s="54">
        <v>2017</v>
      </c>
      <c r="J342" s="54">
        <v>13</v>
      </c>
      <c r="K342" s="3">
        <v>124</v>
      </c>
      <c r="L342" s="3">
        <v>2005</v>
      </c>
      <c r="M342" s="3">
        <v>27</v>
      </c>
      <c r="N342" s="54">
        <v>135</v>
      </c>
      <c r="O342" s="54">
        <v>2017</v>
      </c>
      <c r="P342" s="54">
        <v>18</v>
      </c>
      <c r="Q342" s="3">
        <v>145</v>
      </c>
      <c r="R342" s="3">
        <v>2022</v>
      </c>
      <c r="S342" s="3">
        <v>27</v>
      </c>
      <c r="T342" s="54">
        <v>130</v>
      </c>
      <c r="U342" s="54">
        <v>2024</v>
      </c>
      <c r="V342" s="54">
        <v>4</v>
      </c>
      <c r="W342" s="3">
        <v>120</v>
      </c>
      <c r="X342" s="3">
        <v>2021</v>
      </c>
      <c r="Y342" s="3">
        <v>9</v>
      </c>
      <c r="Z342" s="54">
        <v>100</v>
      </c>
      <c r="AA342" s="54">
        <v>2024</v>
      </c>
      <c r="AB342" s="54">
        <v>4</v>
      </c>
      <c r="AC342" s="3">
        <v>120</v>
      </c>
      <c r="AD342" s="3">
        <v>1996</v>
      </c>
      <c r="AE342" s="3">
        <v>26</v>
      </c>
      <c r="AF342" s="54">
        <v>130</v>
      </c>
      <c r="AG342" s="54">
        <v>2017</v>
      </c>
      <c r="AH342" s="54">
        <v>7</v>
      </c>
      <c r="AI342" s="3">
        <v>150</v>
      </c>
      <c r="AJ342" s="3">
        <v>2018</v>
      </c>
      <c r="AK342" s="3">
        <v>10</v>
      </c>
      <c r="AL342" s="54">
        <v>157</v>
      </c>
      <c r="AM342" s="54">
        <v>2008</v>
      </c>
      <c r="AN342" s="54">
        <v>30</v>
      </c>
      <c r="AO342" s="3">
        <v>168.5</v>
      </c>
      <c r="AP342" s="3">
        <v>2003</v>
      </c>
      <c r="AQ342" s="3">
        <v>1</v>
      </c>
    </row>
    <row r="343" spans="1:43" x14ac:dyDescent="0.25">
      <c r="A343" s="3">
        <v>21180040</v>
      </c>
      <c r="B343" s="3" t="s">
        <v>2910</v>
      </c>
      <c r="C343" s="3">
        <v>4.2424999999999997</v>
      </c>
      <c r="D343" s="3">
        <v>-75.242500000000007</v>
      </c>
      <c r="E343" s="3">
        <v>908</v>
      </c>
      <c r="F343" s="3" t="s">
        <v>2330</v>
      </c>
      <c r="G343" s="3" t="s">
        <v>71</v>
      </c>
      <c r="H343" s="54">
        <v>96</v>
      </c>
      <c r="I343" s="54">
        <v>2009</v>
      </c>
      <c r="J343" s="54">
        <v>22</v>
      </c>
      <c r="K343" s="3">
        <v>90</v>
      </c>
      <c r="L343" s="3">
        <v>1998</v>
      </c>
      <c r="M343" s="3">
        <v>7</v>
      </c>
      <c r="N343" s="54">
        <v>90</v>
      </c>
      <c r="O343" s="54">
        <v>2009</v>
      </c>
      <c r="P343" s="54">
        <v>2</v>
      </c>
      <c r="Q343" s="3">
        <v>107</v>
      </c>
      <c r="R343" s="3">
        <v>1981</v>
      </c>
      <c r="S343" s="3">
        <v>21</v>
      </c>
      <c r="T343" s="54">
        <v>145</v>
      </c>
      <c r="U343" s="54">
        <v>2004</v>
      </c>
      <c r="V343" s="54">
        <v>21</v>
      </c>
      <c r="W343" s="3">
        <v>80</v>
      </c>
      <c r="X343" s="3">
        <v>1996</v>
      </c>
      <c r="Y343" s="3">
        <v>1</v>
      </c>
      <c r="Z343" s="54">
        <v>73</v>
      </c>
      <c r="AA343" s="54">
        <v>1991</v>
      </c>
      <c r="AB343" s="54">
        <v>31</v>
      </c>
      <c r="AC343" s="3">
        <v>97</v>
      </c>
      <c r="AD343" s="3">
        <v>1984</v>
      </c>
      <c r="AE343" s="3">
        <v>21</v>
      </c>
      <c r="AF343" s="54">
        <v>100</v>
      </c>
      <c r="AG343" s="54">
        <v>1988</v>
      </c>
      <c r="AH343" s="54">
        <v>8</v>
      </c>
      <c r="AI343" s="3">
        <v>85</v>
      </c>
      <c r="AJ343" s="3">
        <v>2003</v>
      </c>
      <c r="AK343" s="3">
        <v>20</v>
      </c>
      <c r="AL343" s="54">
        <v>100</v>
      </c>
      <c r="AM343" s="54">
        <v>2008</v>
      </c>
      <c r="AN343" s="54">
        <v>25</v>
      </c>
      <c r="AO343" s="3">
        <v>93</v>
      </c>
      <c r="AP343" s="3">
        <v>1978</v>
      </c>
      <c r="AQ343" s="3">
        <v>4</v>
      </c>
    </row>
    <row r="344" spans="1:43" x14ac:dyDescent="0.25">
      <c r="A344" s="3">
        <v>21180120</v>
      </c>
      <c r="B344" s="3" t="s">
        <v>2911</v>
      </c>
      <c r="C344" s="3">
        <v>3.9976699999999998</v>
      </c>
      <c r="D344" s="3">
        <v>-75.098770000000002</v>
      </c>
      <c r="E344" s="3">
        <v>375</v>
      </c>
      <c r="F344" s="3" t="s">
        <v>240</v>
      </c>
      <c r="G344" s="3" t="s">
        <v>71</v>
      </c>
      <c r="H344" s="54">
        <v>90</v>
      </c>
      <c r="I344" s="54">
        <v>1989</v>
      </c>
      <c r="J344" s="54">
        <v>1</v>
      </c>
      <c r="K344" s="3">
        <v>86</v>
      </c>
      <c r="L344" s="3">
        <v>1981</v>
      </c>
      <c r="M344" s="3">
        <v>8</v>
      </c>
      <c r="N344" s="54">
        <v>100</v>
      </c>
      <c r="O344" s="54">
        <v>1981</v>
      </c>
      <c r="P344" s="54">
        <v>9</v>
      </c>
      <c r="Q344" s="3">
        <v>96</v>
      </c>
      <c r="R344" s="3">
        <v>2011</v>
      </c>
      <c r="S344" s="3">
        <v>18</v>
      </c>
      <c r="T344" s="54">
        <v>130</v>
      </c>
      <c r="U344" s="54">
        <v>2001</v>
      </c>
      <c r="V344" s="54">
        <v>6</v>
      </c>
      <c r="W344" s="3">
        <v>120</v>
      </c>
      <c r="X344" s="3">
        <v>2003</v>
      </c>
      <c r="Y344" s="3">
        <v>14</v>
      </c>
      <c r="Z344" s="54">
        <v>70</v>
      </c>
      <c r="AA344" s="54">
        <v>1995</v>
      </c>
      <c r="AB344" s="54">
        <v>23</v>
      </c>
      <c r="AC344" s="3">
        <v>95</v>
      </c>
      <c r="AD344" s="3">
        <v>2017</v>
      </c>
      <c r="AE344" s="3">
        <v>18</v>
      </c>
      <c r="AF344" s="54">
        <v>95</v>
      </c>
      <c r="AG344" s="54">
        <v>2001</v>
      </c>
      <c r="AH344" s="54">
        <v>13</v>
      </c>
      <c r="AI344" s="3">
        <v>120</v>
      </c>
      <c r="AJ344" s="3">
        <v>2003</v>
      </c>
      <c r="AK344" s="3">
        <v>30</v>
      </c>
      <c r="AL344" s="54">
        <v>130</v>
      </c>
      <c r="AM344" s="54">
        <v>1985</v>
      </c>
      <c r="AN344" s="54">
        <v>20</v>
      </c>
      <c r="AO344" s="3">
        <v>93</v>
      </c>
      <c r="AP344" s="3">
        <v>1993</v>
      </c>
      <c r="AQ344" s="3">
        <v>9</v>
      </c>
    </row>
    <row r="345" spans="1:43" x14ac:dyDescent="0.25">
      <c r="A345" s="3">
        <v>21180160</v>
      </c>
      <c r="B345" s="3" t="s">
        <v>2912</v>
      </c>
      <c r="C345" s="3">
        <v>4.0559444439999996</v>
      </c>
      <c r="D345" s="3">
        <v>-74.841499999999996</v>
      </c>
      <c r="E345" s="3">
        <v>293</v>
      </c>
      <c r="F345" s="3" t="s">
        <v>980</v>
      </c>
      <c r="G345" s="3" t="s">
        <v>71</v>
      </c>
      <c r="H345" s="54">
        <v>132</v>
      </c>
      <c r="I345" s="54">
        <v>2011</v>
      </c>
      <c r="J345" s="54">
        <v>15</v>
      </c>
      <c r="K345" s="3">
        <v>99</v>
      </c>
      <c r="L345" s="3">
        <v>1999</v>
      </c>
      <c r="M345" s="3">
        <v>16</v>
      </c>
      <c r="N345" s="54">
        <v>125</v>
      </c>
      <c r="O345" s="54">
        <v>1990</v>
      </c>
      <c r="P345" s="54">
        <v>25</v>
      </c>
      <c r="Q345" s="3">
        <v>150</v>
      </c>
      <c r="R345" s="3">
        <v>2014</v>
      </c>
      <c r="S345" s="3">
        <v>23</v>
      </c>
      <c r="T345" s="54">
        <v>134</v>
      </c>
      <c r="U345" s="54">
        <v>1982</v>
      </c>
      <c r="V345" s="54">
        <v>20</v>
      </c>
      <c r="W345" s="3">
        <v>114</v>
      </c>
      <c r="X345" s="3">
        <v>2013</v>
      </c>
      <c r="Y345" s="3">
        <v>29</v>
      </c>
      <c r="Z345" s="54">
        <v>130</v>
      </c>
      <c r="AA345" s="54">
        <v>2003</v>
      </c>
      <c r="AB345" s="54">
        <v>7</v>
      </c>
      <c r="AC345" s="3">
        <v>102</v>
      </c>
      <c r="AD345" s="3">
        <v>1979</v>
      </c>
      <c r="AE345" s="3">
        <v>21</v>
      </c>
      <c r="AF345" s="54">
        <v>135</v>
      </c>
      <c r="AG345" s="54">
        <v>1984</v>
      </c>
      <c r="AH345" s="54">
        <v>10</v>
      </c>
      <c r="AI345" s="3">
        <v>125</v>
      </c>
      <c r="AJ345" s="3">
        <v>2018</v>
      </c>
      <c r="AK345" s="3">
        <v>4</v>
      </c>
      <c r="AL345" s="54">
        <v>106</v>
      </c>
      <c r="AM345" s="54">
        <v>1989</v>
      </c>
      <c r="AN345" s="54">
        <v>16</v>
      </c>
      <c r="AO345" s="3">
        <v>130</v>
      </c>
      <c r="AP345" s="3">
        <v>2009</v>
      </c>
      <c r="AQ345" s="3">
        <v>8</v>
      </c>
    </row>
    <row r="346" spans="1:43" x14ac:dyDescent="0.25">
      <c r="A346" s="3">
        <v>21180210</v>
      </c>
      <c r="B346" s="3" t="s">
        <v>2913</v>
      </c>
      <c r="C346" s="3">
        <v>4.1919722220000004</v>
      </c>
      <c r="D346" s="3">
        <v>-75.112888889000004</v>
      </c>
      <c r="E346" s="3">
        <v>582</v>
      </c>
      <c r="F346" s="3" t="s">
        <v>991</v>
      </c>
      <c r="G346" s="3" t="s">
        <v>71</v>
      </c>
      <c r="H346" s="54">
        <v>110</v>
      </c>
      <c r="I346" s="54">
        <v>1989</v>
      </c>
      <c r="J346" s="54">
        <v>1</v>
      </c>
      <c r="K346" s="3">
        <v>105.9</v>
      </c>
      <c r="L346" s="3">
        <v>1986</v>
      </c>
      <c r="M346" s="3">
        <v>23</v>
      </c>
      <c r="N346" s="54">
        <v>115</v>
      </c>
      <c r="O346" s="54">
        <v>1994</v>
      </c>
      <c r="P346" s="54">
        <v>29</v>
      </c>
      <c r="Q346" s="3">
        <v>135</v>
      </c>
      <c r="R346" s="3">
        <v>2005</v>
      </c>
      <c r="S346" s="3">
        <v>21</v>
      </c>
      <c r="T346" s="54">
        <v>130</v>
      </c>
      <c r="U346" s="54">
        <v>1994</v>
      </c>
      <c r="V346" s="54">
        <v>26</v>
      </c>
      <c r="W346" s="3">
        <v>104</v>
      </c>
      <c r="X346" s="3">
        <v>2005</v>
      </c>
      <c r="Y346" s="3">
        <v>29</v>
      </c>
      <c r="Z346" s="54">
        <v>75</v>
      </c>
      <c r="AA346" s="54">
        <v>2010</v>
      </c>
      <c r="AB346" s="54">
        <v>4</v>
      </c>
      <c r="AC346" s="3">
        <v>78</v>
      </c>
      <c r="AD346" s="3">
        <v>1975</v>
      </c>
      <c r="AE346" s="3">
        <v>19</v>
      </c>
      <c r="AF346" s="54">
        <v>107</v>
      </c>
      <c r="AG346" s="54">
        <v>1988</v>
      </c>
      <c r="AH346" s="54">
        <v>10</v>
      </c>
      <c r="AI346" s="3">
        <v>121</v>
      </c>
      <c r="AJ346" s="3">
        <v>1988</v>
      </c>
      <c r="AK346" s="3">
        <v>28</v>
      </c>
      <c r="AL346" s="54">
        <v>139</v>
      </c>
      <c r="AM346" s="54">
        <v>1988</v>
      </c>
      <c r="AN346" s="54">
        <v>9</v>
      </c>
      <c r="AO346" s="3">
        <v>131.5</v>
      </c>
      <c r="AP346" s="3">
        <v>1981</v>
      </c>
      <c r="AQ346" s="3">
        <v>11</v>
      </c>
    </row>
    <row r="347" spans="1:43" x14ac:dyDescent="0.25">
      <c r="A347" s="3">
        <v>21185030</v>
      </c>
      <c r="B347" s="3" t="s">
        <v>2914</v>
      </c>
      <c r="C347" s="3">
        <v>4.0088333330000001</v>
      </c>
      <c r="D347" s="3">
        <v>-74.981388890000005</v>
      </c>
      <c r="E347" s="3">
        <v>332</v>
      </c>
      <c r="F347" s="3" t="s">
        <v>980</v>
      </c>
      <c r="G347" s="3" t="s">
        <v>71</v>
      </c>
      <c r="H347" s="54">
        <v>94.6</v>
      </c>
      <c r="I347" s="54">
        <v>2015</v>
      </c>
      <c r="J347" s="54">
        <v>22</v>
      </c>
      <c r="K347" s="3">
        <v>146</v>
      </c>
      <c r="L347" s="3">
        <v>2004</v>
      </c>
      <c r="M347" s="3">
        <v>26</v>
      </c>
      <c r="N347" s="54">
        <v>99.5</v>
      </c>
      <c r="O347" s="54">
        <v>2010</v>
      </c>
      <c r="P347" s="54">
        <v>13</v>
      </c>
      <c r="Q347" s="3">
        <v>170</v>
      </c>
      <c r="R347" s="3">
        <v>2002</v>
      </c>
      <c r="S347" s="3">
        <v>24</v>
      </c>
      <c r="T347" s="54">
        <v>120</v>
      </c>
      <c r="U347" s="54">
        <v>1981</v>
      </c>
      <c r="V347" s="54">
        <v>7</v>
      </c>
      <c r="W347" s="3">
        <v>132.69999999999999</v>
      </c>
      <c r="X347" s="3">
        <v>2000</v>
      </c>
      <c r="Y347" s="3">
        <v>16</v>
      </c>
      <c r="Z347" s="54">
        <v>98.5</v>
      </c>
      <c r="AA347" s="54">
        <v>1973</v>
      </c>
      <c r="AB347" s="54">
        <v>31</v>
      </c>
      <c r="AC347" s="3">
        <v>133.5</v>
      </c>
      <c r="AD347" s="3">
        <v>1995</v>
      </c>
      <c r="AE347" s="3">
        <v>1</v>
      </c>
      <c r="AF347" s="54">
        <v>100.5</v>
      </c>
      <c r="AG347" s="54">
        <v>1993</v>
      </c>
      <c r="AH347" s="54">
        <v>8</v>
      </c>
      <c r="AI347" s="3">
        <v>117.3</v>
      </c>
      <c r="AJ347" s="3">
        <v>1991</v>
      </c>
      <c r="AK347" s="3">
        <v>2</v>
      </c>
      <c r="AL347" s="54">
        <v>139.4</v>
      </c>
      <c r="AM347" s="54">
        <v>2000</v>
      </c>
      <c r="AN347" s="54">
        <v>19</v>
      </c>
      <c r="AO347" s="3">
        <v>128.5</v>
      </c>
      <c r="AP347" s="3">
        <v>1988</v>
      </c>
      <c r="AQ347" s="3">
        <v>5</v>
      </c>
    </row>
    <row r="348" spans="1:43" x14ac:dyDescent="0.25">
      <c r="A348" s="3">
        <v>21185040</v>
      </c>
      <c r="B348" s="3" t="s">
        <v>2915</v>
      </c>
      <c r="C348" s="3">
        <v>4.2754444439999997</v>
      </c>
      <c r="D348" s="3">
        <v>-74.798000000000002</v>
      </c>
      <c r="E348" s="3">
        <v>305</v>
      </c>
      <c r="F348" s="3" t="s">
        <v>2290</v>
      </c>
      <c r="G348" s="3" t="s">
        <v>71</v>
      </c>
      <c r="H348" s="54">
        <v>121.3</v>
      </c>
      <c r="I348" s="54">
        <v>1980</v>
      </c>
      <c r="J348" s="54">
        <v>30</v>
      </c>
      <c r="K348" s="3">
        <v>93</v>
      </c>
      <c r="L348" s="3">
        <v>1967</v>
      </c>
      <c r="M348" s="3">
        <v>5</v>
      </c>
      <c r="N348" s="54">
        <v>122.6</v>
      </c>
      <c r="O348" s="54">
        <v>2003</v>
      </c>
      <c r="P348" s="54">
        <v>13</v>
      </c>
      <c r="Q348" s="3">
        <v>109</v>
      </c>
      <c r="R348" s="3">
        <v>2007</v>
      </c>
      <c r="S348" s="3">
        <v>18</v>
      </c>
      <c r="T348" s="54">
        <v>106.5</v>
      </c>
      <c r="U348" s="54">
        <v>2016</v>
      </c>
      <c r="V348" s="54">
        <v>30</v>
      </c>
      <c r="W348" s="3">
        <v>76.7</v>
      </c>
      <c r="X348" s="3">
        <v>2020</v>
      </c>
      <c r="Y348" s="3">
        <v>10</v>
      </c>
      <c r="Z348" s="54">
        <v>64.2</v>
      </c>
      <c r="AA348" s="54">
        <v>1991</v>
      </c>
      <c r="AB348" s="54">
        <v>6</v>
      </c>
      <c r="AC348" s="3">
        <v>87</v>
      </c>
      <c r="AD348" s="3">
        <v>1996</v>
      </c>
      <c r="AE348" s="3">
        <v>26</v>
      </c>
      <c r="AF348" s="54">
        <v>120.3</v>
      </c>
      <c r="AG348" s="54">
        <v>1989</v>
      </c>
      <c r="AH348" s="54">
        <v>5</v>
      </c>
      <c r="AI348" s="3">
        <v>120</v>
      </c>
      <c r="AJ348" s="3">
        <v>2002</v>
      </c>
      <c r="AK348" s="3">
        <v>26</v>
      </c>
      <c r="AL348" s="54">
        <v>116.5</v>
      </c>
      <c r="AM348" s="54">
        <v>2017</v>
      </c>
      <c r="AN348" s="54">
        <v>1</v>
      </c>
      <c r="AO348" s="3">
        <v>105.4</v>
      </c>
      <c r="AP348" s="3">
        <v>1982</v>
      </c>
      <c r="AQ348" s="3">
        <v>21</v>
      </c>
    </row>
    <row r="349" spans="1:43" x14ac:dyDescent="0.25">
      <c r="A349" s="3">
        <v>21185080</v>
      </c>
      <c r="B349" s="3" t="s">
        <v>2916</v>
      </c>
      <c r="C349" s="3">
        <v>4.2164583330000003</v>
      </c>
      <c r="D349" s="3">
        <v>-75.104611110999997</v>
      </c>
      <c r="E349" s="3">
        <v>591</v>
      </c>
      <c r="F349" s="3" t="s">
        <v>991</v>
      </c>
      <c r="G349" s="3" t="s">
        <v>71</v>
      </c>
      <c r="H349" s="54">
        <v>86</v>
      </c>
      <c r="I349" s="54">
        <v>2008</v>
      </c>
      <c r="J349" s="54">
        <v>15</v>
      </c>
      <c r="K349" s="3">
        <v>87</v>
      </c>
      <c r="L349" s="3">
        <v>1993</v>
      </c>
      <c r="M349" s="3">
        <v>1</v>
      </c>
      <c r="N349" s="54">
        <v>76</v>
      </c>
      <c r="O349" s="54">
        <v>2021</v>
      </c>
      <c r="P349" s="54">
        <v>7</v>
      </c>
      <c r="Q349" s="3">
        <v>97</v>
      </c>
      <c r="R349" s="3">
        <v>2017</v>
      </c>
      <c r="S349" s="3">
        <v>25</v>
      </c>
      <c r="T349" s="54">
        <v>135</v>
      </c>
      <c r="U349" s="54">
        <v>2024</v>
      </c>
      <c r="V349" s="54">
        <v>7</v>
      </c>
      <c r="W349" s="3">
        <v>80</v>
      </c>
      <c r="X349" s="3">
        <v>2022</v>
      </c>
      <c r="Y349" s="3">
        <v>28</v>
      </c>
      <c r="Z349" s="54">
        <v>101</v>
      </c>
      <c r="AA349" s="54">
        <v>2022</v>
      </c>
      <c r="AB349" s="54">
        <v>24</v>
      </c>
      <c r="AC349" s="3">
        <v>78</v>
      </c>
      <c r="AD349" s="3">
        <v>2020</v>
      </c>
      <c r="AE349" s="3">
        <v>14</v>
      </c>
      <c r="AF349" s="54">
        <v>77</v>
      </c>
      <c r="AG349" s="54">
        <v>2024</v>
      </c>
      <c r="AH349" s="54">
        <v>22</v>
      </c>
      <c r="AI349" s="3">
        <v>110</v>
      </c>
      <c r="AJ349" s="3">
        <v>2016</v>
      </c>
      <c r="AK349" s="3">
        <v>4</v>
      </c>
      <c r="AL349" s="54">
        <v>109</v>
      </c>
      <c r="AM349" s="54">
        <v>2022</v>
      </c>
      <c r="AN349" s="54">
        <v>17</v>
      </c>
      <c r="AO349" s="3">
        <v>83</v>
      </c>
      <c r="AP349" s="3">
        <v>2006</v>
      </c>
      <c r="AQ349" s="3">
        <v>11</v>
      </c>
    </row>
    <row r="350" spans="1:43" x14ac:dyDescent="0.25">
      <c r="A350" s="3">
        <v>21185090</v>
      </c>
      <c r="B350" s="3" t="s">
        <v>2917</v>
      </c>
      <c r="C350" s="3">
        <v>4.1881388890000002</v>
      </c>
      <c r="D350" s="3">
        <v>-74.96047222</v>
      </c>
      <c r="E350" s="3">
        <v>371</v>
      </c>
      <c r="F350" s="3" t="s">
        <v>995</v>
      </c>
      <c r="G350" s="3" t="s">
        <v>71</v>
      </c>
      <c r="H350" s="54">
        <v>80</v>
      </c>
      <c r="I350" s="54">
        <v>2007</v>
      </c>
      <c r="J350" s="54">
        <v>6</v>
      </c>
      <c r="K350" s="3">
        <v>93.6</v>
      </c>
      <c r="L350" s="3">
        <v>1995</v>
      </c>
      <c r="M350" s="3">
        <v>17</v>
      </c>
      <c r="N350" s="54">
        <v>103.4</v>
      </c>
      <c r="O350" s="54">
        <v>2001</v>
      </c>
      <c r="P350" s="54">
        <v>5</v>
      </c>
      <c r="Q350" s="3">
        <v>148.1</v>
      </c>
      <c r="R350" s="3">
        <v>2010</v>
      </c>
      <c r="S350" s="3">
        <v>13</v>
      </c>
      <c r="T350" s="54">
        <v>153.5</v>
      </c>
      <c r="U350" s="54">
        <v>1975</v>
      </c>
      <c r="V350" s="54">
        <v>27</v>
      </c>
      <c r="W350" s="3">
        <v>105</v>
      </c>
      <c r="X350" s="3">
        <v>1997</v>
      </c>
      <c r="Y350" s="3">
        <v>5</v>
      </c>
      <c r="Z350" s="54">
        <v>77.2</v>
      </c>
      <c r="AA350" s="54">
        <v>2008</v>
      </c>
      <c r="AB350" s="54">
        <v>7</v>
      </c>
      <c r="AC350" s="3">
        <v>109.5</v>
      </c>
      <c r="AD350" s="3">
        <v>1979</v>
      </c>
      <c r="AE350" s="3">
        <v>27</v>
      </c>
      <c r="AF350" s="54">
        <v>114</v>
      </c>
      <c r="AG350" s="54">
        <v>2005</v>
      </c>
      <c r="AH350" s="54">
        <v>23</v>
      </c>
      <c r="AI350" s="3">
        <v>91.1</v>
      </c>
      <c r="AJ350" s="3">
        <v>1972</v>
      </c>
      <c r="AK350" s="3">
        <v>13</v>
      </c>
      <c r="AL350" s="54">
        <v>98.3</v>
      </c>
      <c r="AM350" s="54">
        <v>1993</v>
      </c>
      <c r="AN350" s="54">
        <v>19</v>
      </c>
      <c r="AO350" s="3">
        <v>85.3</v>
      </c>
      <c r="AP350" s="3">
        <v>2009</v>
      </c>
      <c r="AQ350" s="3">
        <v>25</v>
      </c>
    </row>
    <row r="351" spans="1:43" x14ac:dyDescent="0.25">
      <c r="A351" s="3">
        <v>21190030</v>
      </c>
      <c r="B351" s="3" t="s">
        <v>2918</v>
      </c>
      <c r="C351" s="3">
        <v>4.3480555560000003</v>
      </c>
      <c r="D351" s="3">
        <v>-74.45447222</v>
      </c>
      <c r="E351" s="3">
        <v>1635</v>
      </c>
      <c r="F351" s="3" t="s">
        <v>1067</v>
      </c>
      <c r="G351" s="3" t="s">
        <v>293</v>
      </c>
      <c r="H351" s="54">
        <v>60</v>
      </c>
      <c r="I351" s="54">
        <v>2000</v>
      </c>
      <c r="J351" s="54">
        <v>30</v>
      </c>
      <c r="K351" s="3">
        <v>73</v>
      </c>
      <c r="L351" s="3">
        <v>1998</v>
      </c>
      <c r="M351" s="3">
        <v>20</v>
      </c>
      <c r="N351" s="54">
        <v>83</v>
      </c>
      <c r="O351" s="54">
        <v>2015</v>
      </c>
      <c r="P351" s="54">
        <v>20</v>
      </c>
      <c r="Q351" s="3">
        <v>74</v>
      </c>
      <c r="R351" s="3">
        <v>2021</v>
      </c>
      <c r="S351" s="3">
        <v>28</v>
      </c>
      <c r="T351" s="54">
        <v>66.5</v>
      </c>
      <c r="U351" s="54">
        <v>2014</v>
      </c>
      <c r="V351" s="54">
        <v>8</v>
      </c>
      <c r="W351" s="3">
        <v>70</v>
      </c>
      <c r="X351" s="3">
        <v>1987</v>
      </c>
      <c r="Y351" s="3">
        <v>23</v>
      </c>
      <c r="Z351" s="54">
        <v>83</v>
      </c>
      <c r="AA351" s="54">
        <v>1987</v>
      </c>
      <c r="AB351" s="54">
        <v>31</v>
      </c>
      <c r="AC351" s="3">
        <v>70</v>
      </c>
      <c r="AD351" s="3">
        <v>2016</v>
      </c>
      <c r="AE351" s="3">
        <v>18</v>
      </c>
      <c r="AF351" s="54">
        <v>86</v>
      </c>
      <c r="AG351" s="54">
        <v>1987</v>
      </c>
      <c r="AH351" s="54">
        <v>4</v>
      </c>
      <c r="AI351" s="3">
        <v>88</v>
      </c>
      <c r="AJ351" s="3">
        <v>1987</v>
      </c>
      <c r="AK351" s="3">
        <v>17</v>
      </c>
      <c r="AL351" s="54">
        <v>87</v>
      </c>
      <c r="AM351" s="54">
        <v>1990</v>
      </c>
      <c r="AN351" s="54">
        <v>23</v>
      </c>
      <c r="AO351" s="3">
        <v>92.5</v>
      </c>
      <c r="AP351" s="3">
        <v>2001</v>
      </c>
      <c r="AQ351" s="3">
        <v>1</v>
      </c>
    </row>
    <row r="352" spans="1:43" x14ac:dyDescent="0.25">
      <c r="A352" s="3">
        <v>21190090</v>
      </c>
      <c r="B352" s="3" t="s">
        <v>2919</v>
      </c>
      <c r="C352" s="3">
        <v>3.9869722219999999</v>
      </c>
      <c r="D352" s="3">
        <v>-74.483555559999999</v>
      </c>
      <c r="E352" s="3">
        <v>1900</v>
      </c>
      <c r="F352" s="3" t="s">
        <v>1110</v>
      </c>
      <c r="G352" s="3" t="s">
        <v>293</v>
      </c>
      <c r="H352" s="54">
        <v>60</v>
      </c>
      <c r="I352" s="54">
        <v>1980</v>
      </c>
      <c r="J352" s="54">
        <v>30</v>
      </c>
      <c r="K352" s="3">
        <v>114.3</v>
      </c>
      <c r="L352" s="3">
        <v>2011</v>
      </c>
      <c r="M352" s="3">
        <v>11</v>
      </c>
      <c r="N352" s="54">
        <v>80</v>
      </c>
      <c r="O352" s="54">
        <v>1959</v>
      </c>
      <c r="P352" s="54">
        <v>1</v>
      </c>
      <c r="Q352" s="3">
        <v>101.3</v>
      </c>
      <c r="R352" s="3">
        <v>2007</v>
      </c>
      <c r="S352" s="3">
        <v>10</v>
      </c>
      <c r="T352" s="54">
        <v>105.1</v>
      </c>
      <c r="U352" s="54">
        <v>2007</v>
      </c>
      <c r="V352" s="54">
        <v>20</v>
      </c>
      <c r="W352" s="3">
        <v>76</v>
      </c>
      <c r="X352" s="3">
        <v>1978</v>
      </c>
      <c r="Y352" s="3">
        <v>30</v>
      </c>
      <c r="Z352" s="54">
        <v>37.5</v>
      </c>
      <c r="AA352" s="54">
        <v>2019</v>
      </c>
      <c r="AB352" s="54">
        <v>5</v>
      </c>
      <c r="AC352" s="3">
        <v>46</v>
      </c>
      <c r="AD352" s="3">
        <v>1970</v>
      </c>
      <c r="AE352" s="3">
        <v>10</v>
      </c>
      <c r="AF352" s="54">
        <v>77</v>
      </c>
      <c r="AG352" s="54">
        <v>1978</v>
      </c>
      <c r="AH352" s="54">
        <v>27</v>
      </c>
      <c r="AI352" s="3">
        <v>60</v>
      </c>
      <c r="AJ352" s="3">
        <v>1963</v>
      </c>
      <c r="AK352" s="3">
        <v>23</v>
      </c>
      <c r="AL352" s="54">
        <v>103.4</v>
      </c>
      <c r="AM352" s="54">
        <v>2006</v>
      </c>
      <c r="AN352" s="54">
        <v>10</v>
      </c>
      <c r="AO352" s="3">
        <v>103.5</v>
      </c>
      <c r="AP352" s="3">
        <v>2006</v>
      </c>
      <c r="AQ352" s="3">
        <v>19</v>
      </c>
    </row>
    <row r="353" spans="1:43" x14ac:dyDescent="0.25">
      <c r="A353" s="3">
        <v>21190210</v>
      </c>
      <c r="B353" s="3" t="s">
        <v>2920</v>
      </c>
      <c r="C353" s="3">
        <v>4.3058888890000002</v>
      </c>
      <c r="D353" s="3">
        <v>-74.648666669999997</v>
      </c>
      <c r="E353" s="3">
        <v>322</v>
      </c>
      <c r="F353" s="3" t="s">
        <v>1132</v>
      </c>
      <c r="G353" s="3" t="s">
        <v>293</v>
      </c>
      <c r="H353" s="54">
        <v>99</v>
      </c>
      <c r="I353" s="54">
        <v>2023</v>
      </c>
      <c r="J353" s="54">
        <v>14</v>
      </c>
      <c r="K353" s="3">
        <v>127.5</v>
      </c>
      <c r="L353" s="3">
        <v>2001</v>
      </c>
      <c r="M353" s="3">
        <v>3</v>
      </c>
      <c r="N353" s="54">
        <v>118</v>
      </c>
      <c r="O353" s="54">
        <v>2007</v>
      </c>
      <c r="P353" s="54">
        <v>31</v>
      </c>
      <c r="Q353" s="3">
        <v>133</v>
      </c>
      <c r="R353" s="3">
        <v>2016</v>
      </c>
      <c r="S353" s="3">
        <v>1</v>
      </c>
      <c r="T353" s="54">
        <v>118</v>
      </c>
      <c r="U353" s="54">
        <v>2013</v>
      </c>
      <c r="V353" s="54">
        <v>20</v>
      </c>
      <c r="W353" s="3">
        <v>103</v>
      </c>
      <c r="X353" s="3">
        <v>2021</v>
      </c>
      <c r="Y353" s="3">
        <v>7</v>
      </c>
      <c r="Z353" s="54">
        <v>90</v>
      </c>
      <c r="AA353" s="54">
        <v>2011</v>
      </c>
      <c r="AB353" s="54">
        <v>15</v>
      </c>
      <c r="AC353" s="3">
        <v>101</v>
      </c>
      <c r="AD353" s="3">
        <v>2004</v>
      </c>
      <c r="AE353" s="3">
        <v>28</v>
      </c>
      <c r="AF353" s="54">
        <v>122.6</v>
      </c>
      <c r="AG353" s="54">
        <v>2002</v>
      </c>
      <c r="AH353" s="54">
        <v>27</v>
      </c>
      <c r="AI353" s="3">
        <v>115</v>
      </c>
      <c r="AJ353" s="3">
        <v>2015</v>
      </c>
      <c r="AK353" s="3">
        <v>13</v>
      </c>
      <c r="AL353" s="54">
        <v>116</v>
      </c>
      <c r="AM353" s="54">
        <v>1977</v>
      </c>
      <c r="AN353" s="54">
        <v>3</v>
      </c>
      <c r="AO353" s="3">
        <v>105</v>
      </c>
      <c r="AP353" s="3">
        <v>1998</v>
      </c>
      <c r="AQ353" s="3">
        <v>10</v>
      </c>
    </row>
    <row r="354" spans="1:43" x14ac:dyDescent="0.25">
      <c r="A354" s="3">
        <v>21190240</v>
      </c>
      <c r="B354" s="3" t="s">
        <v>2921</v>
      </c>
      <c r="C354" s="3">
        <v>4.081611111</v>
      </c>
      <c r="D354" s="3">
        <v>-74.48872222</v>
      </c>
      <c r="E354" s="3">
        <v>1450</v>
      </c>
      <c r="F354" s="3" t="s">
        <v>156</v>
      </c>
      <c r="G354" s="3" t="s">
        <v>293</v>
      </c>
      <c r="H354" s="54">
        <v>86.8</v>
      </c>
      <c r="I354" s="54">
        <v>2017</v>
      </c>
      <c r="J354" s="54">
        <v>18</v>
      </c>
      <c r="K354" s="3">
        <v>86.8</v>
      </c>
      <c r="L354" s="3">
        <v>2023</v>
      </c>
      <c r="M354" s="3">
        <v>17</v>
      </c>
      <c r="N354" s="54">
        <v>113</v>
      </c>
      <c r="O354" s="54">
        <v>1972</v>
      </c>
      <c r="P354" s="54">
        <v>31</v>
      </c>
      <c r="Q354" s="3">
        <v>97</v>
      </c>
      <c r="R354" s="3">
        <v>1990</v>
      </c>
      <c r="S354" s="3">
        <v>21</v>
      </c>
      <c r="T354" s="54">
        <v>80.3</v>
      </c>
      <c r="U354" s="54">
        <v>2010</v>
      </c>
      <c r="V354" s="54">
        <v>11</v>
      </c>
      <c r="W354" s="3">
        <v>108</v>
      </c>
      <c r="X354" s="3">
        <v>1981</v>
      </c>
      <c r="Y354" s="3">
        <v>20</v>
      </c>
      <c r="Z354" s="54">
        <v>96.7</v>
      </c>
      <c r="AA354" s="54">
        <v>2002</v>
      </c>
      <c r="AB354" s="54">
        <v>5</v>
      </c>
      <c r="AC354" s="3">
        <v>77</v>
      </c>
      <c r="AD354" s="3">
        <v>1972</v>
      </c>
      <c r="AE354" s="3">
        <v>16</v>
      </c>
      <c r="AF354" s="54">
        <v>63</v>
      </c>
      <c r="AG354" s="54">
        <v>1985</v>
      </c>
      <c r="AH354" s="54">
        <v>1</v>
      </c>
      <c r="AI354" s="3">
        <v>84.5</v>
      </c>
      <c r="AJ354" s="3">
        <v>1994</v>
      </c>
      <c r="AK354" s="3">
        <v>17</v>
      </c>
      <c r="AL354" s="54">
        <v>100</v>
      </c>
      <c r="AM354" s="54">
        <v>1990</v>
      </c>
      <c r="AN354" s="54">
        <v>21</v>
      </c>
      <c r="AO354" s="3">
        <v>60</v>
      </c>
      <c r="AP354" s="3">
        <v>1976</v>
      </c>
      <c r="AQ354" s="3">
        <v>3</v>
      </c>
    </row>
    <row r="355" spans="1:43" x14ac:dyDescent="0.25">
      <c r="A355" s="3">
        <v>21190270</v>
      </c>
      <c r="B355" s="3" t="s">
        <v>2922</v>
      </c>
      <c r="C355" s="3">
        <v>4.0310277780000003</v>
      </c>
      <c r="D355" s="3">
        <v>-74.311166670000006</v>
      </c>
      <c r="E355" s="3">
        <v>2900</v>
      </c>
      <c r="F355" s="3" t="s">
        <v>2923</v>
      </c>
      <c r="G355" s="3" t="s">
        <v>1773</v>
      </c>
      <c r="H355" s="54">
        <v>24.2</v>
      </c>
      <c r="I355" s="54">
        <v>1982</v>
      </c>
      <c r="J355" s="54">
        <v>4</v>
      </c>
      <c r="K355" s="3">
        <v>31.7</v>
      </c>
      <c r="L355" s="3">
        <v>1982</v>
      </c>
      <c r="M355" s="3">
        <v>18</v>
      </c>
      <c r="N355" s="54">
        <v>32</v>
      </c>
      <c r="O355" s="54">
        <v>1989</v>
      </c>
      <c r="P355" s="54">
        <v>12</v>
      </c>
      <c r="Q355" s="3">
        <v>52</v>
      </c>
      <c r="R355" s="3">
        <v>1990</v>
      </c>
      <c r="S355" s="3">
        <v>28</v>
      </c>
      <c r="T355" s="54">
        <v>47</v>
      </c>
      <c r="U355" s="54">
        <v>2005</v>
      </c>
      <c r="V355" s="54">
        <v>22</v>
      </c>
      <c r="W355" s="3">
        <v>30</v>
      </c>
      <c r="X355" s="3">
        <v>1993</v>
      </c>
      <c r="Y355" s="3">
        <v>30</v>
      </c>
      <c r="Z355" s="54">
        <v>65</v>
      </c>
      <c r="AA355" s="54">
        <v>1993</v>
      </c>
      <c r="AB355" s="54">
        <v>9</v>
      </c>
      <c r="AC355" s="3">
        <v>24.5</v>
      </c>
      <c r="AD355" s="3">
        <v>1995</v>
      </c>
      <c r="AE355" s="3">
        <v>21</v>
      </c>
      <c r="AF355" s="54">
        <v>80</v>
      </c>
      <c r="AG355" s="54">
        <v>1991</v>
      </c>
      <c r="AH355" s="54">
        <v>23</v>
      </c>
      <c r="AI355" s="3">
        <v>42</v>
      </c>
      <c r="AJ355" s="3">
        <v>1981</v>
      </c>
      <c r="AK355" s="3">
        <v>13</v>
      </c>
      <c r="AL355" s="54">
        <v>38</v>
      </c>
      <c r="AM355" s="54">
        <v>1993</v>
      </c>
      <c r="AN355" s="54">
        <v>27</v>
      </c>
      <c r="AO355" s="3">
        <v>33.6</v>
      </c>
      <c r="AP355" s="3">
        <v>2008</v>
      </c>
      <c r="AQ355" s="3">
        <v>18</v>
      </c>
    </row>
    <row r="356" spans="1:43" x14ac:dyDescent="0.25">
      <c r="A356" s="3">
        <v>21190290</v>
      </c>
      <c r="B356" s="3" t="s">
        <v>2924</v>
      </c>
      <c r="C356" s="3">
        <v>4.1508789999999998</v>
      </c>
      <c r="D356" s="3">
        <v>-74.717183000000006</v>
      </c>
      <c r="E356" s="3">
        <v>315</v>
      </c>
      <c r="F356" s="3" t="s">
        <v>988</v>
      </c>
      <c r="G356" s="3" t="s">
        <v>71</v>
      </c>
      <c r="H356" s="54">
        <v>87</v>
      </c>
      <c r="I356" s="54">
        <v>2009</v>
      </c>
      <c r="J356" s="54">
        <v>16</v>
      </c>
      <c r="K356" s="3">
        <v>97</v>
      </c>
      <c r="L356" s="3">
        <v>1989</v>
      </c>
      <c r="M356" s="3">
        <v>22</v>
      </c>
      <c r="N356" s="54">
        <v>117</v>
      </c>
      <c r="O356" s="54">
        <v>1994</v>
      </c>
      <c r="P356" s="54">
        <v>30</v>
      </c>
      <c r="Q356" s="3">
        <v>142.1</v>
      </c>
      <c r="R356" s="3">
        <v>1987</v>
      </c>
      <c r="S356" s="3">
        <v>2</v>
      </c>
      <c r="T356" s="54">
        <v>110</v>
      </c>
      <c r="U356" s="54">
        <v>2004</v>
      </c>
      <c r="V356" s="54">
        <v>16</v>
      </c>
      <c r="W356" s="3">
        <v>135</v>
      </c>
      <c r="X356" s="3">
        <v>2004</v>
      </c>
      <c r="Y356" s="3">
        <v>5</v>
      </c>
      <c r="Z356" s="54">
        <v>74</v>
      </c>
      <c r="AA356" s="54">
        <v>1975</v>
      </c>
      <c r="AB356" s="54">
        <v>5</v>
      </c>
      <c r="AC356" s="3">
        <v>120</v>
      </c>
      <c r="AD356" s="3">
        <v>2002</v>
      </c>
      <c r="AE356" s="3">
        <v>28</v>
      </c>
      <c r="AF356" s="54">
        <v>108.8</v>
      </c>
      <c r="AG356" s="54">
        <v>2014</v>
      </c>
      <c r="AH356" s="54">
        <v>18</v>
      </c>
      <c r="AI356" s="3">
        <v>140</v>
      </c>
      <c r="AJ356" s="3">
        <v>2004</v>
      </c>
      <c r="AK356" s="3">
        <v>9</v>
      </c>
      <c r="AL356" s="54">
        <v>95</v>
      </c>
      <c r="AM356" s="54">
        <v>1992</v>
      </c>
      <c r="AN356" s="54">
        <v>12</v>
      </c>
      <c r="AO356" s="3">
        <v>126</v>
      </c>
      <c r="AP356" s="3">
        <v>2001</v>
      </c>
      <c r="AQ356" s="3">
        <v>12</v>
      </c>
    </row>
    <row r="357" spans="1:43" x14ac:dyDescent="0.25">
      <c r="A357" s="3">
        <v>21190310</v>
      </c>
      <c r="B357" s="3" t="s">
        <v>2925</v>
      </c>
      <c r="C357" s="3">
        <v>4.3879722220000001</v>
      </c>
      <c r="D357" s="3">
        <v>-74.329916670000003</v>
      </c>
      <c r="E357" s="3">
        <v>1900</v>
      </c>
      <c r="F357" s="3" t="s">
        <v>1052</v>
      </c>
      <c r="G357" s="3" t="s">
        <v>293</v>
      </c>
      <c r="H357" s="54">
        <v>92.3</v>
      </c>
      <c r="I357" s="54">
        <v>1986</v>
      </c>
      <c r="J357" s="54">
        <v>18</v>
      </c>
      <c r="K357" s="3">
        <v>80.5</v>
      </c>
      <c r="L357" s="3">
        <v>2013</v>
      </c>
      <c r="M357" s="3">
        <v>17</v>
      </c>
      <c r="N357" s="54">
        <v>103.4</v>
      </c>
      <c r="O357" s="54">
        <v>1982</v>
      </c>
      <c r="P357" s="54">
        <v>15</v>
      </c>
      <c r="Q357" s="3">
        <v>92</v>
      </c>
      <c r="R357" s="3">
        <v>1981</v>
      </c>
      <c r="S357" s="3">
        <v>23</v>
      </c>
      <c r="T357" s="54">
        <v>64.3</v>
      </c>
      <c r="U357" s="54">
        <v>1983</v>
      </c>
      <c r="V357" s="54">
        <v>15</v>
      </c>
      <c r="W357" s="3">
        <v>86.7</v>
      </c>
      <c r="X357" s="3">
        <v>2022</v>
      </c>
      <c r="Y357" s="3">
        <v>6</v>
      </c>
      <c r="Z357" s="54">
        <v>42.9</v>
      </c>
      <c r="AA357" s="54">
        <v>2012</v>
      </c>
      <c r="AB357" s="54">
        <v>30</v>
      </c>
      <c r="AC357" s="3">
        <v>58.2</v>
      </c>
      <c r="AD357" s="3">
        <v>2020</v>
      </c>
      <c r="AE357" s="3">
        <v>29</v>
      </c>
      <c r="AF357" s="54">
        <v>78.3</v>
      </c>
      <c r="AG357" s="54">
        <v>1989</v>
      </c>
      <c r="AH357" s="54">
        <v>5</v>
      </c>
      <c r="AI357" s="3">
        <v>71.099999999999994</v>
      </c>
      <c r="AJ357" s="3">
        <v>1993</v>
      </c>
      <c r="AK357" s="3">
        <v>18</v>
      </c>
      <c r="AL357" s="54">
        <v>84</v>
      </c>
      <c r="AM357" s="54">
        <v>2013</v>
      </c>
      <c r="AN357" s="54">
        <v>27</v>
      </c>
      <c r="AO357" s="3">
        <v>130.4</v>
      </c>
      <c r="AP357" s="3">
        <v>2001</v>
      </c>
      <c r="AQ357" s="3">
        <v>1</v>
      </c>
    </row>
    <row r="358" spans="1:43" x14ac:dyDescent="0.25">
      <c r="A358" s="3">
        <v>21190350</v>
      </c>
      <c r="B358" s="3" t="s">
        <v>2926</v>
      </c>
      <c r="C358" s="3">
        <v>4.1524722220000001</v>
      </c>
      <c r="D358" s="3">
        <v>-74.359750000000005</v>
      </c>
      <c r="E358" s="3">
        <v>2700</v>
      </c>
      <c r="F358" s="3" t="s">
        <v>719</v>
      </c>
      <c r="G358" s="3" t="s">
        <v>293</v>
      </c>
      <c r="H358" s="54">
        <v>28.6</v>
      </c>
      <c r="I358" s="54">
        <v>1982</v>
      </c>
      <c r="J358" s="54">
        <v>1</v>
      </c>
      <c r="K358" s="3">
        <v>39</v>
      </c>
      <c r="L358" s="3">
        <v>1984</v>
      </c>
      <c r="M358" s="3">
        <v>24</v>
      </c>
      <c r="N358" s="54">
        <v>88</v>
      </c>
      <c r="O358" s="54">
        <v>1984</v>
      </c>
      <c r="P358" s="54">
        <v>22</v>
      </c>
      <c r="Q358" s="3">
        <v>55.1</v>
      </c>
      <c r="R358" s="3">
        <v>1994</v>
      </c>
      <c r="S358" s="3">
        <v>27</v>
      </c>
      <c r="T358" s="54">
        <v>51.1</v>
      </c>
      <c r="U358" s="54">
        <v>1981</v>
      </c>
      <c r="V358" s="54">
        <v>15</v>
      </c>
      <c r="W358" s="3">
        <v>44.5</v>
      </c>
      <c r="X358" s="3">
        <v>1984</v>
      </c>
      <c r="Y358" s="3">
        <v>8</v>
      </c>
      <c r="Z358" s="54">
        <v>26.7</v>
      </c>
      <c r="AA358" s="54">
        <v>2017</v>
      </c>
      <c r="AB358" s="54">
        <v>16</v>
      </c>
      <c r="AC358" s="3">
        <v>23.9</v>
      </c>
      <c r="AD358" s="3">
        <v>1981</v>
      </c>
      <c r="AE358" s="3">
        <v>24</v>
      </c>
      <c r="AF358" s="54">
        <v>24.8</v>
      </c>
      <c r="AG358" s="54">
        <v>2018</v>
      </c>
      <c r="AH358" s="54">
        <v>15</v>
      </c>
      <c r="AI358" s="3">
        <v>41.5</v>
      </c>
      <c r="AJ358" s="3">
        <v>2011</v>
      </c>
      <c r="AK358" s="3">
        <v>14</v>
      </c>
      <c r="AL358" s="54">
        <v>38.700000000000003</v>
      </c>
      <c r="AM358" s="54">
        <v>2000</v>
      </c>
      <c r="AN358" s="54">
        <v>2</v>
      </c>
      <c r="AO358" s="3">
        <v>30.9</v>
      </c>
      <c r="AP358" s="3">
        <v>2013</v>
      </c>
      <c r="AQ358" s="3">
        <v>1</v>
      </c>
    </row>
    <row r="359" spans="1:43" x14ac:dyDescent="0.25">
      <c r="A359" s="3">
        <v>21190410</v>
      </c>
      <c r="B359" s="3" t="s">
        <v>2927</v>
      </c>
      <c r="C359" s="3">
        <v>4.1646111110000001</v>
      </c>
      <c r="D359" s="3">
        <v>-74.587333330000007</v>
      </c>
      <c r="E359" s="3">
        <v>1104</v>
      </c>
      <c r="F359" s="3" t="s">
        <v>2309</v>
      </c>
      <c r="G359" s="3" t="s">
        <v>71</v>
      </c>
      <c r="H359" s="54">
        <v>130</v>
      </c>
      <c r="I359" s="54">
        <v>2012</v>
      </c>
      <c r="J359" s="54">
        <v>21</v>
      </c>
      <c r="K359" s="3">
        <v>160</v>
      </c>
      <c r="L359" s="3">
        <v>2011</v>
      </c>
      <c r="M359" s="3">
        <v>13</v>
      </c>
      <c r="N359" s="54">
        <v>113</v>
      </c>
      <c r="O359" s="54">
        <v>2016</v>
      </c>
      <c r="P359" s="54">
        <v>4</v>
      </c>
      <c r="Q359" s="3">
        <v>118</v>
      </c>
      <c r="R359" s="3">
        <v>2023</v>
      </c>
      <c r="S359" s="3">
        <v>5</v>
      </c>
      <c r="T359" s="54">
        <v>125</v>
      </c>
      <c r="U359" s="54">
        <v>2020</v>
      </c>
      <c r="V359" s="54">
        <v>29</v>
      </c>
      <c r="W359" s="3">
        <v>97.6</v>
      </c>
      <c r="X359" s="3">
        <v>2001</v>
      </c>
      <c r="Y359" s="3">
        <v>3</v>
      </c>
      <c r="Z359" s="54">
        <v>90</v>
      </c>
      <c r="AA359" s="54">
        <v>2011</v>
      </c>
      <c r="AB359" s="54">
        <v>30</v>
      </c>
      <c r="AC359" s="3">
        <v>56.7</v>
      </c>
      <c r="AD359" s="3">
        <v>1988</v>
      </c>
      <c r="AE359" s="3">
        <v>26</v>
      </c>
      <c r="AF359" s="54">
        <v>105</v>
      </c>
      <c r="AG359" s="54">
        <v>2018</v>
      </c>
      <c r="AH359" s="54">
        <v>14</v>
      </c>
      <c r="AI359" s="3">
        <v>128</v>
      </c>
      <c r="AJ359" s="3">
        <v>2015</v>
      </c>
      <c r="AK359" s="3">
        <v>13</v>
      </c>
      <c r="AL359" s="54">
        <v>140</v>
      </c>
      <c r="AM359" s="54">
        <v>2009</v>
      </c>
      <c r="AN359" s="54">
        <v>17</v>
      </c>
      <c r="AO359" s="3">
        <v>135</v>
      </c>
      <c r="AP359" s="3">
        <v>2010</v>
      </c>
      <c r="AQ359" s="3">
        <v>2</v>
      </c>
    </row>
    <row r="360" spans="1:43" x14ac:dyDescent="0.25">
      <c r="A360" s="3">
        <v>21190460</v>
      </c>
      <c r="B360" s="3" t="s">
        <v>2928</v>
      </c>
      <c r="C360" s="3">
        <v>4.3499999999999996</v>
      </c>
      <c r="D360" s="3">
        <v>-74.400000000000006</v>
      </c>
      <c r="E360" s="3">
        <v>2240</v>
      </c>
      <c r="F360" s="3" t="s">
        <v>1091</v>
      </c>
      <c r="G360" s="3" t="s">
        <v>293</v>
      </c>
      <c r="H360" s="54">
        <v>37.700000000000003</v>
      </c>
      <c r="I360" s="54">
        <v>2013</v>
      </c>
      <c r="J360" s="54">
        <v>23</v>
      </c>
      <c r="K360" s="3">
        <v>54.2</v>
      </c>
      <c r="L360" s="3">
        <v>2017</v>
      </c>
      <c r="M360" s="3">
        <v>21</v>
      </c>
      <c r="N360" s="54">
        <v>61</v>
      </c>
      <c r="O360" s="54">
        <v>2023</v>
      </c>
      <c r="P360" s="54">
        <v>24</v>
      </c>
      <c r="Q360" s="3">
        <v>50</v>
      </c>
      <c r="R360" s="3">
        <v>2022</v>
      </c>
      <c r="S360" s="3">
        <v>18</v>
      </c>
      <c r="T360" s="54">
        <v>44.4</v>
      </c>
      <c r="U360" s="54">
        <v>2006</v>
      </c>
      <c r="V360" s="54">
        <v>4</v>
      </c>
      <c r="W360" s="3">
        <v>44.3</v>
      </c>
      <c r="X360" s="3">
        <v>2005</v>
      </c>
      <c r="Y360" s="3">
        <v>27</v>
      </c>
      <c r="Z360" s="54">
        <v>43.4</v>
      </c>
      <c r="AA360" s="54">
        <v>2008</v>
      </c>
      <c r="AB360" s="54">
        <v>16</v>
      </c>
      <c r="AC360" s="3">
        <v>32.5</v>
      </c>
      <c r="AD360" s="3">
        <v>1999</v>
      </c>
      <c r="AE360" s="3">
        <v>25</v>
      </c>
      <c r="AF360" s="54">
        <v>38.700000000000003</v>
      </c>
      <c r="AG360" s="54">
        <v>2002</v>
      </c>
      <c r="AH360" s="54">
        <v>25</v>
      </c>
      <c r="AI360" s="3">
        <v>88.8</v>
      </c>
      <c r="AJ360" s="3">
        <v>1998</v>
      </c>
      <c r="AK360" s="3">
        <v>21</v>
      </c>
      <c r="AL360" s="54">
        <v>44.3</v>
      </c>
      <c r="AM360" s="54">
        <v>2010</v>
      </c>
      <c r="AN360" s="54">
        <v>9</v>
      </c>
      <c r="AO360" s="3">
        <v>61.2</v>
      </c>
      <c r="AP360" s="3">
        <v>2007</v>
      </c>
      <c r="AQ360" s="3">
        <v>2</v>
      </c>
    </row>
    <row r="361" spans="1:43" x14ac:dyDescent="0.25">
      <c r="A361" s="3">
        <v>21195060</v>
      </c>
      <c r="B361" s="3" t="s">
        <v>2929</v>
      </c>
      <c r="C361" s="3">
        <v>4.1927222220000004</v>
      </c>
      <c r="D361" s="3">
        <v>-74.487416670000002</v>
      </c>
      <c r="E361" s="3">
        <v>950</v>
      </c>
      <c r="F361" s="3" t="s">
        <v>1066</v>
      </c>
      <c r="G361" s="3" t="s">
        <v>293</v>
      </c>
      <c r="H361" s="54">
        <v>67.099999999999994</v>
      </c>
      <c r="I361" s="54">
        <v>1984</v>
      </c>
      <c r="J361" s="54">
        <v>8</v>
      </c>
      <c r="K361" s="3">
        <v>85</v>
      </c>
      <c r="L361" s="3">
        <v>1993</v>
      </c>
      <c r="M361" s="3">
        <v>2</v>
      </c>
      <c r="N361" s="54">
        <v>77.8</v>
      </c>
      <c r="O361" s="54">
        <v>1996</v>
      </c>
      <c r="P361" s="54">
        <v>15</v>
      </c>
      <c r="Q361" s="3">
        <v>83</v>
      </c>
      <c r="R361" s="3">
        <v>2025</v>
      </c>
      <c r="S361" s="3">
        <v>7</v>
      </c>
      <c r="T361" s="54">
        <v>75.400000000000006</v>
      </c>
      <c r="U361" s="54">
        <v>2010</v>
      </c>
      <c r="V361" s="54">
        <v>24</v>
      </c>
      <c r="W361" s="3">
        <v>64</v>
      </c>
      <c r="X361" s="3">
        <v>2021</v>
      </c>
      <c r="Y361" s="3">
        <v>12</v>
      </c>
      <c r="Z361" s="54">
        <v>33.5</v>
      </c>
      <c r="AA361" s="54">
        <v>2023</v>
      </c>
      <c r="AB361" s="54">
        <v>7</v>
      </c>
      <c r="AC361" s="3">
        <v>47.5</v>
      </c>
      <c r="AD361" s="3">
        <v>1980</v>
      </c>
      <c r="AE361" s="3">
        <v>4</v>
      </c>
      <c r="AF361" s="54">
        <v>94</v>
      </c>
      <c r="AG361" s="54">
        <v>2021</v>
      </c>
      <c r="AH361" s="54">
        <v>29</v>
      </c>
      <c r="AI361" s="3">
        <v>72.5</v>
      </c>
      <c r="AJ361" s="3">
        <v>2004</v>
      </c>
      <c r="AK361" s="3">
        <v>25</v>
      </c>
      <c r="AL361" s="54">
        <v>95.3</v>
      </c>
      <c r="AM361" s="54">
        <v>2010</v>
      </c>
      <c r="AN361" s="54">
        <v>6</v>
      </c>
      <c r="AO361" s="3">
        <v>70.599999999999994</v>
      </c>
      <c r="AP361" s="3">
        <v>2004</v>
      </c>
      <c r="AQ361" s="3">
        <v>14</v>
      </c>
    </row>
    <row r="362" spans="1:43" x14ac:dyDescent="0.25">
      <c r="A362" s="3">
        <v>21195110</v>
      </c>
      <c r="B362" s="3" t="s">
        <v>2930</v>
      </c>
      <c r="C362" s="3">
        <v>3.9647222219999998</v>
      </c>
      <c r="D362" s="3">
        <v>-74.443749999999994</v>
      </c>
      <c r="E362" s="3">
        <v>250</v>
      </c>
      <c r="F362" s="3" t="s">
        <v>1110</v>
      </c>
      <c r="G362" s="3" t="s">
        <v>293</v>
      </c>
      <c r="H362" s="54">
        <v>40</v>
      </c>
      <c r="I362" s="54">
        <v>1987</v>
      </c>
      <c r="J362" s="54">
        <v>22</v>
      </c>
      <c r="K362" s="3">
        <v>44.5</v>
      </c>
      <c r="L362" s="3">
        <v>2018</v>
      </c>
      <c r="M362" s="3">
        <v>23</v>
      </c>
      <c r="N362" s="54">
        <v>49</v>
      </c>
      <c r="O362" s="54">
        <v>1998</v>
      </c>
      <c r="P362" s="54">
        <v>30</v>
      </c>
      <c r="Q362" s="3">
        <v>42.4</v>
      </c>
      <c r="R362" s="3">
        <v>1994</v>
      </c>
      <c r="S362" s="3">
        <v>4</v>
      </c>
      <c r="T362" s="54">
        <v>65</v>
      </c>
      <c r="U362" s="54">
        <v>2014</v>
      </c>
      <c r="V362" s="54">
        <v>8</v>
      </c>
      <c r="W362" s="3">
        <v>30</v>
      </c>
      <c r="X362" s="3">
        <v>2020</v>
      </c>
      <c r="Y362" s="3">
        <v>10</v>
      </c>
      <c r="Z362" s="54">
        <v>26</v>
      </c>
      <c r="AA362" s="54">
        <v>2020</v>
      </c>
      <c r="AB362" s="54">
        <v>1</v>
      </c>
      <c r="AC362" s="3">
        <v>69.2</v>
      </c>
      <c r="AD362" s="3">
        <v>1988</v>
      </c>
      <c r="AE362" s="3">
        <v>21</v>
      </c>
      <c r="AF362" s="54">
        <v>39</v>
      </c>
      <c r="AG362" s="54">
        <v>1995</v>
      </c>
      <c r="AH362" s="54">
        <v>29</v>
      </c>
      <c r="AI362" s="3">
        <v>60</v>
      </c>
      <c r="AJ362" s="3">
        <v>2020</v>
      </c>
      <c r="AK362" s="3">
        <v>30</v>
      </c>
      <c r="AL362" s="54">
        <v>35.5</v>
      </c>
      <c r="AM362" s="54">
        <v>2008</v>
      </c>
      <c r="AN362" s="54">
        <v>1</v>
      </c>
      <c r="AO362" s="3">
        <v>40</v>
      </c>
      <c r="AP362" s="3">
        <v>2002</v>
      </c>
      <c r="AQ362" s="3">
        <v>16</v>
      </c>
    </row>
    <row r="363" spans="1:43" x14ac:dyDescent="0.25">
      <c r="A363" s="3">
        <v>21195120</v>
      </c>
      <c r="B363" s="3" t="s">
        <v>2931</v>
      </c>
      <c r="C363" s="3">
        <v>4.3929200000000002</v>
      </c>
      <c r="D363" s="3">
        <v>-74.392719999999997</v>
      </c>
      <c r="E363" s="3">
        <v>1421</v>
      </c>
      <c r="F363" s="3" t="s">
        <v>2932</v>
      </c>
      <c r="G363" s="3" t="s">
        <v>293</v>
      </c>
      <c r="H363" s="54">
        <v>74.7</v>
      </c>
      <c r="I363" s="54">
        <v>2022</v>
      </c>
      <c r="J363" s="54">
        <v>4</v>
      </c>
      <c r="K363" s="3">
        <v>90.1</v>
      </c>
      <c r="L363" s="3">
        <v>1986</v>
      </c>
      <c r="M363" s="3">
        <v>23</v>
      </c>
      <c r="N363" s="54">
        <v>80</v>
      </c>
      <c r="O363" s="54">
        <v>2020</v>
      </c>
      <c r="P363" s="54">
        <v>14</v>
      </c>
      <c r="Q363" s="3">
        <v>69</v>
      </c>
      <c r="R363" s="3">
        <v>2019</v>
      </c>
      <c r="S363" s="3">
        <v>14</v>
      </c>
      <c r="T363" s="54">
        <v>74.8</v>
      </c>
      <c r="U363" s="54">
        <v>2017</v>
      </c>
      <c r="V363" s="54">
        <v>13</v>
      </c>
      <c r="W363" s="3">
        <v>67</v>
      </c>
      <c r="X363" s="3">
        <v>1980</v>
      </c>
      <c r="Y363" s="3">
        <v>7</v>
      </c>
      <c r="Z363" s="54">
        <v>67</v>
      </c>
      <c r="AA363" s="54">
        <v>2010</v>
      </c>
      <c r="AB363" s="54">
        <v>15</v>
      </c>
      <c r="AC363" s="3">
        <v>81</v>
      </c>
      <c r="AD363" s="3">
        <v>1980</v>
      </c>
      <c r="AE363" s="3">
        <v>5</v>
      </c>
      <c r="AF363" s="54">
        <v>68.900000000000006</v>
      </c>
      <c r="AG363" s="54">
        <v>1987</v>
      </c>
      <c r="AH363" s="54">
        <v>13</v>
      </c>
      <c r="AI363" s="3">
        <v>130</v>
      </c>
      <c r="AJ363" s="3">
        <v>1980</v>
      </c>
      <c r="AK363" s="3">
        <v>10</v>
      </c>
      <c r="AL363" s="54">
        <v>81.5</v>
      </c>
      <c r="AM363" s="54">
        <v>1980</v>
      </c>
      <c r="AN363" s="54">
        <v>3</v>
      </c>
      <c r="AO363" s="3">
        <v>111.5</v>
      </c>
      <c r="AP363" s="3">
        <v>2001</v>
      </c>
      <c r="AQ363" s="3">
        <v>1</v>
      </c>
    </row>
    <row r="364" spans="1:43" x14ac:dyDescent="0.25">
      <c r="A364" s="3">
        <v>21200160</v>
      </c>
      <c r="B364" s="3" t="s">
        <v>2933</v>
      </c>
      <c r="C364" s="3">
        <v>5.0579722220000001</v>
      </c>
      <c r="D364" s="3">
        <v>-73.734333329999998</v>
      </c>
      <c r="E364" s="3">
        <v>2800</v>
      </c>
      <c r="F364" s="3" t="s">
        <v>1074</v>
      </c>
      <c r="G364" s="3" t="s">
        <v>293</v>
      </c>
      <c r="H364" s="54">
        <v>46.3</v>
      </c>
      <c r="I364" s="54">
        <v>2017</v>
      </c>
      <c r="J364" s="54">
        <v>11</v>
      </c>
      <c r="K364" s="3">
        <v>30</v>
      </c>
      <c r="L364" s="3">
        <v>2003</v>
      </c>
      <c r="M364" s="3">
        <v>25</v>
      </c>
      <c r="N364" s="54">
        <v>80</v>
      </c>
      <c r="O364" s="54">
        <v>1987</v>
      </c>
      <c r="P364" s="54">
        <v>31</v>
      </c>
      <c r="Q364" s="3">
        <v>48.8</v>
      </c>
      <c r="R364" s="3">
        <v>2006</v>
      </c>
      <c r="S364" s="3">
        <v>13</v>
      </c>
      <c r="T364" s="54">
        <v>49.2</v>
      </c>
      <c r="U364" s="54">
        <v>2023</v>
      </c>
      <c r="V364" s="54">
        <v>22</v>
      </c>
      <c r="W364" s="3">
        <v>56.6</v>
      </c>
      <c r="X364" s="3">
        <v>1997</v>
      </c>
      <c r="Y364" s="3">
        <v>30</v>
      </c>
      <c r="Z364" s="54">
        <v>39.799999999999997</v>
      </c>
      <c r="AA364" s="54">
        <v>2010</v>
      </c>
      <c r="AB364" s="54">
        <v>5</v>
      </c>
      <c r="AC364" s="3">
        <v>40</v>
      </c>
      <c r="AD364" s="3">
        <v>2002</v>
      </c>
      <c r="AE364" s="3">
        <v>10</v>
      </c>
      <c r="AF364" s="54">
        <v>34.700000000000003</v>
      </c>
      <c r="AG364" s="54">
        <v>2001</v>
      </c>
      <c r="AH364" s="54">
        <v>4</v>
      </c>
      <c r="AI364" s="3">
        <v>51</v>
      </c>
      <c r="AJ364" s="3">
        <v>1996</v>
      </c>
      <c r="AK364" s="3">
        <v>14</v>
      </c>
      <c r="AL364" s="54">
        <v>52.3</v>
      </c>
      <c r="AM364" s="54">
        <v>2024</v>
      </c>
      <c r="AN364" s="54">
        <v>20</v>
      </c>
      <c r="AO364" s="3">
        <v>33.700000000000003</v>
      </c>
      <c r="AP364" s="3">
        <v>2025</v>
      </c>
      <c r="AQ364" s="3">
        <v>4</v>
      </c>
    </row>
    <row r="365" spans="1:43" x14ac:dyDescent="0.25">
      <c r="A365" s="3">
        <v>21200620</v>
      </c>
      <c r="B365" s="3" t="s">
        <v>2934</v>
      </c>
      <c r="C365" s="3">
        <v>5.079166667</v>
      </c>
      <c r="D365" s="3">
        <v>-73.69686111</v>
      </c>
      <c r="E365" s="3">
        <v>2820</v>
      </c>
      <c r="F365" s="3" t="s">
        <v>1074</v>
      </c>
      <c r="G365" s="3" t="s">
        <v>293</v>
      </c>
      <c r="H365" s="54">
        <v>22</v>
      </c>
      <c r="I365" s="54">
        <v>2020</v>
      </c>
      <c r="J365" s="54">
        <v>18</v>
      </c>
      <c r="K365" s="3">
        <v>23.5</v>
      </c>
      <c r="L365" s="3">
        <v>1986</v>
      </c>
      <c r="M365" s="3">
        <v>17</v>
      </c>
      <c r="N365" s="54">
        <v>50</v>
      </c>
      <c r="O365" s="54">
        <v>1989</v>
      </c>
      <c r="P365" s="54">
        <v>17</v>
      </c>
      <c r="Q365" s="3">
        <v>60</v>
      </c>
      <c r="R365" s="3">
        <v>2012</v>
      </c>
      <c r="S365" s="3">
        <v>11</v>
      </c>
      <c r="T365" s="54">
        <v>44</v>
      </c>
      <c r="U365" s="54">
        <v>1994</v>
      </c>
      <c r="V365" s="54">
        <v>19</v>
      </c>
      <c r="W365" s="3">
        <v>50</v>
      </c>
      <c r="X365" s="3">
        <v>1993</v>
      </c>
      <c r="Y365" s="3">
        <v>11</v>
      </c>
      <c r="Z365" s="54">
        <v>91</v>
      </c>
      <c r="AA365" s="54">
        <v>2011</v>
      </c>
      <c r="AB365" s="54">
        <v>24</v>
      </c>
      <c r="AC365" s="3">
        <v>50</v>
      </c>
      <c r="AD365" s="3">
        <v>2002</v>
      </c>
      <c r="AE365" s="3">
        <v>15</v>
      </c>
      <c r="AF365" s="54">
        <v>34</v>
      </c>
      <c r="AG365" s="54">
        <v>2025</v>
      </c>
      <c r="AH365" s="54">
        <v>7</v>
      </c>
      <c r="AI365" s="3">
        <v>40</v>
      </c>
      <c r="AJ365" s="3">
        <v>2021</v>
      </c>
      <c r="AK365" s="3">
        <v>29</v>
      </c>
      <c r="AL365" s="54">
        <v>45</v>
      </c>
      <c r="AM365" s="54">
        <v>1985</v>
      </c>
      <c r="AN365" s="54">
        <v>5</v>
      </c>
      <c r="AO365" s="3">
        <v>40</v>
      </c>
      <c r="AP365" s="3">
        <v>2010</v>
      </c>
      <c r="AQ365" s="3">
        <v>1</v>
      </c>
    </row>
    <row r="366" spans="1:43" x14ac:dyDescent="0.25">
      <c r="A366" s="3">
        <v>21200780</v>
      </c>
      <c r="B366" s="3" t="s">
        <v>2935</v>
      </c>
      <c r="C366" s="3">
        <v>4.9292222219999999</v>
      </c>
      <c r="D366" s="3">
        <v>-73.780472219999993</v>
      </c>
      <c r="E366" s="3">
        <v>2780</v>
      </c>
      <c r="F366" s="3" t="s">
        <v>1125</v>
      </c>
      <c r="G366" s="3" t="s">
        <v>293</v>
      </c>
      <c r="H366" s="54">
        <v>42.1</v>
      </c>
      <c r="I366" s="54">
        <v>1996</v>
      </c>
      <c r="J366" s="54">
        <v>23</v>
      </c>
      <c r="K366" s="3">
        <v>80</v>
      </c>
      <c r="L366" s="3">
        <v>1991</v>
      </c>
      <c r="M366" s="3">
        <v>23</v>
      </c>
      <c r="N366" s="54">
        <v>54</v>
      </c>
      <c r="O366" s="54">
        <v>2017</v>
      </c>
      <c r="P366" s="54">
        <v>27</v>
      </c>
      <c r="Q366" s="3">
        <v>66.7</v>
      </c>
      <c r="R366" s="3">
        <v>2016</v>
      </c>
      <c r="S366" s="3">
        <v>3</v>
      </c>
      <c r="T366" s="54">
        <v>39.5</v>
      </c>
      <c r="U366" s="54">
        <v>2008</v>
      </c>
      <c r="V366" s="54">
        <v>1</v>
      </c>
      <c r="W366" s="3">
        <v>60</v>
      </c>
      <c r="X366" s="3">
        <v>1990</v>
      </c>
      <c r="Y366" s="3">
        <v>28</v>
      </c>
      <c r="Z366" s="54">
        <v>80</v>
      </c>
      <c r="AA366" s="54">
        <v>1994</v>
      </c>
      <c r="AB366" s="54">
        <v>9</v>
      </c>
      <c r="AC366" s="3">
        <v>34.4</v>
      </c>
      <c r="AD366" s="3">
        <v>2021</v>
      </c>
      <c r="AE366" s="3">
        <v>5</v>
      </c>
      <c r="AF366" s="54">
        <v>30</v>
      </c>
      <c r="AG366" s="54">
        <v>2000</v>
      </c>
      <c r="AH366" s="54">
        <v>9</v>
      </c>
      <c r="AI366" s="3">
        <v>90</v>
      </c>
      <c r="AJ366" s="3">
        <v>1994</v>
      </c>
      <c r="AK366" s="3">
        <v>23</v>
      </c>
      <c r="AL366" s="54">
        <v>67.2</v>
      </c>
      <c r="AM366" s="54">
        <v>2001</v>
      </c>
      <c r="AN366" s="54">
        <v>26</v>
      </c>
      <c r="AO366" s="3">
        <v>44.8</v>
      </c>
      <c r="AP366" s="3">
        <v>2004</v>
      </c>
      <c r="AQ366" s="3">
        <v>24</v>
      </c>
    </row>
    <row r="367" spans="1:43" x14ac:dyDescent="0.25">
      <c r="A367" s="3">
        <v>21201050</v>
      </c>
      <c r="B367" s="3" t="s">
        <v>2936</v>
      </c>
      <c r="C367" s="3">
        <v>4.9828888889999998</v>
      </c>
      <c r="D367" s="3">
        <v>-73.864666670000005</v>
      </c>
      <c r="E367" s="3">
        <v>2750</v>
      </c>
      <c r="F367" s="3" t="s">
        <v>1814</v>
      </c>
      <c r="G367" s="3" t="s">
        <v>293</v>
      </c>
      <c r="H367" s="54">
        <v>58.8</v>
      </c>
      <c r="I367" s="54">
        <v>1996</v>
      </c>
      <c r="J367" s="54">
        <v>12</v>
      </c>
      <c r="K367" s="3">
        <v>52</v>
      </c>
      <c r="L367" s="3">
        <v>2007</v>
      </c>
      <c r="M367" s="3">
        <v>19</v>
      </c>
      <c r="N367" s="54">
        <v>68.2</v>
      </c>
      <c r="O367" s="54">
        <v>2014</v>
      </c>
      <c r="P367" s="54">
        <v>13</v>
      </c>
      <c r="Q367" s="3">
        <v>59.8</v>
      </c>
      <c r="R367" s="3">
        <v>2010</v>
      </c>
      <c r="S367" s="3">
        <v>10</v>
      </c>
      <c r="T367" s="54">
        <v>50</v>
      </c>
      <c r="U367" s="54">
        <v>1987</v>
      </c>
      <c r="V367" s="54">
        <v>23</v>
      </c>
      <c r="W367" s="3">
        <v>34.799999999999997</v>
      </c>
      <c r="X367" s="3">
        <v>2018</v>
      </c>
      <c r="Y367" s="3">
        <v>3</v>
      </c>
      <c r="Z367" s="54">
        <v>34.200000000000003</v>
      </c>
      <c r="AA367" s="54">
        <v>1998</v>
      </c>
      <c r="AB367" s="54">
        <v>9</v>
      </c>
      <c r="AC367" s="3">
        <v>36.4</v>
      </c>
      <c r="AD367" s="3">
        <v>1988</v>
      </c>
      <c r="AE367" s="3">
        <v>30</v>
      </c>
      <c r="AF367" s="54">
        <v>53.9</v>
      </c>
      <c r="AG367" s="54">
        <v>2004</v>
      </c>
      <c r="AH367" s="54">
        <v>20</v>
      </c>
      <c r="AI367" s="3">
        <v>55</v>
      </c>
      <c r="AJ367" s="3">
        <v>2016</v>
      </c>
      <c r="AK367" s="3">
        <v>24</v>
      </c>
      <c r="AL367" s="54">
        <v>67.2</v>
      </c>
      <c r="AM367" s="54">
        <v>1986</v>
      </c>
      <c r="AN367" s="54">
        <v>5</v>
      </c>
      <c r="AO367" s="3">
        <v>57</v>
      </c>
      <c r="AP367" s="3">
        <v>1991</v>
      </c>
      <c r="AQ367" s="3">
        <v>19</v>
      </c>
    </row>
    <row r="368" spans="1:43" x14ac:dyDescent="0.25">
      <c r="A368" s="3">
        <v>21201060</v>
      </c>
      <c r="B368" s="3" t="s">
        <v>2937</v>
      </c>
      <c r="C368" s="3">
        <v>5.0432499999999996</v>
      </c>
      <c r="D368" s="3">
        <v>-74.033388889999998</v>
      </c>
      <c r="E368" s="3">
        <v>3160</v>
      </c>
      <c r="F368" s="3" t="s">
        <v>1146</v>
      </c>
      <c r="G368" s="3" t="s">
        <v>293</v>
      </c>
      <c r="H368" s="54">
        <v>46.5</v>
      </c>
      <c r="I368" s="54">
        <v>2024</v>
      </c>
      <c r="J368" s="54">
        <v>31</v>
      </c>
      <c r="K368" s="3">
        <v>101.6</v>
      </c>
      <c r="L368" s="3">
        <v>1972</v>
      </c>
      <c r="M368" s="3">
        <v>4</v>
      </c>
      <c r="N368" s="54">
        <v>65.2</v>
      </c>
      <c r="O368" s="54">
        <v>2018</v>
      </c>
      <c r="P368" s="54">
        <v>23</v>
      </c>
      <c r="Q368" s="3">
        <v>70.5</v>
      </c>
      <c r="R368" s="3">
        <v>1966</v>
      </c>
      <c r="S368" s="3">
        <v>23</v>
      </c>
      <c r="T368" s="54">
        <v>52.3</v>
      </c>
      <c r="U368" s="54">
        <v>2010</v>
      </c>
      <c r="V368" s="54">
        <v>5</v>
      </c>
      <c r="W368" s="3">
        <v>80</v>
      </c>
      <c r="X368" s="3">
        <v>2007</v>
      </c>
      <c r="Y368" s="3">
        <v>27</v>
      </c>
      <c r="Z368" s="54">
        <v>43.3</v>
      </c>
      <c r="AA368" s="54">
        <v>2012</v>
      </c>
      <c r="AB368" s="54">
        <v>30</v>
      </c>
      <c r="AC368" s="3">
        <v>55.9</v>
      </c>
      <c r="AD368" s="3">
        <v>1971</v>
      </c>
      <c r="AE368" s="3">
        <v>27</v>
      </c>
      <c r="AF368" s="54">
        <v>46.2</v>
      </c>
      <c r="AG368" s="54">
        <v>1982</v>
      </c>
      <c r="AH368" s="54">
        <v>10</v>
      </c>
      <c r="AI368" s="3">
        <v>57.5</v>
      </c>
      <c r="AJ368" s="3">
        <v>2019</v>
      </c>
      <c r="AK368" s="3">
        <v>18</v>
      </c>
      <c r="AL368" s="54">
        <v>104</v>
      </c>
      <c r="AM368" s="54">
        <v>2022</v>
      </c>
      <c r="AN368" s="54">
        <v>7</v>
      </c>
      <c r="AO368" s="3">
        <v>54</v>
      </c>
      <c r="AP368" s="3">
        <v>2002</v>
      </c>
      <c r="AQ368" s="3">
        <v>18</v>
      </c>
    </row>
    <row r="369" spans="1:43" x14ac:dyDescent="0.25">
      <c r="A369" s="3">
        <v>21201070</v>
      </c>
      <c r="B369" s="3" t="s">
        <v>2938</v>
      </c>
      <c r="C369" s="3">
        <v>4.8653611110000003</v>
      </c>
      <c r="D369" s="3">
        <v>-74.289416669999994</v>
      </c>
      <c r="E369" s="3">
        <v>2845</v>
      </c>
      <c r="F369" s="3" t="s">
        <v>1105</v>
      </c>
      <c r="G369" s="3" t="s">
        <v>293</v>
      </c>
      <c r="H369" s="54">
        <v>44.8</v>
      </c>
      <c r="I369" s="54">
        <v>2014</v>
      </c>
      <c r="J369" s="54">
        <v>16</v>
      </c>
      <c r="K369" s="3">
        <v>99.5</v>
      </c>
      <c r="L369" s="3">
        <v>1981</v>
      </c>
      <c r="M369" s="3">
        <v>11</v>
      </c>
      <c r="N369" s="54">
        <v>98.1</v>
      </c>
      <c r="O369" s="54">
        <v>2004</v>
      </c>
      <c r="P369" s="54">
        <v>27</v>
      </c>
      <c r="Q369" s="3">
        <v>66.7</v>
      </c>
      <c r="R369" s="3">
        <v>2019</v>
      </c>
      <c r="S369" s="3">
        <v>4</v>
      </c>
      <c r="T369" s="54">
        <v>50.4</v>
      </c>
      <c r="U369" s="54">
        <v>1988</v>
      </c>
      <c r="V369" s="54">
        <v>15</v>
      </c>
      <c r="W369" s="3">
        <v>39.5</v>
      </c>
      <c r="X369" s="3">
        <v>1981</v>
      </c>
      <c r="Y369" s="3">
        <v>6</v>
      </c>
      <c r="Z369" s="54">
        <v>40.299999999999997</v>
      </c>
      <c r="AA369" s="54">
        <v>1995</v>
      </c>
      <c r="AB369" s="54">
        <v>30</v>
      </c>
      <c r="AC369" s="3">
        <v>30.2</v>
      </c>
      <c r="AD369" s="3">
        <v>1985</v>
      </c>
      <c r="AE369" s="3">
        <v>26</v>
      </c>
      <c r="AF369" s="54">
        <v>38.5</v>
      </c>
      <c r="AG369" s="54">
        <v>2010</v>
      </c>
      <c r="AH369" s="54">
        <v>1</v>
      </c>
      <c r="AI369" s="3">
        <v>57.3</v>
      </c>
      <c r="AJ369" s="3">
        <v>2017</v>
      </c>
      <c r="AK369" s="3">
        <v>28</v>
      </c>
      <c r="AL369" s="54">
        <v>100</v>
      </c>
      <c r="AM369" s="54">
        <v>1986</v>
      </c>
      <c r="AN369" s="54">
        <v>26</v>
      </c>
      <c r="AO369" s="3">
        <v>73</v>
      </c>
      <c r="AP369" s="3">
        <v>2019</v>
      </c>
      <c r="AQ369" s="3">
        <v>13</v>
      </c>
    </row>
    <row r="370" spans="1:43" x14ac:dyDescent="0.25">
      <c r="A370" s="3">
        <v>21201100</v>
      </c>
      <c r="B370" s="3" t="s">
        <v>2939</v>
      </c>
      <c r="C370" s="3">
        <v>4.4666666670000001</v>
      </c>
      <c r="D370" s="3">
        <v>-74.650000000000006</v>
      </c>
      <c r="E370" s="3">
        <v>490</v>
      </c>
      <c r="F370" s="3" t="s">
        <v>1851</v>
      </c>
      <c r="G370" s="3" t="s">
        <v>293</v>
      </c>
      <c r="H370" s="54">
        <v>94</v>
      </c>
      <c r="I370" s="54">
        <v>1994</v>
      </c>
      <c r="J370" s="54">
        <v>14</v>
      </c>
      <c r="K370" s="3">
        <v>90.3</v>
      </c>
      <c r="L370" s="3">
        <v>2022</v>
      </c>
      <c r="M370" s="3">
        <v>7</v>
      </c>
      <c r="N370" s="54">
        <v>139</v>
      </c>
      <c r="O370" s="54">
        <v>2002</v>
      </c>
      <c r="P370" s="54">
        <v>21</v>
      </c>
      <c r="Q370" s="3">
        <v>114</v>
      </c>
      <c r="R370" s="3">
        <v>2002</v>
      </c>
      <c r="S370" s="3">
        <v>8</v>
      </c>
      <c r="T370" s="54">
        <v>84.5</v>
      </c>
      <c r="U370" s="54">
        <v>2002</v>
      </c>
      <c r="V370" s="54">
        <v>26</v>
      </c>
      <c r="W370" s="3">
        <v>103</v>
      </c>
      <c r="X370" s="3">
        <v>2020</v>
      </c>
      <c r="Y370" s="3">
        <v>2</v>
      </c>
      <c r="Z370" s="54">
        <v>56.6</v>
      </c>
      <c r="AA370" s="54">
        <v>2001</v>
      </c>
      <c r="AB370" s="54">
        <v>27</v>
      </c>
      <c r="AC370" s="3">
        <v>104</v>
      </c>
      <c r="AD370" s="3">
        <v>1983</v>
      </c>
      <c r="AE370" s="3">
        <v>6</v>
      </c>
      <c r="AF370" s="54">
        <v>88.5</v>
      </c>
      <c r="AG370" s="54">
        <v>2002</v>
      </c>
      <c r="AH370" s="54">
        <v>25</v>
      </c>
      <c r="AI370" s="3">
        <v>130</v>
      </c>
      <c r="AJ370" s="3">
        <v>1978</v>
      </c>
      <c r="AK370" s="3">
        <v>10</v>
      </c>
      <c r="AL370" s="54">
        <v>120</v>
      </c>
      <c r="AM370" s="54">
        <v>1992</v>
      </c>
      <c r="AN370" s="54">
        <v>15</v>
      </c>
      <c r="AO370" s="3">
        <v>77.400000000000006</v>
      </c>
      <c r="AP370" s="3">
        <v>2001</v>
      </c>
      <c r="AQ370" s="3">
        <v>15</v>
      </c>
    </row>
    <row r="371" spans="1:43" x14ac:dyDescent="0.25">
      <c r="A371" s="3">
        <v>21201190</v>
      </c>
      <c r="B371" s="3" t="s">
        <v>2940</v>
      </c>
      <c r="C371" s="3">
        <v>5.2145277779999999</v>
      </c>
      <c r="D371" s="3">
        <v>-73.907250000000005</v>
      </c>
      <c r="E371" s="3">
        <v>3100</v>
      </c>
      <c r="F371" s="3" t="s">
        <v>1850</v>
      </c>
      <c r="G371" s="3" t="s">
        <v>293</v>
      </c>
      <c r="H371" s="54">
        <v>45.2</v>
      </c>
      <c r="I371" s="54">
        <v>2024</v>
      </c>
      <c r="J371" s="54">
        <v>28</v>
      </c>
      <c r="K371" s="3">
        <v>44</v>
      </c>
      <c r="L371" s="3">
        <v>1996</v>
      </c>
      <c r="M371" s="3">
        <v>17</v>
      </c>
      <c r="N371" s="54">
        <v>64</v>
      </c>
      <c r="O371" s="54">
        <v>2016</v>
      </c>
      <c r="P371" s="54">
        <v>12</v>
      </c>
      <c r="Q371" s="3">
        <v>48.6</v>
      </c>
      <c r="R371" s="3">
        <v>2011</v>
      </c>
      <c r="S371" s="3">
        <v>22</v>
      </c>
      <c r="T371" s="54">
        <v>48.4</v>
      </c>
      <c r="U371" s="54">
        <v>1998</v>
      </c>
      <c r="V371" s="54">
        <v>28</v>
      </c>
      <c r="W371" s="3">
        <v>60.4</v>
      </c>
      <c r="X371" s="3">
        <v>2010</v>
      </c>
      <c r="Y371" s="3">
        <v>6</v>
      </c>
      <c r="Z371" s="54">
        <v>31.8</v>
      </c>
      <c r="AA371" s="54">
        <v>2010</v>
      </c>
      <c r="AB371" s="54">
        <v>16</v>
      </c>
      <c r="AC371" s="3">
        <v>43.7</v>
      </c>
      <c r="AD371" s="3">
        <v>1998</v>
      </c>
      <c r="AE371" s="3">
        <v>19</v>
      </c>
      <c r="AF371" s="54">
        <v>59.9</v>
      </c>
      <c r="AG371" s="54">
        <v>2022</v>
      </c>
      <c r="AH371" s="54">
        <v>19</v>
      </c>
      <c r="AI371" s="3">
        <v>44</v>
      </c>
      <c r="AJ371" s="3">
        <v>1997</v>
      </c>
      <c r="AK371" s="3">
        <v>15</v>
      </c>
      <c r="AL371" s="54">
        <v>54.4</v>
      </c>
      <c r="AM371" s="54">
        <v>2003</v>
      </c>
      <c r="AN371" s="54">
        <v>24</v>
      </c>
      <c r="AO371" s="3">
        <v>31.3</v>
      </c>
      <c r="AP371" s="3">
        <v>2020</v>
      </c>
      <c r="AQ371" s="3">
        <v>30</v>
      </c>
    </row>
    <row r="372" spans="1:43" x14ac:dyDescent="0.25">
      <c r="A372" s="3">
        <v>21201200</v>
      </c>
      <c r="B372" s="3" t="s">
        <v>2941</v>
      </c>
      <c r="C372" s="3">
        <v>4.3426400000000003</v>
      </c>
      <c r="D372" s="3">
        <v>-74.183809999999994</v>
      </c>
      <c r="E372" s="3">
        <v>3378</v>
      </c>
      <c r="F372" s="3" t="s">
        <v>2923</v>
      </c>
      <c r="G372" s="3" t="s">
        <v>1773</v>
      </c>
      <c r="H372" s="54">
        <v>49.6</v>
      </c>
      <c r="I372" s="54">
        <v>2023</v>
      </c>
      <c r="J372" s="54">
        <v>10</v>
      </c>
      <c r="K372" s="3">
        <v>32</v>
      </c>
      <c r="L372" s="3">
        <v>2013</v>
      </c>
      <c r="M372" s="3">
        <v>28</v>
      </c>
      <c r="N372" s="54">
        <v>83</v>
      </c>
      <c r="O372" s="54">
        <v>2023</v>
      </c>
      <c r="P372" s="54">
        <v>13</v>
      </c>
      <c r="Q372" s="3">
        <v>67.900000000000006</v>
      </c>
      <c r="R372" s="3">
        <v>2022</v>
      </c>
      <c r="S372" s="3">
        <v>20</v>
      </c>
      <c r="T372" s="54">
        <v>50</v>
      </c>
      <c r="U372" s="54">
        <v>2005</v>
      </c>
      <c r="V372" s="54">
        <v>22</v>
      </c>
      <c r="W372" s="3">
        <v>48.8</v>
      </c>
      <c r="X372" s="3">
        <v>2002</v>
      </c>
      <c r="Y372" s="3">
        <v>8</v>
      </c>
      <c r="Z372" s="54">
        <v>35.6</v>
      </c>
      <c r="AA372" s="54">
        <v>2012</v>
      </c>
      <c r="AB372" s="54">
        <v>21</v>
      </c>
      <c r="AC372" s="3">
        <v>30</v>
      </c>
      <c r="AD372" s="3">
        <v>2011</v>
      </c>
      <c r="AE372" s="3">
        <v>3</v>
      </c>
      <c r="AF372" s="54">
        <v>37.200000000000003</v>
      </c>
      <c r="AG372" s="54">
        <v>1993</v>
      </c>
      <c r="AH372" s="54">
        <v>13</v>
      </c>
      <c r="AI372" s="3">
        <v>50</v>
      </c>
      <c r="AJ372" s="3">
        <v>2005</v>
      </c>
      <c r="AK372" s="3">
        <v>6</v>
      </c>
      <c r="AL372" s="54">
        <v>30.5</v>
      </c>
      <c r="AM372" s="54">
        <v>2010</v>
      </c>
      <c r="AN372" s="54">
        <v>15</v>
      </c>
      <c r="AO372" s="3">
        <v>32.5</v>
      </c>
      <c r="AP372" s="3">
        <v>1985</v>
      </c>
      <c r="AQ372" s="3">
        <v>7</v>
      </c>
    </row>
    <row r="373" spans="1:43" x14ac:dyDescent="0.25">
      <c r="A373" s="3">
        <v>21201240</v>
      </c>
      <c r="B373" s="3" t="s">
        <v>2942</v>
      </c>
      <c r="C373" s="3">
        <v>4.4813055559999997</v>
      </c>
      <c r="D373" s="3">
        <v>-74.126277779999995</v>
      </c>
      <c r="E373" s="3">
        <v>2800</v>
      </c>
      <c r="F373" s="3" t="s">
        <v>2923</v>
      </c>
      <c r="G373" s="3" t="s">
        <v>1773</v>
      </c>
      <c r="H373" s="54">
        <v>28</v>
      </c>
      <c r="I373" s="54">
        <v>1994</v>
      </c>
      <c r="J373" s="54">
        <v>31</v>
      </c>
      <c r="K373" s="3">
        <v>34.6</v>
      </c>
      <c r="L373" s="3">
        <v>2013</v>
      </c>
      <c r="M373" s="3">
        <v>8</v>
      </c>
      <c r="N373" s="54">
        <v>37.6</v>
      </c>
      <c r="O373" s="54">
        <v>2021</v>
      </c>
      <c r="P373" s="54">
        <v>19</v>
      </c>
      <c r="Q373" s="3">
        <v>40.5</v>
      </c>
      <c r="R373" s="3">
        <v>2010</v>
      </c>
      <c r="S373" s="3">
        <v>6</v>
      </c>
      <c r="T373" s="54">
        <v>45.3</v>
      </c>
      <c r="U373" s="54">
        <v>1990</v>
      </c>
      <c r="V373" s="54">
        <v>4</v>
      </c>
      <c r="W373" s="3">
        <v>48.2</v>
      </c>
      <c r="X373" s="3">
        <v>2017</v>
      </c>
      <c r="Y373" s="3">
        <v>12</v>
      </c>
      <c r="Z373" s="54">
        <v>29.8</v>
      </c>
      <c r="AA373" s="54">
        <v>2020</v>
      </c>
      <c r="AB373" s="54">
        <v>29</v>
      </c>
      <c r="AC373" s="3">
        <v>23.7</v>
      </c>
      <c r="AD373" s="3">
        <v>2021</v>
      </c>
      <c r="AE373" s="3">
        <v>16</v>
      </c>
      <c r="AF373" s="54">
        <v>22.7</v>
      </c>
      <c r="AG373" s="54">
        <v>2015</v>
      </c>
      <c r="AH373" s="54">
        <v>5</v>
      </c>
      <c r="AI373" s="3">
        <v>39.4</v>
      </c>
      <c r="AJ373" s="3">
        <v>2006</v>
      </c>
      <c r="AK373" s="3">
        <v>31</v>
      </c>
      <c r="AL373" s="54">
        <v>33.6</v>
      </c>
      <c r="AM373" s="54">
        <v>2013</v>
      </c>
      <c r="AN373" s="54">
        <v>4</v>
      </c>
      <c r="AO373" s="3">
        <v>30.9</v>
      </c>
      <c r="AP373" s="3">
        <v>2008</v>
      </c>
      <c r="AQ373" s="3">
        <v>1</v>
      </c>
    </row>
    <row r="374" spans="1:43" x14ac:dyDescent="0.25">
      <c r="A374" s="3">
        <v>21201300</v>
      </c>
      <c r="B374" s="3" t="s">
        <v>2943</v>
      </c>
      <c r="C374" s="3">
        <v>4.3942500000000004</v>
      </c>
      <c r="D374" s="3">
        <v>-74.132000000000005</v>
      </c>
      <c r="E374" s="3">
        <v>3050</v>
      </c>
      <c r="F374" s="3" t="s">
        <v>2923</v>
      </c>
      <c r="G374" s="3" t="s">
        <v>1773</v>
      </c>
      <c r="H374" s="54">
        <v>31.1</v>
      </c>
      <c r="I374" s="54">
        <v>2011</v>
      </c>
      <c r="J374" s="54">
        <v>4</v>
      </c>
      <c r="K374" s="3">
        <v>34.1</v>
      </c>
      <c r="L374" s="3">
        <v>1999</v>
      </c>
      <c r="M374" s="3">
        <v>21</v>
      </c>
      <c r="N374" s="54">
        <v>38.200000000000003</v>
      </c>
      <c r="O374" s="54">
        <v>2020</v>
      </c>
      <c r="P374" s="54">
        <v>31</v>
      </c>
      <c r="Q374" s="3">
        <v>47.5</v>
      </c>
      <c r="R374" s="3">
        <v>2021</v>
      </c>
      <c r="S374" s="3">
        <v>30</v>
      </c>
      <c r="T374" s="54">
        <v>46.3</v>
      </c>
      <c r="U374" s="54">
        <v>2005</v>
      </c>
      <c r="V374" s="54">
        <v>22</v>
      </c>
      <c r="W374" s="3">
        <v>45</v>
      </c>
      <c r="X374" s="3">
        <v>2002</v>
      </c>
      <c r="Y374" s="3">
        <v>8</v>
      </c>
      <c r="Z374" s="54">
        <v>37</v>
      </c>
      <c r="AA374" s="54">
        <v>2008</v>
      </c>
      <c r="AB374" s="54">
        <v>18</v>
      </c>
      <c r="AC374" s="3">
        <v>36.700000000000003</v>
      </c>
      <c r="AD374" s="3">
        <v>2018</v>
      </c>
      <c r="AE374" s="3">
        <v>1</v>
      </c>
      <c r="AF374" s="54">
        <v>38.6</v>
      </c>
      <c r="AG374" s="54">
        <v>2001</v>
      </c>
      <c r="AH374" s="54">
        <v>12</v>
      </c>
      <c r="AI374" s="3">
        <v>56</v>
      </c>
      <c r="AJ374" s="3">
        <v>1989</v>
      </c>
      <c r="AK374" s="3">
        <v>23</v>
      </c>
      <c r="AL374" s="54">
        <v>43.2</v>
      </c>
      <c r="AM374" s="54">
        <v>2020</v>
      </c>
      <c r="AN374" s="54">
        <v>15</v>
      </c>
      <c r="AO374" s="3">
        <v>30.3</v>
      </c>
      <c r="AP374" s="3">
        <v>2003</v>
      </c>
      <c r="AQ374" s="3">
        <v>1</v>
      </c>
    </row>
    <row r="375" spans="1:43" x14ac:dyDescent="0.25">
      <c r="A375" s="3">
        <v>21201310</v>
      </c>
      <c r="B375" s="3" t="s">
        <v>2944</v>
      </c>
      <c r="C375" s="3">
        <v>4.4654444440000001</v>
      </c>
      <c r="D375" s="3">
        <v>-74.267499999999998</v>
      </c>
      <c r="E375" s="3">
        <v>2650</v>
      </c>
      <c r="F375" s="3" t="s">
        <v>1076</v>
      </c>
      <c r="G375" s="3" t="s">
        <v>293</v>
      </c>
      <c r="H375" s="54">
        <v>29</v>
      </c>
      <c r="I375" s="54">
        <v>2017</v>
      </c>
      <c r="J375" s="54">
        <v>9</v>
      </c>
      <c r="K375" s="3">
        <v>43</v>
      </c>
      <c r="L375" s="3">
        <v>1986</v>
      </c>
      <c r="M375" s="3">
        <v>28</v>
      </c>
      <c r="N375" s="54">
        <v>31.5</v>
      </c>
      <c r="O375" s="54">
        <v>2003</v>
      </c>
      <c r="P375" s="54">
        <v>21</v>
      </c>
      <c r="Q375" s="3">
        <v>71.5</v>
      </c>
      <c r="R375" s="3">
        <v>2019</v>
      </c>
      <c r="S375" s="3">
        <v>20</v>
      </c>
      <c r="T375" s="54">
        <v>70</v>
      </c>
      <c r="U375" s="54">
        <v>1985</v>
      </c>
      <c r="V375" s="54">
        <v>10</v>
      </c>
      <c r="W375" s="3">
        <v>28.4</v>
      </c>
      <c r="X375" s="3">
        <v>2006</v>
      </c>
      <c r="Y375" s="3">
        <v>11</v>
      </c>
      <c r="Z375" s="54">
        <v>63</v>
      </c>
      <c r="AA375" s="54">
        <v>2019</v>
      </c>
      <c r="AB375" s="54">
        <v>12</v>
      </c>
      <c r="AC375" s="3">
        <v>28.3</v>
      </c>
      <c r="AD375" s="3">
        <v>1999</v>
      </c>
      <c r="AE375" s="3">
        <v>4</v>
      </c>
      <c r="AF375" s="54">
        <v>33.299999999999997</v>
      </c>
      <c r="AG375" s="54">
        <v>2023</v>
      </c>
      <c r="AH375" s="54">
        <v>22</v>
      </c>
      <c r="AI375" s="3">
        <v>98</v>
      </c>
      <c r="AJ375" s="3">
        <v>2018</v>
      </c>
      <c r="AK375" s="3">
        <v>21</v>
      </c>
      <c r="AL375" s="54">
        <v>70.8</v>
      </c>
      <c r="AM375" s="54">
        <v>1994</v>
      </c>
      <c r="AN375" s="54">
        <v>4</v>
      </c>
      <c r="AO375" s="3">
        <v>28.5</v>
      </c>
      <c r="AP375" s="3">
        <v>1990</v>
      </c>
      <c r="AQ375" s="3">
        <v>4</v>
      </c>
    </row>
    <row r="376" spans="1:43" x14ac:dyDescent="0.25">
      <c r="A376" s="3">
        <v>21201320</v>
      </c>
      <c r="B376" s="3" t="s">
        <v>2945</v>
      </c>
      <c r="C376" s="3">
        <v>4.5093611109999996</v>
      </c>
      <c r="D376" s="3">
        <v>-74.268805560000004</v>
      </c>
      <c r="E376" s="3">
        <v>2640</v>
      </c>
      <c r="F376" s="3" t="s">
        <v>1076</v>
      </c>
      <c r="G376" s="3" t="s">
        <v>293</v>
      </c>
      <c r="H376" s="54">
        <v>28.6</v>
      </c>
      <c r="I376" s="54">
        <v>2016</v>
      </c>
      <c r="J376" s="54">
        <v>5</v>
      </c>
      <c r="K376" s="3">
        <v>29.3</v>
      </c>
      <c r="L376" s="3">
        <v>2000</v>
      </c>
      <c r="M376" s="3">
        <v>26</v>
      </c>
      <c r="N376" s="54">
        <v>37.1</v>
      </c>
      <c r="O376" s="54">
        <v>2004</v>
      </c>
      <c r="P376" s="54">
        <v>26</v>
      </c>
      <c r="Q376" s="3">
        <v>39</v>
      </c>
      <c r="R376" s="3">
        <v>2011</v>
      </c>
      <c r="S376" s="3">
        <v>15</v>
      </c>
      <c r="T376" s="54">
        <v>32.6</v>
      </c>
      <c r="U376" s="54">
        <v>1989</v>
      </c>
      <c r="V376" s="54">
        <v>26</v>
      </c>
      <c r="W376" s="3">
        <v>31.9</v>
      </c>
      <c r="X376" s="3">
        <v>1988</v>
      </c>
      <c r="Y376" s="3">
        <v>11</v>
      </c>
      <c r="Z376" s="54">
        <v>24.2</v>
      </c>
      <c r="AA376" s="54">
        <v>1986</v>
      </c>
      <c r="AB376" s="54">
        <v>9</v>
      </c>
      <c r="AC376" s="3">
        <v>26.9</v>
      </c>
      <c r="AD376" s="3">
        <v>1988</v>
      </c>
      <c r="AE376" s="3">
        <v>21</v>
      </c>
      <c r="AF376" s="54">
        <v>36.799999999999997</v>
      </c>
      <c r="AG376" s="54">
        <v>2003</v>
      </c>
      <c r="AH376" s="54">
        <v>6</v>
      </c>
      <c r="AI376" s="3">
        <v>43.5</v>
      </c>
      <c r="AJ376" s="3">
        <v>2011</v>
      </c>
      <c r="AK376" s="3">
        <v>8</v>
      </c>
      <c r="AL376" s="54">
        <v>28.5</v>
      </c>
      <c r="AM376" s="54">
        <v>2011</v>
      </c>
      <c r="AN376" s="54">
        <v>9</v>
      </c>
      <c r="AO376" s="3">
        <v>35.6</v>
      </c>
      <c r="AP376" s="3">
        <v>1989</v>
      </c>
      <c r="AQ376" s="3">
        <v>1</v>
      </c>
    </row>
    <row r="377" spans="1:43" x14ac:dyDescent="0.25">
      <c r="A377" s="3">
        <v>21201550</v>
      </c>
      <c r="B377" s="3" t="s">
        <v>2946</v>
      </c>
      <c r="C377" s="3">
        <v>4.7966666670000002</v>
      </c>
      <c r="D377" s="3">
        <v>-74.226388889999996</v>
      </c>
      <c r="E377" s="3">
        <v>2560</v>
      </c>
      <c r="F377" s="3" t="s">
        <v>1037</v>
      </c>
      <c r="G377" s="3" t="s">
        <v>293</v>
      </c>
      <c r="H377" s="54">
        <v>37</v>
      </c>
      <c r="I377" s="54">
        <v>2004</v>
      </c>
      <c r="J377" s="54">
        <v>4</v>
      </c>
      <c r="K377" s="3">
        <v>43</v>
      </c>
      <c r="L377" s="3">
        <v>1994</v>
      </c>
      <c r="M377" s="3">
        <v>27</v>
      </c>
      <c r="N377" s="54">
        <v>51</v>
      </c>
      <c r="O377" s="54">
        <v>1994</v>
      </c>
      <c r="P377" s="54">
        <v>30</v>
      </c>
      <c r="Q377" s="3">
        <v>52.3</v>
      </c>
      <c r="R377" s="3">
        <v>2021</v>
      </c>
      <c r="S377" s="3">
        <v>2</v>
      </c>
      <c r="T377" s="54">
        <v>49.6</v>
      </c>
      <c r="U377" s="54">
        <v>2001</v>
      </c>
      <c r="V377" s="54">
        <v>9</v>
      </c>
      <c r="W377" s="3">
        <v>58.4</v>
      </c>
      <c r="X377" s="3">
        <v>2022</v>
      </c>
      <c r="Y377" s="3">
        <v>4</v>
      </c>
      <c r="Z377" s="54">
        <v>40.299999999999997</v>
      </c>
      <c r="AA377" s="54">
        <v>2008</v>
      </c>
      <c r="AB377" s="54">
        <v>13</v>
      </c>
      <c r="AC377" s="3">
        <v>25.1</v>
      </c>
      <c r="AD377" s="3">
        <v>2000</v>
      </c>
      <c r="AE377" s="3">
        <v>30</v>
      </c>
      <c r="AF377" s="54">
        <v>44.7</v>
      </c>
      <c r="AG377" s="54">
        <v>2001</v>
      </c>
      <c r="AH377" s="54">
        <v>17</v>
      </c>
      <c r="AI377" s="3">
        <v>67.3</v>
      </c>
      <c r="AJ377" s="3">
        <v>2016</v>
      </c>
      <c r="AK377" s="3">
        <v>28</v>
      </c>
      <c r="AL377" s="54">
        <v>51.8</v>
      </c>
      <c r="AM377" s="54">
        <v>2020</v>
      </c>
      <c r="AN377" s="54">
        <v>10</v>
      </c>
      <c r="AO377" s="3">
        <v>40</v>
      </c>
      <c r="AP377" s="3">
        <v>1996</v>
      </c>
      <c r="AQ377" s="3">
        <v>30</v>
      </c>
    </row>
    <row r="378" spans="1:43" x14ac:dyDescent="0.25">
      <c r="A378" s="3">
        <v>21201580</v>
      </c>
      <c r="B378" s="3" t="s">
        <v>2947</v>
      </c>
      <c r="C378" s="3">
        <v>4.4464720099999999</v>
      </c>
      <c r="D378" s="3">
        <v>-74.154838999999996</v>
      </c>
      <c r="E378" s="3">
        <v>2962</v>
      </c>
      <c r="F378" s="3" t="s">
        <v>2923</v>
      </c>
      <c r="G378" s="3" t="s">
        <v>1773</v>
      </c>
      <c r="H378" s="54">
        <v>21</v>
      </c>
      <c r="I378" s="54">
        <v>1994</v>
      </c>
      <c r="J378" s="54">
        <v>31</v>
      </c>
      <c r="K378" s="3">
        <v>40.5</v>
      </c>
      <c r="L378" s="3">
        <v>1984</v>
      </c>
      <c r="M378" s="3">
        <v>14</v>
      </c>
      <c r="N378" s="54">
        <v>32.200000000000003</v>
      </c>
      <c r="O378" s="54">
        <v>1997</v>
      </c>
      <c r="P378" s="54">
        <v>18</v>
      </c>
      <c r="Q378" s="3">
        <v>30.1</v>
      </c>
      <c r="R378" s="3">
        <v>1985</v>
      </c>
      <c r="S378" s="3">
        <v>16</v>
      </c>
      <c r="T378" s="54">
        <v>65</v>
      </c>
      <c r="U378" s="54">
        <v>1985</v>
      </c>
      <c r="V378" s="54">
        <v>15</v>
      </c>
      <c r="W378" s="3">
        <v>35.700000000000003</v>
      </c>
      <c r="X378" s="3">
        <v>2017</v>
      </c>
      <c r="Y378" s="3">
        <v>12</v>
      </c>
      <c r="Z378" s="54">
        <v>30.8</v>
      </c>
      <c r="AA378" s="54">
        <v>2020</v>
      </c>
      <c r="AB378" s="54">
        <v>1</v>
      </c>
      <c r="AC378" s="3">
        <v>35.700000000000003</v>
      </c>
      <c r="AD378" s="3">
        <v>2013</v>
      </c>
      <c r="AE378" s="3">
        <v>11</v>
      </c>
      <c r="AF378" s="54">
        <v>39.9</v>
      </c>
      <c r="AG378" s="54">
        <v>1984</v>
      </c>
      <c r="AH378" s="54">
        <v>25</v>
      </c>
      <c r="AI378" s="3">
        <v>38.700000000000003</v>
      </c>
      <c r="AJ378" s="3">
        <v>2011</v>
      </c>
      <c r="AK378" s="3">
        <v>24</v>
      </c>
      <c r="AL378" s="54">
        <v>44.5</v>
      </c>
      <c r="AM378" s="54">
        <v>1984</v>
      </c>
      <c r="AN378" s="54">
        <v>29</v>
      </c>
      <c r="AO378" s="3">
        <v>30.5</v>
      </c>
      <c r="AP378" s="3">
        <v>1995</v>
      </c>
      <c r="AQ378" s="3">
        <v>11</v>
      </c>
    </row>
    <row r="379" spans="1:43" x14ac:dyDescent="0.25">
      <c r="A379" s="3">
        <v>21201630</v>
      </c>
      <c r="B379" s="3" t="s">
        <v>2948</v>
      </c>
      <c r="C379" s="3">
        <v>4.9330555560000002</v>
      </c>
      <c r="D379" s="3">
        <v>-74.065611110000006</v>
      </c>
      <c r="E379" s="3">
        <v>2600</v>
      </c>
      <c r="F379" s="3" t="s">
        <v>1059</v>
      </c>
      <c r="G379" s="3" t="s">
        <v>293</v>
      </c>
      <c r="H379" s="54">
        <v>43.5</v>
      </c>
      <c r="I379" s="54">
        <v>1994</v>
      </c>
      <c r="J379" s="54">
        <v>14</v>
      </c>
      <c r="K379" s="3">
        <v>48.5</v>
      </c>
      <c r="L379" s="3">
        <v>2016</v>
      </c>
      <c r="M379" s="3">
        <v>4</v>
      </c>
      <c r="N379" s="54">
        <v>49.7</v>
      </c>
      <c r="O379" s="54">
        <v>2023</v>
      </c>
      <c r="P379" s="54">
        <v>28</v>
      </c>
      <c r="Q379" s="3">
        <v>65.2</v>
      </c>
      <c r="R379" s="3">
        <v>2019</v>
      </c>
      <c r="S379" s="3">
        <v>21</v>
      </c>
      <c r="T379" s="54">
        <v>65.400000000000006</v>
      </c>
      <c r="U379" s="54">
        <v>2022</v>
      </c>
      <c r="V379" s="54">
        <v>24</v>
      </c>
      <c r="W379" s="3">
        <v>41.8</v>
      </c>
      <c r="X379" s="3">
        <v>2021</v>
      </c>
      <c r="Y379" s="3">
        <v>14</v>
      </c>
      <c r="Z379" s="54">
        <v>51.2</v>
      </c>
      <c r="AA379" s="54">
        <v>2008</v>
      </c>
      <c r="AB379" s="54">
        <v>18</v>
      </c>
      <c r="AC379" s="3">
        <v>33.1</v>
      </c>
      <c r="AD379" s="3">
        <v>2008</v>
      </c>
      <c r="AE379" s="3">
        <v>28</v>
      </c>
      <c r="AF379" s="54">
        <v>45.6</v>
      </c>
      <c r="AG379" s="54">
        <v>2004</v>
      </c>
      <c r="AH379" s="54">
        <v>7</v>
      </c>
      <c r="AI379" s="3">
        <v>90</v>
      </c>
      <c r="AJ379" s="3">
        <v>1993</v>
      </c>
      <c r="AK379" s="3">
        <v>21</v>
      </c>
      <c r="AL379" s="54">
        <v>55.2</v>
      </c>
      <c r="AM379" s="54">
        <v>2018</v>
      </c>
      <c r="AN379" s="54">
        <v>8</v>
      </c>
      <c r="AO379" s="3">
        <v>48.6</v>
      </c>
      <c r="AP379" s="3">
        <v>1998</v>
      </c>
      <c r="AQ379" s="3">
        <v>28</v>
      </c>
    </row>
    <row r="380" spans="1:43" x14ac:dyDescent="0.25">
      <c r="A380" s="3">
        <v>21201640</v>
      </c>
      <c r="B380" s="3" t="s">
        <v>2949</v>
      </c>
      <c r="C380" s="3">
        <v>5.2637499999999999</v>
      </c>
      <c r="D380" s="3">
        <v>-73.590861110000006</v>
      </c>
      <c r="E380" s="3">
        <v>2745</v>
      </c>
      <c r="F380" s="3" t="s">
        <v>1034</v>
      </c>
      <c r="G380" s="3" t="s">
        <v>293</v>
      </c>
      <c r="H380" s="54">
        <v>27.4</v>
      </c>
      <c r="I380" s="54">
        <v>2009</v>
      </c>
      <c r="J380" s="54">
        <v>23</v>
      </c>
      <c r="K380" s="3">
        <v>38.5</v>
      </c>
      <c r="L380" s="3">
        <v>2008</v>
      </c>
      <c r="M380" s="3">
        <v>19</v>
      </c>
      <c r="N380" s="54">
        <v>46.5</v>
      </c>
      <c r="O380" s="54">
        <v>2021</v>
      </c>
      <c r="P380" s="54">
        <v>15</v>
      </c>
      <c r="Q380" s="3">
        <v>47.4</v>
      </c>
      <c r="R380" s="3">
        <v>2024</v>
      </c>
      <c r="S380" s="3">
        <v>21</v>
      </c>
      <c r="T380" s="54">
        <v>66.7</v>
      </c>
      <c r="U380" s="54">
        <v>2013</v>
      </c>
      <c r="V380" s="54">
        <v>4</v>
      </c>
      <c r="W380" s="3">
        <v>38.299999999999997</v>
      </c>
      <c r="X380" s="3">
        <v>2000</v>
      </c>
      <c r="Y380" s="3">
        <v>24</v>
      </c>
      <c r="Z380" s="54">
        <v>26.4</v>
      </c>
      <c r="AA380" s="54">
        <v>2011</v>
      </c>
      <c r="AB380" s="54">
        <v>29</v>
      </c>
      <c r="AC380" s="3">
        <v>34.200000000000003</v>
      </c>
      <c r="AD380" s="3">
        <v>2025</v>
      </c>
      <c r="AE380" s="3">
        <v>7</v>
      </c>
      <c r="AF380" s="54">
        <v>41.3</v>
      </c>
      <c r="AG380" s="54">
        <v>1988</v>
      </c>
      <c r="AH380" s="54">
        <v>9</v>
      </c>
      <c r="AI380" s="3">
        <v>43.9</v>
      </c>
      <c r="AJ380" s="3">
        <v>2008</v>
      </c>
      <c r="AK380" s="3">
        <v>11</v>
      </c>
      <c r="AL380" s="54">
        <v>45</v>
      </c>
      <c r="AM380" s="54">
        <v>2016</v>
      </c>
      <c r="AN380" s="54">
        <v>2</v>
      </c>
      <c r="AO380" s="3">
        <v>29.4</v>
      </c>
      <c r="AP380" s="3">
        <v>2004</v>
      </c>
      <c r="AQ380" s="3">
        <v>29</v>
      </c>
    </row>
    <row r="381" spans="1:43" x14ac:dyDescent="0.25">
      <c r="A381" s="3">
        <v>21201650</v>
      </c>
      <c r="B381" s="3" t="s">
        <v>2950</v>
      </c>
      <c r="C381" s="3">
        <v>5.1159166669999996</v>
      </c>
      <c r="D381" s="3">
        <v>-73.757388890000001</v>
      </c>
      <c r="E381" s="3">
        <v>2750</v>
      </c>
      <c r="F381" s="3" t="s">
        <v>1159</v>
      </c>
      <c r="G381" s="3" t="s">
        <v>293</v>
      </c>
      <c r="H381" s="54">
        <v>27.5</v>
      </c>
      <c r="I381" s="54">
        <v>2000</v>
      </c>
      <c r="J381" s="54">
        <v>9</v>
      </c>
      <c r="K381" s="3">
        <v>29.8</v>
      </c>
      <c r="L381" s="3">
        <v>2017</v>
      </c>
      <c r="M381" s="3">
        <v>25</v>
      </c>
      <c r="N381" s="54">
        <v>70</v>
      </c>
      <c r="O381" s="54">
        <v>2021</v>
      </c>
      <c r="P381" s="54">
        <v>1</v>
      </c>
      <c r="Q381" s="3">
        <v>56.7</v>
      </c>
      <c r="R381" s="3">
        <v>2011</v>
      </c>
      <c r="S381" s="3">
        <v>22</v>
      </c>
      <c r="T381" s="54">
        <v>90</v>
      </c>
      <c r="U381" s="54">
        <v>2021</v>
      </c>
      <c r="V381" s="54">
        <v>2</v>
      </c>
      <c r="W381" s="3">
        <v>49</v>
      </c>
      <c r="X381" s="3">
        <v>1997</v>
      </c>
      <c r="Y381" s="3">
        <v>30</v>
      </c>
      <c r="Z381" s="54">
        <v>37.5</v>
      </c>
      <c r="AA381" s="54">
        <v>2011</v>
      </c>
      <c r="AB381" s="54">
        <v>29</v>
      </c>
      <c r="AC381" s="3">
        <v>27.2</v>
      </c>
      <c r="AD381" s="3">
        <v>2022</v>
      </c>
      <c r="AE381" s="3">
        <v>5</v>
      </c>
      <c r="AF381" s="54">
        <v>23.5</v>
      </c>
      <c r="AG381" s="54">
        <v>2000</v>
      </c>
      <c r="AH381" s="54">
        <v>9</v>
      </c>
      <c r="AI381" s="3">
        <v>53</v>
      </c>
      <c r="AJ381" s="3">
        <v>2010</v>
      </c>
      <c r="AK381" s="3">
        <v>18</v>
      </c>
      <c r="AL381" s="54">
        <v>47</v>
      </c>
      <c r="AM381" s="54">
        <v>2024</v>
      </c>
      <c r="AN381" s="54">
        <v>21</v>
      </c>
      <c r="AO381" s="3">
        <v>77</v>
      </c>
      <c r="AP381" s="3">
        <v>2004</v>
      </c>
      <c r="AQ381" s="3">
        <v>14</v>
      </c>
    </row>
    <row r="382" spans="1:43" x14ac:dyDescent="0.25">
      <c r="A382" s="3">
        <v>21201920</v>
      </c>
      <c r="B382" s="3" t="s">
        <v>2951</v>
      </c>
      <c r="C382" s="3">
        <v>4.4496666669999998</v>
      </c>
      <c r="D382" s="3">
        <v>-74.299722220000007</v>
      </c>
      <c r="E382" s="3">
        <v>2750</v>
      </c>
      <c r="F382" s="3" t="s">
        <v>1076</v>
      </c>
      <c r="G382" s="3" t="s">
        <v>293</v>
      </c>
      <c r="H382" s="54">
        <v>61.8</v>
      </c>
      <c r="I382" s="54">
        <v>1999</v>
      </c>
      <c r="J382" s="54">
        <v>12</v>
      </c>
      <c r="K382" s="3">
        <v>54.8</v>
      </c>
      <c r="L382" s="3">
        <v>2008</v>
      </c>
      <c r="M382" s="3">
        <v>18</v>
      </c>
      <c r="N382" s="54">
        <v>50.5</v>
      </c>
      <c r="O382" s="54">
        <v>2011</v>
      </c>
      <c r="P382" s="54">
        <v>3</v>
      </c>
      <c r="Q382" s="3">
        <v>64.599999999999994</v>
      </c>
      <c r="R382" s="3">
        <v>2024</v>
      </c>
      <c r="S382" s="3">
        <v>1</v>
      </c>
      <c r="T382" s="54">
        <v>56.4</v>
      </c>
      <c r="U382" s="54">
        <v>2022</v>
      </c>
      <c r="V382" s="54">
        <v>10</v>
      </c>
      <c r="W382" s="3">
        <v>34</v>
      </c>
      <c r="X382" s="3">
        <v>2008</v>
      </c>
      <c r="Y382" s="3">
        <v>1</v>
      </c>
      <c r="Z382" s="54">
        <v>38.4</v>
      </c>
      <c r="AA382" s="54">
        <v>2010</v>
      </c>
      <c r="AB382" s="54">
        <v>6</v>
      </c>
      <c r="AC382" s="3">
        <v>26.5</v>
      </c>
      <c r="AD382" s="3">
        <v>2008</v>
      </c>
      <c r="AE382" s="3">
        <v>23</v>
      </c>
      <c r="AF382" s="54">
        <v>48.6</v>
      </c>
      <c r="AG382" s="54">
        <v>2016</v>
      </c>
      <c r="AH382" s="54">
        <v>30</v>
      </c>
      <c r="AI382" s="3">
        <v>58.4</v>
      </c>
      <c r="AJ382" s="3">
        <v>2018</v>
      </c>
      <c r="AK382" s="3">
        <v>3</v>
      </c>
      <c r="AL382" s="54">
        <v>40.700000000000003</v>
      </c>
      <c r="AM382" s="54">
        <v>2011</v>
      </c>
      <c r="AN382" s="54">
        <v>18</v>
      </c>
      <c r="AO382" s="3">
        <v>54.9</v>
      </c>
      <c r="AP382" s="3">
        <v>2012</v>
      </c>
      <c r="AQ382" s="3">
        <v>17</v>
      </c>
    </row>
    <row r="383" spans="1:43" x14ac:dyDescent="0.25">
      <c r="A383" s="3">
        <v>21202160</v>
      </c>
      <c r="B383" s="3" t="s">
        <v>2952</v>
      </c>
      <c r="C383" s="3">
        <v>4.5744999999999996</v>
      </c>
      <c r="D383" s="3">
        <v>-74.407388889000003</v>
      </c>
      <c r="E383" s="3">
        <v>1685</v>
      </c>
      <c r="F383" s="3" t="s">
        <v>1083</v>
      </c>
      <c r="G383" s="3" t="s">
        <v>293</v>
      </c>
      <c r="H383" s="54">
        <v>67.2</v>
      </c>
      <c r="I383" s="54">
        <v>2017</v>
      </c>
      <c r="J383" s="54">
        <v>18</v>
      </c>
      <c r="K383" s="3">
        <v>80.599999999999994</v>
      </c>
      <c r="L383" s="3">
        <v>2018</v>
      </c>
      <c r="M383" s="3">
        <v>23</v>
      </c>
      <c r="N383" s="54">
        <v>108.8</v>
      </c>
      <c r="O383" s="54">
        <v>2018</v>
      </c>
      <c r="P383" s="54">
        <v>4</v>
      </c>
      <c r="Q383" s="3">
        <v>98.8</v>
      </c>
      <c r="R383" s="3">
        <v>2018</v>
      </c>
      <c r="S383" s="3">
        <v>2</v>
      </c>
      <c r="T383" s="54">
        <v>87</v>
      </c>
      <c r="U383" s="54">
        <v>2008</v>
      </c>
      <c r="V383" s="54">
        <v>1</v>
      </c>
      <c r="W383" s="3">
        <v>42.3</v>
      </c>
      <c r="X383" s="3">
        <v>2011</v>
      </c>
      <c r="Y383" s="3">
        <v>3</v>
      </c>
      <c r="Z383" s="54">
        <v>42</v>
      </c>
      <c r="AA383" s="54">
        <v>2022</v>
      </c>
      <c r="AB383" s="54">
        <v>14</v>
      </c>
      <c r="AC383" s="3">
        <v>75</v>
      </c>
      <c r="AD383" s="3">
        <v>2008</v>
      </c>
      <c r="AE383" s="3">
        <v>22</v>
      </c>
      <c r="AF383" s="54">
        <v>70</v>
      </c>
      <c r="AG383" s="54">
        <v>2020</v>
      </c>
      <c r="AH383" s="54">
        <v>8</v>
      </c>
      <c r="AI383" s="3">
        <v>90.4</v>
      </c>
      <c r="AJ383" s="3">
        <v>2023</v>
      </c>
      <c r="AK383" s="3">
        <v>31</v>
      </c>
      <c r="AL383" s="54">
        <v>78</v>
      </c>
      <c r="AM383" s="54">
        <v>2008</v>
      </c>
      <c r="AN383" s="54">
        <v>21</v>
      </c>
      <c r="AO383" s="3">
        <v>56</v>
      </c>
      <c r="AP383" s="3">
        <v>2007</v>
      </c>
      <c r="AQ383" s="3">
        <v>17</v>
      </c>
    </row>
    <row r="384" spans="1:43" x14ac:dyDescent="0.25">
      <c r="A384" s="3">
        <v>21202280</v>
      </c>
      <c r="B384" s="3" t="s">
        <v>2953</v>
      </c>
      <c r="C384" s="3">
        <v>4.6840000000000002</v>
      </c>
      <c r="D384" s="3">
        <v>-74.129000000000005</v>
      </c>
      <c r="E384" s="3">
        <v>2589</v>
      </c>
      <c r="F384" s="3" t="s">
        <v>2923</v>
      </c>
      <c r="G384" s="3" t="s">
        <v>1773</v>
      </c>
      <c r="H384" s="54">
        <v>30.7</v>
      </c>
      <c r="I384" s="54">
        <v>2023</v>
      </c>
      <c r="J384" s="54">
        <v>19</v>
      </c>
      <c r="K384" s="3">
        <v>52.8</v>
      </c>
      <c r="L384" s="3">
        <v>2017</v>
      </c>
      <c r="M384" s="3">
        <v>28</v>
      </c>
      <c r="N384" s="54">
        <v>47.5</v>
      </c>
      <c r="O384" s="54">
        <v>2018</v>
      </c>
      <c r="P384" s="54">
        <v>31</v>
      </c>
      <c r="Q384" s="3">
        <v>92.3</v>
      </c>
      <c r="R384" s="3">
        <v>2022</v>
      </c>
      <c r="S384" s="3">
        <v>18</v>
      </c>
      <c r="T384" s="54">
        <v>46.5</v>
      </c>
      <c r="U384" s="54">
        <v>2023</v>
      </c>
      <c r="V384" s="54">
        <v>23</v>
      </c>
      <c r="W384" s="3">
        <v>31.7</v>
      </c>
      <c r="X384" s="3">
        <v>2017</v>
      </c>
      <c r="Y384" s="3">
        <v>12</v>
      </c>
      <c r="Z384" s="54">
        <v>32.6</v>
      </c>
      <c r="AA384" s="54">
        <v>2020</v>
      </c>
      <c r="AB384" s="54">
        <v>1</v>
      </c>
      <c r="AC384" s="3">
        <v>41.5</v>
      </c>
      <c r="AD384" s="3">
        <v>2017</v>
      </c>
      <c r="AE384" s="3">
        <v>18</v>
      </c>
      <c r="AF384" s="54">
        <v>39.200000000000003</v>
      </c>
      <c r="AG384" s="54">
        <v>2023</v>
      </c>
      <c r="AH384" s="54">
        <v>22</v>
      </c>
      <c r="AI384" s="3">
        <v>61</v>
      </c>
      <c r="AJ384" s="3">
        <v>2024</v>
      </c>
      <c r="AK384" s="3">
        <v>22</v>
      </c>
      <c r="AL384" s="54">
        <v>84</v>
      </c>
      <c r="AM384" s="54">
        <v>2019</v>
      </c>
      <c r="AN384" s="54">
        <v>11</v>
      </c>
      <c r="AO384" s="3">
        <v>27.5</v>
      </c>
      <c r="AP384" s="3">
        <v>2019</v>
      </c>
      <c r="AQ384" s="3">
        <v>8</v>
      </c>
    </row>
    <row r="385" spans="1:43" x14ac:dyDescent="0.25">
      <c r="A385" s="3">
        <v>21205012</v>
      </c>
      <c r="B385" s="3" t="s">
        <v>2954</v>
      </c>
      <c r="C385" s="3">
        <v>4.6372299999999997</v>
      </c>
      <c r="D385" s="3">
        <v>-74.088920000000002</v>
      </c>
      <c r="E385" s="3">
        <v>2556</v>
      </c>
      <c r="F385" s="3" t="s">
        <v>2923</v>
      </c>
      <c r="G385" s="3" t="s">
        <v>1773</v>
      </c>
      <c r="H385" s="54">
        <v>37.4</v>
      </c>
      <c r="I385" s="54">
        <v>2000</v>
      </c>
      <c r="J385" s="54">
        <v>3</v>
      </c>
      <c r="K385" s="3">
        <v>57</v>
      </c>
      <c r="L385" s="3">
        <v>1999</v>
      </c>
      <c r="M385" s="3">
        <v>27</v>
      </c>
      <c r="N385" s="54">
        <v>52.2</v>
      </c>
      <c r="O385" s="54">
        <v>2025</v>
      </c>
      <c r="P385" s="54">
        <v>30</v>
      </c>
      <c r="Q385" s="3">
        <v>59.1</v>
      </c>
      <c r="R385" s="3">
        <v>2002</v>
      </c>
      <c r="S385" s="3">
        <v>24</v>
      </c>
      <c r="T385" s="54">
        <v>65.2</v>
      </c>
      <c r="U385" s="54">
        <v>2011</v>
      </c>
      <c r="V385" s="54">
        <v>12</v>
      </c>
      <c r="W385" s="3">
        <v>41.7</v>
      </c>
      <c r="X385" s="3">
        <v>2000</v>
      </c>
      <c r="Y385" s="3">
        <v>24</v>
      </c>
      <c r="Z385" s="54">
        <v>47.6</v>
      </c>
      <c r="AA385" s="54">
        <v>2011</v>
      </c>
      <c r="AB385" s="54">
        <v>30</v>
      </c>
      <c r="AC385" s="3">
        <v>30.1</v>
      </c>
      <c r="AD385" s="3">
        <v>1998</v>
      </c>
      <c r="AE385" s="3">
        <v>19</v>
      </c>
      <c r="AF385" s="54">
        <v>46.4</v>
      </c>
      <c r="AG385" s="54">
        <v>1997</v>
      </c>
      <c r="AH385" s="54">
        <v>23</v>
      </c>
      <c r="AI385" s="3">
        <v>42.7</v>
      </c>
      <c r="AJ385" s="3">
        <v>2011</v>
      </c>
      <c r="AK385" s="3">
        <v>12</v>
      </c>
      <c r="AL385" s="54">
        <v>63.6</v>
      </c>
      <c r="AM385" s="54">
        <v>1998</v>
      </c>
      <c r="AN385" s="54">
        <v>5</v>
      </c>
      <c r="AO385" s="3">
        <v>53</v>
      </c>
      <c r="AP385" s="3">
        <v>1990</v>
      </c>
      <c r="AQ385" s="3">
        <v>4</v>
      </c>
    </row>
    <row r="386" spans="1:43" x14ac:dyDescent="0.25">
      <c r="A386" s="3">
        <v>21205420</v>
      </c>
      <c r="B386" s="3" t="s">
        <v>2955</v>
      </c>
      <c r="C386" s="3">
        <v>4.6886619999999999</v>
      </c>
      <c r="D386" s="3">
        <v>-74.205625999999995</v>
      </c>
      <c r="E386" s="3">
        <v>2543</v>
      </c>
      <c r="F386" s="3" t="s">
        <v>614</v>
      </c>
      <c r="G386" s="3" t="s">
        <v>293</v>
      </c>
      <c r="H386" s="54">
        <v>30.2</v>
      </c>
      <c r="I386" s="54">
        <v>2006</v>
      </c>
      <c r="J386" s="54">
        <v>15</v>
      </c>
      <c r="K386" s="3">
        <v>46.8</v>
      </c>
      <c r="L386" s="3">
        <v>2009</v>
      </c>
      <c r="M386" s="3">
        <v>14</v>
      </c>
      <c r="N386" s="54">
        <v>64.7</v>
      </c>
      <c r="O386" s="54">
        <v>2021</v>
      </c>
      <c r="P386" s="54">
        <v>24</v>
      </c>
      <c r="Q386" s="3">
        <v>45.7</v>
      </c>
      <c r="R386" s="3">
        <v>1962</v>
      </c>
      <c r="S386" s="3">
        <v>21</v>
      </c>
      <c r="T386" s="54">
        <v>40</v>
      </c>
      <c r="U386" s="54">
        <v>2024</v>
      </c>
      <c r="V386" s="54">
        <v>9</v>
      </c>
      <c r="W386" s="3">
        <v>46</v>
      </c>
      <c r="X386" s="3">
        <v>2022</v>
      </c>
      <c r="Y386" s="3">
        <v>9</v>
      </c>
      <c r="Z386" s="54">
        <v>95</v>
      </c>
      <c r="AA386" s="54">
        <v>2010</v>
      </c>
      <c r="AB386" s="54">
        <v>16</v>
      </c>
      <c r="AC386" s="3">
        <v>26.2</v>
      </c>
      <c r="AD386" s="3">
        <v>1985</v>
      </c>
      <c r="AE386" s="3">
        <v>26</v>
      </c>
      <c r="AF386" s="54">
        <v>35.6</v>
      </c>
      <c r="AG386" s="54">
        <v>1995</v>
      </c>
      <c r="AH386" s="54">
        <v>11</v>
      </c>
      <c r="AI386" s="3">
        <v>48.7</v>
      </c>
      <c r="AJ386" s="3">
        <v>2006</v>
      </c>
      <c r="AK386" s="3">
        <v>12</v>
      </c>
      <c r="AL386" s="54">
        <v>61.7</v>
      </c>
      <c r="AM386" s="54">
        <v>2010</v>
      </c>
      <c r="AN386" s="54">
        <v>16</v>
      </c>
      <c r="AO386" s="3">
        <v>59.8</v>
      </c>
      <c r="AP386" s="3">
        <v>1990</v>
      </c>
      <c r="AQ386" s="3">
        <v>4</v>
      </c>
    </row>
    <row r="387" spans="1:43" x14ac:dyDescent="0.25">
      <c r="A387" s="3">
        <v>21205660</v>
      </c>
      <c r="B387" s="3" t="s">
        <v>2956</v>
      </c>
      <c r="C387" s="3">
        <v>4.5791000000000004</v>
      </c>
      <c r="D387" s="3">
        <v>-74.523179999999996</v>
      </c>
      <c r="E387" s="3">
        <v>765</v>
      </c>
      <c r="F387" s="3" t="s">
        <v>1085</v>
      </c>
      <c r="G387" s="3" t="s">
        <v>293</v>
      </c>
      <c r="H387" s="54">
        <v>88.5</v>
      </c>
      <c r="I387" s="54">
        <v>1994</v>
      </c>
      <c r="J387" s="54">
        <v>14</v>
      </c>
      <c r="K387" s="3">
        <v>85.1</v>
      </c>
      <c r="L387" s="3">
        <v>2025</v>
      </c>
      <c r="M387" s="3">
        <v>17</v>
      </c>
      <c r="N387" s="54">
        <v>91.2</v>
      </c>
      <c r="O387" s="54">
        <v>2019</v>
      </c>
      <c r="P387" s="54">
        <v>18</v>
      </c>
      <c r="Q387" s="3">
        <v>90.3</v>
      </c>
      <c r="R387" s="3">
        <v>1984</v>
      </c>
      <c r="S387" s="3">
        <v>29</v>
      </c>
      <c r="T387" s="54">
        <v>110.9</v>
      </c>
      <c r="U387" s="54">
        <v>1999</v>
      </c>
      <c r="V387" s="54">
        <v>19</v>
      </c>
      <c r="W387" s="3">
        <v>76.2</v>
      </c>
      <c r="X387" s="3">
        <v>1976</v>
      </c>
      <c r="Y387" s="3">
        <v>14</v>
      </c>
      <c r="Z387" s="54">
        <v>73.3</v>
      </c>
      <c r="AA387" s="54">
        <v>1975</v>
      </c>
      <c r="AB387" s="54">
        <v>13</v>
      </c>
      <c r="AC387" s="3">
        <v>102.4</v>
      </c>
      <c r="AD387" s="3">
        <v>2011</v>
      </c>
      <c r="AE387" s="3">
        <v>20</v>
      </c>
      <c r="AF387" s="54">
        <v>81</v>
      </c>
      <c r="AG387" s="54">
        <v>1991</v>
      </c>
      <c r="AH387" s="54">
        <v>19</v>
      </c>
      <c r="AI387" s="3">
        <v>109</v>
      </c>
      <c r="AJ387" s="3">
        <v>1985</v>
      </c>
      <c r="AK387" s="3">
        <v>28</v>
      </c>
      <c r="AL387" s="54">
        <v>83.4</v>
      </c>
      <c r="AM387" s="54">
        <v>1987</v>
      </c>
      <c r="AN387" s="54">
        <v>18</v>
      </c>
      <c r="AO387" s="3">
        <v>101.4</v>
      </c>
      <c r="AP387" s="3">
        <v>2001</v>
      </c>
      <c r="AQ387" s="3">
        <v>15</v>
      </c>
    </row>
    <row r="388" spans="1:43" x14ac:dyDescent="0.25">
      <c r="A388" s="3">
        <v>21205670</v>
      </c>
      <c r="B388" s="3" t="s">
        <v>2957</v>
      </c>
      <c r="C388" s="3">
        <v>4.7679879999999999</v>
      </c>
      <c r="D388" s="3">
        <v>-74.434235000000001</v>
      </c>
      <c r="E388" s="3">
        <v>1915</v>
      </c>
      <c r="F388" s="3" t="s">
        <v>1046</v>
      </c>
      <c r="G388" s="3" t="s">
        <v>293</v>
      </c>
      <c r="H388" s="54">
        <v>67</v>
      </c>
      <c r="I388" s="54">
        <v>1993</v>
      </c>
      <c r="J388" s="54">
        <v>31</v>
      </c>
      <c r="K388" s="3">
        <v>65.8</v>
      </c>
      <c r="L388" s="3">
        <v>1974</v>
      </c>
      <c r="M388" s="3">
        <v>6</v>
      </c>
      <c r="N388" s="54">
        <v>77</v>
      </c>
      <c r="O388" s="54">
        <v>2001</v>
      </c>
      <c r="P388" s="54">
        <v>19</v>
      </c>
      <c r="Q388" s="3">
        <v>75.400000000000006</v>
      </c>
      <c r="R388" s="3">
        <v>2004</v>
      </c>
      <c r="S388" s="3">
        <v>24</v>
      </c>
      <c r="T388" s="54">
        <v>76.400000000000006</v>
      </c>
      <c r="U388" s="54">
        <v>2005</v>
      </c>
      <c r="V388" s="54">
        <v>1</v>
      </c>
      <c r="W388" s="3">
        <v>59.8</v>
      </c>
      <c r="X388" s="3">
        <v>1980</v>
      </c>
      <c r="Y388" s="3">
        <v>20</v>
      </c>
      <c r="Z388" s="54">
        <v>60</v>
      </c>
      <c r="AA388" s="54">
        <v>1975</v>
      </c>
      <c r="AB388" s="54">
        <v>14</v>
      </c>
      <c r="AC388" s="3">
        <v>241.2</v>
      </c>
      <c r="AD388" s="3">
        <v>2007</v>
      </c>
      <c r="AE388" s="3">
        <v>25</v>
      </c>
      <c r="AF388" s="54">
        <v>83</v>
      </c>
      <c r="AG388" s="54">
        <v>1998</v>
      </c>
      <c r="AH388" s="54">
        <v>22</v>
      </c>
      <c r="AI388" s="3">
        <v>96.5</v>
      </c>
      <c r="AJ388" s="3">
        <v>1979</v>
      </c>
      <c r="AK388" s="3">
        <v>22</v>
      </c>
      <c r="AL388" s="54">
        <v>92.5</v>
      </c>
      <c r="AM388" s="54">
        <v>2013</v>
      </c>
      <c r="AN388" s="54">
        <v>8</v>
      </c>
      <c r="AO388" s="3">
        <v>83.8</v>
      </c>
      <c r="AP388" s="3">
        <v>1998</v>
      </c>
      <c r="AQ388" s="3">
        <v>6</v>
      </c>
    </row>
    <row r="389" spans="1:43" x14ac:dyDescent="0.25">
      <c r="A389" s="3">
        <v>21205700</v>
      </c>
      <c r="B389" s="3" t="s">
        <v>2958</v>
      </c>
      <c r="C389" s="3">
        <v>4.8779529999999998</v>
      </c>
      <c r="D389" s="3">
        <v>-73.864452999999997</v>
      </c>
      <c r="E389" s="3">
        <v>2750</v>
      </c>
      <c r="F389" s="3" t="s">
        <v>1068</v>
      </c>
      <c r="G389" s="3" t="s">
        <v>293</v>
      </c>
      <c r="H389" s="54">
        <v>38.1</v>
      </c>
      <c r="I389" s="54">
        <v>1981</v>
      </c>
      <c r="J389" s="54">
        <v>12</v>
      </c>
      <c r="K389" s="3">
        <v>45.6</v>
      </c>
      <c r="L389" s="3">
        <v>1980</v>
      </c>
      <c r="M389" s="3">
        <v>19</v>
      </c>
      <c r="N389" s="54">
        <v>54</v>
      </c>
      <c r="O389" s="54">
        <v>2003</v>
      </c>
      <c r="P389" s="54">
        <v>22</v>
      </c>
      <c r="Q389" s="3">
        <v>54.9</v>
      </c>
      <c r="R389" s="3">
        <v>2019</v>
      </c>
      <c r="S389" s="3">
        <v>3</v>
      </c>
      <c r="T389" s="54">
        <v>70</v>
      </c>
      <c r="U389" s="54">
        <v>2017</v>
      </c>
      <c r="V389" s="54">
        <v>12</v>
      </c>
      <c r="W389" s="3">
        <v>30.5</v>
      </c>
      <c r="X389" s="3">
        <v>2010</v>
      </c>
      <c r="Y389" s="3">
        <v>20</v>
      </c>
      <c r="Z389" s="54">
        <v>28.3</v>
      </c>
      <c r="AA389" s="54">
        <v>2010</v>
      </c>
      <c r="AB389" s="54">
        <v>5</v>
      </c>
      <c r="AC389" s="3">
        <v>39.200000000000003</v>
      </c>
      <c r="AD389" s="3">
        <v>1981</v>
      </c>
      <c r="AE389" s="3">
        <v>23</v>
      </c>
      <c r="AF389" s="54">
        <v>42.1</v>
      </c>
      <c r="AG389" s="54">
        <v>1999</v>
      </c>
      <c r="AH389" s="54">
        <v>10</v>
      </c>
      <c r="AI389" s="3">
        <v>54.7</v>
      </c>
      <c r="AJ389" s="3">
        <v>2002</v>
      </c>
      <c r="AK389" s="3">
        <v>26</v>
      </c>
      <c r="AL389" s="54">
        <v>55</v>
      </c>
      <c r="AM389" s="54">
        <v>1992</v>
      </c>
      <c r="AN389" s="54">
        <v>14</v>
      </c>
      <c r="AO389" s="3">
        <v>42.8</v>
      </c>
      <c r="AP389" s="3">
        <v>1998</v>
      </c>
      <c r="AQ389" s="3">
        <v>7</v>
      </c>
    </row>
    <row r="390" spans="1:43" x14ac:dyDescent="0.25">
      <c r="A390" s="3">
        <v>21205710</v>
      </c>
      <c r="B390" s="3" t="s">
        <v>2959</v>
      </c>
      <c r="C390" s="3">
        <v>4.6678670000000002</v>
      </c>
      <c r="D390" s="3">
        <v>-74.101033999999999</v>
      </c>
      <c r="E390" s="3">
        <v>2552</v>
      </c>
      <c r="F390" s="3" t="s">
        <v>2923</v>
      </c>
      <c r="G390" s="3" t="s">
        <v>1773</v>
      </c>
      <c r="H390" s="54">
        <v>40.6</v>
      </c>
      <c r="I390" s="54">
        <v>2009</v>
      </c>
      <c r="J390" s="54">
        <v>19</v>
      </c>
      <c r="K390" s="3">
        <v>73.400000000000006</v>
      </c>
      <c r="L390" s="3">
        <v>2000</v>
      </c>
      <c r="M390" s="3">
        <v>27</v>
      </c>
      <c r="N390" s="54">
        <v>73.3</v>
      </c>
      <c r="O390" s="54">
        <v>1999</v>
      </c>
      <c r="P390" s="54">
        <v>17</v>
      </c>
      <c r="Q390" s="3">
        <v>73.400000000000006</v>
      </c>
      <c r="R390" s="3">
        <v>2012</v>
      </c>
      <c r="S390" s="3">
        <v>10</v>
      </c>
      <c r="T390" s="54">
        <v>82</v>
      </c>
      <c r="U390" s="54">
        <v>2017</v>
      </c>
      <c r="V390" s="54">
        <v>14</v>
      </c>
      <c r="W390" s="3">
        <v>41.2</v>
      </c>
      <c r="X390" s="3">
        <v>1979</v>
      </c>
      <c r="Y390" s="3">
        <v>9</v>
      </c>
      <c r="Z390" s="54">
        <v>34.700000000000003</v>
      </c>
      <c r="AA390" s="54">
        <v>2010</v>
      </c>
      <c r="AB390" s="54">
        <v>7</v>
      </c>
      <c r="AC390" s="3">
        <v>39</v>
      </c>
      <c r="AD390" s="3">
        <v>1998</v>
      </c>
      <c r="AE390" s="3">
        <v>17</v>
      </c>
      <c r="AF390" s="54">
        <v>50.5</v>
      </c>
      <c r="AG390" s="54">
        <v>1998</v>
      </c>
      <c r="AH390" s="54">
        <v>13</v>
      </c>
      <c r="AI390" s="3">
        <v>67.8</v>
      </c>
      <c r="AJ390" s="3">
        <v>2006</v>
      </c>
      <c r="AK390" s="3">
        <v>12</v>
      </c>
      <c r="AL390" s="54">
        <v>62.5</v>
      </c>
      <c r="AM390" s="54">
        <v>2025</v>
      </c>
      <c r="AN390" s="54">
        <v>21</v>
      </c>
      <c r="AO390" s="3">
        <v>58.4</v>
      </c>
      <c r="AP390" s="3">
        <v>2010</v>
      </c>
      <c r="AQ390" s="3">
        <v>1</v>
      </c>
    </row>
    <row r="391" spans="1:43" x14ac:dyDescent="0.25">
      <c r="A391" s="3">
        <v>21205720</v>
      </c>
      <c r="B391" s="3" t="s">
        <v>2960</v>
      </c>
      <c r="C391" s="3">
        <v>4.5057499999999999</v>
      </c>
      <c r="D391" s="3">
        <v>-74.189277779999998</v>
      </c>
      <c r="E391" s="3">
        <v>2900</v>
      </c>
      <c r="F391" s="3" t="s">
        <v>1087</v>
      </c>
      <c r="G391" s="3" t="s">
        <v>293</v>
      </c>
      <c r="H391" s="54">
        <v>39.6</v>
      </c>
      <c r="I391" s="54">
        <v>1982</v>
      </c>
      <c r="J391" s="54">
        <v>1</v>
      </c>
      <c r="K391" s="3">
        <v>40.5</v>
      </c>
      <c r="L391" s="3">
        <v>2008</v>
      </c>
      <c r="M391" s="3">
        <v>16</v>
      </c>
      <c r="N391" s="54">
        <v>39.4</v>
      </c>
      <c r="O391" s="54">
        <v>2018</v>
      </c>
      <c r="P391" s="54">
        <v>31</v>
      </c>
      <c r="Q391" s="3">
        <v>57.4</v>
      </c>
      <c r="R391" s="3">
        <v>2022</v>
      </c>
      <c r="S391" s="3">
        <v>18</v>
      </c>
      <c r="T391" s="54">
        <v>59.5</v>
      </c>
      <c r="U391" s="54">
        <v>1985</v>
      </c>
      <c r="V391" s="54">
        <v>10</v>
      </c>
      <c r="W391" s="3">
        <v>35</v>
      </c>
      <c r="X391" s="3">
        <v>2011</v>
      </c>
      <c r="Y391" s="3">
        <v>26</v>
      </c>
      <c r="Z391" s="54">
        <v>29.1</v>
      </c>
      <c r="AA391" s="54">
        <v>1996</v>
      </c>
      <c r="AB391" s="54">
        <v>31</v>
      </c>
      <c r="AC391" s="3">
        <v>46</v>
      </c>
      <c r="AD391" s="3">
        <v>1975</v>
      </c>
      <c r="AE391" s="3">
        <v>25</v>
      </c>
      <c r="AF391" s="54">
        <v>35</v>
      </c>
      <c r="AG391" s="54">
        <v>2004</v>
      </c>
      <c r="AH391" s="54">
        <v>7</v>
      </c>
      <c r="AI391" s="3">
        <v>57</v>
      </c>
      <c r="AJ391" s="3">
        <v>2024</v>
      </c>
      <c r="AK391" s="3">
        <v>21</v>
      </c>
      <c r="AL391" s="54">
        <v>65</v>
      </c>
      <c r="AM391" s="54">
        <v>1966</v>
      </c>
      <c r="AN391" s="54">
        <v>9</v>
      </c>
      <c r="AO391" s="3">
        <v>47.2</v>
      </c>
      <c r="AP391" s="3">
        <v>2008</v>
      </c>
      <c r="AQ391" s="3">
        <v>13</v>
      </c>
    </row>
    <row r="392" spans="1:43" x14ac:dyDescent="0.25">
      <c r="A392" s="3">
        <v>21205740</v>
      </c>
      <c r="B392" s="3" t="s">
        <v>2961</v>
      </c>
      <c r="C392" s="3">
        <v>5.1177222220000003</v>
      </c>
      <c r="D392" s="3">
        <v>-73.70141667</v>
      </c>
      <c r="E392" s="3">
        <v>2709</v>
      </c>
      <c r="F392" s="3" t="s">
        <v>1074</v>
      </c>
      <c r="G392" s="3" t="s">
        <v>293</v>
      </c>
      <c r="H392" s="54">
        <v>15.8</v>
      </c>
      <c r="I392" s="54">
        <v>2020</v>
      </c>
      <c r="J392" s="54">
        <v>17</v>
      </c>
      <c r="K392" s="3">
        <v>34</v>
      </c>
      <c r="L392" s="3">
        <v>1975</v>
      </c>
      <c r="M392" s="3">
        <v>27</v>
      </c>
      <c r="N392" s="54">
        <v>43.1</v>
      </c>
      <c r="O392" s="54">
        <v>1985</v>
      </c>
      <c r="P392" s="54">
        <v>19</v>
      </c>
      <c r="Q392" s="3">
        <v>78.599999999999994</v>
      </c>
      <c r="R392" s="3">
        <v>2024</v>
      </c>
      <c r="S392" s="3">
        <v>28</v>
      </c>
      <c r="T392" s="54">
        <v>45.5</v>
      </c>
      <c r="U392" s="54">
        <v>2002</v>
      </c>
      <c r="V392" s="54">
        <v>12</v>
      </c>
      <c r="W392" s="3">
        <v>51.6</v>
      </c>
      <c r="X392" s="3">
        <v>1997</v>
      </c>
      <c r="Y392" s="3">
        <v>30</v>
      </c>
      <c r="Z392" s="54">
        <v>35.799999999999997</v>
      </c>
      <c r="AA392" s="54">
        <v>2025</v>
      </c>
      <c r="AB392" s="54">
        <v>17</v>
      </c>
      <c r="AC392" s="3">
        <v>38.6</v>
      </c>
      <c r="AD392" s="3">
        <v>2002</v>
      </c>
      <c r="AE392" s="3">
        <v>15</v>
      </c>
      <c r="AF392" s="54">
        <v>33.9</v>
      </c>
      <c r="AG392" s="54">
        <v>1984</v>
      </c>
      <c r="AH392" s="54">
        <v>20</v>
      </c>
      <c r="AI392" s="3">
        <v>42.7</v>
      </c>
      <c r="AJ392" s="3">
        <v>2010</v>
      </c>
      <c r="AK392" s="3">
        <v>18</v>
      </c>
      <c r="AL392" s="54">
        <v>35.6</v>
      </c>
      <c r="AM392" s="54">
        <v>2012</v>
      </c>
      <c r="AN392" s="54">
        <v>16</v>
      </c>
      <c r="AO392" s="3">
        <v>39.200000000000003</v>
      </c>
      <c r="AP392" s="3">
        <v>1975</v>
      </c>
      <c r="AQ392" s="3">
        <v>1</v>
      </c>
    </row>
    <row r="393" spans="1:43" x14ac:dyDescent="0.25">
      <c r="A393" s="3">
        <v>21205770</v>
      </c>
      <c r="B393" s="3" t="s">
        <v>2962</v>
      </c>
      <c r="C393" s="3">
        <v>4.7288055560000002</v>
      </c>
      <c r="D393" s="3">
        <v>-74.272499999999994</v>
      </c>
      <c r="E393" s="3">
        <v>2550</v>
      </c>
      <c r="F393" s="3" t="s">
        <v>1037</v>
      </c>
      <c r="G393" s="3" t="s">
        <v>293</v>
      </c>
      <c r="H393" s="54">
        <v>28.9</v>
      </c>
      <c r="I393" s="54">
        <v>2023</v>
      </c>
      <c r="J393" s="54">
        <v>9</v>
      </c>
      <c r="K393" s="3">
        <v>40</v>
      </c>
      <c r="L393" s="3">
        <v>2009</v>
      </c>
      <c r="M393" s="3">
        <v>12</v>
      </c>
      <c r="N393" s="54">
        <v>30.1</v>
      </c>
      <c r="O393" s="54">
        <v>2002</v>
      </c>
      <c r="P393" s="54">
        <v>29</v>
      </c>
      <c r="Q393" s="3">
        <v>60</v>
      </c>
      <c r="R393" s="3">
        <v>2015</v>
      </c>
      <c r="S393" s="3">
        <v>16</v>
      </c>
      <c r="T393" s="54">
        <v>47.5</v>
      </c>
      <c r="U393" s="54">
        <v>1978</v>
      </c>
      <c r="V393" s="54">
        <v>5</v>
      </c>
      <c r="W393" s="3">
        <v>31</v>
      </c>
      <c r="X393" s="3">
        <v>2017</v>
      </c>
      <c r="Y393" s="3">
        <v>20</v>
      </c>
      <c r="Z393" s="54">
        <v>27.3</v>
      </c>
      <c r="AA393" s="54">
        <v>1989</v>
      </c>
      <c r="AB393" s="54">
        <v>31</v>
      </c>
      <c r="AC393" s="3">
        <v>30</v>
      </c>
      <c r="AD393" s="3">
        <v>1980</v>
      </c>
      <c r="AE393" s="3">
        <v>26</v>
      </c>
      <c r="AF393" s="54">
        <v>33.299999999999997</v>
      </c>
      <c r="AG393" s="54">
        <v>1979</v>
      </c>
      <c r="AH393" s="54">
        <v>18</v>
      </c>
      <c r="AI393" s="3">
        <v>40.299999999999997</v>
      </c>
      <c r="AJ393" s="3">
        <v>2005</v>
      </c>
      <c r="AK393" s="3">
        <v>10</v>
      </c>
      <c r="AL393" s="54">
        <v>36.1</v>
      </c>
      <c r="AM393" s="54">
        <v>2007</v>
      </c>
      <c r="AN393" s="54">
        <v>8</v>
      </c>
      <c r="AO393" s="3">
        <v>38.799999999999997</v>
      </c>
      <c r="AP393" s="3">
        <v>2007</v>
      </c>
      <c r="AQ393" s="3">
        <v>17</v>
      </c>
    </row>
    <row r="394" spans="1:43" x14ac:dyDescent="0.25">
      <c r="A394" s="3">
        <v>21205791</v>
      </c>
      <c r="B394" s="3" t="s">
        <v>2963</v>
      </c>
      <c r="C394" s="3">
        <v>4.7055829999999998</v>
      </c>
      <c r="D394" s="3">
        <v>-74.150666999999999</v>
      </c>
      <c r="E394" s="3">
        <v>2547</v>
      </c>
      <c r="F394" s="3" t="s">
        <v>2923</v>
      </c>
      <c r="G394" s="3" t="s">
        <v>1773</v>
      </c>
      <c r="H394" s="54">
        <v>42.7</v>
      </c>
      <c r="I394" s="54">
        <v>1984</v>
      </c>
      <c r="J394" s="54">
        <v>29</v>
      </c>
      <c r="K394" s="3">
        <v>44.1</v>
      </c>
      <c r="L394" s="3">
        <v>2013</v>
      </c>
      <c r="M394" s="3">
        <v>4</v>
      </c>
      <c r="N394" s="54">
        <v>44.7</v>
      </c>
      <c r="O394" s="54">
        <v>2006</v>
      </c>
      <c r="P394" s="54">
        <v>30</v>
      </c>
      <c r="Q394" s="3">
        <v>63.8</v>
      </c>
      <c r="R394" s="3">
        <v>1990</v>
      </c>
      <c r="S394" s="3">
        <v>23</v>
      </c>
      <c r="T394" s="54">
        <v>65.5</v>
      </c>
      <c r="U394" s="54">
        <v>2012</v>
      </c>
      <c r="V394" s="54">
        <v>13</v>
      </c>
      <c r="W394" s="3">
        <v>35.200000000000003</v>
      </c>
      <c r="X394" s="3">
        <v>2006</v>
      </c>
      <c r="Y394" s="3">
        <v>7</v>
      </c>
      <c r="Z394" s="54">
        <v>39.299999999999997</v>
      </c>
      <c r="AA394" s="54">
        <v>1979</v>
      </c>
      <c r="AB394" s="54">
        <v>14</v>
      </c>
      <c r="AC394" s="3">
        <v>35.200000000000003</v>
      </c>
      <c r="AD394" s="3">
        <v>1979</v>
      </c>
      <c r="AE394" s="3">
        <v>24</v>
      </c>
      <c r="AF394" s="54">
        <v>35.5</v>
      </c>
      <c r="AG394" s="54">
        <v>1985</v>
      </c>
      <c r="AH394" s="54">
        <v>12</v>
      </c>
      <c r="AI394" s="3">
        <v>78.5</v>
      </c>
      <c r="AJ394" s="3">
        <v>2006</v>
      </c>
      <c r="AK394" s="3">
        <v>12</v>
      </c>
      <c r="AL394" s="54">
        <v>56.5</v>
      </c>
      <c r="AM394" s="54">
        <v>2009</v>
      </c>
      <c r="AN394" s="54">
        <v>17</v>
      </c>
      <c r="AO394" s="3">
        <v>46</v>
      </c>
      <c r="AP394" s="3">
        <v>2013</v>
      </c>
      <c r="AQ394" s="3">
        <v>1</v>
      </c>
    </row>
    <row r="395" spans="1:43" x14ac:dyDescent="0.25">
      <c r="A395" s="3">
        <v>21205910</v>
      </c>
      <c r="B395" s="3" t="s">
        <v>2964</v>
      </c>
      <c r="C395" s="3">
        <v>4.9892200000000004</v>
      </c>
      <c r="D395" s="3">
        <v>-74.001189999999994</v>
      </c>
      <c r="E395" s="3">
        <v>2570</v>
      </c>
      <c r="F395" s="3" t="s">
        <v>1146</v>
      </c>
      <c r="G395" s="3" t="s">
        <v>293</v>
      </c>
      <c r="H395" s="54">
        <v>49</v>
      </c>
      <c r="I395" s="54">
        <v>2007</v>
      </c>
      <c r="J395" s="54">
        <v>8</v>
      </c>
      <c r="K395" s="3">
        <v>75</v>
      </c>
      <c r="L395" s="3">
        <v>2015</v>
      </c>
      <c r="M395" s="3">
        <v>7</v>
      </c>
      <c r="N395" s="54">
        <v>72.2</v>
      </c>
      <c r="O395" s="54">
        <v>1993</v>
      </c>
      <c r="P395" s="54">
        <v>28</v>
      </c>
      <c r="Q395" s="3">
        <v>95</v>
      </c>
      <c r="R395" s="3">
        <v>1996</v>
      </c>
      <c r="S395" s="3">
        <v>21</v>
      </c>
      <c r="T395" s="54">
        <v>47.5</v>
      </c>
      <c r="U395" s="54">
        <v>2011</v>
      </c>
      <c r="V395" s="54">
        <v>13</v>
      </c>
      <c r="W395" s="3">
        <v>58.6</v>
      </c>
      <c r="X395" s="3">
        <v>2011</v>
      </c>
      <c r="Y395" s="3">
        <v>2</v>
      </c>
      <c r="Z395" s="54">
        <v>53</v>
      </c>
      <c r="AA395" s="54">
        <v>2010</v>
      </c>
      <c r="AB395" s="54">
        <v>5</v>
      </c>
      <c r="AC395" s="3">
        <v>31</v>
      </c>
      <c r="AD395" s="3">
        <v>2011</v>
      </c>
      <c r="AE395" s="3">
        <v>19</v>
      </c>
      <c r="AF395" s="54">
        <v>77.7</v>
      </c>
      <c r="AG395" s="54">
        <v>1989</v>
      </c>
      <c r="AH395" s="54">
        <v>17</v>
      </c>
      <c r="AI395" s="3">
        <v>72.5</v>
      </c>
      <c r="AJ395" s="3">
        <v>1987</v>
      </c>
      <c r="AK395" s="3">
        <v>5</v>
      </c>
      <c r="AL395" s="54">
        <v>60</v>
      </c>
      <c r="AM395" s="54">
        <v>1991</v>
      </c>
      <c r="AN395" s="54">
        <v>12</v>
      </c>
      <c r="AO395" s="3">
        <v>40</v>
      </c>
      <c r="AP395" s="3">
        <v>1989</v>
      </c>
      <c r="AQ395" s="3">
        <v>2</v>
      </c>
    </row>
    <row r="396" spans="1:43" x14ac:dyDescent="0.25">
      <c r="A396" s="3">
        <v>21205920</v>
      </c>
      <c r="B396" s="3" t="s">
        <v>2965</v>
      </c>
      <c r="C396" s="3">
        <v>4.8208333330000004</v>
      </c>
      <c r="D396" s="3">
        <v>-73.963888890000007</v>
      </c>
      <c r="E396" s="3">
        <v>2650</v>
      </c>
      <c r="F396" s="3" t="s">
        <v>1050</v>
      </c>
      <c r="G396" s="3" t="s">
        <v>293</v>
      </c>
      <c r="H396" s="54">
        <v>30</v>
      </c>
      <c r="I396" s="54">
        <v>1990</v>
      </c>
      <c r="J396" s="54">
        <v>9</v>
      </c>
      <c r="K396" s="3">
        <v>56.2</v>
      </c>
      <c r="L396" s="3">
        <v>2018</v>
      </c>
      <c r="M396" s="3">
        <v>21</v>
      </c>
      <c r="N396" s="54">
        <v>46.4</v>
      </c>
      <c r="O396" s="54">
        <v>1996</v>
      </c>
      <c r="P396" s="54">
        <v>10</v>
      </c>
      <c r="Q396" s="3">
        <v>81.5</v>
      </c>
      <c r="R396" s="3">
        <v>2013</v>
      </c>
      <c r="S396" s="3">
        <v>22</v>
      </c>
      <c r="T396" s="54">
        <v>40.200000000000003</v>
      </c>
      <c r="U396" s="54">
        <v>1987</v>
      </c>
      <c r="V396" s="54">
        <v>23</v>
      </c>
      <c r="W396" s="3">
        <v>30.5</v>
      </c>
      <c r="X396" s="3">
        <v>2024</v>
      </c>
      <c r="Y396" s="3">
        <v>15</v>
      </c>
      <c r="Z396" s="54">
        <v>96</v>
      </c>
      <c r="AA396" s="54">
        <v>1988</v>
      </c>
      <c r="AB396" s="54">
        <v>12</v>
      </c>
      <c r="AC396" s="3">
        <v>27.3</v>
      </c>
      <c r="AD396" s="3">
        <v>1987</v>
      </c>
      <c r="AE396" s="3">
        <v>26</v>
      </c>
      <c r="AF396" s="54">
        <v>41.8</v>
      </c>
      <c r="AG396" s="54">
        <v>1988</v>
      </c>
      <c r="AH396" s="54">
        <v>30</v>
      </c>
      <c r="AI396" s="3">
        <v>60</v>
      </c>
      <c r="AJ396" s="3">
        <v>1994</v>
      </c>
      <c r="AK396" s="3">
        <v>13</v>
      </c>
      <c r="AL396" s="54">
        <v>46.4</v>
      </c>
      <c r="AM396" s="54">
        <v>2022</v>
      </c>
      <c r="AN396" s="54">
        <v>9</v>
      </c>
      <c r="AO396" s="3">
        <v>44.1</v>
      </c>
      <c r="AP396" s="3">
        <v>2013</v>
      </c>
      <c r="AQ396" s="3">
        <v>22</v>
      </c>
    </row>
    <row r="397" spans="1:43" x14ac:dyDescent="0.25">
      <c r="A397" s="3">
        <v>21205940</v>
      </c>
      <c r="B397" s="3" t="s">
        <v>2966</v>
      </c>
      <c r="C397" s="3">
        <v>4.8321100000000001</v>
      </c>
      <c r="D397" s="3">
        <v>-74.380560000000003</v>
      </c>
      <c r="E397" s="3">
        <v>2590</v>
      </c>
      <c r="F397" s="3" t="s">
        <v>1105</v>
      </c>
      <c r="G397" s="3" t="s">
        <v>293</v>
      </c>
      <c r="H397" s="54">
        <v>53.4</v>
      </c>
      <c r="I397" s="54">
        <v>2005</v>
      </c>
      <c r="J397" s="54">
        <v>14</v>
      </c>
      <c r="K397" s="3">
        <v>60.7</v>
      </c>
      <c r="L397" s="3">
        <v>2017</v>
      </c>
      <c r="M397" s="3">
        <v>25</v>
      </c>
      <c r="N397" s="54">
        <v>40.200000000000003</v>
      </c>
      <c r="O397" s="54">
        <v>2015</v>
      </c>
      <c r="P397" s="54">
        <v>17</v>
      </c>
      <c r="Q397" s="3">
        <v>97.4</v>
      </c>
      <c r="R397" s="3">
        <v>2006</v>
      </c>
      <c r="S397" s="3">
        <v>13</v>
      </c>
      <c r="T397" s="54">
        <v>44</v>
      </c>
      <c r="U397" s="54">
        <v>2006</v>
      </c>
      <c r="V397" s="54">
        <v>12</v>
      </c>
      <c r="W397" s="3">
        <v>39.6</v>
      </c>
      <c r="X397" s="3">
        <v>2024</v>
      </c>
      <c r="Y397" s="3">
        <v>18</v>
      </c>
      <c r="Z397" s="54">
        <v>45</v>
      </c>
      <c r="AA397" s="54">
        <v>2002</v>
      </c>
      <c r="AB397" s="54">
        <v>5</v>
      </c>
      <c r="AC397" s="3">
        <v>44.5</v>
      </c>
      <c r="AD397" s="3">
        <v>1995</v>
      </c>
      <c r="AE397" s="3">
        <v>25</v>
      </c>
      <c r="AF397" s="54">
        <v>35.9</v>
      </c>
      <c r="AG397" s="54">
        <v>2016</v>
      </c>
      <c r="AH397" s="54">
        <v>30</v>
      </c>
      <c r="AI397" s="3">
        <v>40.5</v>
      </c>
      <c r="AJ397" s="3">
        <v>2005</v>
      </c>
      <c r="AK397" s="3">
        <v>23</v>
      </c>
      <c r="AL397" s="54">
        <v>48.2</v>
      </c>
      <c r="AM397" s="54">
        <v>1999</v>
      </c>
      <c r="AN397" s="54">
        <v>16</v>
      </c>
      <c r="AO397" s="3">
        <v>42</v>
      </c>
      <c r="AP397" s="3">
        <v>2007</v>
      </c>
      <c r="AQ397" s="3">
        <v>3</v>
      </c>
    </row>
    <row r="398" spans="1:43" x14ac:dyDescent="0.25">
      <c r="A398" s="3">
        <v>21205960</v>
      </c>
      <c r="B398" s="3" t="s">
        <v>2967</v>
      </c>
      <c r="C398" s="3">
        <v>4.9390555559999996</v>
      </c>
      <c r="D398" s="3">
        <v>-74.152583329999999</v>
      </c>
      <c r="E398" s="3">
        <v>2650</v>
      </c>
      <c r="F398" s="3" t="s">
        <v>1057</v>
      </c>
      <c r="G398" s="3" t="s">
        <v>293</v>
      </c>
      <c r="H398" s="54">
        <v>22.3</v>
      </c>
      <c r="I398" s="54">
        <v>2006</v>
      </c>
      <c r="J398" s="54">
        <v>3</v>
      </c>
      <c r="K398" s="3">
        <v>53</v>
      </c>
      <c r="L398" s="3">
        <v>1988</v>
      </c>
      <c r="M398" s="3">
        <v>12</v>
      </c>
      <c r="N398" s="54">
        <v>70.5</v>
      </c>
      <c r="O398" s="54">
        <v>2015</v>
      </c>
      <c r="P398" s="54">
        <v>2</v>
      </c>
      <c r="Q398" s="3">
        <v>56.5</v>
      </c>
      <c r="R398" s="3">
        <v>2007</v>
      </c>
      <c r="S398" s="3">
        <v>26</v>
      </c>
      <c r="T398" s="54">
        <v>45.5</v>
      </c>
      <c r="U398" s="54">
        <v>1998</v>
      </c>
      <c r="V398" s="54">
        <v>28</v>
      </c>
      <c r="W398" s="3">
        <v>44</v>
      </c>
      <c r="X398" s="3">
        <v>2006</v>
      </c>
      <c r="Y398" s="3">
        <v>11</v>
      </c>
      <c r="Z398" s="54">
        <v>28.3</v>
      </c>
      <c r="AA398" s="54">
        <v>2024</v>
      </c>
      <c r="AB398" s="54">
        <v>5</v>
      </c>
      <c r="AC398" s="3">
        <v>30.7</v>
      </c>
      <c r="AD398" s="3">
        <v>2010</v>
      </c>
      <c r="AE398" s="3">
        <v>25</v>
      </c>
      <c r="AF398" s="54">
        <v>48.6</v>
      </c>
      <c r="AG398" s="54">
        <v>2004</v>
      </c>
      <c r="AH398" s="54">
        <v>7</v>
      </c>
      <c r="AI398" s="3">
        <v>42</v>
      </c>
      <c r="AJ398" s="3">
        <v>2019</v>
      </c>
      <c r="AK398" s="3">
        <v>18</v>
      </c>
      <c r="AL398" s="54">
        <v>39.299999999999997</v>
      </c>
      <c r="AM398" s="54">
        <v>2004</v>
      </c>
      <c r="AN398" s="54">
        <v>18</v>
      </c>
      <c r="AO398" s="3">
        <v>50.3</v>
      </c>
      <c r="AP398" s="3">
        <v>2003</v>
      </c>
      <c r="AQ398" s="3">
        <v>2</v>
      </c>
    </row>
    <row r="399" spans="1:43" x14ac:dyDescent="0.25">
      <c r="A399" s="3">
        <v>21205980</v>
      </c>
      <c r="B399" s="3" t="s">
        <v>2968</v>
      </c>
      <c r="C399" s="3">
        <v>4.7923888889999997</v>
      </c>
      <c r="D399" s="3">
        <v>-74.200916669999998</v>
      </c>
      <c r="E399" s="3">
        <v>2560</v>
      </c>
      <c r="F399" s="3" t="s">
        <v>1062</v>
      </c>
      <c r="G399" s="3" t="s">
        <v>293</v>
      </c>
      <c r="H399" s="54">
        <v>41.7</v>
      </c>
      <c r="I399" s="54">
        <v>2017</v>
      </c>
      <c r="J399" s="54">
        <v>18</v>
      </c>
      <c r="K399" s="3">
        <v>33.200000000000003</v>
      </c>
      <c r="L399" s="3">
        <v>2025</v>
      </c>
      <c r="M399" s="3">
        <v>12</v>
      </c>
      <c r="N399" s="54">
        <v>45</v>
      </c>
      <c r="O399" s="54">
        <v>2011</v>
      </c>
      <c r="P399" s="54">
        <v>23</v>
      </c>
      <c r="Q399" s="3">
        <v>46</v>
      </c>
      <c r="R399" s="3">
        <v>1986</v>
      </c>
      <c r="S399" s="3">
        <v>8</v>
      </c>
      <c r="T399" s="54">
        <v>57.2</v>
      </c>
      <c r="U399" s="54">
        <v>2014</v>
      </c>
      <c r="V399" s="54">
        <v>8</v>
      </c>
      <c r="W399" s="3">
        <v>43.7</v>
      </c>
      <c r="X399" s="3">
        <v>2020</v>
      </c>
      <c r="Y399" s="3">
        <v>11</v>
      </c>
      <c r="Z399" s="54">
        <v>28</v>
      </c>
      <c r="AA399" s="54">
        <v>1985</v>
      </c>
      <c r="AB399" s="54">
        <v>23</v>
      </c>
      <c r="AC399" s="3">
        <v>35</v>
      </c>
      <c r="AD399" s="3">
        <v>2022</v>
      </c>
      <c r="AE399" s="3">
        <v>14</v>
      </c>
      <c r="AF399" s="54">
        <v>68.2</v>
      </c>
      <c r="AG399" s="54">
        <v>2004</v>
      </c>
      <c r="AH399" s="54">
        <v>21</v>
      </c>
      <c r="AI399" s="3">
        <v>55.3</v>
      </c>
      <c r="AJ399" s="3">
        <v>2005</v>
      </c>
      <c r="AK399" s="3">
        <v>14</v>
      </c>
      <c r="AL399" s="54">
        <v>48.2</v>
      </c>
      <c r="AM399" s="54">
        <v>2019</v>
      </c>
      <c r="AN399" s="54">
        <v>13</v>
      </c>
      <c r="AO399" s="3">
        <v>52.5</v>
      </c>
      <c r="AP399" s="3">
        <v>2014</v>
      </c>
      <c r="AQ399" s="3">
        <v>13</v>
      </c>
    </row>
    <row r="400" spans="1:43" x14ac:dyDescent="0.25">
      <c r="A400" s="3">
        <v>21205990</v>
      </c>
      <c r="B400" s="3" t="s">
        <v>2969</v>
      </c>
      <c r="C400" s="3">
        <v>4.9277777780000003</v>
      </c>
      <c r="D400" s="3">
        <v>-73.95</v>
      </c>
      <c r="E400" s="3">
        <v>2560</v>
      </c>
      <c r="F400" s="3" t="s">
        <v>1050</v>
      </c>
      <c r="G400" s="3" t="s">
        <v>293</v>
      </c>
      <c r="H400" s="54">
        <v>23.5</v>
      </c>
      <c r="I400" s="54">
        <v>2023</v>
      </c>
      <c r="J400" s="54">
        <v>1</v>
      </c>
      <c r="K400" s="3">
        <v>20.5</v>
      </c>
      <c r="L400" s="3">
        <v>2021</v>
      </c>
      <c r="M400" s="3">
        <v>18</v>
      </c>
      <c r="N400" s="54">
        <v>37.5</v>
      </c>
      <c r="O400" s="54">
        <v>2023</v>
      </c>
      <c r="P400" s="54">
        <v>8</v>
      </c>
      <c r="Q400" s="3">
        <v>30</v>
      </c>
      <c r="R400" s="3">
        <v>2022</v>
      </c>
      <c r="S400" s="3">
        <v>18</v>
      </c>
      <c r="T400" s="54">
        <v>20</v>
      </c>
      <c r="U400" s="54">
        <v>2023</v>
      </c>
      <c r="V400" s="54">
        <v>24</v>
      </c>
      <c r="W400" s="3">
        <v>29</v>
      </c>
      <c r="X400" s="3">
        <v>2022</v>
      </c>
      <c r="Y400" s="3">
        <v>24</v>
      </c>
      <c r="Z400" s="54">
        <v>39</v>
      </c>
      <c r="AA400" s="54">
        <v>2022</v>
      </c>
      <c r="AB400" s="54">
        <v>27</v>
      </c>
      <c r="AC400" s="3">
        <v>29</v>
      </c>
      <c r="AD400" s="3">
        <v>2023</v>
      </c>
      <c r="AE400" s="3">
        <v>9</v>
      </c>
      <c r="AF400" s="54">
        <v>21</v>
      </c>
      <c r="AG400" s="54">
        <v>2023</v>
      </c>
      <c r="AH400" s="54">
        <v>14</v>
      </c>
      <c r="AI400" s="3">
        <v>28</v>
      </c>
      <c r="AJ400" s="3">
        <v>2017</v>
      </c>
      <c r="AK400" s="3">
        <v>28</v>
      </c>
      <c r="AL400" s="54">
        <v>30</v>
      </c>
      <c r="AM400" s="54">
        <v>2017</v>
      </c>
      <c r="AN400" s="54">
        <v>2</v>
      </c>
      <c r="AO400" s="3">
        <v>19</v>
      </c>
      <c r="AP400" s="3">
        <v>2023</v>
      </c>
      <c r="AQ400" s="3">
        <v>20</v>
      </c>
    </row>
    <row r="401" spans="1:43" x14ac:dyDescent="0.25">
      <c r="A401" s="3">
        <v>21206010</v>
      </c>
      <c r="B401" s="3" t="s">
        <v>2970</v>
      </c>
      <c r="C401" s="3">
        <v>5.0890277780000002</v>
      </c>
      <c r="D401" s="3">
        <v>-73.802750000000003</v>
      </c>
      <c r="E401" s="3">
        <v>2550</v>
      </c>
      <c r="F401" s="3" t="s">
        <v>1159</v>
      </c>
      <c r="G401" s="3" t="s">
        <v>293</v>
      </c>
      <c r="H401" s="54">
        <v>34.299999999999997</v>
      </c>
      <c r="I401" s="54">
        <v>2023</v>
      </c>
      <c r="J401" s="54">
        <v>4</v>
      </c>
      <c r="K401" s="3">
        <v>50</v>
      </c>
      <c r="L401" s="3">
        <v>2011</v>
      </c>
      <c r="M401" s="3">
        <v>16</v>
      </c>
      <c r="N401" s="54">
        <v>51.5</v>
      </c>
      <c r="O401" s="54">
        <v>1998</v>
      </c>
      <c r="P401" s="54">
        <v>30</v>
      </c>
      <c r="Q401" s="3">
        <v>48</v>
      </c>
      <c r="R401" s="3">
        <v>2012</v>
      </c>
      <c r="S401" s="3">
        <v>10</v>
      </c>
      <c r="T401" s="54">
        <v>60</v>
      </c>
      <c r="U401" s="54">
        <v>2006</v>
      </c>
      <c r="V401" s="54">
        <v>10</v>
      </c>
      <c r="W401" s="3">
        <v>33.799999999999997</v>
      </c>
      <c r="X401" s="3">
        <v>2006</v>
      </c>
      <c r="Y401" s="3">
        <v>2</v>
      </c>
      <c r="Z401" s="54">
        <v>34</v>
      </c>
      <c r="AA401" s="54">
        <v>1998</v>
      </c>
      <c r="AB401" s="54">
        <v>9</v>
      </c>
      <c r="AC401" s="3">
        <v>27</v>
      </c>
      <c r="AD401" s="3">
        <v>2013</v>
      </c>
      <c r="AE401" s="3">
        <v>11</v>
      </c>
      <c r="AF401" s="54">
        <v>42.7</v>
      </c>
      <c r="AG401" s="54">
        <v>2000</v>
      </c>
      <c r="AH401" s="54">
        <v>23</v>
      </c>
      <c r="AI401" s="3">
        <v>38.5</v>
      </c>
      <c r="AJ401" s="3">
        <v>2014</v>
      </c>
      <c r="AK401" s="3">
        <v>8</v>
      </c>
      <c r="AL401" s="54">
        <v>52</v>
      </c>
      <c r="AM401" s="54">
        <v>2011</v>
      </c>
      <c r="AN401" s="54">
        <v>28</v>
      </c>
      <c r="AO401" s="3">
        <v>42.5</v>
      </c>
      <c r="AP401" s="3">
        <v>2023</v>
      </c>
      <c r="AQ401" s="3">
        <v>20</v>
      </c>
    </row>
    <row r="402" spans="1:43" x14ac:dyDescent="0.25">
      <c r="A402" s="3">
        <v>21206020</v>
      </c>
      <c r="B402" s="3" t="s">
        <v>2971</v>
      </c>
      <c r="C402" s="3">
        <v>4.8985277780000001</v>
      </c>
      <c r="D402" s="3">
        <v>-74.104833330000005</v>
      </c>
      <c r="E402" s="3">
        <v>2575</v>
      </c>
      <c r="F402" s="3" t="s">
        <v>1059</v>
      </c>
      <c r="G402" s="3" t="s">
        <v>293</v>
      </c>
      <c r="H402" s="54">
        <v>40</v>
      </c>
      <c r="I402" s="54">
        <v>2023</v>
      </c>
      <c r="J402" s="54">
        <v>17</v>
      </c>
      <c r="K402" s="3">
        <v>41.5</v>
      </c>
      <c r="L402" s="3">
        <v>1986</v>
      </c>
      <c r="M402" s="3">
        <v>24</v>
      </c>
      <c r="N402" s="54">
        <v>35</v>
      </c>
      <c r="O402" s="54">
        <v>2019</v>
      </c>
      <c r="P402" s="54">
        <v>29</v>
      </c>
      <c r="Q402" s="3">
        <v>56</v>
      </c>
      <c r="R402" s="3">
        <v>2012</v>
      </c>
      <c r="S402" s="3">
        <v>13</v>
      </c>
      <c r="T402" s="54">
        <v>55</v>
      </c>
      <c r="U402" s="54">
        <v>2010</v>
      </c>
      <c r="V402" s="54">
        <v>23</v>
      </c>
      <c r="W402" s="3">
        <v>48</v>
      </c>
      <c r="X402" s="3">
        <v>2025</v>
      </c>
      <c r="Y402" s="3">
        <v>22</v>
      </c>
      <c r="Z402" s="54">
        <v>35</v>
      </c>
      <c r="AA402" s="54">
        <v>2016</v>
      </c>
      <c r="AB402" s="54">
        <v>6</v>
      </c>
      <c r="AC402" s="3">
        <v>45</v>
      </c>
      <c r="AD402" s="3">
        <v>2017</v>
      </c>
      <c r="AE402" s="3">
        <v>18</v>
      </c>
      <c r="AF402" s="54">
        <v>48</v>
      </c>
      <c r="AG402" s="54">
        <v>1996</v>
      </c>
      <c r="AH402" s="54">
        <v>9</v>
      </c>
      <c r="AI402" s="3">
        <v>53.8</v>
      </c>
      <c r="AJ402" s="3">
        <v>1988</v>
      </c>
      <c r="AK402" s="3">
        <v>1</v>
      </c>
      <c r="AL402" s="54">
        <v>45.6</v>
      </c>
      <c r="AM402" s="54">
        <v>2020</v>
      </c>
      <c r="AN402" s="54">
        <v>12</v>
      </c>
      <c r="AO402" s="3">
        <v>49.8</v>
      </c>
      <c r="AP402" s="3">
        <v>1985</v>
      </c>
      <c r="AQ402" s="3">
        <v>8</v>
      </c>
    </row>
    <row r="403" spans="1:43" x14ac:dyDescent="0.25">
      <c r="A403" s="3">
        <v>21206030</v>
      </c>
      <c r="B403" s="3" t="s">
        <v>2972</v>
      </c>
      <c r="C403" s="3">
        <v>4.9168333329999996</v>
      </c>
      <c r="D403" s="3">
        <v>-74.181666669999998</v>
      </c>
      <c r="E403" s="3">
        <v>2650</v>
      </c>
      <c r="F403" s="3" t="s">
        <v>1057</v>
      </c>
      <c r="G403" s="3" t="s">
        <v>293</v>
      </c>
      <c r="H403" s="54">
        <v>17.7</v>
      </c>
      <c r="I403" s="54">
        <v>1978</v>
      </c>
      <c r="J403" s="54">
        <v>9</v>
      </c>
      <c r="K403" s="3">
        <v>18.899999999999999</v>
      </c>
      <c r="L403" s="3">
        <v>1978</v>
      </c>
      <c r="M403" s="3">
        <v>28</v>
      </c>
      <c r="N403" s="54">
        <v>53.7</v>
      </c>
      <c r="O403" s="54">
        <v>1978</v>
      </c>
      <c r="P403" s="54">
        <v>4</v>
      </c>
      <c r="Q403" s="3">
        <v>39.9</v>
      </c>
      <c r="R403" s="3">
        <v>1978</v>
      </c>
      <c r="S403" s="3">
        <v>2</v>
      </c>
      <c r="T403" s="54">
        <v>23.2</v>
      </c>
      <c r="U403" s="54">
        <v>1978</v>
      </c>
      <c r="V403" s="54">
        <v>25</v>
      </c>
      <c r="W403" s="3">
        <v>30</v>
      </c>
      <c r="X403" s="3">
        <v>1978</v>
      </c>
      <c r="Y403" s="3">
        <v>1</v>
      </c>
      <c r="Z403" s="54">
        <v>19</v>
      </c>
      <c r="AA403" s="54">
        <v>1978</v>
      </c>
      <c r="AB403" s="54">
        <v>17</v>
      </c>
      <c r="AC403" s="3">
        <v>11</v>
      </c>
      <c r="AD403" s="3">
        <v>1978</v>
      </c>
      <c r="AE403" s="3">
        <v>29</v>
      </c>
      <c r="AF403" s="54">
        <v>26.2</v>
      </c>
      <c r="AG403" s="54">
        <v>1978</v>
      </c>
      <c r="AH403" s="54">
        <v>25</v>
      </c>
      <c r="AI403" s="3">
        <v>31.3</v>
      </c>
      <c r="AJ403" s="3">
        <v>1978</v>
      </c>
      <c r="AK403" s="3">
        <v>13</v>
      </c>
      <c r="AL403" s="54">
        <v>38</v>
      </c>
      <c r="AM403" s="54">
        <v>1978</v>
      </c>
      <c r="AN403" s="54">
        <v>8</v>
      </c>
      <c r="AO403" s="3">
        <v>58</v>
      </c>
      <c r="AP403" s="3">
        <v>1978</v>
      </c>
      <c r="AQ403" s="3">
        <v>11</v>
      </c>
    </row>
    <row r="404" spans="1:43" x14ac:dyDescent="0.25">
      <c r="A404" s="3">
        <v>21206060</v>
      </c>
      <c r="B404" s="3" t="s">
        <v>2973</v>
      </c>
      <c r="C404" s="3">
        <v>4.7171111110000004</v>
      </c>
      <c r="D404" s="3">
        <v>-74.253333330000004</v>
      </c>
      <c r="E404" s="3">
        <v>2575</v>
      </c>
      <c r="F404" s="3" t="s">
        <v>1037</v>
      </c>
      <c r="G404" s="3" t="s">
        <v>293</v>
      </c>
      <c r="H404" s="54">
        <v>29.7</v>
      </c>
      <c r="I404" s="54">
        <v>1982</v>
      </c>
      <c r="J404" s="54">
        <v>1</v>
      </c>
      <c r="K404" s="3">
        <v>32</v>
      </c>
      <c r="L404" s="3">
        <v>2025</v>
      </c>
      <c r="M404" s="3">
        <v>12</v>
      </c>
      <c r="N404" s="54">
        <v>38</v>
      </c>
      <c r="O404" s="54">
        <v>1991</v>
      </c>
      <c r="P404" s="54">
        <v>28</v>
      </c>
      <c r="Q404" s="3">
        <v>55</v>
      </c>
      <c r="R404" s="3">
        <v>1988</v>
      </c>
      <c r="S404" s="3">
        <v>4</v>
      </c>
      <c r="T404" s="54">
        <v>52</v>
      </c>
      <c r="U404" s="54">
        <v>2024</v>
      </c>
      <c r="V404" s="54">
        <v>9</v>
      </c>
      <c r="W404" s="3">
        <v>40</v>
      </c>
      <c r="X404" s="3">
        <v>1984</v>
      </c>
      <c r="Y404" s="3">
        <v>8</v>
      </c>
      <c r="Z404" s="54">
        <v>22</v>
      </c>
      <c r="AA404" s="54">
        <v>2020</v>
      </c>
      <c r="AB404" s="54">
        <v>1</v>
      </c>
      <c r="AC404" s="3">
        <v>35</v>
      </c>
      <c r="AD404" s="3">
        <v>2025</v>
      </c>
      <c r="AE404" s="3">
        <v>8</v>
      </c>
      <c r="AF404" s="54">
        <v>46.9</v>
      </c>
      <c r="AG404" s="54">
        <v>1981</v>
      </c>
      <c r="AH404" s="54">
        <v>13</v>
      </c>
      <c r="AI404" s="3">
        <v>43</v>
      </c>
      <c r="AJ404" s="3">
        <v>2024</v>
      </c>
      <c r="AK404" s="3">
        <v>22</v>
      </c>
      <c r="AL404" s="54">
        <v>35</v>
      </c>
      <c r="AM404" s="54">
        <v>2021</v>
      </c>
      <c r="AN404" s="54">
        <v>24</v>
      </c>
      <c r="AO404" s="3">
        <v>36</v>
      </c>
      <c r="AP404" s="3">
        <v>2007</v>
      </c>
      <c r="AQ404" s="3">
        <v>17</v>
      </c>
    </row>
    <row r="405" spans="1:43" x14ac:dyDescent="0.25">
      <c r="A405" s="3">
        <v>21206180</v>
      </c>
      <c r="B405" s="3" t="s">
        <v>2974</v>
      </c>
      <c r="C405" s="3">
        <v>4.8055000000000003</v>
      </c>
      <c r="D405" s="3">
        <v>-74.443472220000004</v>
      </c>
      <c r="E405" s="3">
        <v>1850</v>
      </c>
      <c r="F405" s="3" t="s">
        <v>1046</v>
      </c>
      <c r="G405" s="3" t="s">
        <v>293</v>
      </c>
      <c r="H405" s="54">
        <v>47.2</v>
      </c>
      <c r="I405" s="54">
        <v>2004</v>
      </c>
      <c r="J405" s="54">
        <v>6</v>
      </c>
      <c r="K405" s="3">
        <v>51.2</v>
      </c>
      <c r="L405" s="3">
        <v>2022</v>
      </c>
      <c r="M405" s="3">
        <v>27</v>
      </c>
      <c r="N405" s="54">
        <v>75.8</v>
      </c>
      <c r="O405" s="54">
        <v>2008</v>
      </c>
      <c r="P405" s="54">
        <v>29</v>
      </c>
      <c r="Q405" s="3">
        <v>86</v>
      </c>
      <c r="R405" s="3">
        <v>2006</v>
      </c>
      <c r="S405" s="3">
        <v>13</v>
      </c>
      <c r="T405" s="54">
        <v>112.5</v>
      </c>
      <c r="U405" s="54">
        <v>2014</v>
      </c>
      <c r="V405" s="54">
        <v>8</v>
      </c>
      <c r="W405" s="3">
        <v>73.3</v>
      </c>
      <c r="X405" s="3">
        <v>2006</v>
      </c>
      <c r="Y405" s="3">
        <v>11</v>
      </c>
      <c r="Z405" s="54">
        <v>42</v>
      </c>
      <c r="AA405" s="54">
        <v>2023</v>
      </c>
      <c r="AB405" s="54">
        <v>26</v>
      </c>
      <c r="AC405" s="3">
        <v>44.2</v>
      </c>
      <c r="AD405" s="3">
        <v>1995</v>
      </c>
      <c r="AE405" s="3">
        <v>25</v>
      </c>
      <c r="AF405" s="54">
        <v>61.5</v>
      </c>
      <c r="AG405" s="54">
        <v>1998</v>
      </c>
      <c r="AH405" s="54">
        <v>22</v>
      </c>
      <c r="AI405" s="3">
        <v>56.7</v>
      </c>
      <c r="AJ405" s="3">
        <v>2014</v>
      </c>
      <c r="AK405" s="3">
        <v>29</v>
      </c>
      <c r="AL405" s="54">
        <v>57</v>
      </c>
      <c r="AM405" s="54">
        <v>2014</v>
      </c>
      <c r="AN405" s="54">
        <v>5</v>
      </c>
      <c r="AO405" s="3">
        <v>60.6</v>
      </c>
      <c r="AP405" s="3">
        <v>2007</v>
      </c>
      <c r="AQ405" s="3">
        <v>3</v>
      </c>
    </row>
    <row r="406" spans="1:43" x14ac:dyDescent="0.25">
      <c r="A406" s="3">
        <v>21206260</v>
      </c>
      <c r="B406" s="3" t="s">
        <v>2975</v>
      </c>
      <c r="C406" s="3">
        <v>4.7986388890000002</v>
      </c>
      <c r="D406" s="3">
        <v>-74.049722220000007</v>
      </c>
      <c r="E406" s="3">
        <v>2570</v>
      </c>
      <c r="F406" s="3" t="s">
        <v>2923</v>
      </c>
      <c r="G406" s="3" t="s">
        <v>1773</v>
      </c>
      <c r="H406" s="54">
        <v>30.9</v>
      </c>
      <c r="I406" s="54">
        <v>2011</v>
      </c>
      <c r="J406" s="54">
        <v>26</v>
      </c>
      <c r="K406" s="3">
        <v>37</v>
      </c>
      <c r="L406" s="3">
        <v>2009</v>
      </c>
      <c r="M406" s="3">
        <v>16</v>
      </c>
      <c r="N406" s="54">
        <v>49.2</v>
      </c>
      <c r="O406" s="54">
        <v>2016</v>
      </c>
      <c r="P406" s="54">
        <v>11</v>
      </c>
      <c r="Q406" s="3">
        <v>44.5</v>
      </c>
      <c r="R406" s="3">
        <v>2025</v>
      </c>
      <c r="S406" s="3">
        <v>27</v>
      </c>
      <c r="T406" s="54">
        <v>59.4</v>
      </c>
      <c r="U406" s="54">
        <v>2021</v>
      </c>
      <c r="V406" s="54">
        <v>3</v>
      </c>
      <c r="W406" s="3">
        <v>27.4</v>
      </c>
      <c r="X406" s="3">
        <v>2022</v>
      </c>
      <c r="Y406" s="3">
        <v>28</v>
      </c>
      <c r="Z406" s="54">
        <v>35.1</v>
      </c>
      <c r="AA406" s="54">
        <v>2005</v>
      </c>
      <c r="AB406" s="54">
        <v>19</v>
      </c>
      <c r="AC406" s="3">
        <v>32.9</v>
      </c>
      <c r="AD406" s="3">
        <v>2017</v>
      </c>
      <c r="AE406" s="3">
        <v>18</v>
      </c>
      <c r="AF406" s="54">
        <v>50.4</v>
      </c>
      <c r="AG406" s="54">
        <v>1999</v>
      </c>
      <c r="AH406" s="54">
        <v>12</v>
      </c>
      <c r="AI406" s="3">
        <v>80</v>
      </c>
      <c r="AJ406" s="3">
        <v>2024</v>
      </c>
      <c r="AK406" s="3">
        <v>21</v>
      </c>
      <c r="AL406" s="54">
        <v>60.2</v>
      </c>
      <c r="AM406" s="54">
        <v>2003</v>
      </c>
      <c r="AN406" s="54">
        <v>19</v>
      </c>
      <c r="AO406" s="3">
        <v>48</v>
      </c>
      <c r="AP406" s="3">
        <v>2002</v>
      </c>
      <c r="AQ406" s="3">
        <v>16</v>
      </c>
    </row>
    <row r="407" spans="1:43" x14ac:dyDescent="0.25">
      <c r="A407" s="3">
        <v>21206280</v>
      </c>
      <c r="B407" s="3" t="s">
        <v>2976</v>
      </c>
      <c r="C407" s="3">
        <v>4.6482299999999999</v>
      </c>
      <c r="D407" s="3">
        <v>-74.320350000000005</v>
      </c>
      <c r="E407" s="3">
        <v>2680</v>
      </c>
      <c r="F407" s="3" t="s">
        <v>1081</v>
      </c>
      <c r="G407" s="3" t="s">
        <v>293</v>
      </c>
      <c r="H407" s="54">
        <v>45.6</v>
      </c>
      <c r="I407" s="54">
        <v>2016</v>
      </c>
      <c r="J407" s="54">
        <v>6</v>
      </c>
      <c r="K407" s="3">
        <v>45</v>
      </c>
      <c r="L407" s="3">
        <v>1993</v>
      </c>
      <c r="M407" s="3">
        <v>1</v>
      </c>
      <c r="N407" s="54">
        <v>80</v>
      </c>
      <c r="O407" s="54">
        <v>1991</v>
      </c>
      <c r="P407" s="54">
        <v>27</v>
      </c>
      <c r="Q407" s="3">
        <v>67.599999999999994</v>
      </c>
      <c r="R407" s="3">
        <v>2011</v>
      </c>
      <c r="S407" s="3">
        <v>11</v>
      </c>
      <c r="T407" s="54">
        <v>51.2</v>
      </c>
      <c r="U407" s="54">
        <v>2009</v>
      </c>
      <c r="V407" s="54">
        <v>2</v>
      </c>
      <c r="W407" s="3">
        <v>40</v>
      </c>
      <c r="X407" s="3">
        <v>2004</v>
      </c>
      <c r="Y407" s="3">
        <v>17</v>
      </c>
      <c r="Z407" s="54">
        <v>40</v>
      </c>
      <c r="AA407" s="54">
        <v>2003</v>
      </c>
      <c r="AB407" s="54">
        <v>2</v>
      </c>
      <c r="AC407" s="3">
        <v>39.200000000000003</v>
      </c>
      <c r="AD407" s="3">
        <v>2025</v>
      </c>
      <c r="AE407" s="3">
        <v>8</v>
      </c>
      <c r="AF407" s="54">
        <v>71.2</v>
      </c>
      <c r="AG407" s="54">
        <v>2016</v>
      </c>
      <c r="AH407" s="54">
        <v>30</v>
      </c>
      <c r="AI407" s="3">
        <v>121.3</v>
      </c>
      <c r="AJ407" s="3">
        <v>2018</v>
      </c>
      <c r="AK407" s="3">
        <v>20</v>
      </c>
      <c r="AL407" s="54">
        <v>59.2</v>
      </c>
      <c r="AM407" s="54">
        <v>2023</v>
      </c>
      <c r="AN407" s="54">
        <v>3</v>
      </c>
      <c r="AO407" s="3">
        <v>112.4</v>
      </c>
      <c r="AP407" s="3">
        <v>1991</v>
      </c>
      <c r="AQ407" s="3">
        <v>23</v>
      </c>
    </row>
    <row r="408" spans="1:43" x14ac:dyDescent="0.25">
      <c r="A408" s="3">
        <v>21206560</v>
      </c>
      <c r="B408" s="3" t="s">
        <v>2977</v>
      </c>
      <c r="C408" s="3">
        <v>4.62547</v>
      </c>
      <c r="D408" s="3">
        <v>-74.156065999999996</v>
      </c>
      <c r="E408" s="3">
        <v>2557</v>
      </c>
      <c r="F408" s="3" t="s">
        <v>2923</v>
      </c>
      <c r="G408" s="3" t="s">
        <v>1773</v>
      </c>
      <c r="H408" s="54">
        <v>14.1</v>
      </c>
      <c r="I408" s="54">
        <v>2008</v>
      </c>
      <c r="J408" s="54">
        <v>25</v>
      </c>
      <c r="K408" s="3">
        <v>28</v>
      </c>
      <c r="L408" s="3">
        <v>2004</v>
      </c>
      <c r="M408" s="3">
        <v>23</v>
      </c>
      <c r="N408" s="54">
        <v>37.5</v>
      </c>
      <c r="O408" s="54">
        <v>2019</v>
      </c>
      <c r="P408" s="54">
        <v>21</v>
      </c>
      <c r="Q408" s="3">
        <v>49.5</v>
      </c>
      <c r="R408" s="3">
        <v>2016</v>
      </c>
      <c r="S408" s="3">
        <v>1</v>
      </c>
      <c r="T408" s="54">
        <v>80.599999999999994</v>
      </c>
      <c r="U408" s="54">
        <v>2008</v>
      </c>
      <c r="V408" s="54">
        <v>26</v>
      </c>
      <c r="W408" s="3">
        <v>32.6</v>
      </c>
      <c r="X408" s="3">
        <v>2008</v>
      </c>
      <c r="Y408" s="3">
        <v>21</v>
      </c>
      <c r="Z408" s="54">
        <v>37.4</v>
      </c>
      <c r="AA408" s="54">
        <v>2008</v>
      </c>
      <c r="AB408" s="54">
        <v>18</v>
      </c>
      <c r="AC408" s="3">
        <v>34</v>
      </c>
      <c r="AD408" s="3">
        <v>2017</v>
      </c>
      <c r="AE408" s="3">
        <v>18</v>
      </c>
      <c r="AF408" s="54">
        <v>60</v>
      </c>
      <c r="AG408" s="54">
        <v>2002</v>
      </c>
      <c r="AH408" s="54">
        <v>24</v>
      </c>
      <c r="AI408" s="3">
        <v>47.5</v>
      </c>
      <c r="AJ408" s="3">
        <v>1998</v>
      </c>
      <c r="AK408" s="3">
        <v>15</v>
      </c>
      <c r="AL408" s="54">
        <v>31.5</v>
      </c>
      <c r="AM408" s="54">
        <v>2009</v>
      </c>
      <c r="AN408" s="54">
        <v>17</v>
      </c>
      <c r="AO408" s="3">
        <v>37.4</v>
      </c>
      <c r="AP408" s="3">
        <v>2010</v>
      </c>
      <c r="AQ408" s="3">
        <v>1</v>
      </c>
    </row>
    <row r="409" spans="1:43" x14ac:dyDescent="0.25">
      <c r="A409" s="3">
        <v>21206600</v>
      </c>
      <c r="B409" s="3" t="s">
        <v>2978</v>
      </c>
      <c r="C409" s="3">
        <v>4.786594</v>
      </c>
      <c r="D409" s="3">
        <v>-74.102247000000006</v>
      </c>
      <c r="E409" s="3">
        <v>2590</v>
      </c>
      <c r="F409" s="3" t="s">
        <v>2923</v>
      </c>
      <c r="G409" s="3" t="s">
        <v>1773</v>
      </c>
      <c r="H409" s="54">
        <v>37.4</v>
      </c>
      <c r="I409" s="54">
        <v>2021</v>
      </c>
      <c r="J409" s="54">
        <v>6</v>
      </c>
      <c r="K409" s="3">
        <v>32.9</v>
      </c>
      <c r="L409" s="3">
        <v>2014</v>
      </c>
      <c r="M409" s="3">
        <v>17</v>
      </c>
      <c r="N409" s="54">
        <v>54.5</v>
      </c>
      <c r="O409" s="54">
        <v>2021</v>
      </c>
      <c r="P409" s="54">
        <v>23</v>
      </c>
      <c r="Q409" s="3">
        <v>74.5</v>
      </c>
      <c r="R409" s="3">
        <v>2013</v>
      </c>
      <c r="S409" s="3">
        <v>18</v>
      </c>
      <c r="T409" s="54">
        <v>48.7</v>
      </c>
      <c r="U409" s="54">
        <v>2014</v>
      </c>
      <c r="V409" s="54">
        <v>7</v>
      </c>
      <c r="W409" s="3">
        <v>41.2</v>
      </c>
      <c r="X409" s="3">
        <v>2025</v>
      </c>
      <c r="Y409" s="3">
        <v>22</v>
      </c>
      <c r="Z409" s="54">
        <v>32</v>
      </c>
      <c r="AA409" s="54">
        <v>2008</v>
      </c>
      <c r="AB409" s="54">
        <v>18</v>
      </c>
      <c r="AC409" s="3">
        <v>46</v>
      </c>
      <c r="AD409" s="3">
        <v>2013</v>
      </c>
      <c r="AE409" s="3">
        <v>10</v>
      </c>
      <c r="AF409" s="54">
        <v>40.1</v>
      </c>
      <c r="AG409" s="54">
        <v>2023</v>
      </c>
      <c r="AH409" s="54">
        <v>22</v>
      </c>
      <c r="AI409" s="3">
        <v>51.5</v>
      </c>
      <c r="AJ409" s="3">
        <v>2021</v>
      </c>
      <c r="AK409" s="3">
        <v>22</v>
      </c>
      <c r="AL409" s="54">
        <v>43</v>
      </c>
      <c r="AM409" s="54">
        <v>2015</v>
      </c>
      <c r="AN409" s="54">
        <v>7</v>
      </c>
      <c r="AO409" s="3">
        <v>64.5</v>
      </c>
      <c r="AP409" s="3">
        <v>2011</v>
      </c>
      <c r="AQ409" s="3">
        <v>2</v>
      </c>
    </row>
    <row r="410" spans="1:43" x14ac:dyDescent="0.25">
      <c r="A410" s="3">
        <v>21206650</v>
      </c>
      <c r="B410" s="3" t="s">
        <v>2979</v>
      </c>
      <c r="C410" s="3">
        <v>4.5167527779999999</v>
      </c>
      <c r="D410" s="3">
        <v>-74.088222221999999</v>
      </c>
      <c r="E410" s="3">
        <v>3100</v>
      </c>
      <c r="F410" s="3" t="s">
        <v>2923</v>
      </c>
      <c r="G410" s="3" t="s">
        <v>1773</v>
      </c>
      <c r="H410" s="54">
        <v>40.9</v>
      </c>
      <c r="I410" s="54">
        <v>2017</v>
      </c>
      <c r="J410" s="54">
        <v>9</v>
      </c>
      <c r="K410" s="3">
        <v>56.4</v>
      </c>
      <c r="L410" s="3">
        <v>2013</v>
      </c>
      <c r="M410" s="3">
        <v>8</v>
      </c>
      <c r="N410" s="54">
        <v>65.099999999999994</v>
      </c>
      <c r="O410" s="54">
        <v>2006</v>
      </c>
      <c r="P410" s="54">
        <v>20</v>
      </c>
      <c r="Q410" s="3">
        <v>55</v>
      </c>
      <c r="R410" s="3">
        <v>2016</v>
      </c>
      <c r="S410" s="3">
        <v>1</v>
      </c>
      <c r="T410" s="54">
        <v>58.1</v>
      </c>
      <c r="U410" s="54">
        <v>2005</v>
      </c>
      <c r="V410" s="54">
        <v>22</v>
      </c>
      <c r="W410" s="3">
        <v>43</v>
      </c>
      <c r="X410" s="3">
        <v>2021</v>
      </c>
      <c r="Y410" s="3">
        <v>11</v>
      </c>
      <c r="Z410" s="54">
        <v>40.6</v>
      </c>
      <c r="AA410" s="54">
        <v>2014</v>
      </c>
      <c r="AB410" s="54">
        <v>13</v>
      </c>
      <c r="AC410" s="3">
        <v>39</v>
      </c>
      <c r="AD410" s="3">
        <v>2021</v>
      </c>
      <c r="AE410" s="3">
        <v>8</v>
      </c>
      <c r="AF410" s="54">
        <v>31.5</v>
      </c>
      <c r="AG410" s="54">
        <v>2005</v>
      </c>
      <c r="AH410" s="54">
        <v>25</v>
      </c>
      <c r="AI410" s="3">
        <v>60</v>
      </c>
      <c r="AJ410" s="3">
        <v>2010</v>
      </c>
      <c r="AK410" s="3">
        <v>24</v>
      </c>
      <c r="AL410" s="54">
        <v>79</v>
      </c>
      <c r="AM410" s="54">
        <v>2019</v>
      </c>
      <c r="AN410" s="54">
        <v>14</v>
      </c>
      <c r="AO410" s="3">
        <v>31.8</v>
      </c>
      <c r="AP410" s="3">
        <v>2010</v>
      </c>
      <c r="AQ410" s="3">
        <v>2</v>
      </c>
    </row>
    <row r="411" spans="1:43" x14ac:dyDescent="0.25">
      <c r="A411" s="3">
        <v>21206980</v>
      </c>
      <c r="B411" s="3" t="s">
        <v>2980</v>
      </c>
      <c r="C411" s="3">
        <v>4.7850219999999997</v>
      </c>
      <c r="D411" s="3">
        <v>-73.870106000000007</v>
      </c>
      <c r="E411" s="3">
        <v>3100</v>
      </c>
      <c r="F411" s="3" t="s">
        <v>1068</v>
      </c>
      <c r="G411" s="3" t="s">
        <v>293</v>
      </c>
      <c r="H411" s="54">
        <v>28</v>
      </c>
      <c r="I411" s="54">
        <v>1981</v>
      </c>
      <c r="J411" s="54">
        <v>12</v>
      </c>
      <c r="K411" s="3">
        <v>43.4</v>
      </c>
      <c r="L411" s="3">
        <v>2007</v>
      </c>
      <c r="M411" s="3">
        <v>24</v>
      </c>
      <c r="N411" s="54">
        <v>48.7</v>
      </c>
      <c r="O411" s="54">
        <v>2023</v>
      </c>
      <c r="P411" s="54">
        <v>10</v>
      </c>
      <c r="Q411" s="3">
        <v>53</v>
      </c>
      <c r="R411" s="3">
        <v>1979</v>
      </c>
      <c r="S411" s="3">
        <v>22</v>
      </c>
      <c r="T411" s="54">
        <v>43.6</v>
      </c>
      <c r="U411" s="54">
        <v>2006</v>
      </c>
      <c r="V411" s="54">
        <v>5</v>
      </c>
      <c r="W411" s="3">
        <v>49.5</v>
      </c>
      <c r="X411" s="3">
        <v>1997</v>
      </c>
      <c r="Y411" s="3">
        <v>30</v>
      </c>
      <c r="Z411" s="54">
        <v>47.5</v>
      </c>
      <c r="AA411" s="54">
        <v>2018</v>
      </c>
      <c r="AB411" s="54">
        <v>27</v>
      </c>
      <c r="AC411" s="3">
        <v>54</v>
      </c>
      <c r="AD411" s="3">
        <v>1992</v>
      </c>
      <c r="AE411" s="3">
        <v>29</v>
      </c>
      <c r="AF411" s="54">
        <v>48.5</v>
      </c>
      <c r="AG411" s="54">
        <v>1984</v>
      </c>
      <c r="AH411" s="54">
        <v>18</v>
      </c>
      <c r="AI411" s="3">
        <v>60</v>
      </c>
      <c r="AJ411" s="3">
        <v>2012</v>
      </c>
      <c r="AK411" s="3">
        <v>17</v>
      </c>
      <c r="AL411" s="54">
        <v>44.3</v>
      </c>
      <c r="AM411" s="54">
        <v>1997</v>
      </c>
      <c r="AN411" s="54">
        <v>30</v>
      </c>
      <c r="AO411" s="3">
        <v>27</v>
      </c>
      <c r="AP411" s="3">
        <v>2014</v>
      </c>
      <c r="AQ411" s="3">
        <v>14</v>
      </c>
    </row>
    <row r="412" spans="1:43" x14ac:dyDescent="0.25">
      <c r="A412" s="3">
        <v>21210020</v>
      </c>
      <c r="B412" s="3" t="s">
        <v>2981</v>
      </c>
      <c r="C412" s="3">
        <v>4.5566667000000001</v>
      </c>
      <c r="D412" s="3">
        <v>-75.324722222000005</v>
      </c>
      <c r="E412" s="3">
        <v>1914</v>
      </c>
      <c r="F412" s="3" t="s">
        <v>72</v>
      </c>
      <c r="G412" s="3" t="s">
        <v>71</v>
      </c>
      <c r="H412" s="54">
        <v>46</v>
      </c>
      <c r="I412" s="54">
        <v>1979</v>
      </c>
      <c r="J412" s="54">
        <v>27</v>
      </c>
      <c r="K412" s="3">
        <v>56</v>
      </c>
      <c r="L412" s="3">
        <v>1974</v>
      </c>
      <c r="M412" s="3">
        <v>10</v>
      </c>
      <c r="N412" s="54">
        <v>76.599999999999994</v>
      </c>
      <c r="O412" s="54">
        <v>1985</v>
      </c>
      <c r="P412" s="54">
        <v>29</v>
      </c>
      <c r="Q412" s="3">
        <v>73</v>
      </c>
      <c r="R412" s="3">
        <v>1988</v>
      </c>
      <c r="S412" s="3">
        <v>9</v>
      </c>
      <c r="T412" s="54">
        <v>119</v>
      </c>
      <c r="U412" s="54">
        <v>1982</v>
      </c>
      <c r="V412" s="54">
        <v>14</v>
      </c>
      <c r="W412" s="3">
        <v>108.3</v>
      </c>
      <c r="X412" s="3">
        <v>2009</v>
      </c>
      <c r="Y412" s="3">
        <v>7</v>
      </c>
      <c r="Z412" s="54">
        <v>77.8</v>
      </c>
      <c r="AA412" s="54">
        <v>2004</v>
      </c>
      <c r="AB412" s="54">
        <v>29</v>
      </c>
      <c r="AC412" s="3">
        <v>65.599999999999994</v>
      </c>
      <c r="AD412" s="3">
        <v>2005</v>
      </c>
      <c r="AE412" s="3">
        <v>27</v>
      </c>
      <c r="AF412" s="54">
        <v>128.5</v>
      </c>
      <c r="AG412" s="54">
        <v>2015</v>
      </c>
      <c r="AH412" s="54">
        <v>19</v>
      </c>
      <c r="AI412" s="3">
        <v>73</v>
      </c>
      <c r="AJ412" s="3">
        <v>1980</v>
      </c>
      <c r="AK412" s="3">
        <v>4</v>
      </c>
      <c r="AL412" s="54">
        <v>129.30000000000001</v>
      </c>
      <c r="AM412" s="54">
        <v>1998</v>
      </c>
      <c r="AN412" s="54">
        <v>13</v>
      </c>
      <c r="AO412" s="3">
        <v>94.2</v>
      </c>
      <c r="AP412" s="3">
        <v>1996</v>
      </c>
      <c r="AQ412" s="3">
        <v>30</v>
      </c>
    </row>
    <row r="413" spans="1:43" x14ac:dyDescent="0.25">
      <c r="A413" s="3">
        <v>21210030</v>
      </c>
      <c r="B413" s="3" t="s">
        <v>2982</v>
      </c>
      <c r="C413" s="3">
        <v>4.5110555559999996</v>
      </c>
      <c r="D413" s="3">
        <v>-75.300833330000003</v>
      </c>
      <c r="E413" s="3">
        <v>1602</v>
      </c>
      <c r="F413" s="3" t="s">
        <v>72</v>
      </c>
      <c r="G413" s="3" t="s">
        <v>71</v>
      </c>
      <c r="H413" s="54">
        <v>82</v>
      </c>
      <c r="I413" s="54">
        <v>2017</v>
      </c>
      <c r="J413" s="54">
        <v>19</v>
      </c>
      <c r="K413" s="3">
        <v>92</v>
      </c>
      <c r="L413" s="3">
        <v>1991</v>
      </c>
      <c r="M413" s="3">
        <v>27</v>
      </c>
      <c r="N413" s="54">
        <v>100</v>
      </c>
      <c r="O413" s="54">
        <v>1991</v>
      </c>
      <c r="P413" s="54">
        <v>9</v>
      </c>
      <c r="Q413" s="3">
        <v>83</v>
      </c>
      <c r="R413" s="3">
        <v>1991</v>
      </c>
      <c r="S413" s="3">
        <v>12</v>
      </c>
      <c r="T413" s="54">
        <v>150</v>
      </c>
      <c r="U413" s="54">
        <v>1993</v>
      </c>
      <c r="V413" s="54">
        <v>24</v>
      </c>
      <c r="W413" s="3">
        <v>113</v>
      </c>
      <c r="X413" s="3">
        <v>2009</v>
      </c>
      <c r="Y413" s="3">
        <v>7</v>
      </c>
      <c r="Z413" s="54">
        <v>112</v>
      </c>
      <c r="AA413" s="54">
        <v>1991</v>
      </c>
      <c r="AB413" s="54">
        <v>6</v>
      </c>
      <c r="AC413" s="3">
        <v>76</v>
      </c>
      <c r="AD413" s="3">
        <v>2000</v>
      </c>
      <c r="AE413" s="3">
        <v>25</v>
      </c>
      <c r="AF413" s="54">
        <v>72</v>
      </c>
      <c r="AG413" s="54">
        <v>1990</v>
      </c>
      <c r="AH413" s="54">
        <v>2</v>
      </c>
      <c r="AI413" s="3">
        <v>91.2</v>
      </c>
      <c r="AJ413" s="3">
        <v>2012</v>
      </c>
      <c r="AK413" s="3">
        <v>18</v>
      </c>
      <c r="AL413" s="54">
        <v>70</v>
      </c>
      <c r="AM413" s="54">
        <v>2004</v>
      </c>
      <c r="AN413" s="54">
        <v>25</v>
      </c>
      <c r="AO413" s="3">
        <v>85</v>
      </c>
      <c r="AP413" s="3">
        <v>1999</v>
      </c>
      <c r="AQ413" s="3">
        <v>14</v>
      </c>
    </row>
    <row r="414" spans="1:43" x14ac:dyDescent="0.25">
      <c r="A414" s="3">
        <v>21210080</v>
      </c>
      <c r="B414" s="3" t="s">
        <v>2983</v>
      </c>
      <c r="C414" s="3">
        <v>4.4942777779999998</v>
      </c>
      <c r="D414" s="3">
        <v>-75.289944439999999</v>
      </c>
      <c r="E414" s="3">
        <v>1482</v>
      </c>
      <c r="F414" s="3" t="s">
        <v>72</v>
      </c>
      <c r="G414" s="3" t="s">
        <v>71</v>
      </c>
      <c r="H414" s="54">
        <v>94.6</v>
      </c>
      <c r="I414" s="54">
        <v>2006</v>
      </c>
      <c r="J414" s="54">
        <v>28</v>
      </c>
      <c r="K414" s="3">
        <v>80.7</v>
      </c>
      <c r="L414" s="3">
        <v>2008</v>
      </c>
      <c r="M414" s="3">
        <v>13</v>
      </c>
      <c r="N414" s="54">
        <v>74</v>
      </c>
      <c r="O414" s="54">
        <v>2024</v>
      </c>
      <c r="P414" s="54">
        <v>9</v>
      </c>
      <c r="Q414" s="3">
        <v>90</v>
      </c>
      <c r="R414" s="3">
        <v>2022</v>
      </c>
      <c r="S414" s="3">
        <v>16</v>
      </c>
      <c r="T414" s="54">
        <v>96</v>
      </c>
      <c r="U414" s="54">
        <v>2003</v>
      </c>
      <c r="V414" s="54">
        <v>18</v>
      </c>
      <c r="W414" s="3">
        <v>97.5</v>
      </c>
      <c r="X414" s="3">
        <v>2009</v>
      </c>
      <c r="Y414" s="3">
        <v>7</v>
      </c>
      <c r="Z414" s="54">
        <v>94.6</v>
      </c>
      <c r="AA414" s="54">
        <v>2004</v>
      </c>
      <c r="AB414" s="54">
        <v>24</v>
      </c>
      <c r="AC414" s="3">
        <v>114.6</v>
      </c>
      <c r="AD414" s="3">
        <v>1991</v>
      </c>
      <c r="AE414" s="3">
        <v>2</v>
      </c>
      <c r="AF414" s="54">
        <v>101</v>
      </c>
      <c r="AG414" s="54">
        <v>1985</v>
      </c>
      <c r="AH414" s="54">
        <v>17</v>
      </c>
      <c r="AI414" s="3">
        <v>99</v>
      </c>
      <c r="AJ414" s="3">
        <v>2017</v>
      </c>
      <c r="AK414" s="3">
        <v>3</v>
      </c>
      <c r="AL414" s="54">
        <v>96</v>
      </c>
      <c r="AM414" s="54">
        <v>2020</v>
      </c>
      <c r="AN414" s="54">
        <v>27</v>
      </c>
      <c r="AO414" s="3">
        <v>56.3</v>
      </c>
      <c r="AP414" s="3">
        <v>1999</v>
      </c>
      <c r="AQ414" s="3">
        <v>12</v>
      </c>
    </row>
    <row r="415" spans="1:43" x14ac:dyDescent="0.25">
      <c r="A415" s="3">
        <v>21210110</v>
      </c>
      <c r="B415" s="3" t="s">
        <v>2984</v>
      </c>
      <c r="C415" s="3">
        <v>4.5209444440000004</v>
      </c>
      <c r="D415" s="3">
        <v>-75.27788889</v>
      </c>
      <c r="E415" s="3">
        <v>2170</v>
      </c>
      <c r="F415" s="3" t="s">
        <v>72</v>
      </c>
      <c r="G415" s="3" t="s">
        <v>71</v>
      </c>
      <c r="H415" s="54">
        <v>80</v>
      </c>
      <c r="I415" s="54">
        <v>1986</v>
      </c>
      <c r="J415" s="54">
        <v>18</v>
      </c>
      <c r="K415" s="3">
        <v>62.9</v>
      </c>
      <c r="L415" s="3">
        <v>2012</v>
      </c>
      <c r="M415" s="3">
        <v>5</v>
      </c>
      <c r="N415" s="54">
        <v>92</v>
      </c>
      <c r="O415" s="54">
        <v>1999</v>
      </c>
      <c r="P415" s="54">
        <v>23</v>
      </c>
      <c r="Q415" s="3">
        <v>71</v>
      </c>
      <c r="R415" s="3">
        <v>1992</v>
      </c>
      <c r="S415" s="3">
        <v>22</v>
      </c>
      <c r="T415" s="54">
        <v>126.3</v>
      </c>
      <c r="U415" s="54">
        <v>2008</v>
      </c>
      <c r="V415" s="54">
        <v>22</v>
      </c>
      <c r="W415" s="3">
        <v>127.5</v>
      </c>
      <c r="X415" s="3">
        <v>1994</v>
      </c>
      <c r="Y415" s="3">
        <v>20</v>
      </c>
      <c r="Z415" s="54">
        <v>111.5</v>
      </c>
      <c r="AA415" s="54">
        <v>1987</v>
      </c>
      <c r="AB415" s="54">
        <v>4</v>
      </c>
      <c r="AC415" s="3">
        <v>98</v>
      </c>
      <c r="AD415" s="3">
        <v>1991</v>
      </c>
      <c r="AE415" s="3">
        <v>2</v>
      </c>
      <c r="AF415" s="54">
        <v>120.3</v>
      </c>
      <c r="AG415" s="54">
        <v>1996</v>
      </c>
      <c r="AH415" s="54">
        <v>30</v>
      </c>
      <c r="AI415" s="3">
        <v>92.3</v>
      </c>
      <c r="AJ415" s="3">
        <v>2021</v>
      </c>
      <c r="AK415" s="3">
        <v>16</v>
      </c>
      <c r="AL415" s="54">
        <v>58</v>
      </c>
      <c r="AM415" s="54">
        <v>1989</v>
      </c>
      <c r="AN415" s="54">
        <v>28</v>
      </c>
      <c r="AO415" s="3">
        <v>76.5</v>
      </c>
      <c r="AP415" s="3">
        <v>1995</v>
      </c>
      <c r="AQ415" s="3">
        <v>25</v>
      </c>
    </row>
    <row r="416" spans="1:43" x14ac:dyDescent="0.25">
      <c r="A416" s="3">
        <v>21210120</v>
      </c>
      <c r="B416" s="3" t="s">
        <v>2985</v>
      </c>
      <c r="C416" s="3">
        <v>4.4909166669999996</v>
      </c>
      <c r="D416" s="3">
        <v>-75.239416669999997</v>
      </c>
      <c r="E416" s="3">
        <v>1965</v>
      </c>
      <c r="F416" s="3" t="s">
        <v>72</v>
      </c>
      <c r="G416" s="3" t="s">
        <v>71</v>
      </c>
      <c r="H416" s="54">
        <v>64.400000000000006</v>
      </c>
      <c r="I416" s="54">
        <v>1994</v>
      </c>
      <c r="J416" s="54">
        <v>14</v>
      </c>
      <c r="K416" s="3">
        <v>130</v>
      </c>
      <c r="L416" s="3">
        <v>1984</v>
      </c>
      <c r="M416" s="3">
        <v>24</v>
      </c>
      <c r="N416" s="54">
        <v>99.3</v>
      </c>
      <c r="O416" s="54">
        <v>1989</v>
      </c>
      <c r="P416" s="54">
        <v>13</v>
      </c>
      <c r="Q416" s="3">
        <v>107.6</v>
      </c>
      <c r="R416" s="3">
        <v>1983</v>
      </c>
      <c r="S416" s="3">
        <v>13</v>
      </c>
      <c r="T416" s="54">
        <v>101.1</v>
      </c>
      <c r="U416" s="54">
        <v>1985</v>
      </c>
      <c r="V416" s="54">
        <v>8</v>
      </c>
      <c r="W416" s="3">
        <v>80</v>
      </c>
      <c r="X416" s="3">
        <v>2014</v>
      </c>
      <c r="Y416" s="3">
        <v>19</v>
      </c>
      <c r="Z416" s="54">
        <v>90</v>
      </c>
      <c r="AA416" s="54">
        <v>2012</v>
      </c>
      <c r="AB416" s="54">
        <v>18</v>
      </c>
      <c r="AC416" s="3">
        <v>111.8</v>
      </c>
      <c r="AD416" s="3">
        <v>1984</v>
      </c>
      <c r="AE416" s="3">
        <v>25</v>
      </c>
      <c r="AF416" s="54">
        <v>123</v>
      </c>
      <c r="AG416" s="54">
        <v>1985</v>
      </c>
      <c r="AH416" s="54">
        <v>17</v>
      </c>
      <c r="AI416" s="3">
        <v>119.3</v>
      </c>
      <c r="AJ416" s="3">
        <v>1982</v>
      </c>
      <c r="AK416" s="3">
        <v>18</v>
      </c>
      <c r="AL416" s="54">
        <v>105</v>
      </c>
      <c r="AM416" s="54">
        <v>1988</v>
      </c>
      <c r="AN416" s="54">
        <v>2</v>
      </c>
      <c r="AO416" s="3">
        <v>77</v>
      </c>
      <c r="AP416" s="3">
        <v>2010</v>
      </c>
      <c r="AQ416" s="3">
        <v>19</v>
      </c>
    </row>
    <row r="417" spans="1:43" x14ac:dyDescent="0.25">
      <c r="A417" s="3">
        <v>21210130</v>
      </c>
      <c r="B417" s="3" t="s">
        <v>2986</v>
      </c>
      <c r="C417" s="3">
        <v>4.3803333330000003</v>
      </c>
      <c r="D417" s="3">
        <v>-75.511750000000006</v>
      </c>
      <c r="E417" s="3">
        <v>295</v>
      </c>
      <c r="F417" s="3" t="s">
        <v>2274</v>
      </c>
      <c r="G417" s="3" t="s">
        <v>71</v>
      </c>
      <c r="H417" s="54">
        <v>40</v>
      </c>
      <c r="I417" s="54">
        <v>2017</v>
      </c>
      <c r="J417" s="54">
        <v>18</v>
      </c>
      <c r="K417" s="3">
        <v>50</v>
      </c>
      <c r="L417" s="3">
        <v>2002</v>
      </c>
      <c r="M417" s="3">
        <v>7</v>
      </c>
      <c r="N417" s="54">
        <v>57</v>
      </c>
      <c r="O417" s="54">
        <v>1989</v>
      </c>
      <c r="P417" s="54">
        <v>31</v>
      </c>
      <c r="Q417" s="3">
        <v>100</v>
      </c>
      <c r="R417" s="3">
        <v>1998</v>
      </c>
      <c r="S417" s="3">
        <v>25</v>
      </c>
      <c r="T417" s="54">
        <v>82</v>
      </c>
      <c r="U417" s="54">
        <v>1994</v>
      </c>
      <c r="V417" s="54">
        <v>9</v>
      </c>
      <c r="W417" s="3">
        <v>85</v>
      </c>
      <c r="X417" s="3">
        <v>1994</v>
      </c>
      <c r="Y417" s="3">
        <v>4</v>
      </c>
      <c r="Z417" s="54">
        <v>60</v>
      </c>
      <c r="AA417" s="54">
        <v>2007</v>
      </c>
      <c r="AB417" s="54">
        <v>15</v>
      </c>
      <c r="AC417" s="3">
        <v>51.1</v>
      </c>
      <c r="AD417" s="3">
        <v>1994</v>
      </c>
      <c r="AE417" s="3">
        <v>25</v>
      </c>
      <c r="AF417" s="54">
        <v>90.3</v>
      </c>
      <c r="AG417" s="54">
        <v>1994</v>
      </c>
      <c r="AH417" s="54">
        <v>27</v>
      </c>
      <c r="AI417" s="3">
        <v>90.4</v>
      </c>
      <c r="AJ417" s="3">
        <v>1994</v>
      </c>
      <c r="AK417" s="3">
        <v>27</v>
      </c>
      <c r="AL417" s="54">
        <v>100.3</v>
      </c>
      <c r="AM417" s="54">
        <v>1994</v>
      </c>
      <c r="AN417" s="54">
        <v>19</v>
      </c>
      <c r="AO417" s="3">
        <v>75.400000000000006</v>
      </c>
      <c r="AP417" s="3">
        <v>1994</v>
      </c>
      <c r="AQ417" s="3">
        <v>24</v>
      </c>
    </row>
    <row r="418" spans="1:43" x14ac:dyDescent="0.25">
      <c r="A418" s="3">
        <v>21210140</v>
      </c>
      <c r="B418" s="3" t="s">
        <v>2987</v>
      </c>
      <c r="C418" s="3">
        <v>4.35128</v>
      </c>
      <c r="D418" s="3">
        <v>-75.512460000000004</v>
      </c>
      <c r="E418" s="3">
        <v>2203</v>
      </c>
      <c r="F418" s="3" t="s">
        <v>2274</v>
      </c>
      <c r="G418" s="3" t="s">
        <v>71</v>
      </c>
      <c r="H418" s="54">
        <v>100.2</v>
      </c>
      <c r="I418" s="54">
        <v>2005</v>
      </c>
      <c r="J418" s="54">
        <v>23</v>
      </c>
      <c r="K418" s="3">
        <v>76</v>
      </c>
      <c r="L418" s="3">
        <v>2021</v>
      </c>
      <c r="M418" s="3">
        <v>9</v>
      </c>
      <c r="N418" s="54">
        <v>90</v>
      </c>
      <c r="O418" s="54">
        <v>2021</v>
      </c>
      <c r="P418" s="54">
        <v>1</v>
      </c>
      <c r="Q418" s="3">
        <v>45</v>
      </c>
      <c r="R418" s="3">
        <v>1992</v>
      </c>
      <c r="S418" s="3">
        <v>4</v>
      </c>
      <c r="T418" s="54">
        <v>52.1</v>
      </c>
      <c r="U418" s="54">
        <v>1988</v>
      </c>
      <c r="V418" s="54">
        <v>30</v>
      </c>
      <c r="W418" s="3">
        <v>75.400000000000006</v>
      </c>
      <c r="X418" s="3">
        <v>2000</v>
      </c>
      <c r="Y418" s="3">
        <v>16</v>
      </c>
      <c r="Z418" s="54">
        <v>43.6</v>
      </c>
      <c r="AA418" s="54">
        <v>1994</v>
      </c>
      <c r="AB418" s="54">
        <v>25</v>
      </c>
      <c r="AC418" s="3">
        <v>54.5</v>
      </c>
      <c r="AD418" s="3">
        <v>1994</v>
      </c>
      <c r="AE418" s="3">
        <v>9</v>
      </c>
      <c r="AF418" s="54">
        <v>45.5</v>
      </c>
      <c r="AG418" s="54">
        <v>2011</v>
      </c>
      <c r="AH418" s="54">
        <v>10</v>
      </c>
      <c r="AI418" s="3">
        <v>42</v>
      </c>
      <c r="AJ418" s="3">
        <v>1996</v>
      </c>
      <c r="AK418" s="3">
        <v>19</v>
      </c>
      <c r="AL418" s="54">
        <v>43.8</v>
      </c>
      <c r="AM418" s="54">
        <v>1999</v>
      </c>
      <c r="AN418" s="54">
        <v>23</v>
      </c>
      <c r="AO418" s="3">
        <v>75.7</v>
      </c>
      <c r="AP418" s="3">
        <v>2001</v>
      </c>
      <c r="AQ418" s="3">
        <v>19</v>
      </c>
    </row>
    <row r="419" spans="1:43" x14ac:dyDescent="0.25">
      <c r="A419" s="3">
        <v>21210150</v>
      </c>
      <c r="B419" s="3" t="s">
        <v>2988</v>
      </c>
      <c r="C419" s="3">
        <v>4.2843888889999997</v>
      </c>
      <c r="D419" s="3">
        <v>-75.542333330000005</v>
      </c>
      <c r="E419" s="3">
        <v>3280</v>
      </c>
      <c r="F419" s="3" t="s">
        <v>2274</v>
      </c>
      <c r="G419" s="3" t="s">
        <v>71</v>
      </c>
      <c r="H419" s="54">
        <v>40.5</v>
      </c>
      <c r="I419" s="54">
        <v>1984</v>
      </c>
      <c r="J419" s="54">
        <v>24</v>
      </c>
      <c r="K419" s="3">
        <v>53</v>
      </c>
      <c r="L419" s="3">
        <v>2010</v>
      </c>
      <c r="M419" s="3">
        <v>26</v>
      </c>
      <c r="N419" s="54">
        <v>80</v>
      </c>
      <c r="O419" s="54">
        <v>2023</v>
      </c>
      <c r="P419" s="54">
        <v>4</v>
      </c>
      <c r="Q419" s="3">
        <v>90</v>
      </c>
      <c r="R419" s="3">
        <v>2010</v>
      </c>
      <c r="S419" s="3">
        <v>13</v>
      </c>
      <c r="T419" s="54">
        <v>80.7</v>
      </c>
      <c r="U419" s="54">
        <v>1991</v>
      </c>
      <c r="V419" s="54">
        <v>30</v>
      </c>
      <c r="W419" s="3">
        <v>92.5</v>
      </c>
      <c r="X419" s="3">
        <v>1997</v>
      </c>
      <c r="Y419" s="3">
        <v>18</v>
      </c>
      <c r="Z419" s="54">
        <v>75</v>
      </c>
      <c r="AA419" s="54">
        <v>2018</v>
      </c>
      <c r="AB419" s="54">
        <v>30</v>
      </c>
      <c r="AC419" s="3">
        <v>102</v>
      </c>
      <c r="AD419" s="3">
        <v>1996</v>
      </c>
      <c r="AE419" s="3">
        <v>25</v>
      </c>
      <c r="AF419" s="54">
        <v>70</v>
      </c>
      <c r="AG419" s="54">
        <v>1999</v>
      </c>
      <c r="AH419" s="54">
        <v>29</v>
      </c>
      <c r="AI419" s="3">
        <v>46</v>
      </c>
      <c r="AJ419" s="3">
        <v>2016</v>
      </c>
      <c r="AK419" s="3">
        <v>28</v>
      </c>
      <c r="AL419" s="54">
        <v>95</v>
      </c>
      <c r="AM419" s="54">
        <v>1990</v>
      </c>
      <c r="AN419" s="54">
        <v>21</v>
      </c>
      <c r="AO419" s="3">
        <v>74</v>
      </c>
      <c r="AP419" s="3">
        <v>2010</v>
      </c>
      <c r="AQ419" s="3">
        <v>15</v>
      </c>
    </row>
    <row r="420" spans="1:43" x14ac:dyDescent="0.25">
      <c r="A420" s="3">
        <v>21210170</v>
      </c>
      <c r="B420" s="3" t="s">
        <v>2989</v>
      </c>
      <c r="C420" s="3">
        <v>4.331888889</v>
      </c>
      <c r="D420" s="3">
        <v>-75.40133333</v>
      </c>
      <c r="E420" s="3">
        <v>2212</v>
      </c>
      <c r="F420" s="3" t="s">
        <v>72</v>
      </c>
      <c r="G420" s="3" t="s">
        <v>71</v>
      </c>
      <c r="H420" s="54">
        <v>43</v>
      </c>
      <c r="I420" s="54">
        <v>1992</v>
      </c>
      <c r="J420" s="54">
        <v>31</v>
      </c>
      <c r="K420" s="3">
        <v>80</v>
      </c>
      <c r="L420" s="3">
        <v>1998</v>
      </c>
      <c r="M420" s="3">
        <v>14</v>
      </c>
      <c r="N420" s="54">
        <v>95</v>
      </c>
      <c r="O420" s="54">
        <v>2015</v>
      </c>
      <c r="P420" s="54">
        <v>15</v>
      </c>
      <c r="Q420" s="3">
        <v>86</v>
      </c>
      <c r="R420" s="3">
        <v>1988</v>
      </c>
      <c r="S420" s="3">
        <v>2</v>
      </c>
      <c r="T420" s="54">
        <v>90</v>
      </c>
      <c r="U420" s="54">
        <v>1990</v>
      </c>
      <c r="V420" s="54">
        <v>7</v>
      </c>
      <c r="W420" s="3">
        <v>112.2</v>
      </c>
      <c r="X420" s="3">
        <v>2000</v>
      </c>
      <c r="Y420" s="3">
        <v>16</v>
      </c>
      <c r="Z420" s="54">
        <v>62</v>
      </c>
      <c r="AA420" s="54">
        <v>1987</v>
      </c>
      <c r="AB420" s="54">
        <v>24</v>
      </c>
      <c r="AC420" s="3">
        <v>74.400000000000006</v>
      </c>
      <c r="AD420" s="3">
        <v>2007</v>
      </c>
      <c r="AE420" s="3">
        <v>28</v>
      </c>
      <c r="AF420" s="54">
        <v>73</v>
      </c>
      <c r="AG420" s="54">
        <v>2014</v>
      </c>
      <c r="AH420" s="54">
        <v>11</v>
      </c>
      <c r="AI420" s="3">
        <v>83</v>
      </c>
      <c r="AJ420" s="3">
        <v>1989</v>
      </c>
      <c r="AK420" s="3">
        <v>8</v>
      </c>
      <c r="AL420" s="54">
        <v>74.8</v>
      </c>
      <c r="AM420" s="54">
        <v>2016</v>
      </c>
      <c r="AN420" s="54">
        <v>10</v>
      </c>
      <c r="AO420" s="3">
        <v>51.3</v>
      </c>
      <c r="AP420" s="3">
        <v>2000</v>
      </c>
      <c r="AQ420" s="3">
        <v>18</v>
      </c>
    </row>
    <row r="421" spans="1:43" x14ac:dyDescent="0.25">
      <c r="A421" s="3">
        <v>21210180</v>
      </c>
      <c r="B421" s="3" t="s">
        <v>2990</v>
      </c>
      <c r="C421" s="3">
        <v>4.5194999999999999</v>
      </c>
      <c r="D421" s="3">
        <v>-75.409833329999998</v>
      </c>
      <c r="E421" s="3">
        <v>1969</v>
      </c>
      <c r="F421" s="3" t="s">
        <v>72</v>
      </c>
      <c r="G421" s="3" t="s">
        <v>71</v>
      </c>
      <c r="H421" s="54">
        <v>33</v>
      </c>
      <c r="I421" s="54">
        <v>2015</v>
      </c>
      <c r="J421" s="54">
        <v>21</v>
      </c>
      <c r="K421" s="3">
        <v>50</v>
      </c>
      <c r="L421" s="3">
        <v>2025</v>
      </c>
      <c r="M421" s="3">
        <v>26</v>
      </c>
      <c r="N421" s="54">
        <v>80</v>
      </c>
      <c r="O421" s="54">
        <v>2021</v>
      </c>
      <c r="P421" s="54">
        <v>17</v>
      </c>
      <c r="Q421" s="3">
        <v>55</v>
      </c>
      <c r="R421" s="3">
        <v>1987</v>
      </c>
      <c r="S421" s="3">
        <v>3</v>
      </c>
      <c r="T421" s="54">
        <v>73</v>
      </c>
      <c r="U421" s="54">
        <v>2024</v>
      </c>
      <c r="V421" s="54">
        <v>4</v>
      </c>
      <c r="W421" s="3">
        <v>64</v>
      </c>
      <c r="X421" s="3">
        <v>2021</v>
      </c>
      <c r="Y421" s="3">
        <v>20</v>
      </c>
      <c r="Z421" s="54">
        <v>60</v>
      </c>
      <c r="AA421" s="54">
        <v>2004</v>
      </c>
      <c r="AB421" s="54">
        <v>3</v>
      </c>
      <c r="AC421" s="3">
        <v>60</v>
      </c>
      <c r="AD421" s="3">
        <v>1988</v>
      </c>
      <c r="AE421" s="3">
        <v>21</v>
      </c>
      <c r="AF421" s="54">
        <v>99</v>
      </c>
      <c r="AG421" s="54">
        <v>1999</v>
      </c>
      <c r="AH421" s="54">
        <v>6</v>
      </c>
      <c r="AI421" s="3">
        <v>40</v>
      </c>
      <c r="AJ421" s="3">
        <v>1987</v>
      </c>
      <c r="AK421" s="3">
        <v>12</v>
      </c>
      <c r="AL421" s="54">
        <v>90</v>
      </c>
      <c r="AM421" s="54">
        <v>2010</v>
      </c>
      <c r="AN421" s="54">
        <v>28</v>
      </c>
      <c r="AO421" s="3">
        <v>50</v>
      </c>
      <c r="AP421" s="3">
        <v>1993</v>
      </c>
      <c r="AQ421" s="3">
        <v>14</v>
      </c>
    </row>
    <row r="422" spans="1:43" x14ac:dyDescent="0.25">
      <c r="A422" s="3">
        <v>21210190</v>
      </c>
      <c r="B422" s="3" t="s">
        <v>2991</v>
      </c>
      <c r="C422" s="3">
        <v>4.275163</v>
      </c>
      <c r="D422" s="3">
        <v>-75.149409000000006</v>
      </c>
      <c r="E422" s="3">
        <v>1194</v>
      </c>
      <c r="F422" s="3" t="s">
        <v>240</v>
      </c>
      <c r="G422" s="3" t="s">
        <v>71</v>
      </c>
      <c r="H422" s="54">
        <v>90</v>
      </c>
      <c r="I422" s="54">
        <v>2015</v>
      </c>
      <c r="J422" s="54">
        <v>31</v>
      </c>
      <c r="K422" s="3">
        <v>115</v>
      </c>
      <c r="L422" s="3">
        <v>1989</v>
      </c>
      <c r="M422" s="3">
        <v>1</v>
      </c>
      <c r="N422" s="54">
        <v>85</v>
      </c>
      <c r="O422" s="54">
        <v>2008</v>
      </c>
      <c r="P422" s="54">
        <v>16</v>
      </c>
      <c r="Q422" s="3">
        <v>125</v>
      </c>
      <c r="R422" s="3">
        <v>1998</v>
      </c>
      <c r="S422" s="3">
        <v>3</v>
      </c>
      <c r="T422" s="54">
        <v>150</v>
      </c>
      <c r="U422" s="54">
        <v>1998</v>
      </c>
      <c r="V422" s="54">
        <v>28</v>
      </c>
      <c r="W422" s="3">
        <v>106</v>
      </c>
      <c r="X422" s="3">
        <v>2006</v>
      </c>
      <c r="Y422" s="3">
        <v>5</v>
      </c>
      <c r="Z422" s="54">
        <v>178</v>
      </c>
      <c r="AA422" s="54">
        <v>2010</v>
      </c>
      <c r="AB422" s="54">
        <v>8</v>
      </c>
      <c r="AC422" s="3">
        <v>100</v>
      </c>
      <c r="AD422" s="3">
        <v>2021</v>
      </c>
      <c r="AE422" s="3">
        <v>31</v>
      </c>
      <c r="AF422" s="54">
        <v>125</v>
      </c>
      <c r="AG422" s="54">
        <v>2002</v>
      </c>
      <c r="AH422" s="54">
        <v>25</v>
      </c>
      <c r="AI422" s="3">
        <v>115</v>
      </c>
      <c r="AJ422" s="3">
        <v>2003</v>
      </c>
      <c r="AK422" s="3">
        <v>8</v>
      </c>
      <c r="AL422" s="54">
        <v>85</v>
      </c>
      <c r="AM422" s="54">
        <v>2006</v>
      </c>
      <c r="AN422" s="54">
        <v>11</v>
      </c>
      <c r="AO422" s="3">
        <v>80</v>
      </c>
      <c r="AP422" s="3">
        <v>1998</v>
      </c>
      <c r="AQ422" s="3">
        <v>6</v>
      </c>
    </row>
    <row r="423" spans="1:43" x14ac:dyDescent="0.25">
      <c r="A423" s="3">
        <v>21210200</v>
      </c>
      <c r="B423" s="3" t="s">
        <v>2992</v>
      </c>
      <c r="C423" s="3">
        <v>4.3351388890000004</v>
      </c>
      <c r="D423" s="3">
        <v>-75.073444440000003</v>
      </c>
      <c r="E423" s="3">
        <v>728</v>
      </c>
      <c r="F423" s="3" t="s">
        <v>72</v>
      </c>
      <c r="G423" s="3" t="s">
        <v>71</v>
      </c>
      <c r="H423" s="54">
        <v>150</v>
      </c>
      <c r="I423" s="54">
        <v>2008</v>
      </c>
      <c r="J423" s="54">
        <v>17</v>
      </c>
      <c r="K423" s="3">
        <v>77</v>
      </c>
      <c r="L423" s="3">
        <v>1996</v>
      </c>
      <c r="M423" s="3">
        <v>10</v>
      </c>
      <c r="N423" s="54">
        <v>111</v>
      </c>
      <c r="O423" s="54">
        <v>1994</v>
      </c>
      <c r="P423" s="54">
        <v>30</v>
      </c>
      <c r="Q423" s="3">
        <v>114</v>
      </c>
      <c r="R423" s="3">
        <v>1998</v>
      </c>
      <c r="S423" s="3">
        <v>13</v>
      </c>
      <c r="T423" s="54">
        <v>110</v>
      </c>
      <c r="U423" s="54">
        <v>1991</v>
      </c>
      <c r="V423" s="54">
        <v>3</v>
      </c>
      <c r="W423" s="3">
        <v>131</v>
      </c>
      <c r="X423" s="3">
        <v>1997</v>
      </c>
      <c r="Y423" s="3">
        <v>18</v>
      </c>
      <c r="Z423" s="54">
        <v>120</v>
      </c>
      <c r="AA423" s="54">
        <v>2022</v>
      </c>
      <c r="AB423" s="54">
        <v>11</v>
      </c>
      <c r="AC423" s="3">
        <v>99</v>
      </c>
      <c r="AD423" s="3">
        <v>2025</v>
      </c>
      <c r="AE423" s="3">
        <v>8</v>
      </c>
      <c r="AF423" s="54">
        <v>90</v>
      </c>
      <c r="AG423" s="54">
        <v>2002</v>
      </c>
      <c r="AH423" s="54">
        <v>25</v>
      </c>
      <c r="AI423" s="3">
        <v>100</v>
      </c>
      <c r="AJ423" s="3">
        <v>2003</v>
      </c>
      <c r="AK423" s="3">
        <v>30</v>
      </c>
      <c r="AL423" s="54">
        <v>140</v>
      </c>
      <c r="AM423" s="54">
        <v>2014</v>
      </c>
      <c r="AN423" s="54">
        <v>6</v>
      </c>
      <c r="AO423" s="3">
        <v>130</v>
      </c>
      <c r="AP423" s="3">
        <v>2007</v>
      </c>
      <c r="AQ423" s="3">
        <v>24</v>
      </c>
    </row>
    <row r="424" spans="1:43" x14ac:dyDescent="0.25">
      <c r="A424" s="3">
        <v>21210220</v>
      </c>
      <c r="B424" s="3" t="s">
        <v>2993</v>
      </c>
      <c r="C424" s="3">
        <v>4.5805309999999997</v>
      </c>
      <c r="D424" s="3">
        <v>-75.326926999999998</v>
      </c>
      <c r="E424" s="3">
        <v>2272</v>
      </c>
      <c r="F424" s="3" t="s">
        <v>72</v>
      </c>
      <c r="G424" s="3" t="s">
        <v>71</v>
      </c>
      <c r="H424" s="54">
        <v>50</v>
      </c>
      <c r="I424" s="54">
        <v>1986</v>
      </c>
      <c r="J424" s="54">
        <v>18</v>
      </c>
      <c r="K424" s="3">
        <v>40</v>
      </c>
      <c r="L424" s="3">
        <v>1976</v>
      </c>
      <c r="M424" s="3">
        <v>22</v>
      </c>
      <c r="N424" s="54">
        <v>66</v>
      </c>
      <c r="O424" s="54">
        <v>1985</v>
      </c>
      <c r="P424" s="54">
        <v>29</v>
      </c>
      <c r="Q424" s="3">
        <v>60.7</v>
      </c>
      <c r="R424" s="3">
        <v>1987</v>
      </c>
      <c r="S424" s="3">
        <v>15</v>
      </c>
      <c r="T424" s="54">
        <v>78</v>
      </c>
      <c r="U424" s="54">
        <v>1995</v>
      </c>
      <c r="V424" s="54">
        <v>24</v>
      </c>
      <c r="W424" s="3">
        <v>93</v>
      </c>
      <c r="X424" s="3">
        <v>2009</v>
      </c>
      <c r="Y424" s="3">
        <v>8</v>
      </c>
      <c r="Z424" s="54">
        <v>55</v>
      </c>
      <c r="AA424" s="54">
        <v>1977</v>
      </c>
      <c r="AB424" s="54">
        <v>31</v>
      </c>
      <c r="AC424" s="3">
        <v>63</v>
      </c>
      <c r="AD424" s="3">
        <v>2023</v>
      </c>
      <c r="AE424" s="3">
        <v>12</v>
      </c>
      <c r="AF424" s="54">
        <v>110</v>
      </c>
      <c r="AG424" s="54">
        <v>1975</v>
      </c>
      <c r="AH424" s="54">
        <v>25</v>
      </c>
      <c r="AI424" s="3">
        <v>64.2</v>
      </c>
      <c r="AJ424" s="3">
        <v>1990</v>
      </c>
      <c r="AK424" s="3">
        <v>30</v>
      </c>
      <c r="AL424" s="54">
        <v>67</v>
      </c>
      <c r="AM424" s="54">
        <v>2008</v>
      </c>
      <c r="AN424" s="54">
        <v>22</v>
      </c>
      <c r="AO424" s="3">
        <v>39</v>
      </c>
      <c r="AP424" s="3">
        <v>1972</v>
      </c>
      <c r="AQ424" s="3">
        <v>1</v>
      </c>
    </row>
    <row r="425" spans="1:43" x14ac:dyDescent="0.25">
      <c r="A425" s="3">
        <v>21210230</v>
      </c>
      <c r="B425" s="3" t="s">
        <v>2994</v>
      </c>
      <c r="C425" s="3">
        <v>4.43641095</v>
      </c>
      <c r="D425" s="3">
        <v>-75.208417299999994</v>
      </c>
      <c r="E425" s="3">
        <v>1230</v>
      </c>
      <c r="F425" s="3" t="s">
        <v>72</v>
      </c>
      <c r="G425" s="3" t="s">
        <v>71</v>
      </c>
      <c r="H425" s="54">
        <v>121.7</v>
      </c>
      <c r="I425" s="54">
        <v>2014</v>
      </c>
      <c r="J425" s="54">
        <v>8</v>
      </c>
      <c r="K425" s="3">
        <v>104</v>
      </c>
      <c r="L425" s="3">
        <v>1998</v>
      </c>
      <c r="M425" s="3">
        <v>8</v>
      </c>
      <c r="N425" s="54">
        <v>119.3</v>
      </c>
      <c r="O425" s="54">
        <v>2022</v>
      </c>
      <c r="P425" s="54">
        <v>20</v>
      </c>
      <c r="Q425" s="3">
        <v>112.1</v>
      </c>
      <c r="R425" s="3">
        <v>2025</v>
      </c>
      <c r="S425" s="3">
        <v>19</v>
      </c>
      <c r="T425" s="54">
        <v>135</v>
      </c>
      <c r="U425" s="54">
        <v>2000</v>
      </c>
      <c r="V425" s="54">
        <v>22</v>
      </c>
      <c r="W425" s="3">
        <v>93.4</v>
      </c>
      <c r="X425" s="3">
        <v>2018</v>
      </c>
      <c r="Y425" s="3">
        <v>27</v>
      </c>
      <c r="Z425" s="54">
        <v>67.2</v>
      </c>
      <c r="AA425" s="54">
        <v>2010</v>
      </c>
      <c r="AB425" s="54">
        <v>6</v>
      </c>
      <c r="AC425" s="3">
        <v>60.7</v>
      </c>
      <c r="AD425" s="3">
        <v>2024</v>
      </c>
      <c r="AE425" s="3">
        <v>25</v>
      </c>
      <c r="AF425" s="54">
        <v>136</v>
      </c>
      <c r="AG425" s="54">
        <v>1999</v>
      </c>
      <c r="AH425" s="54">
        <v>16</v>
      </c>
      <c r="AI425" s="3">
        <v>126.6</v>
      </c>
      <c r="AJ425" s="3">
        <v>2022</v>
      </c>
      <c r="AK425" s="3">
        <v>19</v>
      </c>
      <c r="AL425" s="54">
        <v>126</v>
      </c>
      <c r="AM425" s="54">
        <v>2011</v>
      </c>
      <c r="AN425" s="54">
        <v>12</v>
      </c>
      <c r="AO425" s="3">
        <v>105</v>
      </c>
      <c r="AP425" s="3">
        <v>2001</v>
      </c>
      <c r="AQ425" s="3">
        <v>26</v>
      </c>
    </row>
    <row r="426" spans="1:43" x14ac:dyDescent="0.25">
      <c r="A426" s="3">
        <v>21210240</v>
      </c>
      <c r="B426" s="3" t="s">
        <v>2995</v>
      </c>
      <c r="C426" s="3">
        <v>4.4527999999999999</v>
      </c>
      <c r="D426" s="3">
        <v>-75.223179999999999</v>
      </c>
      <c r="E426" s="3">
        <v>1227</v>
      </c>
      <c r="F426" s="3" t="s">
        <v>72</v>
      </c>
      <c r="G426" s="3" t="s">
        <v>71</v>
      </c>
      <c r="H426" s="54">
        <v>113</v>
      </c>
      <c r="I426" s="54">
        <v>2021</v>
      </c>
      <c r="J426" s="54">
        <v>2</v>
      </c>
      <c r="K426" s="3">
        <v>86.2</v>
      </c>
      <c r="L426" s="3">
        <v>2020</v>
      </c>
      <c r="M426" s="3">
        <v>22</v>
      </c>
      <c r="N426" s="54">
        <v>88</v>
      </c>
      <c r="O426" s="54">
        <v>2022</v>
      </c>
      <c r="P426" s="54">
        <v>20</v>
      </c>
      <c r="Q426" s="3">
        <v>135</v>
      </c>
      <c r="R426" s="3">
        <v>2013</v>
      </c>
      <c r="S426" s="3">
        <v>18</v>
      </c>
      <c r="T426" s="54">
        <v>137</v>
      </c>
      <c r="U426" s="54">
        <v>2022</v>
      </c>
      <c r="V426" s="54">
        <v>11</v>
      </c>
      <c r="W426" s="3">
        <v>91</v>
      </c>
      <c r="X426" s="3">
        <v>2022</v>
      </c>
      <c r="Y426" s="3">
        <v>3</v>
      </c>
      <c r="Z426" s="54">
        <v>56</v>
      </c>
      <c r="AA426" s="54">
        <v>2010</v>
      </c>
      <c r="AB426" s="54">
        <v>14</v>
      </c>
      <c r="AC426" s="3">
        <v>87</v>
      </c>
      <c r="AD426" s="3">
        <v>2024</v>
      </c>
      <c r="AE426" s="3">
        <v>25</v>
      </c>
      <c r="AF426" s="54">
        <v>125.6</v>
      </c>
      <c r="AG426" s="54">
        <v>1999</v>
      </c>
      <c r="AH426" s="54">
        <v>16</v>
      </c>
      <c r="AI426" s="3">
        <v>92.5</v>
      </c>
      <c r="AJ426" s="3">
        <v>2019</v>
      </c>
      <c r="AK426" s="3">
        <v>6</v>
      </c>
      <c r="AL426" s="54">
        <v>135</v>
      </c>
      <c r="AM426" s="54">
        <v>2011</v>
      </c>
      <c r="AN426" s="54">
        <v>12</v>
      </c>
      <c r="AO426" s="3">
        <v>91.7</v>
      </c>
      <c r="AP426" s="3">
        <v>1998</v>
      </c>
      <c r="AQ426" s="3">
        <v>11</v>
      </c>
    </row>
    <row r="427" spans="1:43" x14ac:dyDescent="0.25">
      <c r="A427" s="3">
        <v>21210260</v>
      </c>
      <c r="B427" s="3" t="s">
        <v>2996</v>
      </c>
      <c r="C427" s="3">
        <v>4.601127</v>
      </c>
      <c r="D427" s="3">
        <v>-75.331132999999994</v>
      </c>
      <c r="E427" s="3">
        <v>2579</v>
      </c>
      <c r="F427" s="3" t="s">
        <v>72</v>
      </c>
      <c r="G427" s="3" t="s">
        <v>71</v>
      </c>
      <c r="H427" s="54">
        <v>50</v>
      </c>
      <c r="I427" s="54">
        <v>2009</v>
      </c>
      <c r="J427" s="54">
        <v>31</v>
      </c>
      <c r="K427" s="3">
        <v>30</v>
      </c>
      <c r="L427" s="3">
        <v>2011</v>
      </c>
      <c r="M427" s="3">
        <v>11</v>
      </c>
      <c r="N427" s="54">
        <v>40</v>
      </c>
      <c r="O427" s="54">
        <v>2025</v>
      </c>
      <c r="P427" s="54">
        <v>30</v>
      </c>
      <c r="Q427" s="3">
        <v>115</v>
      </c>
      <c r="R427" s="3">
        <v>2022</v>
      </c>
      <c r="S427" s="3">
        <v>11</v>
      </c>
      <c r="T427" s="54">
        <v>100</v>
      </c>
      <c r="U427" s="54">
        <v>2017</v>
      </c>
      <c r="V427" s="54">
        <v>7</v>
      </c>
      <c r="W427" s="3">
        <v>65</v>
      </c>
      <c r="X427" s="3">
        <v>2009</v>
      </c>
      <c r="Y427" s="3">
        <v>7</v>
      </c>
      <c r="Z427" s="54">
        <v>111</v>
      </c>
      <c r="AA427" s="54">
        <v>2017</v>
      </c>
      <c r="AB427" s="54">
        <v>2</v>
      </c>
      <c r="AC427" s="3">
        <v>55</v>
      </c>
      <c r="AD427" s="3">
        <v>2013</v>
      </c>
      <c r="AE427" s="3">
        <v>10</v>
      </c>
      <c r="AF427" s="54">
        <v>73</v>
      </c>
      <c r="AG427" s="54">
        <v>2024</v>
      </c>
      <c r="AH427" s="54">
        <v>4</v>
      </c>
      <c r="AI427" s="3">
        <v>88</v>
      </c>
      <c r="AJ427" s="3">
        <v>2019</v>
      </c>
      <c r="AK427" s="3">
        <v>8</v>
      </c>
      <c r="AL427" s="54">
        <v>80</v>
      </c>
      <c r="AM427" s="54">
        <v>2017</v>
      </c>
      <c r="AN427" s="54">
        <v>18</v>
      </c>
      <c r="AO427" s="3">
        <v>44</v>
      </c>
      <c r="AP427" s="3">
        <v>2005</v>
      </c>
      <c r="AQ427" s="3">
        <v>8</v>
      </c>
    </row>
    <row r="428" spans="1:43" x14ac:dyDescent="0.25">
      <c r="A428" s="3">
        <v>21215080</v>
      </c>
      <c r="B428" s="3" t="s">
        <v>2997</v>
      </c>
      <c r="C428" s="3">
        <v>4.2315277780000002</v>
      </c>
      <c r="D428" s="3">
        <v>-74.995361110000005</v>
      </c>
      <c r="E428" s="3">
        <v>432</v>
      </c>
      <c r="F428" s="3" t="s">
        <v>995</v>
      </c>
      <c r="G428" s="3" t="s">
        <v>71</v>
      </c>
      <c r="H428" s="54">
        <v>133</v>
      </c>
      <c r="I428" s="54">
        <v>2008</v>
      </c>
      <c r="J428" s="54">
        <v>25</v>
      </c>
      <c r="K428" s="3">
        <v>123</v>
      </c>
      <c r="L428" s="3">
        <v>1986</v>
      </c>
      <c r="M428" s="3">
        <v>23</v>
      </c>
      <c r="N428" s="54">
        <v>128</v>
      </c>
      <c r="O428" s="54">
        <v>1994</v>
      </c>
      <c r="P428" s="54">
        <v>10</v>
      </c>
      <c r="Q428" s="3">
        <v>136</v>
      </c>
      <c r="R428" s="3">
        <v>2010</v>
      </c>
      <c r="S428" s="3">
        <v>13</v>
      </c>
      <c r="T428" s="54">
        <v>133.9</v>
      </c>
      <c r="U428" s="54">
        <v>1973</v>
      </c>
      <c r="V428" s="54">
        <v>18</v>
      </c>
      <c r="W428" s="3">
        <v>113.7</v>
      </c>
      <c r="X428" s="3">
        <v>1977</v>
      </c>
      <c r="Y428" s="3">
        <v>3</v>
      </c>
      <c r="Z428" s="54">
        <v>95</v>
      </c>
      <c r="AA428" s="54">
        <v>1996</v>
      </c>
      <c r="AB428" s="54">
        <v>9</v>
      </c>
      <c r="AC428" s="3">
        <v>69</v>
      </c>
      <c r="AD428" s="3">
        <v>1988</v>
      </c>
      <c r="AE428" s="3">
        <v>30</v>
      </c>
      <c r="AF428" s="54">
        <v>135</v>
      </c>
      <c r="AG428" s="54">
        <v>1992</v>
      </c>
      <c r="AH428" s="54">
        <v>14</v>
      </c>
      <c r="AI428" s="3">
        <v>104</v>
      </c>
      <c r="AJ428" s="3">
        <v>2000</v>
      </c>
      <c r="AK428" s="3">
        <v>25</v>
      </c>
      <c r="AL428" s="54">
        <v>100</v>
      </c>
      <c r="AM428" s="54">
        <v>1993</v>
      </c>
      <c r="AN428" s="54">
        <v>8</v>
      </c>
      <c r="AO428" s="3">
        <v>73.2</v>
      </c>
      <c r="AP428" s="3">
        <v>2000</v>
      </c>
      <c r="AQ428" s="3">
        <v>24</v>
      </c>
    </row>
    <row r="429" spans="1:43" x14ac:dyDescent="0.25">
      <c r="A429" s="3">
        <v>21215130</v>
      </c>
      <c r="B429" s="3" t="s">
        <v>2998</v>
      </c>
      <c r="C429" s="3">
        <v>4.3413888890000001</v>
      </c>
      <c r="D429" s="3">
        <v>-75.518583329999998</v>
      </c>
      <c r="E429" s="3">
        <v>2229</v>
      </c>
      <c r="F429" s="3" t="s">
        <v>2274</v>
      </c>
      <c r="G429" s="3" t="s">
        <v>71</v>
      </c>
      <c r="H429" s="54">
        <v>41.5</v>
      </c>
      <c r="I429" s="54">
        <v>1994</v>
      </c>
      <c r="J429" s="54">
        <v>31</v>
      </c>
      <c r="K429" s="3">
        <v>34.4</v>
      </c>
      <c r="L429" s="3">
        <v>2012</v>
      </c>
      <c r="M429" s="3">
        <v>5</v>
      </c>
      <c r="N429" s="54">
        <v>40.1</v>
      </c>
      <c r="O429" s="54">
        <v>1994</v>
      </c>
      <c r="P429" s="54">
        <v>31</v>
      </c>
      <c r="Q429" s="3">
        <v>41.1</v>
      </c>
      <c r="R429" s="3">
        <v>1993</v>
      </c>
      <c r="S429" s="3">
        <v>20</v>
      </c>
      <c r="T429" s="54">
        <v>83</v>
      </c>
      <c r="U429" s="54">
        <v>1997</v>
      </c>
      <c r="V429" s="54">
        <v>10</v>
      </c>
      <c r="W429" s="3">
        <v>33.9</v>
      </c>
      <c r="X429" s="3">
        <v>1994</v>
      </c>
      <c r="Y429" s="3">
        <v>6</v>
      </c>
      <c r="Z429" s="54">
        <v>41.1</v>
      </c>
      <c r="AA429" s="54">
        <v>1993</v>
      </c>
      <c r="AB429" s="54">
        <v>9</v>
      </c>
      <c r="AC429" s="3">
        <v>30.6</v>
      </c>
      <c r="AD429" s="3">
        <v>2016</v>
      </c>
      <c r="AE429" s="3">
        <v>31</v>
      </c>
      <c r="AF429" s="54">
        <v>45.1</v>
      </c>
      <c r="AG429" s="54">
        <v>1993</v>
      </c>
      <c r="AH429" s="54">
        <v>8</v>
      </c>
      <c r="AI429" s="3">
        <v>50</v>
      </c>
      <c r="AJ429" s="3">
        <v>1997</v>
      </c>
      <c r="AK429" s="3">
        <v>12</v>
      </c>
      <c r="AL429" s="54">
        <v>45.5</v>
      </c>
      <c r="AM429" s="54">
        <v>2018</v>
      </c>
      <c r="AN429" s="54">
        <v>9</v>
      </c>
      <c r="AO429" s="3">
        <v>47</v>
      </c>
      <c r="AP429" s="3">
        <v>2001</v>
      </c>
      <c r="AQ429" s="3">
        <v>11</v>
      </c>
    </row>
    <row r="430" spans="1:43" x14ac:dyDescent="0.25">
      <c r="A430" s="3">
        <v>21215190</v>
      </c>
      <c r="B430" s="3" t="s">
        <v>2999</v>
      </c>
      <c r="C430" s="3">
        <v>4.4356666669999996</v>
      </c>
      <c r="D430" s="3">
        <v>-75.50036111</v>
      </c>
      <c r="E430" s="3">
        <v>2530</v>
      </c>
      <c r="F430" s="3" t="s">
        <v>2274</v>
      </c>
      <c r="G430" s="3" t="s">
        <v>71</v>
      </c>
      <c r="H430" s="54">
        <v>4</v>
      </c>
      <c r="I430" s="54">
        <v>2025</v>
      </c>
      <c r="J430" s="54">
        <v>28</v>
      </c>
      <c r="K430" s="3">
        <v>58</v>
      </c>
      <c r="L430" s="3">
        <v>2025</v>
      </c>
      <c r="M430" s="3">
        <v>21</v>
      </c>
      <c r="N430" s="54">
        <v>22</v>
      </c>
      <c r="O430" s="54">
        <v>2024</v>
      </c>
      <c r="P430" s="54">
        <v>29</v>
      </c>
      <c r="Q430" s="3">
        <v>20</v>
      </c>
      <c r="R430" s="3">
        <v>2024</v>
      </c>
      <c r="S430" s="3">
        <v>19</v>
      </c>
      <c r="T430" s="54">
        <v>60</v>
      </c>
      <c r="U430" s="54">
        <v>2024</v>
      </c>
      <c r="V430" s="54">
        <v>2</v>
      </c>
      <c r="W430" s="3">
        <v>90</v>
      </c>
      <c r="X430" s="3">
        <v>2024</v>
      </c>
      <c r="Y430" s="3">
        <v>6</v>
      </c>
      <c r="Z430" s="54">
        <v>44</v>
      </c>
      <c r="AA430" s="54">
        <v>2023</v>
      </c>
      <c r="AB430" s="54">
        <v>10</v>
      </c>
      <c r="AC430" s="3">
        <v>50</v>
      </c>
      <c r="AD430" s="3">
        <v>2023</v>
      </c>
      <c r="AE430" s="3">
        <v>21</v>
      </c>
      <c r="AF430" s="54">
        <v>22</v>
      </c>
      <c r="AG430" s="54">
        <v>2023</v>
      </c>
      <c r="AH430" s="54">
        <v>8</v>
      </c>
      <c r="AI430" s="3">
        <v>33</v>
      </c>
      <c r="AJ430" s="3">
        <v>2024</v>
      </c>
      <c r="AK430" s="3">
        <v>9</v>
      </c>
      <c r="AL430" s="54">
        <v>27</v>
      </c>
      <c r="AM430" s="54">
        <v>2023</v>
      </c>
      <c r="AN430" s="54">
        <v>15</v>
      </c>
      <c r="AO430" s="3">
        <v>17</v>
      </c>
      <c r="AP430" s="3">
        <v>2023</v>
      </c>
      <c r="AQ430" s="3">
        <v>19</v>
      </c>
    </row>
    <row r="431" spans="1:43" x14ac:dyDescent="0.25">
      <c r="A431" s="3">
        <v>21220040</v>
      </c>
      <c r="B431" s="3" t="s">
        <v>3000</v>
      </c>
      <c r="C431" s="3">
        <v>4.5377400000000003</v>
      </c>
      <c r="D431" s="3">
        <v>-74.882260000000002</v>
      </c>
      <c r="E431" s="3">
        <v>401</v>
      </c>
      <c r="F431" s="3" t="s">
        <v>2317</v>
      </c>
      <c r="G431" s="3" t="s">
        <v>71</v>
      </c>
      <c r="H431" s="54">
        <v>96.3</v>
      </c>
      <c r="I431" s="54">
        <v>2024</v>
      </c>
      <c r="J431" s="54">
        <v>13</v>
      </c>
      <c r="K431" s="3">
        <v>93</v>
      </c>
      <c r="L431" s="3">
        <v>2012</v>
      </c>
      <c r="M431" s="3">
        <v>10</v>
      </c>
      <c r="N431" s="54">
        <v>90</v>
      </c>
      <c r="O431" s="54">
        <v>1994</v>
      </c>
      <c r="P431" s="54">
        <v>10</v>
      </c>
      <c r="Q431" s="3">
        <v>105</v>
      </c>
      <c r="R431" s="3">
        <v>2012</v>
      </c>
      <c r="S431" s="3">
        <v>27</v>
      </c>
      <c r="T431" s="54">
        <v>110</v>
      </c>
      <c r="U431" s="54">
        <v>1990</v>
      </c>
      <c r="V431" s="54">
        <v>8</v>
      </c>
      <c r="W431" s="3">
        <v>103</v>
      </c>
      <c r="X431" s="3">
        <v>1997</v>
      </c>
      <c r="Y431" s="3">
        <v>3</v>
      </c>
      <c r="Z431" s="54">
        <v>109</v>
      </c>
      <c r="AA431" s="54">
        <v>1984</v>
      </c>
      <c r="AB431" s="54">
        <v>8</v>
      </c>
      <c r="AC431" s="3">
        <v>90</v>
      </c>
      <c r="AD431" s="3">
        <v>1984</v>
      </c>
      <c r="AE431" s="3">
        <v>19</v>
      </c>
      <c r="AF431" s="54">
        <v>130</v>
      </c>
      <c r="AG431" s="54">
        <v>1985</v>
      </c>
      <c r="AH431" s="54">
        <v>26</v>
      </c>
      <c r="AI431" s="3">
        <v>100</v>
      </c>
      <c r="AJ431" s="3">
        <v>1985</v>
      </c>
      <c r="AK431" s="3">
        <v>9</v>
      </c>
      <c r="AL431" s="54">
        <v>130</v>
      </c>
      <c r="AM431" s="54">
        <v>1979</v>
      </c>
      <c r="AN431" s="54">
        <v>30</v>
      </c>
      <c r="AO431" s="3">
        <v>85</v>
      </c>
      <c r="AP431" s="3">
        <v>2011</v>
      </c>
      <c r="AQ431" s="3">
        <v>19</v>
      </c>
    </row>
    <row r="432" spans="1:43" x14ac:dyDescent="0.25">
      <c r="A432" s="3">
        <v>21220050</v>
      </c>
      <c r="B432" s="3" t="s">
        <v>3001</v>
      </c>
      <c r="C432" s="3">
        <v>4.353444444</v>
      </c>
      <c r="D432" s="3">
        <v>-75.053055560000004</v>
      </c>
      <c r="E432" s="3">
        <v>680</v>
      </c>
      <c r="F432" s="3" t="s">
        <v>72</v>
      </c>
      <c r="G432" s="3" t="s">
        <v>71</v>
      </c>
      <c r="H432" s="54">
        <v>63</v>
      </c>
      <c r="I432" s="54">
        <v>2015</v>
      </c>
      <c r="J432" s="54">
        <v>31</v>
      </c>
      <c r="K432" s="3">
        <v>85</v>
      </c>
      <c r="L432" s="3">
        <v>2009</v>
      </c>
      <c r="M432" s="3">
        <v>9</v>
      </c>
      <c r="N432" s="54">
        <v>79</v>
      </c>
      <c r="O432" s="54">
        <v>2015</v>
      </c>
      <c r="P432" s="54">
        <v>28</v>
      </c>
      <c r="Q432" s="3">
        <v>133</v>
      </c>
      <c r="R432" s="3">
        <v>1993</v>
      </c>
      <c r="S432" s="3">
        <v>28</v>
      </c>
      <c r="T432" s="54">
        <v>123.9</v>
      </c>
      <c r="U432" s="54">
        <v>1998</v>
      </c>
      <c r="V432" s="54">
        <v>28</v>
      </c>
      <c r="W432" s="3">
        <v>143</v>
      </c>
      <c r="X432" s="3">
        <v>1997</v>
      </c>
      <c r="Y432" s="3">
        <v>19</v>
      </c>
      <c r="Z432" s="54">
        <v>72.599999999999994</v>
      </c>
      <c r="AA432" s="54">
        <v>2010</v>
      </c>
      <c r="AB432" s="54">
        <v>8</v>
      </c>
      <c r="AC432" s="3">
        <v>72.2</v>
      </c>
      <c r="AD432" s="3">
        <v>1988</v>
      </c>
      <c r="AE432" s="3">
        <v>18</v>
      </c>
      <c r="AF432" s="54">
        <v>121.2</v>
      </c>
      <c r="AG432" s="54">
        <v>1995</v>
      </c>
      <c r="AH432" s="54">
        <v>13</v>
      </c>
      <c r="AI432" s="3">
        <v>101</v>
      </c>
      <c r="AJ432" s="3">
        <v>2015</v>
      </c>
      <c r="AK432" s="3">
        <v>7</v>
      </c>
      <c r="AL432" s="54">
        <v>89</v>
      </c>
      <c r="AM432" s="54">
        <v>2014</v>
      </c>
      <c r="AN432" s="54">
        <v>5</v>
      </c>
      <c r="AO432" s="3">
        <v>81</v>
      </c>
      <c r="AP432" s="3">
        <v>2002</v>
      </c>
      <c r="AQ432" s="3">
        <v>15</v>
      </c>
    </row>
    <row r="433" spans="1:43" x14ac:dyDescent="0.25">
      <c r="A433" s="3">
        <v>21230060</v>
      </c>
      <c r="B433" s="3" t="s">
        <v>3002</v>
      </c>
      <c r="C433" s="3">
        <v>4.3986111110000001</v>
      </c>
      <c r="D433" s="3">
        <v>-74.825555559999998</v>
      </c>
      <c r="E433" s="3">
        <v>289</v>
      </c>
      <c r="F433" s="3" t="s">
        <v>82</v>
      </c>
      <c r="G433" s="3" t="s">
        <v>293</v>
      </c>
      <c r="H433" s="54">
        <v>118.4</v>
      </c>
      <c r="I433" s="54">
        <v>2015</v>
      </c>
      <c r="J433" s="54">
        <v>16</v>
      </c>
      <c r="K433" s="3">
        <v>113.5</v>
      </c>
      <c r="L433" s="3">
        <v>2019</v>
      </c>
      <c r="M433" s="3">
        <v>6</v>
      </c>
      <c r="N433" s="54">
        <v>100.5</v>
      </c>
      <c r="O433" s="54">
        <v>2023</v>
      </c>
      <c r="P433" s="54">
        <v>4</v>
      </c>
      <c r="Q433" s="3">
        <v>133</v>
      </c>
      <c r="R433" s="3">
        <v>2012</v>
      </c>
      <c r="S433" s="3">
        <v>7</v>
      </c>
      <c r="T433" s="54">
        <v>111.5</v>
      </c>
      <c r="U433" s="54">
        <v>2004</v>
      </c>
      <c r="V433" s="54">
        <v>20</v>
      </c>
      <c r="W433" s="3">
        <v>84.5</v>
      </c>
      <c r="X433" s="3">
        <v>2010</v>
      </c>
      <c r="Y433" s="3">
        <v>14</v>
      </c>
      <c r="Z433" s="54">
        <v>90.5</v>
      </c>
      <c r="AA433" s="54">
        <v>2016</v>
      </c>
      <c r="AB433" s="54">
        <v>24</v>
      </c>
      <c r="AC433" s="3">
        <v>93.5</v>
      </c>
      <c r="AD433" s="3">
        <v>1988</v>
      </c>
      <c r="AE433" s="3">
        <v>29</v>
      </c>
      <c r="AF433" s="54">
        <v>105.3</v>
      </c>
      <c r="AG433" s="54">
        <v>2002</v>
      </c>
      <c r="AH433" s="54">
        <v>24</v>
      </c>
      <c r="AI433" s="3">
        <v>119.2</v>
      </c>
      <c r="AJ433" s="3">
        <v>1981</v>
      </c>
      <c r="AK433" s="3">
        <v>9</v>
      </c>
      <c r="AL433" s="54">
        <v>90.2</v>
      </c>
      <c r="AM433" s="54">
        <v>2006</v>
      </c>
      <c r="AN433" s="54">
        <v>14</v>
      </c>
      <c r="AO433" s="3">
        <v>79.7</v>
      </c>
      <c r="AP433" s="3">
        <v>1988</v>
      </c>
      <c r="AQ433" s="3">
        <v>3</v>
      </c>
    </row>
    <row r="434" spans="1:43" x14ac:dyDescent="0.25">
      <c r="A434" s="3">
        <v>21230070</v>
      </c>
      <c r="B434" s="3" t="s">
        <v>3003</v>
      </c>
      <c r="C434" s="3">
        <v>4.851277778</v>
      </c>
      <c r="D434" s="3">
        <v>-74.622833330000006</v>
      </c>
      <c r="E434" s="3">
        <v>1364</v>
      </c>
      <c r="F434" s="3" t="s">
        <v>1165</v>
      </c>
      <c r="G434" s="3" t="s">
        <v>293</v>
      </c>
      <c r="H434" s="54">
        <v>51.8</v>
      </c>
      <c r="I434" s="54">
        <v>1998</v>
      </c>
      <c r="J434" s="54">
        <v>15</v>
      </c>
      <c r="K434" s="3">
        <v>77</v>
      </c>
      <c r="L434" s="3">
        <v>1982</v>
      </c>
      <c r="M434" s="3">
        <v>5</v>
      </c>
      <c r="N434" s="54">
        <v>101.3</v>
      </c>
      <c r="O434" s="54">
        <v>2021</v>
      </c>
      <c r="P434" s="54">
        <v>3</v>
      </c>
      <c r="Q434" s="3">
        <v>100.9</v>
      </c>
      <c r="R434" s="3">
        <v>2007</v>
      </c>
      <c r="S434" s="3">
        <v>3</v>
      </c>
      <c r="T434" s="54">
        <v>103.7</v>
      </c>
      <c r="U434" s="54">
        <v>2014</v>
      </c>
      <c r="V434" s="54">
        <v>8</v>
      </c>
      <c r="W434" s="3">
        <v>100.2</v>
      </c>
      <c r="X434" s="3">
        <v>1986</v>
      </c>
      <c r="Y434" s="3">
        <v>5</v>
      </c>
      <c r="Z434" s="54">
        <v>79.5</v>
      </c>
      <c r="AA434" s="54">
        <v>1998</v>
      </c>
      <c r="AB434" s="54">
        <v>5</v>
      </c>
      <c r="AC434" s="3">
        <v>76</v>
      </c>
      <c r="AD434" s="3">
        <v>1984</v>
      </c>
      <c r="AE434" s="3">
        <v>17</v>
      </c>
      <c r="AF434" s="54">
        <v>93</v>
      </c>
      <c r="AG434" s="54">
        <v>2004</v>
      </c>
      <c r="AH434" s="54">
        <v>24</v>
      </c>
      <c r="AI434" s="3">
        <v>110.3</v>
      </c>
      <c r="AJ434" s="3">
        <v>1987</v>
      </c>
      <c r="AK434" s="3">
        <v>31</v>
      </c>
      <c r="AL434" s="54">
        <v>130.69999999999999</v>
      </c>
      <c r="AM434" s="54">
        <v>1988</v>
      </c>
      <c r="AN434" s="54">
        <v>17</v>
      </c>
      <c r="AO434" s="3">
        <v>61.3</v>
      </c>
      <c r="AP434" s="3">
        <v>2002</v>
      </c>
      <c r="AQ434" s="3">
        <v>17</v>
      </c>
    </row>
    <row r="435" spans="1:43" x14ac:dyDescent="0.25">
      <c r="A435" s="3">
        <v>21230090</v>
      </c>
      <c r="B435" s="3" t="s">
        <v>3004</v>
      </c>
      <c r="C435" s="3">
        <v>5.2021519999999999</v>
      </c>
      <c r="D435" s="3">
        <v>-74.729277699999997</v>
      </c>
      <c r="E435" s="3">
        <v>228</v>
      </c>
      <c r="F435" s="3" t="s">
        <v>1018</v>
      </c>
      <c r="G435" s="3" t="s">
        <v>293</v>
      </c>
      <c r="H435" s="54">
        <v>89</v>
      </c>
      <c r="I435" s="54">
        <v>2009</v>
      </c>
      <c r="J435" s="54">
        <v>16</v>
      </c>
      <c r="K435" s="3">
        <v>98</v>
      </c>
      <c r="L435" s="3">
        <v>1992</v>
      </c>
      <c r="M435" s="3">
        <v>16</v>
      </c>
      <c r="N435" s="54">
        <v>108.3</v>
      </c>
      <c r="O435" s="54">
        <v>2025</v>
      </c>
      <c r="P435" s="54">
        <v>12</v>
      </c>
      <c r="Q435" s="3">
        <v>96</v>
      </c>
      <c r="R435" s="3">
        <v>1994</v>
      </c>
      <c r="S435" s="3">
        <v>28</v>
      </c>
      <c r="T435" s="54">
        <v>104.6</v>
      </c>
      <c r="U435" s="54">
        <v>1989</v>
      </c>
      <c r="V435" s="54">
        <v>24</v>
      </c>
      <c r="W435" s="3">
        <v>95</v>
      </c>
      <c r="X435" s="3">
        <v>1991</v>
      </c>
      <c r="Y435" s="3">
        <v>28</v>
      </c>
      <c r="Z435" s="54">
        <v>60</v>
      </c>
      <c r="AA435" s="54">
        <v>1996</v>
      </c>
      <c r="AB435" s="54">
        <v>26</v>
      </c>
      <c r="AC435" s="3">
        <v>124</v>
      </c>
      <c r="AD435" s="3">
        <v>1988</v>
      </c>
      <c r="AE435" s="3">
        <v>30</v>
      </c>
      <c r="AF435" s="54">
        <v>89.8</v>
      </c>
      <c r="AG435" s="54">
        <v>2024</v>
      </c>
      <c r="AH435" s="54">
        <v>28</v>
      </c>
      <c r="AI435" s="3">
        <v>99.3</v>
      </c>
      <c r="AJ435" s="3">
        <v>2017</v>
      </c>
      <c r="AK435" s="3">
        <v>28</v>
      </c>
      <c r="AL435" s="54">
        <v>85.1</v>
      </c>
      <c r="AM435" s="54">
        <v>2002</v>
      </c>
      <c r="AN435" s="54">
        <v>1</v>
      </c>
      <c r="AO435" s="3">
        <v>90.3</v>
      </c>
      <c r="AP435" s="3">
        <v>2024</v>
      </c>
      <c r="AQ435" s="3">
        <v>3</v>
      </c>
    </row>
    <row r="436" spans="1:43" x14ac:dyDescent="0.25">
      <c r="A436" s="3">
        <v>21230110</v>
      </c>
      <c r="B436" s="3" t="s">
        <v>3005</v>
      </c>
      <c r="C436" s="3">
        <v>4.387805556</v>
      </c>
      <c r="D436" s="3">
        <v>-74.838166666999996</v>
      </c>
      <c r="E436" s="3">
        <v>262</v>
      </c>
      <c r="F436" s="3" t="s">
        <v>82</v>
      </c>
      <c r="G436" s="3" t="s">
        <v>293</v>
      </c>
      <c r="H436" s="54">
        <v>157.4</v>
      </c>
      <c r="I436" s="54">
        <v>2015</v>
      </c>
      <c r="J436" s="54">
        <v>16</v>
      </c>
      <c r="K436" s="3">
        <v>80</v>
      </c>
      <c r="L436" s="3">
        <v>1999</v>
      </c>
      <c r="M436" s="3">
        <v>2</v>
      </c>
      <c r="N436" s="54">
        <v>115.7</v>
      </c>
      <c r="O436" s="54">
        <v>2023</v>
      </c>
      <c r="P436" s="54">
        <v>4</v>
      </c>
      <c r="Q436" s="3">
        <v>120</v>
      </c>
      <c r="R436" s="3">
        <v>2023</v>
      </c>
      <c r="S436" s="3">
        <v>25</v>
      </c>
      <c r="T436" s="54">
        <v>129.69999999999999</v>
      </c>
      <c r="U436" s="54">
        <v>2004</v>
      </c>
      <c r="V436" s="54">
        <v>20</v>
      </c>
      <c r="W436" s="3">
        <v>136.4</v>
      </c>
      <c r="X436" s="3">
        <v>2024</v>
      </c>
      <c r="Y436" s="3">
        <v>15</v>
      </c>
      <c r="Z436" s="54">
        <v>92.3</v>
      </c>
      <c r="AA436" s="54">
        <v>2021</v>
      </c>
      <c r="AB436" s="54">
        <v>26</v>
      </c>
      <c r="AC436" s="3">
        <v>143.6</v>
      </c>
      <c r="AD436" s="3">
        <v>2021</v>
      </c>
      <c r="AE436" s="3">
        <v>14</v>
      </c>
      <c r="AF436" s="54">
        <v>94</v>
      </c>
      <c r="AG436" s="54">
        <v>1982</v>
      </c>
      <c r="AH436" s="54">
        <v>27</v>
      </c>
      <c r="AI436" s="3">
        <v>92.3</v>
      </c>
      <c r="AJ436" s="3">
        <v>2016</v>
      </c>
      <c r="AK436" s="3">
        <v>19</v>
      </c>
      <c r="AL436" s="54">
        <v>117.3</v>
      </c>
      <c r="AM436" s="54">
        <v>2021</v>
      </c>
      <c r="AN436" s="54">
        <v>22</v>
      </c>
      <c r="AO436" s="3">
        <v>81.3</v>
      </c>
      <c r="AP436" s="3">
        <v>2019</v>
      </c>
      <c r="AQ436" s="3">
        <v>20</v>
      </c>
    </row>
    <row r="437" spans="1:43" x14ac:dyDescent="0.25">
      <c r="A437" s="3">
        <v>21230120</v>
      </c>
      <c r="B437" s="3" t="s">
        <v>3006</v>
      </c>
      <c r="C437" s="3">
        <v>4.9853888890000002</v>
      </c>
      <c r="D437" s="3">
        <v>-74.581111109999995</v>
      </c>
      <c r="E437" s="3">
        <v>1200</v>
      </c>
      <c r="F437" s="3" t="s">
        <v>1030</v>
      </c>
      <c r="G437" s="3" t="s">
        <v>293</v>
      </c>
      <c r="H437" s="54">
        <v>72</v>
      </c>
      <c r="I437" s="54">
        <v>2012</v>
      </c>
      <c r="J437" s="54">
        <v>29</v>
      </c>
      <c r="K437" s="3">
        <v>64.7</v>
      </c>
      <c r="L437" s="3">
        <v>1988</v>
      </c>
      <c r="M437" s="3">
        <v>10</v>
      </c>
      <c r="N437" s="54">
        <v>106</v>
      </c>
      <c r="O437" s="54">
        <v>1996</v>
      </c>
      <c r="P437" s="54">
        <v>22</v>
      </c>
      <c r="Q437" s="3">
        <v>91.2</v>
      </c>
      <c r="R437" s="3">
        <v>1994</v>
      </c>
      <c r="S437" s="3">
        <v>24</v>
      </c>
      <c r="T437" s="54">
        <v>80</v>
      </c>
      <c r="U437" s="54">
        <v>2002</v>
      </c>
      <c r="V437" s="54">
        <v>20</v>
      </c>
      <c r="W437" s="3">
        <v>88.2</v>
      </c>
      <c r="X437" s="3">
        <v>2003</v>
      </c>
      <c r="Y437" s="3">
        <v>18</v>
      </c>
      <c r="Z437" s="54">
        <v>89.2</v>
      </c>
      <c r="AA437" s="54">
        <v>2005</v>
      </c>
      <c r="AB437" s="54">
        <v>16</v>
      </c>
      <c r="AC437" s="3">
        <v>48</v>
      </c>
      <c r="AD437" s="3">
        <v>2008</v>
      </c>
      <c r="AE437" s="3">
        <v>21</v>
      </c>
      <c r="AF437" s="54">
        <v>74</v>
      </c>
      <c r="AG437" s="54">
        <v>2016</v>
      </c>
      <c r="AH437" s="54">
        <v>14</v>
      </c>
      <c r="AI437" s="3">
        <v>102</v>
      </c>
      <c r="AJ437" s="3">
        <v>1990</v>
      </c>
      <c r="AK437" s="3">
        <v>13</v>
      </c>
      <c r="AL437" s="54">
        <v>97</v>
      </c>
      <c r="AM437" s="54">
        <v>1993</v>
      </c>
      <c r="AN437" s="54">
        <v>29</v>
      </c>
      <c r="AO437" s="3">
        <v>63.7</v>
      </c>
      <c r="AP437" s="3">
        <v>1995</v>
      </c>
      <c r="AQ437" s="3">
        <v>16</v>
      </c>
    </row>
    <row r="438" spans="1:43" x14ac:dyDescent="0.25">
      <c r="A438" s="3">
        <v>21235010</v>
      </c>
      <c r="B438" s="3" t="s">
        <v>3007</v>
      </c>
      <c r="C438" s="3">
        <v>4.5618055560000004</v>
      </c>
      <c r="D438" s="3">
        <v>-74.702388889999995</v>
      </c>
      <c r="E438" s="3">
        <v>297</v>
      </c>
      <c r="F438" s="3" t="s">
        <v>1011</v>
      </c>
      <c r="G438" s="3" t="s">
        <v>293</v>
      </c>
      <c r="H438" s="54">
        <v>85.1</v>
      </c>
      <c r="I438" s="54">
        <v>1997</v>
      </c>
      <c r="J438" s="54">
        <v>17</v>
      </c>
      <c r="K438" s="3">
        <v>79.900000000000006</v>
      </c>
      <c r="L438" s="3">
        <v>1990</v>
      </c>
      <c r="M438" s="3">
        <v>2</v>
      </c>
      <c r="N438" s="54">
        <v>129.69999999999999</v>
      </c>
      <c r="O438" s="54">
        <v>1997</v>
      </c>
      <c r="P438" s="54">
        <v>19</v>
      </c>
      <c r="Q438" s="3">
        <v>89.5</v>
      </c>
      <c r="R438" s="3">
        <v>2002</v>
      </c>
      <c r="S438" s="3">
        <v>24</v>
      </c>
      <c r="T438" s="54">
        <v>78.7</v>
      </c>
      <c r="U438" s="54">
        <v>2006</v>
      </c>
      <c r="V438" s="54">
        <v>4</v>
      </c>
      <c r="W438" s="3">
        <v>62.9</v>
      </c>
      <c r="X438" s="3">
        <v>1987</v>
      </c>
      <c r="Y438" s="3">
        <v>4</v>
      </c>
      <c r="Z438" s="54">
        <v>83.5</v>
      </c>
      <c r="AA438" s="54">
        <v>2000</v>
      </c>
      <c r="AB438" s="54">
        <v>20</v>
      </c>
      <c r="AC438" s="3">
        <v>80</v>
      </c>
      <c r="AD438" s="3">
        <v>1977</v>
      </c>
      <c r="AE438" s="3">
        <v>13</v>
      </c>
      <c r="AF438" s="54">
        <v>103.5</v>
      </c>
      <c r="AG438" s="54">
        <v>2003</v>
      </c>
      <c r="AH438" s="54">
        <v>8</v>
      </c>
      <c r="AI438" s="3">
        <v>80</v>
      </c>
      <c r="AJ438" s="3">
        <v>2018</v>
      </c>
      <c r="AK438" s="3">
        <v>3</v>
      </c>
      <c r="AL438" s="54">
        <v>100.8</v>
      </c>
      <c r="AM438" s="54">
        <v>2009</v>
      </c>
      <c r="AN438" s="54">
        <v>5</v>
      </c>
      <c r="AO438" s="3">
        <v>97</v>
      </c>
      <c r="AP438" s="3">
        <v>2012</v>
      </c>
      <c r="AQ438" s="3">
        <v>23</v>
      </c>
    </row>
    <row r="439" spans="1:43" x14ac:dyDescent="0.25">
      <c r="A439" s="3">
        <v>21237010</v>
      </c>
      <c r="B439" s="3" t="s">
        <v>3008</v>
      </c>
      <c r="C439" s="3">
        <v>4.3877777780000002</v>
      </c>
      <c r="D439" s="3">
        <v>-74.838374999999999</v>
      </c>
      <c r="E439" s="3">
        <v>277</v>
      </c>
      <c r="F439" s="3" t="s">
        <v>82</v>
      </c>
      <c r="G439" s="3" t="s">
        <v>293</v>
      </c>
      <c r="H439" s="54">
        <v>157.4</v>
      </c>
      <c r="I439" s="54">
        <v>2015</v>
      </c>
      <c r="J439" s="54">
        <v>16</v>
      </c>
      <c r="K439" s="3">
        <v>80</v>
      </c>
      <c r="L439" s="3">
        <v>1999</v>
      </c>
      <c r="M439" s="3">
        <v>2</v>
      </c>
      <c r="N439" s="54">
        <v>115.7</v>
      </c>
      <c r="O439" s="54">
        <v>2023</v>
      </c>
      <c r="P439" s="54">
        <v>4</v>
      </c>
      <c r="Q439" s="3">
        <v>120</v>
      </c>
      <c r="R439" s="3">
        <v>2023</v>
      </c>
      <c r="S439" s="3">
        <v>25</v>
      </c>
      <c r="T439" s="54">
        <v>129.69999999999999</v>
      </c>
      <c r="U439" s="54">
        <v>2004</v>
      </c>
      <c r="V439" s="54">
        <v>20</v>
      </c>
      <c r="W439" s="3">
        <v>74.2</v>
      </c>
      <c r="X439" s="3">
        <v>2021</v>
      </c>
      <c r="Y439" s="3">
        <v>12</v>
      </c>
      <c r="Z439" s="54">
        <v>92.3</v>
      </c>
      <c r="AA439" s="54">
        <v>2021</v>
      </c>
      <c r="AB439" s="54">
        <v>26</v>
      </c>
      <c r="AC439" s="3">
        <v>143.6</v>
      </c>
      <c r="AD439" s="3">
        <v>2021</v>
      </c>
      <c r="AE439" s="3">
        <v>14</v>
      </c>
      <c r="AF439" s="54">
        <v>94</v>
      </c>
      <c r="AG439" s="54">
        <v>1982</v>
      </c>
      <c r="AH439" s="54">
        <v>27</v>
      </c>
      <c r="AI439" s="3">
        <v>92.3</v>
      </c>
      <c r="AJ439" s="3">
        <v>2016</v>
      </c>
      <c r="AK439" s="3">
        <v>19</v>
      </c>
      <c r="AL439" s="54">
        <v>117.3</v>
      </c>
      <c r="AM439" s="54">
        <v>2021</v>
      </c>
      <c r="AN439" s="54">
        <v>22</v>
      </c>
      <c r="AO439" s="3">
        <v>81.3</v>
      </c>
      <c r="AP439" s="3">
        <v>2019</v>
      </c>
      <c r="AQ439" s="3">
        <v>20</v>
      </c>
    </row>
    <row r="440" spans="1:43" x14ac:dyDescent="0.25">
      <c r="A440" s="3">
        <v>21240030</v>
      </c>
      <c r="B440" s="3" t="s">
        <v>3009</v>
      </c>
      <c r="C440" s="3">
        <v>4.542444444</v>
      </c>
      <c r="D440" s="3">
        <v>-75.075388889999999</v>
      </c>
      <c r="E440" s="3">
        <v>1980</v>
      </c>
      <c r="F440" s="3" t="s">
        <v>72</v>
      </c>
      <c r="G440" s="3" t="s">
        <v>71</v>
      </c>
      <c r="H440" s="54">
        <v>92.3</v>
      </c>
      <c r="I440" s="54">
        <v>2018</v>
      </c>
      <c r="J440" s="54">
        <v>8</v>
      </c>
      <c r="K440" s="3">
        <v>120</v>
      </c>
      <c r="L440" s="3">
        <v>2003</v>
      </c>
      <c r="M440" s="3">
        <v>17</v>
      </c>
      <c r="N440" s="54">
        <v>148.4</v>
      </c>
      <c r="O440" s="54">
        <v>2019</v>
      </c>
      <c r="P440" s="54">
        <v>18</v>
      </c>
      <c r="Q440" s="3">
        <v>166.7</v>
      </c>
      <c r="R440" s="3">
        <v>2019</v>
      </c>
      <c r="S440" s="3">
        <v>8</v>
      </c>
      <c r="T440" s="54">
        <v>130</v>
      </c>
      <c r="U440" s="54">
        <v>2018</v>
      </c>
      <c r="V440" s="54">
        <v>27</v>
      </c>
      <c r="W440" s="3">
        <v>136.4</v>
      </c>
      <c r="X440" s="3">
        <v>2018</v>
      </c>
      <c r="Y440" s="3">
        <v>11</v>
      </c>
      <c r="Z440" s="54">
        <v>88.3</v>
      </c>
      <c r="AA440" s="54">
        <v>1987</v>
      </c>
      <c r="AB440" s="54">
        <v>2</v>
      </c>
      <c r="AC440" s="3">
        <v>99.8</v>
      </c>
      <c r="AD440" s="3">
        <v>2003</v>
      </c>
      <c r="AE440" s="3">
        <v>2</v>
      </c>
      <c r="AF440" s="54">
        <v>100</v>
      </c>
      <c r="AG440" s="54">
        <v>2025</v>
      </c>
      <c r="AH440" s="54">
        <v>29</v>
      </c>
      <c r="AI440" s="3">
        <v>128.6</v>
      </c>
      <c r="AJ440" s="3">
        <v>2018</v>
      </c>
      <c r="AK440" s="3">
        <v>5</v>
      </c>
      <c r="AL440" s="54">
        <v>87.1</v>
      </c>
      <c r="AM440" s="54">
        <v>1988</v>
      </c>
      <c r="AN440" s="54">
        <v>12</v>
      </c>
      <c r="AO440" s="3">
        <v>90</v>
      </c>
      <c r="AP440" s="3">
        <v>2002</v>
      </c>
      <c r="AQ440" s="3">
        <v>27</v>
      </c>
    </row>
    <row r="441" spans="1:43" x14ac:dyDescent="0.25">
      <c r="A441" s="3">
        <v>21240070</v>
      </c>
      <c r="B441" s="3" t="s">
        <v>3010</v>
      </c>
      <c r="C441" s="3">
        <v>4.6375000000000002</v>
      </c>
      <c r="D441" s="3">
        <v>-75.09</v>
      </c>
      <c r="E441" s="3">
        <v>1814</v>
      </c>
      <c r="F441" s="3" t="s">
        <v>2267</v>
      </c>
      <c r="G441" s="3" t="s">
        <v>71</v>
      </c>
      <c r="H441" s="54">
        <v>80</v>
      </c>
      <c r="I441" s="54">
        <v>2013</v>
      </c>
      <c r="J441" s="54">
        <v>22</v>
      </c>
      <c r="K441" s="3">
        <v>96</v>
      </c>
      <c r="L441" s="3">
        <v>1998</v>
      </c>
      <c r="M441" s="3">
        <v>7</v>
      </c>
      <c r="N441" s="54">
        <v>100</v>
      </c>
      <c r="O441" s="54">
        <v>2011</v>
      </c>
      <c r="P441" s="54">
        <v>14</v>
      </c>
      <c r="Q441" s="3">
        <v>93</v>
      </c>
      <c r="R441" s="3">
        <v>1975</v>
      </c>
      <c r="S441" s="3">
        <v>4</v>
      </c>
      <c r="T441" s="54">
        <v>84</v>
      </c>
      <c r="U441" s="54">
        <v>1981</v>
      </c>
      <c r="V441" s="54">
        <v>7</v>
      </c>
      <c r="W441" s="3">
        <v>104</v>
      </c>
      <c r="X441" s="3">
        <v>1984</v>
      </c>
      <c r="Y441" s="3">
        <v>20</v>
      </c>
      <c r="Z441" s="54">
        <v>85</v>
      </c>
      <c r="AA441" s="54">
        <v>1987</v>
      </c>
      <c r="AB441" s="54">
        <v>31</v>
      </c>
      <c r="AC441" s="3">
        <v>113</v>
      </c>
      <c r="AD441" s="3">
        <v>1988</v>
      </c>
      <c r="AE441" s="3">
        <v>15</v>
      </c>
      <c r="AF441" s="54">
        <v>73</v>
      </c>
      <c r="AG441" s="54">
        <v>1983</v>
      </c>
      <c r="AH441" s="54">
        <v>21</v>
      </c>
      <c r="AI441" s="3">
        <v>92</v>
      </c>
      <c r="AJ441" s="3">
        <v>1982</v>
      </c>
      <c r="AK441" s="3">
        <v>22</v>
      </c>
      <c r="AL441" s="54">
        <v>91</v>
      </c>
      <c r="AM441" s="54">
        <v>2013</v>
      </c>
      <c r="AN441" s="54">
        <v>27</v>
      </c>
      <c r="AO441" s="3">
        <v>85</v>
      </c>
      <c r="AP441" s="3">
        <v>2012</v>
      </c>
      <c r="AQ441" s="3">
        <v>4</v>
      </c>
    </row>
    <row r="442" spans="1:43" x14ac:dyDescent="0.25">
      <c r="A442" s="3">
        <v>21240110</v>
      </c>
      <c r="B442" s="3" t="s">
        <v>3011</v>
      </c>
      <c r="C442" s="3">
        <v>4.7356111109999999</v>
      </c>
      <c r="D442" s="3">
        <v>-75.13891667</v>
      </c>
      <c r="E442" s="3">
        <v>2670</v>
      </c>
      <c r="F442" s="3" t="s">
        <v>704</v>
      </c>
      <c r="G442" s="3" t="s">
        <v>71</v>
      </c>
      <c r="H442" s="54">
        <v>80</v>
      </c>
      <c r="I442" s="54">
        <v>2006</v>
      </c>
      <c r="J442" s="54">
        <v>2</v>
      </c>
      <c r="K442" s="3">
        <v>135</v>
      </c>
      <c r="L442" s="3">
        <v>2007</v>
      </c>
      <c r="M442" s="3">
        <v>12</v>
      </c>
      <c r="N442" s="54">
        <v>100</v>
      </c>
      <c r="O442" s="54">
        <v>2025</v>
      </c>
      <c r="P442" s="54">
        <v>11</v>
      </c>
      <c r="Q442" s="3">
        <v>101</v>
      </c>
      <c r="R442" s="3">
        <v>2025</v>
      </c>
      <c r="S442" s="3">
        <v>11</v>
      </c>
      <c r="T442" s="54">
        <v>130</v>
      </c>
      <c r="U442" s="54">
        <v>2024</v>
      </c>
      <c r="V442" s="54">
        <v>12</v>
      </c>
      <c r="W442" s="3">
        <v>134</v>
      </c>
      <c r="X442" s="3">
        <v>2024</v>
      </c>
      <c r="Y442" s="3">
        <v>30</v>
      </c>
      <c r="Z442" s="54">
        <v>103</v>
      </c>
      <c r="AA442" s="54">
        <v>2024</v>
      </c>
      <c r="AB442" s="54">
        <v>2</v>
      </c>
      <c r="AC442" s="3">
        <v>135</v>
      </c>
      <c r="AD442" s="3">
        <v>2024</v>
      </c>
      <c r="AE442" s="3">
        <v>24</v>
      </c>
      <c r="AF442" s="54">
        <v>96</v>
      </c>
      <c r="AG442" s="54">
        <v>2024</v>
      </c>
      <c r="AH442" s="54">
        <v>29</v>
      </c>
      <c r="AI442" s="3">
        <v>95</v>
      </c>
      <c r="AJ442" s="3">
        <v>2010</v>
      </c>
      <c r="AK442" s="3">
        <v>1</v>
      </c>
      <c r="AL442" s="54">
        <v>130</v>
      </c>
      <c r="AM442" s="54">
        <v>2024</v>
      </c>
      <c r="AN442" s="54">
        <v>7</v>
      </c>
      <c r="AO442" s="3">
        <v>92</v>
      </c>
      <c r="AP442" s="3">
        <v>2024</v>
      </c>
      <c r="AQ442" s="3">
        <v>25</v>
      </c>
    </row>
    <row r="443" spans="1:43" x14ac:dyDescent="0.25">
      <c r="A443" s="3">
        <v>21245010</v>
      </c>
      <c r="B443" s="3" t="s">
        <v>3012</v>
      </c>
      <c r="C443" s="3">
        <v>4.4296666670000002</v>
      </c>
      <c r="D443" s="3">
        <v>-75.200522219999996</v>
      </c>
      <c r="E443" s="3">
        <v>826</v>
      </c>
      <c r="F443" s="3" t="s">
        <v>72</v>
      </c>
      <c r="G443" s="3" t="s">
        <v>71</v>
      </c>
      <c r="H443" s="54">
        <v>92.6</v>
      </c>
      <c r="I443" s="54">
        <v>1989</v>
      </c>
      <c r="J443" s="54">
        <v>1</v>
      </c>
      <c r="K443" s="3">
        <v>54.5</v>
      </c>
      <c r="L443" s="3">
        <v>1999</v>
      </c>
      <c r="M443" s="3">
        <v>27</v>
      </c>
      <c r="N443" s="54">
        <v>93.5</v>
      </c>
      <c r="O443" s="54">
        <v>2002</v>
      </c>
      <c r="P443" s="54">
        <v>16</v>
      </c>
      <c r="Q443" s="3">
        <v>132.69999999999999</v>
      </c>
      <c r="R443" s="3">
        <v>2011</v>
      </c>
      <c r="S443" s="3">
        <v>19</v>
      </c>
      <c r="T443" s="54">
        <v>117.2</v>
      </c>
      <c r="U443" s="54">
        <v>1998</v>
      </c>
      <c r="V443" s="54">
        <v>8</v>
      </c>
      <c r="W443" s="3">
        <v>107</v>
      </c>
      <c r="X443" s="3">
        <v>1980</v>
      </c>
      <c r="Y443" s="3">
        <v>1</v>
      </c>
      <c r="Z443" s="54">
        <v>97.5</v>
      </c>
      <c r="AA443" s="54">
        <v>1998</v>
      </c>
      <c r="AB443" s="54">
        <v>8</v>
      </c>
      <c r="AC443" s="3">
        <v>115</v>
      </c>
      <c r="AD443" s="3">
        <v>2016</v>
      </c>
      <c r="AE443" s="3">
        <v>31</v>
      </c>
      <c r="AF443" s="54">
        <v>87.7</v>
      </c>
      <c r="AG443" s="54">
        <v>1968</v>
      </c>
      <c r="AH443" s="54">
        <v>11</v>
      </c>
      <c r="AI443" s="3">
        <v>116</v>
      </c>
      <c r="AJ443" s="3">
        <v>2018</v>
      </c>
      <c r="AK443" s="3">
        <v>5</v>
      </c>
      <c r="AL443" s="54">
        <v>84</v>
      </c>
      <c r="AM443" s="54">
        <v>2011</v>
      </c>
      <c r="AN443" s="54">
        <v>28</v>
      </c>
      <c r="AO443" s="3">
        <v>78.7</v>
      </c>
      <c r="AP443" s="3">
        <v>1990</v>
      </c>
      <c r="AQ443" s="3">
        <v>4</v>
      </c>
    </row>
    <row r="444" spans="1:43" x14ac:dyDescent="0.25">
      <c r="A444" s="3">
        <v>21245040</v>
      </c>
      <c r="B444" s="3" t="s">
        <v>3013</v>
      </c>
      <c r="C444" s="3">
        <v>4.424138889</v>
      </c>
      <c r="D444" s="3">
        <v>-75.139416670000003</v>
      </c>
      <c r="E444" s="3">
        <v>943</v>
      </c>
      <c r="F444" s="3" t="s">
        <v>72</v>
      </c>
      <c r="G444" s="3" t="s">
        <v>71</v>
      </c>
      <c r="H444" s="54">
        <v>89.4</v>
      </c>
      <c r="I444" s="54">
        <v>2018</v>
      </c>
      <c r="J444" s="54">
        <v>9</v>
      </c>
      <c r="K444" s="3">
        <v>103.7</v>
      </c>
      <c r="L444" s="3">
        <v>2018</v>
      </c>
      <c r="M444" s="3">
        <v>18</v>
      </c>
      <c r="N444" s="54">
        <v>127.8</v>
      </c>
      <c r="O444" s="54">
        <v>2025</v>
      </c>
      <c r="P444" s="54">
        <v>6</v>
      </c>
      <c r="Q444" s="3">
        <v>82</v>
      </c>
      <c r="R444" s="3">
        <v>2019</v>
      </c>
      <c r="S444" s="3">
        <v>18</v>
      </c>
      <c r="T444" s="54">
        <v>125</v>
      </c>
      <c r="U444" s="54">
        <v>2019</v>
      </c>
      <c r="V444" s="54">
        <v>29</v>
      </c>
      <c r="W444" s="3">
        <v>90.3</v>
      </c>
      <c r="X444" s="3">
        <v>1973</v>
      </c>
      <c r="Y444" s="3">
        <v>2</v>
      </c>
      <c r="Z444" s="54">
        <v>69.3</v>
      </c>
      <c r="AA444" s="54">
        <v>1987</v>
      </c>
      <c r="AB444" s="54">
        <v>18</v>
      </c>
      <c r="AC444" s="3">
        <v>120.2</v>
      </c>
      <c r="AD444" s="3">
        <v>1973</v>
      </c>
      <c r="AE444" s="3">
        <v>27</v>
      </c>
      <c r="AF444" s="54">
        <v>132</v>
      </c>
      <c r="AG444" s="54">
        <v>1989</v>
      </c>
      <c r="AH444" s="54">
        <v>5</v>
      </c>
      <c r="AI444" s="3">
        <v>96</v>
      </c>
      <c r="AJ444" s="3">
        <v>2016</v>
      </c>
      <c r="AK444" s="3">
        <v>9</v>
      </c>
      <c r="AL444" s="54">
        <v>85.7</v>
      </c>
      <c r="AM444" s="54">
        <v>2004</v>
      </c>
      <c r="AN444" s="54">
        <v>25</v>
      </c>
      <c r="AO444" s="3">
        <v>92.7</v>
      </c>
      <c r="AP444" s="3">
        <v>2010</v>
      </c>
      <c r="AQ444" s="3">
        <v>22</v>
      </c>
    </row>
    <row r="445" spans="1:43" x14ac:dyDescent="0.25">
      <c r="A445" s="3">
        <v>21245140</v>
      </c>
      <c r="B445" s="3" t="s">
        <v>3014</v>
      </c>
      <c r="C445" s="3">
        <v>4.7118611110000002</v>
      </c>
      <c r="D445" s="3">
        <v>-75.09445556</v>
      </c>
      <c r="E445" s="3">
        <v>2288</v>
      </c>
      <c r="F445" s="3" t="s">
        <v>704</v>
      </c>
      <c r="G445" s="3" t="s">
        <v>71</v>
      </c>
      <c r="H445" s="54">
        <v>123.4</v>
      </c>
      <c r="I445" s="54">
        <v>1999</v>
      </c>
      <c r="J445" s="54">
        <v>27</v>
      </c>
      <c r="K445" s="3">
        <v>134</v>
      </c>
      <c r="L445" s="3">
        <v>2004</v>
      </c>
      <c r="M445" s="3">
        <v>18</v>
      </c>
      <c r="N445" s="54">
        <v>118</v>
      </c>
      <c r="O445" s="54">
        <v>1991</v>
      </c>
      <c r="P445" s="54">
        <v>25</v>
      </c>
      <c r="Q445" s="3">
        <v>75.599999999999994</v>
      </c>
      <c r="R445" s="3">
        <v>1992</v>
      </c>
      <c r="S445" s="3">
        <v>18</v>
      </c>
      <c r="T445" s="54">
        <v>145.80000000000001</v>
      </c>
      <c r="U445" s="54">
        <v>1986</v>
      </c>
      <c r="V445" s="54">
        <v>31</v>
      </c>
      <c r="W445" s="3">
        <v>88.2</v>
      </c>
      <c r="X445" s="3">
        <v>2009</v>
      </c>
      <c r="Y445" s="3">
        <v>7</v>
      </c>
      <c r="Z445" s="54">
        <v>118.5</v>
      </c>
      <c r="AA445" s="54">
        <v>1987</v>
      </c>
      <c r="AB445" s="54">
        <v>31</v>
      </c>
      <c r="AC445" s="3">
        <v>85.4</v>
      </c>
      <c r="AD445" s="3">
        <v>1992</v>
      </c>
      <c r="AE445" s="3">
        <v>15</v>
      </c>
      <c r="AF445" s="54">
        <v>81.400000000000006</v>
      </c>
      <c r="AG445" s="54">
        <v>1990</v>
      </c>
      <c r="AH445" s="54">
        <v>22</v>
      </c>
      <c r="AI445" s="3">
        <v>88</v>
      </c>
      <c r="AJ445" s="3">
        <v>1984</v>
      </c>
      <c r="AK445" s="3">
        <v>23</v>
      </c>
      <c r="AL445" s="54">
        <v>136</v>
      </c>
      <c r="AM445" s="54">
        <v>1993</v>
      </c>
      <c r="AN445" s="54">
        <v>23</v>
      </c>
      <c r="AO445" s="3">
        <v>121.9</v>
      </c>
      <c r="AP445" s="3">
        <v>1990</v>
      </c>
      <c r="AQ445" s="3">
        <v>5</v>
      </c>
    </row>
    <row r="446" spans="1:43" x14ac:dyDescent="0.25">
      <c r="A446" s="3">
        <v>21250050</v>
      </c>
      <c r="B446" s="3" t="s">
        <v>3015</v>
      </c>
      <c r="C446" s="3">
        <v>4.85597222</v>
      </c>
      <c r="D446" s="3">
        <v>-75.249443999999997</v>
      </c>
      <c r="E446" s="3">
        <v>3730</v>
      </c>
      <c r="F446" s="3" t="s">
        <v>1023</v>
      </c>
      <c r="G446" s="3" t="s">
        <v>71</v>
      </c>
      <c r="H446" s="54">
        <v>90.3</v>
      </c>
      <c r="I446" s="54">
        <v>2025</v>
      </c>
      <c r="J446" s="54">
        <v>3</v>
      </c>
      <c r="K446" s="3">
        <v>53.5</v>
      </c>
      <c r="L446" s="3">
        <v>2006</v>
      </c>
      <c r="M446" s="3">
        <v>5</v>
      </c>
      <c r="N446" s="54">
        <v>130</v>
      </c>
      <c r="O446" s="54">
        <v>2009</v>
      </c>
      <c r="P446" s="54">
        <v>26</v>
      </c>
      <c r="Q446" s="3">
        <v>105</v>
      </c>
      <c r="R446" s="3">
        <v>1986</v>
      </c>
      <c r="S446" s="3">
        <v>12</v>
      </c>
      <c r="T446" s="54">
        <v>96.2</v>
      </c>
      <c r="U446" s="54">
        <v>2004</v>
      </c>
      <c r="V446" s="54">
        <v>19</v>
      </c>
      <c r="W446" s="3">
        <v>97.3</v>
      </c>
      <c r="X446" s="3">
        <v>2006</v>
      </c>
      <c r="Y446" s="3">
        <v>23</v>
      </c>
      <c r="Z446" s="54">
        <v>91.4</v>
      </c>
      <c r="AA446" s="54">
        <v>2006</v>
      </c>
      <c r="AB446" s="54">
        <v>9</v>
      </c>
      <c r="AC446" s="3">
        <v>80.7</v>
      </c>
      <c r="AD446" s="3">
        <v>2008</v>
      </c>
      <c r="AE446" s="3">
        <v>16</v>
      </c>
      <c r="AF446" s="54">
        <v>91.1</v>
      </c>
      <c r="AG446" s="54">
        <v>2006</v>
      </c>
      <c r="AH446" s="54">
        <v>24</v>
      </c>
      <c r="AI446" s="3">
        <v>99</v>
      </c>
      <c r="AJ446" s="3">
        <v>2000</v>
      </c>
      <c r="AK446" s="3">
        <v>3</v>
      </c>
      <c r="AL446" s="54">
        <v>90</v>
      </c>
      <c r="AM446" s="54">
        <v>2022</v>
      </c>
      <c r="AN446" s="54">
        <v>1</v>
      </c>
      <c r="AO446" s="3">
        <v>96</v>
      </c>
      <c r="AP446" s="3">
        <v>2022</v>
      </c>
      <c r="AQ446" s="3">
        <v>31</v>
      </c>
    </row>
    <row r="447" spans="1:43" x14ac:dyDescent="0.25">
      <c r="A447" s="3">
        <v>21250070</v>
      </c>
      <c r="B447" s="3" t="s">
        <v>3016</v>
      </c>
      <c r="C447" s="3">
        <v>4.8001111109999997</v>
      </c>
      <c r="D447" s="3">
        <v>-74.935694440000006</v>
      </c>
      <c r="E447" s="3">
        <v>472</v>
      </c>
      <c r="F447" s="3" t="s">
        <v>993</v>
      </c>
      <c r="G447" s="3" t="s">
        <v>71</v>
      </c>
      <c r="H447" s="54">
        <v>72</v>
      </c>
      <c r="I447" s="54">
        <v>1975</v>
      </c>
      <c r="J447" s="54">
        <v>13</v>
      </c>
      <c r="K447" s="3">
        <v>90.9</v>
      </c>
      <c r="L447" s="3">
        <v>2012</v>
      </c>
      <c r="M447" s="3">
        <v>5</v>
      </c>
      <c r="N447" s="54">
        <v>96</v>
      </c>
      <c r="O447" s="54">
        <v>1956</v>
      </c>
      <c r="P447" s="54">
        <v>8</v>
      </c>
      <c r="Q447" s="3">
        <v>135</v>
      </c>
      <c r="R447" s="3">
        <v>2014</v>
      </c>
      <c r="S447" s="3">
        <v>18</v>
      </c>
      <c r="T447" s="54">
        <v>126.9</v>
      </c>
      <c r="U447" s="54">
        <v>1997</v>
      </c>
      <c r="V447" s="54">
        <v>12</v>
      </c>
      <c r="W447" s="3">
        <v>140.5</v>
      </c>
      <c r="X447" s="3">
        <v>2002</v>
      </c>
      <c r="Y447" s="3">
        <v>8</v>
      </c>
      <c r="Z447" s="54">
        <v>110</v>
      </c>
      <c r="AA447" s="54">
        <v>2016</v>
      </c>
      <c r="AB447" s="54">
        <v>5</v>
      </c>
      <c r="AC447" s="3">
        <v>96</v>
      </c>
      <c r="AD447" s="3">
        <v>2020</v>
      </c>
      <c r="AE447" s="3">
        <v>29</v>
      </c>
      <c r="AF447" s="54">
        <v>120</v>
      </c>
      <c r="AG447" s="54">
        <v>1965</v>
      </c>
      <c r="AH447" s="54">
        <v>4</v>
      </c>
      <c r="AI447" s="3">
        <v>131</v>
      </c>
      <c r="AJ447" s="3">
        <v>1959</v>
      </c>
      <c r="AK447" s="3">
        <v>25</v>
      </c>
      <c r="AL447" s="54">
        <v>133.4</v>
      </c>
      <c r="AM447" s="54">
        <v>2009</v>
      </c>
      <c r="AN447" s="54">
        <v>2</v>
      </c>
      <c r="AO447" s="3">
        <v>129.80000000000001</v>
      </c>
      <c r="AP447" s="3">
        <v>1991</v>
      </c>
      <c r="AQ447" s="3">
        <v>27</v>
      </c>
    </row>
    <row r="448" spans="1:43" x14ac:dyDescent="0.25">
      <c r="A448" s="3">
        <v>21250100</v>
      </c>
      <c r="B448" s="3" t="s">
        <v>3017</v>
      </c>
      <c r="C448" s="3">
        <v>4.7617200000000004</v>
      </c>
      <c r="D448" s="3">
        <v>-74.898579999999995</v>
      </c>
      <c r="E448" s="3">
        <v>443</v>
      </c>
      <c r="F448" s="3" t="s">
        <v>2342</v>
      </c>
      <c r="G448" s="3" t="s">
        <v>71</v>
      </c>
      <c r="H448" s="54">
        <v>100</v>
      </c>
      <c r="I448" s="54">
        <v>1990</v>
      </c>
      <c r="J448" s="54">
        <v>29</v>
      </c>
      <c r="K448" s="3">
        <v>130</v>
      </c>
      <c r="L448" s="3">
        <v>2012</v>
      </c>
      <c r="M448" s="3">
        <v>5</v>
      </c>
      <c r="N448" s="54">
        <v>88</v>
      </c>
      <c r="O448" s="54">
        <v>2012</v>
      </c>
      <c r="P448" s="54">
        <v>7</v>
      </c>
      <c r="Q448" s="3">
        <v>110</v>
      </c>
      <c r="R448" s="3">
        <v>2020</v>
      </c>
      <c r="S448" s="3">
        <v>20</v>
      </c>
      <c r="T448" s="54">
        <v>110</v>
      </c>
      <c r="U448" s="54">
        <v>2013</v>
      </c>
      <c r="V448" s="54">
        <v>18</v>
      </c>
      <c r="W448" s="3">
        <v>143</v>
      </c>
      <c r="X448" s="3">
        <v>2020</v>
      </c>
      <c r="Y448" s="3">
        <v>2</v>
      </c>
      <c r="Z448" s="54">
        <v>135</v>
      </c>
      <c r="AA448" s="54">
        <v>2016</v>
      </c>
      <c r="AB448" s="54">
        <v>5</v>
      </c>
      <c r="AC448" s="3">
        <v>110</v>
      </c>
      <c r="AD448" s="3">
        <v>2000</v>
      </c>
      <c r="AE448" s="3">
        <v>24</v>
      </c>
      <c r="AF448" s="54">
        <v>130</v>
      </c>
      <c r="AG448" s="54">
        <v>2024</v>
      </c>
      <c r="AH448" s="54">
        <v>28</v>
      </c>
      <c r="AI448" s="3">
        <v>110</v>
      </c>
      <c r="AJ448" s="3">
        <v>2015</v>
      </c>
      <c r="AK448" s="3">
        <v>10</v>
      </c>
      <c r="AL448" s="54">
        <v>111</v>
      </c>
      <c r="AM448" s="54">
        <v>2006</v>
      </c>
      <c r="AN448" s="54">
        <v>14</v>
      </c>
      <c r="AO448" s="3">
        <v>130</v>
      </c>
      <c r="AP448" s="3">
        <v>2014</v>
      </c>
      <c r="AQ448" s="3">
        <v>4</v>
      </c>
    </row>
    <row r="449" spans="1:43" x14ac:dyDescent="0.25">
      <c r="A449" s="3">
        <v>21250170</v>
      </c>
      <c r="B449" s="3" t="s">
        <v>3018</v>
      </c>
      <c r="C449" s="3">
        <v>4.9038888890000001</v>
      </c>
      <c r="D449" s="3">
        <v>-75.252777780000002</v>
      </c>
      <c r="E449" s="3">
        <v>3740</v>
      </c>
      <c r="F449" s="3" t="s">
        <v>1009</v>
      </c>
      <c r="G449" s="3" t="s">
        <v>71</v>
      </c>
      <c r="H449" s="54">
        <v>140</v>
      </c>
      <c r="I449" s="54">
        <v>2012</v>
      </c>
      <c r="J449" s="54">
        <v>17</v>
      </c>
      <c r="K449" s="3">
        <v>120</v>
      </c>
      <c r="L449" s="3">
        <v>2011</v>
      </c>
      <c r="M449" s="3">
        <v>8</v>
      </c>
      <c r="N449" s="54">
        <v>122</v>
      </c>
      <c r="O449" s="54">
        <v>2013</v>
      </c>
      <c r="P449" s="54">
        <v>10</v>
      </c>
      <c r="Q449" s="3">
        <v>96</v>
      </c>
      <c r="R449" s="3">
        <v>2013</v>
      </c>
      <c r="S449" s="3">
        <v>13</v>
      </c>
      <c r="T449" s="54">
        <v>90</v>
      </c>
      <c r="U449" s="54">
        <v>2008</v>
      </c>
      <c r="V449" s="54">
        <v>19</v>
      </c>
      <c r="W449" s="3">
        <v>40</v>
      </c>
      <c r="X449" s="3">
        <v>2000</v>
      </c>
      <c r="Y449" s="3">
        <v>24</v>
      </c>
      <c r="Z449" s="54">
        <v>50</v>
      </c>
      <c r="AA449" s="54">
        <v>2012</v>
      </c>
      <c r="AB449" s="54">
        <v>13</v>
      </c>
      <c r="AC449" s="3">
        <v>60</v>
      </c>
      <c r="AD449" s="3">
        <v>1991</v>
      </c>
      <c r="AE449" s="3">
        <v>2</v>
      </c>
      <c r="AF449" s="54">
        <v>50</v>
      </c>
      <c r="AG449" s="54">
        <v>1997</v>
      </c>
      <c r="AH449" s="54">
        <v>5</v>
      </c>
      <c r="AI449" s="3">
        <v>110</v>
      </c>
      <c r="AJ449" s="3">
        <v>2012</v>
      </c>
      <c r="AK449" s="3">
        <v>18</v>
      </c>
      <c r="AL449" s="54">
        <v>51</v>
      </c>
      <c r="AM449" s="54">
        <v>1992</v>
      </c>
      <c r="AN449" s="54">
        <v>20</v>
      </c>
      <c r="AO449" s="3">
        <v>133</v>
      </c>
      <c r="AP449" s="3">
        <v>2011</v>
      </c>
      <c r="AQ449" s="3">
        <v>16</v>
      </c>
    </row>
    <row r="450" spans="1:43" x14ac:dyDescent="0.25">
      <c r="A450" s="3">
        <v>21250450</v>
      </c>
      <c r="B450" s="3" t="s">
        <v>3019</v>
      </c>
      <c r="C450" s="3">
        <v>5.0525000000000002</v>
      </c>
      <c r="D450" s="3">
        <v>-74.869721999999996</v>
      </c>
      <c r="E450" s="3">
        <v>289</v>
      </c>
      <c r="F450" s="3" t="s">
        <v>2269</v>
      </c>
      <c r="G450" s="3" t="s">
        <v>71</v>
      </c>
      <c r="H450" s="54">
        <v>130</v>
      </c>
      <c r="I450" s="54">
        <v>2019</v>
      </c>
      <c r="J450" s="54">
        <v>13</v>
      </c>
      <c r="K450" s="3">
        <v>98</v>
      </c>
      <c r="L450" s="3">
        <v>2019</v>
      </c>
      <c r="M450" s="3">
        <v>23</v>
      </c>
      <c r="N450" s="54">
        <v>95</v>
      </c>
      <c r="O450" s="54">
        <v>2018</v>
      </c>
      <c r="P450" s="54">
        <v>27</v>
      </c>
      <c r="Q450" s="3">
        <v>130</v>
      </c>
      <c r="R450" s="3">
        <v>2003</v>
      </c>
      <c r="S450" s="3">
        <v>14</v>
      </c>
      <c r="T450" s="54">
        <v>157</v>
      </c>
      <c r="U450" s="54">
        <v>1988</v>
      </c>
      <c r="V450" s="54">
        <v>31</v>
      </c>
      <c r="W450" s="3">
        <v>95</v>
      </c>
      <c r="X450" s="3">
        <v>2016</v>
      </c>
      <c r="Y450" s="3">
        <v>6</v>
      </c>
      <c r="Z450" s="54">
        <v>70</v>
      </c>
      <c r="AA450" s="54">
        <v>2011</v>
      </c>
      <c r="AB450" s="54">
        <v>6</v>
      </c>
      <c r="AC450" s="3">
        <v>119</v>
      </c>
      <c r="AD450" s="3">
        <v>2005</v>
      </c>
      <c r="AE450" s="3">
        <v>23</v>
      </c>
      <c r="AF450" s="54">
        <v>98</v>
      </c>
      <c r="AG450" s="54">
        <v>2018</v>
      </c>
      <c r="AH450" s="54">
        <v>29</v>
      </c>
      <c r="AI450" s="3">
        <v>183</v>
      </c>
      <c r="AJ450" s="3">
        <v>1988</v>
      </c>
      <c r="AK450" s="3">
        <v>14</v>
      </c>
      <c r="AL450" s="54">
        <v>105</v>
      </c>
      <c r="AM450" s="54">
        <v>2003</v>
      </c>
      <c r="AN450" s="54">
        <v>14</v>
      </c>
      <c r="AO450" s="3">
        <v>83</v>
      </c>
      <c r="AP450" s="3">
        <v>1983</v>
      </c>
      <c r="AQ450" s="3">
        <v>3</v>
      </c>
    </row>
    <row r="451" spans="1:43" x14ac:dyDescent="0.25">
      <c r="A451" s="3">
        <v>21250460</v>
      </c>
      <c r="B451" s="3" t="s">
        <v>3020</v>
      </c>
      <c r="C451" s="3">
        <v>4.6638055559999998</v>
      </c>
      <c r="D451" s="3">
        <v>-74.917749999999998</v>
      </c>
      <c r="E451" s="3">
        <v>430</v>
      </c>
      <c r="F451" s="3" t="s">
        <v>2342</v>
      </c>
      <c r="G451" s="3" t="s">
        <v>71</v>
      </c>
      <c r="H451" s="54">
        <v>110</v>
      </c>
      <c r="I451" s="54">
        <v>1999</v>
      </c>
      <c r="J451" s="54">
        <v>27</v>
      </c>
      <c r="K451" s="3">
        <v>105</v>
      </c>
      <c r="L451" s="3">
        <v>2012</v>
      </c>
      <c r="M451" s="3">
        <v>7</v>
      </c>
      <c r="N451" s="54">
        <v>117</v>
      </c>
      <c r="O451" s="54">
        <v>2017</v>
      </c>
      <c r="P451" s="54">
        <v>11</v>
      </c>
      <c r="Q451" s="3">
        <v>94</v>
      </c>
      <c r="R451" s="3">
        <v>1997</v>
      </c>
      <c r="S451" s="3">
        <v>17</v>
      </c>
      <c r="T451" s="54">
        <v>121</v>
      </c>
      <c r="U451" s="54">
        <v>2017</v>
      </c>
      <c r="V451" s="54">
        <v>2</v>
      </c>
      <c r="W451" s="3">
        <v>136</v>
      </c>
      <c r="X451" s="3">
        <v>2010</v>
      </c>
      <c r="Y451" s="3">
        <v>2</v>
      </c>
      <c r="Z451" s="54">
        <v>103</v>
      </c>
      <c r="AA451" s="54">
        <v>2024</v>
      </c>
      <c r="AB451" s="54">
        <v>4</v>
      </c>
      <c r="AC451" s="3">
        <v>95</v>
      </c>
      <c r="AD451" s="3">
        <v>1989</v>
      </c>
      <c r="AE451" s="3">
        <v>29</v>
      </c>
      <c r="AF451" s="54">
        <v>130</v>
      </c>
      <c r="AG451" s="54">
        <v>1991</v>
      </c>
      <c r="AH451" s="54">
        <v>23</v>
      </c>
      <c r="AI451" s="3">
        <v>137</v>
      </c>
      <c r="AJ451" s="3">
        <v>2017</v>
      </c>
      <c r="AK451" s="3">
        <v>26</v>
      </c>
      <c r="AL451" s="54">
        <v>98</v>
      </c>
      <c r="AM451" s="54">
        <v>1997</v>
      </c>
      <c r="AN451" s="54">
        <v>17</v>
      </c>
      <c r="AO451" s="3">
        <v>127</v>
      </c>
      <c r="AP451" s="3">
        <v>2009</v>
      </c>
      <c r="AQ451" s="3">
        <v>18</v>
      </c>
    </row>
    <row r="452" spans="1:43" x14ac:dyDescent="0.25">
      <c r="A452" s="3">
        <v>21250480</v>
      </c>
      <c r="B452" s="3" t="s">
        <v>3021</v>
      </c>
      <c r="C452" s="3">
        <v>4.9066111110000001</v>
      </c>
      <c r="D452" s="3">
        <v>-75.22019444</v>
      </c>
      <c r="E452" s="3">
        <v>3371</v>
      </c>
      <c r="F452" s="3" t="s">
        <v>1023</v>
      </c>
      <c r="G452" s="3" t="s">
        <v>71</v>
      </c>
      <c r="H452" s="54">
        <v>27</v>
      </c>
      <c r="I452" s="54">
        <v>2003</v>
      </c>
      <c r="J452" s="54">
        <v>19</v>
      </c>
      <c r="K452" s="3">
        <v>80</v>
      </c>
      <c r="L452" s="3">
        <v>1999</v>
      </c>
      <c r="M452" s="3">
        <v>17</v>
      </c>
      <c r="N452" s="54">
        <v>55</v>
      </c>
      <c r="O452" s="54">
        <v>2005</v>
      </c>
      <c r="P452" s="54">
        <v>3</v>
      </c>
      <c r="Q452" s="3">
        <v>50.8</v>
      </c>
      <c r="R452" s="3">
        <v>1989</v>
      </c>
      <c r="S452" s="3">
        <v>3</v>
      </c>
      <c r="T452" s="54">
        <v>70</v>
      </c>
      <c r="U452" s="54">
        <v>1998</v>
      </c>
      <c r="V452" s="54">
        <v>25</v>
      </c>
      <c r="W452" s="3">
        <v>90</v>
      </c>
      <c r="X452" s="3">
        <v>1998</v>
      </c>
      <c r="Y452" s="3">
        <v>8</v>
      </c>
      <c r="Z452" s="54">
        <v>43</v>
      </c>
      <c r="AA452" s="54">
        <v>2004</v>
      </c>
      <c r="AB452" s="54">
        <v>28</v>
      </c>
      <c r="AC452" s="3">
        <v>55</v>
      </c>
      <c r="AD452" s="3">
        <v>1995</v>
      </c>
      <c r="AE452" s="3">
        <v>1</v>
      </c>
      <c r="AF452" s="54">
        <v>40.200000000000003</v>
      </c>
      <c r="AG452" s="54">
        <v>1989</v>
      </c>
      <c r="AH452" s="54">
        <v>22</v>
      </c>
      <c r="AI452" s="3">
        <v>114</v>
      </c>
      <c r="AJ452" s="3">
        <v>2006</v>
      </c>
      <c r="AK452" s="3">
        <v>8</v>
      </c>
      <c r="AL452" s="54">
        <v>70</v>
      </c>
      <c r="AM452" s="54">
        <v>1993</v>
      </c>
      <c r="AN452" s="54">
        <v>11</v>
      </c>
      <c r="AO452" s="3">
        <v>57</v>
      </c>
      <c r="AP452" s="3">
        <v>1993</v>
      </c>
      <c r="AQ452" s="3">
        <v>4</v>
      </c>
    </row>
    <row r="453" spans="1:43" x14ac:dyDescent="0.25">
      <c r="A453" s="3">
        <v>21250500</v>
      </c>
      <c r="B453" s="3" t="s">
        <v>3022</v>
      </c>
      <c r="C453" s="3">
        <v>4.9218888889999999</v>
      </c>
      <c r="D453" s="3">
        <v>-75.075861110000005</v>
      </c>
      <c r="E453" s="3">
        <v>1649</v>
      </c>
      <c r="F453" s="3" t="s">
        <v>986</v>
      </c>
      <c r="G453" s="3" t="s">
        <v>71</v>
      </c>
      <c r="H453" s="54">
        <v>105</v>
      </c>
      <c r="I453" s="54">
        <v>2022</v>
      </c>
      <c r="J453" s="54">
        <v>26</v>
      </c>
      <c r="K453" s="3">
        <v>137</v>
      </c>
      <c r="L453" s="3">
        <v>2022</v>
      </c>
      <c r="M453" s="3">
        <v>25</v>
      </c>
      <c r="N453" s="54">
        <v>118</v>
      </c>
      <c r="O453" s="54">
        <v>2018</v>
      </c>
      <c r="P453" s="54">
        <v>20</v>
      </c>
      <c r="Q453" s="3">
        <v>130.19999999999999</v>
      </c>
      <c r="R453" s="3">
        <v>2006</v>
      </c>
      <c r="S453" s="3">
        <v>10</v>
      </c>
      <c r="T453" s="54">
        <v>128</v>
      </c>
      <c r="U453" s="54">
        <v>2023</v>
      </c>
      <c r="V453" s="54">
        <v>21</v>
      </c>
      <c r="W453" s="3">
        <v>102</v>
      </c>
      <c r="X453" s="3">
        <v>1973</v>
      </c>
      <c r="Y453" s="3">
        <v>29</v>
      </c>
      <c r="Z453" s="54">
        <v>97</v>
      </c>
      <c r="AA453" s="54">
        <v>2016</v>
      </c>
      <c r="AB453" s="54">
        <v>14</v>
      </c>
      <c r="AC453" s="3">
        <v>122</v>
      </c>
      <c r="AD453" s="3">
        <v>2020</v>
      </c>
      <c r="AE453" s="3">
        <v>19</v>
      </c>
      <c r="AF453" s="54">
        <v>132</v>
      </c>
      <c r="AG453" s="54">
        <v>2021</v>
      </c>
      <c r="AH453" s="54">
        <v>22</v>
      </c>
      <c r="AI453" s="3">
        <v>137</v>
      </c>
      <c r="AJ453" s="3">
        <v>2022</v>
      </c>
      <c r="AK453" s="3">
        <v>28</v>
      </c>
      <c r="AL453" s="54">
        <v>110</v>
      </c>
      <c r="AM453" s="54">
        <v>1979</v>
      </c>
      <c r="AN453" s="54">
        <v>20</v>
      </c>
      <c r="AO453" s="3">
        <v>104</v>
      </c>
      <c r="AP453" s="3">
        <v>1983</v>
      </c>
      <c r="AQ453" s="3">
        <v>17</v>
      </c>
    </row>
    <row r="454" spans="1:43" x14ac:dyDescent="0.25">
      <c r="A454" s="3">
        <v>21255080</v>
      </c>
      <c r="B454" s="3" t="s">
        <v>3023</v>
      </c>
      <c r="C454" s="3">
        <v>4.7837779999999999</v>
      </c>
      <c r="D454" s="3">
        <v>-74.767944439999994</v>
      </c>
      <c r="E454" s="3">
        <v>308</v>
      </c>
      <c r="F454" s="3" t="s">
        <v>990</v>
      </c>
      <c r="G454" s="3" t="s">
        <v>71</v>
      </c>
      <c r="H454" s="54">
        <v>71.599999999999994</v>
      </c>
      <c r="I454" s="54">
        <v>2014</v>
      </c>
      <c r="J454" s="54">
        <v>5</v>
      </c>
      <c r="K454" s="3">
        <v>100.8</v>
      </c>
      <c r="L454" s="3">
        <v>2012</v>
      </c>
      <c r="M454" s="3">
        <v>5</v>
      </c>
      <c r="N454" s="54">
        <v>102</v>
      </c>
      <c r="O454" s="54">
        <v>1975</v>
      </c>
      <c r="P454" s="54">
        <v>4</v>
      </c>
      <c r="Q454" s="3">
        <v>115.6</v>
      </c>
      <c r="R454" s="3">
        <v>2002</v>
      </c>
      <c r="S454" s="3">
        <v>20</v>
      </c>
      <c r="T454" s="54">
        <v>102.8</v>
      </c>
      <c r="U454" s="54">
        <v>2009</v>
      </c>
      <c r="V454" s="54">
        <v>2</v>
      </c>
      <c r="W454" s="3">
        <v>87.3</v>
      </c>
      <c r="X454" s="3">
        <v>2010</v>
      </c>
      <c r="Y454" s="3">
        <v>19</v>
      </c>
      <c r="Z454" s="54">
        <v>69.7</v>
      </c>
      <c r="AA454" s="54">
        <v>2010</v>
      </c>
      <c r="AB454" s="54">
        <v>5</v>
      </c>
      <c r="AC454" s="3">
        <v>114.4</v>
      </c>
      <c r="AD454" s="3">
        <v>1998</v>
      </c>
      <c r="AE454" s="3">
        <v>7</v>
      </c>
      <c r="AF454" s="54">
        <v>116</v>
      </c>
      <c r="AG454" s="54">
        <v>2024</v>
      </c>
      <c r="AH454" s="54">
        <v>28</v>
      </c>
      <c r="AI454" s="3">
        <v>112.9</v>
      </c>
      <c r="AJ454" s="3">
        <v>1971</v>
      </c>
      <c r="AK454" s="3">
        <v>15</v>
      </c>
      <c r="AL454" s="54">
        <v>107.7</v>
      </c>
      <c r="AM454" s="54">
        <v>1991</v>
      </c>
      <c r="AN454" s="54">
        <v>6</v>
      </c>
      <c r="AO454" s="3">
        <v>140.19999999999999</v>
      </c>
      <c r="AP454" s="3">
        <v>1996</v>
      </c>
      <c r="AQ454" s="3">
        <v>5</v>
      </c>
    </row>
    <row r="455" spans="1:43" x14ac:dyDescent="0.25">
      <c r="A455" s="3">
        <v>21255090</v>
      </c>
      <c r="B455" s="3" t="s">
        <v>3024</v>
      </c>
      <c r="C455" s="3">
        <v>5</v>
      </c>
      <c r="D455" s="3">
        <v>-74.899991666999995</v>
      </c>
      <c r="E455" s="3">
        <v>321</v>
      </c>
      <c r="F455" s="3" t="s">
        <v>2269</v>
      </c>
      <c r="G455" s="3" t="s">
        <v>71</v>
      </c>
      <c r="H455" s="54">
        <v>77.099999999999994</v>
      </c>
      <c r="I455" s="54">
        <v>1998</v>
      </c>
      <c r="J455" s="54">
        <v>11</v>
      </c>
      <c r="K455" s="3">
        <v>84.5</v>
      </c>
      <c r="L455" s="3">
        <v>2025</v>
      </c>
      <c r="M455" s="3">
        <v>12</v>
      </c>
      <c r="N455" s="54">
        <v>94.1</v>
      </c>
      <c r="O455" s="54">
        <v>1994</v>
      </c>
      <c r="P455" s="54">
        <v>20</v>
      </c>
      <c r="Q455" s="3">
        <v>124.9</v>
      </c>
      <c r="R455" s="3">
        <v>1987</v>
      </c>
      <c r="S455" s="3">
        <v>5</v>
      </c>
      <c r="T455" s="54">
        <v>151.6</v>
      </c>
      <c r="U455" s="54">
        <v>2002</v>
      </c>
      <c r="V455" s="54">
        <v>20</v>
      </c>
      <c r="W455" s="3">
        <v>104.5</v>
      </c>
      <c r="X455" s="3">
        <v>2005</v>
      </c>
      <c r="Y455" s="3">
        <v>10</v>
      </c>
      <c r="Z455" s="54">
        <v>87.2</v>
      </c>
      <c r="AA455" s="54">
        <v>1988</v>
      </c>
      <c r="AB455" s="54">
        <v>4</v>
      </c>
      <c r="AC455" s="3">
        <v>91.5</v>
      </c>
      <c r="AD455" s="3">
        <v>2016</v>
      </c>
      <c r="AE455" s="3">
        <v>31</v>
      </c>
      <c r="AF455" s="54">
        <v>139.30000000000001</v>
      </c>
      <c r="AG455" s="54">
        <v>2016</v>
      </c>
      <c r="AH455" s="54">
        <v>29</v>
      </c>
      <c r="AI455" s="3">
        <v>133.4</v>
      </c>
      <c r="AJ455" s="3">
        <v>1997</v>
      </c>
      <c r="AK455" s="3">
        <v>12</v>
      </c>
      <c r="AL455" s="54">
        <v>108.4</v>
      </c>
      <c r="AM455" s="54">
        <v>1989</v>
      </c>
      <c r="AN455" s="54">
        <v>7</v>
      </c>
      <c r="AO455" s="3">
        <v>108.8</v>
      </c>
      <c r="AP455" s="3">
        <v>1992</v>
      </c>
      <c r="AQ455" s="3">
        <v>12</v>
      </c>
    </row>
    <row r="456" spans="1:43" x14ac:dyDescent="0.25">
      <c r="A456" s="3">
        <v>21255110</v>
      </c>
      <c r="B456" s="3" t="s">
        <v>3025</v>
      </c>
      <c r="C456" s="3">
        <v>4.7017499999999997</v>
      </c>
      <c r="D456" s="3">
        <v>-75.131833330000006</v>
      </c>
      <c r="E456" s="3">
        <v>2817</v>
      </c>
      <c r="F456" s="3" t="s">
        <v>704</v>
      </c>
      <c r="G456" s="3" t="s">
        <v>71</v>
      </c>
      <c r="H456" s="54">
        <v>78.2</v>
      </c>
      <c r="I456" s="54">
        <v>2004</v>
      </c>
      <c r="J456" s="54">
        <v>8</v>
      </c>
      <c r="K456" s="3">
        <v>92</v>
      </c>
      <c r="L456" s="3">
        <v>2005</v>
      </c>
      <c r="M456" s="3">
        <v>27</v>
      </c>
      <c r="N456" s="54">
        <v>80</v>
      </c>
      <c r="O456" s="54">
        <v>2019</v>
      </c>
      <c r="P456" s="54">
        <v>10</v>
      </c>
      <c r="Q456" s="3">
        <v>87</v>
      </c>
      <c r="R456" s="3">
        <v>2017</v>
      </c>
      <c r="S456" s="3">
        <v>25</v>
      </c>
      <c r="T456" s="54">
        <v>66.400000000000006</v>
      </c>
      <c r="U456" s="54">
        <v>2013</v>
      </c>
      <c r="V456" s="54">
        <v>2</v>
      </c>
      <c r="W456" s="3">
        <v>112</v>
      </c>
      <c r="X456" s="3">
        <v>1984</v>
      </c>
      <c r="Y456" s="3">
        <v>13</v>
      </c>
      <c r="Z456" s="54">
        <v>115.2</v>
      </c>
      <c r="AA456" s="54">
        <v>2002</v>
      </c>
      <c r="AB456" s="54">
        <v>5</v>
      </c>
      <c r="AC456" s="3">
        <v>63.3</v>
      </c>
      <c r="AD456" s="3">
        <v>1979</v>
      </c>
      <c r="AE456" s="3">
        <v>24</v>
      </c>
      <c r="AF456" s="54">
        <v>82.2</v>
      </c>
      <c r="AG456" s="54">
        <v>2012</v>
      </c>
      <c r="AH456" s="54">
        <v>24</v>
      </c>
      <c r="AI456" s="3">
        <v>74.3</v>
      </c>
      <c r="AJ456" s="3">
        <v>1982</v>
      </c>
      <c r="AK456" s="3">
        <v>23</v>
      </c>
      <c r="AL456" s="54">
        <v>96.1</v>
      </c>
      <c r="AM456" s="54">
        <v>2008</v>
      </c>
      <c r="AN456" s="54">
        <v>14</v>
      </c>
      <c r="AO456" s="3">
        <v>62.3</v>
      </c>
      <c r="AP456" s="3">
        <v>1990</v>
      </c>
      <c r="AQ456" s="3">
        <v>4</v>
      </c>
    </row>
    <row r="457" spans="1:43" x14ac:dyDescent="0.25">
      <c r="A457" s="3">
        <v>21255120</v>
      </c>
      <c r="B457" s="3" t="s">
        <v>3026</v>
      </c>
      <c r="C457" s="3">
        <v>5.0267619440000004</v>
      </c>
      <c r="D457" s="3">
        <v>-75.117336111</v>
      </c>
      <c r="E457" s="3">
        <v>2069</v>
      </c>
      <c r="F457" s="3" t="s">
        <v>1009</v>
      </c>
      <c r="G457" s="3" t="s">
        <v>71</v>
      </c>
      <c r="H457" s="54">
        <v>125</v>
      </c>
      <c r="I457" s="54">
        <v>2021</v>
      </c>
      <c r="J457" s="54">
        <v>22</v>
      </c>
      <c r="K457" s="3">
        <v>122.5</v>
      </c>
      <c r="L457" s="3">
        <v>2019</v>
      </c>
      <c r="M457" s="3">
        <v>25</v>
      </c>
      <c r="N457" s="54">
        <v>130</v>
      </c>
      <c r="O457" s="54">
        <v>2012</v>
      </c>
      <c r="P457" s="54">
        <v>27</v>
      </c>
      <c r="Q457" s="3">
        <v>108.8</v>
      </c>
      <c r="R457" s="3">
        <v>2002</v>
      </c>
      <c r="S457" s="3">
        <v>15</v>
      </c>
      <c r="T457" s="54">
        <v>88.4</v>
      </c>
      <c r="U457" s="54">
        <v>1994</v>
      </c>
      <c r="V457" s="54">
        <v>25</v>
      </c>
      <c r="W457" s="3">
        <v>82.5</v>
      </c>
      <c r="X457" s="3">
        <v>2021</v>
      </c>
      <c r="Y457" s="3">
        <v>3</v>
      </c>
      <c r="Z457" s="54">
        <v>84</v>
      </c>
      <c r="AA457" s="54">
        <v>1978</v>
      </c>
      <c r="AB457" s="54">
        <v>15</v>
      </c>
      <c r="AC457" s="3">
        <v>86</v>
      </c>
      <c r="AD457" s="3">
        <v>1980</v>
      </c>
      <c r="AE457" s="3">
        <v>31</v>
      </c>
      <c r="AF457" s="54">
        <v>102.4</v>
      </c>
      <c r="AG457" s="54">
        <v>1983</v>
      </c>
      <c r="AH457" s="54">
        <v>6</v>
      </c>
      <c r="AI457" s="3">
        <v>124.6</v>
      </c>
      <c r="AJ457" s="3">
        <v>2004</v>
      </c>
      <c r="AK457" s="3">
        <v>22</v>
      </c>
      <c r="AL457" s="54">
        <v>94.2</v>
      </c>
      <c r="AM457" s="54">
        <v>2006</v>
      </c>
      <c r="AN457" s="54">
        <v>15</v>
      </c>
      <c r="AO457" s="3">
        <v>98.2</v>
      </c>
      <c r="AP457" s="3">
        <v>2007</v>
      </c>
      <c r="AQ457" s="3">
        <v>17</v>
      </c>
    </row>
    <row r="458" spans="1:43" x14ac:dyDescent="0.25">
      <c r="A458" s="3">
        <v>21255140</v>
      </c>
      <c r="B458" s="3" t="s">
        <v>3027</v>
      </c>
      <c r="C458" s="3">
        <v>4.8215000000000003</v>
      </c>
      <c r="D458" s="3">
        <v>-74.920638890000006</v>
      </c>
      <c r="E458" s="3">
        <v>429</v>
      </c>
      <c r="F458" s="3" t="s">
        <v>993</v>
      </c>
      <c r="G458" s="3" t="s">
        <v>71</v>
      </c>
      <c r="H458" s="54">
        <v>67</v>
      </c>
      <c r="I458" s="54">
        <v>2009</v>
      </c>
      <c r="J458" s="54">
        <v>22</v>
      </c>
      <c r="K458" s="3">
        <v>76.3</v>
      </c>
      <c r="L458" s="3">
        <v>1997</v>
      </c>
      <c r="M458" s="3">
        <v>6</v>
      </c>
      <c r="N458" s="54">
        <v>90</v>
      </c>
      <c r="O458" s="54">
        <v>2017</v>
      </c>
      <c r="P458" s="54">
        <v>29</v>
      </c>
      <c r="Q458" s="3">
        <v>110</v>
      </c>
      <c r="R458" s="3">
        <v>2009</v>
      </c>
      <c r="S458" s="3">
        <v>11</v>
      </c>
      <c r="T458" s="54">
        <v>99</v>
      </c>
      <c r="U458" s="54">
        <v>2013</v>
      </c>
      <c r="V458" s="54">
        <v>16</v>
      </c>
      <c r="W458" s="3">
        <v>100.3</v>
      </c>
      <c r="X458" s="3">
        <v>2002</v>
      </c>
      <c r="Y458" s="3">
        <v>8</v>
      </c>
      <c r="Z458" s="54">
        <v>96</v>
      </c>
      <c r="AA458" s="54">
        <v>2016</v>
      </c>
      <c r="AB458" s="54">
        <v>5</v>
      </c>
      <c r="AC458" s="3">
        <v>100.2</v>
      </c>
      <c r="AD458" s="3">
        <v>2000</v>
      </c>
      <c r="AE458" s="3">
        <v>24</v>
      </c>
      <c r="AF458" s="54">
        <v>115</v>
      </c>
      <c r="AG458" s="54">
        <v>2013</v>
      </c>
      <c r="AH458" s="54">
        <v>27</v>
      </c>
      <c r="AI458" s="3">
        <v>87</v>
      </c>
      <c r="AJ458" s="3">
        <v>2007</v>
      </c>
      <c r="AK458" s="3">
        <v>6</v>
      </c>
      <c r="AL458" s="54">
        <v>116.3</v>
      </c>
      <c r="AM458" s="54">
        <v>1997</v>
      </c>
      <c r="AN458" s="54">
        <v>7</v>
      </c>
      <c r="AO458" s="3">
        <v>133.30000000000001</v>
      </c>
      <c r="AP458" s="3">
        <v>1991</v>
      </c>
      <c r="AQ458" s="3">
        <v>27</v>
      </c>
    </row>
    <row r="459" spans="1:43" x14ac:dyDescent="0.25">
      <c r="A459" s="3">
        <v>21255170</v>
      </c>
      <c r="B459" s="3" t="s">
        <v>3028</v>
      </c>
      <c r="C459" s="3">
        <v>4.8705555560000002</v>
      </c>
      <c r="D459" s="3">
        <v>-75.173277777999999</v>
      </c>
      <c r="E459" s="3">
        <v>2978</v>
      </c>
      <c r="F459" s="3" t="s">
        <v>1023</v>
      </c>
      <c r="G459" s="3" t="s">
        <v>71</v>
      </c>
      <c r="H459" s="54">
        <v>58</v>
      </c>
      <c r="I459" s="54">
        <v>1969</v>
      </c>
      <c r="J459" s="54">
        <v>22</v>
      </c>
      <c r="K459" s="3">
        <v>80</v>
      </c>
      <c r="L459" s="3">
        <v>1963</v>
      </c>
      <c r="M459" s="3">
        <v>26</v>
      </c>
      <c r="N459" s="54">
        <v>80</v>
      </c>
      <c r="O459" s="54">
        <v>1960</v>
      </c>
      <c r="P459" s="54">
        <v>24</v>
      </c>
      <c r="Q459" s="3">
        <v>96.7</v>
      </c>
      <c r="R459" s="3">
        <v>2002</v>
      </c>
      <c r="S459" s="3">
        <v>15</v>
      </c>
      <c r="T459" s="54">
        <v>100</v>
      </c>
      <c r="U459" s="54">
        <v>1971</v>
      </c>
      <c r="V459" s="54">
        <v>25</v>
      </c>
      <c r="W459" s="3">
        <v>97</v>
      </c>
      <c r="X459" s="3">
        <v>2009</v>
      </c>
      <c r="Y459" s="3">
        <v>8</v>
      </c>
      <c r="Z459" s="54">
        <v>128</v>
      </c>
      <c r="AA459" s="54">
        <v>1970</v>
      </c>
      <c r="AB459" s="54">
        <v>30</v>
      </c>
      <c r="AC459" s="3">
        <v>95</v>
      </c>
      <c r="AD459" s="3">
        <v>1971</v>
      </c>
      <c r="AE459" s="3">
        <v>15</v>
      </c>
      <c r="AF459" s="54">
        <v>98</v>
      </c>
      <c r="AG459" s="54">
        <v>1983</v>
      </c>
      <c r="AH459" s="54">
        <v>4</v>
      </c>
      <c r="AI459" s="3">
        <v>75</v>
      </c>
      <c r="AJ459" s="3">
        <v>1991</v>
      </c>
      <c r="AK459" s="3">
        <v>2</v>
      </c>
      <c r="AL459" s="54">
        <v>90</v>
      </c>
      <c r="AM459" s="54">
        <v>1965</v>
      </c>
      <c r="AN459" s="54">
        <v>2</v>
      </c>
      <c r="AO459" s="3">
        <v>66</v>
      </c>
      <c r="AP459" s="3">
        <v>2024</v>
      </c>
      <c r="AQ459" s="3">
        <v>26</v>
      </c>
    </row>
    <row r="460" spans="1:43" x14ac:dyDescent="0.25">
      <c r="A460" s="3">
        <v>22010010</v>
      </c>
      <c r="B460" s="3" t="s">
        <v>3029</v>
      </c>
      <c r="C460" s="3">
        <v>3.287833333</v>
      </c>
      <c r="D460" s="3">
        <v>-75.815416670000005</v>
      </c>
      <c r="E460" s="3">
        <v>1594</v>
      </c>
      <c r="F460" s="3" t="s">
        <v>2326</v>
      </c>
      <c r="G460" s="3" t="s">
        <v>71</v>
      </c>
      <c r="H460" s="54">
        <v>82</v>
      </c>
      <c r="I460" s="54">
        <v>2023</v>
      </c>
      <c r="J460" s="54">
        <v>15</v>
      </c>
      <c r="K460" s="3">
        <v>102.5</v>
      </c>
      <c r="L460" s="3">
        <v>2005</v>
      </c>
      <c r="M460" s="3">
        <v>11</v>
      </c>
      <c r="N460" s="54">
        <v>100.5</v>
      </c>
      <c r="O460" s="54">
        <v>2020</v>
      </c>
      <c r="P460" s="54">
        <v>14</v>
      </c>
      <c r="Q460" s="3">
        <v>67.8</v>
      </c>
      <c r="R460" s="3">
        <v>1983</v>
      </c>
      <c r="S460" s="3">
        <v>9</v>
      </c>
      <c r="T460" s="54">
        <v>80</v>
      </c>
      <c r="U460" s="54">
        <v>2013</v>
      </c>
      <c r="V460" s="54">
        <v>23</v>
      </c>
      <c r="W460" s="3">
        <v>61.5</v>
      </c>
      <c r="X460" s="3">
        <v>2022</v>
      </c>
      <c r="Y460" s="3">
        <v>24</v>
      </c>
      <c r="Z460" s="54">
        <v>72.400000000000006</v>
      </c>
      <c r="AA460" s="54">
        <v>1973</v>
      </c>
      <c r="AB460" s="54">
        <v>20</v>
      </c>
      <c r="AC460" s="3">
        <v>75.3</v>
      </c>
      <c r="AD460" s="3">
        <v>1984</v>
      </c>
      <c r="AE460" s="3">
        <v>19</v>
      </c>
      <c r="AF460" s="54">
        <v>60</v>
      </c>
      <c r="AG460" s="54">
        <v>1993</v>
      </c>
      <c r="AH460" s="54">
        <v>7</v>
      </c>
      <c r="AI460" s="3">
        <v>70.3</v>
      </c>
      <c r="AJ460" s="3">
        <v>2012</v>
      </c>
      <c r="AK460" s="3">
        <v>5</v>
      </c>
      <c r="AL460" s="54">
        <v>61</v>
      </c>
      <c r="AM460" s="54">
        <v>1992</v>
      </c>
      <c r="AN460" s="54">
        <v>5</v>
      </c>
      <c r="AO460" s="3">
        <v>49.5</v>
      </c>
      <c r="AP460" s="3">
        <v>2006</v>
      </c>
      <c r="AQ460" s="3">
        <v>1</v>
      </c>
    </row>
    <row r="461" spans="1:43" x14ac:dyDescent="0.25">
      <c r="A461" s="3">
        <v>22010070</v>
      </c>
      <c r="B461" s="3" t="s">
        <v>3030</v>
      </c>
      <c r="C461" s="3">
        <v>3.5768055560000001</v>
      </c>
      <c r="D461" s="3">
        <v>-75.742611109999999</v>
      </c>
      <c r="E461" s="3">
        <v>1568</v>
      </c>
      <c r="F461" s="3" t="s">
        <v>2326</v>
      </c>
      <c r="G461" s="3" t="s">
        <v>71</v>
      </c>
      <c r="H461" s="54">
        <v>96</v>
      </c>
      <c r="I461" s="54">
        <v>1984</v>
      </c>
      <c r="J461" s="54">
        <v>7</v>
      </c>
      <c r="K461" s="3">
        <v>97</v>
      </c>
      <c r="L461" s="3">
        <v>1986</v>
      </c>
      <c r="M461" s="3">
        <v>1</v>
      </c>
      <c r="N461" s="54">
        <v>178</v>
      </c>
      <c r="O461" s="54">
        <v>1986</v>
      </c>
      <c r="P461" s="54">
        <v>26</v>
      </c>
      <c r="Q461" s="3">
        <v>120</v>
      </c>
      <c r="R461" s="3">
        <v>1986</v>
      </c>
      <c r="S461" s="3">
        <v>1</v>
      </c>
      <c r="T461" s="54">
        <v>135</v>
      </c>
      <c r="U461" s="54">
        <v>1988</v>
      </c>
      <c r="V461" s="54">
        <v>20</v>
      </c>
      <c r="W461" s="3">
        <v>131</v>
      </c>
      <c r="X461" s="3">
        <v>1986</v>
      </c>
      <c r="Y461" s="3">
        <v>6</v>
      </c>
      <c r="Z461" s="54">
        <v>101</v>
      </c>
      <c r="AA461" s="54">
        <v>1987</v>
      </c>
      <c r="AB461" s="54">
        <v>28</v>
      </c>
      <c r="AC461" s="3">
        <v>115</v>
      </c>
      <c r="AD461" s="3">
        <v>1986</v>
      </c>
      <c r="AE461" s="3">
        <v>24</v>
      </c>
      <c r="AF461" s="54">
        <v>133</v>
      </c>
      <c r="AG461" s="54">
        <v>1988</v>
      </c>
      <c r="AH461" s="54">
        <v>8</v>
      </c>
      <c r="AI461" s="3">
        <v>108</v>
      </c>
      <c r="AJ461" s="3">
        <v>1986</v>
      </c>
      <c r="AK461" s="3">
        <v>21</v>
      </c>
      <c r="AL461" s="54">
        <v>102</v>
      </c>
      <c r="AM461" s="54">
        <v>1986</v>
      </c>
      <c r="AN461" s="54">
        <v>4</v>
      </c>
      <c r="AO461" s="3">
        <v>140</v>
      </c>
      <c r="AP461" s="3">
        <v>1988</v>
      </c>
      <c r="AQ461" s="3">
        <v>6</v>
      </c>
    </row>
    <row r="462" spans="1:43" x14ac:dyDescent="0.25">
      <c r="A462" s="3">
        <v>22015020</v>
      </c>
      <c r="B462" s="3" t="s">
        <v>3031</v>
      </c>
      <c r="C462" s="3">
        <v>3.5291388889999999</v>
      </c>
      <c r="D462" s="3">
        <v>-75.631416669999993</v>
      </c>
      <c r="E462" s="3">
        <v>1160</v>
      </c>
      <c r="F462" s="3" t="s">
        <v>2326</v>
      </c>
      <c r="G462" s="3" t="s">
        <v>71</v>
      </c>
      <c r="H462" s="54">
        <v>120.8</v>
      </c>
      <c r="I462" s="54">
        <v>2006</v>
      </c>
      <c r="J462" s="54">
        <v>11</v>
      </c>
      <c r="K462" s="3">
        <v>85.5</v>
      </c>
      <c r="L462" s="3">
        <v>2000</v>
      </c>
      <c r="M462" s="3">
        <v>25</v>
      </c>
      <c r="N462" s="54">
        <v>88.2</v>
      </c>
      <c r="O462" s="54">
        <v>2003</v>
      </c>
      <c r="P462" s="54">
        <v>3</v>
      </c>
      <c r="Q462" s="3">
        <v>107.6</v>
      </c>
      <c r="R462" s="3">
        <v>2009</v>
      </c>
      <c r="S462" s="3">
        <v>7</v>
      </c>
      <c r="T462" s="54">
        <v>94.5</v>
      </c>
      <c r="U462" s="54">
        <v>1993</v>
      </c>
      <c r="V462" s="54">
        <v>4</v>
      </c>
      <c r="W462" s="3">
        <v>80.2</v>
      </c>
      <c r="X462" s="3">
        <v>2006</v>
      </c>
      <c r="Y462" s="3">
        <v>5</v>
      </c>
      <c r="Z462" s="54">
        <v>91.7</v>
      </c>
      <c r="AA462" s="54">
        <v>2011</v>
      </c>
      <c r="AB462" s="54">
        <v>30</v>
      </c>
      <c r="AC462" s="3">
        <v>65.7</v>
      </c>
      <c r="AD462" s="3">
        <v>2017</v>
      </c>
      <c r="AE462" s="3">
        <v>16</v>
      </c>
      <c r="AF462" s="54">
        <v>108.2</v>
      </c>
      <c r="AG462" s="54">
        <v>2011</v>
      </c>
      <c r="AH462" s="54">
        <v>8</v>
      </c>
      <c r="AI462" s="3">
        <v>100</v>
      </c>
      <c r="AJ462" s="3">
        <v>1990</v>
      </c>
      <c r="AK462" s="3">
        <v>18</v>
      </c>
      <c r="AL462" s="54">
        <v>92.8</v>
      </c>
      <c r="AM462" s="54">
        <v>2013</v>
      </c>
      <c r="AN462" s="54">
        <v>28</v>
      </c>
      <c r="AO462" s="3">
        <v>94.8</v>
      </c>
      <c r="AP462" s="3">
        <v>2007</v>
      </c>
      <c r="AQ462" s="3">
        <v>16</v>
      </c>
    </row>
    <row r="463" spans="1:43" x14ac:dyDescent="0.25">
      <c r="A463" s="3">
        <v>22020020</v>
      </c>
      <c r="B463" s="3" t="s">
        <v>3032</v>
      </c>
      <c r="C463" s="3">
        <v>3.0450555559999999</v>
      </c>
      <c r="D463" s="3">
        <v>-75.761777780000003</v>
      </c>
      <c r="E463" s="3">
        <v>1793</v>
      </c>
      <c r="F463" s="3" t="s">
        <v>1020</v>
      </c>
      <c r="G463" s="3" t="s">
        <v>71</v>
      </c>
      <c r="H463" s="54">
        <v>62</v>
      </c>
      <c r="I463" s="54">
        <v>2003</v>
      </c>
      <c r="J463" s="54">
        <v>19</v>
      </c>
      <c r="K463" s="3">
        <v>94</v>
      </c>
      <c r="L463" s="3">
        <v>2005</v>
      </c>
      <c r="M463" s="3">
        <v>11</v>
      </c>
      <c r="N463" s="54">
        <v>65</v>
      </c>
      <c r="O463" s="54">
        <v>2002</v>
      </c>
      <c r="P463" s="54">
        <v>4</v>
      </c>
      <c r="Q463" s="3">
        <v>55</v>
      </c>
      <c r="R463" s="3">
        <v>2012</v>
      </c>
      <c r="S463" s="3">
        <v>28</v>
      </c>
      <c r="T463" s="54">
        <v>62</v>
      </c>
      <c r="U463" s="54">
        <v>2013</v>
      </c>
      <c r="V463" s="54">
        <v>3</v>
      </c>
      <c r="W463" s="3">
        <v>51</v>
      </c>
      <c r="X463" s="3">
        <v>1976</v>
      </c>
      <c r="Y463" s="3">
        <v>27</v>
      </c>
      <c r="Z463" s="54">
        <v>53</v>
      </c>
      <c r="AA463" s="54">
        <v>1995</v>
      </c>
      <c r="AB463" s="54">
        <v>19</v>
      </c>
      <c r="AC463" s="3">
        <v>75.5</v>
      </c>
      <c r="AD463" s="3">
        <v>1995</v>
      </c>
      <c r="AE463" s="3">
        <v>9</v>
      </c>
      <c r="AF463" s="54">
        <v>40</v>
      </c>
      <c r="AG463" s="54">
        <v>1999</v>
      </c>
      <c r="AH463" s="54">
        <v>5</v>
      </c>
      <c r="AI463" s="3">
        <v>40</v>
      </c>
      <c r="AJ463" s="3">
        <v>1975</v>
      </c>
      <c r="AK463" s="3">
        <v>26</v>
      </c>
      <c r="AL463" s="54">
        <v>58.4</v>
      </c>
      <c r="AM463" s="54">
        <v>1979</v>
      </c>
      <c r="AN463" s="54">
        <v>15</v>
      </c>
      <c r="AO463" s="3">
        <v>80</v>
      </c>
      <c r="AP463" s="3">
        <v>2008</v>
      </c>
      <c r="AQ463" s="3">
        <v>2</v>
      </c>
    </row>
    <row r="464" spans="1:43" x14ac:dyDescent="0.25">
      <c r="A464" s="3">
        <v>22020030</v>
      </c>
      <c r="B464" s="3" t="s">
        <v>3033</v>
      </c>
      <c r="C464" s="3">
        <v>3.0947800000000001</v>
      </c>
      <c r="D464" s="3">
        <v>-75.668499999999995</v>
      </c>
      <c r="E464" s="3">
        <v>1455</v>
      </c>
      <c r="F464" s="3" t="s">
        <v>1020</v>
      </c>
      <c r="G464" s="3" t="s">
        <v>71</v>
      </c>
      <c r="H464" s="54">
        <v>104</v>
      </c>
      <c r="I464" s="54">
        <v>2000</v>
      </c>
      <c r="J464" s="54">
        <v>30</v>
      </c>
      <c r="K464" s="3">
        <v>114</v>
      </c>
      <c r="L464" s="3">
        <v>2005</v>
      </c>
      <c r="M464" s="3">
        <v>11</v>
      </c>
      <c r="N464" s="54">
        <v>97</v>
      </c>
      <c r="O464" s="54">
        <v>1999</v>
      </c>
      <c r="P464" s="54">
        <v>19</v>
      </c>
      <c r="Q464" s="3">
        <v>99</v>
      </c>
      <c r="R464" s="3">
        <v>1990</v>
      </c>
      <c r="S464" s="3">
        <v>23</v>
      </c>
      <c r="T464" s="54">
        <v>115.3</v>
      </c>
      <c r="U464" s="54">
        <v>2024</v>
      </c>
      <c r="V464" s="54">
        <v>29</v>
      </c>
      <c r="W464" s="3">
        <v>128</v>
      </c>
      <c r="X464" s="3">
        <v>2013</v>
      </c>
      <c r="Y464" s="3">
        <v>29</v>
      </c>
      <c r="Z464" s="54">
        <v>89</v>
      </c>
      <c r="AA464" s="54">
        <v>1991</v>
      </c>
      <c r="AB464" s="54">
        <v>30</v>
      </c>
      <c r="AC464" s="3">
        <v>48</v>
      </c>
      <c r="AD464" s="3">
        <v>1991</v>
      </c>
      <c r="AE464" s="3">
        <v>2</v>
      </c>
      <c r="AF464" s="54">
        <v>81</v>
      </c>
      <c r="AG464" s="54">
        <v>1994</v>
      </c>
      <c r="AH464" s="54">
        <v>28</v>
      </c>
      <c r="AI464" s="3">
        <v>133</v>
      </c>
      <c r="AJ464" s="3">
        <v>2004</v>
      </c>
      <c r="AK464" s="3">
        <v>27</v>
      </c>
      <c r="AL464" s="54">
        <v>118</v>
      </c>
      <c r="AM464" s="54">
        <v>2024</v>
      </c>
      <c r="AN464" s="54">
        <v>12</v>
      </c>
      <c r="AO464" s="3">
        <v>87</v>
      </c>
      <c r="AP464" s="3">
        <v>2024</v>
      </c>
      <c r="AQ464" s="3">
        <v>6</v>
      </c>
    </row>
    <row r="465" spans="1:43" x14ac:dyDescent="0.25">
      <c r="A465" s="3">
        <v>22020040</v>
      </c>
      <c r="B465" s="3" t="s">
        <v>3034</v>
      </c>
      <c r="C465" s="3">
        <v>3.2862179999999999</v>
      </c>
      <c r="D465" s="3">
        <v>-75.585762000000003</v>
      </c>
      <c r="E465" s="3">
        <v>1689</v>
      </c>
      <c r="F465" s="3" t="s">
        <v>966</v>
      </c>
      <c r="G465" s="3" t="s">
        <v>71</v>
      </c>
      <c r="H465" s="54">
        <v>90</v>
      </c>
      <c r="I465" s="54">
        <v>2012</v>
      </c>
      <c r="J465" s="54">
        <v>18</v>
      </c>
      <c r="K465" s="3">
        <v>115</v>
      </c>
      <c r="L465" s="3">
        <v>2005</v>
      </c>
      <c r="M465" s="3">
        <v>7</v>
      </c>
      <c r="N465" s="54">
        <v>130</v>
      </c>
      <c r="O465" s="54">
        <v>1980</v>
      </c>
      <c r="P465" s="54">
        <v>20</v>
      </c>
      <c r="Q465" s="3">
        <v>102</v>
      </c>
      <c r="R465" s="3">
        <v>1978</v>
      </c>
      <c r="S465" s="3">
        <v>22</v>
      </c>
      <c r="T465" s="54">
        <v>132</v>
      </c>
      <c r="U465" s="54">
        <v>1979</v>
      </c>
      <c r="V465" s="54">
        <v>20</v>
      </c>
      <c r="W465" s="3">
        <v>100</v>
      </c>
      <c r="X465" s="3">
        <v>1980</v>
      </c>
      <c r="Y465" s="3">
        <v>12</v>
      </c>
      <c r="Z465" s="54">
        <v>70</v>
      </c>
      <c r="AA465" s="54">
        <v>2020</v>
      </c>
      <c r="AB465" s="54">
        <v>12</v>
      </c>
      <c r="AC465" s="3">
        <v>98</v>
      </c>
      <c r="AD465" s="3">
        <v>1979</v>
      </c>
      <c r="AE465" s="3">
        <v>28</v>
      </c>
      <c r="AF465" s="54">
        <v>113</v>
      </c>
      <c r="AG465" s="54">
        <v>2003</v>
      </c>
      <c r="AH465" s="54">
        <v>28</v>
      </c>
      <c r="AI465" s="3">
        <v>158</v>
      </c>
      <c r="AJ465" s="3">
        <v>1976</v>
      </c>
      <c r="AK465" s="3">
        <v>6</v>
      </c>
      <c r="AL465" s="54">
        <v>126</v>
      </c>
      <c r="AM465" s="54">
        <v>1984</v>
      </c>
      <c r="AN465" s="54">
        <v>7</v>
      </c>
      <c r="AO465" s="3">
        <v>90</v>
      </c>
      <c r="AP465" s="3">
        <v>2024</v>
      </c>
      <c r="AQ465" s="3">
        <v>30</v>
      </c>
    </row>
    <row r="466" spans="1:43" x14ac:dyDescent="0.25">
      <c r="A466" s="3">
        <v>22020050</v>
      </c>
      <c r="B466" s="3" t="s">
        <v>3035</v>
      </c>
      <c r="C466" s="3">
        <v>3.3952222220000001</v>
      </c>
      <c r="D466" s="3">
        <v>-75.604500000000002</v>
      </c>
      <c r="E466" s="3">
        <v>732</v>
      </c>
      <c r="F466" s="3" t="s">
        <v>966</v>
      </c>
      <c r="G466" s="3" t="s">
        <v>71</v>
      </c>
      <c r="H466" s="54">
        <v>114</v>
      </c>
      <c r="I466" s="54">
        <v>1984</v>
      </c>
      <c r="J466" s="54">
        <v>17</v>
      </c>
      <c r="K466" s="3">
        <v>134</v>
      </c>
      <c r="L466" s="3">
        <v>1999</v>
      </c>
      <c r="M466" s="3">
        <v>12</v>
      </c>
      <c r="N466" s="54">
        <v>115</v>
      </c>
      <c r="O466" s="54">
        <v>1982</v>
      </c>
      <c r="P466" s="54">
        <v>27</v>
      </c>
      <c r="Q466" s="3">
        <v>130</v>
      </c>
      <c r="R466" s="3">
        <v>1983</v>
      </c>
      <c r="S466" s="3">
        <v>29</v>
      </c>
      <c r="T466" s="54">
        <v>135</v>
      </c>
      <c r="U466" s="54">
        <v>1983</v>
      </c>
      <c r="V466" s="54">
        <v>3</v>
      </c>
      <c r="W466" s="3">
        <v>91</v>
      </c>
      <c r="X466" s="3">
        <v>2022</v>
      </c>
      <c r="Y466" s="3">
        <v>18</v>
      </c>
      <c r="Z466" s="54">
        <v>102</v>
      </c>
      <c r="AA466" s="54">
        <v>2008</v>
      </c>
      <c r="AB466" s="54">
        <v>17</v>
      </c>
      <c r="AC466" s="3">
        <v>100</v>
      </c>
      <c r="AD466" s="3">
        <v>1980</v>
      </c>
      <c r="AE466" s="3">
        <v>4</v>
      </c>
      <c r="AF466" s="54">
        <v>90</v>
      </c>
      <c r="AG466" s="54">
        <v>1989</v>
      </c>
      <c r="AH466" s="54">
        <v>22</v>
      </c>
      <c r="AI466" s="3">
        <v>127</v>
      </c>
      <c r="AJ466" s="3">
        <v>2014</v>
      </c>
      <c r="AK466" s="3">
        <v>8</v>
      </c>
      <c r="AL466" s="54">
        <v>121</v>
      </c>
      <c r="AM466" s="54">
        <v>2022</v>
      </c>
      <c r="AN466" s="54">
        <v>9</v>
      </c>
      <c r="AO466" s="3">
        <v>102</v>
      </c>
      <c r="AP466" s="3">
        <v>2011</v>
      </c>
      <c r="AQ466" s="3">
        <v>11</v>
      </c>
    </row>
    <row r="467" spans="1:43" x14ac:dyDescent="0.25">
      <c r="A467" s="3">
        <v>22020060</v>
      </c>
      <c r="B467" s="3" t="s">
        <v>3036</v>
      </c>
      <c r="C467" s="3">
        <v>3.0533333329999999</v>
      </c>
      <c r="D467" s="3">
        <v>-75.641898999999995</v>
      </c>
      <c r="E467" s="3">
        <v>2322</v>
      </c>
      <c r="F467" s="3" t="s">
        <v>1020</v>
      </c>
      <c r="G467" s="3" t="s">
        <v>71</v>
      </c>
      <c r="H467" s="54">
        <v>60</v>
      </c>
      <c r="I467" s="54">
        <v>2006</v>
      </c>
      <c r="J467" s="54">
        <v>14</v>
      </c>
      <c r="K467" s="3">
        <v>135</v>
      </c>
      <c r="L467" s="3">
        <v>1998</v>
      </c>
      <c r="M467" s="3">
        <v>8</v>
      </c>
      <c r="N467" s="54">
        <v>98</v>
      </c>
      <c r="O467" s="54">
        <v>1999</v>
      </c>
      <c r="P467" s="54">
        <v>21</v>
      </c>
      <c r="Q467" s="3">
        <v>90</v>
      </c>
      <c r="R467" s="3">
        <v>2016</v>
      </c>
      <c r="S467" s="3">
        <v>15</v>
      </c>
      <c r="T467" s="54">
        <v>150</v>
      </c>
      <c r="U467" s="54">
        <v>2006</v>
      </c>
      <c r="V467" s="54">
        <v>7</v>
      </c>
      <c r="W467" s="3">
        <v>90</v>
      </c>
      <c r="X467" s="3">
        <v>1987</v>
      </c>
      <c r="Y467" s="3">
        <v>24</v>
      </c>
      <c r="Z467" s="54">
        <v>50</v>
      </c>
      <c r="AA467" s="54">
        <v>2015</v>
      </c>
      <c r="AB467" s="54">
        <v>8</v>
      </c>
      <c r="AC467" s="3">
        <v>85</v>
      </c>
      <c r="AD467" s="3">
        <v>2006</v>
      </c>
      <c r="AE467" s="3">
        <v>27</v>
      </c>
      <c r="AF467" s="54">
        <v>94.9</v>
      </c>
      <c r="AG467" s="54">
        <v>1987</v>
      </c>
      <c r="AH467" s="54">
        <v>4</v>
      </c>
      <c r="AI467" s="3">
        <v>150.9</v>
      </c>
      <c r="AJ467" s="3">
        <v>2003</v>
      </c>
      <c r="AK467" s="3">
        <v>27</v>
      </c>
      <c r="AL467" s="54">
        <v>94.6</v>
      </c>
      <c r="AM467" s="54">
        <v>1987</v>
      </c>
      <c r="AN467" s="54">
        <v>20</v>
      </c>
      <c r="AO467" s="3">
        <v>90</v>
      </c>
      <c r="AP467" s="3">
        <v>2024</v>
      </c>
      <c r="AQ467" s="3">
        <v>21</v>
      </c>
    </row>
    <row r="468" spans="1:43" x14ac:dyDescent="0.25">
      <c r="A468" s="3">
        <v>22020070</v>
      </c>
      <c r="B468" s="3" t="s">
        <v>3037</v>
      </c>
      <c r="C468" s="3">
        <v>3.3281666670000001</v>
      </c>
      <c r="D468" s="3">
        <v>-75.613055560000006</v>
      </c>
      <c r="E468" s="3">
        <v>755</v>
      </c>
      <c r="F468" s="3" t="s">
        <v>966</v>
      </c>
      <c r="G468" s="3" t="s">
        <v>71</v>
      </c>
      <c r="H468" s="54">
        <v>84</v>
      </c>
      <c r="I468" s="54">
        <v>2004</v>
      </c>
      <c r="J468" s="54">
        <v>30</v>
      </c>
      <c r="K468" s="3">
        <v>129</v>
      </c>
      <c r="L468" s="3">
        <v>2005</v>
      </c>
      <c r="M468" s="3">
        <v>8</v>
      </c>
      <c r="N468" s="54">
        <v>136</v>
      </c>
      <c r="O468" s="54">
        <v>1998</v>
      </c>
      <c r="P468" s="54">
        <v>30</v>
      </c>
      <c r="Q468" s="3">
        <v>102</v>
      </c>
      <c r="R468" s="3">
        <v>1981</v>
      </c>
      <c r="S468" s="3">
        <v>29</v>
      </c>
      <c r="T468" s="54">
        <v>136</v>
      </c>
      <c r="U468" s="54">
        <v>2023</v>
      </c>
      <c r="V468" s="54">
        <v>26</v>
      </c>
      <c r="W468" s="3">
        <v>90</v>
      </c>
      <c r="X468" s="3">
        <v>2002</v>
      </c>
      <c r="Y468" s="3">
        <v>5</v>
      </c>
      <c r="Z468" s="54">
        <v>78</v>
      </c>
      <c r="AA468" s="54">
        <v>1985</v>
      </c>
      <c r="AB468" s="54">
        <v>23</v>
      </c>
      <c r="AC468" s="3">
        <v>115</v>
      </c>
      <c r="AD468" s="3">
        <v>1992</v>
      </c>
      <c r="AE468" s="3">
        <v>15</v>
      </c>
      <c r="AF468" s="54">
        <v>126</v>
      </c>
      <c r="AG468" s="54">
        <v>2003</v>
      </c>
      <c r="AH468" s="54">
        <v>28</v>
      </c>
      <c r="AI468" s="3">
        <v>118</v>
      </c>
      <c r="AJ468" s="3">
        <v>2005</v>
      </c>
      <c r="AK468" s="3">
        <v>23</v>
      </c>
      <c r="AL468" s="54">
        <v>119</v>
      </c>
      <c r="AM468" s="54">
        <v>1993</v>
      </c>
      <c r="AN468" s="54">
        <v>14</v>
      </c>
      <c r="AO468" s="3">
        <v>80</v>
      </c>
      <c r="AP468" s="3">
        <v>2007</v>
      </c>
      <c r="AQ468" s="3">
        <v>16</v>
      </c>
    </row>
    <row r="469" spans="1:43" x14ac:dyDescent="0.25">
      <c r="A469" s="3">
        <v>22045010</v>
      </c>
      <c r="B469" s="3" t="s">
        <v>3038</v>
      </c>
      <c r="C469" s="3">
        <v>3.7224444440000002</v>
      </c>
      <c r="D469" s="3">
        <v>-75.503444439999996</v>
      </c>
      <c r="E469" s="3">
        <v>895</v>
      </c>
      <c r="F469" s="3" t="s">
        <v>974</v>
      </c>
      <c r="G469" s="3" t="s">
        <v>71</v>
      </c>
      <c r="H469" s="54">
        <v>116</v>
      </c>
      <c r="I469" s="54">
        <v>1984</v>
      </c>
      <c r="J469" s="54">
        <v>7</v>
      </c>
      <c r="K469" s="3">
        <v>122.9</v>
      </c>
      <c r="L469" s="3">
        <v>2008</v>
      </c>
      <c r="M469" s="3">
        <v>20</v>
      </c>
      <c r="N469" s="54">
        <v>110.2</v>
      </c>
      <c r="O469" s="54">
        <v>1975</v>
      </c>
      <c r="P469" s="54">
        <v>3</v>
      </c>
      <c r="Q469" s="3">
        <v>134.5</v>
      </c>
      <c r="R469" s="3">
        <v>1966</v>
      </c>
      <c r="S469" s="3">
        <v>25</v>
      </c>
      <c r="T469" s="54">
        <v>136.19999999999999</v>
      </c>
      <c r="U469" s="54">
        <v>2011</v>
      </c>
      <c r="V469" s="54">
        <v>21</v>
      </c>
      <c r="W469" s="3">
        <v>97</v>
      </c>
      <c r="X469" s="3">
        <v>1977</v>
      </c>
      <c r="Y469" s="3">
        <v>20</v>
      </c>
      <c r="Z469" s="54">
        <v>89.7</v>
      </c>
      <c r="AA469" s="54">
        <v>2020</v>
      </c>
      <c r="AB469" s="54">
        <v>3</v>
      </c>
      <c r="AC469" s="3">
        <v>79.400000000000006</v>
      </c>
      <c r="AD469" s="3">
        <v>1987</v>
      </c>
      <c r="AE469" s="3">
        <v>6</v>
      </c>
      <c r="AF469" s="54">
        <v>141.6</v>
      </c>
      <c r="AG469" s="54">
        <v>2003</v>
      </c>
      <c r="AH469" s="54">
        <v>29</v>
      </c>
      <c r="AI469" s="3">
        <v>126.5</v>
      </c>
      <c r="AJ469" s="3">
        <v>2023</v>
      </c>
      <c r="AK469" s="3">
        <v>2</v>
      </c>
      <c r="AL469" s="54">
        <v>126.7</v>
      </c>
      <c r="AM469" s="54">
        <v>1989</v>
      </c>
      <c r="AN469" s="54">
        <v>5</v>
      </c>
      <c r="AO469" s="3">
        <v>95.1</v>
      </c>
      <c r="AP469" s="3">
        <v>2021</v>
      </c>
      <c r="AQ469" s="3">
        <v>30</v>
      </c>
    </row>
    <row r="470" spans="1:43" x14ac:dyDescent="0.25">
      <c r="A470" s="3">
        <v>22045020</v>
      </c>
      <c r="B470" s="3" t="s">
        <v>3039</v>
      </c>
      <c r="C470" s="3">
        <v>3.65178</v>
      </c>
      <c r="D470" s="3">
        <v>-75.584194440000005</v>
      </c>
      <c r="E470" s="3">
        <v>1002</v>
      </c>
      <c r="F470" s="3" t="s">
        <v>974</v>
      </c>
      <c r="G470" s="3" t="s">
        <v>71</v>
      </c>
      <c r="H470" s="54">
        <v>126.1</v>
      </c>
      <c r="I470" s="54">
        <v>1988</v>
      </c>
      <c r="J470" s="54">
        <v>14</v>
      </c>
      <c r="K470" s="3">
        <v>110</v>
      </c>
      <c r="L470" s="3">
        <v>2005</v>
      </c>
      <c r="M470" s="3">
        <v>11</v>
      </c>
      <c r="N470" s="54">
        <v>81.400000000000006</v>
      </c>
      <c r="O470" s="54">
        <v>2016</v>
      </c>
      <c r="P470" s="54">
        <v>1</v>
      </c>
      <c r="Q470" s="3">
        <v>105.3</v>
      </c>
      <c r="R470" s="3">
        <v>1998</v>
      </c>
      <c r="S470" s="3">
        <v>24</v>
      </c>
      <c r="T470" s="54">
        <v>160.80000000000001</v>
      </c>
      <c r="U470" s="54">
        <v>1996</v>
      </c>
      <c r="V470" s="54">
        <v>13</v>
      </c>
      <c r="W470" s="3">
        <v>106.5</v>
      </c>
      <c r="X470" s="3">
        <v>2022</v>
      </c>
      <c r="Y470" s="3">
        <v>9</v>
      </c>
      <c r="Z470" s="54">
        <v>93.2</v>
      </c>
      <c r="AA470" s="54">
        <v>2007</v>
      </c>
      <c r="AB470" s="54">
        <v>16</v>
      </c>
      <c r="AC470" s="3">
        <v>98</v>
      </c>
      <c r="AD470" s="3">
        <v>2008</v>
      </c>
      <c r="AE470" s="3">
        <v>22</v>
      </c>
      <c r="AF470" s="54">
        <v>94.5</v>
      </c>
      <c r="AG470" s="54">
        <v>2018</v>
      </c>
      <c r="AH470" s="54">
        <v>14</v>
      </c>
      <c r="AI470" s="3">
        <v>108</v>
      </c>
      <c r="AJ470" s="3">
        <v>2005</v>
      </c>
      <c r="AK470" s="3">
        <v>28</v>
      </c>
      <c r="AL470" s="54">
        <v>126.7</v>
      </c>
      <c r="AM470" s="54">
        <v>2013</v>
      </c>
      <c r="AN470" s="54">
        <v>28</v>
      </c>
      <c r="AO470" s="3">
        <v>117</v>
      </c>
      <c r="AP470" s="3">
        <v>2019</v>
      </c>
      <c r="AQ470" s="3">
        <v>30</v>
      </c>
    </row>
    <row r="471" spans="1:43" x14ac:dyDescent="0.25">
      <c r="A471" s="3">
        <v>22050030</v>
      </c>
      <c r="B471" s="3" t="s">
        <v>3040</v>
      </c>
      <c r="C471" s="3">
        <v>3.7954722219999999</v>
      </c>
      <c r="D471" s="3">
        <v>-75.195638889999998</v>
      </c>
      <c r="E471" s="3">
        <v>384</v>
      </c>
      <c r="F471" s="3" t="s">
        <v>1001</v>
      </c>
      <c r="G471" s="3" t="s">
        <v>71</v>
      </c>
      <c r="H471" s="54">
        <v>73.2</v>
      </c>
      <c r="I471" s="54">
        <v>1982</v>
      </c>
      <c r="J471" s="54">
        <v>27</v>
      </c>
      <c r="K471" s="3">
        <v>102</v>
      </c>
      <c r="L471" s="3">
        <v>1977</v>
      </c>
      <c r="M471" s="3">
        <v>11</v>
      </c>
      <c r="N471" s="54">
        <v>148</v>
      </c>
      <c r="O471" s="54">
        <v>1976</v>
      </c>
      <c r="P471" s="54">
        <v>21</v>
      </c>
      <c r="Q471" s="3">
        <v>111.3</v>
      </c>
      <c r="R471" s="3">
        <v>2011</v>
      </c>
      <c r="S471" s="3">
        <v>16</v>
      </c>
      <c r="T471" s="54">
        <v>139</v>
      </c>
      <c r="U471" s="54">
        <v>1969</v>
      </c>
      <c r="V471" s="54">
        <v>4</v>
      </c>
      <c r="W471" s="3">
        <v>110</v>
      </c>
      <c r="X471" s="3">
        <v>1999</v>
      </c>
      <c r="Y471" s="3">
        <v>20</v>
      </c>
      <c r="Z471" s="54">
        <v>141.69999999999999</v>
      </c>
      <c r="AA471" s="54">
        <v>1987</v>
      </c>
      <c r="AB471" s="54">
        <v>24</v>
      </c>
      <c r="AC471" s="3">
        <v>78</v>
      </c>
      <c r="AD471" s="3">
        <v>1979</v>
      </c>
      <c r="AE471" s="3">
        <v>27</v>
      </c>
      <c r="AF471" s="54">
        <v>130</v>
      </c>
      <c r="AG471" s="54">
        <v>2000</v>
      </c>
      <c r="AH471" s="54">
        <v>25</v>
      </c>
      <c r="AI471" s="3">
        <v>122.2</v>
      </c>
      <c r="AJ471" s="3">
        <v>1987</v>
      </c>
      <c r="AK471" s="3">
        <v>24</v>
      </c>
      <c r="AL471" s="54">
        <v>128.80000000000001</v>
      </c>
      <c r="AM471" s="54">
        <v>2004</v>
      </c>
      <c r="AN471" s="54">
        <v>6</v>
      </c>
      <c r="AO471" s="3">
        <v>107</v>
      </c>
      <c r="AP471" s="3">
        <v>1978</v>
      </c>
      <c r="AQ471" s="3">
        <v>13</v>
      </c>
    </row>
    <row r="472" spans="1:43" x14ac:dyDescent="0.25">
      <c r="A472" s="3">
        <v>22050040</v>
      </c>
      <c r="B472" s="3" t="s">
        <v>3041</v>
      </c>
      <c r="C472" s="3">
        <v>3.5948899999999999</v>
      </c>
      <c r="D472" s="3">
        <v>-75.379429999999999</v>
      </c>
      <c r="E472" s="3">
        <v>450</v>
      </c>
      <c r="F472" s="3" t="s">
        <v>966</v>
      </c>
      <c r="G472" s="3" t="s">
        <v>71</v>
      </c>
      <c r="H472" s="54">
        <v>77.2</v>
      </c>
      <c r="I472" s="54">
        <v>2017</v>
      </c>
      <c r="J472" s="54">
        <v>11</v>
      </c>
      <c r="K472" s="3">
        <v>125</v>
      </c>
      <c r="L472" s="3">
        <v>1970</v>
      </c>
      <c r="M472" s="3">
        <v>19</v>
      </c>
      <c r="N472" s="54">
        <v>111</v>
      </c>
      <c r="O472" s="54">
        <v>1991</v>
      </c>
      <c r="P472" s="54">
        <v>8</v>
      </c>
      <c r="Q472" s="3">
        <v>125.6</v>
      </c>
      <c r="R472" s="3">
        <v>2025</v>
      </c>
      <c r="S472" s="3">
        <v>4</v>
      </c>
      <c r="T472" s="54">
        <v>118.2</v>
      </c>
      <c r="U472" s="54">
        <v>1984</v>
      </c>
      <c r="V472" s="54">
        <v>10</v>
      </c>
      <c r="W472" s="3">
        <v>100</v>
      </c>
      <c r="X472" s="3">
        <v>1966</v>
      </c>
      <c r="Y472" s="3">
        <v>12</v>
      </c>
      <c r="Z472" s="54">
        <v>127.5</v>
      </c>
      <c r="AA472" s="54">
        <v>1998</v>
      </c>
      <c r="AB472" s="54">
        <v>8</v>
      </c>
      <c r="AC472" s="3">
        <v>125</v>
      </c>
      <c r="AD472" s="3">
        <v>2009</v>
      </c>
      <c r="AE472" s="3">
        <v>16</v>
      </c>
      <c r="AF472" s="54">
        <v>111.2</v>
      </c>
      <c r="AG472" s="54">
        <v>2018</v>
      </c>
      <c r="AH472" s="54">
        <v>15</v>
      </c>
      <c r="AI472" s="3">
        <v>121.5</v>
      </c>
      <c r="AJ472" s="3">
        <v>1999</v>
      </c>
      <c r="AK472" s="3">
        <v>29</v>
      </c>
      <c r="AL472" s="54">
        <v>109.5</v>
      </c>
      <c r="AM472" s="54">
        <v>1998</v>
      </c>
      <c r="AN472" s="54">
        <v>3</v>
      </c>
      <c r="AO472" s="3">
        <v>117</v>
      </c>
      <c r="AP472" s="3">
        <v>2014</v>
      </c>
      <c r="AQ472" s="3">
        <v>10</v>
      </c>
    </row>
    <row r="473" spans="1:43" x14ac:dyDescent="0.25">
      <c r="A473" s="3">
        <v>22050060</v>
      </c>
      <c r="B473" s="3" t="s">
        <v>3042</v>
      </c>
      <c r="C473" s="3">
        <v>3.9041666670000001</v>
      </c>
      <c r="D473" s="3">
        <v>-75.702222219999996</v>
      </c>
      <c r="E473" s="3">
        <v>2212</v>
      </c>
      <c r="F473" s="3" t="s">
        <v>974</v>
      </c>
      <c r="G473" s="3" t="s">
        <v>71</v>
      </c>
      <c r="H473" s="54">
        <v>100.1</v>
      </c>
      <c r="I473" s="54">
        <v>1994</v>
      </c>
      <c r="J473" s="54">
        <v>25</v>
      </c>
      <c r="K473" s="3">
        <v>53</v>
      </c>
      <c r="L473" s="3">
        <v>1994</v>
      </c>
      <c r="M473" s="3">
        <v>24</v>
      </c>
      <c r="N473" s="54">
        <v>66</v>
      </c>
      <c r="O473" s="54">
        <v>2025</v>
      </c>
      <c r="P473" s="54">
        <v>16</v>
      </c>
      <c r="Q473" s="3">
        <v>68</v>
      </c>
      <c r="R473" s="3">
        <v>2014</v>
      </c>
      <c r="S473" s="3">
        <v>19</v>
      </c>
      <c r="T473" s="54">
        <v>88</v>
      </c>
      <c r="U473" s="54">
        <v>2017</v>
      </c>
      <c r="V473" s="54">
        <v>5</v>
      </c>
      <c r="W473" s="3">
        <v>90</v>
      </c>
      <c r="X473" s="3">
        <v>2020</v>
      </c>
      <c r="Y473" s="3">
        <v>9</v>
      </c>
      <c r="Z473" s="54">
        <v>95</v>
      </c>
      <c r="AA473" s="54">
        <v>1994</v>
      </c>
      <c r="AB473" s="54">
        <v>21</v>
      </c>
      <c r="AC473" s="3">
        <v>83</v>
      </c>
      <c r="AD473" s="3">
        <v>2012</v>
      </c>
      <c r="AE473" s="3">
        <v>26</v>
      </c>
      <c r="AF473" s="54">
        <v>90</v>
      </c>
      <c r="AG473" s="54">
        <v>2014</v>
      </c>
      <c r="AH473" s="54">
        <v>11</v>
      </c>
      <c r="AI473" s="3">
        <v>100.1</v>
      </c>
      <c r="AJ473" s="3">
        <v>2024</v>
      </c>
      <c r="AK473" s="3">
        <v>12</v>
      </c>
      <c r="AL473" s="54">
        <v>97</v>
      </c>
      <c r="AM473" s="54">
        <v>1990</v>
      </c>
      <c r="AN473" s="54">
        <v>8</v>
      </c>
      <c r="AO473" s="3">
        <v>82</v>
      </c>
      <c r="AP473" s="3">
        <v>1983</v>
      </c>
      <c r="AQ473" s="3">
        <v>12</v>
      </c>
    </row>
    <row r="474" spans="1:43" x14ac:dyDescent="0.25">
      <c r="A474" s="3">
        <v>22050070</v>
      </c>
      <c r="B474" s="3" t="s">
        <v>3043</v>
      </c>
      <c r="C474" s="3">
        <v>3.426388889</v>
      </c>
      <c r="D474" s="3">
        <v>-75.487444440000004</v>
      </c>
      <c r="E474" s="3">
        <v>1679</v>
      </c>
      <c r="F474" s="3" t="s">
        <v>966</v>
      </c>
      <c r="G474" s="3" t="s">
        <v>71</v>
      </c>
      <c r="H474" s="54">
        <v>90.9</v>
      </c>
      <c r="I474" s="54">
        <v>1988</v>
      </c>
      <c r="J474" s="54">
        <v>9</v>
      </c>
      <c r="K474" s="3">
        <v>110</v>
      </c>
      <c r="L474" s="3">
        <v>2000</v>
      </c>
      <c r="M474" s="3">
        <v>14</v>
      </c>
      <c r="N474" s="54">
        <v>130.80000000000001</v>
      </c>
      <c r="O474" s="54">
        <v>1985</v>
      </c>
      <c r="P474" s="54">
        <v>17</v>
      </c>
      <c r="Q474" s="3">
        <v>138.5</v>
      </c>
      <c r="R474" s="3">
        <v>1982</v>
      </c>
      <c r="S474" s="3">
        <v>29</v>
      </c>
      <c r="T474" s="54">
        <v>120</v>
      </c>
      <c r="U474" s="54">
        <v>2018</v>
      </c>
      <c r="V474" s="54">
        <v>8</v>
      </c>
      <c r="W474" s="3">
        <v>97</v>
      </c>
      <c r="X474" s="3">
        <v>1995</v>
      </c>
      <c r="Y474" s="3">
        <v>6</v>
      </c>
      <c r="Z474" s="54">
        <v>73</v>
      </c>
      <c r="AA474" s="54">
        <v>2003</v>
      </c>
      <c r="AB474" s="54">
        <v>8</v>
      </c>
      <c r="AC474" s="3">
        <v>137</v>
      </c>
      <c r="AD474" s="3">
        <v>2013</v>
      </c>
      <c r="AE474" s="3">
        <v>12</v>
      </c>
      <c r="AF474" s="54">
        <v>170</v>
      </c>
      <c r="AG474" s="54">
        <v>2018</v>
      </c>
      <c r="AH474" s="54">
        <v>14</v>
      </c>
      <c r="AI474" s="3">
        <v>135</v>
      </c>
      <c r="AJ474" s="3">
        <v>2008</v>
      </c>
      <c r="AK474" s="3">
        <v>13</v>
      </c>
      <c r="AL474" s="54">
        <v>130</v>
      </c>
      <c r="AM474" s="54">
        <v>2003</v>
      </c>
      <c r="AN474" s="54">
        <v>2</v>
      </c>
      <c r="AO474" s="3">
        <v>120</v>
      </c>
      <c r="AP474" s="3">
        <v>1999</v>
      </c>
      <c r="AQ474" s="3">
        <v>4</v>
      </c>
    </row>
    <row r="475" spans="1:43" x14ac:dyDescent="0.25">
      <c r="A475" s="3">
        <v>22050080</v>
      </c>
      <c r="B475" s="3" t="s">
        <v>3044</v>
      </c>
      <c r="C475" s="3">
        <v>3.3795277779999999</v>
      </c>
      <c r="D475" s="3">
        <v>-75.508138889999998</v>
      </c>
      <c r="E475" s="3">
        <v>1776</v>
      </c>
      <c r="F475" s="3" t="s">
        <v>966</v>
      </c>
      <c r="G475" s="3" t="s">
        <v>71</v>
      </c>
      <c r="H475" s="54">
        <v>95</v>
      </c>
      <c r="I475" s="54">
        <v>2018</v>
      </c>
      <c r="J475" s="54">
        <v>5</v>
      </c>
      <c r="K475" s="3">
        <v>95</v>
      </c>
      <c r="L475" s="3">
        <v>2000</v>
      </c>
      <c r="M475" s="3">
        <v>15</v>
      </c>
      <c r="N475" s="54">
        <v>110</v>
      </c>
      <c r="O475" s="54">
        <v>1976</v>
      </c>
      <c r="P475" s="54">
        <v>10</v>
      </c>
      <c r="Q475" s="3">
        <v>110</v>
      </c>
      <c r="R475" s="3">
        <v>2004</v>
      </c>
      <c r="S475" s="3">
        <v>9</v>
      </c>
      <c r="T475" s="54">
        <v>102.3</v>
      </c>
      <c r="U475" s="54">
        <v>1987</v>
      </c>
      <c r="V475" s="54">
        <v>20</v>
      </c>
      <c r="W475" s="3">
        <v>70</v>
      </c>
      <c r="X475" s="3">
        <v>2002</v>
      </c>
      <c r="Y475" s="3">
        <v>13</v>
      </c>
      <c r="Z475" s="54">
        <v>110</v>
      </c>
      <c r="AA475" s="54">
        <v>2010</v>
      </c>
      <c r="AB475" s="54">
        <v>31</v>
      </c>
      <c r="AC475" s="3">
        <v>120</v>
      </c>
      <c r="AD475" s="3">
        <v>2008</v>
      </c>
      <c r="AE475" s="3">
        <v>28</v>
      </c>
      <c r="AF475" s="54">
        <v>110</v>
      </c>
      <c r="AG475" s="54">
        <v>2002</v>
      </c>
      <c r="AH475" s="54">
        <v>1</v>
      </c>
      <c r="AI475" s="3">
        <v>120</v>
      </c>
      <c r="AJ475" s="3">
        <v>2009</v>
      </c>
      <c r="AK475" s="3">
        <v>14</v>
      </c>
      <c r="AL475" s="54">
        <v>135</v>
      </c>
      <c r="AM475" s="54">
        <v>2010</v>
      </c>
      <c r="AN475" s="54">
        <v>16</v>
      </c>
      <c r="AO475" s="3">
        <v>100</v>
      </c>
      <c r="AP475" s="3">
        <v>2001</v>
      </c>
      <c r="AQ475" s="3">
        <v>10</v>
      </c>
    </row>
    <row r="476" spans="1:43" x14ac:dyDescent="0.25">
      <c r="A476" s="3">
        <v>22050090</v>
      </c>
      <c r="B476" s="3" t="s">
        <v>3045</v>
      </c>
      <c r="C476" s="3">
        <v>3.9229579999999999</v>
      </c>
      <c r="D476" s="3">
        <v>-75.021445</v>
      </c>
      <c r="E476" s="3">
        <v>313</v>
      </c>
      <c r="F476" s="3" t="s">
        <v>970</v>
      </c>
      <c r="G476" s="3" t="s">
        <v>71</v>
      </c>
      <c r="H476" s="54">
        <v>99</v>
      </c>
      <c r="I476" s="54">
        <v>2024</v>
      </c>
      <c r="J476" s="54">
        <v>12</v>
      </c>
      <c r="K476" s="3">
        <v>103</v>
      </c>
      <c r="L476" s="3">
        <v>1984</v>
      </c>
      <c r="M476" s="3">
        <v>8</v>
      </c>
      <c r="N476" s="54">
        <v>89</v>
      </c>
      <c r="O476" s="54">
        <v>2009</v>
      </c>
      <c r="P476" s="54">
        <v>31</v>
      </c>
      <c r="Q476" s="3">
        <v>135</v>
      </c>
      <c r="R476" s="3">
        <v>2018</v>
      </c>
      <c r="S476" s="3">
        <v>28</v>
      </c>
      <c r="T476" s="54">
        <v>118</v>
      </c>
      <c r="U476" s="54">
        <v>1981</v>
      </c>
      <c r="V476" s="54">
        <v>7</v>
      </c>
      <c r="W476" s="3">
        <v>89</v>
      </c>
      <c r="X476" s="3">
        <v>2005</v>
      </c>
      <c r="Y476" s="3">
        <v>28</v>
      </c>
      <c r="Z476" s="54">
        <v>120</v>
      </c>
      <c r="AA476" s="54">
        <v>2004</v>
      </c>
      <c r="AB476" s="54">
        <v>13</v>
      </c>
      <c r="AC476" s="3">
        <v>108</v>
      </c>
      <c r="AD476" s="3">
        <v>1998</v>
      </c>
      <c r="AE476" s="3">
        <v>18</v>
      </c>
      <c r="AF476" s="54">
        <v>126</v>
      </c>
      <c r="AG476" s="54">
        <v>1985</v>
      </c>
      <c r="AH476" s="54">
        <v>8</v>
      </c>
      <c r="AI476" s="3">
        <v>130</v>
      </c>
      <c r="AJ476" s="3">
        <v>2021</v>
      </c>
      <c r="AK476" s="3">
        <v>10</v>
      </c>
      <c r="AL476" s="54">
        <v>135</v>
      </c>
      <c r="AM476" s="54">
        <v>2000</v>
      </c>
      <c r="AN476" s="54">
        <v>19</v>
      </c>
      <c r="AO476" s="3">
        <v>117</v>
      </c>
      <c r="AP476" s="3">
        <v>2002</v>
      </c>
      <c r="AQ476" s="3">
        <v>16</v>
      </c>
    </row>
    <row r="477" spans="1:43" x14ac:dyDescent="0.25">
      <c r="A477" s="3">
        <v>22050100</v>
      </c>
      <c r="B477" s="3" t="s">
        <v>3046</v>
      </c>
      <c r="C477" s="3">
        <v>3.8224999999999998</v>
      </c>
      <c r="D477" s="3">
        <v>-75.097222000000002</v>
      </c>
      <c r="E477" s="3">
        <v>323</v>
      </c>
      <c r="F477" s="3" t="s">
        <v>1001</v>
      </c>
      <c r="G477" s="3" t="s">
        <v>71</v>
      </c>
      <c r="H477" s="54">
        <v>114</v>
      </c>
      <c r="I477" s="54">
        <v>1994</v>
      </c>
      <c r="J477" s="54">
        <v>29</v>
      </c>
      <c r="K477" s="3">
        <v>130</v>
      </c>
      <c r="L477" s="3">
        <v>2001</v>
      </c>
      <c r="M477" s="3">
        <v>2</v>
      </c>
      <c r="N477" s="54">
        <v>130</v>
      </c>
      <c r="O477" s="54">
        <v>1999</v>
      </c>
      <c r="P477" s="54">
        <v>15</v>
      </c>
      <c r="Q477" s="3">
        <v>107.5</v>
      </c>
      <c r="R477" s="3">
        <v>2016</v>
      </c>
      <c r="S477" s="3">
        <v>26</v>
      </c>
      <c r="T477" s="54">
        <v>124.5</v>
      </c>
      <c r="U477" s="54">
        <v>2019</v>
      </c>
      <c r="V477" s="54">
        <v>11</v>
      </c>
      <c r="W477" s="3">
        <v>105</v>
      </c>
      <c r="X477" s="3">
        <v>2005</v>
      </c>
      <c r="Y477" s="3">
        <v>28</v>
      </c>
      <c r="Z477" s="54">
        <v>110</v>
      </c>
      <c r="AA477" s="54">
        <v>1989</v>
      </c>
      <c r="AB477" s="54">
        <v>10</v>
      </c>
      <c r="AC477" s="3">
        <v>64</v>
      </c>
      <c r="AD477" s="3">
        <v>2023</v>
      </c>
      <c r="AE477" s="3">
        <v>17</v>
      </c>
      <c r="AF477" s="54">
        <v>95</v>
      </c>
      <c r="AG477" s="54">
        <v>1988</v>
      </c>
      <c r="AH477" s="54">
        <v>11</v>
      </c>
      <c r="AI477" s="3">
        <v>105</v>
      </c>
      <c r="AJ477" s="3">
        <v>2005</v>
      </c>
      <c r="AK477" s="3">
        <v>20</v>
      </c>
      <c r="AL477" s="54">
        <v>130</v>
      </c>
      <c r="AM477" s="54">
        <v>2024</v>
      </c>
      <c r="AN477" s="54">
        <v>18</v>
      </c>
      <c r="AO477" s="3">
        <v>132</v>
      </c>
      <c r="AP477" s="3">
        <v>2007</v>
      </c>
      <c r="AQ477" s="3">
        <v>25</v>
      </c>
    </row>
    <row r="478" spans="1:43" x14ac:dyDescent="0.25">
      <c r="A478" s="3">
        <v>22055020</v>
      </c>
      <c r="B478" s="3" t="s">
        <v>3047</v>
      </c>
      <c r="C478" s="3">
        <v>3.4557777779999999</v>
      </c>
      <c r="D478" s="3">
        <v>-75.536361110000001</v>
      </c>
      <c r="E478" s="3">
        <v>699</v>
      </c>
      <c r="F478" s="3" t="s">
        <v>966</v>
      </c>
      <c r="G478" s="3" t="s">
        <v>71</v>
      </c>
      <c r="H478" s="54">
        <v>134.19999999999999</v>
      </c>
      <c r="I478" s="54">
        <v>1989</v>
      </c>
      <c r="J478" s="54">
        <v>4</v>
      </c>
      <c r="K478" s="3">
        <v>113.7</v>
      </c>
      <c r="L478" s="3">
        <v>1986</v>
      </c>
      <c r="M478" s="3">
        <v>17</v>
      </c>
      <c r="N478" s="54">
        <v>99.2</v>
      </c>
      <c r="O478" s="54">
        <v>2024</v>
      </c>
      <c r="P478" s="54">
        <v>2</v>
      </c>
      <c r="Q478" s="3">
        <v>115</v>
      </c>
      <c r="R478" s="3">
        <v>2018</v>
      </c>
      <c r="S478" s="3">
        <v>13</v>
      </c>
      <c r="T478" s="54">
        <v>105.8</v>
      </c>
      <c r="U478" s="54">
        <v>2000</v>
      </c>
      <c r="V478" s="54">
        <v>2</v>
      </c>
      <c r="W478" s="3">
        <v>90</v>
      </c>
      <c r="X478" s="3">
        <v>1977</v>
      </c>
      <c r="Y478" s="3">
        <v>1</v>
      </c>
      <c r="Z478" s="54">
        <v>79</v>
      </c>
      <c r="AA478" s="54">
        <v>2003</v>
      </c>
      <c r="AB478" s="54">
        <v>7</v>
      </c>
      <c r="AC478" s="3">
        <v>100.5</v>
      </c>
      <c r="AD478" s="3">
        <v>1998</v>
      </c>
      <c r="AE478" s="3">
        <v>19</v>
      </c>
      <c r="AF478" s="54">
        <v>123.5</v>
      </c>
      <c r="AG478" s="54">
        <v>2003</v>
      </c>
      <c r="AH478" s="54">
        <v>25</v>
      </c>
      <c r="AI478" s="3">
        <v>134.6</v>
      </c>
      <c r="AJ478" s="3">
        <v>2018</v>
      </c>
      <c r="AK478" s="3">
        <v>4</v>
      </c>
      <c r="AL478" s="54">
        <v>116.8</v>
      </c>
      <c r="AM478" s="54">
        <v>2006</v>
      </c>
      <c r="AN478" s="54">
        <v>25</v>
      </c>
      <c r="AO478" s="3">
        <v>109</v>
      </c>
      <c r="AP478" s="3">
        <v>1969</v>
      </c>
      <c r="AQ478" s="3">
        <v>13</v>
      </c>
    </row>
    <row r="479" spans="1:43" x14ac:dyDescent="0.25">
      <c r="A479" s="3">
        <v>22060070</v>
      </c>
      <c r="B479" s="3" t="s">
        <v>3048</v>
      </c>
      <c r="C479" s="3">
        <v>3.9292899999999999</v>
      </c>
      <c r="D479" s="3">
        <v>-75.221350000000001</v>
      </c>
      <c r="E479" s="3">
        <v>382</v>
      </c>
      <c r="F479" s="3" t="s">
        <v>976</v>
      </c>
      <c r="G479" s="3" t="s">
        <v>71</v>
      </c>
      <c r="H479" s="54">
        <v>103.7</v>
      </c>
      <c r="I479" s="54">
        <v>2018</v>
      </c>
      <c r="J479" s="54">
        <v>11</v>
      </c>
      <c r="K479" s="3">
        <v>98.6</v>
      </c>
      <c r="L479" s="3">
        <v>2004</v>
      </c>
      <c r="M479" s="3">
        <v>22</v>
      </c>
      <c r="N479" s="54">
        <v>136</v>
      </c>
      <c r="O479" s="54">
        <v>1991</v>
      </c>
      <c r="P479" s="54">
        <v>27</v>
      </c>
      <c r="Q479" s="3">
        <v>126.2</v>
      </c>
      <c r="R479" s="3">
        <v>2024</v>
      </c>
      <c r="S479" s="3">
        <v>20</v>
      </c>
      <c r="T479" s="54">
        <v>135.6</v>
      </c>
      <c r="U479" s="54">
        <v>2022</v>
      </c>
      <c r="V479" s="54">
        <v>4</v>
      </c>
      <c r="W479" s="3">
        <v>94</v>
      </c>
      <c r="X479" s="3">
        <v>1975</v>
      </c>
      <c r="Y479" s="3">
        <v>6</v>
      </c>
      <c r="Z479" s="54">
        <v>77</v>
      </c>
      <c r="AA479" s="54">
        <v>1988</v>
      </c>
      <c r="AB479" s="54">
        <v>2</v>
      </c>
      <c r="AC479" s="3">
        <v>87</v>
      </c>
      <c r="AD479" s="3">
        <v>1979</v>
      </c>
      <c r="AE479" s="3">
        <v>27</v>
      </c>
      <c r="AF479" s="54">
        <v>161</v>
      </c>
      <c r="AG479" s="54">
        <v>1975</v>
      </c>
      <c r="AH479" s="54">
        <v>22</v>
      </c>
      <c r="AI479" s="3">
        <v>147.80000000000001</v>
      </c>
      <c r="AJ479" s="3">
        <v>2022</v>
      </c>
      <c r="AK479" s="3">
        <v>15</v>
      </c>
      <c r="AL479" s="54">
        <v>131</v>
      </c>
      <c r="AM479" s="54">
        <v>1987</v>
      </c>
      <c r="AN479" s="54">
        <v>30</v>
      </c>
      <c r="AO479" s="3">
        <v>100.3</v>
      </c>
      <c r="AP479" s="3">
        <v>2005</v>
      </c>
      <c r="AQ479" s="3">
        <v>11</v>
      </c>
    </row>
    <row r="480" spans="1:43" x14ac:dyDescent="0.25">
      <c r="A480" s="3">
        <v>22060080</v>
      </c>
      <c r="B480" s="3" t="s">
        <v>3049</v>
      </c>
      <c r="C480" s="3">
        <v>3.7609900000000001</v>
      </c>
      <c r="D480" s="3">
        <v>-75.548860000000005</v>
      </c>
      <c r="E480" s="3">
        <v>932</v>
      </c>
      <c r="F480" s="3" t="s">
        <v>974</v>
      </c>
      <c r="G480" s="3" t="s">
        <v>71</v>
      </c>
      <c r="H480" s="54">
        <v>92</v>
      </c>
      <c r="I480" s="54">
        <v>1999</v>
      </c>
      <c r="J480" s="54">
        <v>10</v>
      </c>
      <c r="K480" s="3">
        <v>107</v>
      </c>
      <c r="L480" s="3">
        <v>2005</v>
      </c>
      <c r="M480" s="3">
        <v>12</v>
      </c>
      <c r="N480" s="54">
        <v>97</v>
      </c>
      <c r="O480" s="54">
        <v>2014</v>
      </c>
      <c r="P480" s="54">
        <v>31</v>
      </c>
      <c r="Q480" s="3">
        <v>104</v>
      </c>
      <c r="R480" s="3">
        <v>1985</v>
      </c>
      <c r="S480" s="3">
        <v>21</v>
      </c>
      <c r="T480" s="54">
        <v>130</v>
      </c>
      <c r="U480" s="54">
        <v>1994</v>
      </c>
      <c r="V480" s="54">
        <v>25</v>
      </c>
      <c r="W480" s="3">
        <v>101</v>
      </c>
      <c r="X480" s="3">
        <v>2006</v>
      </c>
      <c r="Y480" s="3">
        <v>14</v>
      </c>
      <c r="Z480" s="54">
        <v>115</v>
      </c>
      <c r="AA480" s="54">
        <v>2020</v>
      </c>
      <c r="AB480" s="54">
        <v>3</v>
      </c>
      <c r="AC480" s="3">
        <v>133</v>
      </c>
      <c r="AD480" s="3">
        <v>1973</v>
      </c>
      <c r="AE480" s="3">
        <v>8</v>
      </c>
      <c r="AF480" s="54">
        <v>100</v>
      </c>
      <c r="AG480" s="54">
        <v>1991</v>
      </c>
      <c r="AH480" s="54">
        <v>16</v>
      </c>
      <c r="AI480" s="3">
        <v>131</v>
      </c>
      <c r="AJ480" s="3">
        <v>1987</v>
      </c>
      <c r="AK480" s="3">
        <v>19</v>
      </c>
      <c r="AL480" s="54">
        <v>135</v>
      </c>
      <c r="AM480" s="54">
        <v>1974</v>
      </c>
      <c r="AN480" s="54">
        <v>10</v>
      </c>
      <c r="AO480" s="3">
        <v>90</v>
      </c>
      <c r="AP480" s="3">
        <v>1996</v>
      </c>
      <c r="AQ480" s="3">
        <v>4</v>
      </c>
    </row>
    <row r="481" spans="1:43" x14ac:dyDescent="0.25">
      <c r="A481" s="3">
        <v>22060090</v>
      </c>
      <c r="B481" s="3" t="s">
        <v>3050</v>
      </c>
      <c r="C481" s="3">
        <v>3.81989</v>
      </c>
      <c r="D481" s="3">
        <v>-75.328400000000002</v>
      </c>
      <c r="E481" s="3">
        <v>442</v>
      </c>
      <c r="F481" s="3" t="s">
        <v>976</v>
      </c>
      <c r="G481" s="3" t="s">
        <v>71</v>
      </c>
      <c r="H481" s="54">
        <v>95</v>
      </c>
      <c r="I481" s="54">
        <v>1976</v>
      </c>
      <c r="J481" s="54">
        <v>20</v>
      </c>
      <c r="K481" s="3">
        <v>120</v>
      </c>
      <c r="L481" s="3">
        <v>1990</v>
      </c>
      <c r="M481" s="3">
        <v>9</v>
      </c>
      <c r="N481" s="54">
        <v>124</v>
      </c>
      <c r="O481" s="54">
        <v>2021</v>
      </c>
      <c r="P481" s="54">
        <v>11</v>
      </c>
      <c r="Q481" s="3">
        <v>116</v>
      </c>
      <c r="R481" s="3">
        <v>2010</v>
      </c>
      <c r="S481" s="3">
        <v>18</v>
      </c>
      <c r="T481" s="54">
        <v>112</v>
      </c>
      <c r="U481" s="54">
        <v>2017</v>
      </c>
      <c r="V481" s="54">
        <v>8</v>
      </c>
      <c r="W481" s="3">
        <v>100</v>
      </c>
      <c r="X481" s="3">
        <v>1975</v>
      </c>
      <c r="Y481" s="3">
        <v>7</v>
      </c>
      <c r="Z481" s="54">
        <v>80</v>
      </c>
      <c r="AA481" s="54">
        <v>2021</v>
      </c>
      <c r="AB481" s="54">
        <v>26</v>
      </c>
      <c r="AC481" s="3">
        <v>83</v>
      </c>
      <c r="AD481" s="3">
        <v>1984</v>
      </c>
      <c r="AE481" s="3">
        <v>3</v>
      </c>
      <c r="AF481" s="54">
        <v>94</v>
      </c>
      <c r="AG481" s="54">
        <v>2006</v>
      </c>
      <c r="AH481" s="54">
        <v>21</v>
      </c>
      <c r="AI481" s="3">
        <v>105</v>
      </c>
      <c r="AJ481" s="3">
        <v>1978</v>
      </c>
      <c r="AK481" s="3">
        <v>7</v>
      </c>
      <c r="AL481" s="54">
        <v>130</v>
      </c>
      <c r="AM481" s="54">
        <v>1996</v>
      </c>
      <c r="AN481" s="54">
        <v>8</v>
      </c>
      <c r="AO481" s="3">
        <v>125</v>
      </c>
      <c r="AP481" s="3">
        <v>1991</v>
      </c>
      <c r="AQ481" s="3">
        <v>29</v>
      </c>
    </row>
    <row r="482" spans="1:43" x14ac:dyDescent="0.25">
      <c r="A482" s="3">
        <v>22060100</v>
      </c>
      <c r="B482" s="3" t="s">
        <v>3051</v>
      </c>
      <c r="C482" s="3">
        <v>3.9082499999999998</v>
      </c>
      <c r="D482" s="3">
        <v>-75.103340000000003</v>
      </c>
      <c r="E482" s="3">
        <v>329</v>
      </c>
      <c r="F482" s="3" t="s">
        <v>1001</v>
      </c>
      <c r="G482" s="3" t="s">
        <v>71</v>
      </c>
      <c r="H482" s="54">
        <v>120</v>
      </c>
      <c r="I482" s="54">
        <v>2025</v>
      </c>
      <c r="J482" s="54">
        <v>4</v>
      </c>
      <c r="K482" s="3">
        <v>91.3</v>
      </c>
      <c r="L482" s="3">
        <v>2003</v>
      </c>
      <c r="M482" s="3">
        <v>14</v>
      </c>
      <c r="N482" s="54">
        <v>87</v>
      </c>
      <c r="O482" s="54">
        <v>1983</v>
      </c>
      <c r="P482" s="54">
        <v>5</v>
      </c>
      <c r="Q482" s="3">
        <v>105.6</v>
      </c>
      <c r="R482" s="3">
        <v>2007</v>
      </c>
      <c r="S482" s="3">
        <v>10</v>
      </c>
      <c r="T482" s="54">
        <v>117.5</v>
      </c>
      <c r="U482" s="54">
        <v>1999</v>
      </c>
      <c r="V482" s="54">
        <v>12</v>
      </c>
      <c r="W482" s="3">
        <v>136</v>
      </c>
      <c r="X482" s="3">
        <v>2003</v>
      </c>
      <c r="Y482" s="3">
        <v>12</v>
      </c>
      <c r="Z482" s="54">
        <v>138</v>
      </c>
      <c r="AA482" s="54">
        <v>2023</v>
      </c>
      <c r="AB482" s="54">
        <v>3</v>
      </c>
      <c r="AC482" s="3">
        <v>80.599999999999994</v>
      </c>
      <c r="AD482" s="3">
        <v>1998</v>
      </c>
      <c r="AE482" s="3">
        <v>18</v>
      </c>
      <c r="AF482" s="54">
        <v>93</v>
      </c>
      <c r="AG482" s="54">
        <v>2010</v>
      </c>
      <c r="AH482" s="54">
        <v>1</v>
      </c>
      <c r="AI482" s="3">
        <v>140.5</v>
      </c>
      <c r="AJ482" s="3">
        <v>1992</v>
      </c>
      <c r="AK482" s="3">
        <v>2</v>
      </c>
      <c r="AL482" s="54">
        <v>135</v>
      </c>
      <c r="AM482" s="54">
        <v>2003</v>
      </c>
      <c r="AN482" s="54">
        <v>2</v>
      </c>
      <c r="AO482" s="3">
        <v>130.19999999999999</v>
      </c>
      <c r="AP482" s="3">
        <v>1995</v>
      </c>
      <c r="AQ482" s="3">
        <v>3</v>
      </c>
    </row>
    <row r="483" spans="1:43" x14ac:dyDescent="0.25">
      <c r="A483" s="3">
        <v>22060110</v>
      </c>
      <c r="B483" s="3" t="s">
        <v>3052</v>
      </c>
      <c r="C483" s="3">
        <v>3.7177222219999999</v>
      </c>
      <c r="D483" s="3">
        <v>-75.423555559999997</v>
      </c>
      <c r="E483" s="3">
        <v>746</v>
      </c>
      <c r="F483" s="3" t="s">
        <v>974</v>
      </c>
      <c r="G483" s="3" t="s">
        <v>71</v>
      </c>
      <c r="H483" s="54">
        <v>100</v>
      </c>
      <c r="I483" s="54">
        <v>1993</v>
      </c>
      <c r="J483" s="54">
        <v>5</v>
      </c>
      <c r="K483" s="3">
        <v>124</v>
      </c>
      <c r="L483" s="3">
        <v>1998</v>
      </c>
      <c r="M483" s="3">
        <v>7</v>
      </c>
      <c r="N483" s="54">
        <v>132.9</v>
      </c>
      <c r="O483" s="54">
        <v>2006</v>
      </c>
      <c r="P483" s="54">
        <v>6</v>
      </c>
      <c r="Q483" s="3">
        <v>110</v>
      </c>
      <c r="R483" s="3">
        <v>1990</v>
      </c>
      <c r="S483" s="3">
        <v>30</v>
      </c>
      <c r="T483" s="54">
        <v>92</v>
      </c>
      <c r="U483" s="54">
        <v>2019</v>
      </c>
      <c r="V483" s="54">
        <v>31</v>
      </c>
      <c r="W483" s="3">
        <v>80</v>
      </c>
      <c r="X483" s="3">
        <v>1988</v>
      </c>
      <c r="Y483" s="3">
        <v>16</v>
      </c>
      <c r="Z483" s="54">
        <v>102.8</v>
      </c>
      <c r="AA483" s="54">
        <v>1988</v>
      </c>
      <c r="AB483" s="54">
        <v>30</v>
      </c>
      <c r="AC483" s="3">
        <v>92.2</v>
      </c>
      <c r="AD483" s="3">
        <v>1988</v>
      </c>
      <c r="AE483" s="3">
        <v>19</v>
      </c>
      <c r="AF483" s="54">
        <v>96.8</v>
      </c>
      <c r="AG483" s="54">
        <v>1999</v>
      </c>
      <c r="AH483" s="54">
        <v>10</v>
      </c>
      <c r="AI483" s="3">
        <v>145</v>
      </c>
      <c r="AJ483" s="3">
        <v>2005</v>
      </c>
      <c r="AK483" s="3">
        <v>24</v>
      </c>
      <c r="AL483" s="54">
        <v>108.6</v>
      </c>
      <c r="AM483" s="54">
        <v>1987</v>
      </c>
      <c r="AN483" s="54">
        <v>28</v>
      </c>
      <c r="AO483" s="3">
        <v>101.6</v>
      </c>
      <c r="AP483" s="3">
        <v>1998</v>
      </c>
      <c r="AQ483" s="3">
        <v>11</v>
      </c>
    </row>
    <row r="484" spans="1:43" x14ac:dyDescent="0.25">
      <c r="A484" s="3">
        <v>22065040</v>
      </c>
      <c r="B484" s="3" t="s">
        <v>3053</v>
      </c>
      <c r="C484" s="3">
        <v>3.9211999999999998</v>
      </c>
      <c r="D484" s="3">
        <v>-75.467749999999995</v>
      </c>
      <c r="E484" s="3">
        <v>1566</v>
      </c>
      <c r="F484" s="3" t="s">
        <v>1015</v>
      </c>
      <c r="G484" s="3" t="s">
        <v>71</v>
      </c>
      <c r="H484" s="54">
        <v>57.8</v>
      </c>
      <c r="I484" s="54">
        <v>2015</v>
      </c>
      <c r="J484" s="54">
        <v>31</v>
      </c>
      <c r="K484" s="3">
        <v>69.599999999999994</v>
      </c>
      <c r="L484" s="3">
        <v>1994</v>
      </c>
      <c r="M484" s="3">
        <v>27</v>
      </c>
      <c r="N484" s="54">
        <v>108.9</v>
      </c>
      <c r="O484" s="54">
        <v>2010</v>
      </c>
      <c r="P484" s="54">
        <v>10</v>
      </c>
      <c r="Q484" s="3">
        <v>130.69999999999999</v>
      </c>
      <c r="R484" s="3">
        <v>2001</v>
      </c>
      <c r="S484" s="3">
        <v>6</v>
      </c>
      <c r="T484" s="54">
        <v>81.599999999999994</v>
      </c>
      <c r="U484" s="54">
        <v>2007</v>
      </c>
      <c r="V484" s="54">
        <v>7</v>
      </c>
      <c r="W484" s="3">
        <v>63.4</v>
      </c>
      <c r="X484" s="3">
        <v>2001</v>
      </c>
      <c r="Y484" s="3">
        <v>5</v>
      </c>
      <c r="Z484" s="54">
        <v>83.4</v>
      </c>
      <c r="AA484" s="54">
        <v>2007</v>
      </c>
      <c r="AB484" s="54">
        <v>16</v>
      </c>
      <c r="AC484" s="3">
        <v>78.5</v>
      </c>
      <c r="AD484" s="3">
        <v>2020</v>
      </c>
      <c r="AE484" s="3">
        <v>21</v>
      </c>
      <c r="AF484" s="54">
        <v>67.2</v>
      </c>
      <c r="AG484" s="54">
        <v>1999</v>
      </c>
      <c r="AH484" s="54">
        <v>16</v>
      </c>
      <c r="AI484" s="3">
        <v>94.4</v>
      </c>
      <c r="AJ484" s="3">
        <v>1993</v>
      </c>
      <c r="AK484" s="3">
        <v>15</v>
      </c>
      <c r="AL484" s="54">
        <v>74.3</v>
      </c>
      <c r="AM484" s="54">
        <v>1993</v>
      </c>
      <c r="AN484" s="54">
        <v>3</v>
      </c>
      <c r="AO484" s="3">
        <v>53</v>
      </c>
      <c r="AP484" s="3">
        <v>1988</v>
      </c>
      <c r="AQ484" s="3">
        <v>18</v>
      </c>
    </row>
    <row r="485" spans="1:43" x14ac:dyDescent="0.25">
      <c r="A485" s="3">
        <v>22070010</v>
      </c>
      <c r="B485" s="3" t="s">
        <v>3054</v>
      </c>
      <c r="C485" s="3">
        <v>4.0066388890000004</v>
      </c>
      <c r="D485" s="3">
        <v>-75.607749999999996</v>
      </c>
      <c r="E485" s="3">
        <v>2581</v>
      </c>
      <c r="F485" s="3" t="s">
        <v>979</v>
      </c>
      <c r="G485" s="3" t="s">
        <v>71</v>
      </c>
      <c r="H485" s="54">
        <v>50.4</v>
      </c>
      <c r="I485" s="54">
        <v>1984</v>
      </c>
      <c r="J485" s="54">
        <v>9</v>
      </c>
      <c r="K485" s="3">
        <v>47.3</v>
      </c>
      <c r="L485" s="3">
        <v>1999</v>
      </c>
      <c r="M485" s="3">
        <v>16</v>
      </c>
      <c r="N485" s="54">
        <v>63.8</v>
      </c>
      <c r="O485" s="54">
        <v>1998</v>
      </c>
      <c r="P485" s="54">
        <v>30</v>
      </c>
      <c r="Q485" s="3">
        <v>66</v>
      </c>
      <c r="R485" s="3">
        <v>2021</v>
      </c>
      <c r="S485" s="3">
        <v>29</v>
      </c>
      <c r="T485" s="54">
        <v>80</v>
      </c>
      <c r="U485" s="54">
        <v>1976</v>
      </c>
      <c r="V485" s="54">
        <v>24</v>
      </c>
      <c r="W485" s="3">
        <v>64</v>
      </c>
      <c r="X485" s="3">
        <v>1999</v>
      </c>
      <c r="Y485" s="3">
        <v>16</v>
      </c>
      <c r="Z485" s="54">
        <v>66.2</v>
      </c>
      <c r="AA485" s="54">
        <v>1998</v>
      </c>
      <c r="AB485" s="54">
        <v>4</v>
      </c>
      <c r="AC485" s="3">
        <v>52</v>
      </c>
      <c r="AD485" s="3">
        <v>1965</v>
      </c>
      <c r="AE485" s="3">
        <v>16</v>
      </c>
      <c r="AF485" s="54">
        <v>52.6</v>
      </c>
      <c r="AG485" s="54">
        <v>1999</v>
      </c>
      <c r="AH485" s="54">
        <v>15</v>
      </c>
      <c r="AI485" s="3">
        <v>80.599999999999994</v>
      </c>
      <c r="AJ485" s="3">
        <v>1999</v>
      </c>
      <c r="AK485" s="3">
        <v>3</v>
      </c>
      <c r="AL485" s="54">
        <v>64.8</v>
      </c>
      <c r="AM485" s="54">
        <v>1999</v>
      </c>
      <c r="AN485" s="54">
        <v>5</v>
      </c>
      <c r="AO485" s="3">
        <v>99.7</v>
      </c>
      <c r="AP485" s="3">
        <v>1998</v>
      </c>
      <c r="AQ485" s="3">
        <v>30</v>
      </c>
    </row>
    <row r="486" spans="1:43" x14ac:dyDescent="0.25">
      <c r="A486" s="3">
        <v>22070030</v>
      </c>
      <c r="B486" s="3" t="s">
        <v>3055</v>
      </c>
      <c r="C486" s="3">
        <v>4.1245555559999998</v>
      </c>
      <c r="D486" s="3">
        <v>-75.499527779999994</v>
      </c>
      <c r="E486" s="3">
        <v>2606</v>
      </c>
      <c r="F486" s="3" t="s">
        <v>979</v>
      </c>
      <c r="G486" s="3" t="s">
        <v>71</v>
      </c>
      <c r="H486" s="54">
        <v>60</v>
      </c>
      <c r="I486" s="54">
        <v>1999</v>
      </c>
      <c r="J486" s="54">
        <v>2</v>
      </c>
      <c r="K486" s="3">
        <v>72</v>
      </c>
      <c r="L486" s="3">
        <v>1980</v>
      </c>
      <c r="M486" s="3">
        <v>3</v>
      </c>
      <c r="N486" s="54">
        <v>94.8</v>
      </c>
      <c r="O486" s="54">
        <v>2008</v>
      </c>
      <c r="P486" s="54">
        <v>31</v>
      </c>
      <c r="Q486" s="3">
        <v>67</v>
      </c>
      <c r="R486" s="3">
        <v>2008</v>
      </c>
      <c r="S486" s="3">
        <v>20</v>
      </c>
      <c r="T486" s="54">
        <v>115</v>
      </c>
      <c r="U486" s="54">
        <v>2021</v>
      </c>
      <c r="V486" s="54">
        <v>31</v>
      </c>
      <c r="W486" s="3">
        <v>100</v>
      </c>
      <c r="X486" s="3">
        <v>1988</v>
      </c>
      <c r="Y486" s="3">
        <v>23</v>
      </c>
      <c r="Z486" s="54">
        <v>89.3</v>
      </c>
      <c r="AA486" s="54">
        <v>2015</v>
      </c>
      <c r="AB486" s="54">
        <v>21</v>
      </c>
      <c r="AC486" s="3">
        <v>129.19999999999999</v>
      </c>
      <c r="AD486" s="3">
        <v>1985</v>
      </c>
      <c r="AE486" s="3">
        <v>14</v>
      </c>
      <c r="AF486" s="54">
        <v>77.599999999999994</v>
      </c>
      <c r="AG486" s="54">
        <v>2010</v>
      </c>
      <c r="AH486" s="54">
        <v>1</v>
      </c>
      <c r="AI486" s="3">
        <v>65.5</v>
      </c>
      <c r="AJ486" s="3">
        <v>1998</v>
      </c>
      <c r="AK486" s="3">
        <v>20</v>
      </c>
      <c r="AL486" s="54">
        <v>84</v>
      </c>
      <c r="AM486" s="54">
        <v>2000</v>
      </c>
      <c r="AN486" s="54">
        <v>19</v>
      </c>
      <c r="AO486" s="3">
        <v>110</v>
      </c>
      <c r="AP486" s="3">
        <v>2021</v>
      </c>
      <c r="AQ486" s="3">
        <v>1</v>
      </c>
    </row>
    <row r="487" spans="1:43" x14ac:dyDescent="0.25">
      <c r="A487" s="3">
        <v>22075030</v>
      </c>
      <c r="B487" s="3" t="s">
        <v>3056</v>
      </c>
      <c r="C487" s="3">
        <v>4.2067777780000002</v>
      </c>
      <c r="D487" s="3">
        <v>-75.415583330000004</v>
      </c>
      <c r="E487" s="3">
        <v>253</v>
      </c>
      <c r="F487" s="3" t="s">
        <v>2330</v>
      </c>
      <c r="G487" s="3" t="s">
        <v>71</v>
      </c>
      <c r="H487" s="54">
        <v>80.8</v>
      </c>
      <c r="I487" s="54">
        <v>2000</v>
      </c>
      <c r="J487" s="54">
        <v>31</v>
      </c>
      <c r="K487" s="3">
        <v>80.7</v>
      </c>
      <c r="L487" s="3">
        <v>1999</v>
      </c>
      <c r="M487" s="3">
        <v>21</v>
      </c>
      <c r="N487" s="54">
        <v>92</v>
      </c>
      <c r="O487" s="54">
        <v>2005</v>
      </c>
      <c r="P487" s="54">
        <v>3</v>
      </c>
      <c r="Q487" s="3">
        <v>85.2</v>
      </c>
      <c r="R487" s="3">
        <v>1982</v>
      </c>
      <c r="S487" s="3">
        <v>4</v>
      </c>
      <c r="T487" s="54">
        <v>85</v>
      </c>
      <c r="U487" s="54">
        <v>2018</v>
      </c>
      <c r="V487" s="54">
        <v>22</v>
      </c>
      <c r="W487" s="3">
        <v>81.2</v>
      </c>
      <c r="X487" s="3">
        <v>2007</v>
      </c>
      <c r="Y487" s="3">
        <v>1</v>
      </c>
      <c r="Z487" s="54">
        <v>100.5</v>
      </c>
      <c r="AA487" s="54">
        <v>2016</v>
      </c>
      <c r="AB487" s="54">
        <v>5</v>
      </c>
      <c r="AC487" s="3">
        <v>99</v>
      </c>
      <c r="AD487" s="3">
        <v>2007</v>
      </c>
      <c r="AE487" s="3">
        <v>29</v>
      </c>
      <c r="AF487" s="54">
        <v>88.6</v>
      </c>
      <c r="AG487" s="54">
        <v>2014</v>
      </c>
      <c r="AH487" s="54">
        <v>11</v>
      </c>
      <c r="AI487" s="3">
        <v>88.3</v>
      </c>
      <c r="AJ487" s="3">
        <v>1987</v>
      </c>
      <c r="AK487" s="3">
        <v>1</v>
      </c>
      <c r="AL487" s="54">
        <v>87</v>
      </c>
      <c r="AM487" s="54">
        <v>1998</v>
      </c>
      <c r="AN487" s="54">
        <v>18</v>
      </c>
      <c r="AO487" s="3">
        <v>65.7</v>
      </c>
      <c r="AP487" s="3">
        <v>1991</v>
      </c>
      <c r="AQ487" s="3">
        <v>27</v>
      </c>
    </row>
    <row r="488" spans="1:43" x14ac:dyDescent="0.25">
      <c r="A488" s="3">
        <v>23010020</v>
      </c>
      <c r="B488" s="3" t="s">
        <v>3057</v>
      </c>
      <c r="C488" s="3">
        <v>5.1540619999999997</v>
      </c>
      <c r="D488" s="3">
        <v>-75.047372999999993</v>
      </c>
      <c r="E488" s="3">
        <v>1640</v>
      </c>
      <c r="F488" s="3" t="s">
        <v>2292</v>
      </c>
      <c r="G488" s="3" t="s">
        <v>71</v>
      </c>
      <c r="H488" s="54">
        <v>131.19999999999999</v>
      </c>
      <c r="I488" s="54">
        <v>2021</v>
      </c>
      <c r="J488" s="54">
        <v>22</v>
      </c>
      <c r="K488" s="3">
        <v>123.2</v>
      </c>
      <c r="L488" s="3">
        <v>2018</v>
      </c>
      <c r="M488" s="3">
        <v>10</v>
      </c>
      <c r="N488" s="54">
        <v>135</v>
      </c>
      <c r="O488" s="54">
        <v>1961</v>
      </c>
      <c r="P488" s="54">
        <v>30</v>
      </c>
      <c r="Q488" s="3">
        <v>120</v>
      </c>
      <c r="R488" s="3">
        <v>1962</v>
      </c>
      <c r="S488" s="3">
        <v>1</v>
      </c>
      <c r="T488" s="54">
        <v>150</v>
      </c>
      <c r="U488" s="54">
        <v>1976</v>
      </c>
      <c r="V488" s="54">
        <v>2</v>
      </c>
      <c r="W488" s="3">
        <v>110</v>
      </c>
      <c r="X488" s="3">
        <v>1959</v>
      </c>
      <c r="Y488" s="3">
        <v>1</v>
      </c>
      <c r="Z488" s="54">
        <v>103</v>
      </c>
      <c r="AA488" s="54">
        <v>1963</v>
      </c>
      <c r="AB488" s="54">
        <v>17</v>
      </c>
      <c r="AC488" s="3">
        <v>150.69999999999999</v>
      </c>
      <c r="AD488" s="3">
        <v>2025</v>
      </c>
      <c r="AE488" s="3">
        <v>18</v>
      </c>
      <c r="AF488" s="54">
        <v>129.6</v>
      </c>
      <c r="AG488" s="54">
        <v>2020</v>
      </c>
      <c r="AH488" s="54">
        <v>7</v>
      </c>
      <c r="AI488" s="3">
        <v>155</v>
      </c>
      <c r="AJ488" s="3">
        <v>1959</v>
      </c>
      <c r="AK488" s="3">
        <v>1</v>
      </c>
      <c r="AL488" s="54">
        <v>103</v>
      </c>
      <c r="AM488" s="54">
        <v>2013</v>
      </c>
      <c r="AN488" s="54">
        <v>30</v>
      </c>
      <c r="AO488" s="3">
        <v>110</v>
      </c>
      <c r="AP488" s="3">
        <v>1959</v>
      </c>
      <c r="AQ488" s="3">
        <v>22</v>
      </c>
    </row>
    <row r="489" spans="1:43" x14ac:dyDescent="0.25">
      <c r="A489" s="3">
        <v>23010080</v>
      </c>
      <c r="B489" s="3" t="s">
        <v>3058</v>
      </c>
      <c r="C489" s="3">
        <v>5.2014166670000002</v>
      </c>
      <c r="D489" s="3">
        <v>-74.749619999999993</v>
      </c>
      <c r="E489" s="3">
        <v>228</v>
      </c>
      <c r="F489" s="3" t="s">
        <v>2294</v>
      </c>
      <c r="G489" s="3" t="s">
        <v>71</v>
      </c>
      <c r="H489" s="54">
        <v>80</v>
      </c>
      <c r="I489" s="54">
        <v>1983</v>
      </c>
      <c r="J489" s="54">
        <v>15</v>
      </c>
      <c r="K489" s="3">
        <v>95</v>
      </c>
      <c r="L489" s="3">
        <v>2024</v>
      </c>
      <c r="M489" s="3">
        <v>1</v>
      </c>
      <c r="N489" s="54">
        <v>112</v>
      </c>
      <c r="O489" s="54">
        <v>1978</v>
      </c>
      <c r="P489" s="54">
        <v>28</v>
      </c>
      <c r="Q489" s="3">
        <v>97</v>
      </c>
      <c r="R489" s="3">
        <v>2004</v>
      </c>
      <c r="S489" s="3">
        <v>13</v>
      </c>
      <c r="T489" s="54">
        <v>127.3</v>
      </c>
      <c r="U489" s="54">
        <v>2017</v>
      </c>
      <c r="V489" s="54">
        <v>7</v>
      </c>
      <c r="W489" s="3">
        <v>92</v>
      </c>
      <c r="X489" s="3">
        <v>1990</v>
      </c>
      <c r="Y489" s="3">
        <v>18</v>
      </c>
      <c r="Z489" s="54">
        <v>62.8</v>
      </c>
      <c r="AA489" s="54">
        <v>2004</v>
      </c>
      <c r="AB489" s="54">
        <v>8</v>
      </c>
      <c r="AC489" s="3">
        <v>119</v>
      </c>
      <c r="AD489" s="3">
        <v>2017</v>
      </c>
      <c r="AE489" s="3">
        <v>19</v>
      </c>
      <c r="AF489" s="54">
        <v>100</v>
      </c>
      <c r="AG489" s="54">
        <v>1996</v>
      </c>
      <c r="AH489" s="54">
        <v>28</v>
      </c>
      <c r="AI489" s="3">
        <v>139.6</v>
      </c>
      <c r="AJ489" s="3">
        <v>2017</v>
      </c>
      <c r="AK489" s="3">
        <v>29</v>
      </c>
      <c r="AL489" s="54">
        <v>127</v>
      </c>
      <c r="AM489" s="54">
        <v>1982</v>
      </c>
      <c r="AN489" s="54">
        <v>23</v>
      </c>
      <c r="AO489" s="3">
        <v>82</v>
      </c>
      <c r="AP489" s="3">
        <v>2023</v>
      </c>
      <c r="AQ489" s="3">
        <v>9</v>
      </c>
    </row>
    <row r="490" spans="1:43" x14ac:dyDescent="0.25">
      <c r="A490" s="3">
        <v>23020080</v>
      </c>
      <c r="B490" s="3" t="s">
        <v>3059</v>
      </c>
      <c r="C490" s="3">
        <v>5.2656111110000001</v>
      </c>
      <c r="D490" s="3">
        <v>-75.144083330000001</v>
      </c>
      <c r="E490" s="3">
        <v>1974</v>
      </c>
      <c r="F490" s="3" t="s">
        <v>840</v>
      </c>
      <c r="G490" s="3" t="s">
        <v>110</v>
      </c>
      <c r="H490" s="54">
        <v>109.1</v>
      </c>
      <c r="I490" s="54">
        <v>2011</v>
      </c>
      <c r="J490" s="54">
        <v>3</v>
      </c>
      <c r="K490" s="3">
        <v>124.6</v>
      </c>
      <c r="L490" s="3">
        <v>2022</v>
      </c>
      <c r="M490" s="3">
        <v>27</v>
      </c>
      <c r="N490" s="54">
        <v>103</v>
      </c>
      <c r="O490" s="54">
        <v>1976</v>
      </c>
      <c r="P490" s="54">
        <v>18</v>
      </c>
      <c r="Q490" s="3">
        <v>113.5</v>
      </c>
      <c r="R490" s="3">
        <v>1997</v>
      </c>
      <c r="S490" s="3">
        <v>10</v>
      </c>
      <c r="T490" s="54">
        <v>148.19999999999999</v>
      </c>
      <c r="U490" s="54">
        <v>1996</v>
      </c>
      <c r="V490" s="54">
        <v>7</v>
      </c>
      <c r="W490" s="3">
        <v>84.5</v>
      </c>
      <c r="X490" s="3">
        <v>1981</v>
      </c>
      <c r="Y490" s="3">
        <v>29</v>
      </c>
      <c r="Z490" s="54">
        <v>84.3</v>
      </c>
      <c r="AA490" s="54">
        <v>1998</v>
      </c>
      <c r="AB490" s="54">
        <v>4</v>
      </c>
      <c r="AC490" s="3">
        <v>105.7</v>
      </c>
      <c r="AD490" s="3">
        <v>2009</v>
      </c>
      <c r="AE490" s="3">
        <v>22</v>
      </c>
      <c r="AF490" s="54">
        <v>105.7</v>
      </c>
      <c r="AG490" s="54">
        <v>2018</v>
      </c>
      <c r="AH490" s="54">
        <v>28</v>
      </c>
      <c r="AI490" s="3">
        <v>97.5</v>
      </c>
      <c r="AJ490" s="3">
        <v>2004</v>
      </c>
      <c r="AK490" s="3">
        <v>6</v>
      </c>
      <c r="AL490" s="54">
        <v>140.1</v>
      </c>
      <c r="AM490" s="54">
        <v>1991</v>
      </c>
      <c r="AN490" s="54">
        <v>14</v>
      </c>
      <c r="AO490" s="3">
        <v>138.69999999999999</v>
      </c>
      <c r="AP490" s="3">
        <v>1986</v>
      </c>
      <c r="AQ490" s="3">
        <v>26</v>
      </c>
    </row>
    <row r="491" spans="1:43" x14ac:dyDescent="0.25">
      <c r="A491" s="3">
        <v>23020090</v>
      </c>
      <c r="B491" s="3" t="s">
        <v>3060</v>
      </c>
      <c r="C491" s="3">
        <v>5.2781000000000002</v>
      </c>
      <c r="D491" s="3">
        <v>-75.267200000000003</v>
      </c>
      <c r="E491" s="3">
        <v>2813</v>
      </c>
      <c r="F491" s="3" t="s">
        <v>1526</v>
      </c>
      <c r="G491" s="3" t="s">
        <v>110</v>
      </c>
      <c r="H491" s="54">
        <v>88</v>
      </c>
      <c r="I491" s="54">
        <v>2018</v>
      </c>
      <c r="J491" s="54">
        <v>2</v>
      </c>
      <c r="K491" s="3">
        <v>53</v>
      </c>
      <c r="L491" s="3">
        <v>1997</v>
      </c>
      <c r="M491" s="3">
        <v>12</v>
      </c>
      <c r="N491" s="54">
        <v>90</v>
      </c>
      <c r="O491" s="54">
        <v>2005</v>
      </c>
      <c r="P491" s="54">
        <v>26</v>
      </c>
      <c r="Q491" s="3">
        <v>117</v>
      </c>
      <c r="R491" s="3">
        <v>1993</v>
      </c>
      <c r="S491" s="3">
        <v>25</v>
      </c>
      <c r="T491" s="54">
        <v>80</v>
      </c>
      <c r="U491" s="54">
        <v>1987</v>
      </c>
      <c r="V491" s="54">
        <v>25</v>
      </c>
      <c r="W491" s="3">
        <v>60</v>
      </c>
      <c r="X491" s="3">
        <v>1977</v>
      </c>
      <c r="Y491" s="3">
        <v>30</v>
      </c>
      <c r="Z491" s="54">
        <v>89</v>
      </c>
      <c r="AA491" s="54">
        <v>1991</v>
      </c>
      <c r="AB491" s="54">
        <v>27</v>
      </c>
      <c r="AC491" s="3">
        <v>78</v>
      </c>
      <c r="AD491" s="3">
        <v>1993</v>
      </c>
      <c r="AE491" s="3">
        <v>17</v>
      </c>
      <c r="AF491" s="54">
        <v>78</v>
      </c>
      <c r="AG491" s="54">
        <v>1983</v>
      </c>
      <c r="AH491" s="54">
        <v>24</v>
      </c>
      <c r="AI491" s="3">
        <v>55</v>
      </c>
      <c r="AJ491" s="3">
        <v>1985</v>
      </c>
      <c r="AK491" s="3">
        <v>29</v>
      </c>
      <c r="AL491" s="54">
        <v>60</v>
      </c>
      <c r="AM491" s="54">
        <v>1985</v>
      </c>
      <c r="AN491" s="54">
        <v>14</v>
      </c>
      <c r="AO491" s="3">
        <v>40</v>
      </c>
      <c r="AP491" s="3">
        <v>1988</v>
      </c>
      <c r="AQ491" s="3">
        <v>21</v>
      </c>
    </row>
    <row r="492" spans="1:43" x14ac:dyDescent="0.25">
      <c r="A492" s="3">
        <v>23020100</v>
      </c>
      <c r="B492" s="3" t="s">
        <v>3061</v>
      </c>
      <c r="C492" s="3">
        <v>5.323888889</v>
      </c>
      <c r="D492" s="3">
        <v>-74.924444399999999</v>
      </c>
      <c r="E492" s="3">
        <v>905</v>
      </c>
      <c r="F492" s="3" t="s">
        <v>978</v>
      </c>
      <c r="G492" s="3" t="s">
        <v>110</v>
      </c>
      <c r="H492" s="54">
        <v>166.7</v>
      </c>
      <c r="I492" s="54">
        <v>2012</v>
      </c>
      <c r="J492" s="54">
        <v>6</v>
      </c>
      <c r="K492" s="3">
        <v>141.5</v>
      </c>
      <c r="L492" s="3">
        <v>1997</v>
      </c>
      <c r="M492" s="3">
        <v>17</v>
      </c>
      <c r="N492" s="54">
        <v>153.80000000000001</v>
      </c>
      <c r="O492" s="54">
        <v>2010</v>
      </c>
      <c r="P492" s="54">
        <v>6</v>
      </c>
      <c r="Q492" s="3">
        <v>167.2</v>
      </c>
      <c r="R492" s="3">
        <v>2012</v>
      </c>
      <c r="S492" s="3">
        <v>11</v>
      </c>
      <c r="T492" s="54">
        <v>148</v>
      </c>
      <c r="U492" s="54">
        <v>1975</v>
      </c>
      <c r="V492" s="54">
        <v>6</v>
      </c>
      <c r="W492" s="3">
        <v>221</v>
      </c>
      <c r="X492" s="3">
        <v>1983</v>
      </c>
      <c r="Y492" s="3">
        <v>4</v>
      </c>
      <c r="Z492" s="54">
        <v>134</v>
      </c>
      <c r="AA492" s="54">
        <v>1975</v>
      </c>
      <c r="AB492" s="54">
        <v>5</v>
      </c>
      <c r="AC492" s="3">
        <v>184.2</v>
      </c>
      <c r="AD492" s="3">
        <v>1981</v>
      </c>
      <c r="AE492" s="3">
        <v>16</v>
      </c>
      <c r="AF492" s="54">
        <v>137.69999999999999</v>
      </c>
      <c r="AG492" s="54">
        <v>1999</v>
      </c>
      <c r="AH492" s="54">
        <v>24</v>
      </c>
      <c r="AI492" s="3">
        <v>217.5</v>
      </c>
      <c r="AJ492" s="3">
        <v>2007</v>
      </c>
      <c r="AK492" s="3">
        <v>26</v>
      </c>
      <c r="AL492" s="54">
        <v>202</v>
      </c>
      <c r="AM492" s="54">
        <v>2007</v>
      </c>
      <c r="AN492" s="54">
        <v>27</v>
      </c>
      <c r="AO492" s="3">
        <v>169.5</v>
      </c>
      <c r="AP492" s="3">
        <v>2010</v>
      </c>
      <c r="AQ492" s="3">
        <v>18</v>
      </c>
    </row>
    <row r="493" spans="1:43" x14ac:dyDescent="0.25">
      <c r="A493" s="3">
        <v>23025040</v>
      </c>
      <c r="B493" s="3" t="s">
        <v>3062</v>
      </c>
      <c r="C493" s="3">
        <v>5.301108889</v>
      </c>
      <c r="D493" s="3">
        <v>-74.914580556000004</v>
      </c>
      <c r="E493" s="3">
        <v>788</v>
      </c>
      <c r="F493" s="3" t="s">
        <v>1021</v>
      </c>
      <c r="G493" s="3" t="s">
        <v>71</v>
      </c>
      <c r="H493" s="54">
        <v>145</v>
      </c>
      <c r="I493" s="54">
        <v>2022</v>
      </c>
      <c r="J493" s="54">
        <v>21</v>
      </c>
      <c r="K493" s="3">
        <v>140</v>
      </c>
      <c r="L493" s="3">
        <v>1997</v>
      </c>
      <c r="M493" s="3">
        <v>17</v>
      </c>
      <c r="N493" s="54">
        <v>158.80000000000001</v>
      </c>
      <c r="O493" s="54">
        <v>2010</v>
      </c>
      <c r="P493" s="54">
        <v>6</v>
      </c>
      <c r="Q493" s="3">
        <v>220</v>
      </c>
      <c r="R493" s="3">
        <v>2012</v>
      </c>
      <c r="S493" s="3">
        <v>11</v>
      </c>
      <c r="T493" s="54">
        <v>177.7</v>
      </c>
      <c r="U493" s="54">
        <v>1991</v>
      </c>
      <c r="V493" s="54">
        <v>4</v>
      </c>
      <c r="W493" s="3">
        <v>140</v>
      </c>
      <c r="X493" s="3">
        <v>2025</v>
      </c>
      <c r="Y493" s="3">
        <v>13</v>
      </c>
      <c r="Z493" s="54">
        <v>133</v>
      </c>
      <c r="AA493" s="54">
        <v>2005</v>
      </c>
      <c r="AB493" s="54">
        <v>16</v>
      </c>
      <c r="AC493" s="3">
        <v>118</v>
      </c>
      <c r="AD493" s="3">
        <v>1990</v>
      </c>
      <c r="AE493" s="3">
        <v>14</v>
      </c>
      <c r="AF493" s="54">
        <v>117.5</v>
      </c>
      <c r="AG493" s="54">
        <v>2000</v>
      </c>
      <c r="AH493" s="54">
        <v>6</v>
      </c>
      <c r="AI493" s="3">
        <v>157.9</v>
      </c>
      <c r="AJ493" s="3">
        <v>2006</v>
      </c>
      <c r="AK493" s="3">
        <v>30</v>
      </c>
      <c r="AL493" s="54">
        <v>219.2</v>
      </c>
      <c r="AM493" s="54">
        <v>2014</v>
      </c>
      <c r="AN493" s="54">
        <v>13</v>
      </c>
      <c r="AO493" s="3">
        <v>228.6</v>
      </c>
      <c r="AP493" s="3">
        <v>1988</v>
      </c>
      <c r="AQ493" s="3">
        <v>2</v>
      </c>
    </row>
    <row r="494" spans="1:43" x14ac:dyDescent="0.25">
      <c r="A494" s="3">
        <v>23040030</v>
      </c>
      <c r="B494" s="3" t="s">
        <v>3063</v>
      </c>
      <c r="C494" s="3">
        <v>5.479194444</v>
      </c>
      <c r="D494" s="3">
        <v>-74.676166670000001</v>
      </c>
      <c r="E494" s="3">
        <v>176</v>
      </c>
      <c r="F494" s="3" t="s">
        <v>1524</v>
      </c>
      <c r="G494" s="3" t="s">
        <v>110</v>
      </c>
      <c r="H494" s="54">
        <v>110</v>
      </c>
      <c r="I494" s="54">
        <v>2004</v>
      </c>
      <c r="J494" s="54">
        <v>9</v>
      </c>
      <c r="K494" s="3">
        <v>110</v>
      </c>
      <c r="L494" s="3">
        <v>1986</v>
      </c>
      <c r="M494" s="3">
        <v>11</v>
      </c>
      <c r="N494" s="54">
        <v>185</v>
      </c>
      <c r="O494" s="54">
        <v>2017</v>
      </c>
      <c r="P494" s="54">
        <v>14</v>
      </c>
      <c r="Q494" s="3">
        <v>126</v>
      </c>
      <c r="R494" s="3">
        <v>1986</v>
      </c>
      <c r="S494" s="3">
        <v>18</v>
      </c>
      <c r="T494" s="54">
        <v>134</v>
      </c>
      <c r="U494" s="54">
        <v>2011</v>
      </c>
      <c r="V494" s="54">
        <v>13</v>
      </c>
      <c r="W494" s="3">
        <v>135</v>
      </c>
      <c r="X494" s="3">
        <v>2001</v>
      </c>
      <c r="Y494" s="3">
        <v>16</v>
      </c>
      <c r="Z494" s="54">
        <v>92</v>
      </c>
      <c r="AA494" s="54">
        <v>1968</v>
      </c>
      <c r="AB494" s="54">
        <v>4</v>
      </c>
      <c r="AC494" s="3">
        <v>174</v>
      </c>
      <c r="AD494" s="3">
        <v>1971</v>
      </c>
      <c r="AE494" s="3">
        <v>6</v>
      </c>
      <c r="AF494" s="54">
        <v>136</v>
      </c>
      <c r="AG494" s="54">
        <v>1984</v>
      </c>
      <c r="AH494" s="54">
        <v>9</v>
      </c>
      <c r="AI494" s="3">
        <v>168</v>
      </c>
      <c r="AJ494" s="3">
        <v>1966</v>
      </c>
      <c r="AK494" s="3">
        <v>10</v>
      </c>
      <c r="AL494" s="54">
        <v>187</v>
      </c>
      <c r="AM494" s="54">
        <v>1967</v>
      </c>
      <c r="AN494" s="54">
        <v>13</v>
      </c>
      <c r="AO494" s="3">
        <v>126</v>
      </c>
      <c r="AP494" s="3">
        <v>1998</v>
      </c>
      <c r="AQ494" s="3">
        <v>18</v>
      </c>
    </row>
    <row r="495" spans="1:43" x14ac:dyDescent="0.25">
      <c r="A495" s="3">
        <v>23040070</v>
      </c>
      <c r="B495" s="3" t="s">
        <v>3064</v>
      </c>
      <c r="C495" s="3">
        <v>5.3232861109999998</v>
      </c>
      <c r="D495" s="3">
        <v>-74.938858332999999</v>
      </c>
      <c r="E495" s="3">
        <v>1060</v>
      </c>
      <c r="F495" s="3" t="s">
        <v>978</v>
      </c>
      <c r="G495" s="3" t="s">
        <v>110</v>
      </c>
      <c r="H495" s="54">
        <v>159</v>
      </c>
      <c r="I495" s="54">
        <v>2007</v>
      </c>
      <c r="J495" s="54">
        <v>8</v>
      </c>
      <c r="K495" s="3">
        <v>135</v>
      </c>
      <c r="L495" s="3">
        <v>1981</v>
      </c>
      <c r="M495" s="3">
        <v>11</v>
      </c>
      <c r="N495" s="54">
        <v>166</v>
      </c>
      <c r="O495" s="54">
        <v>1994</v>
      </c>
      <c r="P495" s="54">
        <v>12</v>
      </c>
      <c r="Q495" s="3">
        <v>240.6</v>
      </c>
      <c r="R495" s="3">
        <v>1986</v>
      </c>
      <c r="S495" s="3">
        <v>24</v>
      </c>
      <c r="T495" s="54">
        <v>157</v>
      </c>
      <c r="U495" s="54">
        <v>2016</v>
      </c>
      <c r="V495" s="54">
        <v>26</v>
      </c>
      <c r="W495" s="3">
        <v>135</v>
      </c>
      <c r="X495" s="3">
        <v>1983</v>
      </c>
      <c r="Y495" s="3">
        <v>4</v>
      </c>
      <c r="Z495" s="54">
        <v>135</v>
      </c>
      <c r="AA495" s="54">
        <v>1998</v>
      </c>
      <c r="AB495" s="54">
        <v>18</v>
      </c>
      <c r="AC495" s="3">
        <v>135</v>
      </c>
      <c r="AD495" s="3">
        <v>1981</v>
      </c>
      <c r="AE495" s="3">
        <v>16</v>
      </c>
      <c r="AF495" s="54">
        <v>138</v>
      </c>
      <c r="AG495" s="54">
        <v>1994</v>
      </c>
      <c r="AH495" s="54">
        <v>20</v>
      </c>
      <c r="AI495" s="3">
        <v>251.5</v>
      </c>
      <c r="AJ495" s="3">
        <v>1986</v>
      </c>
      <c r="AK495" s="3">
        <v>10</v>
      </c>
      <c r="AL495" s="54">
        <v>212</v>
      </c>
      <c r="AM495" s="54">
        <v>2008</v>
      </c>
      <c r="AN495" s="54">
        <v>25</v>
      </c>
      <c r="AO495" s="3">
        <v>214</v>
      </c>
      <c r="AP495" s="3">
        <v>2018</v>
      </c>
      <c r="AQ495" s="3">
        <v>4</v>
      </c>
    </row>
    <row r="496" spans="1:43" x14ac:dyDescent="0.25">
      <c r="A496" s="3">
        <v>23050080</v>
      </c>
      <c r="B496" s="3" t="s">
        <v>3065</v>
      </c>
      <c r="C496" s="3">
        <v>5.2989166670000003</v>
      </c>
      <c r="D496" s="3">
        <v>-75.057472219999994</v>
      </c>
      <c r="E496" s="3">
        <v>1550</v>
      </c>
      <c r="F496" s="3" t="s">
        <v>972</v>
      </c>
      <c r="G496" s="3" t="s">
        <v>110</v>
      </c>
      <c r="H496" s="54">
        <v>122</v>
      </c>
      <c r="I496" s="54">
        <v>1993</v>
      </c>
      <c r="J496" s="54">
        <v>7</v>
      </c>
      <c r="K496" s="3">
        <v>155.30000000000001</v>
      </c>
      <c r="L496" s="3">
        <v>1993</v>
      </c>
      <c r="M496" s="3">
        <v>23</v>
      </c>
      <c r="N496" s="54">
        <v>127.5</v>
      </c>
      <c r="O496" s="54">
        <v>1986</v>
      </c>
      <c r="P496" s="54">
        <v>25</v>
      </c>
      <c r="Q496" s="3">
        <v>122</v>
      </c>
      <c r="R496" s="3">
        <v>1979</v>
      </c>
      <c r="S496" s="3">
        <v>23</v>
      </c>
      <c r="T496" s="54">
        <v>134.30000000000001</v>
      </c>
      <c r="U496" s="54">
        <v>1987</v>
      </c>
      <c r="V496" s="54">
        <v>26</v>
      </c>
      <c r="W496" s="3">
        <v>112</v>
      </c>
      <c r="X496" s="3">
        <v>2009</v>
      </c>
      <c r="Y496" s="3">
        <v>9</v>
      </c>
      <c r="Z496" s="54">
        <v>125</v>
      </c>
      <c r="AA496" s="54">
        <v>2007</v>
      </c>
      <c r="AB496" s="54">
        <v>8</v>
      </c>
      <c r="AC496" s="3">
        <v>142</v>
      </c>
      <c r="AD496" s="3">
        <v>1973</v>
      </c>
      <c r="AE496" s="3">
        <v>26</v>
      </c>
      <c r="AF496" s="54">
        <v>106</v>
      </c>
      <c r="AG496" s="54">
        <v>2014</v>
      </c>
      <c r="AH496" s="54">
        <v>12</v>
      </c>
      <c r="AI496" s="3">
        <v>120</v>
      </c>
      <c r="AJ496" s="3">
        <v>2018</v>
      </c>
      <c r="AK496" s="3">
        <v>25</v>
      </c>
      <c r="AL496" s="54">
        <v>120</v>
      </c>
      <c r="AM496" s="54">
        <v>2000</v>
      </c>
      <c r="AN496" s="54">
        <v>5</v>
      </c>
      <c r="AO496" s="3">
        <v>129</v>
      </c>
      <c r="AP496" s="3">
        <v>2025</v>
      </c>
      <c r="AQ496" s="3">
        <v>16</v>
      </c>
    </row>
    <row r="497" spans="1:43" x14ac:dyDescent="0.25">
      <c r="A497" s="3">
        <v>23050100</v>
      </c>
      <c r="B497" s="3" t="s">
        <v>3066</v>
      </c>
      <c r="C497" s="3">
        <v>5.73081</v>
      </c>
      <c r="D497" s="3">
        <v>-74.726039999999998</v>
      </c>
      <c r="E497" s="3">
        <v>168</v>
      </c>
      <c r="F497" s="3" t="s">
        <v>190</v>
      </c>
      <c r="G497" s="3" t="s">
        <v>58</v>
      </c>
      <c r="H497" s="54">
        <v>133.19999999999999</v>
      </c>
      <c r="I497" s="54">
        <v>2015</v>
      </c>
      <c r="J497" s="54">
        <v>30</v>
      </c>
      <c r="K497" s="3">
        <v>95</v>
      </c>
      <c r="L497" s="3">
        <v>1985</v>
      </c>
      <c r="M497" s="3">
        <v>9</v>
      </c>
      <c r="N497" s="54">
        <v>117.3</v>
      </c>
      <c r="O497" s="54">
        <v>2013</v>
      </c>
      <c r="P497" s="54">
        <v>5</v>
      </c>
      <c r="Q497" s="3">
        <v>133</v>
      </c>
      <c r="R497" s="3">
        <v>2017</v>
      </c>
      <c r="S497" s="3">
        <v>13</v>
      </c>
      <c r="T497" s="54">
        <v>135.9</v>
      </c>
      <c r="U497" s="54">
        <v>2004</v>
      </c>
      <c r="V497" s="54">
        <v>16</v>
      </c>
      <c r="W497" s="3">
        <v>138.5</v>
      </c>
      <c r="X497" s="3">
        <v>2000</v>
      </c>
      <c r="Y497" s="3">
        <v>17</v>
      </c>
      <c r="Z497" s="54">
        <v>132.5</v>
      </c>
      <c r="AA497" s="54">
        <v>2005</v>
      </c>
      <c r="AB497" s="54">
        <v>14</v>
      </c>
      <c r="AC497" s="3">
        <v>132</v>
      </c>
      <c r="AD497" s="3">
        <v>1985</v>
      </c>
      <c r="AE497" s="3">
        <v>19</v>
      </c>
      <c r="AF497" s="54">
        <v>136</v>
      </c>
      <c r="AG497" s="54">
        <v>2010</v>
      </c>
      <c r="AH497" s="54">
        <v>10</v>
      </c>
      <c r="AI497" s="3">
        <v>133.4</v>
      </c>
      <c r="AJ497" s="3">
        <v>2003</v>
      </c>
      <c r="AK497" s="3">
        <v>28</v>
      </c>
      <c r="AL497" s="54">
        <v>135.4</v>
      </c>
      <c r="AM497" s="54">
        <v>2001</v>
      </c>
      <c r="AN497" s="54">
        <v>13</v>
      </c>
      <c r="AO497" s="3">
        <v>138.5</v>
      </c>
      <c r="AP497" s="3">
        <v>2024</v>
      </c>
      <c r="AQ497" s="3">
        <v>26</v>
      </c>
    </row>
    <row r="498" spans="1:43" x14ac:dyDescent="0.25">
      <c r="A498" s="3">
        <v>23050230</v>
      </c>
      <c r="B498" s="3" t="s">
        <v>3067</v>
      </c>
      <c r="C498" s="3">
        <v>5.3733899999999997</v>
      </c>
      <c r="D498" s="3">
        <v>-75.149675000000002</v>
      </c>
      <c r="E498" s="3">
        <v>2020</v>
      </c>
      <c r="F498" s="3" t="s">
        <v>982</v>
      </c>
      <c r="G498" s="3" t="s">
        <v>110</v>
      </c>
      <c r="H498" s="54">
        <v>113.2</v>
      </c>
      <c r="I498" s="54">
        <v>2021</v>
      </c>
      <c r="J498" s="54">
        <v>22</v>
      </c>
      <c r="K498" s="3">
        <v>143.30000000000001</v>
      </c>
      <c r="L498" s="3">
        <v>1994</v>
      </c>
      <c r="M498" s="3">
        <v>19</v>
      </c>
      <c r="N498" s="54">
        <v>117</v>
      </c>
      <c r="O498" s="54">
        <v>1993</v>
      </c>
      <c r="P498" s="54">
        <v>24</v>
      </c>
      <c r="Q498" s="3">
        <v>137.4</v>
      </c>
      <c r="R498" s="3">
        <v>1992</v>
      </c>
      <c r="S498" s="3">
        <v>4</v>
      </c>
      <c r="T498" s="54">
        <v>97.3</v>
      </c>
      <c r="U498" s="54">
        <v>2005</v>
      </c>
      <c r="V498" s="54">
        <v>15</v>
      </c>
      <c r="W498" s="3">
        <v>100</v>
      </c>
      <c r="X498" s="3">
        <v>1982</v>
      </c>
      <c r="Y498" s="3">
        <v>10</v>
      </c>
      <c r="Z498" s="54">
        <v>105</v>
      </c>
      <c r="AA498" s="54">
        <v>1977</v>
      </c>
      <c r="AB498" s="54">
        <v>31</v>
      </c>
      <c r="AC498" s="3">
        <v>129.1</v>
      </c>
      <c r="AD498" s="3">
        <v>1988</v>
      </c>
      <c r="AE498" s="3">
        <v>25</v>
      </c>
      <c r="AF498" s="54">
        <v>111</v>
      </c>
      <c r="AG498" s="54">
        <v>1980</v>
      </c>
      <c r="AH498" s="54">
        <v>1</v>
      </c>
      <c r="AI498" s="3">
        <v>115</v>
      </c>
      <c r="AJ498" s="3">
        <v>1980</v>
      </c>
      <c r="AK498" s="3">
        <v>2</v>
      </c>
      <c r="AL498" s="54">
        <v>92</v>
      </c>
      <c r="AM498" s="54">
        <v>1985</v>
      </c>
      <c r="AN498" s="54">
        <v>9</v>
      </c>
      <c r="AO498" s="3">
        <v>99</v>
      </c>
      <c r="AP498" s="3">
        <v>1988</v>
      </c>
      <c r="AQ498" s="3">
        <v>27</v>
      </c>
    </row>
    <row r="499" spans="1:43" x14ac:dyDescent="0.25">
      <c r="A499" s="3">
        <v>23050250</v>
      </c>
      <c r="B499" s="3" t="s">
        <v>3068</v>
      </c>
      <c r="C499" s="3">
        <v>5.5744722219999998</v>
      </c>
      <c r="D499" s="3">
        <v>-74.891694439999995</v>
      </c>
      <c r="E499" s="3">
        <v>737</v>
      </c>
      <c r="F499" s="3" t="s">
        <v>1529</v>
      </c>
      <c r="G499" s="3" t="s">
        <v>110</v>
      </c>
      <c r="H499" s="54">
        <v>148</v>
      </c>
      <c r="I499" s="54">
        <v>2023</v>
      </c>
      <c r="J499" s="54">
        <v>13</v>
      </c>
      <c r="K499" s="3">
        <v>142</v>
      </c>
      <c r="L499" s="3">
        <v>2009</v>
      </c>
      <c r="M499" s="3">
        <v>24</v>
      </c>
      <c r="N499" s="54">
        <v>125</v>
      </c>
      <c r="O499" s="54">
        <v>2014</v>
      </c>
      <c r="P499" s="54">
        <v>17</v>
      </c>
      <c r="Q499" s="3">
        <v>150</v>
      </c>
      <c r="R499" s="3">
        <v>1994</v>
      </c>
      <c r="S499" s="3">
        <v>29</v>
      </c>
      <c r="T499" s="54">
        <v>162</v>
      </c>
      <c r="U499" s="54">
        <v>2022</v>
      </c>
      <c r="V499" s="54">
        <v>11</v>
      </c>
      <c r="W499" s="3">
        <v>146</v>
      </c>
      <c r="X499" s="3">
        <v>2023</v>
      </c>
      <c r="Y499" s="3">
        <v>25</v>
      </c>
      <c r="Z499" s="54">
        <v>120</v>
      </c>
      <c r="AA499" s="54">
        <v>1993</v>
      </c>
      <c r="AB499" s="54">
        <v>22</v>
      </c>
      <c r="AC499" s="3">
        <v>143</v>
      </c>
      <c r="AD499" s="3">
        <v>2020</v>
      </c>
      <c r="AE499" s="3">
        <v>21</v>
      </c>
      <c r="AF499" s="54">
        <v>143</v>
      </c>
      <c r="AG499" s="54">
        <v>1984</v>
      </c>
      <c r="AH499" s="54">
        <v>18</v>
      </c>
      <c r="AI499" s="3">
        <v>150</v>
      </c>
      <c r="AJ499" s="3">
        <v>2000</v>
      </c>
      <c r="AK499" s="3">
        <v>25</v>
      </c>
      <c r="AL499" s="54">
        <v>164</v>
      </c>
      <c r="AM499" s="54">
        <v>2017</v>
      </c>
      <c r="AN499" s="54">
        <v>8</v>
      </c>
      <c r="AO499" s="3">
        <v>141</v>
      </c>
      <c r="AP499" s="3">
        <v>2010</v>
      </c>
      <c r="AQ499" s="3">
        <v>1</v>
      </c>
    </row>
    <row r="500" spans="1:43" x14ac:dyDescent="0.25">
      <c r="A500" s="3">
        <v>23055040</v>
      </c>
      <c r="B500" s="3" t="s">
        <v>3069</v>
      </c>
      <c r="C500" s="3">
        <v>5.4182880559999997</v>
      </c>
      <c r="D500" s="3">
        <v>-74.992927777999995</v>
      </c>
      <c r="E500" s="3">
        <v>1532</v>
      </c>
      <c r="F500" s="3" t="s">
        <v>984</v>
      </c>
      <c r="G500" s="3" t="s">
        <v>110</v>
      </c>
      <c r="H500" s="54">
        <v>214</v>
      </c>
      <c r="I500" s="54">
        <v>2021</v>
      </c>
      <c r="J500" s="54">
        <v>22</v>
      </c>
      <c r="K500" s="3">
        <v>243.2</v>
      </c>
      <c r="L500" s="3">
        <v>2025</v>
      </c>
      <c r="M500" s="3">
        <v>19</v>
      </c>
      <c r="N500" s="54">
        <v>204</v>
      </c>
      <c r="O500" s="54">
        <v>2019</v>
      </c>
      <c r="P500" s="54">
        <v>13</v>
      </c>
      <c r="Q500" s="3">
        <v>220</v>
      </c>
      <c r="R500" s="3">
        <v>1997</v>
      </c>
      <c r="S500" s="3">
        <v>8</v>
      </c>
      <c r="T500" s="54">
        <v>225</v>
      </c>
      <c r="U500" s="54">
        <v>2003</v>
      </c>
      <c r="V500" s="54">
        <v>18</v>
      </c>
      <c r="W500" s="3">
        <v>196.3</v>
      </c>
      <c r="X500" s="3">
        <v>2024</v>
      </c>
      <c r="Y500" s="3">
        <v>27</v>
      </c>
      <c r="Z500" s="54">
        <v>180</v>
      </c>
      <c r="AA500" s="54">
        <v>1998</v>
      </c>
      <c r="AB500" s="54">
        <v>18</v>
      </c>
      <c r="AC500" s="3">
        <v>156</v>
      </c>
      <c r="AD500" s="3">
        <v>2021</v>
      </c>
      <c r="AE500" s="3">
        <v>7</v>
      </c>
      <c r="AF500" s="54">
        <v>172</v>
      </c>
      <c r="AG500" s="54">
        <v>2011</v>
      </c>
      <c r="AH500" s="54">
        <v>17</v>
      </c>
      <c r="AI500" s="3">
        <v>252.4</v>
      </c>
      <c r="AJ500" s="3">
        <v>2002</v>
      </c>
      <c r="AK500" s="3">
        <v>24</v>
      </c>
      <c r="AL500" s="54">
        <v>266.8</v>
      </c>
      <c r="AM500" s="54">
        <v>2005</v>
      </c>
      <c r="AN500" s="54">
        <v>12</v>
      </c>
      <c r="AO500" s="3">
        <v>255</v>
      </c>
      <c r="AP500" s="3">
        <v>2002</v>
      </c>
      <c r="AQ500" s="3">
        <v>16</v>
      </c>
    </row>
    <row r="501" spans="1:43" x14ac:dyDescent="0.25">
      <c r="A501" s="3">
        <v>23055070</v>
      </c>
      <c r="B501" s="3" t="s">
        <v>3070</v>
      </c>
      <c r="C501" s="3">
        <v>5.73</v>
      </c>
      <c r="D501" s="3">
        <v>-75.14</v>
      </c>
      <c r="E501" s="3">
        <v>1740</v>
      </c>
      <c r="F501" s="3" t="s">
        <v>3071</v>
      </c>
      <c r="G501" s="3" t="s">
        <v>58</v>
      </c>
      <c r="H501" s="54">
        <v>142.5</v>
      </c>
      <c r="I501" s="54">
        <v>2017</v>
      </c>
      <c r="J501" s="54">
        <v>13</v>
      </c>
      <c r="K501" s="3">
        <v>211.2</v>
      </c>
      <c r="L501" s="3">
        <v>2008</v>
      </c>
      <c r="M501" s="3">
        <v>18</v>
      </c>
      <c r="N501" s="54">
        <v>141.80000000000001</v>
      </c>
      <c r="O501" s="54">
        <v>2011</v>
      </c>
      <c r="P501" s="54">
        <v>18</v>
      </c>
      <c r="Q501" s="3">
        <v>105.2</v>
      </c>
      <c r="R501" s="3">
        <v>2018</v>
      </c>
      <c r="S501" s="3">
        <v>9</v>
      </c>
      <c r="T501" s="54">
        <v>184.8</v>
      </c>
      <c r="U501" s="54">
        <v>1997</v>
      </c>
      <c r="V501" s="54">
        <v>10</v>
      </c>
      <c r="W501" s="3">
        <v>123.8</v>
      </c>
      <c r="X501" s="3">
        <v>1996</v>
      </c>
      <c r="Y501" s="3">
        <v>27</v>
      </c>
      <c r="Z501" s="54">
        <v>141.6</v>
      </c>
      <c r="AA501" s="54">
        <v>2007</v>
      </c>
      <c r="AB501" s="54">
        <v>8</v>
      </c>
      <c r="AC501" s="3">
        <v>92.2</v>
      </c>
      <c r="AD501" s="3">
        <v>2013</v>
      </c>
      <c r="AE501" s="3">
        <v>10</v>
      </c>
      <c r="AF501" s="54">
        <v>117.3</v>
      </c>
      <c r="AG501" s="54">
        <v>2008</v>
      </c>
      <c r="AH501" s="54">
        <v>30</v>
      </c>
      <c r="AI501" s="3">
        <v>105.6</v>
      </c>
      <c r="AJ501" s="3">
        <v>2008</v>
      </c>
      <c r="AK501" s="3">
        <v>9</v>
      </c>
      <c r="AL501" s="54">
        <v>117.2</v>
      </c>
      <c r="AM501" s="54">
        <v>2000</v>
      </c>
      <c r="AN501" s="54">
        <v>1</v>
      </c>
      <c r="AO501" s="3">
        <v>159.5</v>
      </c>
      <c r="AP501" s="3">
        <v>2005</v>
      </c>
      <c r="AQ501" s="3">
        <v>11</v>
      </c>
    </row>
    <row r="502" spans="1:43" x14ac:dyDescent="0.25">
      <c r="A502" s="3">
        <v>23060110</v>
      </c>
      <c r="B502" s="3" t="s">
        <v>3072</v>
      </c>
      <c r="C502" s="3">
        <v>5.3521944440000002</v>
      </c>
      <c r="D502" s="3">
        <v>-74.494777780000007</v>
      </c>
      <c r="E502" s="3">
        <v>1270</v>
      </c>
      <c r="F502" s="3" t="s">
        <v>1799</v>
      </c>
      <c r="G502" s="3" t="s">
        <v>293</v>
      </c>
      <c r="H502" s="54">
        <v>80</v>
      </c>
      <c r="I502" s="54">
        <v>2017</v>
      </c>
      <c r="J502" s="54">
        <v>31</v>
      </c>
      <c r="K502" s="3">
        <v>93.6</v>
      </c>
      <c r="L502" s="3">
        <v>2017</v>
      </c>
      <c r="M502" s="3">
        <v>17</v>
      </c>
      <c r="N502" s="54">
        <v>138</v>
      </c>
      <c r="O502" s="54">
        <v>1976</v>
      </c>
      <c r="P502" s="54">
        <v>22</v>
      </c>
      <c r="Q502" s="3">
        <v>137</v>
      </c>
      <c r="R502" s="3">
        <v>1978</v>
      </c>
      <c r="S502" s="3">
        <v>19</v>
      </c>
      <c r="T502" s="54">
        <v>97</v>
      </c>
      <c r="U502" s="54">
        <v>2018</v>
      </c>
      <c r="V502" s="54">
        <v>7</v>
      </c>
      <c r="W502" s="3">
        <v>91</v>
      </c>
      <c r="X502" s="3">
        <v>1979</v>
      </c>
      <c r="Y502" s="3">
        <v>4</v>
      </c>
      <c r="Z502" s="54">
        <v>80.7</v>
      </c>
      <c r="AA502" s="54">
        <v>1983</v>
      </c>
      <c r="AB502" s="54">
        <v>2</v>
      </c>
      <c r="AC502" s="3">
        <v>130</v>
      </c>
      <c r="AD502" s="3">
        <v>1979</v>
      </c>
      <c r="AE502" s="3">
        <v>31</v>
      </c>
      <c r="AF502" s="54">
        <v>87.5</v>
      </c>
      <c r="AG502" s="54">
        <v>1985</v>
      </c>
      <c r="AH502" s="54">
        <v>27</v>
      </c>
      <c r="AI502" s="3">
        <v>135</v>
      </c>
      <c r="AJ502" s="3">
        <v>2018</v>
      </c>
      <c r="AK502" s="3">
        <v>5</v>
      </c>
      <c r="AL502" s="54">
        <v>136</v>
      </c>
      <c r="AM502" s="54">
        <v>1979</v>
      </c>
      <c r="AN502" s="54">
        <v>11</v>
      </c>
      <c r="AO502" s="3">
        <v>87</v>
      </c>
      <c r="AP502" s="3">
        <v>2010</v>
      </c>
      <c r="AQ502" s="3">
        <v>3</v>
      </c>
    </row>
    <row r="503" spans="1:43" x14ac:dyDescent="0.25">
      <c r="A503" s="3">
        <v>23060140</v>
      </c>
      <c r="B503" s="3" t="s">
        <v>3073</v>
      </c>
      <c r="C503" s="3">
        <v>5.0694444440000002</v>
      </c>
      <c r="D503" s="3">
        <v>-74.608055555999996</v>
      </c>
      <c r="E503" s="3">
        <v>985</v>
      </c>
      <c r="F503" s="3" t="s">
        <v>1018</v>
      </c>
      <c r="G503" s="3" t="s">
        <v>293</v>
      </c>
      <c r="H503" s="54">
        <v>99.9</v>
      </c>
      <c r="I503" s="54">
        <v>1997</v>
      </c>
      <c r="J503" s="54">
        <v>9</v>
      </c>
      <c r="K503" s="3">
        <v>85</v>
      </c>
      <c r="L503" s="3">
        <v>1987</v>
      </c>
      <c r="M503" s="3">
        <v>22</v>
      </c>
      <c r="N503" s="54">
        <v>102</v>
      </c>
      <c r="O503" s="54">
        <v>1972</v>
      </c>
      <c r="P503" s="54">
        <v>25</v>
      </c>
      <c r="Q503" s="3">
        <v>100.9</v>
      </c>
      <c r="R503" s="3">
        <v>2004</v>
      </c>
      <c r="S503" s="3">
        <v>21</v>
      </c>
      <c r="T503" s="54">
        <v>93</v>
      </c>
      <c r="U503" s="54">
        <v>1979</v>
      </c>
      <c r="V503" s="54">
        <v>22</v>
      </c>
      <c r="W503" s="3">
        <v>71.3</v>
      </c>
      <c r="X503" s="3">
        <v>2011</v>
      </c>
      <c r="Y503" s="3">
        <v>6</v>
      </c>
      <c r="Z503" s="54">
        <v>92</v>
      </c>
      <c r="AA503" s="54">
        <v>2020</v>
      </c>
      <c r="AB503" s="54">
        <v>5</v>
      </c>
      <c r="AC503" s="3">
        <v>80</v>
      </c>
      <c r="AD503" s="3">
        <v>1973</v>
      </c>
      <c r="AE503" s="3">
        <v>26</v>
      </c>
      <c r="AF503" s="54">
        <v>86</v>
      </c>
      <c r="AG503" s="54">
        <v>1986</v>
      </c>
      <c r="AH503" s="54">
        <v>26</v>
      </c>
      <c r="AI503" s="3">
        <v>117.2</v>
      </c>
      <c r="AJ503" s="3">
        <v>2006</v>
      </c>
      <c r="AK503" s="3">
        <v>20</v>
      </c>
      <c r="AL503" s="54">
        <v>120</v>
      </c>
      <c r="AM503" s="54">
        <v>1991</v>
      </c>
      <c r="AN503" s="54">
        <v>13</v>
      </c>
      <c r="AO503" s="3">
        <v>132.19999999999999</v>
      </c>
      <c r="AP503" s="3">
        <v>2006</v>
      </c>
      <c r="AQ503" s="3">
        <v>11</v>
      </c>
    </row>
    <row r="504" spans="1:43" x14ac:dyDescent="0.25">
      <c r="A504" s="3">
        <v>23060150</v>
      </c>
      <c r="B504" s="3" t="s">
        <v>3074</v>
      </c>
      <c r="C504" s="3">
        <v>5.7580929999999997</v>
      </c>
      <c r="D504" s="3">
        <v>-74.630156999999997</v>
      </c>
      <c r="E504" s="3">
        <v>157</v>
      </c>
      <c r="F504" s="3" t="s">
        <v>964</v>
      </c>
      <c r="G504" s="3" t="s">
        <v>293</v>
      </c>
      <c r="H504" s="54">
        <v>117.4</v>
      </c>
      <c r="I504" s="54">
        <v>2006</v>
      </c>
      <c r="J504" s="54">
        <v>31</v>
      </c>
      <c r="K504" s="3">
        <v>125.5</v>
      </c>
      <c r="L504" s="3">
        <v>2008</v>
      </c>
      <c r="M504" s="3">
        <v>9</v>
      </c>
      <c r="N504" s="54">
        <v>123.2</v>
      </c>
      <c r="O504" s="54">
        <v>1985</v>
      </c>
      <c r="P504" s="54">
        <v>30</v>
      </c>
      <c r="Q504" s="3">
        <v>140</v>
      </c>
      <c r="R504" s="3">
        <v>2005</v>
      </c>
      <c r="S504" s="3">
        <v>22</v>
      </c>
      <c r="T504" s="54">
        <v>115</v>
      </c>
      <c r="U504" s="54">
        <v>1989</v>
      </c>
      <c r="V504" s="54">
        <v>10</v>
      </c>
      <c r="W504" s="3">
        <v>120.4</v>
      </c>
      <c r="X504" s="3">
        <v>1985</v>
      </c>
      <c r="Y504" s="3">
        <v>1</v>
      </c>
      <c r="Z504" s="54">
        <v>122</v>
      </c>
      <c r="AA504" s="54">
        <v>1979</v>
      </c>
      <c r="AB504" s="54">
        <v>24</v>
      </c>
      <c r="AC504" s="3">
        <v>135</v>
      </c>
      <c r="AD504" s="3">
        <v>1997</v>
      </c>
      <c r="AE504" s="3">
        <v>16</v>
      </c>
      <c r="AF504" s="54">
        <v>120</v>
      </c>
      <c r="AG504" s="54">
        <v>2001</v>
      </c>
      <c r="AH504" s="54">
        <v>7</v>
      </c>
      <c r="AI504" s="3">
        <v>118.6</v>
      </c>
      <c r="AJ504" s="3">
        <v>2003</v>
      </c>
      <c r="AK504" s="3">
        <v>28</v>
      </c>
      <c r="AL504" s="54">
        <v>107</v>
      </c>
      <c r="AM504" s="54">
        <v>1989</v>
      </c>
      <c r="AN504" s="54">
        <v>16</v>
      </c>
      <c r="AO504" s="3">
        <v>131.19999999999999</v>
      </c>
      <c r="AP504" s="3">
        <v>2001</v>
      </c>
      <c r="AQ504" s="3">
        <v>11</v>
      </c>
    </row>
    <row r="505" spans="1:43" x14ac:dyDescent="0.25">
      <c r="A505" s="3">
        <v>23060160</v>
      </c>
      <c r="B505" s="3" t="s">
        <v>3075</v>
      </c>
      <c r="C505" s="3">
        <v>5.4850833330000004</v>
      </c>
      <c r="D505" s="3">
        <v>-74.462416669999996</v>
      </c>
      <c r="E505" s="3">
        <v>1200</v>
      </c>
      <c r="F505" s="3" t="s">
        <v>1799</v>
      </c>
      <c r="G505" s="3" t="s">
        <v>293</v>
      </c>
      <c r="H505" s="54">
        <v>71.2</v>
      </c>
      <c r="I505" s="54">
        <v>1997</v>
      </c>
      <c r="J505" s="54">
        <v>16</v>
      </c>
      <c r="K505" s="3">
        <v>126</v>
      </c>
      <c r="L505" s="3">
        <v>2005</v>
      </c>
      <c r="M505" s="3">
        <v>28</v>
      </c>
      <c r="N505" s="54">
        <v>110</v>
      </c>
      <c r="O505" s="54">
        <v>2014</v>
      </c>
      <c r="P505" s="54">
        <v>7</v>
      </c>
      <c r="Q505" s="3">
        <v>120</v>
      </c>
      <c r="R505" s="3">
        <v>2017</v>
      </c>
      <c r="S505" s="3">
        <v>13</v>
      </c>
      <c r="T505" s="54">
        <v>134</v>
      </c>
      <c r="U505" s="54">
        <v>1975</v>
      </c>
      <c r="V505" s="54">
        <v>21</v>
      </c>
      <c r="W505" s="3">
        <v>107</v>
      </c>
      <c r="X505" s="3">
        <v>1990</v>
      </c>
      <c r="Y505" s="3">
        <v>9</v>
      </c>
      <c r="Z505" s="54">
        <v>133</v>
      </c>
      <c r="AA505" s="54">
        <v>1978</v>
      </c>
      <c r="AB505" s="54">
        <v>19</v>
      </c>
      <c r="AC505" s="3">
        <v>91</v>
      </c>
      <c r="AD505" s="3">
        <v>2002</v>
      </c>
      <c r="AE505" s="3">
        <v>26</v>
      </c>
      <c r="AF505" s="54">
        <v>151.9</v>
      </c>
      <c r="AG505" s="54">
        <v>1984</v>
      </c>
      <c r="AH505" s="54">
        <v>30</v>
      </c>
      <c r="AI505" s="3">
        <v>143.5</v>
      </c>
      <c r="AJ505" s="3">
        <v>1981</v>
      </c>
      <c r="AK505" s="3">
        <v>23</v>
      </c>
      <c r="AL505" s="54">
        <v>106</v>
      </c>
      <c r="AM505" s="54">
        <v>2012</v>
      </c>
      <c r="AN505" s="54">
        <v>29</v>
      </c>
      <c r="AO505" s="3">
        <v>98</v>
      </c>
      <c r="AP505" s="3">
        <v>2003</v>
      </c>
      <c r="AQ505" s="3">
        <v>10</v>
      </c>
    </row>
    <row r="506" spans="1:43" x14ac:dyDescent="0.25">
      <c r="A506" s="3">
        <v>23060170</v>
      </c>
      <c r="B506" s="3" t="s">
        <v>3076</v>
      </c>
      <c r="C506" s="3">
        <v>5.3493611110000003</v>
      </c>
      <c r="D506" s="3">
        <v>-74.389111110000002</v>
      </c>
      <c r="E506" s="3">
        <v>1462</v>
      </c>
      <c r="F506" s="3" t="s">
        <v>432</v>
      </c>
      <c r="G506" s="3" t="s">
        <v>293</v>
      </c>
      <c r="H506" s="54">
        <v>81.099999999999994</v>
      </c>
      <c r="I506" s="54">
        <v>2007</v>
      </c>
      <c r="J506" s="54">
        <v>21</v>
      </c>
      <c r="K506" s="3">
        <v>83.1</v>
      </c>
      <c r="L506" s="3">
        <v>2009</v>
      </c>
      <c r="M506" s="3">
        <v>14</v>
      </c>
      <c r="N506" s="54">
        <v>140.30000000000001</v>
      </c>
      <c r="O506" s="54">
        <v>2007</v>
      </c>
      <c r="P506" s="54">
        <v>29</v>
      </c>
      <c r="Q506" s="3">
        <v>113</v>
      </c>
      <c r="R506" s="3">
        <v>1988</v>
      </c>
      <c r="S506" s="3">
        <v>27</v>
      </c>
      <c r="T506" s="54">
        <v>117</v>
      </c>
      <c r="U506" s="54">
        <v>2011</v>
      </c>
      <c r="V506" s="54">
        <v>13</v>
      </c>
      <c r="W506" s="3">
        <v>101.8</v>
      </c>
      <c r="X506" s="3">
        <v>2013</v>
      </c>
      <c r="Y506" s="3">
        <v>28</v>
      </c>
      <c r="Z506" s="54">
        <v>90</v>
      </c>
      <c r="AA506" s="54">
        <v>1987</v>
      </c>
      <c r="AB506" s="54">
        <v>24</v>
      </c>
      <c r="AC506" s="3">
        <v>127.3</v>
      </c>
      <c r="AD506" s="3">
        <v>2021</v>
      </c>
      <c r="AE506" s="3">
        <v>16</v>
      </c>
      <c r="AF506" s="54">
        <v>108.5</v>
      </c>
      <c r="AG506" s="54">
        <v>2025</v>
      </c>
      <c r="AH506" s="54">
        <v>19</v>
      </c>
      <c r="AI506" s="3">
        <v>139.5</v>
      </c>
      <c r="AJ506" s="3">
        <v>2019</v>
      </c>
      <c r="AK506" s="3">
        <v>2</v>
      </c>
      <c r="AL506" s="54">
        <v>98.3</v>
      </c>
      <c r="AM506" s="54">
        <v>2006</v>
      </c>
      <c r="AN506" s="54">
        <v>30</v>
      </c>
      <c r="AO506" s="3">
        <v>80</v>
      </c>
      <c r="AP506" s="3">
        <v>1988</v>
      </c>
      <c r="AQ506" s="3">
        <v>13</v>
      </c>
    </row>
    <row r="507" spans="1:43" x14ac:dyDescent="0.25">
      <c r="A507" s="3">
        <v>23060180</v>
      </c>
      <c r="B507" s="3" t="s">
        <v>3077</v>
      </c>
      <c r="C507" s="3">
        <v>5.2534444440000003</v>
      </c>
      <c r="D507" s="3">
        <v>-74.294499999999999</v>
      </c>
      <c r="E507" s="3">
        <v>1400</v>
      </c>
      <c r="F507" s="3" t="s">
        <v>1806</v>
      </c>
      <c r="G507" s="3" t="s">
        <v>293</v>
      </c>
      <c r="H507" s="54">
        <v>80</v>
      </c>
      <c r="I507" s="54">
        <v>1993</v>
      </c>
      <c r="J507" s="54">
        <v>28</v>
      </c>
      <c r="K507" s="3">
        <v>100</v>
      </c>
      <c r="L507" s="3">
        <v>2004</v>
      </c>
      <c r="M507" s="3">
        <v>25</v>
      </c>
      <c r="N507" s="54">
        <v>119.1</v>
      </c>
      <c r="O507" s="54">
        <v>2025</v>
      </c>
      <c r="P507" s="54">
        <v>26</v>
      </c>
      <c r="Q507" s="3">
        <v>105</v>
      </c>
      <c r="R507" s="3">
        <v>1976</v>
      </c>
      <c r="S507" s="3">
        <v>11</v>
      </c>
      <c r="T507" s="54">
        <v>103</v>
      </c>
      <c r="U507" s="54">
        <v>1975</v>
      </c>
      <c r="V507" s="54">
        <v>12</v>
      </c>
      <c r="W507" s="3">
        <v>86.7</v>
      </c>
      <c r="X507" s="3">
        <v>2024</v>
      </c>
      <c r="Y507" s="3">
        <v>27</v>
      </c>
      <c r="Z507" s="54">
        <v>64</v>
      </c>
      <c r="AA507" s="54">
        <v>1975</v>
      </c>
      <c r="AB507" s="54">
        <v>12</v>
      </c>
      <c r="AC507" s="3">
        <v>94.8</v>
      </c>
      <c r="AD507" s="3">
        <v>1981</v>
      </c>
      <c r="AE507" s="3">
        <v>22</v>
      </c>
      <c r="AF507" s="54">
        <v>123</v>
      </c>
      <c r="AG507" s="54">
        <v>2006</v>
      </c>
      <c r="AH507" s="54">
        <v>21</v>
      </c>
      <c r="AI507" s="3">
        <v>133</v>
      </c>
      <c r="AJ507" s="3">
        <v>1978</v>
      </c>
      <c r="AK507" s="3">
        <v>21</v>
      </c>
      <c r="AL507" s="54">
        <v>130</v>
      </c>
      <c r="AM507" s="54">
        <v>2003</v>
      </c>
      <c r="AN507" s="54">
        <v>9</v>
      </c>
      <c r="AO507" s="3">
        <v>106.9</v>
      </c>
      <c r="AP507" s="3">
        <v>2022</v>
      </c>
      <c r="AQ507" s="3">
        <v>28</v>
      </c>
    </row>
    <row r="508" spans="1:43" x14ac:dyDescent="0.25">
      <c r="A508" s="3">
        <v>23060190</v>
      </c>
      <c r="B508" s="3" t="s">
        <v>3078</v>
      </c>
      <c r="C508" s="3">
        <v>5.1960833329999998</v>
      </c>
      <c r="D508" s="3">
        <v>-74.485500000000002</v>
      </c>
      <c r="E508" s="3">
        <v>497</v>
      </c>
      <c r="F508" s="3" t="s">
        <v>1860</v>
      </c>
      <c r="G508" s="3" t="s">
        <v>293</v>
      </c>
      <c r="H508" s="54">
        <v>72</v>
      </c>
      <c r="I508" s="54">
        <v>1994</v>
      </c>
      <c r="J508" s="54">
        <v>30</v>
      </c>
      <c r="K508" s="3">
        <v>80.2</v>
      </c>
      <c r="L508" s="3">
        <v>2019</v>
      </c>
      <c r="M508" s="3">
        <v>24</v>
      </c>
      <c r="N508" s="54">
        <v>109.5</v>
      </c>
      <c r="O508" s="54">
        <v>2007</v>
      </c>
      <c r="P508" s="54">
        <v>21</v>
      </c>
      <c r="Q508" s="3">
        <v>98</v>
      </c>
      <c r="R508" s="3">
        <v>1979</v>
      </c>
      <c r="S508" s="3">
        <v>22</v>
      </c>
      <c r="T508" s="54">
        <v>103</v>
      </c>
      <c r="U508" s="54">
        <v>2013</v>
      </c>
      <c r="V508" s="54">
        <v>4</v>
      </c>
      <c r="W508" s="3">
        <v>76.5</v>
      </c>
      <c r="X508" s="3">
        <v>2013</v>
      </c>
      <c r="Y508" s="3">
        <v>12</v>
      </c>
      <c r="Z508" s="54">
        <v>111</v>
      </c>
      <c r="AA508" s="54">
        <v>2008</v>
      </c>
      <c r="AB508" s="54">
        <v>30</v>
      </c>
      <c r="AC508" s="3">
        <v>67.599999999999994</v>
      </c>
      <c r="AD508" s="3">
        <v>1985</v>
      </c>
      <c r="AE508" s="3">
        <v>5</v>
      </c>
      <c r="AF508" s="54">
        <v>87</v>
      </c>
      <c r="AG508" s="54">
        <v>1984</v>
      </c>
      <c r="AH508" s="54">
        <v>9</v>
      </c>
      <c r="AI508" s="3">
        <v>122.2</v>
      </c>
      <c r="AJ508" s="3">
        <v>2015</v>
      </c>
      <c r="AK508" s="3">
        <v>31</v>
      </c>
      <c r="AL508" s="54">
        <v>83.5</v>
      </c>
      <c r="AM508" s="54">
        <v>2009</v>
      </c>
      <c r="AN508" s="54">
        <v>8</v>
      </c>
      <c r="AO508" s="3">
        <v>129.80000000000001</v>
      </c>
      <c r="AP508" s="3">
        <v>2023</v>
      </c>
      <c r="AQ508" s="3">
        <v>13</v>
      </c>
    </row>
    <row r="509" spans="1:43" x14ac:dyDescent="0.25">
      <c r="A509" s="3">
        <v>23060200</v>
      </c>
      <c r="B509" s="3" t="s">
        <v>3079</v>
      </c>
      <c r="C509" s="3">
        <v>5.0596944439999998</v>
      </c>
      <c r="D509" s="3">
        <v>-74.239166667000006</v>
      </c>
      <c r="E509" s="3">
        <v>1798</v>
      </c>
      <c r="F509" s="3" t="s">
        <v>1098</v>
      </c>
      <c r="G509" s="3" t="s">
        <v>293</v>
      </c>
      <c r="H509" s="54">
        <v>87.2</v>
      </c>
      <c r="I509" s="54">
        <v>1988</v>
      </c>
      <c r="J509" s="54">
        <v>19</v>
      </c>
      <c r="K509" s="3">
        <v>106</v>
      </c>
      <c r="L509" s="3">
        <v>2019</v>
      </c>
      <c r="M509" s="3">
        <v>19</v>
      </c>
      <c r="N509" s="54">
        <v>90</v>
      </c>
      <c r="O509" s="54">
        <v>1993</v>
      </c>
      <c r="P509" s="54">
        <v>22</v>
      </c>
      <c r="Q509" s="3">
        <v>130.1</v>
      </c>
      <c r="R509" s="3">
        <v>1990</v>
      </c>
      <c r="S509" s="3">
        <v>13</v>
      </c>
      <c r="T509" s="54">
        <v>75.3</v>
      </c>
      <c r="U509" s="54">
        <v>1987</v>
      </c>
      <c r="V509" s="54">
        <v>5</v>
      </c>
      <c r="W509" s="3">
        <v>77.099999999999994</v>
      </c>
      <c r="X509" s="3">
        <v>2009</v>
      </c>
      <c r="Y509" s="3">
        <v>15</v>
      </c>
      <c r="Z509" s="54">
        <v>43</v>
      </c>
      <c r="AA509" s="54">
        <v>1989</v>
      </c>
      <c r="AB509" s="54">
        <v>30</v>
      </c>
      <c r="AC509" s="3">
        <v>151.19999999999999</v>
      </c>
      <c r="AD509" s="3">
        <v>2025</v>
      </c>
      <c r="AE509" s="3">
        <v>8</v>
      </c>
      <c r="AF509" s="54">
        <v>60</v>
      </c>
      <c r="AG509" s="54">
        <v>1989</v>
      </c>
      <c r="AH509" s="54">
        <v>26</v>
      </c>
      <c r="AI509" s="3">
        <v>88.1</v>
      </c>
      <c r="AJ509" s="3">
        <v>1987</v>
      </c>
      <c r="AK509" s="3">
        <v>5</v>
      </c>
      <c r="AL509" s="54">
        <v>94.3</v>
      </c>
      <c r="AM509" s="54">
        <v>2013</v>
      </c>
      <c r="AN509" s="54">
        <v>7</v>
      </c>
      <c r="AO509" s="3">
        <v>82.8</v>
      </c>
      <c r="AP509" s="3">
        <v>2019</v>
      </c>
      <c r="AQ509" s="3">
        <v>13</v>
      </c>
    </row>
    <row r="510" spans="1:43" x14ac:dyDescent="0.25">
      <c r="A510" s="3">
        <v>23060260</v>
      </c>
      <c r="B510" s="3" t="s">
        <v>3080</v>
      </c>
      <c r="C510" s="3">
        <v>5.0646388890000003</v>
      </c>
      <c r="D510" s="3">
        <v>-74.382027780000001</v>
      </c>
      <c r="E510" s="3">
        <v>1500</v>
      </c>
      <c r="F510" s="3" t="s">
        <v>1097</v>
      </c>
      <c r="G510" s="3" t="s">
        <v>293</v>
      </c>
      <c r="H510" s="54">
        <v>107.5</v>
      </c>
      <c r="I510" s="54">
        <v>2024</v>
      </c>
      <c r="J510" s="54">
        <v>12</v>
      </c>
      <c r="K510" s="3">
        <v>83</v>
      </c>
      <c r="L510" s="3">
        <v>2000</v>
      </c>
      <c r="M510" s="3">
        <v>26</v>
      </c>
      <c r="N510" s="54">
        <v>116</v>
      </c>
      <c r="O510" s="54">
        <v>2001</v>
      </c>
      <c r="P510" s="54">
        <v>20</v>
      </c>
      <c r="Q510" s="3">
        <v>88.5</v>
      </c>
      <c r="R510" s="3">
        <v>2025</v>
      </c>
      <c r="S510" s="3">
        <v>23</v>
      </c>
      <c r="T510" s="54">
        <v>91.3</v>
      </c>
      <c r="U510" s="54">
        <v>2024</v>
      </c>
      <c r="V510" s="54">
        <v>1</v>
      </c>
      <c r="W510" s="3">
        <v>54.5</v>
      </c>
      <c r="X510" s="3">
        <v>1996</v>
      </c>
      <c r="Y510" s="3">
        <v>1</v>
      </c>
      <c r="Z510" s="54">
        <v>66.5</v>
      </c>
      <c r="AA510" s="54">
        <v>2000</v>
      </c>
      <c r="AB510" s="54">
        <v>31</v>
      </c>
      <c r="AC510" s="3">
        <v>87.3</v>
      </c>
      <c r="AD510" s="3">
        <v>1999</v>
      </c>
      <c r="AE510" s="3">
        <v>26</v>
      </c>
      <c r="AF510" s="54">
        <v>79.2</v>
      </c>
      <c r="AG510" s="54">
        <v>1994</v>
      </c>
      <c r="AH510" s="54">
        <v>23</v>
      </c>
      <c r="AI510" s="3">
        <v>85</v>
      </c>
      <c r="AJ510" s="3">
        <v>1999</v>
      </c>
      <c r="AK510" s="3">
        <v>16</v>
      </c>
      <c r="AL510" s="54">
        <v>111.6</v>
      </c>
      <c r="AM510" s="54">
        <v>2025</v>
      </c>
      <c r="AN510" s="54">
        <v>30</v>
      </c>
      <c r="AO510" s="3">
        <v>90.4</v>
      </c>
      <c r="AP510" s="3">
        <v>2017</v>
      </c>
      <c r="AQ510" s="3">
        <v>7</v>
      </c>
    </row>
    <row r="511" spans="1:43" x14ac:dyDescent="0.25">
      <c r="A511" s="3">
        <v>23060290</v>
      </c>
      <c r="B511" s="3" t="s">
        <v>3081</v>
      </c>
      <c r="C511" s="3">
        <v>4.9731666670000001</v>
      </c>
      <c r="D511" s="3">
        <v>-74.412055559999999</v>
      </c>
      <c r="E511" s="3">
        <v>1425</v>
      </c>
      <c r="F511" s="3" t="s">
        <v>1845</v>
      </c>
      <c r="G511" s="3" t="s">
        <v>293</v>
      </c>
      <c r="H511" s="54">
        <v>79</v>
      </c>
      <c r="I511" s="54">
        <v>2015</v>
      </c>
      <c r="J511" s="54">
        <v>22</v>
      </c>
      <c r="K511" s="3">
        <v>111</v>
      </c>
      <c r="L511" s="3">
        <v>2019</v>
      </c>
      <c r="M511" s="3">
        <v>23</v>
      </c>
      <c r="N511" s="54">
        <v>118</v>
      </c>
      <c r="O511" s="54">
        <v>2022</v>
      </c>
      <c r="P511" s="54">
        <v>20</v>
      </c>
      <c r="Q511" s="3">
        <v>92</v>
      </c>
      <c r="R511" s="3">
        <v>1991</v>
      </c>
      <c r="S511" s="3">
        <v>12</v>
      </c>
      <c r="T511" s="54">
        <v>80</v>
      </c>
      <c r="U511" s="54">
        <v>2009</v>
      </c>
      <c r="V511" s="54">
        <v>3</v>
      </c>
      <c r="W511" s="3">
        <v>56.1</v>
      </c>
      <c r="X511" s="3">
        <v>2003</v>
      </c>
      <c r="Y511" s="3">
        <v>5</v>
      </c>
      <c r="Z511" s="54">
        <v>48</v>
      </c>
      <c r="AA511" s="54">
        <v>2007</v>
      </c>
      <c r="AB511" s="54">
        <v>19</v>
      </c>
      <c r="AC511" s="3">
        <v>72.099999999999994</v>
      </c>
      <c r="AD511" s="3">
        <v>2002</v>
      </c>
      <c r="AE511" s="3">
        <v>28</v>
      </c>
      <c r="AF511" s="54">
        <v>90</v>
      </c>
      <c r="AG511" s="54">
        <v>2022</v>
      </c>
      <c r="AH511" s="54">
        <v>29</v>
      </c>
      <c r="AI511" s="3">
        <v>100</v>
      </c>
      <c r="AJ511" s="3">
        <v>2012</v>
      </c>
      <c r="AK511" s="3">
        <v>15</v>
      </c>
      <c r="AL511" s="54">
        <v>126.2</v>
      </c>
      <c r="AM511" s="54">
        <v>2024</v>
      </c>
      <c r="AN511" s="54">
        <v>2</v>
      </c>
      <c r="AO511" s="3">
        <v>119.7</v>
      </c>
      <c r="AP511" s="3">
        <v>1993</v>
      </c>
      <c r="AQ511" s="3">
        <v>16</v>
      </c>
    </row>
    <row r="512" spans="1:43" x14ac:dyDescent="0.25">
      <c r="A512" s="3">
        <v>23060370</v>
      </c>
      <c r="B512" s="3" t="s">
        <v>3082</v>
      </c>
      <c r="C512" s="3">
        <v>4.9666666670000001</v>
      </c>
      <c r="D512" s="3">
        <v>-74.366666670000001</v>
      </c>
      <c r="E512" s="3">
        <v>1280</v>
      </c>
      <c r="F512" s="3" t="s">
        <v>3083</v>
      </c>
      <c r="G512" s="3" t="s">
        <v>293</v>
      </c>
      <c r="H512" s="54">
        <v>110</v>
      </c>
      <c r="I512" s="54">
        <v>2015</v>
      </c>
      <c r="J512" s="54">
        <v>30</v>
      </c>
      <c r="K512" s="3">
        <v>93.5</v>
      </c>
      <c r="L512" s="3">
        <v>2021</v>
      </c>
      <c r="M512" s="3">
        <v>12</v>
      </c>
      <c r="N512" s="54">
        <v>140</v>
      </c>
      <c r="O512" s="54">
        <v>2009</v>
      </c>
      <c r="P512" s="54">
        <v>12</v>
      </c>
      <c r="Q512" s="3">
        <v>80</v>
      </c>
      <c r="R512" s="3">
        <v>2012</v>
      </c>
      <c r="S512" s="3">
        <v>10</v>
      </c>
      <c r="T512" s="54">
        <v>106</v>
      </c>
      <c r="U512" s="54">
        <v>2013</v>
      </c>
      <c r="V512" s="54">
        <v>1</v>
      </c>
      <c r="W512" s="3">
        <v>70.5</v>
      </c>
      <c r="X512" s="3">
        <v>2021</v>
      </c>
      <c r="Y512" s="3">
        <v>11</v>
      </c>
      <c r="Z512" s="54">
        <v>66</v>
      </c>
      <c r="AA512" s="54">
        <v>2011</v>
      </c>
      <c r="AB512" s="54">
        <v>14</v>
      </c>
      <c r="AC512" s="3">
        <v>41</v>
      </c>
      <c r="AD512" s="3">
        <v>2017</v>
      </c>
      <c r="AE512" s="3">
        <v>19</v>
      </c>
      <c r="AF512" s="54">
        <v>53</v>
      </c>
      <c r="AG512" s="54">
        <v>2010</v>
      </c>
      <c r="AH512" s="54">
        <v>26</v>
      </c>
      <c r="AI512" s="3">
        <v>100.9</v>
      </c>
      <c r="AJ512" s="3">
        <v>2018</v>
      </c>
      <c r="AK512" s="3">
        <v>20</v>
      </c>
      <c r="AL512" s="54">
        <v>116</v>
      </c>
      <c r="AM512" s="54">
        <v>2013</v>
      </c>
      <c r="AN512" s="54">
        <v>6</v>
      </c>
      <c r="AO512" s="3">
        <v>125</v>
      </c>
      <c r="AP512" s="3">
        <v>2011</v>
      </c>
      <c r="AQ512" s="3">
        <v>19</v>
      </c>
    </row>
    <row r="513" spans="1:43" x14ac:dyDescent="0.25">
      <c r="A513" s="3">
        <v>23065120</v>
      </c>
      <c r="B513" s="3" t="s">
        <v>3084</v>
      </c>
      <c r="C513" s="3">
        <v>5.1378870000000001</v>
      </c>
      <c r="D513" s="3">
        <v>-74.136578</v>
      </c>
      <c r="E513" s="3">
        <v>2018</v>
      </c>
      <c r="F513" s="3" t="s">
        <v>1134</v>
      </c>
      <c r="G513" s="3" t="s">
        <v>293</v>
      </c>
      <c r="H513" s="54">
        <v>68</v>
      </c>
      <c r="I513" s="54">
        <v>1999</v>
      </c>
      <c r="J513" s="54">
        <v>6</v>
      </c>
      <c r="K513" s="3">
        <v>74</v>
      </c>
      <c r="L513" s="3">
        <v>2012</v>
      </c>
      <c r="M513" s="3">
        <v>14</v>
      </c>
      <c r="N513" s="54">
        <v>65</v>
      </c>
      <c r="O513" s="54">
        <v>1991</v>
      </c>
      <c r="P513" s="54">
        <v>11</v>
      </c>
      <c r="Q513" s="3">
        <v>85</v>
      </c>
      <c r="R513" s="3">
        <v>2003</v>
      </c>
      <c r="S513" s="3">
        <v>11</v>
      </c>
      <c r="T513" s="54">
        <v>70.099999999999994</v>
      </c>
      <c r="U513" s="54">
        <v>2013</v>
      </c>
      <c r="V513" s="54">
        <v>4</v>
      </c>
      <c r="W513" s="3">
        <v>52.7</v>
      </c>
      <c r="X513" s="3">
        <v>1997</v>
      </c>
      <c r="Y513" s="3">
        <v>4</v>
      </c>
      <c r="Z513" s="54">
        <v>41.2</v>
      </c>
      <c r="AA513" s="54">
        <v>1989</v>
      </c>
      <c r="AB513" s="54">
        <v>29</v>
      </c>
      <c r="AC513" s="3">
        <v>58.7</v>
      </c>
      <c r="AD513" s="3">
        <v>1980</v>
      </c>
      <c r="AE513" s="3">
        <v>4</v>
      </c>
      <c r="AF513" s="54">
        <v>55.7</v>
      </c>
      <c r="AG513" s="54">
        <v>1993</v>
      </c>
      <c r="AH513" s="54">
        <v>12</v>
      </c>
      <c r="AI513" s="3">
        <v>60</v>
      </c>
      <c r="AJ513" s="3">
        <v>2014</v>
      </c>
      <c r="AK513" s="3">
        <v>8</v>
      </c>
      <c r="AL513" s="54">
        <v>130</v>
      </c>
      <c r="AM513" s="54">
        <v>2019</v>
      </c>
      <c r="AN513" s="54">
        <v>11</v>
      </c>
      <c r="AO513" s="3">
        <v>68.5</v>
      </c>
      <c r="AP513" s="3">
        <v>2013</v>
      </c>
      <c r="AQ513" s="3">
        <v>22</v>
      </c>
    </row>
    <row r="514" spans="1:43" x14ac:dyDescent="0.25">
      <c r="A514" s="3">
        <v>23070010</v>
      </c>
      <c r="B514" s="3" t="s">
        <v>3085</v>
      </c>
      <c r="C514" s="3">
        <v>5.8615459999999997</v>
      </c>
      <c r="D514" s="3">
        <v>-74.761977000000002</v>
      </c>
      <c r="E514" s="3">
        <v>317</v>
      </c>
      <c r="F514" s="3" t="s">
        <v>190</v>
      </c>
      <c r="G514" s="3" t="s">
        <v>58</v>
      </c>
      <c r="H514" s="54">
        <v>100</v>
      </c>
      <c r="I514" s="54">
        <v>1993</v>
      </c>
      <c r="J514" s="54">
        <v>5</v>
      </c>
      <c r="K514" s="3">
        <v>130</v>
      </c>
      <c r="L514" s="3">
        <v>1991</v>
      </c>
      <c r="M514" s="3">
        <v>16</v>
      </c>
      <c r="N514" s="54">
        <v>127</v>
      </c>
      <c r="O514" s="54">
        <v>2020</v>
      </c>
      <c r="P514" s="54">
        <v>2</v>
      </c>
      <c r="Q514" s="3">
        <v>130</v>
      </c>
      <c r="R514" s="3">
        <v>2017</v>
      </c>
      <c r="S514" s="3">
        <v>13</v>
      </c>
      <c r="T514" s="54">
        <v>125</v>
      </c>
      <c r="U514" s="54">
        <v>2004</v>
      </c>
      <c r="V514" s="54">
        <v>16</v>
      </c>
      <c r="W514" s="3">
        <v>130</v>
      </c>
      <c r="X514" s="3">
        <v>1992</v>
      </c>
      <c r="Y514" s="3">
        <v>7</v>
      </c>
      <c r="Z514" s="54">
        <v>105</v>
      </c>
      <c r="AA514" s="54">
        <v>2000</v>
      </c>
      <c r="AB514" s="54">
        <v>21</v>
      </c>
      <c r="AC514" s="3">
        <v>134</v>
      </c>
      <c r="AD514" s="3">
        <v>2021</v>
      </c>
      <c r="AE514" s="3">
        <v>7</v>
      </c>
      <c r="AF514" s="54">
        <v>125</v>
      </c>
      <c r="AG514" s="54">
        <v>2007</v>
      </c>
      <c r="AH514" s="54">
        <v>24</v>
      </c>
      <c r="AI514" s="3">
        <v>140</v>
      </c>
      <c r="AJ514" s="3">
        <v>1997</v>
      </c>
      <c r="AK514" s="3">
        <v>27</v>
      </c>
      <c r="AL514" s="54">
        <v>150</v>
      </c>
      <c r="AM514" s="54">
        <v>2014</v>
      </c>
      <c r="AN514" s="54">
        <v>10</v>
      </c>
      <c r="AO514" s="3">
        <v>100</v>
      </c>
      <c r="AP514" s="3">
        <v>2005</v>
      </c>
      <c r="AQ514" s="3">
        <v>5</v>
      </c>
    </row>
    <row r="515" spans="1:43" x14ac:dyDescent="0.25">
      <c r="A515" s="3">
        <v>23070020</v>
      </c>
      <c r="B515" s="3" t="s">
        <v>3086</v>
      </c>
      <c r="C515" s="3">
        <v>5.8555277779999999</v>
      </c>
      <c r="D515" s="3">
        <v>-74.848361109999999</v>
      </c>
      <c r="E515" s="3">
        <v>449</v>
      </c>
      <c r="F515" s="3" t="s">
        <v>190</v>
      </c>
      <c r="G515" s="3" t="s">
        <v>58</v>
      </c>
      <c r="H515" s="54">
        <v>115</v>
      </c>
      <c r="I515" s="54">
        <v>2001</v>
      </c>
      <c r="J515" s="54">
        <v>19</v>
      </c>
      <c r="K515" s="3">
        <v>155.4</v>
      </c>
      <c r="L515" s="3">
        <v>2009</v>
      </c>
      <c r="M515" s="3">
        <v>24</v>
      </c>
      <c r="N515" s="54">
        <v>171</v>
      </c>
      <c r="O515" s="54">
        <v>2007</v>
      </c>
      <c r="P515" s="54">
        <v>17</v>
      </c>
      <c r="Q515" s="3">
        <v>172</v>
      </c>
      <c r="R515" s="3">
        <v>2002</v>
      </c>
      <c r="S515" s="3">
        <v>20</v>
      </c>
      <c r="T515" s="54">
        <v>163.1</v>
      </c>
      <c r="U515" s="54">
        <v>1986</v>
      </c>
      <c r="V515" s="54">
        <v>3</v>
      </c>
      <c r="W515" s="3">
        <v>134.5</v>
      </c>
      <c r="X515" s="3">
        <v>2025</v>
      </c>
      <c r="Y515" s="3">
        <v>22</v>
      </c>
      <c r="Z515" s="54">
        <v>132</v>
      </c>
      <c r="AA515" s="54">
        <v>1995</v>
      </c>
      <c r="AB515" s="54">
        <v>21</v>
      </c>
      <c r="AC515" s="3">
        <v>155.80000000000001</v>
      </c>
      <c r="AD515" s="3">
        <v>2014</v>
      </c>
      <c r="AE515" s="3">
        <v>11</v>
      </c>
      <c r="AF515" s="54">
        <v>150</v>
      </c>
      <c r="AG515" s="54">
        <v>2001</v>
      </c>
      <c r="AH515" s="54">
        <v>11</v>
      </c>
      <c r="AI515" s="3">
        <v>147.30000000000001</v>
      </c>
      <c r="AJ515" s="3">
        <v>2010</v>
      </c>
      <c r="AK515" s="3">
        <v>28</v>
      </c>
      <c r="AL515" s="54">
        <v>163.69999999999999</v>
      </c>
      <c r="AM515" s="54">
        <v>2010</v>
      </c>
      <c r="AN515" s="54">
        <v>7</v>
      </c>
      <c r="AO515" s="3">
        <v>188</v>
      </c>
      <c r="AP515" s="3">
        <v>2000</v>
      </c>
      <c r="AQ515" s="3">
        <v>24</v>
      </c>
    </row>
    <row r="516" spans="1:43" x14ac:dyDescent="0.25">
      <c r="A516" s="3">
        <v>23080390</v>
      </c>
      <c r="B516" s="3" t="s">
        <v>3087</v>
      </c>
      <c r="C516" s="3">
        <v>6.4683055559999998</v>
      </c>
      <c r="D516" s="3">
        <v>-75.16380556</v>
      </c>
      <c r="E516" s="3">
        <v>1944</v>
      </c>
      <c r="F516" s="3" t="s">
        <v>138</v>
      </c>
      <c r="G516" s="3" t="s">
        <v>58</v>
      </c>
      <c r="H516" s="54">
        <v>137</v>
      </c>
      <c r="I516" s="54">
        <v>2006</v>
      </c>
      <c r="J516" s="54">
        <v>29</v>
      </c>
      <c r="K516" s="3">
        <v>70.099999999999994</v>
      </c>
      <c r="L516" s="3">
        <v>2013</v>
      </c>
      <c r="M516" s="3">
        <v>16</v>
      </c>
      <c r="N516" s="54">
        <v>139</v>
      </c>
      <c r="O516" s="54">
        <v>2006</v>
      </c>
      <c r="P516" s="54">
        <v>27</v>
      </c>
      <c r="Q516" s="3">
        <v>147</v>
      </c>
      <c r="R516" s="3">
        <v>1997</v>
      </c>
      <c r="S516" s="3">
        <v>16</v>
      </c>
      <c r="T516" s="54">
        <v>149</v>
      </c>
      <c r="U516" s="54">
        <v>2006</v>
      </c>
      <c r="V516" s="54">
        <v>18</v>
      </c>
      <c r="W516" s="3">
        <v>151</v>
      </c>
      <c r="X516" s="3">
        <v>2006</v>
      </c>
      <c r="Y516" s="3">
        <v>1</v>
      </c>
      <c r="Z516" s="54">
        <v>95</v>
      </c>
      <c r="AA516" s="54">
        <v>2000</v>
      </c>
      <c r="AB516" s="54">
        <v>24</v>
      </c>
      <c r="AC516" s="3">
        <v>139</v>
      </c>
      <c r="AD516" s="3">
        <v>2005</v>
      </c>
      <c r="AE516" s="3">
        <v>15</v>
      </c>
      <c r="AF516" s="54">
        <v>147</v>
      </c>
      <c r="AG516" s="54">
        <v>2006</v>
      </c>
      <c r="AH516" s="54">
        <v>17</v>
      </c>
      <c r="AI516" s="3">
        <v>110</v>
      </c>
      <c r="AJ516" s="3">
        <v>2006</v>
      </c>
      <c r="AK516" s="3">
        <v>24</v>
      </c>
      <c r="AL516" s="54">
        <v>149</v>
      </c>
      <c r="AM516" s="54">
        <v>2005</v>
      </c>
      <c r="AN516" s="54">
        <v>15</v>
      </c>
      <c r="AO516" s="3">
        <v>105</v>
      </c>
      <c r="AP516" s="3">
        <v>2024</v>
      </c>
      <c r="AQ516" s="3">
        <v>22</v>
      </c>
    </row>
    <row r="517" spans="1:43" x14ac:dyDescent="0.25">
      <c r="A517" s="3">
        <v>23080640</v>
      </c>
      <c r="B517" s="3" t="s">
        <v>3088</v>
      </c>
      <c r="C517" s="3">
        <v>6.1647688890000003</v>
      </c>
      <c r="D517" s="3">
        <v>-75.317280556</v>
      </c>
      <c r="E517" s="3">
        <v>2088</v>
      </c>
      <c r="F517" s="3" t="s">
        <v>115</v>
      </c>
      <c r="G517" s="3" t="s">
        <v>58</v>
      </c>
      <c r="H517" s="54">
        <v>54</v>
      </c>
      <c r="I517" s="54">
        <v>2008</v>
      </c>
      <c r="J517" s="54">
        <v>10</v>
      </c>
      <c r="K517" s="3">
        <v>70</v>
      </c>
      <c r="L517" s="3">
        <v>1983</v>
      </c>
      <c r="M517" s="3">
        <v>5</v>
      </c>
      <c r="N517" s="54">
        <v>90</v>
      </c>
      <c r="O517" s="54">
        <v>2010</v>
      </c>
      <c r="P517" s="54">
        <v>31</v>
      </c>
      <c r="Q517" s="3">
        <v>102</v>
      </c>
      <c r="R517" s="3">
        <v>1986</v>
      </c>
      <c r="S517" s="3">
        <v>1</v>
      </c>
      <c r="T517" s="54">
        <v>85</v>
      </c>
      <c r="U517" s="54">
        <v>2007</v>
      </c>
      <c r="V517" s="54">
        <v>23</v>
      </c>
      <c r="W517" s="3">
        <v>92</v>
      </c>
      <c r="X517" s="3">
        <v>1993</v>
      </c>
      <c r="Y517" s="3">
        <v>27</v>
      </c>
      <c r="Z517" s="54">
        <v>59</v>
      </c>
      <c r="AA517" s="54">
        <v>1996</v>
      </c>
      <c r="AB517" s="54">
        <v>7</v>
      </c>
      <c r="AC517" s="3">
        <v>57</v>
      </c>
      <c r="AD517" s="3">
        <v>1988</v>
      </c>
      <c r="AE517" s="3">
        <v>14</v>
      </c>
      <c r="AF517" s="54">
        <v>112</v>
      </c>
      <c r="AG517" s="54">
        <v>2010</v>
      </c>
      <c r="AH517" s="54">
        <v>16</v>
      </c>
      <c r="AI517" s="3">
        <v>135</v>
      </c>
      <c r="AJ517" s="3">
        <v>2010</v>
      </c>
      <c r="AK517" s="3">
        <v>7</v>
      </c>
      <c r="AL517" s="54">
        <v>90</v>
      </c>
      <c r="AM517" s="54">
        <v>2013</v>
      </c>
      <c r="AN517" s="54">
        <v>26</v>
      </c>
      <c r="AO517" s="3">
        <v>52</v>
      </c>
      <c r="AP517" s="3">
        <v>1981</v>
      </c>
      <c r="AQ517" s="3">
        <v>31</v>
      </c>
    </row>
    <row r="518" spans="1:43" x14ac:dyDescent="0.25">
      <c r="A518" s="3">
        <v>23080650</v>
      </c>
      <c r="B518" s="3" t="s">
        <v>3089</v>
      </c>
      <c r="C518" s="3">
        <v>6.0737777780000002</v>
      </c>
      <c r="D518" s="3">
        <v>-75.335611110000002</v>
      </c>
      <c r="E518" s="3">
        <v>2183</v>
      </c>
      <c r="F518" s="3" t="s">
        <v>3090</v>
      </c>
      <c r="G518" s="3" t="s">
        <v>58</v>
      </c>
      <c r="H518" s="54">
        <v>67</v>
      </c>
      <c r="I518" s="54">
        <v>2021</v>
      </c>
      <c r="J518" s="54">
        <v>10</v>
      </c>
      <c r="K518" s="3">
        <v>76</v>
      </c>
      <c r="L518" s="3">
        <v>2008</v>
      </c>
      <c r="M518" s="3">
        <v>24</v>
      </c>
      <c r="N518" s="54">
        <v>90</v>
      </c>
      <c r="O518" s="54">
        <v>2005</v>
      </c>
      <c r="P518" s="54">
        <v>17</v>
      </c>
      <c r="Q518" s="3">
        <v>87</v>
      </c>
      <c r="R518" s="3">
        <v>2022</v>
      </c>
      <c r="S518" s="3">
        <v>21</v>
      </c>
      <c r="T518" s="54">
        <v>98</v>
      </c>
      <c r="U518" s="54">
        <v>1989</v>
      </c>
      <c r="V518" s="54">
        <v>24</v>
      </c>
      <c r="W518" s="3">
        <v>93</v>
      </c>
      <c r="X518" s="3">
        <v>1999</v>
      </c>
      <c r="Y518" s="3">
        <v>1</v>
      </c>
      <c r="Z518" s="54">
        <v>129</v>
      </c>
      <c r="AA518" s="54">
        <v>2019</v>
      </c>
      <c r="AB518" s="54">
        <v>2</v>
      </c>
      <c r="AC518" s="3">
        <v>80</v>
      </c>
      <c r="AD518" s="3">
        <v>1984</v>
      </c>
      <c r="AE518" s="3">
        <v>11</v>
      </c>
      <c r="AF518" s="54">
        <v>116</v>
      </c>
      <c r="AG518" s="54">
        <v>2025</v>
      </c>
      <c r="AH518" s="54">
        <v>2</v>
      </c>
      <c r="AI518" s="3">
        <v>80</v>
      </c>
      <c r="AJ518" s="3">
        <v>1986</v>
      </c>
      <c r="AK518" s="3">
        <v>26</v>
      </c>
      <c r="AL518" s="54">
        <v>73</v>
      </c>
      <c r="AM518" s="54">
        <v>1985</v>
      </c>
      <c r="AN518" s="54">
        <v>8</v>
      </c>
      <c r="AO518" s="3">
        <v>70</v>
      </c>
      <c r="AP518" s="3">
        <v>2017</v>
      </c>
      <c r="AQ518" s="3">
        <v>8</v>
      </c>
    </row>
    <row r="519" spans="1:43" x14ac:dyDescent="0.25">
      <c r="A519" s="3">
        <v>23080720</v>
      </c>
      <c r="B519" s="3" t="s">
        <v>3091</v>
      </c>
      <c r="C519" s="3">
        <v>6.276166667</v>
      </c>
      <c r="D519" s="3">
        <v>-74.674333329999996</v>
      </c>
      <c r="E519" s="3">
        <v>161</v>
      </c>
      <c r="F519" s="3" t="s">
        <v>3092</v>
      </c>
      <c r="G519" s="3" t="s">
        <v>58</v>
      </c>
      <c r="H519" s="54">
        <v>125</v>
      </c>
      <c r="I519" s="54">
        <v>2009</v>
      </c>
      <c r="J519" s="54">
        <v>14</v>
      </c>
      <c r="K519" s="3">
        <v>131</v>
      </c>
      <c r="L519" s="3">
        <v>1984</v>
      </c>
      <c r="M519" s="3">
        <v>27</v>
      </c>
      <c r="N519" s="54">
        <v>134</v>
      </c>
      <c r="O519" s="54">
        <v>2019</v>
      </c>
      <c r="P519" s="54">
        <v>18</v>
      </c>
      <c r="Q519" s="3">
        <v>135</v>
      </c>
      <c r="R519" s="3">
        <v>1984</v>
      </c>
      <c r="S519" s="3">
        <v>26</v>
      </c>
      <c r="T519" s="54">
        <v>136</v>
      </c>
      <c r="U519" s="54">
        <v>2019</v>
      </c>
      <c r="V519" s="54">
        <v>31</v>
      </c>
      <c r="W519" s="3">
        <v>97.2</v>
      </c>
      <c r="X519" s="3">
        <v>1992</v>
      </c>
      <c r="Y519" s="3">
        <v>19</v>
      </c>
      <c r="Z519" s="54">
        <v>108</v>
      </c>
      <c r="AA519" s="54">
        <v>2018</v>
      </c>
      <c r="AB519" s="54">
        <v>30</v>
      </c>
      <c r="AC519" s="3">
        <v>135</v>
      </c>
      <c r="AD519" s="3">
        <v>1984</v>
      </c>
      <c r="AE519" s="3">
        <v>3</v>
      </c>
      <c r="AF519" s="54">
        <v>138.6</v>
      </c>
      <c r="AG519" s="54">
        <v>1993</v>
      </c>
      <c r="AH519" s="54">
        <v>6</v>
      </c>
      <c r="AI519" s="3">
        <v>133</v>
      </c>
      <c r="AJ519" s="3">
        <v>2012</v>
      </c>
      <c r="AK519" s="3">
        <v>24</v>
      </c>
      <c r="AL519" s="54">
        <v>132</v>
      </c>
      <c r="AM519" s="54">
        <v>1983</v>
      </c>
      <c r="AN519" s="54">
        <v>15</v>
      </c>
      <c r="AO519" s="3">
        <v>120</v>
      </c>
      <c r="AP519" s="3">
        <v>1984</v>
      </c>
      <c r="AQ519" s="3">
        <v>3</v>
      </c>
    </row>
    <row r="520" spans="1:43" x14ac:dyDescent="0.25">
      <c r="A520" s="3">
        <v>23080740</v>
      </c>
      <c r="B520" s="3" t="s">
        <v>3093</v>
      </c>
      <c r="C520" s="3">
        <v>6.3969444439999998</v>
      </c>
      <c r="D520" s="3">
        <v>-75.259166669999999</v>
      </c>
      <c r="E520" s="3">
        <v>1865</v>
      </c>
      <c r="F520" s="3" t="s">
        <v>136</v>
      </c>
      <c r="G520" s="3" t="s">
        <v>58</v>
      </c>
      <c r="H520" s="54">
        <v>67</v>
      </c>
      <c r="I520" s="54">
        <v>2011</v>
      </c>
      <c r="J520" s="54">
        <v>26</v>
      </c>
      <c r="K520" s="3">
        <v>71</v>
      </c>
      <c r="L520" s="3">
        <v>2015</v>
      </c>
      <c r="M520" s="3">
        <v>12</v>
      </c>
      <c r="N520" s="54">
        <v>105</v>
      </c>
      <c r="O520" s="54">
        <v>2023</v>
      </c>
      <c r="P520" s="54">
        <v>30</v>
      </c>
      <c r="Q520" s="3">
        <v>90</v>
      </c>
      <c r="R520" s="3">
        <v>1987</v>
      </c>
      <c r="S520" s="3">
        <v>17</v>
      </c>
      <c r="T520" s="54">
        <v>115</v>
      </c>
      <c r="U520" s="54">
        <v>1987</v>
      </c>
      <c r="V520" s="54">
        <v>8</v>
      </c>
      <c r="W520" s="3">
        <v>97</v>
      </c>
      <c r="X520" s="3">
        <v>1993</v>
      </c>
      <c r="Y520" s="3">
        <v>29</v>
      </c>
      <c r="Z520" s="54">
        <v>105</v>
      </c>
      <c r="AA520" s="54">
        <v>2021</v>
      </c>
      <c r="AB520" s="54">
        <v>8</v>
      </c>
      <c r="AC520" s="3">
        <v>90</v>
      </c>
      <c r="AD520" s="3">
        <v>2025</v>
      </c>
      <c r="AE520" s="3">
        <v>20</v>
      </c>
      <c r="AF520" s="54">
        <v>95</v>
      </c>
      <c r="AG520" s="54">
        <v>1975</v>
      </c>
      <c r="AH520" s="54">
        <v>15</v>
      </c>
      <c r="AI520" s="3">
        <v>98</v>
      </c>
      <c r="AJ520" s="3">
        <v>2020</v>
      </c>
      <c r="AK520" s="3">
        <v>31</v>
      </c>
      <c r="AL520" s="54">
        <v>92</v>
      </c>
      <c r="AM520" s="54">
        <v>1980</v>
      </c>
      <c r="AN520" s="54">
        <v>2</v>
      </c>
      <c r="AO520" s="3">
        <v>72</v>
      </c>
      <c r="AP520" s="3">
        <v>1989</v>
      </c>
      <c r="AQ520" s="3">
        <v>3</v>
      </c>
    </row>
    <row r="521" spans="1:43" x14ac:dyDescent="0.25">
      <c r="A521" s="3">
        <v>23080750</v>
      </c>
      <c r="B521" s="3" t="s">
        <v>3094</v>
      </c>
      <c r="C521" s="3">
        <v>6.0533333330000003</v>
      </c>
      <c r="D521" s="3">
        <v>-75.182611111</v>
      </c>
      <c r="E521" s="3">
        <v>1280</v>
      </c>
      <c r="F521" s="3" t="s">
        <v>1270</v>
      </c>
      <c r="G521" s="3" t="s">
        <v>58</v>
      </c>
      <c r="H521" s="54">
        <v>109</v>
      </c>
      <c r="I521" s="54">
        <v>1980</v>
      </c>
      <c r="J521" s="54">
        <v>1</v>
      </c>
      <c r="K521" s="3">
        <v>145</v>
      </c>
      <c r="L521" s="3">
        <v>1982</v>
      </c>
      <c r="M521" s="3">
        <v>28</v>
      </c>
      <c r="N521" s="54">
        <v>120</v>
      </c>
      <c r="O521" s="54">
        <v>1982</v>
      </c>
      <c r="P521" s="54">
        <v>16</v>
      </c>
      <c r="Q521" s="3">
        <v>150</v>
      </c>
      <c r="R521" s="3">
        <v>1982</v>
      </c>
      <c r="S521" s="3">
        <v>8</v>
      </c>
      <c r="T521" s="54">
        <v>139</v>
      </c>
      <c r="U521" s="54">
        <v>1976</v>
      </c>
      <c r="V521" s="54">
        <v>17</v>
      </c>
      <c r="W521" s="3">
        <v>100</v>
      </c>
      <c r="X521" s="3">
        <v>1982</v>
      </c>
      <c r="Y521" s="3">
        <v>4</v>
      </c>
      <c r="Z521" s="54">
        <v>130</v>
      </c>
      <c r="AA521" s="54">
        <v>1982</v>
      </c>
      <c r="AB521" s="54">
        <v>19</v>
      </c>
      <c r="AC521" s="3">
        <v>148</v>
      </c>
      <c r="AD521" s="3">
        <v>2020</v>
      </c>
      <c r="AE521" s="3">
        <v>13</v>
      </c>
      <c r="AF521" s="54">
        <v>135</v>
      </c>
      <c r="AG521" s="54">
        <v>1981</v>
      </c>
      <c r="AH521" s="54">
        <v>6</v>
      </c>
      <c r="AI521" s="3">
        <v>120</v>
      </c>
      <c r="AJ521" s="3">
        <v>1981</v>
      </c>
      <c r="AK521" s="3">
        <v>24</v>
      </c>
      <c r="AL521" s="54">
        <v>110</v>
      </c>
      <c r="AM521" s="54">
        <v>1981</v>
      </c>
      <c r="AN521" s="54">
        <v>8</v>
      </c>
      <c r="AO521" s="3">
        <v>140</v>
      </c>
      <c r="AP521" s="3">
        <v>1982</v>
      </c>
      <c r="AQ521" s="3">
        <v>7</v>
      </c>
    </row>
    <row r="522" spans="1:43" x14ac:dyDescent="0.25">
      <c r="A522" s="3">
        <v>23080760</v>
      </c>
      <c r="B522" s="3" t="s">
        <v>3095</v>
      </c>
      <c r="C522" s="3">
        <v>6.4874999999999998</v>
      </c>
      <c r="D522" s="3">
        <v>-75.016999999999996</v>
      </c>
      <c r="E522" s="3">
        <v>1435</v>
      </c>
      <c r="F522" s="3" t="s">
        <v>140</v>
      </c>
      <c r="G522" s="3" t="s">
        <v>58</v>
      </c>
      <c r="H522" s="54">
        <v>150</v>
      </c>
      <c r="I522" s="54">
        <v>1999</v>
      </c>
      <c r="J522" s="54">
        <v>9</v>
      </c>
      <c r="K522" s="3">
        <v>133</v>
      </c>
      <c r="L522" s="3">
        <v>1982</v>
      </c>
      <c r="M522" s="3">
        <v>14</v>
      </c>
      <c r="N522" s="54">
        <v>148</v>
      </c>
      <c r="O522" s="54">
        <v>1989</v>
      </c>
      <c r="P522" s="54">
        <v>4</v>
      </c>
      <c r="Q522" s="3">
        <v>175</v>
      </c>
      <c r="R522" s="3">
        <v>1982</v>
      </c>
      <c r="S522" s="3">
        <v>7</v>
      </c>
      <c r="T522" s="54">
        <v>155</v>
      </c>
      <c r="U522" s="54">
        <v>1981</v>
      </c>
      <c r="V522" s="54">
        <v>16</v>
      </c>
      <c r="W522" s="3">
        <v>150</v>
      </c>
      <c r="X522" s="3">
        <v>1975</v>
      </c>
      <c r="Y522" s="3">
        <v>4</v>
      </c>
      <c r="Z522" s="54">
        <v>135</v>
      </c>
      <c r="AA522" s="54">
        <v>2020</v>
      </c>
      <c r="AB522" s="54">
        <v>24</v>
      </c>
      <c r="AC522" s="3">
        <v>140</v>
      </c>
      <c r="AD522" s="3">
        <v>1975</v>
      </c>
      <c r="AE522" s="3">
        <v>23</v>
      </c>
      <c r="AF522" s="54">
        <v>142</v>
      </c>
      <c r="AG522" s="54">
        <v>1987</v>
      </c>
      <c r="AH522" s="54">
        <v>29</v>
      </c>
      <c r="AI522" s="3">
        <v>145</v>
      </c>
      <c r="AJ522" s="3">
        <v>1977</v>
      </c>
      <c r="AK522" s="3">
        <v>27</v>
      </c>
      <c r="AL522" s="54">
        <v>154</v>
      </c>
      <c r="AM522" s="54">
        <v>1979</v>
      </c>
      <c r="AN522" s="54">
        <v>16</v>
      </c>
      <c r="AO522" s="3">
        <v>98</v>
      </c>
      <c r="AP522" s="3">
        <v>1975</v>
      </c>
      <c r="AQ522" s="3">
        <v>14</v>
      </c>
    </row>
    <row r="523" spans="1:43" x14ac:dyDescent="0.25">
      <c r="A523" s="3">
        <v>23080810</v>
      </c>
      <c r="B523" s="3" t="s">
        <v>3096</v>
      </c>
      <c r="C523" s="3">
        <v>6.1578999999999997</v>
      </c>
      <c r="D523" s="3">
        <v>-75.038799999999995</v>
      </c>
      <c r="E523" s="3">
        <v>820</v>
      </c>
      <c r="F523" s="3" t="s">
        <v>1302</v>
      </c>
      <c r="G523" s="3" t="s">
        <v>58</v>
      </c>
      <c r="H523" s="54">
        <v>79</v>
      </c>
      <c r="I523" s="54">
        <v>2007</v>
      </c>
      <c r="J523" s="54">
        <v>15</v>
      </c>
      <c r="K523" s="3">
        <v>88.4</v>
      </c>
      <c r="L523" s="3">
        <v>1984</v>
      </c>
      <c r="M523" s="3">
        <v>21</v>
      </c>
      <c r="N523" s="54">
        <v>97</v>
      </c>
      <c r="O523" s="54">
        <v>1985</v>
      </c>
      <c r="P523" s="54">
        <v>8</v>
      </c>
      <c r="Q523" s="3">
        <v>128</v>
      </c>
      <c r="R523" s="3">
        <v>2003</v>
      </c>
      <c r="S523" s="3">
        <v>11</v>
      </c>
      <c r="T523" s="54">
        <v>140</v>
      </c>
      <c r="U523" s="54">
        <v>2010</v>
      </c>
      <c r="V523" s="54">
        <v>26</v>
      </c>
      <c r="W523" s="3">
        <v>132</v>
      </c>
      <c r="X523" s="3">
        <v>1988</v>
      </c>
      <c r="Y523" s="3">
        <v>16</v>
      </c>
      <c r="Z523" s="54">
        <v>130</v>
      </c>
      <c r="AA523" s="54">
        <v>2002</v>
      </c>
      <c r="AB523" s="54">
        <v>5</v>
      </c>
      <c r="AC523" s="3">
        <v>158</v>
      </c>
      <c r="AD523" s="3">
        <v>1998</v>
      </c>
      <c r="AE523" s="3">
        <v>14</v>
      </c>
      <c r="AF523" s="54">
        <v>174</v>
      </c>
      <c r="AG523" s="54">
        <v>1988</v>
      </c>
      <c r="AH523" s="54">
        <v>18</v>
      </c>
      <c r="AI523" s="3">
        <v>152</v>
      </c>
      <c r="AJ523" s="3">
        <v>1996</v>
      </c>
      <c r="AK523" s="3">
        <v>7</v>
      </c>
      <c r="AL523" s="54">
        <v>144</v>
      </c>
      <c r="AM523" s="54">
        <v>1998</v>
      </c>
      <c r="AN523" s="54">
        <v>4</v>
      </c>
      <c r="AO523" s="3">
        <v>72</v>
      </c>
      <c r="AP523" s="3">
        <v>2013</v>
      </c>
      <c r="AQ523" s="3">
        <v>7</v>
      </c>
    </row>
    <row r="524" spans="1:43" x14ac:dyDescent="0.25">
      <c r="A524" s="3">
        <v>23080820</v>
      </c>
      <c r="B524" s="3" t="s">
        <v>3097</v>
      </c>
      <c r="C524" s="3">
        <v>6.1467222220000002</v>
      </c>
      <c r="D524" s="3">
        <v>-75.117750000000001</v>
      </c>
      <c r="E524" s="3">
        <v>1940</v>
      </c>
      <c r="F524" s="3" t="s">
        <v>343</v>
      </c>
      <c r="G524" s="3" t="s">
        <v>58</v>
      </c>
      <c r="H524" s="54">
        <v>110</v>
      </c>
      <c r="I524" s="54">
        <v>2006</v>
      </c>
      <c r="J524" s="54">
        <v>30</v>
      </c>
      <c r="K524" s="3">
        <v>90</v>
      </c>
      <c r="L524" s="3">
        <v>1984</v>
      </c>
      <c r="M524" s="3">
        <v>1</v>
      </c>
      <c r="N524" s="54">
        <v>150</v>
      </c>
      <c r="O524" s="54">
        <v>2000</v>
      </c>
      <c r="P524" s="54">
        <v>4</v>
      </c>
      <c r="Q524" s="3">
        <v>138</v>
      </c>
      <c r="R524" s="3">
        <v>2011</v>
      </c>
      <c r="S524" s="3">
        <v>27</v>
      </c>
      <c r="T524" s="54">
        <v>135</v>
      </c>
      <c r="U524" s="54">
        <v>2013</v>
      </c>
      <c r="V524" s="54">
        <v>25</v>
      </c>
      <c r="W524" s="3">
        <v>112</v>
      </c>
      <c r="X524" s="3">
        <v>2011</v>
      </c>
      <c r="Y524" s="3">
        <v>17</v>
      </c>
      <c r="Z524" s="54">
        <v>134</v>
      </c>
      <c r="AA524" s="54">
        <v>2019</v>
      </c>
      <c r="AB524" s="54">
        <v>14</v>
      </c>
      <c r="AC524" s="3">
        <v>134</v>
      </c>
      <c r="AD524" s="3">
        <v>1997</v>
      </c>
      <c r="AE524" s="3">
        <v>16</v>
      </c>
      <c r="AF524" s="54">
        <v>130</v>
      </c>
      <c r="AG524" s="54">
        <v>2016</v>
      </c>
      <c r="AH524" s="54">
        <v>4</v>
      </c>
      <c r="AI524" s="3">
        <v>130</v>
      </c>
      <c r="AJ524" s="3">
        <v>2015</v>
      </c>
      <c r="AK524" s="3">
        <v>11</v>
      </c>
      <c r="AL524" s="54">
        <v>118</v>
      </c>
      <c r="AM524" s="54">
        <v>2000</v>
      </c>
      <c r="AN524" s="54">
        <v>22</v>
      </c>
      <c r="AO524" s="3">
        <v>130</v>
      </c>
      <c r="AP524" s="3">
        <v>2007</v>
      </c>
      <c r="AQ524" s="3">
        <v>23</v>
      </c>
    </row>
    <row r="525" spans="1:43" x14ac:dyDescent="0.25">
      <c r="A525" s="3">
        <v>23080920</v>
      </c>
      <c r="B525" s="3" t="s">
        <v>3098</v>
      </c>
      <c r="C525" s="3">
        <v>6.1338800000000004</v>
      </c>
      <c r="D525" s="3">
        <v>-75.274000000000001</v>
      </c>
      <c r="E525" s="3">
        <v>2138</v>
      </c>
      <c r="F525" s="3" t="s">
        <v>935</v>
      </c>
      <c r="G525" s="3" t="s">
        <v>58</v>
      </c>
      <c r="H525" s="54">
        <v>55</v>
      </c>
      <c r="I525" s="54">
        <v>1993</v>
      </c>
      <c r="J525" s="54">
        <v>7</v>
      </c>
      <c r="K525" s="3">
        <v>75</v>
      </c>
      <c r="L525" s="3">
        <v>2022</v>
      </c>
      <c r="M525" s="3">
        <v>2</v>
      </c>
      <c r="N525" s="54">
        <v>84</v>
      </c>
      <c r="O525" s="54">
        <v>1997</v>
      </c>
      <c r="P525" s="54">
        <v>10</v>
      </c>
      <c r="Q525" s="3">
        <v>80</v>
      </c>
      <c r="R525" s="3">
        <v>2003</v>
      </c>
      <c r="S525" s="3">
        <v>13</v>
      </c>
      <c r="T525" s="54">
        <v>114</v>
      </c>
      <c r="U525" s="54">
        <v>2023</v>
      </c>
      <c r="V525" s="54">
        <v>12</v>
      </c>
      <c r="W525" s="3">
        <v>130</v>
      </c>
      <c r="X525" s="3">
        <v>2018</v>
      </c>
      <c r="Y525" s="3">
        <v>21</v>
      </c>
      <c r="Z525" s="54">
        <v>90.2</v>
      </c>
      <c r="AA525" s="54">
        <v>2024</v>
      </c>
      <c r="AB525" s="54">
        <v>11</v>
      </c>
      <c r="AC525" s="3">
        <v>84</v>
      </c>
      <c r="AD525" s="3">
        <v>2009</v>
      </c>
      <c r="AE525" s="3">
        <v>13</v>
      </c>
      <c r="AF525" s="54">
        <v>70</v>
      </c>
      <c r="AG525" s="54">
        <v>2022</v>
      </c>
      <c r="AH525" s="54">
        <v>14</v>
      </c>
      <c r="AI525" s="3">
        <v>81</v>
      </c>
      <c r="AJ525" s="3">
        <v>2017</v>
      </c>
      <c r="AK525" s="3">
        <v>30</v>
      </c>
      <c r="AL525" s="54">
        <v>130</v>
      </c>
      <c r="AM525" s="54">
        <v>2024</v>
      </c>
      <c r="AN525" s="54">
        <v>27</v>
      </c>
      <c r="AO525" s="3">
        <v>73</v>
      </c>
      <c r="AP525" s="3">
        <v>2013</v>
      </c>
      <c r="AQ525" s="3">
        <v>1</v>
      </c>
    </row>
    <row r="526" spans="1:43" x14ac:dyDescent="0.25">
      <c r="A526" s="3">
        <v>23080940</v>
      </c>
      <c r="B526" s="3" t="s">
        <v>3099</v>
      </c>
      <c r="C526" s="3">
        <v>6.3845833330000001</v>
      </c>
      <c r="D526" s="3">
        <v>-74.996777780000002</v>
      </c>
      <c r="E526" s="3">
        <v>1247</v>
      </c>
      <c r="F526" s="3" t="s">
        <v>134</v>
      </c>
      <c r="G526" s="3" t="s">
        <v>58</v>
      </c>
      <c r="H526" s="54">
        <v>110</v>
      </c>
      <c r="I526" s="54">
        <v>2015</v>
      </c>
      <c r="J526" s="54">
        <v>22</v>
      </c>
      <c r="K526" s="3">
        <v>78</v>
      </c>
      <c r="L526" s="3">
        <v>1997</v>
      </c>
      <c r="M526" s="3">
        <v>11</v>
      </c>
      <c r="N526" s="54">
        <v>118</v>
      </c>
      <c r="O526" s="54">
        <v>2004</v>
      </c>
      <c r="P526" s="54">
        <v>26</v>
      </c>
      <c r="Q526" s="3">
        <v>189</v>
      </c>
      <c r="R526" s="3">
        <v>2015</v>
      </c>
      <c r="S526" s="3">
        <v>10</v>
      </c>
      <c r="T526" s="54">
        <v>130</v>
      </c>
      <c r="U526" s="54">
        <v>2015</v>
      </c>
      <c r="V526" s="54">
        <v>20</v>
      </c>
      <c r="W526" s="3">
        <v>126.6</v>
      </c>
      <c r="X526" s="3">
        <v>2022</v>
      </c>
      <c r="Y526" s="3">
        <v>6</v>
      </c>
      <c r="Z526" s="54">
        <v>120</v>
      </c>
      <c r="AA526" s="54">
        <v>2019</v>
      </c>
      <c r="AB526" s="54">
        <v>13</v>
      </c>
      <c r="AC526" s="3">
        <v>126.4</v>
      </c>
      <c r="AD526" s="3">
        <v>2008</v>
      </c>
      <c r="AE526" s="3">
        <v>18</v>
      </c>
      <c r="AF526" s="54">
        <v>110</v>
      </c>
      <c r="AG526" s="54">
        <v>2005</v>
      </c>
      <c r="AH526" s="54">
        <v>30</v>
      </c>
      <c r="AI526" s="3">
        <v>130</v>
      </c>
      <c r="AJ526" s="3">
        <v>1996</v>
      </c>
      <c r="AK526" s="3">
        <v>11</v>
      </c>
      <c r="AL526" s="54">
        <v>124.6</v>
      </c>
      <c r="AM526" s="54">
        <v>2017</v>
      </c>
      <c r="AN526" s="54">
        <v>16</v>
      </c>
      <c r="AO526" s="3">
        <v>126</v>
      </c>
      <c r="AP526" s="3">
        <v>1996</v>
      </c>
      <c r="AQ526" s="3">
        <v>8</v>
      </c>
    </row>
    <row r="527" spans="1:43" x14ac:dyDescent="0.25">
      <c r="A527" s="3">
        <v>23085030</v>
      </c>
      <c r="B527" s="3" t="s">
        <v>3100</v>
      </c>
      <c r="C527" s="3">
        <v>6.3762499999999998</v>
      </c>
      <c r="D527" s="3">
        <v>-75.143388889999997</v>
      </c>
      <c r="E527" s="3">
        <v>1712</v>
      </c>
      <c r="F527" s="3" t="s">
        <v>134</v>
      </c>
      <c r="G527" s="3" t="s">
        <v>58</v>
      </c>
      <c r="H527" s="54">
        <v>85</v>
      </c>
      <c r="I527" s="54">
        <v>1989</v>
      </c>
      <c r="J527" s="54">
        <v>19</v>
      </c>
      <c r="K527" s="3">
        <v>99.2</v>
      </c>
      <c r="L527" s="3">
        <v>2014</v>
      </c>
      <c r="M527" s="3">
        <v>26</v>
      </c>
      <c r="N527" s="54">
        <v>129</v>
      </c>
      <c r="O527" s="54">
        <v>2020</v>
      </c>
      <c r="P527" s="54">
        <v>29</v>
      </c>
      <c r="Q527" s="3">
        <v>122</v>
      </c>
      <c r="R527" s="3">
        <v>2018</v>
      </c>
      <c r="S527" s="3">
        <v>26</v>
      </c>
      <c r="T527" s="54">
        <v>156</v>
      </c>
      <c r="U527" s="54">
        <v>2015</v>
      </c>
      <c r="V527" s="54">
        <v>28</v>
      </c>
      <c r="W527" s="3">
        <v>115</v>
      </c>
      <c r="X527" s="3">
        <v>2010</v>
      </c>
      <c r="Y527" s="3">
        <v>8</v>
      </c>
      <c r="Z527" s="54">
        <v>99</v>
      </c>
      <c r="AA527" s="54">
        <v>1991</v>
      </c>
      <c r="AB527" s="54">
        <v>6</v>
      </c>
      <c r="AC527" s="3">
        <v>129</v>
      </c>
      <c r="AD527" s="3">
        <v>1993</v>
      </c>
      <c r="AE527" s="3">
        <v>9</v>
      </c>
      <c r="AF527" s="54">
        <v>138.6</v>
      </c>
      <c r="AG527" s="54">
        <v>2018</v>
      </c>
      <c r="AH527" s="54">
        <v>5</v>
      </c>
      <c r="AI527" s="3">
        <v>125</v>
      </c>
      <c r="AJ527" s="3">
        <v>1998</v>
      </c>
      <c r="AK527" s="3">
        <v>8</v>
      </c>
      <c r="AL527" s="54">
        <v>99</v>
      </c>
      <c r="AM527" s="54">
        <v>1994</v>
      </c>
      <c r="AN527" s="54">
        <v>1</v>
      </c>
      <c r="AO527" s="3">
        <v>94</v>
      </c>
      <c r="AP527" s="3">
        <v>1994</v>
      </c>
      <c r="AQ527" s="3">
        <v>7</v>
      </c>
    </row>
    <row r="528" spans="1:43" x14ac:dyDescent="0.25">
      <c r="A528" s="3">
        <v>23085080</v>
      </c>
      <c r="B528" s="3" t="s">
        <v>3101</v>
      </c>
      <c r="C528" s="3">
        <v>6.4835833330000003</v>
      </c>
      <c r="D528" s="3">
        <v>-74.836694440000002</v>
      </c>
      <c r="E528" s="3">
        <v>859</v>
      </c>
      <c r="F528" s="3" t="s">
        <v>140</v>
      </c>
      <c r="G528" s="3" t="s">
        <v>58</v>
      </c>
      <c r="H528" s="54">
        <v>70.5</v>
      </c>
      <c r="I528" s="54">
        <v>2023</v>
      </c>
      <c r="J528" s="54">
        <v>5</v>
      </c>
      <c r="K528" s="3">
        <v>79.599999999999994</v>
      </c>
      <c r="L528" s="3">
        <v>1999</v>
      </c>
      <c r="M528" s="3">
        <v>9</v>
      </c>
      <c r="N528" s="54">
        <v>80</v>
      </c>
      <c r="O528" s="54">
        <v>2025</v>
      </c>
      <c r="P528" s="54">
        <v>29</v>
      </c>
      <c r="Q528" s="3">
        <v>93.9</v>
      </c>
      <c r="R528" s="3">
        <v>2016</v>
      </c>
      <c r="S528" s="3">
        <v>12</v>
      </c>
      <c r="T528" s="54">
        <v>131.19999999999999</v>
      </c>
      <c r="U528" s="54">
        <v>2021</v>
      </c>
      <c r="V528" s="54">
        <v>17</v>
      </c>
      <c r="W528" s="3">
        <v>123</v>
      </c>
      <c r="X528" s="3">
        <v>2009</v>
      </c>
      <c r="Y528" s="3">
        <v>9</v>
      </c>
      <c r="Z528" s="54">
        <v>120.4</v>
      </c>
      <c r="AA528" s="54">
        <v>2016</v>
      </c>
      <c r="AB528" s="54">
        <v>15</v>
      </c>
      <c r="AC528" s="3">
        <v>90.6</v>
      </c>
      <c r="AD528" s="3">
        <v>1995</v>
      </c>
      <c r="AE528" s="3">
        <v>15</v>
      </c>
      <c r="AF528" s="54">
        <v>105</v>
      </c>
      <c r="AG528" s="54">
        <v>1994</v>
      </c>
      <c r="AH528" s="54">
        <v>9</v>
      </c>
      <c r="AI528" s="3">
        <v>112.2</v>
      </c>
      <c r="AJ528" s="3">
        <v>1986</v>
      </c>
      <c r="AK528" s="3">
        <v>15</v>
      </c>
      <c r="AL528" s="54">
        <v>122.4</v>
      </c>
      <c r="AM528" s="54">
        <v>1996</v>
      </c>
      <c r="AN528" s="54">
        <v>16</v>
      </c>
      <c r="AO528" s="3">
        <v>52.8</v>
      </c>
      <c r="AP528" s="3">
        <v>2007</v>
      </c>
      <c r="AQ528" s="3">
        <v>21</v>
      </c>
    </row>
    <row r="529" spans="1:43" x14ac:dyDescent="0.25">
      <c r="A529" s="3">
        <v>23085110</v>
      </c>
      <c r="B529" s="3" t="s">
        <v>3102</v>
      </c>
      <c r="C529" s="3">
        <v>6.2138888999999997</v>
      </c>
      <c r="D529" s="3">
        <v>-75.241388889000007</v>
      </c>
      <c r="E529" s="3">
        <v>2022</v>
      </c>
      <c r="F529" s="3" t="s">
        <v>120</v>
      </c>
      <c r="G529" s="3" t="s">
        <v>58</v>
      </c>
      <c r="H529" s="54">
        <v>84.6</v>
      </c>
      <c r="I529" s="54">
        <v>2018</v>
      </c>
      <c r="J529" s="54">
        <v>8</v>
      </c>
      <c r="K529" s="3">
        <v>70</v>
      </c>
      <c r="L529" s="3">
        <v>2002</v>
      </c>
      <c r="M529" s="3">
        <v>6</v>
      </c>
      <c r="N529" s="54">
        <v>96</v>
      </c>
      <c r="O529" s="54">
        <v>2006</v>
      </c>
      <c r="P529" s="54">
        <v>18</v>
      </c>
      <c r="Q529" s="3">
        <v>90</v>
      </c>
      <c r="R529" s="3">
        <v>2011</v>
      </c>
      <c r="S529" s="3">
        <v>16</v>
      </c>
      <c r="T529" s="54">
        <v>92.5</v>
      </c>
      <c r="U529" s="54">
        <v>1996</v>
      </c>
      <c r="V529" s="54">
        <v>7</v>
      </c>
      <c r="W529" s="3">
        <v>75.2</v>
      </c>
      <c r="X529" s="3">
        <v>2005</v>
      </c>
      <c r="Y529" s="3">
        <v>6</v>
      </c>
      <c r="Z529" s="54">
        <v>86</v>
      </c>
      <c r="AA529" s="54">
        <v>2007</v>
      </c>
      <c r="AB529" s="54">
        <v>31</v>
      </c>
      <c r="AC529" s="3">
        <v>76</v>
      </c>
      <c r="AD529" s="3">
        <v>1991</v>
      </c>
      <c r="AE529" s="3">
        <v>9</v>
      </c>
      <c r="AF529" s="54">
        <v>124</v>
      </c>
      <c r="AG529" s="54">
        <v>1987</v>
      </c>
      <c r="AH529" s="54">
        <v>13</v>
      </c>
      <c r="AI529" s="3">
        <v>103</v>
      </c>
      <c r="AJ529" s="3">
        <v>1994</v>
      </c>
      <c r="AK529" s="3">
        <v>8</v>
      </c>
      <c r="AL529" s="54">
        <v>114.5</v>
      </c>
      <c r="AM529" s="54">
        <v>2018</v>
      </c>
      <c r="AN529" s="54">
        <v>22</v>
      </c>
      <c r="AO529" s="3">
        <v>69.2</v>
      </c>
      <c r="AP529" s="3">
        <v>2016</v>
      </c>
      <c r="AQ529" s="3">
        <v>30</v>
      </c>
    </row>
    <row r="530" spans="1:43" x14ac:dyDescent="0.25">
      <c r="A530" s="3">
        <v>23085140</v>
      </c>
      <c r="B530" s="3" t="s">
        <v>3103</v>
      </c>
      <c r="C530" s="3">
        <v>5.9638055559999996</v>
      </c>
      <c r="D530" s="3">
        <v>-75.100694439999998</v>
      </c>
      <c r="E530" s="3">
        <v>1325</v>
      </c>
      <c r="F530" s="3" t="s">
        <v>154</v>
      </c>
      <c r="G530" s="3" t="s">
        <v>58</v>
      </c>
      <c r="H530" s="54">
        <v>132</v>
      </c>
      <c r="I530" s="54">
        <v>1992</v>
      </c>
      <c r="J530" s="54">
        <v>1</v>
      </c>
      <c r="K530" s="3">
        <v>104</v>
      </c>
      <c r="L530" s="3">
        <v>2012</v>
      </c>
      <c r="M530" s="3">
        <v>5</v>
      </c>
      <c r="N530" s="54">
        <v>135</v>
      </c>
      <c r="O530" s="54">
        <v>2011</v>
      </c>
      <c r="P530" s="54">
        <v>19</v>
      </c>
      <c r="Q530" s="3">
        <v>137</v>
      </c>
      <c r="R530" s="3">
        <v>2004</v>
      </c>
      <c r="S530" s="3">
        <v>24</v>
      </c>
      <c r="T530" s="54">
        <v>125</v>
      </c>
      <c r="U530" s="54">
        <v>2003</v>
      </c>
      <c r="V530" s="54">
        <v>18</v>
      </c>
      <c r="W530" s="3">
        <v>103</v>
      </c>
      <c r="X530" s="3">
        <v>2020</v>
      </c>
      <c r="Y530" s="3">
        <v>11</v>
      </c>
      <c r="Z530" s="54">
        <v>101</v>
      </c>
      <c r="AA530" s="54">
        <v>1998</v>
      </c>
      <c r="AB530" s="54">
        <v>28</v>
      </c>
      <c r="AC530" s="3">
        <v>166</v>
      </c>
      <c r="AD530" s="3">
        <v>1992</v>
      </c>
      <c r="AE530" s="3">
        <v>30</v>
      </c>
      <c r="AF530" s="54">
        <v>128</v>
      </c>
      <c r="AG530" s="54">
        <v>1999</v>
      </c>
      <c r="AH530" s="54">
        <v>2</v>
      </c>
      <c r="AI530" s="3">
        <v>135</v>
      </c>
      <c r="AJ530" s="3">
        <v>1974</v>
      </c>
      <c r="AK530" s="3">
        <v>6</v>
      </c>
      <c r="AL530" s="54">
        <v>139.5</v>
      </c>
      <c r="AM530" s="54">
        <v>1977</v>
      </c>
      <c r="AN530" s="54">
        <v>16</v>
      </c>
      <c r="AO530" s="3">
        <v>135</v>
      </c>
      <c r="AP530" s="3">
        <v>2024</v>
      </c>
      <c r="AQ530" s="3">
        <v>20</v>
      </c>
    </row>
    <row r="531" spans="1:43" x14ac:dyDescent="0.25">
      <c r="A531" s="3">
        <v>23085160</v>
      </c>
      <c r="B531" s="3" t="s">
        <v>3104</v>
      </c>
      <c r="C531" s="3">
        <v>6.3119444439999999</v>
      </c>
      <c r="D531" s="3">
        <v>-75.253555559999995</v>
      </c>
      <c r="E531" s="3">
        <v>1965</v>
      </c>
      <c r="F531" s="3" t="s">
        <v>801</v>
      </c>
      <c r="G531" s="3" t="s">
        <v>58</v>
      </c>
      <c r="H531" s="54">
        <v>68.8</v>
      </c>
      <c r="I531" s="54">
        <v>2001</v>
      </c>
      <c r="J531" s="54">
        <v>24</v>
      </c>
      <c r="K531" s="3">
        <v>108</v>
      </c>
      <c r="L531" s="3">
        <v>1997</v>
      </c>
      <c r="M531" s="3">
        <v>11</v>
      </c>
      <c r="N531" s="54">
        <v>85</v>
      </c>
      <c r="O531" s="54">
        <v>1987</v>
      </c>
      <c r="P531" s="54">
        <v>30</v>
      </c>
      <c r="Q531" s="3">
        <v>95</v>
      </c>
      <c r="R531" s="3">
        <v>1992</v>
      </c>
      <c r="S531" s="3">
        <v>15</v>
      </c>
      <c r="T531" s="54">
        <v>85</v>
      </c>
      <c r="U531" s="54">
        <v>1985</v>
      </c>
      <c r="V531" s="54">
        <v>4</v>
      </c>
      <c r="W531" s="3">
        <v>98.2</v>
      </c>
      <c r="X531" s="3">
        <v>2013</v>
      </c>
      <c r="Y531" s="3">
        <v>15</v>
      </c>
      <c r="Z531" s="54">
        <v>110.5</v>
      </c>
      <c r="AA531" s="54">
        <v>2010</v>
      </c>
      <c r="AB531" s="54">
        <v>10</v>
      </c>
      <c r="AC531" s="3">
        <v>142</v>
      </c>
      <c r="AD531" s="3">
        <v>1976</v>
      </c>
      <c r="AE531" s="3">
        <v>8</v>
      </c>
      <c r="AF531" s="54">
        <v>136</v>
      </c>
      <c r="AG531" s="54">
        <v>1985</v>
      </c>
      <c r="AH531" s="54">
        <v>1</v>
      </c>
      <c r="AI531" s="3">
        <v>76.599999999999994</v>
      </c>
      <c r="AJ531" s="3">
        <v>2008</v>
      </c>
      <c r="AK531" s="3">
        <v>11</v>
      </c>
      <c r="AL531" s="54">
        <v>75</v>
      </c>
      <c r="AM531" s="54">
        <v>1984</v>
      </c>
      <c r="AN531" s="54">
        <v>20</v>
      </c>
      <c r="AO531" s="3">
        <v>85.8</v>
      </c>
      <c r="AP531" s="3">
        <v>2010</v>
      </c>
      <c r="AQ531" s="3">
        <v>25</v>
      </c>
    </row>
    <row r="532" spans="1:43" x14ac:dyDescent="0.25">
      <c r="A532" s="3">
        <v>23085220</v>
      </c>
      <c r="B532" s="3" t="s">
        <v>3105</v>
      </c>
      <c r="C532" s="3">
        <v>6.157666667</v>
      </c>
      <c r="D532" s="3">
        <v>-75.038916670000006</v>
      </c>
      <c r="E532" s="3">
        <v>1113</v>
      </c>
      <c r="F532" s="3" t="s">
        <v>1302</v>
      </c>
      <c r="G532" s="3" t="s">
        <v>58</v>
      </c>
      <c r="H532" s="54">
        <v>87.5</v>
      </c>
      <c r="I532" s="54">
        <v>1993</v>
      </c>
      <c r="J532" s="54">
        <v>4</v>
      </c>
      <c r="K532" s="3">
        <v>109</v>
      </c>
      <c r="L532" s="3">
        <v>1992</v>
      </c>
      <c r="M532" s="3">
        <v>29</v>
      </c>
      <c r="N532" s="54">
        <v>121.9</v>
      </c>
      <c r="O532" s="54">
        <v>2019</v>
      </c>
      <c r="P532" s="54">
        <v>18</v>
      </c>
      <c r="Q532" s="3">
        <v>130.9</v>
      </c>
      <c r="R532" s="3">
        <v>2020</v>
      </c>
      <c r="S532" s="3">
        <v>10</v>
      </c>
      <c r="T532" s="54">
        <v>135</v>
      </c>
      <c r="U532" s="54">
        <v>2005</v>
      </c>
      <c r="V532" s="54">
        <v>15</v>
      </c>
      <c r="W532" s="3">
        <v>121</v>
      </c>
      <c r="X532" s="3">
        <v>1996</v>
      </c>
      <c r="Y532" s="3">
        <v>13</v>
      </c>
      <c r="Z532" s="54">
        <v>123</v>
      </c>
      <c r="AA532" s="54">
        <v>2017</v>
      </c>
      <c r="AB532" s="54">
        <v>14</v>
      </c>
      <c r="AC532" s="3">
        <v>136</v>
      </c>
      <c r="AD532" s="3">
        <v>2012</v>
      </c>
      <c r="AE532" s="3">
        <v>16</v>
      </c>
      <c r="AF532" s="54">
        <v>110.3</v>
      </c>
      <c r="AG532" s="54">
        <v>1985</v>
      </c>
      <c r="AH532" s="54">
        <v>25</v>
      </c>
      <c r="AI532" s="3">
        <v>127.9</v>
      </c>
      <c r="AJ532" s="3">
        <v>1983</v>
      </c>
      <c r="AK532" s="3">
        <v>10</v>
      </c>
      <c r="AL532" s="54">
        <v>130</v>
      </c>
      <c r="AM532" s="54">
        <v>2005</v>
      </c>
      <c r="AN532" s="54">
        <v>21</v>
      </c>
      <c r="AO532" s="3">
        <v>94</v>
      </c>
      <c r="AP532" s="3">
        <v>1995</v>
      </c>
      <c r="AQ532" s="3">
        <v>2</v>
      </c>
    </row>
    <row r="533" spans="1:43" x14ac:dyDescent="0.25">
      <c r="A533" s="3">
        <v>23085260</v>
      </c>
      <c r="B533" s="3" t="s">
        <v>3106</v>
      </c>
      <c r="C533" s="3">
        <v>6.1319166669999996</v>
      </c>
      <c r="D533" s="3">
        <v>-75.414555559999997</v>
      </c>
      <c r="E533" s="3">
        <v>2125</v>
      </c>
      <c r="F533" s="3" t="s">
        <v>63</v>
      </c>
      <c r="G533" s="3" t="s">
        <v>58</v>
      </c>
      <c r="H533" s="54">
        <v>47.8</v>
      </c>
      <c r="I533" s="54">
        <v>1997</v>
      </c>
      <c r="J533" s="54">
        <v>22</v>
      </c>
      <c r="K533" s="3">
        <v>62.5</v>
      </c>
      <c r="L533" s="3">
        <v>2008</v>
      </c>
      <c r="M533" s="3">
        <v>18</v>
      </c>
      <c r="N533" s="54">
        <v>61.8</v>
      </c>
      <c r="O533" s="54">
        <v>1979</v>
      </c>
      <c r="P533" s="54">
        <v>18</v>
      </c>
      <c r="Q533" s="3">
        <v>67.7</v>
      </c>
      <c r="R533" s="3">
        <v>1995</v>
      </c>
      <c r="S533" s="3">
        <v>26</v>
      </c>
      <c r="T533" s="54">
        <v>92.9</v>
      </c>
      <c r="U533" s="54">
        <v>1995</v>
      </c>
      <c r="V533" s="54">
        <v>6</v>
      </c>
      <c r="W533" s="3">
        <v>75.2</v>
      </c>
      <c r="X533" s="3">
        <v>1995</v>
      </c>
      <c r="Y533" s="3">
        <v>7</v>
      </c>
      <c r="Z533" s="54">
        <v>71</v>
      </c>
      <c r="AA533" s="54">
        <v>1993</v>
      </c>
      <c r="AB533" s="54">
        <v>20</v>
      </c>
      <c r="AC533" s="3">
        <v>47.2</v>
      </c>
      <c r="AD533" s="3">
        <v>2008</v>
      </c>
      <c r="AE533" s="3">
        <v>23</v>
      </c>
      <c r="AF533" s="54">
        <v>72.2</v>
      </c>
      <c r="AG533" s="54">
        <v>1989</v>
      </c>
      <c r="AH533" s="54">
        <v>17</v>
      </c>
      <c r="AI533" s="3">
        <v>95.5</v>
      </c>
      <c r="AJ533" s="3">
        <v>1991</v>
      </c>
      <c r="AK533" s="3">
        <v>2</v>
      </c>
      <c r="AL533" s="54">
        <v>86.6</v>
      </c>
      <c r="AM533" s="54">
        <v>2013</v>
      </c>
      <c r="AN533" s="54">
        <v>6</v>
      </c>
      <c r="AO533" s="3">
        <v>76.599999999999994</v>
      </c>
      <c r="AP533" s="3">
        <v>1998</v>
      </c>
      <c r="AQ533" s="3">
        <v>1</v>
      </c>
    </row>
    <row r="534" spans="1:43" x14ac:dyDescent="0.25">
      <c r="A534" s="3">
        <v>23085270</v>
      </c>
      <c r="B534" s="3" t="s">
        <v>3107</v>
      </c>
      <c r="C534" s="3">
        <v>6.1686110999999997</v>
      </c>
      <c r="D534" s="3">
        <v>-75.426111110999997</v>
      </c>
      <c r="E534" s="3">
        <v>2073</v>
      </c>
      <c r="F534" s="3" t="s">
        <v>63</v>
      </c>
      <c r="G534" s="3" t="s">
        <v>58</v>
      </c>
      <c r="H534" s="54">
        <v>52.8</v>
      </c>
      <c r="I534" s="54">
        <v>2009</v>
      </c>
      <c r="J534" s="54">
        <v>19</v>
      </c>
      <c r="K534" s="3">
        <v>74.5</v>
      </c>
      <c r="L534" s="3">
        <v>1999</v>
      </c>
      <c r="M534" s="3">
        <v>24</v>
      </c>
      <c r="N534" s="54">
        <v>58.8</v>
      </c>
      <c r="O534" s="54">
        <v>2023</v>
      </c>
      <c r="P534" s="54">
        <v>12</v>
      </c>
      <c r="Q534" s="3">
        <v>74.400000000000006</v>
      </c>
      <c r="R534" s="3">
        <v>2011</v>
      </c>
      <c r="S534" s="3">
        <v>4</v>
      </c>
      <c r="T534" s="54">
        <v>80.5</v>
      </c>
      <c r="U534" s="54">
        <v>2019</v>
      </c>
      <c r="V534" s="54">
        <v>24</v>
      </c>
      <c r="W534" s="3">
        <v>72.599999999999994</v>
      </c>
      <c r="X534" s="3">
        <v>1995</v>
      </c>
      <c r="Y534" s="3">
        <v>7</v>
      </c>
      <c r="Z534" s="54">
        <v>80.3</v>
      </c>
      <c r="AA534" s="54">
        <v>2011</v>
      </c>
      <c r="AB534" s="54">
        <v>28</v>
      </c>
      <c r="AC534" s="3">
        <v>52.9</v>
      </c>
      <c r="AD534" s="3">
        <v>2008</v>
      </c>
      <c r="AE534" s="3">
        <v>30</v>
      </c>
      <c r="AF534" s="54">
        <v>70.3</v>
      </c>
      <c r="AG534" s="54">
        <v>2010</v>
      </c>
      <c r="AH534" s="54">
        <v>4</v>
      </c>
      <c r="AI534" s="3">
        <v>68.5</v>
      </c>
      <c r="AJ534" s="3">
        <v>2024</v>
      </c>
      <c r="AK534" s="3">
        <v>4</v>
      </c>
      <c r="AL534" s="54">
        <v>100.6</v>
      </c>
      <c r="AM534" s="54">
        <v>1999</v>
      </c>
      <c r="AN534" s="54">
        <v>16</v>
      </c>
      <c r="AO534" s="3">
        <v>87.4</v>
      </c>
      <c r="AP534" s="3">
        <v>2006</v>
      </c>
      <c r="AQ534" s="3">
        <v>9</v>
      </c>
    </row>
    <row r="535" spans="1:43" x14ac:dyDescent="0.25">
      <c r="A535" s="3">
        <v>23090020</v>
      </c>
      <c r="B535" s="3" t="s">
        <v>3108</v>
      </c>
      <c r="C535" s="3">
        <v>6.3935555559999999</v>
      </c>
      <c r="D535" s="3">
        <v>-74.681805560000001</v>
      </c>
      <c r="E535" s="3">
        <v>626</v>
      </c>
      <c r="F535" s="3" t="s">
        <v>854</v>
      </c>
      <c r="G535" s="3" t="s">
        <v>58</v>
      </c>
      <c r="H535" s="54">
        <v>87</v>
      </c>
      <c r="I535" s="54">
        <v>2015</v>
      </c>
      <c r="J535" s="54">
        <v>31</v>
      </c>
      <c r="K535" s="3">
        <v>114</v>
      </c>
      <c r="L535" s="3">
        <v>1988</v>
      </c>
      <c r="M535" s="3">
        <v>1</v>
      </c>
      <c r="N535" s="54">
        <v>135</v>
      </c>
      <c r="O535" s="54">
        <v>2023</v>
      </c>
      <c r="P535" s="54">
        <v>6</v>
      </c>
      <c r="Q535" s="3">
        <v>125</v>
      </c>
      <c r="R535" s="3">
        <v>1996</v>
      </c>
      <c r="S535" s="3">
        <v>25</v>
      </c>
      <c r="T535" s="54">
        <v>140</v>
      </c>
      <c r="U535" s="54">
        <v>1984</v>
      </c>
      <c r="V535" s="54">
        <v>19</v>
      </c>
      <c r="W535" s="3">
        <v>135</v>
      </c>
      <c r="X535" s="3">
        <v>2000</v>
      </c>
      <c r="Y535" s="3">
        <v>16</v>
      </c>
      <c r="Z535" s="54">
        <v>130</v>
      </c>
      <c r="AA535" s="54">
        <v>1980</v>
      </c>
      <c r="AB535" s="54">
        <v>23</v>
      </c>
      <c r="AC535" s="3">
        <v>141</v>
      </c>
      <c r="AD535" s="3">
        <v>2025</v>
      </c>
      <c r="AE535" s="3">
        <v>9</v>
      </c>
      <c r="AF535" s="54">
        <v>180</v>
      </c>
      <c r="AG535" s="54">
        <v>2025</v>
      </c>
      <c r="AH535" s="54">
        <v>3</v>
      </c>
      <c r="AI535" s="3">
        <v>130</v>
      </c>
      <c r="AJ535" s="3">
        <v>1985</v>
      </c>
      <c r="AK535" s="3">
        <v>8</v>
      </c>
      <c r="AL535" s="54">
        <v>150</v>
      </c>
      <c r="AM535" s="54">
        <v>2020</v>
      </c>
      <c r="AN535" s="54">
        <v>12</v>
      </c>
      <c r="AO535" s="3">
        <v>95</v>
      </c>
      <c r="AP535" s="3">
        <v>2002</v>
      </c>
      <c r="AQ535" s="3">
        <v>17</v>
      </c>
    </row>
    <row r="536" spans="1:43" x14ac:dyDescent="0.25">
      <c r="A536" s="3">
        <v>23090110</v>
      </c>
      <c r="B536" s="3" t="s">
        <v>3109</v>
      </c>
      <c r="C536" s="3">
        <v>6.6030555560000002</v>
      </c>
      <c r="D536" s="3">
        <v>-74.395277780000001</v>
      </c>
      <c r="E536" s="3">
        <v>130</v>
      </c>
      <c r="F536" s="3" t="s">
        <v>854</v>
      </c>
      <c r="G536" s="3" t="s">
        <v>58</v>
      </c>
      <c r="H536" s="54">
        <v>98.6</v>
      </c>
      <c r="I536" s="54">
        <v>2012</v>
      </c>
      <c r="J536" s="54">
        <v>30</v>
      </c>
      <c r="K536" s="3">
        <v>150.5</v>
      </c>
      <c r="L536" s="3">
        <v>2010</v>
      </c>
      <c r="M536" s="3">
        <v>22</v>
      </c>
      <c r="N536" s="54">
        <v>120</v>
      </c>
      <c r="O536" s="54">
        <v>2003</v>
      </c>
      <c r="P536" s="54">
        <v>17</v>
      </c>
      <c r="Q536" s="3">
        <v>140</v>
      </c>
      <c r="R536" s="3">
        <v>1997</v>
      </c>
      <c r="S536" s="3">
        <v>20</v>
      </c>
      <c r="T536" s="54">
        <v>145</v>
      </c>
      <c r="U536" s="54">
        <v>2000</v>
      </c>
      <c r="V536" s="54">
        <v>27</v>
      </c>
      <c r="W536" s="3">
        <v>120</v>
      </c>
      <c r="X536" s="3">
        <v>2003</v>
      </c>
      <c r="Y536" s="3">
        <v>9</v>
      </c>
      <c r="Z536" s="54">
        <v>130</v>
      </c>
      <c r="AA536" s="54">
        <v>2000</v>
      </c>
      <c r="AB536" s="54">
        <v>24</v>
      </c>
      <c r="AC536" s="3">
        <v>150</v>
      </c>
      <c r="AD536" s="3">
        <v>2000</v>
      </c>
      <c r="AE536" s="3">
        <v>7</v>
      </c>
      <c r="AF536" s="54">
        <v>140</v>
      </c>
      <c r="AG536" s="54">
        <v>2014</v>
      </c>
      <c r="AH536" s="54">
        <v>10</v>
      </c>
      <c r="AI536" s="3">
        <v>140</v>
      </c>
      <c r="AJ536" s="3">
        <v>1998</v>
      </c>
      <c r="AK536" s="3">
        <v>17</v>
      </c>
      <c r="AL536" s="54">
        <v>130</v>
      </c>
      <c r="AM536" s="54">
        <v>2006</v>
      </c>
      <c r="AN536" s="54">
        <v>23</v>
      </c>
      <c r="AO536" s="3">
        <v>120</v>
      </c>
      <c r="AP536" s="3">
        <v>2003</v>
      </c>
      <c r="AQ536" s="3">
        <v>7</v>
      </c>
    </row>
    <row r="537" spans="1:43" x14ac:dyDescent="0.25">
      <c r="A537" s="3">
        <v>23100030</v>
      </c>
      <c r="B537" s="3" t="s">
        <v>3110</v>
      </c>
      <c r="C537" s="3">
        <v>6.8404722219999998</v>
      </c>
      <c r="D537" s="3">
        <v>-74.785666669999998</v>
      </c>
      <c r="E537" s="3">
        <v>969</v>
      </c>
      <c r="F537" s="3" t="s">
        <v>1336</v>
      </c>
      <c r="G537" s="3" t="s">
        <v>58</v>
      </c>
      <c r="H537" s="54">
        <v>90</v>
      </c>
      <c r="I537" s="54">
        <v>1973</v>
      </c>
      <c r="J537" s="54">
        <v>11</v>
      </c>
      <c r="K537" s="3">
        <v>94</v>
      </c>
      <c r="L537" s="3">
        <v>1996</v>
      </c>
      <c r="M537" s="3">
        <v>16</v>
      </c>
      <c r="N537" s="54">
        <v>110</v>
      </c>
      <c r="O537" s="54">
        <v>2004</v>
      </c>
      <c r="P537" s="54">
        <v>13</v>
      </c>
      <c r="Q537" s="3">
        <v>141</v>
      </c>
      <c r="R537" s="3">
        <v>1976</v>
      </c>
      <c r="S537" s="3">
        <v>23</v>
      </c>
      <c r="T537" s="54">
        <v>115</v>
      </c>
      <c r="U537" s="54">
        <v>1979</v>
      </c>
      <c r="V537" s="54">
        <v>17</v>
      </c>
      <c r="W537" s="3">
        <v>110</v>
      </c>
      <c r="X537" s="3">
        <v>1997</v>
      </c>
      <c r="Y537" s="3">
        <v>13</v>
      </c>
      <c r="Z537" s="54">
        <v>150</v>
      </c>
      <c r="AA537" s="54">
        <v>1992</v>
      </c>
      <c r="AB537" s="54">
        <v>31</v>
      </c>
      <c r="AC537" s="3">
        <v>121</v>
      </c>
      <c r="AD537" s="3">
        <v>1985</v>
      </c>
      <c r="AE537" s="3">
        <v>5</v>
      </c>
      <c r="AF537" s="54">
        <v>132</v>
      </c>
      <c r="AG537" s="54">
        <v>2010</v>
      </c>
      <c r="AH537" s="54">
        <v>6</v>
      </c>
      <c r="AI537" s="3">
        <v>110</v>
      </c>
      <c r="AJ537" s="3">
        <v>1988</v>
      </c>
      <c r="AK537" s="3">
        <v>14</v>
      </c>
      <c r="AL537" s="54">
        <v>111</v>
      </c>
      <c r="AM537" s="54">
        <v>2018</v>
      </c>
      <c r="AN537" s="54">
        <v>1</v>
      </c>
      <c r="AO537" s="3">
        <v>74</v>
      </c>
      <c r="AP537" s="3">
        <v>2017</v>
      </c>
      <c r="AQ537" s="3">
        <v>12</v>
      </c>
    </row>
    <row r="538" spans="1:43" x14ac:dyDescent="0.25">
      <c r="A538" s="3">
        <v>23100040</v>
      </c>
      <c r="B538" s="3" t="s">
        <v>3111</v>
      </c>
      <c r="C538" s="3">
        <v>6.5942777780000004</v>
      </c>
      <c r="D538" s="3">
        <v>-75.01091667</v>
      </c>
      <c r="E538" s="3">
        <v>1442</v>
      </c>
      <c r="F538" s="3" t="s">
        <v>1342</v>
      </c>
      <c r="G538" s="3" t="s">
        <v>58</v>
      </c>
      <c r="H538" s="54">
        <v>64.5</v>
      </c>
      <c r="I538" s="54">
        <v>2016</v>
      </c>
      <c r="J538" s="54">
        <v>1</v>
      </c>
      <c r="K538" s="3">
        <v>74.3</v>
      </c>
      <c r="L538" s="3">
        <v>2011</v>
      </c>
      <c r="M538" s="3">
        <v>23</v>
      </c>
      <c r="N538" s="54">
        <v>120.5</v>
      </c>
      <c r="O538" s="54">
        <v>2017</v>
      </c>
      <c r="P538" s="54">
        <v>22</v>
      </c>
      <c r="Q538" s="3">
        <v>124.1</v>
      </c>
      <c r="R538" s="3">
        <v>2016</v>
      </c>
      <c r="S538" s="3">
        <v>20</v>
      </c>
      <c r="T538" s="54">
        <v>115.3</v>
      </c>
      <c r="U538" s="54">
        <v>2010</v>
      </c>
      <c r="V538" s="54">
        <v>5</v>
      </c>
      <c r="W538" s="3">
        <v>122.4</v>
      </c>
      <c r="X538" s="3">
        <v>2025</v>
      </c>
      <c r="Y538" s="3">
        <v>10</v>
      </c>
      <c r="Z538" s="54">
        <v>96</v>
      </c>
      <c r="AA538" s="54">
        <v>1997</v>
      </c>
      <c r="AB538" s="54">
        <v>29</v>
      </c>
      <c r="AC538" s="3">
        <v>143.6</v>
      </c>
      <c r="AD538" s="3">
        <v>2009</v>
      </c>
      <c r="AE538" s="3">
        <v>12</v>
      </c>
      <c r="AF538" s="54">
        <v>132</v>
      </c>
      <c r="AG538" s="54">
        <v>1991</v>
      </c>
      <c r="AH538" s="54">
        <v>8</v>
      </c>
      <c r="AI538" s="3">
        <v>135.30000000000001</v>
      </c>
      <c r="AJ538" s="3">
        <v>2001</v>
      </c>
      <c r="AK538" s="3">
        <v>30</v>
      </c>
      <c r="AL538" s="54">
        <v>99.2</v>
      </c>
      <c r="AM538" s="54">
        <v>2008</v>
      </c>
      <c r="AN538" s="54">
        <v>2</v>
      </c>
      <c r="AO538" s="3">
        <v>90</v>
      </c>
      <c r="AP538" s="3">
        <v>1991</v>
      </c>
      <c r="AQ538" s="3">
        <v>10</v>
      </c>
    </row>
    <row r="539" spans="1:43" x14ac:dyDescent="0.25">
      <c r="A539" s="3">
        <v>23100050</v>
      </c>
      <c r="B539" s="3" t="s">
        <v>3112</v>
      </c>
      <c r="C539" s="3">
        <v>6.715833333</v>
      </c>
      <c r="D539" s="3">
        <v>-74.41</v>
      </c>
      <c r="E539" s="3">
        <v>165</v>
      </c>
      <c r="F539" s="3" t="s">
        <v>854</v>
      </c>
      <c r="G539" s="3" t="s">
        <v>58</v>
      </c>
      <c r="H539" s="54">
        <v>93</v>
      </c>
      <c r="I539" s="54">
        <v>2006</v>
      </c>
      <c r="J539" s="54">
        <v>26</v>
      </c>
      <c r="K539" s="3">
        <v>101</v>
      </c>
      <c r="L539" s="3">
        <v>2011</v>
      </c>
      <c r="M539" s="3">
        <v>28</v>
      </c>
      <c r="N539" s="54">
        <v>120</v>
      </c>
      <c r="O539" s="54">
        <v>2011</v>
      </c>
      <c r="P539" s="54">
        <v>9</v>
      </c>
      <c r="Q539" s="3">
        <v>110.6</v>
      </c>
      <c r="R539" s="3">
        <v>2023</v>
      </c>
      <c r="S539" s="3">
        <v>10</v>
      </c>
      <c r="T539" s="54">
        <v>130</v>
      </c>
      <c r="U539" s="54">
        <v>2000</v>
      </c>
      <c r="V539" s="54">
        <v>27</v>
      </c>
      <c r="W539" s="3">
        <v>117.5</v>
      </c>
      <c r="X539" s="3">
        <v>2019</v>
      </c>
      <c r="Y539" s="3">
        <v>15</v>
      </c>
      <c r="Z539" s="54">
        <v>138.1</v>
      </c>
      <c r="AA539" s="54">
        <v>2010</v>
      </c>
      <c r="AB539" s="54">
        <v>10</v>
      </c>
      <c r="AC539" s="3">
        <v>133</v>
      </c>
      <c r="AD539" s="3">
        <v>1997</v>
      </c>
      <c r="AE539" s="3">
        <v>14</v>
      </c>
      <c r="AF539" s="54">
        <v>130</v>
      </c>
      <c r="AG539" s="54">
        <v>1997</v>
      </c>
      <c r="AH539" s="54">
        <v>6</v>
      </c>
      <c r="AI539" s="3">
        <v>170</v>
      </c>
      <c r="AJ539" s="3">
        <v>2003</v>
      </c>
      <c r="AK539" s="3">
        <v>29</v>
      </c>
      <c r="AL539" s="54">
        <v>120</v>
      </c>
      <c r="AM539" s="54">
        <v>2004</v>
      </c>
      <c r="AN539" s="54">
        <v>15</v>
      </c>
      <c r="AO539" s="3">
        <v>101.4</v>
      </c>
      <c r="AP539" s="3">
        <v>2010</v>
      </c>
      <c r="AQ539" s="3">
        <v>3</v>
      </c>
    </row>
    <row r="540" spans="1:43" x14ac:dyDescent="0.25">
      <c r="A540" s="3">
        <v>23100070</v>
      </c>
      <c r="B540" s="3" t="s">
        <v>3113</v>
      </c>
      <c r="C540" s="3">
        <v>6.6427777780000001</v>
      </c>
      <c r="D540" s="3">
        <v>-74.370833329999996</v>
      </c>
      <c r="E540" s="3">
        <v>120</v>
      </c>
      <c r="F540" s="3" t="s">
        <v>1343</v>
      </c>
      <c r="G540" s="3" t="s">
        <v>58</v>
      </c>
      <c r="H540" s="54">
        <v>90</v>
      </c>
      <c r="I540" s="54">
        <v>2018</v>
      </c>
      <c r="J540" s="54">
        <v>17</v>
      </c>
      <c r="K540" s="3">
        <v>110</v>
      </c>
      <c r="L540" s="3">
        <v>2011</v>
      </c>
      <c r="M540" s="3">
        <v>10</v>
      </c>
      <c r="N540" s="54">
        <v>112</v>
      </c>
      <c r="O540" s="54">
        <v>2024</v>
      </c>
      <c r="P540" s="54">
        <v>18</v>
      </c>
      <c r="Q540" s="3">
        <v>135</v>
      </c>
      <c r="R540" s="3">
        <v>2020</v>
      </c>
      <c r="S540" s="3">
        <v>20</v>
      </c>
      <c r="T540" s="54">
        <v>185</v>
      </c>
      <c r="U540" s="54">
        <v>2023</v>
      </c>
      <c r="V540" s="54">
        <v>29</v>
      </c>
      <c r="W540" s="3">
        <v>135</v>
      </c>
      <c r="X540" s="3">
        <v>2022</v>
      </c>
      <c r="Y540" s="3">
        <v>10</v>
      </c>
      <c r="Z540" s="54">
        <v>135</v>
      </c>
      <c r="AA540" s="54">
        <v>2022</v>
      </c>
      <c r="AB540" s="54">
        <v>8</v>
      </c>
      <c r="AC540" s="3">
        <v>152.80000000000001</v>
      </c>
      <c r="AD540" s="3">
        <v>1986</v>
      </c>
      <c r="AE540" s="3">
        <v>19</v>
      </c>
      <c r="AF540" s="54">
        <v>220</v>
      </c>
      <c r="AG540" s="54">
        <v>2018</v>
      </c>
      <c r="AH540" s="54">
        <v>13</v>
      </c>
      <c r="AI540" s="3">
        <v>165</v>
      </c>
      <c r="AJ540" s="3">
        <v>2024</v>
      </c>
      <c r="AK540" s="3">
        <v>3</v>
      </c>
      <c r="AL540" s="54">
        <v>110</v>
      </c>
      <c r="AM540" s="54">
        <v>2020</v>
      </c>
      <c r="AN540" s="54">
        <v>8</v>
      </c>
      <c r="AO540" s="3">
        <v>101</v>
      </c>
      <c r="AP540" s="3">
        <v>2003</v>
      </c>
      <c r="AQ540" s="3">
        <v>5</v>
      </c>
    </row>
    <row r="541" spans="1:43" x14ac:dyDescent="0.25">
      <c r="A541" s="3">
        <v>23110030</v>
      </c>
      <c r="B541" s="3" t="s">
        <v>3114</v>
      </c>
      <c r="C541" s="3">
        <v>5.9375277779999998</v>
      </c>
      <c r="D541" s="3">
        <v>-74.588459999999998</v>
      </c>
      <c r="E541" s="3">
        <v>154</v>
      </c>
      <c r="F541" s="3" t="s">
        <v>1479</v>
      </c>
      <c r="G541" s="3" t="s">
        <v>504</v>
      </c>
      <c r="H541" s="54">
        <v>112.2</v>
      </c>
      <c r="I541" s="54">
        <v>2019</v>
      </c>
      <c r="J541" s="54">
        <v>28</v>
      </c>
      <c r="K541" s="3">
        <v>92</v>
      </c>
      <c r="L541" s="3">
        <v>2013</v>
      </c>
      <c r="M541" s="3">
        <v>21</v>
      </c>
      <c r="N541" s="54">
        <v>110</v>
      </c>
      <c r="O541" s="54">
        <v>2020</v>
      </c>
      <c r="P541" s="54">
        <v>31</v>
      </c>
      <c r="Q541" s="3">
        <v>123.4</v>
      </c>
      <c r="R541" s="3">
        <v>2010</v>
      </c>
      <c r="S541" s="3">
        <v>18</v>
      </c>
      <c r="T541" s="54">
        <v>135</v>
      </c>
      <c r="U541" s="54">
        <v>1998</v>
      </c>
      <c r="V541" s="54">
        <v>27</v>
      </c>
      <c r="W541" s="3">
        <v>133</v>
      </c>
      <c r="X541" s="3">
        <v>1989</v>
      </c>
      <c r="Y541" s="3">
        <v>21</v>
      </c>
      <c r="Z541" s="54">
        <v>112.5</v>
      </c>
      <c r="AA541" s="54">
        <v>2010</v>
      </c>
      <c r="AB541" s="54">
        <v>25</v>
      </c>
      <c r="AC541" s="3">
        <v>119</v>
      </c>
      <c r="AD541" s="3">
        <v>2022</v>
      </c>
      <c r="AE541" s="3">
        <v>5</v>
      </c>
      <c r="AF541" s="54">
        <v>141</v>
      </c>
      <c r="AG541" s="54">
        <v>1979</v>
      </c>
      <c r="AH541" s="54">
        <v>17</v>
      </c>
      <c r="AI541" s="3">
        <v>121</v>
      </c>
      <c r="AJ541" s="3">
        <v>1978</v>
      </c>
      <c r="AK541" s="3">
        <v>18</v>
      </c>
      <c r="AL541" s="54">
        <v>115.3</v>
      </c>
      <c r="AM541" s="54">
        <v>2018</v>
      </c>
      <c r="AN541" s="54">
        <v>18</v>
      </c>
      <c r="AO541" s="3">
        <v>111.5</v>
      </c>
      <c r="AP541" s="3">
        <v>2014</v>
      </c>
      <c r="AQ541" s="3">
        <v>4</v>
      </c>
    </row>
    <row r="542" spans="1:43" x14ac:dyDescent="0.25">
      <c r="A542" s="3">
        <v>23110040</v>
      </c>
      <c r="B542" s="3" t="s">
        <v>3115</v>
      </c>
      <c r="C542" s="3">
        <v>5.8808888890000004</v>
      </c>
      <c r="D542" s="3">
        <v>-74.568341669999995</v>
      </c>
      <c r="E542" s="3">
        <v>179</v>
      </c>
      <c r="F542" s="3" t="s">
        <v>1479</v>
      </c>
      <c r="G542" s="3" t="s">
        <v>504</v>
      </c>
      <c r="H542" s="54">
        <v>126</v>
      </c>
      <c r="I542" s="54">
        <v>2019</v>
      </c>
      <c r="J542" s="54">
        <v>28</v>
      </c>
      <c r="K542" s="3">
        <v>120</v>
      </c>
      <c r="L542" s="3">
        <v>2011</v>
      </c>
      <c r="M542" s="3">
        <v>26</v>
      </c>
      <c r="N542" s="54">
        <v>140</v>
      </c>
      <c r="O542" s="54">
        <v>1985</v>
      </c>
      <c r="P542" s="54">
        <v>28</v>
      </c>
      <c r="Q542" s="3">
        <v>135</v>
      </c>
      <c r="R542" s="3">
        <v>2006</v>
      </c>
      <c r="S542" s="3">
        <v>2</v>
      </c>
      <c r="T542" s="54">
        <v>140</v>
      </c>
      <c r="U542" s="54">
        <v>2021</v>
      </c>
      <c r="V542" s="54">
        <v>7</v>
      </c>
      <c r="W542" s="3">
        <v>105</v>
      </c>
      <c r="X542" s="3">
        <v>2008</v>
      </c>
      <c r="Y542" s="3">
        <v>26</v>
      </c>
      <c r="Z542" s="54">
        <v>140</v>
      </c>
      <c r="AA542" s="54">
        <v>2022</v>
      </c>
      <c r="AB542" s="54">
        <v>10</v>
      </c>
      <c r="AC542" s="3">
        <v>135</v>
      </c>
      <c r="AD542" s="3">
        <v>1988</v>
      </c>
      <c r="AE542" s="3">
        <v>19</v>
      </c>
      <c r="AF542" s="54">
        <v>135</v>
      </c>
      <c r="AG542" s="54">
        <v>2013</v>
      </c>
      <c r="AH542" s="54">
        <v>2</v>
      </c>
      <c r="AI542" s="3">
        <v>150</v>
      </c>
      <c r="AJ542" s="3">
        <v>2013</v>
      </c>
      <c r="AK542" s="3">
        <v>15</v>
      </c>
      <c r="AL542" s="54">
        <v>145</v>
      </c>
      <c r="AM542" s="54">
        <v>2005</v>
      </c>
      <c r="AN542" s="54">
        <v>8</v>
      </c>
      <c r="AO542" s="3">
        <v>120</v>
      </c>
      <c r="AP542" s="3">
        <v>2017</v>
      </c>
      <c r="AQ542" s="3">
        <v>6</v>
      </c>
    </row>
    <row r="543" spans="1:43" x14ac:dyDescent="0.25">
      <c r="A543" s="3">
        <v>23110060</v>
      </c>
      <c r="B543" s="3" t="s">
        <v>3116</v>
      </c>
      <c r="C543" s="3">
        <v>6.1936111110000001</v>
      </c>
      <c r="D543" s="3">
        <v>-74.333055560000005</v>
      </c>
      <c r="E543" s="3">
        <v>171</v>
      </c>
      <c r="F543" s="3" t="s">
        <v>771</v>
      </c>
      <c r="G543" s="3" t="s">
        <v>50</v>
      </c>
      <c r="H543" s="54">
        <v>130</v>
      </c>
      <c r="I543" s="54">
        <v>2023</v>
      </c>
      <c r="J543" s="54">
        <v>13</v>
      </c>
      <c r="K543" s="3">
        <v>95.5</v>
      </c>
      <c r="L543" s="3">
        <v>1992</v>
      </c>
      <c r="M543" s="3">
        <v>18</v>
      </c>
      <c r="N543" s="54">
        <v>135</v>
      </c>
      <c r="O543" s="54">
        <v>2000</v>
      </c>
      <c r="P543" s="54">
        <v>6</v>
      </c>
      <c r="Q543" s="3">
        <v>138</v>
      </c>
      <c r="R543" s="3">
        <v>2017</v>
      </c>
      <c r="S543" s="3">
        <v>28</v>
      </c>
      <c r="T543" s="54">
        <v>140</v>
      </c>
      <c r="U543" s="54">
        <v>2018</v>
      </c>
      <c r="V543" s="54">
        <v>25</v>
      </c>
      <c r="W543" s="3">
        <v>130</v>
      </c>
      <c r="X543" s="3">
        <v>2022</v>
      </c>
      <c r="Y543" s="3">
        <v>18</v>
      </c>
      <c r="Z543" s="54">
        <v>136</v>
      </c>
      <c r="AA543" s="54">
        <v>2024</v>
      </c>
      <c r="AB543" s="54">
        <v>3</v>
      </c>
      <c r="AC543" s="3">
        <v>130</v>
      </c>
      <c r="AD543" s="3">
        <v>2021</v>
      </c>
      <c r="AE543" s="3">
        <v>16</v>
      </c>
      <c r="AF543" s="54">
        <v>120</v>
      </c>
      <c r="AG543" s="54">
        <v>1996</v>
      </c>
      <c r="AH543" s="54">
        <v>23</v>
      </c>
      <c r="AI543" s="3">
        <v>140.5</v>
      </c>
      <c r="AJ543" s="3">
        <v>2007</v>
      </c>
      <c r="AK543" s="3">
        <v>8</v>
      </c>
      <c r="AL543" s="54">
        <v>145.5</v>
      </c>
      <c r="AM543" s="54">
        <v>2008</v>
      </c>
      <c r="AN543" s="54">
        <v>14</v>
      </c>
      <c r="AO543" s="3">
        <v>130</v>
      </c>
      <c r="AP543" s="3">
        <v>2022</v>
      </c>
      <c r="AQ543" s="3">
        <v>5</v>
      </c>
    </row>
    <row r="544" spans="1:43" x14ac:dyDescent="0.25">
      <c r="A544" s="3">
        <v>23115010</v>
      </c>
      <c r="B544" s="3" t="s">
        <v>3117</v>
      </c>
      <c r="C544" s="3">
        <v>5.9783333330000001</v>
      </c>
      <c r="D544" s="3">
        <v>-74.566666670000004</v>
      </c>
      <c r="E544" s="3">
        <v>350</v>
      </c>
      <c r="F544" s="3" t="s">
        <v>1479</v>
      </c>
      <c r="G544" s="3" t="s">
        <v>504</v>
      </c>
      <c r="H544" s="54">
        <v>124</v>
      </c>
      <c r="I544" s="54">
        <v>2019</v>
      </c>
      <c r="J544" s="54">
        <v>29</v>
      </c>
      <c r="K544" s="3">
        <v>87</v>
      </c>
      <c r="L544" s="3">
        <v>1989</v>
      </c>
      <c r="M544" s="3">
        <v>25</v>
      </c>
      <c r="N544" s="54">
        <v>128.5</v>
      </c>
      <c r="O544" s="54">
        <v>2018</v>
      </c>
      <c r="P544" s="54">
        <v>18</v>
      </c>
      <c r="Q544" s="3">
        <v>112.1</v>
      </c>
      <c r="R544" s="3">
        <v>1991</v>
      </c>
      <c r="S544" s="3">
        <v>27</v>
      </c>
      <c r="T544" s="54">
        <v>110</v>
      </c>
      <c r="U544" s="54">
        <v>2007</v>
      </c>
      <c r="V544" s="54">
        <v>6</v>
      </c>
      <c r="W544" s="3">
        <v>130</v>
      </c>
      <c r="X544" s="3">
        <v>2003</v>
      </c>
      <c r="Y544" s="3">
        <v>2</v>
      </c>
      <c r="Z544" s="54">
        <v>137</v>
      </c>
      <c r="AA544" s="54">
        <v>2008</v>
      </c>
      <c r="AB544" s="54">
        <v>14</v>
      </c>
      <c r="AC544" s="3">
        <v>90</v>
      </c>
      <c r="AD544" s="3">
        <v>1988</v>
      </c>
      <c r="AE544" s="3">
        <v>19</v>
      </c>
      <c r="AF544" s="54">
        <v>116.5</v>
      </c>
      <c r="AG544" s="54">
        <v>1979</v>
      </c>
      <c r="AH544" s="54">
        <v>17</v>
      </c>
      <c r="AI544" s="3">
        <v>125</v>
      </c>
      <c r="AJ544" s="3">
        <v>1978</v>
      </c>
      <c r="AK544" s="3">
        <v>10</v>
      </c>
      <c r="AL544" s="54">
        <v>120</v>
      </c>
      <c r="AM544" s="54">
        <v>2010</v>
      </c>
      <c r="AN544" s="54">
        <v>28</v>
      </c>
      <c r="AO544" s="3">
        <v>86</v>
      </c>
      <c r="AP544" s="3">
        <v>1982</v>
      </c>
      <c r="AQ544" s="3">
        <v>7</v>
      </c>
    </row>
    <row r="545" spans="1:43" x14ac:dyDescent="0.25">
      <c r="A545" s="3">
        <v>23120010</v>
      </c>
      <c r="B545" s="3" t="s">
        <v>3118</v>
      </c>
      <c r="C545" s="3">
        <v>6.4124999999999996</v>
      </c>
      <c r="D545" s="3">
        <v>-73.899722220000001</v>
      </c>
      <c r="E545" s="3">
        <v>140</v>
      </c>
      <c r="F545" s="3" t="s">
        <v>771</v>
      </c>
      <c r="G545" s="3" t="s">
        <v>50</v>
      </c>
      <c r="H545" s="54">
        <v>135</v>
      </c>
      <c r="I545" s="54">
        <v>2009</v>
      </c>
      <c r="J545" s="54">
        <v>7</v>
      </c>
      <c r="K545" s="3">
        <v>136</v>
      </c>
      <c r="L545" s="3">
        <v>2000</v>
      </c>
      <c r="M545" s="3">
        <v>26</v>
      </c>
      <c r="N545" s="54">
        <v>146</v>
      </c>
      <c r="O545" s="54">
        <v>2003</v>
      </c>
      <c r="P545" s="54">
        <v>31</v>
      </c>
      <c r="Q545" s="3">
        <v>146</v>
      </c>
      <c r="R545" s="3">
        <v>2001</v>
      </c>
      <c r="S545" s="3">
        <v>7</v>
      </c>
      <c r="T545" s="54">
        <v>137</v>
      </c>
      <c r="U545" s="54">
        <v>2000</v>
      </c>
      <c r="V545" s="54">
        <v>19</v>
      </c>
      <c r="W545" s="3">
        <v>132</v>
      </c>
      <c r="X545" s="3">
        <v>1995</v>
      </c>
      <c r="Y545" s="3">
        <v>24</v>
      </c>
      <c r="Z545" s="54">
        <v>138</v>
      </c>
      <c r="AA545" s="54">
        <v>1995</v>
      </c>
      <c r="AB545" s="54">
        <v>31</v>
      </c>
      <c r="AC545" s="3">
        <v>150</v>
      </c>
      <c r="AD545" s="3">
        <v>2000</v>
      </c>
      <c r="AE545" s="3">
        <v>22</v>
      </c>
      <c r="AF545" s="54">
        <v>144</v>
      </c>
      <c r="AG545" s="54">
        <v>2000</v>
      </c>
      <c r="AH545" s="54">
        <v>4</v>
      </c>
      <c r="AI545" s="3">
        <v>150</v>
      </c>
      <c r="AJ545" s="3">
        <v>2000</v>
      </c>
      <c r="AK545" s="3">
        <v>9</v>
      </c>
      <c r="AL545" s="54">
        <v>150</v>
      </c>
      <c r="AM545" s="54">
        <v>2024</v>
      </c>
      <c r="AN545" s="54">
        <v>9</v>
      </c>
      <c r="AO545" s="3">
        <v>135</v>
      </c>
      <c r="AP545" s="3">
        <v>2009</v>
      </c>
      <c r="AQ545" s="3">
        <v>21</v>
      </c>
    </row>
    <row r="546" spans="1:43" x14ac:dyDescent="0.25">
      <c r="A546" s="3">
        <v>23120050</v>
      </c>
      <c r="B546" s="3" t="s">
        <v>3119</v>
      </c>
      <c r="C546" s="3">
        <v>5.5348055560000002</v>
      </c>
      <c r="D546" s="3">
        <v>-74.101222219999997</v>
      </c>
      <c r="E546" s="3">
        <v>850</v>
      </c>
      <c r="F546" s="3" t="s">
        <v>565</v>
      </c>
      <c r="G546" s="3" t="s">
        <v>504</v>
      </c>
      <c r="H546" s="54">
        <v>82.7</v>
      </c>
      <c r="I546" s="54">
        <v>1990</v>
      </c>
      <c r="J546" s="54">
        <v>24</v>
      </c>
      <c r="K546" s="3">
        <v>107.3</v>
      </c>
      <c r="L546" s="3">
        <v>1995</v>
      </c>
      <c r="M546" s="3">
        <v>20</v>
      </c>
      <c r="N546" s="54">
        <v>130</v>
      </c>
      <c r="O546" s="54">
        <v>2022</v>
      </c>
      <c r="P546" s="54">
        <v>21</v>
      </c>
      <c r="Q546" s="3">
        <v>120</v>
      </c>
      <c r="R546" s="3">
        <v>1968</v>
      </c>
      <c r="S546" s="3">
        <v>12</v>
      </c>
      <c r="T546" s="54">
        <v>135</v>
      </c>
      <c r="U546" s="54">
        <v>1979</v>
      </c>
      <c r="V546" s="54">
        <v>2</v>
      </c>
      <c r="W546" s="3">
        <v>98</v>
      </c>
      <c r="X546" s="3">
        <v>1974</v>
      </c>
      <c r="Y546" s="3">
        <v>8</v>
      </c>
      <c r="Z546" s="54">
        <v>95</v>
      </c>
      <c r="AA546" s="54">
        <v>1979</v>
      </c>
      <c r="AB546" s="54">
        <v>17</v>
      </c>
      <c r="AC546" s="3">
        <v>84.3</v>
      </c>
      <c r="AD546" s="3">
        <v>2021</v>
      </c>
      <c r="AE546" s="3">
        <v>30</v>
      </c>
      <c r="AF546" s="54">
        <v>115</v>
      </c>
      <c r="AG546" s="54">
        <v>1979</v>
      </c>
      <c r="AH546" s="54">
        <v>22</v>
      </c>
      <c r="AI546" s="3">
        <v>98.5</v>
      </c>
      <c r="AJ546" s="3">
        <v>2009</v>
      </c>
      <c r="AK546" s="3">
        <v>12</v>
      </c>
      <c r="AL546" s="54">
        <v>99.8</v>
      </c>
      <c r="AM546" s="54">
        <v>2019</v>
      </c>
      <c r="AN546" s="54">
        <v>12</v>
      </c>
      <c r="AO546" s="3">
        <v>134.5</v>
      </c>
      <c r="AP546" s="3">
        <v>2023</v>
      </c>
      <c r="AQ546" s="3">
        <v>25</v>
      </c>
    </row>
    <row r="547" spans="1:43" x14ac:dyDescent="0.25">
      <c r="A547" s="3">
        <v>23120200</v>
      </c>
      <c r="B547" s="3" t="s">
        <v>3120</v>
      </c>
      <c r="C547" s="3">
        <v>6.533888889</v>
      </c>
      <c r="D547" s="3">
        <v>-74.082499999999996</v>
      </c>
      <c r="E547" s="3">
        <v>118</v>
      </c>
      <c r="F547" s="3" t="s">
        <v>771</v>
      </c>
      <c r="G547" s="3" t="s">
        <v>50</v>
      </c>
      <c r="H547" s="54">
        <v>110</v>
      </c>
      <c r="I547" s="54">
        <v>2025</v>
      </c>
      <c r="J547" s="54">
        <v>2</v>
      </c>
      <c r="K547" s="3">
        <v>134</v>
      </c>
      <c r="L547" s="3">
        <v>1996</v>
      </c>
      <c r="M547" s="3">
        <v>3</v>
      </c>
      <c r="N547" s="54">
        <v>130</v>
      </c>
      <c r="O547" s="54">
        <v>2018</v>
      </c>
      <c r="P547" s="54">
        <v>12</v>
      </c>
      <c r="Q547" s="3">
        <v>124.8</v>
      </c>
      <c r="R547" s="3">
        <v>2008</v>
      </c>
      <c r="S547" s="3">
        <v>12</v>
      </c>
      <c r="T547" s="54">
        <v>138</v>
      </c>
      <c r="U547" s="54">
        <v>2002</v>
      </c>
      <c r="V547" s="54">
        <v>17</v>
      </c>
      <c r="W547" s="3">
        <v>135</v>
      </c>
      <c r="X547" s="3">
        <v>2010</v>
      </c>
      <c r="Y547" s="3">
        <v>26</v>
      </c>
      <c r="Z547" s="54">
        <v>129.5</v>
      </c>
      <c r="AA547" s="54">
        <v>1987</v>
      </c>
      <c r="AB547" s="54">
        <v>16</v>
      </c>
      <c r="AC547" s="3">
        <v>135</v>
      </c>
      <c r="AD547" s="3">
        <v>2021</v>
      </c>
      <c r="AE547" s="3">
        <v>16</v>
      </c>
      <c r="AF547" s="54">
        <v>160</v>
      </c>
      <c r="AG547" s="54">
        <v>1982</v>
      </c>
      <c r="AH547" s="54">
        <v>30</v>
      </c>
      <c r="AI547" s="3">
        <v>135</v>
      </c>
      <c r="AJ547" s="3">
        <v>1997</v>
      </c>
      <c r="AK547" s="3">
        <v>10</v>
      </c>
      <c r="AL547" s="54">
        <v>140</v>
      </c>
      <c r="AM547" s="54">
        <v>2017</v>
      </c>
      <c r="AN547" s="54">
        <v>12</v>
      </c>
      <c r="AO547" s="3">
        <v>142</v>
      </c>
      <c r="AP547" s="3">
        <v>2003</v>
      </c>
      <c r="AQ547" s="3">
        <v>1</v>
      </c>
    </row>
    <row r="548" spans="1:43" x14ac:dyDescent="0.25">
      <c r="A548" s="3">
        <v>23120210</v>
      </c>
      <c r="B548" s="3" t="s">
        <v>3121</v>
      </c>
      <c r="C548" s="3">
        <v>5.4746666670000002</v>
      </c>
      <c r="D548" s="3">
        <v>-74.045916669999997</v>
      </c>
      <c r="E548" s="3">
        <v>986</v>
      </c>
      <c r="F548" s="3" t="s">
        <v>1446</v>
      </c>
      <c r="G548" s="3" t="s">
        <v>504</v>
      </c>
      <c r="H548" s="54">
        <v>96</v>
      </c>
      <c r="I548" s="54">
        <v>2008</v>
      </c>
      <c r="J548" s="54">
        <v>24</v>
      </c>
      <c r="K548" s="3">
        <v>112</v>
      </c>
      <c r="L548" s="3">
        <v>1995</v>
      </c>
      <c r="M548" s="3">
        <v>20</v>
      </c>
      <c r="N548" s="54">
        <v>123.2</v>
      </c>
      <c r="O548" s="54">
        <v>2019</v>
      </c>
      <c r="P548" s="54">
        <v>28</v>
      </c>
      <c r="Q548" s="3">
        <v>135</v>
      </c>
      <c r="R548" s="3">
        <v>1982</v>
      </c>
      <c r="S548" s="3">
        <v>2</v>
      </c>
      <c r="T548" s="54">
        <v>104.2</v>
      </c>
      <c r="U548" s="54">
        <v>1991</v>
      </c>
      <c r="V548" s="54">
        <v>4</v>
      </c>
      <c r="W548" s="3">
        <v>150</v>
      </c>
      <c r="X548" s="3">
        <v>1981</v>
      </c>
      <c r="Y548" s="3">
        <v>15</v>
      </c>
      <c r="Z548" s="54">
        <v>113</v>
      </c>
      <c r="AA548" s="54">
        <v>2023</v>
      </c>
      <c r="AB548" s="54">
        <v>26</v>
      </c>
      <c r="AC548" s="3">
        <v>96.2</v>
      </c>
      <c r="AD548" s="3">
        <v>2012</v>
      </c>
      <c r="AE548" s="3">
        <v>12</v>
      </c>
      <c r="AF548" s="54">
        <v>94.5</v>
      </c>
      <c r="AG548" s="54">
        <v>2001</v>
      </c>
      <c r="AH548" s="54">
        <v>17</v>
      </c>
      <c r="AI548" s="3">
        <v>107.1</v>
      </c>
      <c r="AJ548" s="3">
        <v>1995</v>
      </c>
      <c r="AK548" s="3">
        <v>18</v>
      </c>
      <c r="AL548" s="54">
        <v>108.7</v>
      </c>
      <c r="AM548" s="54">
        <v>2012</v>
      </c>
      <c r="AN548" s="54">
        <v>15</v>
      </c>
      <c r="AO548" s="3">
        <v>100.5</v>
      </c>
      <c r="AP548" s="3">
        <v>2003</v>
      </c>
      <c r="AQ548" s="3">
        <v>25</v>
      </c>
    </row>
    <row r="549" spans="1:43" x14ac:dyDescent="0.25">
      <c r="A549" s="3">
        <v>23120220</v>
      </c>
      <c r="B549" s="3" t="s">
        <v>3122</v>
      </c>
      <c r="C549" s="3">
        <v>5.8708333330000002</v>
      </c>
      <c r="D549" s="3">
        <v>-73.91333333</v>
      </c>
      <c r="E549" s="3">
        <v>2590</v>
      </c>
      <c r="F549" s="3" t="s">
        <v>2186</v>
      </c>
      <c r="G549" s="3" t="s">
        <v>50</v>
      </c>
      <c r="H549" s="54">
        <v>54.7</v>
      </c>
      <c r="I549" s="54">
        <v>2025</v>
      </c>
      <c r="J549" s="54">
        <v>25</v>
      </c>
      <c r="K549" s="3">
        <v>70.400000000000006</v>
      </c>
      <c r="L549" s="3">
        <v>1990</v>
      </c>
      <c r="M549" s="3">
        <v>23</v>
      </c>
      <c r="N549" s="54">
        <v>99.5</v>
      </c>
      <c r="O549" s="54">
        <v>2020</v>
      </c>
      <c r="P549" s="54">
        <v>25</v>
      </c>
      <c r="Q549" s="3">
        <v>98.4</v>
      </c>
      <c r="R549" s="3">
        <v>2020</v>
      </c>
      <c r="S549" s="3">
        <v>12</v>
      </c>
      <c r="T549" s="54">
        <v>120.9</v>
      </c>
      <c r="U549" s="54">
        <v>1999</v>
      </c>
      <c r="V549" s="54">
        <v>11</v>
      </c>
      <c r="W549" s="3">
        <v>90.7</v>
      </c>
      <c r="X549" s="3">
        <v>2020</v>
      </c>
      <c r="Y549" s="3">
        <v>19</v>
      </c>
      <c r="Z549" s="54">
        <v>98.7</v>
      </c>
      <c r="AA549" s="54">
        <v>2020</v>
      </c>
      <c r="AB549" s="54">
        <v>12</v>
      </c>
      <c r="AC549" s="3">
        <v>98.7</v>
      </c>
      <c r="AD549" s="3">
        <v>2020</v>
      </c>
      <c r="AE549" s="3">
        <v>12</v>
      </c>
      <c r="AF549" s="54">
        <v>99.7</v>
      </c>
      <c r="AG549" s="54">
        <v>2020</v>
      </c>
      <c r="AH549" s="54">
        <v>9</v>
      </c>
      <c r="AI549" s="3">
        <v>97.7</v>
      </c>
      <c r="AJ549" s="3">
        <v>2023</v>
      </c>
      <c r="AK549" s="3">
        <v>12</v>
      </c>
      <c r="AL549" s="54">
        <v>98.7</v>
      </c>
      <c r="AM549" s="54">
        <v>2020</v>
      </c>
      <c r="AN549" s="54">
        <v>18</v>
      </c>
      <c r="AO549" s="3">
        <v>98.4</v>
      </c>
      <c r="AP549" s="3">
        <v>2020</v>
      </c>
      <c r="AQ549" s="3">
        <v>13</v>
      </c>
    </row>
    <row r="550" spans="1:43" x14ac:dyDescent="0.25">
      <c r="A550" s="3">
        <v>23120250</v>
      </c>
      <c r="B550" s="3" t="s">
        <v>3123</v>
      </c>
      <c r="C550" s="3">
        <v>5.6496388890000002</v>
      </c>
      <c r="D550" s="3">
        <v>-74.068722219999998</v>
      </c>
      <c r="E550" s="3">
        <v>681</v>
      </c>
      <c r="F550" s="3" t="s">
        <v>562</v>
      </c>
      <c r="G550" s="3" t="s">
        <v>504</v>
      </c>
      <c r="H550" s="54">
        <v>78.7</v>
      </c>
      <c r="I550" s="54">
        <v>2009</v>
      </c>
      <c r="J550" s="54">
        <v>24</v>
      </c>
      <c r="K550" s="3">
        <v>77.3</v>
      </c>
      <c r="L550" s="3">
        <v>2013</v>
      </c>
      <c r="M550" s="3">
        <v>3</v>
      </c>
      <c r="N550" s="54">
        <v>112.8</v>
      </c>
      <c r="O550" s="54">
        <v>2003</v>
      </c>
      <c r="P550" s="54">
        <v>13</v>
      </c>
      <c r="Q550" s="3">
        <v>115</v>
      </c>
      <c r="R550" s="3">
        <v>2021</v>
      </c>
      <c r="S550" s="3">
        <v>29</v>
      </c>
      <c r="T550" s="54">
        <v>131</v>
      </c>
      <c r="U550" s="54">
        <v>2017</v>
      </c>
      <c r="V550" s="54">
        <v>10</v>
      </c>
      <c r="W550" s="3">
        <v>97</v>
      </c>
      <c r="X550" s="3">
        <v>1976</v>
      </c>
      <c r="Y550" s="3">
        <v>15</v>
      </c>
      <c r="Z550" s="54">
        <v>144.19999999999999</v>
      </c>
      <c r="AA550" s="54">
        <v>2016</v>
      </c>
      <c r="AB550" s="54">
        <v>25</v>
      </c>
      <c r="AC550" s="3">
        <v>116.2</v>
      </c>
      <c r="AD550" s="3">
        <v>2011</v>
      </c>
      <c r="AE550" s="3">
        <v>18</v>
      </c>
      <c r="AF550" s="54">
        <v>130</v>
      </c>
      <c r="AG550" s="54">
        <v>2020</v>
      </c>
      <c r="AH550" s="54">
        <v>1</v>
      </c>
      <c r="AI550" s="3">
        <v>95.6</v>
      </c>
      <c r="AJ550" s="3">
        <v>2007</v>
      </c>
      <c r="AK550" s="3">
        <v>27</v>
      </c>
      <c r="AL550" s="54">
        <v>137</v>
      </c>
      <c r="AM550" s="54">
        <v>2017</v>
      </c>
      <c r="AN550" s="54">
        <v>16</v>
      </c>
      <c r="AO550" s="3">
        <v>97.1</v>
      </c>
      <c r="AP550" s="3">
        <v>2020</v>
      </c>
      <c r="AQ550" s="3">
        <v>15</v>
      </c>
    </row>
    <row r="551" spans="1:43" x14ac:dyDescent="0.25">
      <c r="A551" s="3">
        <v>23125040</v>
      </c>
      <c r="B551" s="3" t="s">
        <v>3124</v>
      </c>
      <c r="C551" s="3">
        <v>6.6161111110000004</v>
      </c>
      <c r="D551" s="3">
        <v>-73.920555559999997</v>
      </c>
      <c r="E551" s="3">
        <v>180</v>
      </c>
      <c r="F551" s="3" t="s">
        <v>786</v>
      </c>
      <c r="G551" s="3" t="s">
        <v>50</v>
      </c>
      <c r="H551" s="54">
        <v>126</v>
      </c>
      <c r="I551" s="54">
        <v>2021</v>
      </c>
      <c r="J551" s="54">
        <v>7</v>
      </c>
      <c r="K551" s="3">
        <v>101</v>
      </c>
      <c r="L551" s="3">
        <v>2020</v>
      </c>
      <c r="M551" s="3">
        <v>27</v>
      </c>
      <c r="N551" s="54">
        <v>110.1</v>
      </c>
      <c r="O551" s="54">
        <v>2001</v>
      </c>
      <c r="P551" s="54">
        <v>24</v>
      </c>
      <c r="Q551" s="3">
        <v>152</v>
      </c>
      <c r="R551" s="3">
        <v>1976</v>
      </c>
      <c r="S551" s="3">
        <v>5</v>
      </c>
      <c r="T551" s="54">
        <v>132</v>
      </c>
      <c r="U551" s="54">
        <v>2025</v>
      </c>
      <c r="V551" s="54">
        <v>16</v>
      </c>
      <c r="W551" s="3">
        <v>134</v>
      </c>
      <c r="X551" s="3">
        <v>2016</v>
      </c>
      <c r="Y551" s="3">
        <v>2</v>
      </c>
      <c r="Z551" s="54">
        <v>128</v>
      </c>
      <c r="AA551" s="54">
        <v>2010</v>
      </c>
      <c r="AB551" s="54">
        <v>20</v>
      </c>
      <c r="AC551" s="3">
        <v>135</v>
      </c>
      <c r="AD551" s="3">
        <v>1988</v>
      </c>
      <c r="AE551" s="3">
        <v>7</v>
      </c>
      <c r="AF551" s="54">
        <v>145</v>
      </c>
      <c r="AG551" s="54">
        <v>2010</v>
      </c>
      <c r="AH551" s="54">
        <v>20</v>
      </c>
      <c r="AI551" s="3">
        <v>144</v>
      </c>
      <c r="AJ551" s="3">
        <v>1972</v>
      </c>
      <c r="AK551" s="3">
        <v>8</v>
      </c>
      <c r="AL551" s="54">
        <v>129</v>
      </c>
      <c r="AM551" s="54">
        <v>2018</v>
      </c>
      <c r="AN551" s="54">
        <v>17</v>
      </c>
      <c r="AO551" s="3">
        <v>158</v>
      </c>
      <c r="AP551" s="3">
        <v>1976</v>
      </c>
      <c r="AQ551" s="3">
        <v>14</v>
      </c>
    </row>
    <row r="552" spans="1:43" x14ac:dyDescent="0.25">
      <c r="A552" s="3">
        <v>23125050</v>
      </c>
      <c r="B552" s="3" t="s">
        <v>3125</v>
      </c>
      <c r="C552" s="3">
        <v>6.6494444440000002</v>
      </c>
      <c r="D552" s="3">
        <v>-74.061388890000003</v>
      </c>
      <c r="E552" s="3">
        <v>168</v>
      </c>
      <c r="F552" s="3" t="s">
        <v>786</v>
      </c>
      <c r="G552" s="3" t="s">
        <v>50</v>
      </c>
      <c r="H552" s="54">
        <v>117.8</v>
      </c>
      <c r="I552" s="54">
        <v>2011</v>
      </c>
      <c r="J552" s="54">
        <v>8</v>
      </c>
      <c r="K552" s="3">
        <v>104.5</v>
      </c>
      <c r="L552" s="3">
        <v>2010</v>
      </c>
      <c r="M552" s="3">
        <v>27</v>
      </c>
      <c r="N552" s="54">
        <v>175</v>
      </c>
      <c r="O552" s="54">
        <v>1985</v>
      </c>
      <c r="P552" s="54">
        <v>30</v>
      </c>
      <c r="Q552" s="3">
        <v>151.30000000000001</v>
      </c>
      <c r="R552" s="3">
        <v>1998</v>
      </c>
      <c r="S552" s="3">
        <v>1</v>
      </c>
      <c r="T552" s="54">
        <v>211.2</v>
      </c>
      <c r="U552" s="54">
        <v>2023</v>
      </c>
      <c r="V552" s="54">
        <v>29</v>
      </c>
      <c r="W552" s="3">
        <v>173.9</v>
      </c>
      <c r="X552" s="3">
        <v>2010</v>
      </c>
      <c r="Y552" s="3">
        <v>2</v>
      </c>
      <c r="Z552" s="54">
        <v>207.7</v>
      </c>
      <c r="AA552" s="54">
        <v>2010</v>
      </c>
      <c r="AB552" s="54">
        <v>10</v>
      </c>
      <c r="AC552" s="3">
        <v>134.4</v>
      </c>
      <c r="AD552" s="3">
        <v>2021</v>
      </c>
      <c r="AE552" s="3">
        <v>16</v>
      </c>
      <c r="AF552" s="54">
        <v>142.4</v>
      </c>
      <c r="AG552" s="54">
        <v>1992</v>
      </c>
      <c r="AH552" s="54">
        <v>6</v>
      </c>
      <c r="AI552" s="3">
        <v>146.80000000000001</v>
      </c>
      <c r="AJ552" s="3">
        <v>1992</v>
      </c>
      <c r="AK552" s="3">
        <v>23</v>
      </c>
      <c r="AL552" s="54">
        <v>135.19999999999999</v>
      </c>
      <c r="AM552" s="54">
        <v>2013</v>
      </c>
      <c r="AN552" s="54">
        <v>13</v>
      </c>
      <c r="AO552" s="3">
        <v>128</v>
      </c>
      <c r="AP552" s="3">
        <v>2003</v>
      </c>
      <c r="AQ552" s="3">
        <v>28</v>
      </c>
    </row>
    <row r="553" spans="1:43" x14ac:dyDescent="0.25">
      <c r="A553" s="3">
        <v>23125060</v>
      </c>
      <c r="B553" s="3" t="s">
        <v>3126</v>
      </c>
      <c r="C553" s="3">
        <v>5.7583333330000004</v>
      </c>
      <c r="D553" s="3">
        <v>-73.91333333</v>
      </c>
      <c r="E553" s="3">
        <v>1690</v>
      </c>
      <c r="F553" s="3" t="s">
        <v>439</v>
      </c>
      <c r="G553" s="3" t="s">
        <v>50</v>
      </c>
      <c r="H553" s="54">
        <v>84</v>
      </c>
      <c r="I553" s="54">
        <v>1997</v>
      </c>
      <c r="J553" s="54">
        <v>2</v>
      </c>
      <c r="K553" s="3">
        <v>103</v>
      </c>
      <c r="L553" s="3">
        <v>1999</v>
      </c>
      <c r="M553" s="3">
        <v>21</v>
      </c>
      <c r="N553" s="54">
        <v>109</v>
      </c>
      <c r="O553" s="54">
        <v>1979</v>
      </c>
      <c r="P553" s="54">
        <v>16</v>
      </c>
      <c r="Q553" s="3">
        <v>133</v>
      </c>
      <c r="R553" s="3">
        <v>1997</v>
      </c>
      <c r="S553" s="3">
        <v>1</v>
      </c>
      <c r="T553" s="54">
        <v>124.2</v>
      </c>
      <c r="U553" s="54">
        <v>2001</v>
      </c>
      <c r="V553" s="54">
        <v>8</v>
      </c>
      <c r="W553" s="3">
        <v>100.2</v>
      </c>
      <c r="X553" s="3">
        <v>1997</v>
      </c>
      <c r="Y553" s="3">
        <v>5</v>
      </c>
      <c r="Z553" s="54">
        <v>90.5</v>
      </c>
      <c r="AA553" s="54">
        <v>2013</v>
      </c>
      <c r="AB553" s="54">
        <v>22</v>
      </c>
      <c r="AC553" s="3">
        <v>126.5</v>
      </c>
      <c r="AD553" s="3">
        <v>1979</v>
      </c>
      <c r="AE553" s="3">
        <v>31</v>
      </c>
      <c r="AF553" s="54">
        <v>120.2</v>
      </c>
      <c r="AG553" s="54">
        <v>2020</v>
      </c>
      <c r="AH553" s="54">
        <v>1</v>
      </c>
      <c r="AI553" s="3">
        <v>99.1</v>
      </c>
      <c r="AJ553" s="3">
        <v>2024</v>
      </c>
      <c r="AK553" s="3">
        <v>2</v>
      </c>
      <c r="AL553" s="54">
        <v>124</v>
      </c>
      <c r="AM553" s="54">
        <v>2007</v>
      </c>
      <c r="AN553" s="54">
        <v>21</v>
      </c>
      <c r="AO553" s="3">
        <v>117</v>
      </c>
      <c r="AP553" s="3">
        <v>1981</v>
      </c>
      <c r="AQ553" s="3">
        <v>5</v>
      </c>
    </row>
    <row r="554" spans="1:43" x14ac:dyDescent="0.25">
      <c r="A554" s="3">
        <v>23125080</v>
      </c>
      <c r="B554" s="3" t="s">
        <v>3127</v>
      </c>
      <c r="C554" s="3">
        <v>5.6617222219999999</v>
      </c>
      <c r="D554" s="3">
        <v>-74.184611110000006</v>
      </c>
      <c r="E554" s="3">
        <v>1100</v>
      </c>
      <c r="F554" s="3" t="s">
        <v>1471</v>
      </c>
      <c r="G554" s="3" t="s">
        <v>504</v>
      </c>
      <c r="H554" s="54">
        <v>130</v>
      </c>
      <c r="I554" s="54">
        <v>2003</v>
      </c>
      <c r="J554" s="54">
        <v>12</v>
      </c>
      <c r="K554" s="3">
        <v>103</v>
      </c>
      <c r="L554" s="3">
        <v>2016</v>
      </c>
      <c r="M554" s="3">
        <v>24</v>
      </c>
      <c r="N554" s="54">
        <v>166.2</v>
      </c>
      <c r="O554" s="54">
        <v>1978</v>
      </c>
      <c r="P554" s="54">
        <v>28</v>
      </c>
      <c r="Q554" s="3">
        <v>149</v>
      </c>
      <c r="R554" s="3">
        <v>1961</v>
      </c>
      <c r="S554" s="3">
        <v>24</v>
      </c>
      <c r="T554" s="54">
        <v>143.69999999999999</v>
      </c>
      <c r="U554" s="54">
        <v>1992</v>
      </c>
      <c r="V554" s="54">
        <v>30</v>
      </c>
      <c r="W554" s="3">
        <v>140</v>
      </c>
      <c r="X554" s="3">
        <v>1995</v>
      </c>
      <c r="Y554" s="3">
        <v>7</v>
      </c>
      <c r="Z554" s="54">
        <v>118</v>
      </c>
      <c r="AA554" s="54">
        <v>2010</v>
      </c>
      <c r="AB554" s="54">
        <v>30</v>
      </c>
      <c r="AC554" s="3">
        <v>141</v>
      </c>
      <c r="AD554" s="3">
        <v>1984</v>
      </c>
      <c r="AE554" s="3">
        <v>1</v>
      </c>
      <c r="AF554" s="54">
        <v>138.19999999999999</v>
      </c>
      <c r="AG554" s="54">
        <v>1988</v>
      </c>
      <c r="AH554" s="54">
        <v>9</v>
      </c>
      <c r="AI554" s="3">
        <v>130</v>
      </c>
      <c r="AJ554" s="3">
        <v>2009</v>
      </c>
      <c r="AK554" s="3">
        <v>6</v>
      </c>
      <c r="AL554" s="54">
        <v>121.5</v>
      </c>
      <c r="AM554" s="54">
        <v>2002</v>
      </c>
      <c r="AN554" s="54">
        <v>18</v>
      </c>
      <c r="AO554" s="3">
        <v>116</v>
      </c>
      <c r="AP554" s="3">
        <v>1995</v>
      </c>
      <c r="AQ554" s="3">
        <v>3</v>
      </c>
    </row>
    <row r="555" spans="1:43" x14ac:dyDescent="0.25">
      <c r="A555" s="3">
        <v>23125090</v>
      </c>
      <c r="B555" s="3" t="s">
        <v>3128</v>
      </c>
      <c r="C555" s="3">
        <v>5.649472222</v>
      </c>
      <c r="D555" s="3">
        <v>-73.981027780000005</v>
      </c>
      <c r="E555" s="3">
        <v>1225</v>
      </c>
      <c r="F555" s="3" t="s">
        <v>560</v>
      </c>
      <c r="G555" s="3" t="s">
        <v>504</v>
      </c>
      <c r="H555" s="54">
        <v>65.900000000000006</v>
      </c>
      <c r="I555" s="54">
        <v>2006</v>
      </c>
      <c r="J555" s="54">
        <v>9</v>
      </c>
      <c r="K555" s="3">
        <v>77.599999999999994</v>
      </c>
      <c r="L555" s="3">
        <v>2009</v>
      </c>
      <c r="M555" s="3">
        <v>7</v>
      </c>
      <c r="N555" s="54">
        <v>107.4</v>
      </c>
      <c r="O555" s="54">
        <v>1995</v>
      </c>
      <c r="P555" s="54">
        <v>29</v>
      </c>
      <c r="Q555" s="3">
        <v>84.5</v>
      </c>
      <c r="R555" s="3">
        <v>2014</v>
      </c>
      <c r="S555" s="3">
        <v>4</v>
      </c>
      <c r="T555" s="54">
        <v>73.5</v>
      </c>
      <c r="U555" s="54">
        <v>2002</v>
      </c>
      <c r="V555" s="54">
        <v>20</v>
      </c>
      <c r="W555" s="3">
        <v>62.5</v>
      </c>
      <c r="X555" s="3">
        <v>1999</v>
      </c>
      <c r="Y555" s="3">
        <v>14</v>
      </c>
      <c r="Z555" s="54">
        <v>56.3</v>
      </c>
      <c r="AA555" s="54">
        <v>2002</v>
      </c>
      <c r="AB555" s="54">
        <v>5</v>
      </c>
      <c r="AC555" s="3">
        <v>114.3</v>
      </c>
      <c r="AD555" s="3">
        <v>2017</v>
      </c>
      <c r="AE555" s="3">
        <v>15</v>
      </c>
      <c r="AF555" s="54">
        <v>83.6</v>
      </c>
      <c r="AG555" s="54">
        <v>2018</v>
      </c>
      <c r="AH555" s="54">
        <v>28</v>
      </c>
      <c r="AI555" s="3">
        <v>92.7</v>
      </c>
      <c r="AJ555" s="3">
        <v>2006</v>
      </c>
      <c r="AK555" s="3">
        <v>21</v>
      </c>
      <c r="AL555" s="54">
        <v>103.5</v>
      </c>
      <c r="AM555" s="54">
        <v>1997</v>
      </c>
      <c r="AN555" s="54">
        <v>12</v>
      </c>
      <c r="AO555" s="3">
        <v>91.5</v>
      </c>
      <c r="AP555" s="3">
        <v>2003</v>
      </c>
      <c r="AQ555" s="3">
        <v>2</v>
      </c>
    </row>
    <row r="556" spans="1:43" x14ac:dyDescent="0.25">
      <c r="A556" s="3">
        <v>23125100</v>
      </c>
      <c r="B556" s="3" t="s">
        <v>3129</v>
      </c>
      <c r="C556" s="3">
        <v>5.5149166669999996</v>
      </c>
      <c r="D556" s="3">
        <v>-73.943111110000004</v>
      </c>
      <c r="E556" s="3">
        <v>2200</v>
      </c>
      <c r="F556" s="3" t="s">
        <v>295</v>
      </c>
      <c r="G556" s="3" t="s">
        <v>504</v>
      </c>
      <c r="H556" s="54">
        <v>61</v>
      </c>
      <c r="I556" s="54">
        <v>1965</v>
      </c>
      <c r="J556" s="54">
        <v>14</v>
      </c>
      <c r="K556" s="3">
        <v>60</v>
      </c>
      <c r="L556" s="3">
        <v>1968</v>
      </c>
      <c r="M556" s="3">
        <v>13</v>
      </c>
      <c r="N556" s="54">
        <v>67</v>
      </c>
      <c r="O556" s="54">
        <v>2011</v>
      </c>
      <c r="P556" s="54">
        <v>1</v>
      </c>
      <c r="Q556" s="3">
        <v>110</v>
      </c>
      <c r="R556" s="3">
        <v>2011</v>
      </c>
      <c r="S556" s="3">
        <v>11</v>
      </c>
      <c r="T556" s="54">
        <v>101</v>
      </c>
      <c r="U556" s="54">
        <v>1979</v>
      </c>
      <c r="V556" s="54">
        <v>2</v>
      </c>
      <c r="W556" s="3">
        <v>67</v>
      </c>
      <c r="X556" s="3">
        <v>1987</v>
      </c>
      <c r="Y556" s="3">
        <v>6</v>
      </c>
      <c r="Z556" s="54">
        <v>80</v>
      </c>
      <c r="AA556" s="54">
        <v>1973</v>
      </c>
      <c r="AB556" s="54">
        <v>26</v>
      </c>
      <c r="AC556" s="3">
        <v>71</v>
      </c>
      <c r="AD556" s="3">
        <v>1993</v>
      </c>
      <c r="AE556" s="3">
        <v>15</v>
      </c>
      <c r="AF556" s="54">
        <v>90</v>
      </c>
      <c r="AG556" s="54">
        <v>1966</v>
      </c>
      <c r="AH556" s="54">
        <v>17</v>
      </c>
      <c r="AI556" s="3">
        <v>110</v>
      </c>
      <c r="AJ556" s="3">
        <v>1973</v>
      </c>
      <c r="AK556" s="3">
        <v>3</v>
      </c>
      <c r="AL556" s="54">
        <v>76</v>
      </c>
      <c r="AM556" s="54">
        <v>2011</v>
      </c>
      <c r="AN556" s="54">
        <v>17</v>
      </c>
      <c r="AO556" s="3">
        <v>70</v>
      </c>
      <c r="AP556" s="3">
        <v>1972</v>
      </c>
      <c r="AQ556" s="3">
        <v>21</v>
      </c>
    </row>
    <row r="557" spans="1:43" x14ac:dyDescent="0.25">
      <c r="A557" s="3">
        <v>23125120</v>
      </c>
      <c r="B557" s="3" t="s">
        <v>3130</v>
      </c>
      <c r="C557" s="3">
        <v>6.3086111110000003</v>
      </c>
      <c r="D557" s="3">
        <v>-73.952222219999996</v>
      </c>
      <c r="E557" s="3">
        <v>198</v>
      </c>
      <c r="F557" s="3" t="s">
        <v>771</v>
      </c>
      <c r="G557" s="3" t="s">
        <v>50</v>
      </c>
      <c r="H557" s="54">
        <v>188.2</v>
      </c>
      <c r="I557" s="54">
        <v>2016</v>
      </c>
      <c r="J557" s="54">
        <v>29</v>
      </c>
      <c r="K557" s="3">
        <v>100</v>
      </c>
      <c r="L557" s="3">
        <v>1980</v>
      </c>
      <c r="M557" s="3">
        <v>20</v>
      </c>
      <c r="N557" s="54">
        <v>130.80000000000001</v>
      </c>
      <c r="O557" s="54">
        <v>2003</v>
      </c>
      <c r="P557" s="54">
        <v>30</v>
      </c>
      <c r="Q557" s="3">
        <v>134.6</v>
      </c>
      <c r="R557" s="3">
        <v>1986</v>
      </c>
      <c r="S557" s="3">
        <v>22</v>
      </c>
      <c r="T557" s="54">
        <v>133</v>
      </c>
      <c r="U557" s="54">
        <v>1978</v>
      </c>
      <c r="V557" s="54">
        <v>15</v>
      </c>
      <c r="W557" s="3">
        <v>133.9</v>
      </c>
      <c r="X557" s="3">
        <v>2022</v>
      </c>
      <c r="Y557" s="3">
        <v>6</v>
      </c>
      <c r="Z557" s="54">
        <v>123.6</v>
      </c>
      <c r="AA557" s="54">
        <v>2006</v>
      </c>
      <c r="AB557" s="54">
        <v>26</v>
      </c>
      <c r="AC557" s="3">
        <v>163.1</v>
      </c>
      <c r="AD557" s="3">
        <v>1980</v>
      </c>
      <c r="AE557" s="3">
        <v>31</v>
      </c>
      <c r="AF557" s="54">
        <v>124.8</v>
      </c>
      <c r="AG557" s="54">
        <v>2010</v>
      </c>
      <c r="AH557" s="54">
        <v>19</v>
      </c>
      <c r="AI557" s="3">
        <v>146</v>
      </c>
      <c r="AJ557" s="3">
        <v>1977</v>
      </c>
      <c r="AK557" s="3">
        <v>7</v>
      </c>
      <c r="AL557" s="54">
        <v>153.4</v>
      </c>
      <c r="AM557" s="54">
        <v>1994</v>
      </c>
      <c r="AN557" s="54">
        <v>4</v>
      </c>
      <c r="AO557" s="3">
        <v>118.5</v>
      </c>
      <c r="AP557" s="3">
        <v>2008</v>
      </c>
      <c r="AQ557" s="3">
        <v>4</v>
      </c>
    </row>
    <row r="558" spans="1:43" x14ac:dyDescent="0.25">
      <c r="A558" s="3">
        <v>23125130</v>
      </c>
      <c r="B558" s="3" t="s">
        <v>3131</v>
      </c>
      <c r="C558" s="3">
        <v>6.221388889</v>
      </c>
      <c r="D558" s="3">
        <v>-73.808888890000006</v>
      </c>
      <c r="E558" s="3">
        <v>935</v>
      </c>
      <c r="F558" s="3" t="s">
        <v>2187</v>
      </c>
      <c r="G558" s="3" t="s">
        <v>50</v>
      </c>
      <c r="H558" s="54">
        <v>90.6</v>
      </c>
      <c r="I558" s="54">
        <v>2005</v>
      </c>
      <c r="J558" s="54">
        <v>14</v>
      </c>
      <c r="K558" s="3">
        <v>140.4</v>
      </c>
      <c r="L558" s="3">
        <v>1995</v>
      </c>
      <c r="M558" s="3">
        <v>20</v>
      </c>
      <c r="N558" s="54">
        <v>127</v>
      </c>
      <c r="O558" s="54">
        <v>1978</v>
      </c>
      <c r="P558" s="54">
        <v>28</v>
      </c>
      <c r="Q558" s="3">
        <v>115</v>
      </c>
      <c r="R558" s="3">
        <v>2018</v>
      </c>
      <c r="S558" s="3">
        <v>26</v>
      </c>
      <c r="T558" s="54">
        <v>129</v>
      </c>
      <c r="U558" s="54">
        <v>2002</v>
      </c>
      <c r="V558" s="54">
        <v>15</v>
      </c>
      <c r="W558" s="3">
        <v>135</v>
      </c>
      <c r="X558" s="3">
        <v>1980</v>
      </c>
      <c r="Y558" s="3">
        <v>4</v>
      </c>
      <c r="Z558" s="54">
        <v>105</v>
      </c>
      <c r="AA558" s="54">
        <v>2021</v>
      </c>
      <c r="AB558" s="54">
        <v>31</v>
      </c>
      <c r="AC558" s="3">
        <v>123</v>
      </c>
      <c r="AD558" s="3">
        <v>1998</v>
      </c>
      <c r="AE558" s="3">
        <v>20</v>
      </c>
      <c r="AF558" s="54">
        <v>115</v>
      </c>
      <c r="AG558" s="54">
        <v>2019</v>
      </c>
      <c r="AH558" s="54">
        <v>30</v>
      </c>
      <c r="AI558" s="3">
        <v>105.2</v>
      </c>
      <c r="AJ558" s="3">
        <v>1987</v>
      </c>
      <c r="AK558" s="3">
        <v>8</v>
      </c>
      <c r="AL558" s="54">
        <v>100</v>
      </c>
      <c r="AM558" s="54">
        <v>1977</v>
      </c>
      <c r="AN558" s="54">
        <v>14</v>
      </c>
      <c r="AO558" s="3">
        <v>110</v>
      </c>
      <c r="AP558" s="3">
        <v>2003</v>
      </c>
      <c r="AQ558" s="3">
        <v>4</v>
      </c>
    </row>
    <row r="559" spans="1:43" x14ac:dyDescent="0.25">
      <c r="A559" s="3">
        <v>23125140</v>
      </c>
      <c r="B559" s="3" t="s">
        <v>3132</v>
      </c>
      <c r="C559" s="3">
        <v>5.5208333329999997</v>
      </c>
      <c r="D559" s="3">
        <v>-74.182416669999995</v>
      </c>
      <c r="E559" s="3">
        <v>1250</v>
      </c>
      <c r="F559" s="3" t="s">
        <v>550</v>
      </c>
      <c r="G559" s="3" t="s">
        <v>504</v>
      </c>
      <c r="H559" s="54">
        <v>74.400000000000006</v>
      </c>
      <c r="I559" s="54">
        <v>2018</v>
      </c>
      <c r="J559" s="54">
        <v>12</v>
      </c>
      <c r="K559" s="3">
        <v>82.2</v>
      </c>
      <c r="L559" s="3">
        <v>1995</v>
      </c>
      <c r="M559" s="3">
        <v>20</v>
      </c>
      <c r="N559" s="54">
        <v>104.3</v>
      </c>
      <c r="O559" s="54">
        <v>2005</v>
      </c>
      <c r="P559" s="54">
        <v>17</v>
      </c>
      <c r="Q559" s="3">
        <v>127.4</v>
      </c>
      <c r="R559" s="3">
        <v>2021</v>
      </c>
      <c r="S559" s="3">
        <v>2</v>
      </c>
      <c r="T559" s="54">
        <v>117.3</v>
      </c>
      <c r="U559" s="54">
        <v>2006</v>
      </c>
      <c r="V559" s="54">
        <v>1</v>
      </c>
      <c r="W559" s="3">
        <v>140</v>
      </c>
      <c r="X559" s="3">
        <v>1994</v>
      </c>
      <c r="Y559" s="3">
        <v>11</v>
      </c>
      <c r="Z559" s="54">
        <v>85.4</v>
      </c>
      <c r="AA559" s="54">
        <v>2019</v>
      </c>
      <c r="AB559" s="54">
        <v>14</v>
      </c>
      <c r="AC559" s="3">
        <v>125.8</v>
      </c>
      <c r="AD559" s="3">
        <v>2025</v>
      </c>
      <c r="AE559" s="3">
        <v>13</v>
      </c>
      <c r="AF559" s="54">
        <v>107.4</v>
      </c>
      <c r="AG559" s="54">
        <v>2011</v>
      </c>
      <c r="AH559" s="54">
        <v>6</v>
      </c>
      <c r="AI559" s="3">
        <v>138</v>
      </c>
      <c r="AJ559" s="3">
        <v>1992</v>
      </c>
      <c r="AK559" s="3">
        <v>9</v>
      </c>
      <c r="AL559" s="54">
        <v>98.4</v>
      </c>
      <c r="AM559" s="54">
        <v>2010</v>
      </c>
      <c r="AN559" s="54">
        <v>1</v>
      </c>
      <c r="AO559" s="3">
        <v>116.4</v>
      </c>
      <c r="AP559" s="3">
        <v>2025</v>
      </c>
      <c r="AQ559" s="3">
        <v>4</v>
      </c>
    </row>
    <row r="560" spans="1:43" x14ac:dyDescent="0.25">
      <c r="A560" s="3">
        <v>23125150</v>
      </c>
      <c r="B560" s="3" t="s">
        <v>3133</v>
      </c>
      <c r="C560" s="3">
        <v>5.2717499999999999</v>
      </c>
      <c r="D560" s="3">
        <v>-74.196777780000005</v>
      </c>
      <c r="E560" s="3">
        <v>1575</v>
      </c>
      <c r="F560" s="3" t="s">
        <v>3134</v>
      </c>
      <c r="G560" s="3" t="s">
        <v>293</v>
      </c>
      <c r="H560" s="54">
        <v>92.6</v>
      </c>
      <c r="I560" s="54">
        <v>2012</v>
      </c>
      <c r="J560" s="54">
        <v>10</v>
      </c>
      <c r="K560" s="3">
        <v>100</v>
      </c>
      <c r="L560" s="3">
        <v>2018</v>
      </c>
      <c r="M560" s="3">
        <v>15</v>
      </c>
      <c r="N560" s="54">
        <v>101</v>
      </c>
      <c r="O560" s="54">
        <v>1998</v>
      </c>
      <c r="P560" s="54">
        <v>16</v>
      </c>
      <c r="Q560" s="3">
        <v>104</v>
      </c>
      <c r="R560" s="3">
        <v>2019</v>
      </c>
      <c r="S560" s="3">
        <v>21</v>
      </c>
      <c r="T560" s="54">
        <v>99.2</v>
      </c>
      <c r="U560" s="54">
        <v>2005</v>
      </c>
      <c r="V560" s="54">
        <v>2</v>
      </c>
      <c r="W560" s="3">
        <v>59.2</v>
      </c>
      <c r="X560" s="3">
        <v>2006</v>
      </c>
      <c r="Y560" s="3">
        <v>1</v>
      </c>
      <c r="Z560" s="54">
        <v>62.5</v>
      </c>
      <c r="AA560" s="54">
        <v>2023</v>
      </c>
      <c r="AB560" s="54">
        <v>28</v>
      </c>
      <c r="AC560" s="3">
        <v>49</v>
      </c>
      <c r="AD560" s="3">
        <v>2022</v>
      </c>
      <c r="AE560" s="3">
        <v>16</v>
      </c>
      <c r="AF560" s="54">
        <v>80.7</v>
      </c>
      <c r="AG560" s="54">
        <v>2005</v>
      </c>
      <c r="AH560" s="54">
        <v>29</v>
      </c>
      <c r="AI560" s="3">
        <v>120.3</v>
      </c>
      <c r="AJ560" s="3">
        <v>2005</v>
      </c>
      <c r="AK560" s="3">
        <v>29</v>
      </c>
      <c r="AL560" s="54">
        <v>95.6</v>
      </c>
      <c r="AM560" s="54">
        <v>2007</v>
      </c>
      <c r="AN560" s="54">
        <v>2</v>
      </c>
      <c r="AO560" s="3">
        <v>110.3</v>
      </c>
      <c r="AP560" s="3">
        <v>1997</v>
      </c>
      <c r="AQ560" s="3">
        <v>16</v>
      </c>
    </row>
    <row r="561" spans="1:43" x14ac:dyDescent="0.25">
      <c r="A561" s="3">
        <v>23130010</v>
      </c>
      <c r="B561" s="3" t="s">
        <v>3135</v>
      </c>
      <c r="C561" s="3">
        <v>6.8777777779999996</v>
      </c>
      <c r="D561" s="3">
        <v>-74.031388890000002</v>
      </c>
      <c r="E561" s="3">
        <v>100</v>
      </c>
      <c r="F561" s="3" t="s">
        <v>51</v>
      </c>
      <c r="G561" s="3" t="s">
        <v>50</v>
      </c>
      <c r="H561" s="54">
        <v>88</v>
      </c>
      <c r="I561" s="54">
        <v>1960</v>
      </c>
      <c r="J561" s="54">
        <v>19</v>
      </c>
      <c r="K561" s="3">
        <v>91.5</v>
      </c>
      <c r="L561" s="3">
        <v>2010</v>
      </c>
      <c r="M561" s="3">
        <v>7</v>
      </c>
      <c r="N561" s="54">
        <v>125.2</v>
      </c>
      <c r="O561" s="54">
        <v>2013</v>
      </c>
      <c r="P561" s="54">
        <v>24</v>
      </c>
      <c r="Q561" s="3">
        <v>155</v>
      </c>
      <c r="R561" s="3">
        <v>1990</v>
      </c>
      <c r="S561" s="3">
        <v>15</v>
      </c>
      <c r="T561" s="54">
        <v>180</v>
      </c>
      <c r="U561" s="54">
        <v>1973</v>
      </c>
      <c r="V561" s="54">
        <v>7</v>
      </c>
      <c r="W561" s="3">
        <v>145</v>
      </c>
      <c r="X561" s="3">
        <v>1998</v>
      </c>
      <c r="Y561" s="3">
        <v>21</v>
      </c>
      <c r="Z561" s="54">
        <v>130</v>
      </c>
      <c r="AA561" s="54">
        <v>2000</v>
      </c>
      <c r="AB561" s="54">
        <v>29</v>
      </c>
      <c r="AC561" s="3">
        <v>136.5</v>
      </c>
      <c r="AD561" s="3">
        <v>2021</v>
      </c>
      <c r="AE561" s="3">
        <v>23</v>
      </c>
      <c r="AF561" s="54">
        <v>135</v>
      </c>
      <c r="AG561" s="54">
        <v>1994</v>
      </c>
      <c r="AH561" s="54">
        <v>20</v>
      </c>
      <c r="AI561" s="3">
        <v>155</v>
      </c>
      <c r="AJ561" s="3">
        <v>1976</v>
      </c>
      <c r="AK561" s="3">
        <v>13</v>
      </c>
      <c r="AL561" s="54">
        <v>135</v>
      </c>
      <c r="AM561" s="54">
        <v>1971</v>
      </c>
      <c r="AN561" s="54">
        <v>27</v>
      </c>
      <c r="AO561" s="3">
        <v>134</v>
      </c>
      <c r="AP561" s="3">
        <v>2004</v>
      </c>
      <c r="AQ561" s="3">
        <v>11</v>
      </c>
    </row>
    <row r="562" spans="1:43" x14ac:dyDescent="0.25">
      <c r="A562" s="3">
        <v>23140070</v>
      </c>
      <c r="B562" s="3" t="s">
        <v>3136</v>
      </c>
      <c r="C562" s="3">
        <v>6.7719444439999998</v>
      </c>
      <c r="D562" s="3">
        <v>-73.616388889999996</v>
      </c>
      <c r="E562" s="3">
        <v>183</v>
      </c>
      <c r="F562" s="3" t="s">
        <v>2173</v>
      </c>
      <c r="G562" s="3" t="s">
        <v>50</v>
      </c>
      <c r="H562" s="54">
        <v>93.7</v>
      </c>
      <c r="I562" s="54">
        <v>2022</v>
      </c>
      <c r="J562" s="54">
        <v>14</v>
      </c>
      <c r="K562" s="3">
        <v>119</v>
      </c>
      <c r="L562" s="3">
        <v>2000</v>
      </c>
      <c r="M562" s="3">
        <v>26</v>
      </c>
      <c r="N562" s="54">
        <v>141.4</v>
      </c>
      <c r="O562" s="54">
        <v>2016</v>
      </c>
      <c r="P562" s="54">
        <v>16</v>
      </c>
      <c r="Q562" s="3">
        <v>124.6</v>
      </c>
      <c r="R562" s="3">
        <v>2018</v>
      </c>
      <c r="S562" s="3">
        <v>9</v>
      </c>
      <c r="T562" s="54">
        <v>157.19999999999999</v>
      </c>
      <c r="U562" s="54">
        <v>2024</v>
      </c>
      <c r="V562" s="54">
        <v>4</v>
      </c>
      <c r="W562" s="3">
        <v>136</v>
      </c>
      <c r="X562" s="3">
        <v>2006</v>
      </c>
      <c r="Y562" s="3">
        <v>7</v>
      </c>
      <c r="Z562" s="54">
        <v>114</v>
      </c>
      <c r="AA562" s="54">
        <v>1994</v>
      </c>
      <c r="AB562" s="54">
        <v>6</v>
      </c>
      <c r="AC562" s="3">
        <v>86.7</v>
      </c>
      <c r="AD562" s="3">
        <v>2007</v>
      </c>
      <c r="AE562" s="3">
        <v>17</v>
      </c>
      <c r="AF562" s="54">
        <v>135.19999999999999</v>
      </c>
      <c r="AG562" s="54">
        <v>2019</v>
      </c>
      <c r="AH562" s="54">
        <v>17</v>
      </c>
      <c r="AI562" s="3">
        <v>136</v>
      </c>
      <c r="AJ562" s="3">
        <v>1997</v>
      </c>
      <c r="AK562" s="3">
        <v>10</v>
      </c>
      <c r="AL562" s="54">
        <v>142.80000000000001</v>
      </c>
      <c r="AM562" s="54">
        <v>2011</v>
      </c>
      <c r="AN562" s="54">
        <v>30</v>
      </c>
      <c r="AO562" s="3">
        <v>118.3</v>
      </c>
      <c r="AP562" s="3">
        <v>2013</v>
      </c>
      <c r="AQ562" s="3">
        <v>6</v>
      </c>
    </row>
    <row r="563" spans="1:43" x14ac:dyDescent="0.25">
      <c r="A563" s="3">
        <v>23145020</v>
      </c>
      <c r="B563" s="3" t="s">
        <v>3137</v>
      </c>
      <c r="C563" s="3">
        <v>6.6963888889999996</v>
      </c>
      <c r="D563" s="3">
        <v>-73.510000000000005</v>
      </c>
      <c r="E563" s="3">
        <v>805</v>
      </c>
      <c r="F563" s="3" t="s">
        <v>2173</v>
      </c>
      <c r="G563" s="3" t="s">
        <v>50</v>
      </c>
      <c r="H563" s="54">
        <v>82.2</v>
      </c>
      <c r="I563" s="54">
        <v>1990</v>
      </c>
      <c r="J563" s="54">
        <v>12</v>
      </c>
      <c r="K563" s="3">
        <v>125</v>
      </c>
      <c r="L563" s="3">
        <v>2005</v>
      </c>
      <c r="M563" s="3">
        <v>11</v>
      </c>
      <c r="N563" s="54">
        <v>151</v>
      </c>
      <c r="O563" s="54">
        <v>2004</v>
      </c>
      <c r="P563" s="54">
        <v>27</v>
      </c>
      <c r="Q563" s="3">
        <v>107.7</v>
      </c>
      <c r="R563" s="3">
        <v>2018</v>
      </c>
      <c r="S563" s="3">
        <v>26</v>
      </c>
      <c r="T563" s="54">
        <v>113</v>
      </c>
      <c r="U563" s="54">
        <v>1996</v>
      </c>
      <c r="V563" s="54">
        <v>7</v>
      </c>
      <c r="W563" s="3">
        <v>112</v>
      </c>
      <c r="X563" s="3">
        <v>1987</v>
      </c>
      <c r="Y563" s="3">
        <v>14</v>
      </c>
      <c r="Z563" s="54">
        <v>91</v>
      </c>
      <c r="AA563" s="54">
        <v>2023</v>
      </c>
      <c r="AB563" s="54">
        <v>23</v>
      </c>
      <c r="AC563" s="3">
        <v>105</v>
      </c>
      <c r="AD563" s="3">
        <v>2002</v>
      </c>
      <c r="AE563" s="3">
        <v>28</v>
      </c>
      <c r="AF563" s="54">
        <v>162.69999999999999</v>
      </c>
      <c r="AG563" s="54">
        <v>1977</v>
      </c>
      <c r="AH563" s="54">
        <v>14</v>
      </c>
      <c r="AI563" s="3">
        <v>122</v>
      </c>
      <c r="AJ563" s="3">
        <v>1996</v>
      </c>
      <c r="AK563" s="3">
        <v>11</v>
      </c>
      <c r="AL563" s="54">
        <v>114.3</v>
      </c>
      <c r="AM563" s="54">
        <v>2024</v>
      </c>
      <c r="AN563" s="54">
        <v>10</v>
      </c>
      <c r="AO563" s="3">
        <v>120</v>
      </c>
      <c r="AP563" s="3">
        <v>1995</v>
      </c>
      <c r="AQ563" s="3">
        <v>11</v>
      </c>
    </row>
    <row r="564" spans="1:43" x14ac:dyDescent="0.25">
      <c r="A564" s="3">
        <v>23147020</v>
      </c>
      <c r="B564" s="3" t="s">
        <v>3138</v>
      </c>
      <c r="C564" s="3">
        <v>6.7736111110000001</v>
      </c>
      <c r="D564" s="3">
        <v>-73.935000000000002</v>
      </c>
      <c r="E564" s="3">
        <v>90</v>
      </c>
      <c r="F564" s="3" t="s">
        <v>762</v>
      </c>
      <c r="G564" s="3" t="s">
        <v>50</v>
      </c>
      <c r="H564" s="54">
        <v>110</v>
      </c>
      <c r="I564" s="54">
        <v>1998</v>
      </c>
      <c r="J564" s="54">
        <v>26</v>
      </c>
      <c r="K564" s="3">
        <v>124</v>
      </c>
      <c r="L564" s="3">
        <v>1994</v>
      </c>
      <c r="M564" s="3">
        <v>21</v>
      </c>
      <c r="N564" s="54">
        <v>162</v>
      </c>
      <c r="O564" s="54">
        <v>2020</v>
      </c>
      <c r="P564" s="54">
        <v>31</v>
      </c>
      <c r="Q564" s="3">
        <v>135</v>
      </c>
      <c r="R564" s="3">
        <v>2005</v>
      </c>
      <c r="S564" s="3">
        <v>19</v>
      </c>
      <c r="T564" s="54">
        <v>135</v>
      </c>
      <c r="U564" s="54">
        <v>2024</v>
      </c>
      <c r="V564" s="54">
        <v>7</v>
      </c>
      <c r="W564" s="3">
        <v>135</v>
      </c>
      <c r="X564" s="3">
        <v>1989</v>
      </c>
      <c r="Y564" s="3">
        <v>2</v>
      </c>
      <c r="Z564" s="54">
        <v>130</v>
      </c>
      <c r="AA564" s="54">
        <v>2005</v>
      </c>
      <c r="AB564" s="54">
        <v>2</v>
      </c>
      <c r="AC564" s="3">
        <v>132</v>
      </c>
      <c r="AD564" s="3">
        <v>2014</v>
      </c>
      <c r="AE564" s="3">
        <v>22</v>
      </c>
      <c r="AF564" s="54">
        <v>130</v>
      </c>
      <c r="AG564" s="54">
        <v>2021</v>
      </c>
      <c r="AH564" s="54">
        <v>26</v>
      </c>
      <c r="AI564" s="3">
        <v>135</v>
      </c>
      <c r="AJ564" s="3">
        <v>2016</v>
      </c>
      <c r="AK564" s="3">
        <v>11</v>
      </c>
      <c r="AL564" s="54">
        <v>125</v>
      </c>
      <c r="AM564" s="54">
        <v>1995</v>
      </c>
      <c r="AN564" s="54">
        <v>7</v>
      </c>
      <c r="AO564" s="3">
        <v>135</v>
      </c>
      <c r="AP564" s="3">
        <v>2019</v>
      </c>
      <c r="AQ564" s="3">
        <v>2</v>
      </c>
    </row>
    <row r="565" spans="1:43" x14ac:dyDescent="0.25">
      <c r="A565" s="3">
        <v>23155030</v>
      </c>
      <c r="B565" s="3" t="s">
        <v>3139</v>
      </c>
      <c r="C565" s="3">
        <v>7.0263888889999997</v>
      </c>
      <c r="D565" s="3">
        <v>-73.808611110000001</v>
      </c>
      <c r="E565" s="3">
        <v>126</v>
      </c>
      <c r="F565" s="3" t="s">
        <v>51</v>
      </c>
      <c r="G565" s="3" t="s">
        <v>50</v>
      </c>
      <c r="H565" s="54">
        <v>62.4</v>
      </c>
      <c r="I565" s="54">
        <v>2018</v>
      </c>
      <c r="J565" s="54">
        <v>14</v>
      </c>
      <c r="K565" s="3">
        <v>48.8</v>
      </c>
      <c r="L565" s="3">
        <v>2022</v>
      </c>
      <c r="M565" s="3">
        <v>8</v>
      </c>
      <c r="N565" s="54">
        <v>99.6</v>
      </c>
      <c r="O565" s="54">
        <v>2017</v>
      </c>
      <c r="P565" s="54">
        <v>11</v>
      </c>
      <c r="Q565" s="3">
        <v>124.5</v>
      </c>
      <c r="R565" s="3">
        <v>2017</v>
      </c>
      <c r="S565" s="3">
        <v>13</v>
      </c>
      <c r="T565" s="54">
        <v>164.1</v>
      </c>
      <c r="U565" s="54">
        <v>2017</v>
      </c>
      <c r="V565" s="54">
        <v>20</v>
      </c>
      <c r="W565" s="3">
        <v>129.19999999999999</v>
      </c>
      <c r="X565" s="3">
        <v>2019</v>
      </c>
      <c r="Y565" s="3">
        <v>11</v>
      </c>
      <c r="Z565" s="54">
        <v>164.8</v>
      </c>
      <c r="AA565" s="54">
        <v>2017</v>
      </c>
      <c r="AB565" s="54">
        <v>19</v>
      </c>
      <c r="AC565" s="3">
        <v>157.6</v>
      </c>
      <c r="AD565" s="3">
        <v>2017</v>
      </c>
      <c r="AE565" s="3">
        <v>11</v>
      </c>
      <c r="AF565" s="54">
        <v>131.9</v>
      </c>
      <c r="AG565" s="54">
        <v>2017</v>
      </c>
      <c r="AH565" s="54">
        <v>9</v>
      </c>
      <c r="AI565" s="3">
        <v>142.9</v>
      </c>
      <c r="AJ565" s="3">
        <v>2023</v>
      </c>
      <c r="AK565" s="3">
        <v>3</v>
      </c>
      <c r="AL565" s="54">
        <v>116.7</v>
      </c>
      <c r="AM565" s="54">
        <v>2016</v>
      </c>
      <c r="AN565" s="54">
        <v>14</v>
      </c>
      <c r="AO565" s="3">
        <v>66.5</v>
      </c>
      <c r="AP565" s="3">
        <v>2017</v>
      </c>
      <c r="AQ565" s="3">
        <v>1</v>
      </c>
    </row>
    <row r="566" spans="1:43" x14ac:dyDescent="0.25">
      <c r="A566" s="3">
        <v>23155040</v>
      </c>
      <c r="B566" s="3" t="s">
        <v>3140</v>
      </c>
      <c r="C566" s="3">
        <v>6.8595555560000001</v>
      </c>
      <c r="D566" s="3">
        <v>-73.765083329999996</v>
      </c>
      <c r="E566" s="3">
        <v>114</v>
      </c>
      <c r="F566" s="3" t="s">
        <v>51</v>
      </c>
      <c r="G566" s="3" t="s">
        <v>50</v>
      </c>
      <c r="H566" s="54">
        <v>132.6</v>
      </c>
      <c r="I566" s="54">
        <v>1942</v>
      </c>
      <c r="J566" s="54">
        <v>3</v>
      </c>
      <c r="K566" s="3">
        <v>111.2</v>
      </c>
      <c r="L566" s="3">
        <v>1958</v>
      </c>
      <c r="M566" s="3">
        <v>14</v>
      </c>
      <c r="N566" s="54">
        <v>158.69999999999999</v>
      </c>
      <c r="O566" s="54">
        <v>1945</v>
      </c>
      <c r="P566" s="54">
        <v>22</v>
      </c>
      <c r="Q566" s="3">
        <v>152.9</v>
      </c>
      <c r="R566" s="3">
        <v>1944</v>
      </c>
      <c r="S566" s="3">
        <v>19</v>
      </c>
      <c r="T566" s="54">
        <v>198.6</v>
      </c>
      <c r="U566" s="54">
        <v>1942</v>
      </c>
      <c r="V566" s="54">
        <v>30</v>
      </c>
      <c r="W566" s="3">
        <v>184.1</v>
      </c>
      <c r="X566" s="3">
        <v>1944</v>
      </c>
      <c r="Y566" s="3">
        <v>7</v>
      </c>
      <c r="Z566" s="54">
        <v>160.5</v>
      </c>
      <c r="AA566" s="54">
        <v>2000</v>
      </c>
      <c r="AB566" s="54">
        <v>17</v>
      </c>
      <c r="AC566" s="3">
        <v>157</v>
      </c>
      <c r="AD566" s="3">
        <v>1942</v>
      </c>
      <c r="AE566" s="3">
        <v>3</v>
      </c>
      <c r="AF566" s="54">
        <v>168.9</v>
      </c>
      <c r="AG566" s="54">
        <v>1943</v>
      </c>
      <c r="AH566" s="54">
        <v>26</v>
      </c>
      <c r="AI566" s="3">
        <v>174.2</v>
      </c>
      <c r="AJ566" s="3">
        <v>1946</v>
      </c>
      <c r="AK566" s="3">
        <v>29</v>
      </c>
      <c r="AL566" s="54">
        <v>143.80000000000001</v>
      </c>
      <c r="AM566" s="54">
        <v>2003</v>
      </c>
      <c r="AN566" s="54">
        <v>10</v>
      </c>
      <c r="AO566" s="3">
        <v>149.80000000000001</v>
      </c>
      <c r="AP566" s="3">
        <v>1940</v>
      </c>
      <c r="AQ566" s="3">
        <v>20</v>
      </c>
    </row>
    <row r="567" spans="1:43" x14ac:dyDescent="0.25">
      <c r="A567" s="3">
        <v>23160010</v>
      </c>
      <c r="B567" s="3" t="s">
        <v>3141</v>
      </c>
      <c r="C567" s="3">
        <v>7.0894444439999997</v>
      </c>
      <c r="D567" s="3">
        <v>-73.944166670000001</v>
      </c>
      <c r="E567" s="3">
        <v>85</v>
      </c>
      <c r="F567" s="3" t="s">
        <v>1343</v>
      </c>
      <c r="G567" s="3" t="s">
        <v>58</v>
      </c>
      <c r="H567" s="54">
        <v>210</v>
      </c>
      <c r="I567" s="54">
        <v>2015</v>
      </c>
      <c r="J567" s="54">
        <v>16</v>
      </c>
      <c r="K567" s="3">
        <v>115</v>
      </c>
      <c r="L567" s="3">
        <v>1992</v>
      </c>
      <c r="M567" s="3">
        <v>7</v>
      </c>
      <c r="N567" s="54">
        <v>140</v>
      </c>
      <c r="O567" s="54">
        <v>2007</v>
      </c>
      <c r="P567" s="54">
        <v>26</v>
      </c>
      <c r="Q567" s="3">
        <v>213</v>
      </c>
      <c r="R567" s="3">
        <v>1979</v>
      </c>
      <c r="S567" s="3">
        <v>17</v>
      </c>
      <c r="T567" s="54">
        <v>145</v>
      </c>
      <c r="U567" s="54">
        <v>2024</v>
      </c>
      <c r="V567" s="54">
        <v>27</v>
      </c>
      <c r="W567" s="3">
        <v>132</v>
      </c>
      <c r="X567" s="3">
        <v>2020</v>
      </c>
      <c r="Y567" s="3">
        <v>27</v>
      </c>
      <c r="Z567" s="54">
        <v>136</v>
      </c>
      <c r="AA567" s="54">
        <v>1989</v>
      </c>
      <c r="AB567" s="54">
        <v>29</v>
      </c>
      <c r="AC567" s="3">
        <v>154</v>
      </c>
      <c r="AD567" s="3">
        <v>2022</v>
      </c>
      <c r="AE567" s="3">
        <v>15</v>
      </c>
      <c r="AF567" s="54">
        <v>241</v>
      </c>
      <c r="AG567" s="54">
        <v>1999</v>
      </c>
      <c r="AH567" s="54">
        <v>24</v>
      </c>
      <c r="AI567" s="3">
        <v>254</v>
      </c>
      <c r="AJ567" s="3">
        <v>1975</v>
      </c>
      <c r="AK567" s="3">
        <v>7</v>
      </c>
      <c r="AL567" s="54">
        <v>139</v>
      </c>
      <c r="AM567" s="54">
        <v>1975</v>
      </c>
      <c r="AN567" s="54">
        <v>9</v>
      </c>
      <c r="AO567" s="3">
        <v>120</v>
      </c>
      <c r="AP567" s="3">
        <v>1999</v>
      </c>
      <c r="AQ567" s="3">
        <v>5</v>
      </c>
    </row>
    <row r="568" spans="1:43" x14ac:dyDescent="0.25">
      <c r="A568" s="3">
        <v>23175020</v>
      </c>
      <c r="B568" s="3" t="s">
        <v>3142</v>
      </c>
      <c r="C568" s="3">
        <v>7.0117500000000001</v>
      </c>
      <c r="D568" s="3">
        <v>-74.716305559999995</v>
      </c>
      <c r="E568" s="3">
        <v>643</v>
      </c>
      <c r="F568" s="3" t="s">
        <v>1293</v>
      </c>
      <c r="G568" s="3" t="s">
        <v>58</v>
      </c>
      <c r="H568" s="54">
        <v>90</v>
      </c>
      <c r="I568" s="54">
        <v>2017</v>
      </c>
      <c r="J568" s="54">
        <v>6</v>
      </c>
      <c r="K568" s="3">
        <v>113.5</v>
      </c>
      <c r="L568" s="3">
        <v>1997</v>
      </c>
      <c r="M568" s="3">
        <v>16</v>
      </c>
      <c r="N568" s="54">
        <v>124.9</v>
      </c>
      <c r="O568" s="54">
        <v>2003</v>
      </c>
      <c r="P568" s="54">
        <v>15</v>
      </c>
      <c r="Q568" s="3">
        <v>145</v>
      </c>
      <c r="R568" s="3">
        <v>2021</v>
      </c>
      <c r="S568" s="3">
        <v>8</v>
      </c>
      <c r="T568" s="54">
        <v>165</v>
      </c>
      <c r="U568" s="54">
        <v>2008</v>
      </c>
      <c r="V568" s="54">
        <v>21</v>
      </c>
      <c r="W568" s="3">
        <v>142.5</v>
      </c>
      <c r="X568" s="3">
        <v>1986</v>
      </c>
      <c r="Y568" s="3">
        <v>6</v>
      </c>
      <c r="Z568" s="54">
        <v>140</v>
      </c>
      <c r="AA568" s="54">
        <v>2022</v>
      </c>
      <c r="AB568" s="54">
        <v>17</v>
      </c>
      <c r="AC568" s="3">
        <v>150</v>
      </c>
      <c r="AD568" s="3">
        <v>2023</v>
      </c>
      <c r="AE568" s="3">
        <v>17</v>
      </c>
      <c r="AF568" s="54">
        <v>159.30000000000001</v>
      </c>
      <c r="AG568" s="54">
        <v>1946</v>
      </c>
      <c r="AH568" s="54">
        <v>16</v>
      </c>
      <c r="AI568" s="3">
        <v>138</v>
      </c>
      <c r="AJ568" s="3">
        <v>2009</v>
      </c>
      <c r="AK568" s="3">
        <v>11</v>
      </c>
      <c r="AL568" s="54">
        <v>140</v>
      </c>
      <c r="AM568" s="54">
        <v>2017</v>
      </c>
      <c r="AN568" s="54">
        <v>18</v>
      </c>
      <c r="AO568" s="3">
        <v>96.5</v>
      </c>
      <c r="AP568" s="3">
        <v>1981</v>
      </c>
      <c r="AQ568" s="3">
        <v>10</v>
      </c>
    </row>
    <row r="569" spans="1:43" x14ac:dyDescent="0.25">
      <c r="A569" s="3">
        <v>23180020</v>
      </c>
      <c r="B569" s="3" t="s">
        <v>3143</v>
      </c>
      <c r="C569" s="3">
        <v>7.3486111110000003</v>
      </c>
      <c r="D569" s="3">
        <v>-73.893055559999993</v>
      </c>
      <c r="E569" s="3">
        <v>73</v>
      </c>
      <c r="F569" s="3" t="s">
        <v>746</v>
      </c>
      <c r="G569" s="3" t="s">
        <v>50</v>
      </c>
      <c r="H569" s="54">
        <v>130</v>
      </c>
      <c r="I569" s="54">
        <v>2021</v>
      </c>
      <c r="J569" s="54">
        <v>9</v>
      </c>
      <c r="K569" s="3">
        <v>105</v>
      </c>
      <c r="L569" s="3">
        <v>1983</v>
      </c>
      <c r="M569" s="3">
        <v>23</v>
      </c>
      <c r="N569" s="54">
        <v>131</v>
      </c>
      <c r="O569" s="54">
        <v>1993</v>
      </c>
      <c r="P569" s="54">
        <v>24</v>
      </c>
      <c r="Q569" s="3">
        <v>136</v>
      </c>
      <c r="R569" s="3">
        <v>1991</v>
      </c>
      <c r="S569" s="3">
        <v>8</v>
      </c>
      <c r="T569" s="54">
        <v>136</v>
      </c>
      <c r="U569" s="54">
        <v>1981</v>
      </c>
      <c r="V569" s="54">
        <v>11</v>
      </c>
      <c r="W569" s="3">
        <v>150</v>
      </c>
      <c r="X569" s="3">
        <v>2006</v>
      </c>
      <c r="Y569" s="3">
        <v>7</v>
      </c>
      <c r="Z569" s="54">
        <v>151</v>
      </c>
      <c r="AA569" s="54">
        <v>2003</v>
      </c>
      <c r="AB569" s="54">
        <v>29</v>
      </c>
      <c r="AC569" s="3">
        <v>135</v>
      </c>
      <c r="AD569" s="3">
        <v>1995</v>
      </c>
      <c r="AE569" s="3">
        <v>15</v>
      </c>
      <c r="AF569" s="54">
        <v>150</v>
      </c>
      <c r="AG569" s="54">
        <v>1981</v>
      </c>
      <c r="AH569" s="54">
        <v>10</v>
      </c>
      <c r="AI569" s="3">
        <v>143</v>
      </c>
      <c r="AJ569" s="3">
        <v>2007</v>
      </c>
      <c r="AK569" s="3">
        <v>13</v>
      </c>
      <c r="AL569" s="54">
        <v>162</v>
      </c>
      <c r="AM569" s="54">
        <v>2008</v>
      </c>
      <c r="AN569" s="54">
        <v>25</v>
      </c>
      <c r="AO569" s="3">
        <v>118</v>
      </c>
      <c r="AP569" s="3">
        <v>2006</v>
      </c>
      <c r="AQ569" s="3">
        <v>8</v>
      </c>
    </row>
    <row r="570" spans="1:43" x14ac:dyDescent="0.25">
      <c r="A570" s="3">
        <v>23180040</v>
      </c>
      <c r="B570" s="3" t="s">
        <v>3144</v>
      </c>
      <c r="C570" s="3">
        <v>7.4527777779999997</v>
      </c>
      <c r="D570" s="3">
        <v>-73.482777780000006</v>
      </c>
      <c r="E570" s="3">
        <v>110</v>
      </c>
      <c r="F570" s="3" t="s">
        <v>824</v>
      </c>
      <c r="G570" s="3" t="s">
        <v>50</v>
      </c>
      <c r="H570" s="54">
        <v>100</v>
      </c>
      <c r="I570" s="54">
        <v>1984</v>
      </c>
      <c r="J570" s="54">
        <v>1</v>
      </c>
      <c r="K570" s="3">
        <v>150</v>
      </c>
      <c r="L570" s="3">
        <v>1998</v>
      </c>
      <c r="M570" s="3">
        <v>8</v>
      </c>
      <c r="N570" s="54">
        <v>180</v>
      </c>
      <c r="O570" s="54">
        <v>2003</v>
      </c>
      <c r="P570" s="54">
        <v>28</v>
      </c>
      <c r="Q570" s="3">
        <v>146</v>
      </c>
      <c r="R570" s="3">
        <v>1980</v>
      </c>
      <c r="S570" s="3">
        <v>21</v>
      </c>
      <c r="T570" s="54">
        <v>164</v>
      </c>
      <c r="U570" s="54">
        <v>1975</v>
      </c>
      <c r="V570" s="54">
        <v>2</v>
      </c>
      <c r="W570" s="3">
        <v>151</v>
      </c>
      <c r="X570" s="3">
        <v>2006</v>
      </c>
      <c r="Y570" s="3">
        <v>4</v>
      </c>
      <c r="Z570" s="54">
        <v>140</v>
      </c>
      <c r="AA570" s="54">
        <v>2021</v>
      </c>
      <c r="AB570" s="54">
        <v>24</v>
      </c>
      <c r="AC570" s="3">
        <v>140</v>
      </c>
      <c r="AD570" s="3">
        <v>1996</v>
      </c>
      <c r="AE570" s="3">
        <v>26</v>
      </c>
      <c r="AF570" s="54">
        <v>148</v>
      </c>
      <c r="AG570" s="54">
        <v>2014</v>
      </c>
      <c r="AH570" s="54">
        <v>11</v>
      </c>
      <c r="AI570" s="3">
        <v>150</v>
      </c>
      <c r="AJ570" s="3">
        <v>1986</v>
      </c>
      <c r="AK570" s="3">
        <v>12</v>
      </c>
      <c r="AL570" s="54">
        <v>147</v>
      </c>
      <c r="AM570" s="54">
        <v>2011</v>
      </c>
      <c r="AN570" s="54">
        <v>11</v>
      </c>
      <c r="AO570" s="3">
        <v>160</v>
      </c>
      <c r="AP570" s="3">
        <v>2010</v>
      </c>
      <c r="AQ570" s="3">
        <v>28</v>
      </c>
    </row>
    <row r="571" spans="1:43" x14ac:dyDescent="0.25">
      <c r="A571" s="3">
        <v>23180050</v>
      </c>
      <c r="B571" s="3" t="s">
        <v>3145</v>
      </c>
      <c r="C571" s="3">
        <v>7.5413888890000003</v>
      </c>
      <c r="D571" s="3">
        <v>-73.598055560000006</v>
      </c>
      <c r="E571" s="3">
        <v>98</v>
      </c>
      <c r="F571" s="3" t="s">
        <v>824</v>
      </c>
      <c r="G571" s="3" t="s">
        <v>50</v>
      </c>
      <c r="H571" s="54">
        <v>76</v>
      </c>
      <c r="I571" s="54">
        <v>1999</v>
      </c>
      <c r="J571" s="54">
        <v>2</v>
      </c>
      <c r="K571" s="3">
        <v>142</v>
      </c>
      <c r="L571" s="3">
        <v>2014</v>
      </c>
      <c r="M571" s="3">
        <v>27</v>
      </c>
      <c r="N571" s="54">
        <v>165</v>
      </c>
      <c r="O571" s="54">
        <v>2013</v>
      </c>
      <c r="P571" s="54">
        <v>24</v>
      </c>
      <c r="Q571" s="3">
        <v>140</v>
      </c>
      <c r="R571" s="3">
        <v>1989</v>
      </c>
      <c r="S571" s="3">
        <v>30</v>
      </c>
      <c r="T571" s="54">
        <v>145</v>
      </c>
      <c r="U571" s="54">
        <v>2021</v>
      </c>
      <c r="V571" s="54">
        <v>2</v>
      </c>
      <c r="W571" s="3">
        <v>200</v>
      </c>
      <c r="X571" s="3">
        <v>2003</v>
      </c>
      <c r="Y571" s="3">
        <v>2</v>
      </c>
      <c r="Z571" s="54">
        <v>145</v>
      </c>
      <c r="AA571" s="54">
        <v>2020</v>
      </c>
      <c r="AB571" s="54">
        <v>4</v>
      </c>
      <c r="AC571" s="3">
        <v>150</v>
      </c>
      <c r="AD571" s="3">
        <v>1977</v>
      </c>
      <c r="AE571" s="3">
        <v>18</v>
      </c>
      <c r="AF571" s="54">
        <v>152</v>
      </c>
      <c r="AG571" s="54">
        <v>2017</v>
      </c>
      <c r="AH571" s="54">
        <v>29</v>
      </c>
      <c r="AI571" s="3">
        <v>159</v>
      </c>
      <c r="AJ571" s="3">
        <v>1979</v>
      </c>
      <c r="AK571" s="3">
        <v>19</v>
      </c>
      <c r="AL571" s="54">
        <v>140</v>
      </c>
      <c r="AM571" s="54">
        <v>1977</v>
      </c>
      <c r="AN571" s="54">
        <v>10</v>
      </c>
      <c r="AO571" s="3">
        <v>135.19999999999999</v>
      </c>
      <c r="AP571" s="3">
        <v>2008</v>
      </c>
      <c r="AQ571" s="3">
        <v>2</v>
      </c>
    </row>
    <row r="572" spans="1:43" x14ac:dyDescent="0.25">
      <c r="A572" s="3">
        <v>23180070</v>
      </c>
      <c r="B572" s="3" t="s">
        <v>3146</v>
      </c>
      <c r="C572" s="3">
        <v>7.39</v>
      </c>
      <c r="D572" s="3">
        <v>-73.48944444</v>
      </c>
      <c r="E572" s="3">
        <v>144</v>
      </c>
      <c r="F572" s="3" t="s">
        <v>824</v>
      </c>
      <c r="G572" s="3" t="s">
        <v>50</v>
      </c>
      <c r="H572" s="54">
        <v>100</v>
      </c>
      <c r="I572" s="54">
        <v>1993</v>
      </c>
      <c r="J572" s="54">
        <v>3</v>
      </c>
      <c r="K572" s="3">
        <v>145</v>
      </c>
      <c r="L572" s="3">
        <v>1998</v>
      </c>
      <c r="M572" s="3">
        <v>8</v>
      </c>
      <c r="N572" s="54">
        <v>172.2</v>
      </c>
      <c r="O572" s="54">
        <v>2009</v>
      </c>
      <c r="P572" s="54">
        <v>3</v>
      </c>
      <c r="Q572" s="3">
        <v>150</v>
      </c>
      <c r="R572" s="3">
        <v>1982</v>
      </c>
      <c r="S572" s="3">
        <v>11</v>
      </c>
      <c r="T572" s="54">
        <v>153.5</v>
      </c>
      <c r="U572" s="54">
        <v>2011</v>
      </c>
      <c r="V572" s="54">
        <v>13</v>
      </c>
      <c r="W572" s="3">
        <v>143.9</v>
      </c>
      <c r="X572" s="3">
        <v>2020</v>
      </c>
      <c r="Y572" s="3">
        <v>27</v>
      </c>
      <c r="Z572" s="54">
        <v>140</v>
      </c>
      <c r="AA572" s="54">
        <v>1995</v>
      </c>
      <c r="AB572" s="54">
        <v>22</v>
      </c>
      <c r="AC572" s="3">
        <v>130</v>
      </c>
      <c r="AD572" s="3">
        <v>1981</v>
      </c>
      <c r="AE572" s="3">
        <v>21</v>
      </c>
      <c r="AF572" s="54">
        <v>159.5</v>
      </c>
      <c r="AG572" s="54">
        <v>2014</v>
      </c>
      <c r="AH572" s="54">
        <v>17</v>
      </c>
      <c r="AI572" s="3">
        <v>166</v>
      </c>
      <c r="AJ572" s="3">
        <v>1998</v>
      </c>
      <c r="AK572" s="3">
        <v>12</v>
      </c>
      <c r="AL572" s="54">
        <v>189.5</v>
      </c>
      <c r="AM572" s="54">
        <v>2011</v>
      </c>
      <c r="AN572" s="54">
        <v>11</v>
      </c>
      <c r="AO572" s="3">
        <v>122</v>
      </c>
      <c r="AP572" s="3">
        <v>1995</v>
      </c>
      <c r="AQ572" s="3">
        <v>7</v>
      </c>
    </row>
    <row r="573" spans="1:43" x14ac:dyDescent="0.25">
      <c r="A573" s="3">
        <v>23180080</v>
      </c>
      <c r="B573" s="3" t="s">
        <v>3147</v>
      </c>
      <c r="C573" s="3">
        <v>7.4894444440000001</v>
      </c>
      <c r="D573" s="3">
        <v>-73.678333330000001</v>
      </c>
      <c r="E573" s="3">
        <v>90</v>
      </c>
      <c r="F573" s="3" t="s">
        <v>824</v>
      </c>
      <c r="G573" s="3" t="s">
        <v>50</v>
      </c>
      <c r="H573" s="54">
        <v>85</v>
      </c>
      <c r="I573" s="54">
        <v>2025</v>
      </c>
      <c r="J573" s="54">
        <v>1</v>
      </c>
      <c r="K573" s="3">
        <v>110</v>
      </c>
      <c r="L573" s="3">
        <v>1984</v>
      </c>
      <c r="M573" s="3">
        <v>7</v>
      </c>
      <c r="N573" s="54">
        <v>132</v>
      </c>
      <c r="O573" s="54">
        <v>1987</v>
      </c>
      <c r="P573" s="54">
        <v>31</v>
      </c>
      <c r="Q573" s="3">
        <v>164</v>
      </c>
      <c r="R573" s="3">
        <v>2017</v>
      </c>
      <c r="S573" s="3">
        <v>18</v>
      </c>
      <c r="T573" s="54">
        <v>158</v>
      </c>
      <c r="U573" s="54">
        <v>2019</v>
      </c>
      <c r="V573" s="54">
        <v>9</v>
      </c>
      <c r="W573" s="3">
        <v>140</v>
      </c>
      <c r="X573" s="3">
        <v>2005</v>
      </c>
      <c r="Y573" s="3">
        <v>12</v>
      </c>
      <c r="Z573" s="54">
        <v>120</v>
      </c>
      <c r="AA573" s="54">
        <v>1991</v>
      </c>
      <c r="AB573" s="54">
        <v>8</v>
      </c>
      <c r="AC573" s="3">
        <v>139</v>
      </c>
      <c r="AD573" s="3">
        <v>1977</v>
      </c>
      <c r="AE573" s="3">
        <v>18</v>
      </c>
      <c r="AF573" s="54">
        <v>176</v>
      </c>
      <c r="AG573" s="54">
        <v>2014</v>
      </c>
      <c r="AH573" s="54">
        <v>17</v>
      </c>
      <c r="AI573" s="3">
        <v>135</v>
      </c>
      <c r="AJ573" s="3">
        <v>1981</v>
      </c>
      <c r="AK573" s="3">
        <v>18</v>
      </c>
      <c r="AL573" s="54">
        <v>140</v>
      </c>
      <c r="AM573" s="54">
        <v>1981</v>
      </c>
      <c r="AN573" s="54">
        <v>29</v>
      </c>
      <c r="AO573" s="3">
        <v>135</v>
      </c>
      <c r="AP573" s="3">
        <v>1981</v>
      </c>
      <c r="AQ573" s="3">
        <v>10</v>
      </c>
    </row>
    <row r="574" spans="1:43" x14ac:dyDescent="0.25">
      <c r="A574" s="3">
        <v>23180100</v>
      </c>
      <c r="B574" s="3" t="s">
        <v>3148</v>
      </c>
      <c r="C574" s="3">
        <v>7.7833333329999999</v>
      </c>
      <c r="D574" s="3">
        <v>-73.800833330000003</v>
      </c>
      <c r="E574" s="3">
        <v>98</v>
      </c>
      <c r="F574" s="3" t="s">
        <v>746</v>
      </c>
      <c r="G574" s="3" t="s">
        <v>50</v>
      </c>
      <c r="H574" s="54">
        <v>57</v>
      </c>
      <c r="I574" s="54">
        <v>2023</v>
      </c>
      <c r="J574" s="54">
        <v>9</v>
      </c>
      <c r="K574" s="3">
        <v>60</v>
      </c>
      <c r="L574" s="3">
        <v>1999</v>
      </c>
      <c r="M574" s="3">
        <v>10</v>
      </c>
      <c r="N574" s="54">
        <v>115</v>
      </c>
      <c r="O574" s="54">
        <v>2007</v>
      </c>
      <c r="P574" s="54">
        <v>16</v>
      </c>
      <c r="Q574" s="3">
        <v>137</v>
      </c>
      <c r="R574" s="3">
        <v>1995</v>
      </c>
      <c r="S574" s="3">
        <v>26</v>
      </c>
      <c r="T574" s="54">
        <v>140</v>
      </c>
      <c r="U574" s="54">
        <v>2021</v>
      </c>
      <c r="V574" s="54">
        <v>28</v>
      </c>
      <c r="W574" s="3">
        <v>144</v>
      </c>
      <c r="X574" s="3">
        <v>2022</v>
      </c>
      <c r="Y574" s="3">
        <v>16</v>
      </c>
      <c r="Z574" s="54">
        <v>145</v>
      </c>
      <c r="AA574" s="54">
        <v>2001</v>
      </c>
      <c r="AB574" s="54">
        <v>9</v>
      </c>
      <c r="AC574" s="3">
        <v>135</v>
      </c>
      <c r="AD574" s="3">
        <v>1987</v>
      </c>
      <c r="AE574" s="3">
        <v>21</v>
      </c>
      <c r="AF574" s="54">
        <v>150</v>
      </c>
      <c r="AG574" s="54">
        <v>2018</v>
      </c>
      <c r="AH574" s="54">
        <v>5</v>
      </c>
      <c r="AI574" s="3">
        <v>149</v>
      </c>
      <c r="AJ574" s="3">
        <v>2019</v>
      </c>
      <c r="AK574" s="3">
        <v>21</v>
      </c>
      <c r="AL574" s="54">
        <v>135</v>
      </c>
      <c r="AM574" s="54">
        <v>2008</v>
      </c>
      <c r="AN574" s="54">
        <v>25</v>
      </c>
      <c r="AO574" s="3">
        <v>113</v>
      </c>
      <c r="AP574" s="3">
        <v>1974</v>
      </c>
      <c r="AQ574" s="3">
        <v>1</v>
      </c>
    </row>
    <row r="575" spans="1:43" x14ac:dyDescent="0.25">
      <c r="A575" s="3">
        <v>23180110</v>
      </c>
      <c r="B575" s="3" t="s">
        <v>3149</v>
      </c>
      <c r="C575" s="3">
        <v>7.5861111110000001</v>
      </c>
      <c r="D575" s="3">
        <v>-73.825277779999993</v>
      </c>
      <c r="E575" s="3">
        <v>105</v>
      </c>
      <c r="F575" s="3" t="s">
        <v>746</v>
      </c>
      <c r="G575" s="3" t="s">
        <v>50</v>
      </c>
      <c r="H575" s="54">
        <v>93</v>
      </c>
      <c r="I575" s="54">
        <v>1989</v>
      </c>
      <c r="J575" s="54">
        <v>1</v>
      </c>
      <c r="K575" s="3">
        <v>114</v>
      </c>
      <c r="L575" s="3">
        <v>2019</v>
      </c>
      <c r="M575" s="3">
        <v>19</v>
      </c>
      <c r="N575" s="54">
        <v>103</v>
      </c>
      <c r="O575" s="54">
        <v>2007</v>
      </c>
      <c r="P575" s="54">
        <v>30</v>
      </c>
      <c r="Q575" s="3">
        <v>137</v>
      </c>
      <c r="R575" s="3">
        <v>1983</v>
      </c>
      <c r="S575" s="3">
        <v>6</v>
      </c>
      <c r="T575" s="54">
        <v>146</v>
      </c>
      <c r="U575" s="54">
        <v>1980</v>
      </c>
      <c r="V575" s="54">
        <v>26</v>
      </c>
      <c r="W575" s="3">
        <v>126</v>
      </c>
      <c r="X575" s="3">
        <v>1989</v>
      </c>
      <c r="Y575" s="3">
        <v>24</v>
      </c>
      <c r="Z575" s="54">
        <v>135</v>
      </c>
      <c r="AA575" s="54">
        <v>2022</v>
      </c>
      <c r="AB575" s="54">
        <v>28</v>
      </c>
      <c r="AC575" s="3">
        <v>190</v>
      </c>
      <c r="AD575" s="3">
        <v>1987</v>
      </c>
      <c r="AE575" s="3">
        <v>2</v>
      </c>
      <c r="AF575" s="54">
        <v>129</v>
      </c>
      <c r="AG575" s="54">
        <v>2002</v>
      </c>
      <c r="AH575" s="54">
        <v>26</v>
      </c>
      <c r="AI575" s="3">
        <v>158</v>
      </c>
      <c r="AJ575" s="3">
        <v>1979</v>
      </c>
      <c r="AK575" s="3">
        <v>7</v>
      </c>
      <c r="AL575" s="54">
        <v>117</v>
      </c>
      <c r="AM575" s="54">
        <v>2021</v>
      </c>
      <c r="AN575" s="54">
        <v>25</v>
      </c>
      <c r="AO575" s="3">
        <v>87</v>
      </c>
      <c r="AP575" s="3">
        <v>2006</v>
      </c>
      <c r="AQ575" s="3">
        <v>23</v>
      </c>
    </row>
    <row r="576" spans="1:43" x14ac:dyDescent="0.25">
      <c r="A576" s="3">
        <v>23180120</v>
      </c>
      <c r="B576" s="3" t="s">
        <v>3150</v>
      </c>
      <c r="C576" s="3">
        <v>7.2227777780000002</v>
      </c>
      <c r="D576" s="3">
        <v>-73.919166669999996</v>
      </c>
      <c r="E576" s="3">
        <v>170</v>
      </c>
      <c r="F576" s="3" t="s">
        <v>746</v>
      </c>
      <c r="G576" s="3" t="s">
        <v>50</v>
      </c>
      <c r="H576" s="54">
        <v>87</v>
      </c>
      <c r="I576" s="54">
        <v>1984</v>
      </c>
      <c r="J576" s="54">
        <v>8</v>
      </c>
      <c r="K576" s="3">
        <v>120</v>
      </c>
      <c r="L576" s="3">
        <v>1986</v>
      </c>
      <c r="M576" s="3">
        <v>28</v>
      </c>
      <c r="N576" s="54">
        <v>104</v>
      </c>
      <c r="O576" s="54">
        <v>1996</v>
      </c>
      <c r="P576" s="54">
        <v>25</v>
      </c>
      <c r="Q576" s="3">
        <v>140</v>
      </c>
      <c r="R576" s="3">
        <v>2010</v>
      </c>
      <c r="S576" s="3">
        <v>29</v>
      </c>
      <c r="T576" s="54">
        <v>123</v>
      </c>
      <c r="U576" s="54">
        <v>2008</v>
      </c>
      <c r="V576" s="54">
        <v>23</v>
      </c>
      <c r="W576" s="3">
        <v>135</v>
      </c>
      <c r="X576" s="3">
        <v>1995</v>
      </c>
      <c r="Y576" s="3">
        <v>20</v>
      </c>
      <c r="Z576" s="54">
        <v>135</v>
      </c>
      <c r="AA576" s="54">
        <v>1991</v>
      </c>
      <c r="AB576" s="54">
        <v>8</v>
      </c>
      <c r="AC576" s="3">
        <v>129</v>
      </c>
      <c r="AD576" s="3">
        <v>1977</v>
      </c>
      <c r="AE576" s="3">
        <v>4</v>
      </c>
      <c r="AF576" s="54">
        <v>150</v>
      </c>
      <c r="AG576" s="54">
        <v>1979</v>
      </c>
      <c r="AH576" s="54">
        <v>28</v>
      </c>
      <c r="AI576" s="3">
        <v>135</v>
      </c>
      <c r="AJ576" s="3">
        <v>1999</v>
      </c>
      <c r="AK576" s="3">
        <v>29</v>
      </c>
      <c r="AL576" s="54">
        <v>128</v>
      </c>
      <c r="AM576" s="54">
        <v>2008</v>
      </c>
      <c r="AN576" s="54">
        <v>21</v>
      </c>
      <c r="AO576" s="3">
        <v>124</v>
      </c>
      <c r="AP576" s="3">
        <v>1999</v>
      </c>
      <c r="AQ576" s="3">
        <v>5</v>
      </c>
    </row>
    <row r="577" spans="1:43" x14ac:dyDescent="0.25">
      <c r="A577" s="3">
        <v>23185010</v>
      </c>
      <c r="B577" s="3" t="s">
        <v>3151</v>
      </c>
      <c r="C577" s="3">
        <v>7.4561111110000002</v>
      </c>
      <c r="D577" s="3">
        <v>-73.537222220000004</v>
      </c>
      <c r="E577" s="3">
        <v>328</v>
      </c>
      <c r="F577" s="3" t="s">
        <v>824</v>
      </c>
      <c r="G577" s="3" t="s">
        <v>50</v>
      </c>
      <c r="H577" s="54">
        <v>78.7</v>
      </c>
      <c r="I577" s="54">
        <v>1970</v>
      </c>
      <c r="J577" s="54">
        <v>11</v>
      </c>
      <c r="K577" s="3">
        <v>138</v>
      </c>
      <c r="L577" s="3">
        <v>1998</v>
      </c>
      <c r="M577" s="3">
        <v>8</v>
      </c>
      <c r="N577" s="54">
        <v>200.6</v>
      </c>
      <c r="O577" s="54">
        <v>2003</v>
      </c>
      <c r="P577" s="54">
        <v>30</v>
      </c>
      <c r="Q577" s="3">
        <v>150.5</v>
      </c>
      <c r="R577" s="3">
        <v>2006</v>
      </c>
      <c r="S577" s="3">
        <v>4</v>
      </c>
      <c r="T577" s="54">
        <v>130</v>
      </c>
      <c r="U577" s="54">
        <v>1974</v>
      </c>
      <c r="V577" s="54">
        <v>20</v>
      </c>
      <c r="W577" s="3">
        <v>156</v>
      </c>
      <c r="X577" s="3">
        <v>2003</v>
      </c>
      <c r="Y577" s="3">
        <v>2</v>
      </c>
      <c r="Z577" s="54">
        <v>131.5</v>
      </c>
      <c r="AA577" s="54">
        <v>2003</v>
      </c>
      <c r="AB577" s="54">
        <v>23</v>
      </c>
      <c r="AC577" s="3">
        <v>138.4</v>
      </c>
      <c r="AD577" s="3">
        <v>1985</v>
      </c>
      <c r="AE577" s="3">
        <v>20</v>
      </c>
      <c r="AF577" s="54">
        <v>127.6</v>
      </c>
      <c r="AG577" s="54">
        <v>1991</v>
      </c>
      <c r="AH577" s="54">
        <v>16</v>
      </c>
      <c r="AI577" s="3">
        <v>217.1</v>
      </c>
      <c r="AJ577" s="3">
        <v>1998</v>
      </c>
      <c r="AK577" s="3">
        <v>28</v>
      </c>
      <c r="AL577" s="54">
        <v>185</v>
      </c>
      <c r="AM577" s="54">
        <v>2011</v>
      </c>
      <c r="AN577" s="54">
        <v>11</v>
      </c>
      <c r="AO577" s="3">
        <v>137.19999999999999</v>
      </c>
      <c r="AP577" s="3">
        <v>1988</v>
      </c>
      <c r="AQ577" s="3">
        <v>2</v>
      </c>
    </row>
    <row r="578" spans="1:43" x14ac:dyDescent="0.25">
      <c r="A578" s="3">
        <v>23190110</v>
      </c>
      <c r="B578" s="3" t="s">
        <v>3152</v>
      </c>
      <c r="C578" s="3">
        <v>7.8380555559999996</v>
      </c>
      <c r="D578" s="3">
        <v>-73.428055560000004</v>
      </c>
      <c r="E578" s="3">
        <v>164</v>
      </c>
      <c r="F578" s="3" t="s">
        <v>743</v>
      </c>
      <c r="G578" s="3" t="s">
        <v>44</v>
      </c>
      <c r="H578" s="54">
        <v>123</v>
      </c>
      <c r="I578" s="54">
        <v>2006</v>
      </c>
      <c r="J578" s="54">
        <v>6</v>
      </c>
      <c r="K578" s="3">
        <v>95</v>
      </c>
      <c r="L578" s="3">
        <v>1998</v>
      </c>
      <c r="M578" s="3">
        <v>7</v>
      </c>
      <c r="N578" s="54">
        <v>119</v>
      </c>
      <c r="O578" s="54">
        <v>2006</v>
      </c>
      <c r="P578" s="54">
        <v>22</v>
      </c>
      <c r="Q578" s="3">
        <v>141.9</v>
      </c>
      <c r="R578" s="3">
        <v>2021</v>
      </c>
      <c r="S578" s="3">
        <v>23</v>
      </c>
      <c r="T578" s="54">
        <v>127</v>
      </c>
      <c r="U578" s="54">
        <v>2022</v>
      </c>
      <c r="V578" s="54">
        <v>10</v>
      </c>
      <c r="W578" s="3">
        <v>117.8</v>
      </c>
      <c r="X578" s="3">
        <v>2012</v>
      </c>
      <c r="Y578" s="3">
        <v>15</v>
      </c>
      <c r="Z578" s="54">
        <v>135</v>
      </c>
      <c r="AA578" s="54">
        <v>2005</v>
      </c>
      <c r="AB578" s="54">
        <v>13</v>
      </c>
      <c r="AC578" s="3">
        <v>136</v>
      </c>
      <c r="AD578" s="3">
        <v>1998</v>
      </c>
      <c r="AE578" s="3">
        <v>25</v>
      </c>
      <c r="AF578" s="54">
        <v>135</v>
      </c>
      <c r="AG578" s="54">
        <v>1996</v>
      </c>
      <c r="AH578" s="54">
        <v>30</v>
      </c>
      <c r="AI578" s="3">
        <v>180</v>
      </c>
      <c r="AJ578" s="3">
        <v>1977</v>
      </c>
      <c r="AK578" s="3">
        <v>28</v>
      </c>
      <c r="AL578" s="54">
        <v>167</v>
      </c>
      <c r="AM578" s="54">
        <v>1977</v>
      </c>
      <c r="AN578" s="54">
        <v>12</v>
      </c>
      <c r="AO578" s="3">
        <v>114.4</v>
      </c>
      <c r="AP578" s="3">
        <v>2011</v>
      </c>
      <c r="AQ578" s="3">
        <v>14</v>
      </c>
    </row>
    <row r="579" spans="1:43" x14ac:dyDescent="0.25">
      <c r="A579" s="3">
        <v>23190130</v>
      </c>
      <c r="B579" s="3" t="s">
        <v>3153</v>
      </c>
      <c r="C579" s="3">
        <v>7.1997369999999998</v>
      </c>
      <c r="D579" s="3">
        <v>-72.969200000000001</v>
      </c>
      <c r="E579" s="3">
        <v>1832</v>
      </c>
      <c r="F579" s="3" t="s">
        <v>820</v>
      </c>
      <c r="G579" s="3" t="s">
        <v>50</v>
      </c>
      <c r="H579" s="54">
        <v>74</v>
      </c>
      <c r="I579" s="54">
        <v>1984</v>
      </c>
      <c r="J579" s="54">
        <v>2</v>
      </c>
      <c r="K579" s="3">
        <v>72.5</v>
      </c>
      <c r="L579" s="3">
        <v>2016</v>
      </c>
      <c r="M579" s="3">
        <v>22</v>
      </c>
      <c r="N579" s="54">
        <v>140</v>
      </c>
      <c r="O579" s="54">
        <v>1990</v>
      </c>
      <c r="P579" s="54">
        <v>22</v>
      </c>
      <c r="Q579" s="3">
        <v>80</v>
      </c>
      <c r="R579" s="3">
        <v>1982</v>
      </c>
      <c r="S579" s="3">
        <v>23</v>
      </c>
      <c r="T579" s="54">
        <v>97</v>
      </c>
      <c r="U579" s="54">
        <v>2005</v>
      </c>
      <c r="V579" s="54">
        <v>3</v>
      </c>
      <c r="W579" s="3">
        <v>65</v>
      </c>
      <c r="X579" s="3">
        <v>1979</v>
      </c>
      <c r="Y579" s="3">
        <v>2</v>
      </c>
      <c r="Z579" s="54">
        <v>50.3</v>
      </c>
      <c r="AA579" s="54">
        <v>2008</v>
      </c>
      <c r="AB579" s="54">
        <v>18</v>
      </c>
      <c r="AC579" s="3">
        <v>80</v>
      </c>
      <c r="AD579" s="3">
        <v>1970</v>
      </c>
      <c r="AE579" s="3">
        <v>1</v>
      </c>
      <c r="AF579" s="54">
        <v>85</v>
      </c>
      <c r="AG579" s="54">
        <v>2000</v>
      </c>
      <c r="AH579" s="54">
        <v>22</v>
      </c>
      <c r="AI579" s="3">
        <v>130</v>
      </c>
      <c r="AJ579" s="3">
        <v>2001</v>
      </c>
      <c r="AK579" s="3">
        <v>29</v>
      </c>
      <c r="AL579" s="54">
        <v>105</v>
      </c>
      <c r="AM579" s="54">
        <v>1990</v>
      </c>
      <c r="AN579" s="54">
        <v>4</v>
      </c>
      <c r="AO579" s="3">
        <v>80</v>
      </c>
      <c r="AP579" s="3">
        <v>2004</v>
      </c>
      <c r="AQ579" s="3">
        <v>11</v>
      </c>
    </row>
    <row r="580" spans="1:43" x14ac:dyDescent="0.25">
      <c r="A580" s="3">
        <v>23190140</v>
      </c>
      <c r="B580" s="3" t="s">
        <v>3154</v>
      </c>
      <c r="C580" s="3">
        <v>7.4647222219999998</v>
      </c>
      <c r="D580" s="3">
        <v>-73.201388890000004</v>
      </c>
      <c r="E580" s="3">
        <v>500</v>
      </c>
      <c r="F580" s="3" t="s">
        <v>826</v>
      </c>
      <c r="G580" s="3" t="s">
        <v>50</v>
      </c>
      <c r="H580" s="54">
        <v>114</v>
      </c>
      <c r="I580" s="54">
        <v>2025</v>
      </c>
      <c r="J580" s="54">
        <v>9</v>
      </c>
      <c r="K580" s="3">
        <v>101</v>
      </c>
      <c r="L580" s="3">
        <v>1987</v>
      </c>
      <c r="M580" s="3">
        <v>13</v>
      </c>
      <c r="N580" s="54">
        <v>113</v>
      </c>
      <c r="O580" s="54">
        <v>1978</v>
      </c>
      <c r="P580" s="54">
        <v>28</v>
      </c>
      <c r="Q580" s="3">
        <v>108.5</v>
      </c>
      <c r="R580" s="3">
        <v>2014</v>
      </c>
      <c r="S580" s="3">
        <v>21</v>
      </c>
      <c r="T580" s="54">
        <v>137</v>
      </c>
      <c r="U580" s="54">
        <v>2001</v>
      </c>
      <c r="V580" s="54">
        <v>7</v>
      </c>
      <c r="W580" s="3">
        <v>70</v>
      </c>
      <c r="X580" s="3">
        <v>1967</v>
      </c>
      <c r="Y580" s="3">
        <v>3</v>
      </c>
      <c r="Z580" s="54">
        <v>104</v>
      </c>
      <c r="AA580" s="54">
        <v>2002</v>
      </c>
      <c r="AB580" s="54">
        <v>5</v>
      </c>
      <c r="AC580" s="3">
        <v>103</v>
      </c>
      <c r="AD580" s="3">
        <v>1998</v>
      </c>
      <c r="AE580" s="3">
        <v>14</v>
      </c>
      <c r="AF580" s="54">
        <v>106</v>
      </c>
      <c r="AG580" s="54">
        <v>1984</v>
      </c>
      <c r="AH580" s="54">
        <v>10</v>
      </c>
      <c r="AI580" s="3">
        <v>130</v>
      </c>
      <c r="AJ580" s="3">
        <v>1979</v>
      </c>
      <c r="AK580" s="3">
        <v>15</v>
      </c>
      <c r="AL580" s="54">
        <v>103.2</v>
      </c>
      <c r="AM580" s="54">
        <v>2010</v>
      </c>
      <c r="AN580" s="54">
        <v>23</v>
      </c>
      <c r="AO580" s="3">
        <v>121</v>
      </c>
      <c r="AP580" s="3">
        <v>2010</v>
      </c>
      <c r="AQ580" s="3">
        <v>15</v>
      </c>
    </row>
    <row r="581" spans="1:43" x14ac:dyDescent="0.25">
      <c r="A581" s="3">
        <v>23190210</v>
      </c>
      <c r="B581" s="3" t="s">
        <v>3155</v>
      </c>
      <c r="C581" s="3">
        <v>7.5933333330000004</v>
      </c>
      <c r="D581" s="3">
        <v>-73.681388889999994</v>
      </c>
      <c r="E581" s="3">
        <v>89</v>
      </c>
      <c r="F581" s="3" t="s">
        <v>824</v>
      </c>
      <c r="G581" s="3" t="s">
        <v>50</v>
      </c>
      <c r="H581" s="54">
        <v>89</v>
      </c>
      <c r="I581" s="54">
        <v>2020</v>
      </c>
      <c r="J581" s="54">
        <v>21</v>
      </c>
      <c r="K581" s="3">
        <v>115</v>
      </c>
      <c r="L581" s="3">
        <v>2011</v>
      </c>
      <c r="M581" s="3">
        <v>16</v>
      </c>
      <c r="N581" s="54">
        <v>121</v>
      </c>
      <c r="O581" s="54">
        <v>2005</v>
      </c>
      <c r="P581" s="54">
        <v>2</v>
      </c>
      <c r="Q581" s="3">
        <v>145</v>
      </c>
      <c r="R581" s="3">
        <v>2021</v>
      </c>
      <c r="S581" s="3">
        <v>27</v>
      </c>
      <c r="T581" s="54">
        <v>158</v>
      </c>
      <c r="U581" s="54">
        <v>2018</v>
      </c>
      <c r="V581" s="54">
        <v>10</v>
      </c>
      <c r="W581" s="3">
        <v>150</v>
      </c>
      <c r="X581" s="3">
        <v>2003</v>
      </c>
      <c r="Y581" s="3">
        <v>2</v>
      </c>
      <c r="Z581" s="54">
        <v>135</v>
      </c>
      <c r="AA581" s="54">
        <v>2010</v>
      </c>
      <c r="AB581" s="54">
        <v>4</v>
      </c>
      <c r="AC581" s="3">
        <v>135</v>
      </c>
      <c r="AD581" s="3">
        <v>2017</v>
      </c>
      <c r="AE581" s="3">
        <v>16</v>
      </c>
      <c r="AF581" s="54">
        <v>151</v>
      </c>
      <c r="AG581" s="54">
        <v>2002</v>
      </c>
      <c r="AH581" s="54">
        <v>27</v>
      </c>
      <c r="AI581" s="3">
        <v>155</v>
      </c>
      <c r="AJ581" s="3">
        <v>2020</v>
      </c>
      <c r="AK581" s="3">
        <v>6</v>
      </c>
      <c r="AL581" s="54">
        <v>140</v>
      </c>
      <c r="AM581" s="54">
        <v>2024</v>
      </c>
      <c r="AN581" s="54">
        <v>19</v>
      </c>
      <c r="AO581" s="3">
        <v>110</v>
      </c>
      <c r="AP581" s="3">
        <v>2007</v>
      </c>
      <c r="AQ581" s="3">
        <v>15</v>
      </c>
    </row>
    <row r="582" spans="1:43" x14ac:dyDescent="0.25">
      <c r="A582" s="3">
        <v>23190260</v>
      </c>
      <c r="B582" s="3" t="s">
        <v>3156</v>
      </c>
      <c r="C582" s="3">
        <v>7.079722222</v>
      </c>
      <c r="D582" s="3">
        <v>-73.213611110000002</v>
      </c>
      <c r="E582" s="3">
        <v>150</v>
      </c>
      <c r="F582" s="3" t="s">
        <v>53</v>
      </c>
      <c r="G582" s="3" t="s">
        <v>50</v>
      </c>
      <c r="H582" s="54">
        <v>125</v>
      </c>
      <c r="I582" s="54">
        <v>1980</v>
      </c>
      <c r="J582" s="54">
        <v>23</v>
      </c>
      <c r="K582" s="3">
        <v>135</v>
      </c>
      <c r="L582" s="3">
        <v>1985</v>
      </c>
      <c r="M582" s="3">
        <v>26</v>
      </c>
      <c r="N582" s="54">
        <v>112</v>
      </c>
      <c r="O582" s="54">
        <v>1987</v>
      </c>
      <c r="P582" s="54">
        <v>31</v>
      </c>
      <c r="Q582" s="3">
        <v>132</v>
      </c>
      <c r="R582" s="3">
        <v>1979</v>
      </c>
      <c r="S582" s="3">
        <v>27</v>
      </c>
      <c r="T582" s="54">
        <v>80</v>
      </c>
      <c r="U582" s="54">
        <v>1977</v>
      </c>
      <c r="V582" s="54">
        <v>20</v>
      </c>
      <c r="W582" s="3">
        <v>74</v>
      </c>
      <c r="X582" s="3">
        <v>1971</v>
      </c>
      <c r="Y582" s="3">
        <v>27</v>
      </c>
      <c r="Z582" s="54">
        <v>62</v>
      </c>
      <c r="AA582" s="54">
        <v>1977</v>
      </c>
      <c r="AB582" s="54">
        <v>5</v>
      </c>
      <c r="AC582" s="3">
        <v>106.1</v>
      </c>
      <c r="AD582" s="3">
        <v>2023</v>
      </c>
      <c r="AE582" s="3">
        <v>22</v>
      </c>
      <c r="AF582" s="54">
        <v>75</v>
      </c>
      <c r="AG582" s="54">
        <v>1977</v>
      </c>
      <c r="AH582" s="54">
        <v>22</v>
      </c>
      <c r="AI582" s="3">
        <v>96.5</v>
      </c>
      <c r="AJ582" s="3">
        <v>2018</v>
      </c>
      <c r="AK582" s="3">
        <v>22</v>
      </c>
      <c r="AL582" s="54">
        <v>93</v>
      </c>
      <c r="AM582" s="54">
        <v>2001</v>
      </c>
      <c r="AN582" s="54">
        <v>26</v>
      </c>
      <c r="AO582" s="3">
        <v>86</v>
      </c>
      <c r="AP582" s="3">
        <v>1975</v>
      </c>
      <c r="AQ582" s="3">
        <v>23</v>
      </c>
    </row>
    <row r="583" spans="1:43" x14ac:dyDescent="0.25">
      <c r="A583" s="3">
        <v>23190280</v>
      </c>
      <c r="B583" s="3" t="s">
        <v>3157</v>
      </c>
      <c r="C583" s="3">
        <v>6.9675000000000002</v>
      </c>
      <c r="D583" s="3">
        <v>-73.133055560000003</v>
      </c>
      <c r="E583" s="3">
        <v>950</v>
      </c>
      <c r="F583" s="3" t="s">
        <v>812</v>
      </c>
      <c r="G583" s="3" t="s">
        <v>50</v>
      </c>
      <c r="H583" s="54">
        <v>90</v>
      </c>
      <c r="I583" s="54">
        <v>1998</v>
      </c>
      <c r="J583" s="54">
        <v>27</v>
      </c>
      <c r="K583" s="3">
        <v>150</v>
      </c>
      <c r="L583" s="3">
        <v>2005</v>
      </c>
      <c r="M583" s="3">
        <v>8</v>
      </c>
      <c r="N583" s="54">
        <v>94</v>
      </c>
      <c r="O583" s="54">
        <v>2020</v>
      </c>
      <c r="P583" s="54">
        <v>7</v>
      </c>
      <c r="Q583" s="3">
        <v>130</v>
      </c>
      <c r="R583" s="3">
        <v>1979</v>
      </c>
      <c r="S583" s="3">
        <v>27</v>
      </c>
      <c r="T583" s="54">
        <v>84</v>
      </c>
      <c r="U583" s="54">
        <v>2015</v>
      </c>
      <c r="V583" s="54">
        <v>30</v>
      </c>
      <c r="W583" s="3">
        <v>105</v>
      </c>
      <c r="X583" s="3">
        <v>1970</v>
      </c>
      <c r="Y583" s="3">
        <v>9</v>
      </c>
      <c r="Z583" s="54">
        <v>82</v>
      </c>
      <c r="AA583" s="54">
        <v>1996</v>
      </c>
      <c r="AB583" s="54">
        <v>20</v>
      </c>
      <c r="AC583" s="3">
        <v>80</v>
      </c>
      <c r="AD583" s="3">
        <v>1987</v>
      </c>
      <c r="AE583" s="3">
        <v>24</v>
      </c>
      <c r="AF583" s="54">
        <v>91</v>
      </c>
      <c r="AG583" s="54">
        <v>1992</v>
      </c>
      <c r="AH583" s="54">
        <v>12</v>
      </c>
      <c r="AI583" s="3">
        <v>132</v>
      </c>
      <c r="AJ583" s="3">
        <v>1973</v>
      </c>
      <c r="AK583" s="3">
        <v>14</v>
      </c>
      <c r="AL583" s="54">
        <v>98</v>
      </c>
      <c r="AM583" s="54">
        <v>2010</v>
      </c>
      <c r="AN583" s="54">
        <v>13</v>
      </c>
      <c r="AO583" s="3">
        <v>103</v>
      </c>
      <c r="AP583" s="3">
        <v>1975</v>
      </c>
      <c r="AQ583" s="3">
        <v>22</v>
      </c>
    </row>
    <row r="584" spans="1:43" x14ac:dyDescent="0.25">
      <c r="A584" s="3">
        <v>23190300</v>
      </c>
      <c r="B584" s="3" t="s">
        <v>3158</v>
      </c>
      <c r="C584" s="3">
        <v>7.11</v>
      </c>
      <c r="D584" s="3">
        <v>-72.966388890000005</v>
      </c>
      <c r="E584" s="3">
        <v>3310</v>
      </c>
      <c r="F584" s="3" t="s">
        <v>820</v>
      </c>
      <c r="G584" s="3" t="s">
        <v>50</v>
      </c>
      <c r="H584" s="54">
        <v>28</v>
      </c>
      <c r="I584" s="54">
        <v>1994</v>
      </c>
      <c r="J584" s="54">
        <v>9</v>
      </c>
      <c r="K584" s="3">
        <v>73</v>
      </c>
      <c r="L584" s="3">
        <v>1987</v>
      </c>
      <c r="M584" s="3">
        <v>12</v>
      </c>
      <c r="N584" s="54">
        <v>60.7</v>
      </c>
      <c r="O584" s="54">
        <v>2009</v>
      </c>
      <c r="P584" s="54">
        <v>17</v>
      </c>
      <c r="Q584" s="3">
        <v>68</v>
      </c>
      <c r="R584" s="3">
        <v>1995</v>
      </c>
      <c r="S584" s="3">
        <v>8</v>
      </c>
      <c r="T584" s="54">
        <v>68</v>
      </c>
      <c r="U584" s="54">
        <v>1998</v>
      </c>
      <c r="V584" s="54">
        <v>3</v>
      </c>
      <c r="W584" s="3">
        <v>60</v>
      </c>
      <c r="X584" s="3">
        <v>1976</v>
      </c>
      <c r="Y584" s="3">
        <v>4</v>
      </c>
      <c r="Z584" s="54">
        <v>60</v>
      </c>
      <c r="AA584" s="54">
        <v>1983</v>
      </c>
      <c r="AB584" s="54">
        <v>23</v>
      </c>
      <c r="AC584" s="3">
        <v>91.3</v>
      </c>
      <c r="AD584" s="3">
        <v>2016</v>
      </c>
      <c r="AE584" s="3">
        <v>3</v>
      </c>
      <c r="AF584" s="54">
        <v>75</v>
      </c>
      <c r="AG584" s="54">
        <v>1997</v>
      </c>
      <c r="AH584" s="54">
        <v>24</v>
      </c>
      <c r="AI584" s="3">
        <v>75</v>
      </c>
      <c r="AJ584" s="3">
        <v>1978</v>
      </c>
      <c r="AK584" s="3">
        <v>25</v>
      </c>
      <c r="AL584" s="54">
        <v>68</v>
      </c>
      <c r="AM584" s="54">
        <v>1994</v>
      </c>
      <c r="AN584" s="54">
        <v>4</v>
      </c>
      <c r="AO584" s="3">
        <v>109</v>
      </c>
      <c r="AP584" s="3">
        <v>1975</v>
      </c>
      <c r="AQ584" s="3">
        <v>16</v>
      </c>
    </row>
    <row r="585" spans="1:43" x14ac:dyDescent="0.25">
      <c r="A585" s="3">
        <v>23190320</v>
      </c>
      <c r="B585" s="3" t="s">
        <v>3159</v>
      </c>
      <c r="C585" s="3">
        <v>7.4024999999999999</v>
      </c>
      <c r="D585" s="3">
        <v>-73.435000000000002</v>
      </c>
      <c r="E585" s="3">
        <v>109</v>
      </c>
      <c r="F585" s="3" t="s">
        <v>824</v>
      </c>
      <c r="G585" s="3" t="s">
        <v>50</v>
      </c>
      <c r="H585" s="54">
        <v>90</v>
      </c>
      <c r="I585" s="54">
        <v>2025</v>
      </c>
      <c r="J585" s="54">
        <v>4</v>
      </c>
      <c r="K585" s="3">
        <v>130</v>
      </c>
      <c r="L585" s="3">
        <v>1996</v>
      </c>
      <c r="M585" s="3">
        <v>12</v>
      </c>
      <c r="N585" s="54">
        <v>120</v>
      </c>
      <c r="O585" s="54">
        <v>1998</v>
      </c>
      <c r="P585" s="54">
        <v>22</v>
      </c>
      <c r="Q585" s="3">
        <v>150</v>
      </c>
      <c r="R585" s="3">
        <v>1998</v>
      </c>
      <c r="S585" s="3">
        <v>6</v>
      </c>
      <c r="T585" s="54">
        <v>132</v>
      </c>
      <c r="U585" s="54">
        <v>1998</v>
      </c>
      <c r="V585" s="54">
        <v>3</v>
      </c>
      <c r="W585" s="3">
        <v>135</v>
      </c>
      <c r="X585" s="3">
        <v>2004</v>
      </c>
      <c r="Y585" s="3">
        <v>5</v>
      </c>
      <c r="Z585" s="54">
        <v>115</v>
      </c>
      <c r="AA585" s="54">
        <v>2015</v>
      </c>
      <c r="AB585" s="54">
        <v>17</v>
      </c>
      <c r="AC585" s="3">
        <v>163</v>
      </c>
      <c r="AD585" s="3">
        <v>2005</v>
      </c>
      <c r="AE585" s="3">
        <v>21</v>
      </c>
      <c r="AF585" s="54">
        <v>145</v>
      </c>
      <c r="AG585" s="54">
        <v>2020</v>
      </c>
      <c r="AH585" s="54">
        <v>29</v>
      </c>
      <c r="AI585" s="3">
        <v>148</v>
      </c>
      <c r="AJ585" s="3">
        <v>1994</v>
      </c>
      <c r="AK585" s="3">
        <v>7</v>
      </c>
      <c r="AL585" s="54">
        <v>152</v>
      </c>
      <c r="AM585" s="54">
        <v>2025</v>
      </c>
      <c r="AN585" s="54">
        <v>10</v>
      </c>
      <c r="AO585" s="3">
        <v>125</v>
      </c>
      <c r="AP585" s="3">
        <v>2011</v>
      </c>
      <c r="AQ585" s="3">
        <v>11</v>
      </c>
    </row>
    <row r="586" spans="1:43" x14ac:dyDescent="0.25">
      <c r="A586" s="3">
        <v>23190340</v>
      </c>
      <c r="B586" s="3" t="s">
        <v>3160</v>
      </c>
      <c r="C586" s="3">
        <v>7.2133333329999996</v>
      </c>
      <c r="D586" s="3">
        <v>-73.064722219999993</v>
      </c>
      <c r="E586" s="3">
        <v>996</v>
      </c>
      <c r="F586" s="3" t="s">
        <v>2195</v>
      </c>
      <c r="G586" s="3" t="s">
        <v>50</v>
      </c>
      <c r="H586" s="54">
        <v>61.6</v>
      </c>
      <c r="I586" s="54">
        <v>2020</v>
      </c>
      <c r="J586" s="54">
        <v>27</v>
      </c>
      <c r="K586" s="3">
        <v>85.4</v>
      </c>
      <c r="L586" s="3">
        <v>1988</v>
      </c>
      <c r="M586" s="3">
        <v>3</v>
      </c>
      <c r="N586" s="54">
        <v>78.5</v>
      </c>
      <c r="O586" s="54">
        <v>2000</v>
      </c>
      <c r="P586" s="54">
        <v>23</v>
      </c>
      <c r="Q586" s="3">
        <v>69.5</v>
      </c>
      <c r="R586" s="3">
        <v>1997</v>
      </c>
      <c r="S586" s="3">
        <v>1</v>
      </c>
      <c r="T586" s="54">
        <v>74.3</v>
      </c>
      <c r="U586" s="54">
        <v>2018</v>
      </c>
      <c r="V586" s="54">
        <v>7</v>
      </c>
      <c r="W586" s="3">
        <v>115</v>
      </c>
      <c r="X586" s="3">
        <v>2003</v>
      </c>
      <c r="Y586" s="3">
        <v>12</v>
      </c>
      <c r="Z586" s="54">
        <v>85</v>
      </c>
      <c r="AA586" s="54">
        <v>2003</v>
      </c>
      <c r="AB586" s="54">
        <v>18</v>
      </c>
      <c r="AC586" s="3">
        <v>54.4</v>
      </c>
      <c r="AD586" s="3">
        <v>2023</v>
      </c>
      <c r="AE586" s="3">
        <v>21</v>
      </c>
      <c r="AF586" s="54">
        <v>87</v>
      </c>
      <c r="AG586" s="54">
        <v>1976</v>
      </c>
      <c r="AH586" s="54">
        <v>24</v>
      </c>
      <c r="AI586" s="3">
        <v>65</v>
      </c>
      <c r="AJ586" s="3">
        <v>1979</v>
      </c>
      <c r="AK586" s="3">
        <v>14</v>
      </c>
      <c r="AL586" s="54">
        <v>60</v>
      </c>
      <c r="AM586" s="54">
        <v>1973</v>
      </c>
      <c r="AN586" s="54">
        <v>11</v>
      </c>
      <c r="AO586" s="3">
        <v>62.7</v>
      </c>
      <c r="AP586" s="3">
        <v>2023</v>
      </c>
      <c r="AQ586" s="3">
        <v>19</v>
      </c>
    </row>
    <row r="587" spans="1:43" x14ac:dyDescent="0.25">
      <c r="A587" s="3">
        <v>23190350</v>
      </c>
      <c r="B587" s="3" t="s">
        <v>3161</v>
      </c>
      <c r="C587" s="3">
        <v>7.2401388889999998</v>
      </c>
      <c r="D587" s="3">
        <v>-73.195361109999993</v>
      </c>
      <c r="E587" s="3">
        <v>778</v>
      </c>
      <c r="F587" s="3" t="s">
        <v>63</v>
      </c>
      <c r="G587" s="3" t="s">
        <v>50</v>
      </c>
      <c r="H587" s="54">
        <v>124</v>
      </c>
      <c r="I587" s="54">
        <v>1977</v>
      </c>
      <c r="J587" s="54">
        <v>18</v>
      </c>
      <c r="K587" s="3">
        <v>130</v>
      </c>
      <c r="L587" s="3">
        <v>1968</v>
      </c>
      <c r="M587" s="3">
        <v>19</v>
      </c>
      <c r="N587" s="54">
        <v>145</v>
      </c>
      <c r="O587" s="54">
        <v>2005</v>
      </c>
      <c r="P587" s="54">
        <v>1</v>
      </c>
      <c r="Q587" s="3">
        <v>140</v>
      </c>
      <c r="R587" s="3">
        <v>1973</v>
      </c>
      <c r="S587" s="3">
        <v>2</v>
      </c>
      <c r="T587" s="54">
        <v>90</v>
      </c>
      <c r="U587" s="54">
        <v>2001</v>
      </c>
      <c r="V587" s="54">
        <v>7</v>
      </c>
      <c r="W587" s="3">
        <v>91</v>
      </c>
      <c r="X587" s="3">
        <v>2010</v>
      </c>
      <c r="Y587" s="3">
        <v>10</v>
      </c>
      <c r="Z587" s="54">
        <v>130</v>
      </c>
      <c r="AA587" s="54">
        <v>1985</v>
      </c>
      <c r="AB587" s="54">
        <v>7</v>
      </c>
      <c r="AC587" s="3">
        <v>87.9</v>
      </c>
      <c r="AD587" s="3">
        <v>2023</v>
      </c>
      <c r="AE587" s="3">
        <v>21</v>
      </c>
      <c r="AF587" s="54">
        <v>98.5</v>
      </c>
      <c r="AG587" s="54">
        <v>2024</v>
      </c>
      <c r="AH587" s="54">
        <v>28</v>
      </c>
      <c r="AI587" s="3">
        <v>126.6</v>
      </c>
      <c r="AJ587" s="3">
        <v>1981</v>
      </c>
      <c r="AK587" s="3">
        <v>27</v>
      </c>
      <c r="AL587" s="54">
        <v>138</v>
      </c>
      <c r="AM587" s="54">
        <v>2001</v>
      </c>
      <c r="AN587" s="54">
        <v>26</v>
      </c>
      <c r="AO587" s="3">
        <v>135.80000000000001</v>
      </c>
      <c r="AP587" s="3">
        <v>2024</v>
      </c>
      <c r="AQ587" s="3">
        <v>26</v>
      </c>
    </row>
    <row r="588" spans="1:43" x14ac:dyDescent="0.25">
      <c r="A588" s="3">
        <v>23190360</v>
      </c>
      <c r="B588" s="3" t="s">
        <v>3162</v>
      </c>
      <c r="C588" s="3">
        <v>7.3280555559999998</v>
      </c>
      <c r="D588" s="3">
        <v>-73.165000000000006</v>
      </c>
      <c r="E588" s="3">
        <v>800</v>
      </c>
      <c r="F588" s="3" t="s">
        <v>63</v>
      </c>
      <c r="G588" s="3" t="s">
        <v>50</v>
      </c>
      <c r="H588" s="54">
        <v>95</v>
      </c>
      <c r="I588" s="54">
        <v>1990</v>
      </c>
      <c r="J588" s="54">
        <v>12</v>
      </c>
      <c r="K588" s="3">
        <v>130</v>
      </c>
      <c r="L588" s="3">
        <v>1998</v>
      </c>
      <c r="M588" s="3">
        <v>7</v>
      </c>
      <c r="N588" s="54">
        <v>140</v>
      </c>
      <c r="O588" s="54">
        <v>1971</v>
      </c>
      <c r="P588" s="54">
        <v>27</v>
      </c>
      <c r="Q588" s="3">
        <v>110</v>
      </c>
      <c r="R588" s="3">
        <v>1968</v>
      </c>
      <c r="S588" s="3">
        <v>21</v>
      </c>
      <c r="T588" s="54">
        <v>131</v>
      </c>
      <c r="U588" s="54">
        <v>2001</v>
      </c>
      <c r="V588" s="54">
        <v>7</v>
      </c>
      <c r="W588" s="3">
        <v>70</v>
      </c>
      <c r="X588" s="3">
        <v>1972</v>
      </c>
      <c r="Y588" s="3">
        <v>13</v>
      </c>
      <c r="Z588" s="54">
        <v>86</v>
      </c>
      <c r="AA588" s="54">
        <v>2002</v>
      </c>
      <c r="AB588" s="54">
        <v>5</v>
      </c>
      <c r="AC588" s="3">
        <v>77.8</v>
      </c>
      <c r="AD588" s="3">
        <v>2019</v>
      </c>
      <c r="AE588" s="3">
        <v>14</v>
      </c>
      <c r="AF588" s="54">
        <v>126.3</v>
      </c>
      <c r="AG588" s="54">
        <v>2010</v>
      </c>
      <c r="AH588" s="54">
        <v>22</v>
      </c>
      <c r="AI588" s="3">
        <v>167</v>
      </c>
      <c r="AJ588" s="3">
        <v>1976</v>
      </c>
      <c r="AK588" s="3">
        <v>2</v>
      </c>
      <c r="AL588" s="54">
        <v>142</v>
      </c>
      <c r="AM588" s="54">
        <v>1979</v>
      </c>
      <c r="AN588" s="54">
        <v>14</v>
      </c>
      <c r="AO588" s="3">
        <v>136.4</v>
      </c>
      <c r="AP588" s="3">
        <v>2010</v>
      </c>
      <c r="AQ588" s="3">
        <v>19</v>
      </c>
    </row>
    <row r="589" spans="1:43" x14ac:dyDescent="0.25">
      <c r="A589" s="3">
        <v>23190380</v>
      </c>
      <c r="B589" s="3" t="s">
        <v>3163</v>
      </c>
      <c r="C589" s="3">
        <v>7.2110833330000004</v>
      </c>
      <c r="D589" s="3">
        <v>-73.217888889999998</v>
      </c>
      <c r="E589" s="3">
        <v>855</v>
      </c>
      <c r="F589" s="3" t="s">
        <v>53</v>
      </c>
      <c r="G589" s="3" t="s">
        <v>50</v>
      </c>
      <c r="H589" s="54">
        <v>140</v>
      </c>
      <c r="I589" s="54">
        <v>1969</v>
      </c>
      <c r="J589" s="54">
        <v>11</v>
      </c>
      <c r="K589" s="3">
        <v>135</v>
      </c>
      <c r="L589" s="3">
        <v>1998</v>
      </c>
      <c r="M589" s="3">
        <v>5</v>
      </c>
      <c r="N589" s="54">
        <v>135</v>
      </c>
      <c r="O589" s="54">
        <v>2005</v>
      </c>
      <c r="P589" s="54">
        <v>1</v>
      </c>
      <c r="Q589" s="3">
        <v>129</v>
      </c>
      <c r="R589" s="3">
        <v>1975</v>
      </c>
      <c r="S589" s="3">
        <v>29</v>
      </c>
      <c r="T589" s="54">
        <v>95</v>
      </c>
      <c r="U589" s="54">
        <v>2001</v>
      </c>
      <c r="V589" s="54">
        <v>5</v>
      </c>
      <c r="W589" s="3">
        <v>124</v>
      </c>
      <c r="X589" s="3">
        <v>1977</v>
      </c>
      <c r="Y589" s="3">
        <v>30</v>
      </c>
      <c r="Z589" s="54">
        <v>102</v>
      </c>
      <c r="AA589" s="54">
        <v>1977</v>
      </c>
      <c r="AB589" s="54">
        <v>30</v>
      </c>
      <c r="AC589" s="3">
        <v>96</v>
      </c>
      <c r="AD589" s="3">
        <v>1977</v>
      </c>
      <c r="AE589" s="3">
        <v>20</v>
      </c>
      <c r="AF589" s="54">
        <v>120</v>
      </c>
      <c r="AG589" s="54">
        <v>1977</v>
      </c>
      <c r="AH589" s="54">
        <v>20</v>
      </c>
      <c r="AI589" s="3">
        <v>208.5</v>
      </c>
      <c r="AJ589" s="3">
        <v>2011</v>
      </c>
      <c r="AK589" s="3">
        <v>12</v>
      </c>
      <c r="AL589" s="54">
        <v>135</v>
      </c>
      <c r="AM589" s="54">
        <v>1988</v>
      </c>
      <c r="AN589" s="54">
        <v>23</v>
      </c>
      <c r="AO589" s="3">
        <v>110.7</v>
      </c>
      <c r="AP589" s="3">
        <v>2024</v>
      </c>
      <c r="AQ589" s="3">
        <v>26</v>
      </c>
    </row>
    <row r="590" spans="1:43" x14ac:dyDescent="0.25">
      <c r="A590" s="3">
        <v>23190400</v>
      </c>
      <c r="B590" s="3" t="s">
        <v>3164</v>
      </c>
      <c r="C590" s="3">
        <v>7.1244444439999999</v>
      </c>
      <c r="D590" s="3">
        <v>-73.05722222</v>
      </c>
      <c r="E590" s="3">
        <v>1779</v>
      </c>
      <c r="F590" s="3" t="s">
        <v>2176</v>
      </c>
      <c r="G590" s="3" t="s">
        <v>50</v>
      </c>
      <c r="H590" s="54">
        <v>97.5</v>
      </c>
      <c r="I590" s="54">
        <v>1981</v>
      </c>
      <c r="J590" s="54">
        <v>25</v>
      </c>
      <c r="K590" s="3">
        <v>95</v>
      </c>
      <c r="L590" s="3">
        <v>1976</v>
      </c>
      <c r="M590" s="3">
        <v>8</v>
      </c>
      <c r="N590" s="54">
        <v>97</v>
      </c>
      <c r="O590" s="54">
        <v>1974</v>
      </c>
      <c r="P590" s="54">
        <v>13</v>
      </c>
      <c r="Q590" s="3">
        <v>124</v>
      </c>
      <c r="R590" s="3">
        <v>1997</v>
      </c>
      <c r="S590" s="3">
        <v>1</v>
      </c>
      <c r="T590" s="54">
        <v>127.8</v>
      </c>
      <c r="U590" s="54">
        <v>2025</v>
      </c>
      <c r="V590" s="54">
        <v>2</v>
      </c>
      <c r="W590" s="3">
        <v>94</v>
      </c>
      <c r="X590" s="3">
        <v>1981</v>
      </c>
      <c r="Y590" s="3">
        <v>11</v>
      </c>
      <c r="Z590" s="54">
        <v>72</v>
      </c>
      <c r="AA590" s="54">
        <v>1977</v>
      </c>
      <c r="AB590" s="54">
        <v>31</v>
      </c>
      <c r="AC590" s="3">
        <v>91</v>
      </c>
      <c r="AD590" s="3">
        <v>1981</v>
      </c>
      <c r="AE590" s="3">
        <v>21</v>
      </c>
      <c r="AF590" s="54">
        <v>98</v>
      </c>
      <c r="AG590" s="54">
        <v>1982</v>
      </c>
      <c r="AH590" s="54">
        <v>5</v>
      </c>
      <c r="AI590" s="3">
        <v>108</v>
      </c>
      <c r="AJ590" s="3">
        <v>1969</v>
      </c>
      <c r="AK590" s="3">
        <v>7</v>
      </c>
      <c r="AL590" s="54">
        <v>98</v>
      </c>
      <c r="AM590" s="54">
        <v>1975</v>
      </c>
      <c r="AN590" s="54">
        <v>12</v>
      </c>
      <c r="AO590" s="3">
        <v>103</v>
      </c>
      <c r="AP590" s="3">
        <v>1996</v>
      </c>
      <c r="AQ590" s="3">
        <v>29</v>
      </c>
    </row>
    <row r="591" spans="1:43" x14ac:dyDescent="0.25">
      <c r="A591" s="3">
        <v>23190440</v>
      </c>
      <c r="B591" s="3" t="s">
        <v>3165</v>
      </c>
      <c r="C591" s="3">
        <v>7.2050000000000001</v>
      </c>
      <c r="D591" s="3">
        <v>-73.299722220000007</v>
      </c>
      <c r="E591" s="3">
        <v>825</v>
      </c>
      <c r="F591" s="3" t="s">
        <v>53</v>
      </c>
      <c r="G591" s="3" t="s">
        <v>50</v>
      </c>
      <c r="H591" s="54">
        <v>95</v>
      </c>
      <c r="I591" s="54">
        <v>1982</v>
      </c>
      <c r="J591" s="54">
        <v>5</v>
      </c>
      <c r="K591" s="3">
        <v>139</v>
      </c>
      <c r="L591" s="3">
        <v>2007</v>
      </c>
      <c r="M591" s="3">
        <v>14</v>
      </c>
      <c r="N591" s="54">
        <v>137</v>
      </c>
      <c r="O591" s="54">
        <v>1981</v>
      </c>
      <c r="P591" s="54">
        <v>6</v>
      </c>
      <c r="Q591" s="3">
        <v>134</v>
      </c>
      <c r="R591" s="3">
        <v>1972</v>
      </c>
      <c r="S591" s="3">
        <v>18</v>
      </c>
      <c r="T591" s="54">
        <v>130</v>
      </c>
      <c r="U591" s="54">
        <v>1991</v>
      </c>
      <c r="V591" s="54">
        <v>11</v>
      </c>
      <c r="W591" s="3">
        <v>136</v>
      </c>
      <c r="X591" s="3">
        <v>2003</v>
      </c>
      <c r="Y591" s="3">
        <v>12</v>
      </c>
      <c r="Z591" s="54">
        <v>120</v>
      </c>
      <c r="AA591" s="54">
        <v>1985</v>
      </c>
      <c r="AB591" s="54">
        <v>7</v>
      </c>
      <c r="AC591" s="3">
        <v>102</v>
      </c>
      <c r="AD591" s="3">
        <v>2011</v>
      </c>
      <c r="AE591" s="3">
        <v>18</v>
      </c>
      <c r="AF591" s="54">
        <v>135</v>
      </c>
      <c r="AG591" s="54">
        <v>1984</v>
      </c>
      <c r="AH591" s="54">
        <v>19</v>
      </c>
      <c r="AI591" s="3">
        <v>135</v>
      </c>
      <c r="AJ591" s="3">
        <v>1981</v>
      </c>
      <c r="AK591" s="3">
        <v>27</v>
      </c>
      <c r="AL591" s="54">
        <v>150.19999999999999</v>
      </c>
      <c r="AM591" s="54">
        <v>2010</v>
      </c>
      <c r="AN591" s="54">
        <v>28</v>
      </c>
      <c r="AO591" s="3">
        <v>117</v>
      </c>
      <c r="AP591" s="3">
        <v>1979</v>
      </c>
      <c r="AQ591" s="3">
        <v>19</v>
      </c>
    </row>
    <row r="592" spans="1:43" x14ac:dyDescent="0.25">
      <c r="A592" s="3">
        <v>23190450</v>
      </c>
      <c r="B592" s="3" t="s">
        <v>3166</v>
      </c>
      <c r="C592" s="3">
        <v>7.3088888890000003</v>
      </c>
      <c r="D592" s="3">
        <v>-72.878333330000004</v>
      </c>
      <c r="E592" s="3">
        <v>3220</v>
      </c>
      <c r="F592" s="3" t="s">
        <v>2232</v>
      </c>
      <c r="G592" s="3" t="s">
        <v>50</v>
      </c>
      <c r="H592" s="54">
        <v>40</v>
      </c>
      <c r="I592" s="54">
        <v>1992</v>
      </c>
      <c r="J592" s="54">
        <v>2</v>
      </c>
      <c r="K592" s="3">
        <v>70</v>
      </c>
      <c r="L592" s="3">
        <v>1972</v>
      </c>
      <c r="M592" s="3">
        <v>11</v>
      </c>
      <c r="N592" s="54">
        <v>80</v>
      </c>
      <c r="O592" s="54">
        <v>1988</v>
      </c>
      <c r="P592" s="54">
        <v>29</v>
      </c>
      <c r="Q592" s="3">
        <v>52.3</v>
      </c>
      <c r="R592" s="3">
        <v>2015</v>
      </c>
      <c r="S592" s="3">
        <v>3</v>
      </c>
      <c r="T592" s="54">
        <v>52.2</v>
      </c>
      <c r="U592" s="54">
        <v>2010</v>
      </c>
      <c r="V592" s="54">
        <v>24</v>
      </c>
      <c r="W592" s="3">
        <v>76</v>
      </c>
      <c r="X592" s="3">
        <v>1976</v>
      </c>
      <c r="Y592" s="3">
        <v>16</v>
      </c>
      <c r="Z592" s="54">
        <v>50</v>
      </c>
      <c r="AA592" s="54">
        <v>1973</v>
      </c>
      <c r="AB592" s="54">
        <v>27</v>
      </c>
      <c r="AC592" s="3">
        <v>79</v>
      </c>
      <c r="AD592" s="3">
        <v>1981</v>
      </c>
      <c r="AE592" s="3">
        <v>13</v>
      </c>
      <c r="AF592" s="54">
        <v>50</v>
      </c>
      <c r="AG592" s="54">
        <v>1987</v>
      </c>
      <c r="AH592" s="54">
        <v>29</v>
      </c>
      <c r="AI592" s="3">
        <v>60.8</v>
      </c>
      <c r="AJ592" s="3">
        <v>2008</v>
      </c>
      <c r="AK592" s="3">
        <v>12</v>
      </c>
      <c r="AL592" s="54">
        <v>50</v>
      </c>
      <c r="AM592" s="54">
        <v>1974</v>
      </c>
      <c r="AN592" s="54">
        <v>21</v>
      </c>
      <c r="AO592" s="3">
        <v>35.4</v>
      </c>
      <c r="AP592" s="3">
        <v>2010</v>
      </c>
      <c r="AQ592" s="3">
        <v>2</v>
      </c>
    </row>
    <row r="593" spans="1:43" x14ac:dyDescent="0.25">
      <c r="A593" s="3">
        <v>23190480</v>
      </c>
      <c r="B593" s="3" t="s">
        <v>3167</v>
      </c>
      <c r="C593" s="3">
        <v>8.0988888889999995</v>
      </c>
      <c r="D593" s="3">
        <v>-73.507499999999993</v>
      </c>
      <c r="E593" s="3">
        <v>228</v>
      </c>
      <c r="F593" s="3" t="s">
        <v>1676</v>
      </c>
      <c r="G593" s="3" t="s">
        <v>44</v>
      </c>
      <c r="H593" s="54">
        <v>137</v>
      </c>
      <c r="I593" s="54">
        <v>1989</v>
      </c>
      <c r="J593" s="54">
        <v>15</v>
      </c>
      <c r="K593" s="3">
        <v>105</v>
      </c>
      <c r="L593" s="3">
        <v>1972</v>
      </c>
      <c r="M593" s="3">
        <v>8</v>
      </c>
      <c r="N593" s="54">
        <v>102</v>
      </c>
      <c r="O593" s="54">
        <v>2017</v>
      </c>
      <c r="P593" s="54">
        <v>18</v>
      </c>
      <c r="Q593" s="3">
        <v>150</v>
      </c>
      <c r="R593" s="3">
        <v>1986</v>
      </c>
      <c r="S593" s="3">
        <v>13</v>
      </c>
      <c r="T593" s="54">
        <v>135</v>
      </c>
      <c r="U593" s="54">
        <v>2025</v>
      </c>
      <c r="V593" s="54">
        <v>18</v>
      </c>
      <c r="W593" s="3">
        <v>139</v>
      </c>
      <c r="X593" s="3">
        <v>1972</v>
      </c>
      <c r="Y593" s="3">
        <v>10</v>
      </c>
      <c r="Z593" s="54">
        <v>104</v>
      </c>
      <c r="AA593" s="54">
        <v>1987</v>
      </c>
      <c r="AB593" s="54">
        <v>16</v>
      </c>
      <c r="AC593" s="3">
        <v>110</v>
      </c>
      <c r="AD593" s="3">
        <v>1985</v>
      </c>
      <c r="AE593" s="3">
        <v>29</v>
      </c>
      <c r="AF593" s="54">
        <v>100</v>
      </c>
      <c r="AG593" s="54">
        <v>1988</v>
      </c>
      <c r="AH593" s="54">
        <v>2</v>
      </c>
      <c r="AI593" s="3">
        <v>128</v>
      </c>
      <c r="AJ593" s="3">
        <v>2016</v>
      </c>
      <c r="AK593" s="3">
        <v>25</v>
      </c>
      <c r="AL593" s="54">
        <v>135</v>
      </c>
      <c r="AM593" s="54">
        <v>2003</v>
      </c>
      <c r="AN593" s="54">
        <v>6</v>
      </c>
      <c r="AO593" s="3">
        <v>90</v>
      </c>
      <c r="AP593" s="3">
        <v>1971</v>
      </c>
      <c r="AQ593" s="3">
        <v>24</v>
      </c>
    </row>
    <row r="594" spans="1:43" x14ac:dyDescent="0.25">
      <c r="A594" s="3">
        <v>23190500</v>
      </c>
      <c r="B594" s="3" t="s">
        <v>3168</v>
      </c>
      <c r="C594" s="3">
        <v>7.7597222219999997</v>
      </c>
      <c r="D594" s="3">
        <v>-73.388333329999995</v>
      </c>
      <c r="E594" s="3">
        <v>134</v>
      </c>
      <c r="F594" s="3" t="s">
        <v>743</v>
      </c>
      <c r="G594" s="3" t="s">
        <v>44</v>
      </c>
      <c r="H594" s="54">
        <v>91</v>
      </c>
      <c r="I594" s="54">
        <v>2006</v>
      </c>
      <c r="J594" s="54">
        <v>6</v>
      </c>
      <c r="K594" s="3">
        <v>128</v>
      </c>
      <c r="L594" s="3">
        <v>1987</v>
      </c>
      <c r="M594" s="3">
        <v>8</v>
      </c>
      <c r="N594" s="54">
        <v>150</v>
      </c>
      <c r="O594" s="54">
        <v>2006</v>
      </c>
      <c r="P594" s="54">
        <v>22</v>
      </c>
      <c r="Q594" s="3">
        <v>195</v>
      </c>
      <c r="R594" s="3">
        <v>1987</v>
      </c>
      <c r="S594" s="3">
        <v>30</v>
      </c>
      <c r="T594" s="54">
        <v>132</v>
      </c>
      <c r="U594" s="54">
        <v>2001</v>
      </c>
      <c r="V594" s="54">
        <v>6</v>
      </c>
      <c r="W594" s="3">
        <v>178</v>
      </c>
      <c r="X594" s="3">
        <v>1990</v>
      </c>
      <c r="Y594" s="3">
        <v>13</v>
      </c>
      <c r="Z594" s="54">
        <v>187</v>
      </c>
      <c r="AA594" s="54">
        <v>1973</v>
      </c>
      <c r="AB594" s="54">
        <v>20</v>
      </c>
      <c r="AC594" s="3">
        <v>135</v>
      </c>
      <c r="AD594" s="3">
        <v>1977</v>
      </c>
      <c r="AE594" s="3">
        <v>9</v>
      </c>
      <c r="AF594" s="54">
        <v>130</v>
      </c>
      <c r="AG594" s="54">
        <v>1971</v>
      </c>
      <c r="AH594" s="54">
        <v>30</v>
      </c>
      <c r="AI594" s="3">
        <v>189</v>
      </c>
      <c r="AJ594" s="3">
        <v>1976</v>
      </c>
      <c r="AK594" s="3">
        <v>2</v>
      </c>
      <c r="AL594" s="54">
        <v>135</v>
      </c>
      <c r="AM594" s="54">
        <v>1994</v>
      </c>
      <c r="AN594" s="54">
        <v>4</v>
      </c>
      <c r="AO594" s="3">
        <v>155</v>
      </c>
      <c r="AP594" s="3">
        <v>1981</v>
      </c>
      <c r="AQ594" s="3">
        <v>29</v>
      </c>
    </row>
    <row r="595" spans="1:43" x14ac:dyDescent="0.25">
      <c r="A595" s="3">
        <v>23190510</v>
      </c>
      <c r="B595" s="3" t="s">
        <v>3169</v>
      </c>
      <c r="C595" s="3">
        <v>7.5955555559999999</v>
      </c>
      <c r="D595" s="3">
        <v>-73.327500000000001</v>
      </c>
      <c r="E595" s="3">
        <v>300</v>
      </c>
      <c r="F595" s="3" t="s">
        <v>943</v>
      </c>
      <c r="G595" s="3" t="s">
        <v>741</v>
      </c>
      <c r="H595" s="54">
        <v>87</v>
      </c>
      <c r="I595" s="54">
        <v>2009</v>
      </c>
      <c r="J595" s="54">
        <v>14</v>
      </c>
      <c r="K595" s="3">
        <v>145</v>
      </c>
      <c r="L595" s="3">
        <v>2019</v>
      </c>
      <c r="M595" s="3">
        <v>19</v>
      </c>
      <c r="N595" s="54">
        <v>160</v>
      </c>
      <c r="O595" s="54">
        <v>1976</v>
      </c>
      <c r="P595" s="54">
        <v>3</v>
      </c>
      <c r="Q595" s="3">
        <v>224</v>
      </c>
      <c r="R595" s="3">
        <v>1979</v>
      </c>
      <c r="S595" s="3">
        <v>28</v>
      </c>
      <c r="T595" s="54">
        <v>151</v>
      </c>
      <c r="U595" s="54">
        <v>2011</v>
      </c>
      <c r="V595" s="54">
        <v>17</v>
      </c>
      <c r="W595" s="3">
        <v>178</v>
      </c>
      <c r="X595" s="3">
        <v>2016</v>
      </c>
      <c r="Y595" s="3">
        <v>5</v>
      </c>
      <c r="Z595" s="54">
        <v>120</v>
      </c>
      <c r="AA595" s="54">
        <v>1994</v>
      </c>
      <c r="AB595" s="54">
        <v>6</v>
      </c>
      <c r="AC595" s="3">
        <v>112</v>
      </c>
      <c r="AD595" s="3">
        <v>1974</v>
      </c>
      <c r="AE595" s="3">
        <v>11</v>
      </c>
      <c r="AF595" s="54">
        <v>170</v>
      </c>
      <c r="AG595" s="54">
        <v>1991</v>
      </c>
      <c r="AH595" s="54">
        <v>16</v>
      </c>
      <c r="AI595" s="3">
        <v>162</v>
      </c>
      <c r="AJ595" s="3">
        <v>1975</v>
      </c>
      <c r="AK595" s="3">
        <v>31</v>
      </c>
      <c r="AL595" s="54">
        <v>136</v>
      </c>
      <c r="AM595" s="54">
        <v>2021</v>
      </c>
      <c r="AN595" s="54">
        <v>25</v>
      </c>
      <c r="AO595" s="3">
        <v>145</v>
      </c>
      <c r="AP595" s="3">
        <v>2010</v>
      </c>
      <c r="AQ595" s="3">
        <v>15</v>
      </c>
    </row>
    <row r="596" spans="1:43" x14ac:dyDescent="0.25">
      <c r="A596" s="3">
        <v>23190520</v>
      </c>
      <c r="B596" s="3" t="s">
        <v>3170</v>
      </c>
      <c r="C596" s="3">
        <v>7.9955555560000002</v>
      </c>
      <c r="D596" s="3">
        <v>-73.439722219999993</v>
      </c>
      <c r="E596" s="3">
        <v>271</v>
      </c>
      <c r="F596" s="3" t="s">
        <v>327</v>
      </c>
      <c r="G596" s="3" t="s">
        <v>44</v>
      </c>
      <c r="H596" s="54">
        <v>151</v>
      </c>
      <c r="I596" s="54">
        <v>1982</v>
      </c>
      <c r="J596" s="54">
        <v>3</v>
      </c>
      <c r="K596" s="3">
        <v>144</v>
      </c>
      <c r="L596" s="3">
        <v>1972</v>
      </c>
      <c r="M596" s="3">
        <v>6</v>
      </c>
      <c r="N596" s="54">
        <v>126</v>
      </c>
      <c r="O596" s="54">
        <v>2007</v>
      </c>
      <c r="P596" s="54">
        <v>23</v>
      </c>
      <c r="Q596" s="3">
        <v>160</v>
      </c>
      <c r="R596" s="3">
        <v>1982</v>
      </c>
      <c r="S596" s="3">
        <v>11</v>
      </c>
      <c r="T596" s="54">
        <v>144</v>
      </c>
      <c r="U596" s="54">
        <v>2016</v>
      </c>
      <c r="V596" s="54">
        <v>28</v>
      </c>
      <c r="W596" s="3">
        <v>120</v>
      </c>
      <c r="X596" s="3">
        <v>1972</v>
      </c>
      <c r="Y596" s="3">
        <v>10</v>
      </c>
      <c r="Z596" s="54">
        <v>120</v>
      </c>
      <c r="AA596" s="54">
        <v>2011</v>
      </c>
      <c r="AB596" s="54">
        <v>3</v>
      </c>
      <c r="AC596" s="3">
        <v>123</v>
      </c>
      <c r="AD596" s="3">
        <v>2024</v>
      </c>
      <c r="AE596" s="3">
        <v>11</v>
      </c>
      <c r="AF596" s="54">
        <v>150</v>
      </c>
      <c r="AG596" s="54">
        <v>1978</v>
      </c>
      <c r="AH596" s="54">
        <v>2</v>
      </c>
      <c r="AI596" s="3">
        <v>140</v>
      </c>
      <c r="AJ596" s="3">
        <v>1983</v>
      </c>
      <c r="AK596" s="3">
        <v>18</v>
      </c>
      <c r="AL596" s="54">
        <v>150</v>
      </c>
      <c r="AM596" s="54">
        <v>2016</v>
      </c>
      <c r="AN596" s="54">
        <v>18</v>
      </c>
      <c r="AO596" s="3">
        <v>135</v>
      </c>
      <c r="AP596" s="3">
        <v>1993</v>
      </c>
      <c r="AQ596" s="3">
        <v>14</v>
      </c>
    </row>
    <row r="597" spans="1:43" x14ac:dyDescent="0.25">
      <c r="A597" s="3">
        <v>23190540</v>
      </c>
      <c r="B597" s="3" t="s">
        <v>3171</v>
      </c>
      <c r="C597" s="3">
        <v>7.6508333329999996</v>
      </c>
      <c r="D597" s="3">
        <v>-73.180555560000002</v>
      </c>
      <c r="E597" s="3">
        <v>710</v>
      </c>
      <c r="F597" s="3" t="s">
        <v>742</v>
      </c>
      <c r="G597" s="3" t="s">
        <v>741</v>
      </c>
      <c r="H597" s="54">
        <v>100.1</v>
      </c>
      <c r="I597" s="54">
        <v>2020</v>
      </c>
      <c r="J597" s="54">
        <v>21</v>
      </c>
      <c r="K597" s="3">
        <v>62</v>
      </c>
      <c r="L597" s="3">
        <v>1988</v>
      </c>
      <c r="M597" s="3">
        <v>27</v>
      </c>
      <c r="N597" s="54">
        <v>92</v>
      </c>
      <c r="O597" s="54">
        <v>1995</v>
      </c>
      <c r="P597" s="54">
        <v>20</v>
      </c>
      <c r="Q597" s="3">
        <v>100</v>
      </c>
      <c r="R597" s="3">
        <v>2022</v>
      </c>
      <c r="S597" s="3">
        <v>4</v>
      </c>
      <c r="T597" s="54">
        <v>148</v>
      </c>
      <c r="U597" s="54">
        <v>1984</v>
      </c>
      <c r="V597" s="54">
        <v>14</v>
      </c>
      <c r="W597" s="3">
        <v>65</v>
      </c>
      <c r="X597" s="3">
        <v>1997</v>
      </c>
      <c r="Y597" s="3">
        <v>4</v>
      </c>
      <c r="Z597" s="54">
        <v>105</v>
      </c>
      <c r="AA597" s="54">
        <v>2022</v>
      </c>
      <c r="AB597" s="54">
        <v>27</v>
      </c>
      <c r="AC597" s="3">
        <v>102.2</v>
      </c>
      <c r="AD597" s="3">
        <v>2020</v>
      </c>
      <c r="AE597" s="3">
        <v>21</v>
      </c>
      <c r="AF597" s="54">
        <v>105</v>
      </c>
      <c r="AG597" s="54">
        <v>1999</v>
      </c>
      <c r="AH597" s="54">
        <v>30</v>
      </c>
      <c r="AI597" s="3">
        <v>149</v>
      </c>
      <c r="AJ597" s="3">
        <v>1979</v>
      </c>
      <c r="AK597" s="3">
        <v>14</v>
      </c>
      <c r="AL597" s="54">
        <v>120.5</v>
      </c>
      <c r="AM597" s="54">
        <v>2021</v>
      </c>
      <c r="AN597" s="54">
        <v>2</v>
      </c>
      <c r="AO597" s="3">
        <v>86</v>
      </c>
      <c r="AP597" s="3">
        <v>1998</v>
      </c>
      <c r="AQ597" s="3">
        <v>6</v>
      </c>
    </row>
    <row r="598" spans="1:43" x14ac:dyDescent="0.25">
      <c r="A598" s="3">
        <v>23190560</v>
      </c>
      <c r="B598" s="3" t="s">
        <v>3172</v>
      </c>
      <c r="C598" s="3">
        <v>7.5744444440000001</v>
      </c>
      <c r="D598" s="3">
        <v>-73.559722219999998</v>
      </c>
      <c r="E598" s="3">
        <v>84</v>
      </c>
      <c r="F598" s="3" t="s">
        <v>824</v>
      </c>
      <c r="G598" s="3" t="s">
        <v>50</v>
      </c>
      <c r="H598" s="54">
        <v>92</v>
      </c>
      <c r="I598" s="54">
        <v>1982</v>
      </c>
      <c r="J598" s="54">
        <v>2</v>
      </c>
      <c r="K598" s="3">
        <v>106.6</v>
      </c>
      <c r="L598" s="3">
        <v>2014</v>
      </c>
      <c r="M598" s="3">
        <v>27</v>
      </c>
      <c r="N598" s="54">
        <v>104</v>
      </c>
      <c r="O598" s="54">
        <v>2007</v>
      </c>
      <c r="P598" s="54">
        <v>23</v>
      </c>
      <c r="Q598" s="3">
        <v>145</v>
      </c>
      <c r="R598" s="3">
        <v>2005</v>
      </c>
      <c r="S598" s="3">
        <v>2</v>
      </c>
      <c r="T598" s="54">
        <v>160.30000000000001</v>
      </c>
      <c r="U598" s="54">
        <v>2021</v>
      </c>
      <c r="V598" s="54">
        <v>2</v>
      </c>
      <c r="W598" s="3">
        <v>199.3</v>
      </c>
      <c r="X598" s="3">
        <v>2024</v>
      </c>
      <c r="Y598" s="3">
        <v>10</v>
      </c>
      <c r="Z598" s="54">
        <v>151</v>
      </c>
      <c r="AA598" s="54">
        <v>2009</v>
      </c>
      <c r="AB598" s="54">
        <v>8</v>
      </c>
      <c r="AC598" s="3">
        <v>188.2</v>
      </c>
      <c r="AD598" s="3">
        <v>2022</v>
      </c>
      <c r="AE598" s="3">
        <v>5</v>
      </c>
      <c r="AF598" s="54">
        <v>199</v>
      </c>
      <c r="AG598" s="54">
        <v>1984</v>
      </c>
      <c r="AH598" s="54">
        <v>16</v>
      </c>
      <c r="AI598" s="3">
        <v>146</v>
      </c>
      <c r="AJ598" s="3">
        <v>1977</v>
      </c>
      <c r="AK598" s="3">
        <v>5</v>
      </c>
      <c r="AL598" s="54">
        <v>154.5</v>
      </c>
      <c r="AM598" s="54">
        <v>2011</v>
      </c>
      <c r="AN598" s="54">
        <v>11</v>
      </c>
      <c r="AO598" s="3">
        <v>117</v>
      </c>
      <c r="AP598" s="3">
        <v>1992</v>
      </c>
      <c r="AQ598" s="3">
        <v>5</v>
      </c>
    </row>
    <row r="599" spans="1:43" x14ac:dyDescent="0.25">
      <c r="A599" s="3">
        <v>23190580</v>
      </c>
      <c r="B599" s="3" t="s">
        <v>3173</v>
      </c>
      <c r="C599" s="3">
        <v>8.0887499999999992</v>
      </c>
      <c r="D599" s="3">
        <v>-73.618777780000002</v>
      </c>
      <c r="E599" s="3">
        <v>75</v>
      </c>
      <c r="F599" s="3" t="s">
        <v>1676</v>
      </c>
      <c r="G599" s="3" t="s">
        <v>44</v>
      </c>
      <c r="H599" s="54">
        <v>71</v>
      </c>
      <c r="I599" s="54">
        <v>1997</v>
      </c>
      <c r="J599" s="54">
        <v>10</v>
      </c>
      <c r="K599" s="3">
        <v>90</v>
      </c>
      <c r="L599" s="3">
        <v>2015</v>
      </c>
      <c r="M599" s="3">
        <v>5</v>
      </c>
      <c r="N599" s="54">
        <v>140</v>
      </c>
      <c r="O599" s="54">
        <v>2017</v>
      </c>
      <c r="P599" s="54">
        <v>22</v>
      </c>
      <c r="Q599" s="3">
        <v>136</v>
      </c>
      <c r="R599" s="3">
        <v>2019</v>
      </c>
      <c r="S599" s="3">
        <v>19</v>
      </c>
      <c r="T599" s="54">
        <v>135</v>
      </c>
      <c r="U599" s="54">
        <v>1982</v>
      </c>
      <c r="V599" s="54">
        <v>18</v>
      </c>
      <c r="W599" s="3">
        <v>171</v>
      </c>
      <c r="X599" s="3">
        <v>2016</v>
      </c>
      <c r="Y599" s="3">
        <v>24</v>
      </c>
      <c r="Z599" s="54">
        <v>140</v>
      </c>
      <c r="AA599" s="54">
        <v>1991</v>
      </c>
      <c r="AB599" s="54">
        <v>15</v>
      </c>
      <c r="AC599" s="3">
        <v>107</v>
      </c>
      <c r="AD599" s="3">
        <v>1984</v>
      </c>
      <c r="AE599" s="3">
        <v>9</v>
      </c>
      <c r="AF599" s="54">
        <v>115</v>
      </c>
      <c r="AG599" s="54">
        <v>2007</v>
      </c>
      <c r="AH599" s="54">
        <v>30</v>
      </c>
      <c r="AI599" s="3">
        <v>150</v>
      </c>
      <c r="AJ599" s="3">
        <v>1994</v>
      </c>
      <c r="AK599" s="3">
        <v>17</v>
      </c>
      <c r="AL599" s="54">
        <v>103</v>
      </c>
      <c r="AM599" s="54">
        <v>1981</v>
      </c>
      <c r="AN599" s="54">
        <v>21</v>
      </c>
      <c r="AO599" s="3">
        <v>100</v>
      </c>
      <c r="AP599" s="3">
        <v>2000</v>
      </c>
      <c r="AQ599" s="3">
        <v>23</v>
      </c>
    </row>
    <row r="600" spans="1:43" x14ac:dyDescent="0.25">
      <c r="A600" s="3">
        <v>23190590</v>
      </c>
      <c r="B600" s="3" t="s">
        <v>3174</v>
      </c>
      <c r="C600" s="3">
        <v>7.0902777779999999</v>
      </c>
      <c r="D600" s="3">
        <v>-73.123888890000003</v>
      </c>
      <c r="E600" s="3">
        <v>925</v>
      </c>
      <c r="F600" s="3" t="s">
        <v>2160</v>
      </c>
      <c r="G600" s="3" t="s">
        <v>50</v>
      </c>
      <c r="H600" s="54">
        <v>97</v>
      </c>
      <c r="I600" s="54">
        <v>1979</v>
      </c>
      <c r="J600" s="54">
        <v>27</v>
      </c>
      <c r="K600" s="3">
        <v>119.3</v>
      </c>
      <c r="L600" s="3">
        <v>2005</v>
      </c>
      <c r="M600" s="3">
        <v>11</v>
      </c>
      <c r="N600" s="54">
        <v>135.69999999999999</v>
      </c>
      <c r="O600" s="54">
        <v>2014</v>
      </c>
      <c r="P600" s="54">
        <v>12</v>
      </c>
      <c r="Q600" s="3">
        <v>72.7</v>
      </c>
      <c r="R600" s="3">
        <v>2008</v>
      </c>
      <c r="S600" s="3">
        <v>27</v>
      </c>
      <c r="T600" s="54">
        <v>94.8</v>
      </c>
      <c r="U600" s="54">
        <v>1965</v>
      </c>
      <c r="V600" s="54">
        <v>13</v>
      </c>
      <c r="W600" s="3">
        <v>107.6</v>
      </c>
      <c r="X600" s="3">
        <v>2012</v>
      </c>
      <c r="Y600" s="3">
        <v>11</v>
      </c>
      <c r="Z600" s="54">
        <v>104</v>
      </c>
      <c r="AA600" s="54">
        <v>2000</v>
      </c>
      <c r="AB600" s="54">
        <v>21</v>
      </c>
      <c r="AC600" s="3">
        <v>88.6</v>
      </c>
      <c r="AD600" s="3">
        <v>1982</v>
      </c>
      <c r="AE600" s="3">
        <v>20</v>
      </c>
      <c r="AF600" s="54">
        <v>94</v>
      </c>
      <c r="AG600" s="54">
        <v>2021</v>
      </c>
      <c r="AH600" s="54">
        <v>29</v>
      </c>
      <c r="AI600" s="3">
        <v>118.6</v>
      </c>
      <c r="AJ600" s="3">
        <v>2011</v>
      </c>
      <c r="AK600" s="3">
        <v>12</v>
      </c>
      <c r="AL600" s="54">
        <v>87</v>
      </c>
      <c r="AM600" s="54">
        <v>1988</v>
      </c>
      <c r="AN600" s="54">
        <v>24</v>
      </c>
      <c r="AO600" s="3">
        <v>81.5</v>
      </c>
      <c r="AP600" s="3">
        <v>2010</v>
      </c>
      <c r="AQ600" s="3">
        <v>19</v>
      </c>
    </row>
    <row r="601" spans="1:43" x14ac:dyDescent="0.25">
      <c r="A601" s="3">
        <v>23190600</v>
      </c>
      <c r="B601" s="3" t="s">
        <v>3175</v>
      </c>
      <c r="C601" s="3">
        <v>6.9974999999999996</v>
      </c>
      <c r="D601" s="3">
        <v>-73.230277779999994</v>
      </c>
      <c r="E601" s="3">
        <v>1280</v>
      </c>
      <c r="F601" s="3" t="s">
        <v>812</v>
      </c>
      <c r="G601" s="3" t="s">
        <v>50</v>
      </c>
      <c r="H601" s="54">
        <v>125</v>
      </c>
      <c r="I601" s="54">
        <v>1998</v>
      </c>
      <c r="J601" s="54">
        <v>25</v>
      </c>
      <c r="K601" s="3">
        <v>132</v>
      </c>
      <c r="L601" s="3">
        <v>2005</v>
      </c>
      <c r="M601" s="3">
        <v>11</v>
      </c>
      <c r="N601" s="54">
        <v>119</v>
      </c>
      <c r="O601" s="54">
        <v>1977</v>
      </c>
      <c r="P601" s="54">
        <v>13</v>
      </c>
      <c r="Q601" s="3">
        <v>115.3</v>
      </c>
      <c r="R601" s="3">
        <v>2009</v>
      </c>
      <c r="S601" s="3">
        <v>3</v>
      </c>
      <c r="T601" s="54">
        <v>84</v>
      </c>
      <c r="U601" s="54">
        <v>1997</v>
      </c>
      <c r="V601" s="54">
        <v>23</v>
      </c>
      <c r="W601" s="3">
        <v>50.7</v>
      </c>
      <c r="X601" s="3">
        <v>2013</v>
      </c>
      <c r="Y601" s="3">
        <v>24</v>
      </c>
      <c r="Z601" s="54">
        <v>65.5</v>
      </c>
      <c r="AA601" s="54">
        <v>2008</v>
      </c>
      <c r="AB601" s="54">
        <v>20</v>
      </c>
      <c r="AC601" s="3">
        <v>109</v>
      </c>
      <c r="AD601" s="3">
        <v>2023</v>
      </c>
      <c r="AE601" s="3">
        <v>21</v>
      </c>
      <c r="AF601" s="54">
        <v>81</v>
      </c>
      <c r="AG601" s="54">
        <v>1999</v>
      </c>
      <c r="AH601" s="54">
        <v>9</v>
      </c>
      <c r="AI601" s="3">
        <v>110</v>
      </c>
      <c r="AJ601" s="3">
        <v>1973</v>
      </c>
      <c r="AK601" s="3">
        <v>14</v>
      </c>
      <c r="AL601" s="54">
        <v>110</v>
      </c>
      <c r="AM601" s="54">
        <v>1992</v>
      </c>
      <c r="AN601" s="54">
        <v>22</v>
      </c>
      <c r="AO601" s="3">
        <v>100.5</v>
      </c>
      <c r="AP601" s="3">
        <v>2009</v>
      </c>
      <c r="AQ601" s="3">
        <v>19</v>
      </c>
    </row>
    <row r="602" spans="1:43" x14ac:dyDescent="0.25">
      <c r="A602" s="3">
        <v>23190700</v>
      </c>
      <c r="B602" s="3" t="s">
        <v>3176</v>
      </c>
      <c r="C602" s="3">
        <v>6.9933300000000003</v>
      </c>
      <c r="D602" s="3">
        <v>-73.067779999999999</v>
      </c>
      <c r="E602" s="3">
        <v>951</v>
      </c>
      <c r="F602" s="3" t="s">
        <v>859</v>
      </c>
      <c r="G602" s="3" t="s">
        <v>50</v>
      </c>
      <c r="H602" s="54">
        <v>133.5</v>
      </c>
      <c r="I602" s="54">
        <v>1998</v>
      </c>
      <c r="J602" s="54">
        <v>27</v>
      </c>
      <c r="K602" s="3">
        <v>128.5</v>
      </c>
      <c r="L602" s="3">
        <v>2013</v>
      </c>
      <c r="M602" s="3">
        <v>7</v>
      </c>
      <c r="N602" s="54">
        <v>134</v>
      </c>
      <c r="O602" s="54">
        <v>2016</v>
      </c>
      <c r="P602" s="54">
        <v>7</v>
      </c>
      <c r="Q602" s="3">
        <v>113</v>
      </c>
      <c r="R602" s="3">
        <v>1986</v>
      </c>
      <c r="S602" s="3">
        <v>16</v>
      </c>
      <c r="T602" s="54">
        <v>129</v>
      </c>
      <c r="U602" s="54">
        <v>2015</v>
      </c>
      <c r="V602" s="54">
        <v>30</v>
      </c>
      <c r="W602" s="3">
        <v>65</v>
      </c>
      <c r="X602" s="3">
        <v>2000</v>
      </c>
      <c r="Y602" s="3">
        <v>30</v>
      </c>
      <c r="Z602" s="54">
        <v>122.3</v>
      </c>
      <c r="AA602" s="54">
        <v>2007</v>
      </c>
      <c r="AB602" s="54">
        <v>23</v>
      </c>
      <c r="AC602" s="3">
        <v>127.7</v>
      </c>
      <c r="AD602" s="3">
        <v>2017</v>
      </c>
      <c r="AE602" s="3">
        <v>26</v>
      </c>
      <c r="AF602" s="54">
        <v>106.5</v>
      </c>
      <c r="AG602" s="54">
        <v>2022</v>
      </c>
      <c r="AH602" s="54">
        <v>12</v>
      </c>
      <c r="AI602" s="3">
        <v>90.6</v>
      </c>
      <c r="AJ602" s="3">
        <v>2001</v>
      </c>
      <c r="AK602" s="3">
        <v>20</v>
      </c>
      <c r="AL602" s="54">
        <v>103</v>
      </c>
      <c r="AM602" s="54">
        <v>1990</v>
      </c>
      <c r="AN602" s="54">
        <v>5</v>
      </c>
      <c r="AO602" s="3">
        <v>103.5</v>
      </c>
      <c r="AP602" s="3">
        <v>1975</v>
      </c>
      <c r="AQ602" s="3">
        <v>22</v>
      </c>
    </row>
    <row r="603" spans="1:43" x14ac:dyDescent="0.25">
      <c r="A603" s="3">
        <v>23190710</v>
      </c>
      <c r="B603" s="3" t="s">
        <v>3177</v>
      </c>
      <c r="C603" s="3">
        <v>8.0118333330000002</v>
      </c>
      <c r="D603" s="3">
        <v>-73.724444439999999</v>
      </c>
      <c r="E603" s="3">
        <v>50</v>
      </c>
      <c r="F603" s="3" t="s">
        <v>1643</v>
      </c>
      <c r="G603" s="3" t="s">
        <v>44</v>
      </c>
      <c r="H603" s="54">
        <v>39</v>
      </c>
      <c r="I603" s="54">
        <v>1992</v>
      </c>
      <c r="J603" s="54">
        <v>5</v>
      </c>
      <c r="K603" s="3">
        <v>91</v>
      </c>
      <c r="L603" s="3">
        <v>2011</v>
      </c>
      <c r="M603" s="3">
        <v>16</v>
      </c>
      <c r="N603" s="54">
        <v>140</v>
      </c>
      <c r="O603" s="54">
        <v>2017</v>
      </c>
      <c r="P603" s="54">
        <v>22</v>
      </c>
      <c r="Q603" s="3">
        <v>123</v>
      </c>
      <c r="R603" s="3">
        <v>1997</v>
      </c>
      <c r="S603" s="3">
        <v>23</v>
      </c>
      <c r="T603" s="54">
        <v>150</v>
      </c>
      <c r="U603" s="54">
        <v>1984</v>
      </c>
      <c r="V603" s="54">
        <v>26</v>
      </c>
      <c r="W603" s="3">
        <v>175</v>
      </c>
      <c r="X603" s="3">
        <v>1998</v>
      </c>
      <c r="Y603" s="3">
        <v>20</v>
      </c>
      <c r="Z603" s="54">
        <v>137</v>
      </c>
      <c r="AA603" s="54">
        <v>1998</v>
      </c>
      <c r="AB603" s="54">
        <v>13</v>
      </c>
      <c r="AC603" s="3">
        <v>170</v>
      </c>
      <c r="AD603" s="3">
        <v>2006</v>
      </c>
      <c r="AE603" s="3">
        <v>8</v>
      </c>
      <c r="AF603" s="54">
        <v>141</v>
      </c>
      <c r="AG603" s="54">
        <v>2000</v>
      </c>
      <c r="AH603" s="54">
        <v>4</v>
      </c>
      <c r="AI603" s="3">
        <v>215</v>
      </c>
      <c r="AJ603" s="3">
        <v>1984</v>
      </c>
      <c r="AK603" s="3">
        <v>5</v>
      </c>
      <c r="AL603" s="54">
        <v>136</v>
      </c>
      <c r="AM603" s="54">
        <v>2022</v>
      </c>
      <c r="AN603" s="54">
        <v>17</v>
      </c>
      <c r="AO603" s="3">
        <v>175</v>
      </c>
      <c r="AP603" s="3">
        <v>1998</v>
      </c>
      <c r="AQ603" s="3">
        <v>7</v>
      </c>
    </row>
    <row r="604" spans="1:43" x14ac:dyDescent="0.25">
      <c r="A604" s="3">
        <v>23190810</v>
      </c>
      <c r="B604" s="3" t="s">
        <v>3178</v>
      </c>
      <c r="C604" s="3">
        <v>7.8126111109999998</v>
      </c>
      <c r="D604" s="3">
        <v>-73.321444439999993</v>
      </c>
      <c r="E604" s="3">
        <v>650</v>
      </c>
      <c r="F604" s="3" t="s">
        <v>743</v>
      </c>
      <c r="G604" s="3" t="s">
        <v>44</v>
      </c>
      <c r="H604" s="54">
        <v>86</v>
      </c>
      <c r="I604" s="54">
        <v>2020</v>
      </c>
      <c r="J604" s="54">
        <v>21</v>
      </c>
      <c r="K604" s="3">
        <v>130</v>
      </c>
      <c r="L604" s="3">
        <v>2004</v>
      </c>
      <c r="M604" s="3">
        <v>28</v>
      </c>
      <c r="N604" s="54">
        <v>120</v>
      </c>
      <c r="O604" s="54">
        <v>2012</v>
      </c>
      <c r="P604" s="54">
        <v>25</v>
      </c>
      <c r="Q604" s="3">
        <v>117</v>
      </c>
      <c r="R604" s="3">
        <v>2007</v>
      </c>
      <c r="S604" s="3">
        <v>19</v>
      </c>
      <c r="T604" s="54">
        <v>126</v>
      </c>
      <c r="U604" s="54">
        <v>2001</v>
      </c>
      <c r="V604" s="54">
        <v>7</v>
      </c>
      <c r="W604" s="3">
        <v>124</v>
      </c>
      <c r="X604" s="3">
        <v>2002</v>
      </c>
      <c r="Y604" s="3">
        <v>8</v>
      </c>
      <c r="Z604" s="54">
        <v>105</v>
      </c>
      <c r="AA604" s="54">
        <v>2011</v>
      </c>
      <c r="AB604" s="54">
        <v>4</v>
      </c>
      <c r="AC604" s="3">
        <v>122</v>
      </c>
      <c r="AD604" s="3">
        <v>2011</v>
      </c>
      <c r="AE604" s="3">
        <v>17</v>
      </c>
      <c r="AF604" s="54">
        <v>109</v>
      </c>
      <c r="AG604" s="54">
        <v>1997</v>
      </c>
      <c r="AH604" s="54">
        <v>7</v>
      </c>
      <c r="AI604" s="3">
        <v>156</v>
      </c>
      <c r="AJ604" s="3">
        <v>2020</v>
      </c>
      <c r="AK604" s="3">
        <v>1</v>
      </c>
      <c r="AL604" s="54">
        <v>121</v>
      </c>
      <c r="AM604" s="54">
        <v>1993</v>
      </c>
      <c r="AN604" s="54">
        <v>29</v>
      </c>
      <c r="AO604" s="3">
        <v>115</v>
      </c>
      <c r="AP604" s="3">
        <v>2001</v>
      </c>
      <c r="AQ604" s="3">
        <v>18</v>
      </c>
    </row>
    <row r="605" spans="1:43" x14ac:dyDescent="0.25">
      <c r="A605" s="3">
        <v>23190830</v>
      </c>
      <c r="B605" s="3" t="s">
        <v>3179</v>
      </c>
      <c r="C605" s="3">
        <v>7.1283333329999996</v>
      </c>
      <c r="D605" s="3">
        <v>-73.118333329999999</v>
      </c>
      <c r="E605" s="3">
        <v>125</v>
      </c>
      <c r="F605" s="3" t="s">
        <v>2160</v>
      </c>
      <c r="G605" s="3" t="s">
        <v>50</v>
      </c>
      <c r="H605" s="54">
        <v>63.5</v>
      </c>
      <c r="I605" s="54">
        <v>2001</v>
      </c>
      <c r="J605" s="54">
        <v>5</v>
      </c>
      <c r="K605" s="3">
        <v>96</v>
      </c>
      <c r="L605" s="3">
        <v>1998</v>
      </c>
      <c r="M605" s="3">
        <v>8</v>
      </c>
      <c r="N605" s="54">
        <v>72.900000000000006</v>
      </c>
      <c r="O605" s="54">
        <v>2014</v>
      </c>
      <c r="P605" s="54">
        <v>12</v>
      </c>
      <c r="Q605" s="3">
        <v>70.8</v>
      </c>
      <c r="R605" s="3">
        <v>2012</v>
      </c>
      <c r="S605" s="3">
        <v>12</v>
      </c>
      <c r="T605" s="54">
        <v>74</v>
      </c>
      <c r="U605" s="54">
        <v>2001</v>
      </c>
      <c r="V605" s="54">
        <v>26</v>
      </c>
      <c r="W605" s="3">
        <v>83.2</v>
      </c>
      <c r="X605" s="3">
        <v>2003</v>
      </c>
      <c r="Y605" s="3">
        <v>12</v>
      </c>
      <c r="Z605" s="54">
        <v>53.3</v>
      </c>
      <c r="AA605" s="54">
        <v>2002</v>
      </c>
      <c r="AB605" s="54">
        <v>5</v>
      </c>
      <c r="AC605" s="3">
        <v>73</v>
      </c>
      <c r="AD605" s="3">
        <v>2018</v>
      </c>
      <c r="AE605" s="3">
        <v>13</v>
      </c>
      <c r="AF605" s="54">
        <v>100.5</v>
      </c>
      <c r="AG605" s="54">
        <v>2014</v>
      </c>
      <c r="AH605" s="54">
        <v>16</v>
      </c>
      <c r="AI605" s="3">
        <v>117.5</v>
      </c>
      <c r="AJ605" s="3">
        <v>2011</v>
      </c>
      <c r="AK605" s="3">
        <v>12</v>
      </c>
      <c r="AL605" s="54">
        <v>76</v>
      </c>
      <c r="AM605" s="54">
        <v>2001</v>
      </c>
      <c r="AN605" s="54">
        <v>27</v>
      </c>
      <c r="AO605" s="3">
        <v>95.3</v>
      </c>
      <c r="AP605" s="3">
        <v>2004</v>
      </c>
      <c r="AQ605" s="3">
        <v>11</v>
      </c>
    </row>
    <row r="606" spans="1:43" x14ac:dyDescent="0.25">
      <c r="A606" s="3">
        <v>23195040</v>
      </c>
      <c r="B606" s="3" t="s">
        <v>3180</v>
      </c>
      <c r="C606" s="3">
        <v>7.1447222220000004</v>
      </c>
      <c r="D606" s="3">
        <v>-73.122222219999998</v>
      </c>
      <c r="E606" s="3">
        <v>118</v>
      </c>
      <c r="F606" s="3" t="s">
        <v>2160</v>
      </c>
      <c r="G606" s="3" t="s">
        <v>50</v>
      </c>
      <c r="H606" s="54">
        <v>84.2</v>
      </c>
      <c r="I606" s="54">
        <v>1984</v>
      </c>
      <c r="J606" s="54">
        <v>6</v>
      </c>
      <c r="K606" s="3">
        <v>78.400000000000006</v>
      </c>
      <c r="L606" s="3">
        <v>1978</v>
      </c>
      <c r="M606" s="3">
        <v>28</v>
      </c>
      <c r="N606" s="54">
        <v>97</v>
      </c>
      <c r="O606" s="54">
        <v>2000</v>
      </c>
      <c r="P606" s="54">
        <v>23</v>
      </c>
      <c r="Q606" s="3">
        <v>97.4</v>
      </c>
      <c r="R606" s="3">
        <v>1978</v>
      </c>
      <c r="S606" s="3">
        <v>17</v>
      </c>
      <c r="T606" s="54">
        <v>98.5</v>
      </c>
      <c r="U606" s="54">
        <v>2001</v>
      </c>
      <c r="V606" s="54">
        <v>7</v>
      </c>
      <c r="W606" s="3">
        <v>56.8</v>
      </c>
      <c r="X606" s="3">
        <v>2001</v>
      </c>
      <c r="Y606" s="3">
        <v>7</v>
      </c>
      <c r="Z606" s="54">
        <v>65.5</v>
      </c>
      <c r="AA606" s="54">
        <v>1983</v>
      </c>
      <c r="AB606" s="54">
        <v>22</v>
      </c>
      <c r="AC606" s="3">
        <v>49.9</v>
      </c>
      <c r="AD606" s="3">
        <v>1988</v>
      </c>
      <c r="AE606" s="3">
        <v>30</v>
      </c>
      <c r="AF606" s="54">
        <v>94.2</v>
      </c>
      <c r="AG606" s="54">
        <v>1999</v>
      </c>
      <c r="AH606" s="54">
        <v>13</v>
      </c>
      <c r="AI606" s="3">
        <v>95.2</v>
      </c>
      <c r="AJ606" s="3">
        <v>1982</v>
      </c>
      <c r="AK606" s="3">
        <v>20</v>
      </c>
      <c r="AL606" s="54">
        <v>86.9</v>
      </c>
      <c r="AM606" s="54">
        <v>1990</v>
      </c>
      <c r="AN606" s="54">
        <v>5</v>
      </c>
      <c r="AO606" s="3">
        <v>100.6</v>
      </c>
      <c r="AP606" s="3">
        <v>1972</v>
      </c>
      <c r="AQ606" s="3">
        <v>21</v>
      </c>
    </row>
    <row r="607" spans="1:43" x14ac:dyDescent="0.25">
      <c r="A607" s="3">
        <v>23195090</v>
      </c>
      <c r="B607" s="3" t="s">
        <v>3181</v>
      </c>
      <c r="C607" s="3">
        <v>7.3658299999999999</v>
      </c>
      <c r="D607" s="3">
        <v>-72.987499999999997</v>
      </c>
      <c r="E607" s="3">
        <v>1791</v>
      </c>
      <c r="F607" s="3" t="s">
        <v>851</v>
      </c>
      <c r="G607" s="3" t="s">
        <v>50</v>
      </c>
      <c r="H607" s="54">
        <v>42.5</v>
      </c>
      <c r="I607" s="54">
        <v>2023</v>
      </c>
      <c r="J607" s="54">
        <v>10</v>
      </c>
      <c r="K607" s="3">
        <v>35</v>
      </c>
      <c r="L607" s="3">
        <v>2000</v>
      </c>
      <c r="M607" s="3">
        <v>26</v>
      </c>
      <c r="N607" s="54">
        <v>52</v>
      </c>
      <c r="O607" s="54">
        <v>1996</v>
      </c>
      <c r="P607" s="54">
        <v>9</v>
      </c>
      <c r="Q607" s="3">
        <v>90</v>
      </c>
      <c r="R607" s="3">
        <v>1990</v>
      </c>
      <c r="S607" s="3">
        <v>25</v>
      </c>
      <c r="T607" s="54">
        <v>67</v>
      </c>
      <c r="U607" s="54">
        <v>2016</v>
      </c>
      <c r="V607" s="54">
        <v>10</v>
      </c>
      <c r="W607" s="3">
        <v>44.2</v>
      </c>
      <c r="X607" s="3">
        <v>1981</v>
      </c>
      <c r="Y607" s="3">
        <v>1</v>
      </c>
      <c r="Z607" s="54">
        <v>38</v>
      </c>
      <c r="AA607" s="54">
        <v>2025</v>
      </c>
      <c r="AB607" s="54">
        <v>26</v>
      </c>
      <c r="AC607" s="3">
        <v>88</v>
      </c>
      <c r="AD607" s="3">
        <v>2013</v>
      </c>
      <c r="AE607" s="3">
        <v>11</v>
      </c>
      <c r="AF607" s="54">
        <v>53.4</v>
      </c>
      <c r="AG607" s="54">
        <v>1986</v>
      </c>
      <c r="AH607" s="54">
        <v>1</v>
      </c>
      <c r="AI607" s="3">
        <v>69.5</v>
      </c>
      <c r="AJ607" s="3">
        <v>2018</v>
      </c>
      <c r="AK607" s="3">
        <v>4</v>
      </c>
      <c r="AL607" s="54">
        <v>64.599999999999994</v>
      </c>
      <c r="AM607" s="54">
        <v>1988</v>
      </c>
      <c r="AN607" s="54">
        <v>19</v>
      </c>
      <c r="AO607" s="3">
        <v>47.5</v>
      </c>
      <c r="AP607" s="3">
        <v>2013</v>
      </c>
      <c r="AQ607" s="3">
        <v>4</v>
      </c>
    </row>
    <row r="608" spans="1:43" x14ac:dyDescent="0.25">
      <c r="A608" s="3">
        <v>23195110</v>
      </c>
      <c r="B608" s="3" t="s">
        <v>3182</v>
      </c>
      <c r="C608" s="3">
        <v>7.0255555559999996</v>
      </c>
      <c r="D608" s="3">
        <v>-73.167222219999999</v>
      </c>
      <c r="E608" s="3">
        <v>777</v>
      </c>
      <c r="F608" s="3" t="s">
        <v>812</v>
      </c>
      <c r="G608" s="3" t="s">
        <v>50</v>
      </c>
      <c r="H608" s="54">
        <v>100.6</v>
      </c>
      <c r="I608" s="54">
        <v>1998</v>
      </c>
      <c r="J608" s="54">
        <v>27</v>
      </c>
      <c r="K608" s="3">
        <v>182</v>
      </c>
      <c r="L608" s="3">
        <v>2005</v>
      </c>
      <c r="M608" s="3">
        <v>8</v>
      </c>
      <c r="N608" s="54">
        <v>95.3</v>
      </c>
      <c r="O608" s="54">
        <v>2003</v>
      </c>
      <c r="P608" s="54">
        <v>18</v>
      </c>
      <c r="Q608" s="3">
        <v>83.5</v>
      </c>
      <c r="R608" s="3">
        <v>2009</v>
      </c>
      <c r="S608" s="3">
        <v>3</v>
      </c>
      <c r="T608" s="54">
        <v>84</v>
      </c>
      <c r="U608" s="54">
        <v>2000</v>
      </c>
      <c r="V608" s="54">
        <v>20</v>
      </c>
      <c r="W608" s="3">
        <v>82.7</v>
      </c>
      <c r="X608" s="3">
        <v>2007</v>
      </c>
      <c r="Y608" s="3">
        <v>23</v>
      </c>
      <c r="Z608" s="54">
        <v>73</v>
      </c>
      <c r="AA608" s="54">
        <v>1992</v>
      </c>
      <c r="AB608" s="54">
        <v>2</v>
      </c>
      <c r="AC608" s="3">
        <v>109.8</v>
      </c>
      <c r="AD608" s="3">
        <v>2023</v>
      </c>
      <c r="AE608" s="3">
        <v>21</v>
      </c>
      <c r="AF608" s="54">
        <v>67</v>
      </c>
      <c r="AG608" s="54">
        <v>2021</v>
      </c>
      <c r="AH608" s="54">
        <v>29</v>
      </c>
      <c r="AI608" s="3">
        <v>91.4</v>
      </c>
      <c r="AJ608" s="3">
        <v>1973</v>
      </c>
      <c r="AK608" s="3">
        <v>14</v>
      </c>
      <c r="AL608" s="54">
        <v>85.3</v>
      </c>
      <c r="AM608" s="54">
        <v>1992</v>
      </c>
      <c r="AN608" s="54">
        <v>22</v>
      </c>
      <c r="AO608" s="3">
        <v>82.5</v>
      </c>
      <c r="AP608" s="3">
        <v>1975</v>
      </c>
      <c r="AQ608" s="3">
        <v>22</v>
      </c>
    </row>
    <row r="609" spans="1:43" x14ac:dyDescent="0.25">
      <c r="A609" s="3">
        <v>23195180</v>
      </c>
      <c r="B609" s="3" t="s">
        <v>3183</v>
      </c>
      <c r="C609" s="3">
        <v>7.7352777780000004</v>
      </c>
      <c r="D609" s="3">
        <v>-73.051666670000003</v>
      </c>
      <c r="E609" s="3">
        <v>1882</v>
      </c>
      <c r="F609" s="3" t="s">
        <v>742</v>
      </c>
      <c r="G609" s="3" t="s">
        <v>741</v>
      </c>
      <c r="H609" s="54">
        <v>42.5</v>
      </c>
      <c r="I609" s="54">
        <v>1999</v>
      </c>
      <c r="J609" s="54">
        <v>11</v>
      </c>
      <c r="K609" s="3">
        <v>35.299999999999997</v>
      </c>
      <c r="L609" s="3">
        <v>1992</v>
      </c>
      <c r="M609" s="3">
        <v>19</v>
      </c>
      <c r="N609" s="54">
        <v>78.3</v>
      </c>
      <c r="O609" s="54">
        <v>1997</v>
      </c>
      <c r="P609" s="54">
        <v>18</v>
      </c>
      <c r="Q609" s="3">
        <v>57.8</v>
      </c>
      <c r="R609" s="3">
        <v>1983</v>
      </c>
      <c r="S609" s="3">
        <v>28</v>
      </c>
      <c r="T609" s="54">
        <v>58.7</v>
      </c>
      <c r="U609" s="54">
        <v>2021</v>
      </c>
      <c r="V609" s="54">
        <v>5</v>
      </c>
      <c r="W609" s="3">
        <v>62.8</v>
      </c>
      <c r="X609" s="3">
        <v>1981</v>
      </c>
      <c r="Y609" s="3">
        <v>1</v>
      </c>
      <c r="Z609" s="54">
        <v>105.1</v>
      </c>
      <c r="AA609" s="54">
        <v>1985</v>
      </c>
      <c r="AB609" s="54">
        <v>7</v>
      </c>
      <c r="AC609" s="3">
        <v>57</v>
      </c>
      <c r="AD609" s="3">
        <v>2012</v>
      </c>
      <c r="AE609" s="3">
        <v>5</v>
      </c>
      <c r="AF609" s="54">
        <v>67.2</v>
      </c>
      <c r="AG609" s="54">
        <v>2011</v>
      </c>
      <c r="AH609" s="54">
        <v>18</v>
      </c>
      <c r="AI609" s="3">
        <v>80.2</v>
      </c>
      <c r="AJ609" s="3">
        <v>1990</v>
      </c>
      <c r="AK609" s="3">
        <v>28</v>
      </c>
      <c r="AL609" s="54">
        <v>62.5</v>
      </c>
      <c r="AM609" s="54">
        <v>2021</v>
      </c>
      <c r="AN609" s="54">
        <v>3</v>
      </c>
      <c r="AO609" s="3">
        <v>47.6</v>
      </c>
      <c r="AP609" s="3">
        <v>2010</v>
      </c>
      <c r="AQ609" s="3">
        <v>2</v>
      </c>
    </row>
    <row r="610" spans="1:43" x14ac:dyDescent="0.25">
      <c r="A610" s="3">
        <v>23195200</v>
      </c>
      <c r="B610" s="3" t="s">
        <v>3184</v>
      </c>
      <c r="C610" s="3">
        <v>7.4738899999999999</v>
      </c>
      <c r="D610" s="3">
        <v>-72.991110000000006</v>
      </c>
      <c r="E610" s="3">
        <v>1885</v>
      </c>
      <c r="F610" s="3" t="s">
        <v>851</v>
      </c>
      <c r="G610" s="3" t="s">
        <v>50</v>
      </c>
      <c r="H610" s="54">
        <v>80.8</v>
      </c>
      <c r="I610" s="54">
        <v>2022</v>
      </c>
      <c r="J610" s="54">
        <v>12</v>
      </c>
      <c r="K610" s="3">
        <v>60.7</v>
      </c>
      <c r="L610" s="3">
        <v>2022</v>
      </c>
      <c r="M610" s="3">
        <v>8</v>
      </c>
      <c r="N610" s="54">
        <v>60.2</v>
      </c>
      <c r="O610" s="54">
        <v>2011</v>
      </c>
      <c r="P610" s="54">
        <v>2</v>
      </c>
      <c r="Q610" s="3">
        <v>74.599999999999994</v>
      </c>
      <c r="R610" s="3">
        <v>1984</v>
      </c>
      <c r="S610" s="3">
        <v>29</v>
      </c>
      <c r="T610" s="54">
        <v>65.8</v>
      </c>
      <c r="U610" s="54">
        <v>2006</v>
      </c>
      <c r="V610" s="54">
        <v>11</v>
      </c>
      <c r="W610" s="3">
        <v>53.5</v>
      </c>
      <c r="X610" s="3">
        <v>2003</v>
      </c>
      <c r="Y610" s="3">
        <v>2</v>
      </c>
      <c r="Z610" s="54">
        <v>50.5</v>
      </c>
      <c r="AA610" s="54">
        <v>2023</v>
      </c>
      <c r="AB610" s="54">
        <v>31</v>
      </c>
      <c r="AC610" s="3">
        <v>60</v>
      </c>
      <c r="AD610" s="3">
        <v>2022</v>
      </c>
      <c r="AE610" s="3">
        <v>6</v>
      </c>
      <c r="AF610" s="54">
        <v>63.5</v>
      </c>
      <c r="AG610" s="54">
        <v>2017</v>
      </c>
      <c r="AH610" s="54">
        <v>11</v>
      </c>
      <c r="AI610" s="3">
        <v>103</v>
      </c>
      <c r="AJ610" s="3">
        <v>1988</v>
      </c>
      <c r="AK610" s="3">
        <v>30</v>
      </c>
      <c r="AL610" s="54">
        <v>57.4</v>
      </c>
      <c r="AM610" s="54">
        <v>2024</v>
      </c>
      <c r="AN610" s="54">
        <v>12</v>
      </c>
      <c r="AO610" s="3">
        <v>68.900000000000006</v>
      </c>
      <c r="AP610" s="3">
        <v>2010</v>
      </c>
      <c r="AQ610" s="3">
        <v>2</v>
      </c>
    </row>
    <row r="611" spans="1:43" x14ac:dyDescent="0.25">
      <c r="A611" s="3">
        <v>23195502</v>
      </c>
      <c r="B611" s="3" t="s">
        <v>3185</v>
      </c>
      <c r="C611" s="3">
        <v>7.1214722220000004</v>
      </c>
      <c r="D611" s="3">
        <v>-73.184527779999996</v>
      </c>
      <c r="E611" s="3">
        <v>1189</v>
      </c>
      <c r="F611" s="3" t="s">
        <v>53</v>
      </c>
      <c r="G611" s="3" t="s">
        <v>50</v>
      </c>
      <c r="H611" s="54">
        <v>98.8</v>
      </c>
      <c r="I611" s="54">
        <v>1985</v>
      </c>
      <c r="J611" s="54">
        <v>21</v>
      </c>
      <c r="K611" s="3">
        <v>152</v>
      </c>
      <c r="L611" s="3">
        <v>1998</v>
      </c>
      <c r="M611" s="3">
        <v>7</v>
      </c>
      <c r="N611" s="54">
        <v>117.2</v>
      </c>
      <c r="O611" s="54">
        <v>2008</v>
      </c>
      <c r="P611" s="54">
        <v>29</v>
      </c>
      <c r="Q611" s="3">
        <v>86.2</v>
      </c>
      <c r="R611" s="3">
        <v>1987</v>
      </c>
      <c r="S611" s="3">
        <v>9</v>
      </c>
      <c r="T611" s="54">
        <v>77.400000000000006</v>
      </c>
      <c r="U611" s="54">
        <v>2023</v>
      </c>
      <c r="V611" s="54">
        <v>27</v>
      </c>
      <c r="W611" s="3">
        <v>69.7</v>
      </c>
      <c r="X611" s="3">
        <v>2009</v>
      </c>
      <c r="Y611" s="3">
        <v>9</v>
      </c>
      <c r="Z611" s="54">
        <v>94.1</v>
      </c>
      <c r="AA611" s="54">
        <v>2024</v>
      </c>
      <c r="AB611" s="54">
        <v>26</v>
      </c>
      <c r="AC611" s="3">
        <v>88.9</v>
      </c>
      <c r="AD611" s="3">
        <v>2023</v>
      </c>
      <c r="AE611" s="3">
        <v>21</v>
      </c>
      <c r="AF611" s="54">
        <v>85.9</v>
      </c>
      <c r="AG611" s="54">
        <v>1983</v>
      </c>
      <c r="AH611" s="54">
        <v>21</v>
      </c>
      <c r="AI611" s="3">
        <v>147.6</v>
      </c>
      <c r="AJ611" s="3">
        <v>2011</v>
      </c>
      <c r="AK611" s="3">
        <v>12</v>
      </c>
      <c r="AL611" s="54">
        <v>114.1</v>
      </c>
      <c r="AM611" s="54">
        <v>2012</v>
      </c>
      <c r="AN611" s="54">
        <v>30</v>
      </c>
      <c r="AO611" s="3">
        <v>90.6</v>
      </c>
      <c r="AP611" s="3">
        <v>1990</v>
      </c>
      <c r="AQ611" s="3">
        <v>7</v>
      </c>
    </row>
    <row r="612" spans="1:43" x14ac:dyDescent="0.25">
      <c r="A612" s="3">
        <v>23200010</v>
      </c>
      <c r="B612" s="3" t="s">
        <v>3186</v>
      </c>
      <c r="C612" s="3">
        <v>7.960277778</v>
      </c>
      <c r="D612" s="3">
        <v>-73.950555559999998</v>
      </c>
      <c r="E612" s="3">
        <v>64</v>
      </c>
      <c r="F612" s="3" t="s">
        <v>757</v>
      </c>
      <c r="G612" s="3" t="s">
        <v>2158</v>
      </c>
      <c r="H612" s="54">
        <v>83</v>
      </c>
      <c r="I612" s="54">
        <v>1982</v>
      </c>
      <c r="J612" s="54">
        <v>2</v>
      </c>
      <c r="K612" s="3">
        <v>95</v>
      </c>
      <c r="L612" s="3">
        <v>1982</v>
      </c>
      <c r="M612" s="3">
        <v>5</v>
      </c>
      <c r="N612" s="54">
        <v>107</v>
      </c>
      <c r="O612" s="54">
        <v>2023</v>
      </c>
      <c r="P612" s="54">
        <v>9</v>
      </c>
      <c r="Q612" s="3">
        <v>130</v>
      </c>
      <c r="R612" s="3">
        <v>1997</v>
      </c>
      <c r="S612" s="3">
        <v>19</v>
      </c>
      <c r="T612" s="54">
        <v>135</v>
      </c>
      <c r="U612" s="54">
        <v>2018</v>
      </c>
      <c r="V612" s="54">
        <v>12</v>
      </c>
      <c r="W612" s="3">
        <v>142</v>
      </c>
      <c r="X612" s="3">
        <v>2019</v>
      </c>
      <c r="Y612" s="3">
        <v>24</v>
      </c>
      <c r="Z612" s="54">
        <v>147</v>
      </c>
      <c r="AA612" s="54">
        <v>1980</v>
      </c>
      <c r="AB612" s="54">
        <v>17</v>
      </c>
      <c r="AC612" s="3">
        <v>128</v>
      </c>
      <c r="AD612" s="3">
        <v>1990</v>
      </c>
      <c r="AE612" s="3">
        <v>11</v>
      </c>
      <c r="AF612" s="54">
        <v>119</v>
      </c>
      <c r="AG612" s="54">
        <v>2011</v>
      </c>
      <c r="AH612" s="54">
        <v>7</v>
      </c>
      <c r="AI612" s="3">
        <v>110</v>
      </c>
      <c r="AJ612" s="3">
        <v>2019</v>
      </c>
      <c r="AK612" s="3">
        <v>17</v>
      </c>
      <c r="AL612" s="54">
        <v>115</v>
      </c>
      <c r="AM612" s="54">
        <v>1965</v>
      </c>
      <c r="AN612" s="54">
        <v>9</v>
      </c>
      <c r="AO612" s="3">
        <v>80</v>
      </c>
      <c r="AP612" s="3">
        <v>1983</v>
      </c>
      <c r="AQ612" s="3">
        <v>3</v>
      </c>
    </row>
    <row r="613" spans="1:43" x14ac:dyDescent="0.25">
      <c r="A613" s="3">
        <v>23200060</v>
      </c>
      <c r="B613" s="3" t="s">
        <v>3187</v>
      </c>
      <c r="C613" s="3">
        <v>7.6705555560000001</v>
      </c>
      <c r="D613" s="3">
        <v>-73.94194444</v>
      </c>
      <c r="E613" s="3">
        <v>80</v>
      </c>
      <c r="F613" s="3" t="s">
        <v>243</v>
      </c>
      <c r="G613" s="3" t="s">
        <v>2158</v>
      </c>
      <c r="H613" s="54">
        <v>139.1</v>
      </c>
      <c r="I613" s="54">
        <v>2018</v>
      </c>
      <c r="J613" s="54">
        <v>11</v>
      </c>
      <c r="K613" s="3">
        <v>65</v>
      </c>
      <c r="L613" s="3">
        <v>1994</v>
      </c>
      <c r="M613" s="3">
        <v>22</v>
      </c>
      <c r="N613" s="54">
        <v>157</v>
      </c>
      <c r="O613" s="54">
        <v>1985</v>
      </c>
      <c r="P613" s="54">
        <v>23</v>
      </c>
      <c r="Q613" s="3">
        <v>174</v>
      </c>
      <c r="R613" s="3">
        <v>1983</v>
      </c>
      <c r="S613" s="3">
        <v>10</v>
      </c>
      <c r="T613" s="54">
        <v>139.1</v>
      </c>
      <c r="U613" s="54">
        <v>2018</v>
      </c>
      <c r="V613" s="54">
        <v>11</v>
      </c>
      <c r="W613" s="3">
        <v>140</v>
      </c>
      <c r="X613" s="3">
        <v>1980</v>
      </c>
      <c r="Y613" s="3">
        <v>9</v>
      </c>
      <c r="Z613" s="54">
        <v>179</v>
      </c>
      <c r="AA613" s="54">
        <v>1984</v>
      </c>
      <c r="AB613" s="54">
        <v>4</v>
      </c>
      <c r="AC613" s="3">
        <v>143</v>
      </c>
      <c r="AD613" s="3">
        <v>1983</v>
      </c>
      <c r="AE613" s="3">
        <v>21</v>
      </c>
      <c r="AF613" s="54">
        <v>274</v>
      </c>
      <c r="AG613" s="54">
        <v>1983</v>
      </c>
      <c r="AH613" s="54">
        <v>25</v>
      </c>
      <c r="AI613" s="3">
        <v>193.5</v>
      </c>
      <c r="AJ613" s="3">
        <v>1970</v>
      </c>
      <c r="AK613" s="3">
        <v>26</v>
      </c>
      <c r="AL613" s="54">
        <v>269</v>
      </c>
      <c r="AM613" s="54">
        <v>1984</v>
      </c>
      <c r="AN613" s="54">
        <v>1</v>
      </c>
      <c r="AO613" s="3">
        <v>142.4</v>
      </c>
      <c r="AP613" s="3">
        <v>1970</v>
      </c>
      <c r="AQ613" s="3">
        <v>21</v>
      </c>
    </row>
    <row r="614" spans="1:43" x14ac:dyDescent="0.25">
      <c r="A614" s="3">
        <v>23205020</v>
      </c>
      <c r="B614" s="3" t="s">
        <v>3188</v>
      </c>
      <c r="C614" s="3">
        <v>7.4749999999999996</v>
      </c>
      <c r="D614" s="3">
        <v>-73.925555560000006</v>
      </c>
      <c r="E614" s="3">
        <v>165</v>
      </c>
      <c r="F614" s="3" t="s">
        <v>243</v>
      </c>
      <c r="G614" s="3" t="s">
        <v>2158</v>
      </c>
      <c r="H614" s="54">
        <v>58.5</v>
      </c>
      <c r="I614" s="54">
        <v>1989</v>
      </c>
      <c r="J614" s="54">
        <v>1</v>
      </c>
      <c r="K614" s="3">
        <v>103.5</v>
      </c>
      <c r="L614" s="3">
        <v>2000</v>
      </c>
      <c r="M614" s="3">
        <v>1</v>
      </c>
      <c r="N614" s="54">
        <v>95.2</v>
      </c>
      <c r="O614" s="54">
        <v>1980</v>
      </c>
      <c r="P614" s="54">
        <v>29</v>
      </c>
      <c r="Q614" s="3">
        <v>138</v>
      </c>
      <c r="R614" s="3">
        <v>2004</v>
      </c>
      <c r="S614" s="3">
        <v>19</v>
      </c>
      <c r="T614" s="54">
        <v>147.4</v>
      </c>
      <c r="U614" s="54">
        <v>1985</v>
      </c>
      <c r="V614" s="54">
        <v>4</v>
      </c>
      <c r="W614" s="3">
        <v>148</v>
      </c>
      <c r="X614" s="3">
        <v>1999</v>
      </c>
      <c r="Y614" s="3">
        <v>11</v>
      </c>
      <c r="Z614" s="54">
        <v>138</v>
      </c>
      <c r="AA614" s="54">
        <v>2011</v>
      </c>
      <c r="AB614" s="54">
        <v>23</v>
      </c>
      <c r="AC614" s="3">
        <v>185</v>
      </c>
      <c r="AD614" s="3">
        <v>2023</v>
      </c>
      <c r="AE614" s="3">
        <v>24</v>
      </c>
      <c r="AF614" s="54">
        <v>193.7</v>
      </c>
      <c r="AG614" s="54">
        <v>1985</v>
      </c>
      <c r="AH614" s="54">
        <v>11</v>
      </c>
      <c r="AI614" s="3">
        <v>147</v>
      </c>
      <c r="AJ614" s="3">
        <v>1992</v>
      </c>
      <c r="AK614" s="3">
        <v>20</v>
      </c>
      <c r="AL614" s="54">
        <v>182</v>
      </c>
      <c r="AM614" s="54">
        <v>2021</v>
      </c>
      <c r="AN614" s="54">
        <v>25</v>
      </c>
      <c r="AO614" s="3">
        <v>106.5</v>
      </c>
      <c r="AP614" s="3">
        <v>1995</v>
      </c>
      <c r="AQ614" s="3">
        <v>23</v>
      </c>
    </row>
    <row r="615" spans="1:43" x14ac:dyDescent="0.25">
      <c r="A615" s="3">
        <v>23205030</v>
      </c>
      <c r="B615" s="3" t="s">
        <v>3189</v>
      </c>
      <c r="C615" s="3">
        <v>7.9652777779999999</v>
      </c>
      <c r="D615" s="3">
        <v>-74.059166669999996</v>
      </c>
      <c r="E615" s="3">
        <v>650</v>
      </c>
      <c r="F615" s="3" t="s">
        <v>739</v>
      </c>
      <c r="G615" s="3" t="s">
        <v>2158</v>
      </c>
      <c r="H615" s="54">
        <v>39.299999999999997</v>
      </c>
      <c r="I615" s="54">
        <v>2017</v>
      </c>
      <c r="J615" s="54">
        <v>8</v>
      </c>
      <c r="K615" s="3">
        <v>80.8</v>
      </c>
      <c r="L615" s="3">
        <v>1979</v>
      </c>
      <c r="M615" s="3">
        <v>13</v>
      </c>
      <c r="N615" s="54">
        <v>132.4</v>
      </c>
      <c r="O615" s="54">
        <v>2009</v>
      </c>
      <c r="P615" s="54">
        <v>23</v>
      </c>
      <c r="Q615" s="3">
        <v>116.6</v>
      </c>
      <c r="R615" s="3">
        <v>1997</v>
      </c>
      <c r="S615" s="3">
        <v>20</v>
      </c>
      <c r="T615" s="54">
        <v>122.2</v>
      </c>
      <c r="U615" s="54">
        <v>2000</v>
      </c>
      <c r="V615" s="54">
        <v>30</v>
      </c>
      <c r="W615" s="3">
        <v>143</v>
      </c>
      <c r="X615" s="3">
        <v>2022</v>
      </c>
      <c r="Y615" s="3">
        <v>20</v>
      </c>
      <c r="Z615" s="54">
        <v>126</v>
      </c>
      <c r="AA615" s="54">
        <v>2015</v>
      </c>
      <c r="AB615" s="54">
        <v>19</v>
      </c>
      <c r="AC615" s="3">
        <v>110</v>
      </c>
      <c r="AD615" s="3">
        <v>2021</v>
      </c>
      <c r="AE615" s="3">
        <v>29</v>
      </c>
      <c r="AF615" s="54">
        <v>116.6</v>
      </c>
      <c r="AG615" s="54">
        <v>1983</v>
      </c>
      <c r="AH615" s="54">
        <v>29</v>
      </c>
      <c r="AI615" s="3">
        <v>121.1</v>
      </c>
      <c r="AJ615" s="3">
        <v>1986</v>
      </c>
      <c r="AK615" s="3">
        <v>9</v>
      </c>
      <c r="AL615" s="54">
        <v>96.4</v>
      </c>
      <c r="AM615" s="54">
        <v>2021</v>
      </c>
      <c r="AN615" s="54">
        <v>25</v>
      </c>
      <c r="AO615" s="3">
        <v>104</v>
      </c>
      <c r="AP615" s="3">
        <v>2006</v>
      </c>
      <c r="AQ615" s="3">
        <v>12</v>
      </c>
    </row>
    <row r="616" spans="1:43" x14ac:dyDescent="0.25">
      <c r="A616" s="3">
        <v>23210010</v>
      </c>
      <c r="B616" s="3" t="s">
        <v>3190</v>
      </c>
      <c r="C616" s="3">
        <v>8.1850000000000005</v>
      </c>
      <c r="D616" s="3">
        <v>-73.75527778</v>
      </c>
      <c r="E616" s="3">
        <v>90</v>
      </c>
      <c r="F616" s="3" t="s">
        <v>845</v>
      </c>
      <c r="G616" s="3" t="s">
        <v>44</v>
      </c>
      <c r="H616" s="54">
        <v>35</v>
      </c>
      <c r="I616" s="54">
        <v>1982</v>
      </c>
      <c r="J616" s="54">
        <v>3</v>
      </c>
      <c r="K616" s="3">
        <v>84</v>
      </c>
      <c r="L616" s="3">
        <v>1999</v>
      </c>
      <c r="M616" s="3">
        <v>18</v>
      </c>
      <c r="N616" s="54">
        <v>82</v>
      </c>
      <c r="O616" s="54">
        <v>1963</v>
      </c>
      <c r="P616" s="54">
        <v>23</v>
      </c>
      <c r="Q616" s="3">
        <v>126</v>
      </c>
      <c r="R616" s="3">
        <v>1974</v>
      </c>
      <c r="S616" s="3">
        <v>9</v>
      </c>
      <c r="T616" s="54">
        <v>119</v>
      </c>
      <c r="U616" s="54">
        <v>1975</v>
      </c>
      <c r="V616" s="54">
        <v>4</v>
      </c>
      <c r="W616" s="3">
        <v>150</v>
      </c>
      <c r="X616" s="3">
        <v>2010</v>
      </c>
      <c r="Y616" s="3">
        <v>1</v>
      </c>
      <c r="Z616" s="54">
        <v>126</v>
      </c>
      <c r="AA616" s="54">
        <v>1992</v>
      </c>
      <c r="AB616" s="54">
        <v>13</v>
      </c>
      <c r="AC616" s="3">
        <v>129</v>
      </c>
      <c r="AD616" s="3">
        <v>1973</v>
      </c>
      <c r="AE616" s="3">
        <v>29</v>
      </c>
      <c r="AF616" s="54">
        <v>124</v>
      </c>
      <c r="AG616" s="54">
        <v>1998</v>
      </c>
      <c r="AH616" s="54">
        <v>12</v>
      </c>
      <c r="AI616" s="3">
        <v>140</v>
      </c>
      <c r="AJ616" s="3">
        <v>2024</v>
      </c>
      <c r="AK616" s="3">
        <v>29</v>
      </c>
      <c r="AL616" s="54">
        <v>116</v>
      </c>
      <c r="AM616" s="54">
        <v>1981</v>
      </c>
      <c r="AN616" s="54">
        <v>21</v>
      </c>
      <c r="AO616" s="3">
        <v>106</v>
      </c>
      <c r="AP616" s="3">
        <v>1996</v>
      </c>
      <c r="AQ616" s="3">
        <v>14</v>
      </c>
    </row>
    <row r="617" spans="1:43" x14ac:dyDescent="0.25">
      <c r="A617" s="3">
        <v>23210020</v>
      </c>
      <c r="B617" s="3" t="s">
        <v>3191</v>
      </c>
      <c r="C617" s="3">
        <v>8.6305555559999991</v>
      </c>
      <c r="D617" s="3">
        <v>-73.804166670000001</v>
      </c>
      <c r="E617" s="3">
        <v>40</v>
      </c>
      <c r="F617" s="3" t="s">
        <v>440</v>
      </c>
      <c r="G617" s="3" t="s">
        <v>44</v>
      </c>
      <c r="H617" s="54">
        <v>71.3</v>
      </c>
      <c r="I617" s="54">
        <v>2008</v>
      </c>
      <c r="J617" s="54">
        <v>9</v>
      </c>
      <c r="K617" s="3">
        <v>120</v>
      </c>
      <c r="L617" s="3">
        <v>2006</v>
      </c>
      <c r="M617" s="3">
        <v>26</v>
      </c>
      <c r="N617" s="54">
        <v>95</v>
      </c>
      <c r="O617" s="54">
        <v>1996</v>
      </c>
      <c r="P617" s="54">
        <v>21</v>
      </c>
      <c r="Q617" s="3">
        <v>122</v>
      </c>
      <c r="R617" s="3">
        <v>2019</v>
      </c>
      <c r="S617" s="3">
        <v>19</v>
      </c>
      <c r="T617" s="54">
        <v>130</v>
      </c>
      <c r="U617" s="54">
        <v>2022</v>
      </c>
      <c r="V617" s="54">
        <v>6</v>
      </c>
      <c r="W617" s="3">
        <v>120</v>
      </c>
      <c r="X617" s="3">
        <v>1997</v>
      </c>
      <c r="Y617" s="3">
        <v>11</v>
      </c>
      <c r="Z617" s="54">
        <v>125</v>
      </c>
      <c r="AA617" s="54">
        <v>2021</v>
      </c>
      <c r="AB617" s="54">
        <v>24</v>
      </c>
      <c r="AC617" s="3">
        <v>116.5</v>
      </c>
      <c r="AD617" s="3">
        <v>2010</v>
      </c>
      <c r="AE617" s="3">
        <v>29</v>
      </c>
      <c r="AF617" s="54">
        <v>130</v>
      </c>
      <c r="AG617" s="54">
        <v>2003</v>
      </c>
      <c r="AH617" s="54">
        <v>9</v>
      </c>
      <c r="AI617" s="3">
        <v>150</v>
      </c>
      <c r="AJ617" s="3">
        <v>1999</v>
      </c>
      <c r="AK617" s="3">
        <v>28</v>
      </c>
      <c r="AL617" s="54">
        <v>152.30000000000001</v>
      </c>
      <c r="AM617" s="54">
        <v>2024</v>
      </c>
      <c r="AN617" s="54">
        <v>26</v>
      </c>
      <c r="AO617" s="3">
        <v>95</v>
      </c>
      <c r="AP617" s="3">
        <v>2020</v>
      </c>
      <c r="AQ617" s="3">
        <v>24</v>
      </c>
    </row>
    <row r="618" spans="1:43" x14ac:dyDescent="0.25">
      <c r="A618" s="3">
        <v>23210120</v>
      </c>
      <c r="B618" s="3" t="s">
        <v>3192</v>
      </c>
      <c r="C618" s="3">
        <v>8.5319166670000008</v>
      </c>
      <c r="D618" s="3">
        <v>-73.641472219999997</v>
      </c>
      <c r="E618" s="3">
        <v>166</v>
      </c>
      <c r="F618" s="3" t="s">
        <v>440</v>
      </c>
      <c r="G618" s="3" t="s">
        <v>44</v>
      </c>
      <c r="H618" s="54">
        <v>60</v>
      </c>
      <c r="I618" s="54">
        <v>2018</v>
      </c>
      <c r="J618" s="54">
        <v>9</v>
      </c>
      <c r="K618" s="3">
        <v>70</v>
      </c>
      <c r="L618" s="3">
        <v>1990</v>
      </c>
      <c r="M618" s="3">
        <v>5</v>
      </c>
      <c r="N618" s="54">
        <v>137</v>
      </c>
      <c r="O618" s="54">
        <v>1986</v>
      </c>
      <c r="P618" s="54">
        <v>1</v>
      </c>
      <c r="Q618" s="3">
        <v>136.80000000000001</v>
      </c>
      <c r="R618" s="3">
        <v>2012</v>
      </c>
      <c r="S618" s="3">
        <v>11</v>
      </c>
      <c r="T618" s="54">
        <v>170</v>
      </c>
      <c r="U618" s="54">
        <v>1977</v>
      </c>
      <c r="V618" s="54">
        <v>4</v>
      </c>
      <c r="W618" s="3">
        <v>334</v>
      </c>
      <c r="X618" s="3">
        <v>2021</v>
      </c>
      <c r="Y618" s="3">
        <v>26</v>
      </c>
      <c r="Z618" s="54">
        <v>140</v>
      </c>
      <c r="AA618" s="54">
        <v>1978</v>
      </c>
      <c r="AB618" s="54">
        <v>20</v>
      </c>
      <c r="AC618" s="3">
        <v>140</v>
      </c>
      <c r="AD618" s="3">
        <v>1978</v>
      </c>
      <c r="AE618" s="3">
        <v>5</v>
      </c>
      <c r="AF618" s="54">
        <v>180</v>
      </c>
      <c r="AG618" s="54">
        <v>1978</v>
      </c>
      <c r="AH618" s="54">
        <v>4</v>
      </c>
      <c r="AI618" s="3">
        <v>220</v>
      </c>
      <c r="AJ618" s="3">
        <v>1976</v>
      </c>
      <c r="AK618" s="3">
        <v>31</v>
      </c>
      <c r="AL618" s="54">
        <v>122</v>
      </c>
      <c r="AM618" s="54">
        <v>2022</v>
      </c>
      <c r="AN618" s="54">
        <v>11</v>
      </c>
      <c r="AO618" s="3">
        <v>130</v>
      </c>
      <c r="AP618" s="3">
        <v>1987</v>
      </c>
      <c r="AQ618" s="3">
        <v>5</v>
      </c>
    </row>
    <row r="619" spans="1:43" x14ac:dyDescent="0.25">
      <c r="A619" s="3">
        <v>23210130</v>
      </c>
      <c r="B619" s="3" t="s">
        <v>3193</v>
      </c>
      <c r="C619" s="3">
        <v>8.2494444439999999</v>
      </c>
      <c r="D619" s="3">
        <v>-73.58</v>
      </c>
      <c r="E619" s="3">
        <v>250</v>
      </c>
      <c r="F619" s="3" t="s">
        <v>1643</v>
      </c>
      <c r="G619" s="3" t="s">
        <v>44</v>
      </c>
      <c r="H619" s="54">
        <v>53</v>
      </c>
      <c r="I619" s="54">
        <v>1995</v>
      </c>
      <c r="J619" s="54">
        <v>20</v>
      </c>
      <c r="K619" s="3">
        <v>83</v>
      </c>
      <c r="L619" s="3">
        <v>2024</v>
      </c>
      <c r="M619" s="3">
        <v>4</v>
      </c>
      <c r="N619" s="54">
        <v>85</v>
      </c>
      <c r="O619" s="54">
        <v>2017</v>
      </c>
      <c r="P619" s="54">
        <v>10</v>
      </c>
      <c r="Q619" s="3">
        <v>85</v>
      </c>
      <c r="R619" s="3">
        <v>1979</v>
      </c>
      <c r="S619" s="3">
        <v>16</v>
      </c>
      <c r="T619" s="54">
        <v>135</v>
      </c>
      <c r="U619" s="54">
        <v>2017</v>
      </c>
      <c r="V619" s="54">
        <v>10</v>
      </c>
      <c r="W619" s="3">
        <v>96</v>
      </c>
      <c r="X619" s="3">
        <v>1996</v>
      </c>
      <c r="Y619" s="3">
        <v>4</v>
      </c>
      <c r="Z619" s="54">
        <v>135</v>
      </c>
      <c r="AA619" s="54">
        <v>2017</v>
      </c>
      <c r="AB619" s="54">
        <v>30</v>
      </c>
      <c r="AC619" s="3">
        <v>146</v>
      </c>
      <c r="AD619" s="3">
        <v>1994</v>
      </c>
      <c r="AE619" s="3">
        <v>21</v>
      </c>
      <c r="AF619" s="54">
        <v>136</v>
      </c>
      <c r="AG619" s="54">
        <v>2000</v>
      </c>
      <c r="AH619" s="54">
        <v>27</v>
      </c>
      <c r="AI619" s="3">
        <v>135</v>
      </c>
      <c r="AJ619" s="3">
        <v>2024</v>
      </c>
      <c r="AK619" s="3">
        <v>30</v>
      </c>
      <c r="AL619" s="54">
        <v>124</v>
      </c>
      <c r="AM619" s="54">
        <v>1989</v>
      </c>
      <c r="AN619" s="54">
        <v>25</v>
      </c>
      <c r="AO619" s="3">
        <v>90</v>
      </c>
      <c r="AP619" s="3">
        <v>2017</v>
      </c>
      <c r="AQ619" s="3">
        <v>31</v>
      </c>
    </row>
    <row r="620" spans="1:43" x14ac:dyDescent="0.25">
      <c r="A620" s="3">
        <v>23210160</v>
      </c>
      <c r="B620" s="3" t="s">
        <v>3194</v>
      </c>
      <c r="C620" s="3">
        <v>8.3266666669999996</v>
      </c>
      <c r="D620" s="3">
        <v>-73.737777780000002</v>
      </c>
      <c r="E620" s="3">
        <v>150</v>
      </c>
      <c r="F620" s="3" t="s">
        <v>845</v>
      </c>
      <c r="G620" s="3" t="s">
        <v>44</v>
      </c>
      <c r="H620" s="54">
        <v>95</v>
      </c>
      <c r="I620" s="54">
        <v>2009</v>
      </c>
      <c r="J620" s="54">
        <v>20</v>
      </c>
      <c r="K620" s="3">
        <v>34.5</v>
      </c>
      <c r="L620" s="3">
        <v>1994</v>
      </c>
      <c r="M620" s="3">
        <v>27</v>
      </c>
      <c r="N620" s="54">
        <v>107</v>
      </c>
      <c r="O620" s="54">
        <v>2011</v>
      </c>
      <c r="P620" s="54">
        <v>11</v>
      </c>
      <c r="Q620" s="3">
        <v>141</v>
      </c>
      <c r="R620" s="3">
        <v>1987</v>
      </c>
      <c r="S620" s="3">
        <v>3</v>
      </c>
      <c r="T620" s="54">
        <v>115</v>
      </c>
      <c r="U620" s="54">
        <v>2014</v>
      </c>
      <c r="V620" s="54">
        <v>17</v>
      </c>
      <c r="W620" s="3">
        <v>173</v>
      </c>
      <c r="X620" s="3">
        <v>2000</v>
      </c>
      <c r="Y620" s="3">
        <v>24</v>
      </c>
      <c r="Z620" s="54">
        <v>200</v>
      </c>
      <c r="AA620" s="54">
        <v>2021</v>
      </c>
      <c r="AB620" s="54">
        <v>24</v>
      </c>
      <c r="AC620" s="3">
        <v>110</v>
      </c>
      <c r="AD620" s="3">
        <v>2022</v>
      </c>
      <c r="AE620" s="3">
        <v>14</v>
      </c>
      <c r="AF620" s="54">
        <v>131</v>
      </c>
      <c r="AG620" s="54">
        <v>1982</v>
      </c>
      <c r="AH620" s="54">
        <v>5</v>
      </c>
      <c r="AI620" s="3">
        <v>108.3</v>
      </c>
      <c r="AJ620" s="3">
        <v>1979</v>
      </c>
      <c r="AK620" s="3">
        <v>18</v>
      </c>
      <c r="AL620" s="54">
        <v>130</v>
      </c>
      <c r="AM620" s="54">
        <v>1987</v>
      </c>
      <c r="AN620" s="54">
        <v>30</v>
      </c>
      <c r="AO620" s="3">
        <v>68</v>
      </c>
      <c r="AP620" s="3">
        <v>2002</v>
      </c>
      <c r="AQ620" s="3">
        <v>15</v>
      </c>
    </row>
    <row r="621" spans="1:43" x14ac:dyDescent="0.25">
      <c r="A621" s="3">
        <v>23215030</v>
      </c>
      <c r="B621" s="3" t="s">
        <v>3195</v>
      </c>
      <c r="C621" s="3">
        <v>8.2288888890000003</v>
      </c>
      <c r="D621" s="3">
        <v>-73.602777779999997</v>
      </c>
      <c r="E621" s="3">
        <v>208</v>
      </c>
      <c r="F621" s="3" t="s">
        <v>1643</v>
      </c>
      <c r="G621" s="3" t="s">
        <v>44</v>
      </c>
      <c r="H621" s="54">
        <v>89.2</v>
      </c>
      <c r="I621" s="54">
        <v>1993</v>
      </c>
      <c r="J621" s="54">
        <v>15</v>
      </c>
      <c r="K621" s="3">
        <v>80.400000000000006</v>
      </c>
      <c r="L621" s="3">
        <v>1998</v>
      </c>
      <c r="M621" s="3">
        <v>8</v>
      </c>
      <c r="N621" s="54">
        <v>76.2</v>
      </c>
      <c r="O621" s="54">
        <v>2017</v>
      </c>
      <c r="P621" s="54">
        <v>22</v>
      </c>
      <c r="Q621" s="3">
        <v>100.2</v>
      </c>
      <c r="R621" s="3">
        <v>2024</v>
      </c>
      <c r="S621" s="3">
        <v>17</v>
      </c>
      <c r="T621" s="54">
        <v>125.2</v>
      </c>
      <c r="U621" s="54">
        <v>1997</v>
      </c>
      <c r="V621" s="54">
        <v>9</v>
      </c>
      <c r="W621" s="3">
        <v>138.80000000000001</v>
      </c>
      <c r="X621" s="3">
        <v>1988</v>
      </c>
      <c r="Y621" s="3">
        <v>16</v>
      </c>
      <c r="Z621" s="54">
        <v>125.4</v>
      </c>
      <c r="AA621" s="54">
        <v>1979</v>
      </c>
      <c r="AB621" s="54">
        <v>14</v>
      </c>
      <c r="AC621" s="3">
        <v>113.9</v>
      </c>
      <c r="AD621" s="3">
        <v>1974</v>
      </c>
      <c r="AE621" s="3">
        <v>30</v>
      </c>
      <c r="AF621" s="54">
        <v>110</v>
      </c>
      <c r="AG621" s="54">
        <v>2018</v>
      </c>
      <c r="AH621" s="54">
        <v>6</v>
      </c>
      <c r="AI621" s="3">
        <v>148</v>
      </c>
      <c r="AJ621" s="3">
        <v>1982</v>
      </c>
      <c r="AK621" s="3">
        <v>21</v>
      </c>
      <c r="AL621" s="54">
        <v>119.7</v>
      </c>
      <c r="AM621" s="54">
        <v>2003</v>
      </c>
      <c r="AN621" s="54">
        <v>6</v>
      </c>
      <c r="AO621" s="3">
        <v>73.8</v>
      </c>
      <c r="AP621" s="3">
        <v>2014</v>
      </c>
      <c r="AQ621" s="3">
        <v>13</v>
      </c>
    </row>
    <row r="622" spans="1:43" x14ac:dyDescent="0.25">
      <c r="A622" s="3">
        <v>23215050</v>
      </c>
      <c r="B622" s="3" t="s">
        <v>3196</v>
      </c>
      <c r="C622" s="3">
        <v>8.6144444440000001</v>
      </c>
      <c r="D622" s="3">
        <v>-73.636388890000006</v>
      </c>
      <c r="E622" s="3">
        <v>163</v>
      </c>
      <c r="F622" s="3" t="s">
        <v>440</v>
      </c>
      <c r="G622" s="3" t="s">
        <v>44</v>
      </c>
      <c r="H622" s="54">
        <v>125.3</v>
      </c>
      <c r="I622" s="54">
        <v>2009</v>
      </c>
      <c r="J622" s="54">
        <v>18</v>
      </c>
      <c r="K622" s="3">
        <v>100.4</v>
      </c>
      <c r="L622" s="3">
        <v>1998</v>
      </c>
      <c r="M622" s="3">
        <v>8</v>
      </c>
      <c r="N622" s="54">
        <v>230.2</v>
      </c>
      <c r="O622" s="54">
        <v>2006</v>
      </c>
      <c r="P622" s="54">
        <v>24</v>
      </c>
      <c r="Q622" s="3">
        <v>186</v>
      </c>
      <c r="R622" s="3">
        <v>2007</v>
      </c>
      <c r="S622" s="3">
        <v>21</v>
      </c>
      <c r="T622" s="54">
        <v>168</v>
      </c>
      <c r="U622" s="54">
        <v>2007</v>
      </c>
      <c r="V622" s="54">
        <v>6</v>
      </c>
      <c r="W622" s="3">
        <v>168.2</v>
      </c>
      <c r="X622" s="3">
        <v>2006</v>
      </c>
      <c r="Y622" s="3">
        <v>4</v>
      </c>
      <c r="Z622" s="54">
        <v>170</v>
      </c>
      <c r="AA622" s="54">
        <v>2004</v>
      </c>
      <c r="AB622" s="54">
        <v>20</v>
      </c>
      <c r="AC622" s="3">
        <v>165.3</v>
      </c>
      <c r="AD622" s="3">
        <v>2003</v>
      </c>
      <c r="AE622" s="3">
        <v>3</v>
      </c>
      <c r="AF622" s="54">
        <v>190.1</v>
      </c>
      <c r="AG622" s="54">
        <v>1999</v>
      </c>
      <c r="AH622" s="54">
        <v>27</v>
      </c>
      <c r="AI622" s="3">
        <v>192</v>
      </c>
      <c r="AJ622" s="3">
        <v>2014</v>
      </c>
      <c r="AK622" s="3">
        <v>19</v>
      </c>
      <c r="AL622" s="54">
        <v>184.2</v>
      </c>
      <c r="AM622" s="54">
        <v>2005</v>
      </c>
      <c r="AN622" s="54">
        <v>10</v>
      </c>
      <c r="AO622" s="3">
        <v>150</v>
      </c>
      <c r="AP622" s="3">
        <v>1975</v>
      </c>
      <c r="AQ622" s="3">
        <v>22</v>
      </c>
    </row>
    <row r="623" spans="1:43" x14ac:dyDescent="0.25">
      <c r="A623" s="3">
        <v>23217060</v>
      </c>
      <c r="B623" s="3" t="s">
        <v>3197</v>
      </c>
      <c r="C623" s="3">
        <v>8.6138333330000005</v>
      </c>
      <c r="D623" s="3">
        <v>-73.801638890000007</v>
      </c>
      <c r="E623" s="3">
        <v>36</v>
      </c>
      <c r="F623" s="3" t="s">
        <v>440</v>
      </c>
      <c r="G623" s="3" t="s">
        <v>44</v>
      </c>
      <c r="H623" s="54">
        <v>82</v>
      </c>
      <c r="I623" s="54">
        <v>1964</v>
      </c>
      <c r="J623" s="54">
        <v>13</v>
      </c>
      <c r="K623" s="3">
        <v>113</v>
      </c>
      <c r="L623" s="3">
        <v>1982</v>
      </c>
      <c r="M623" s="3">
        <v>19</v>
      </c>
      <c r="N623" s="54">
        <v>80</v>
      </c>
      <c r="O623" s="54">
        <v>1967</v>
      </c>
      <c r="P623" s="54">
        <v>25</v>
      </c>
      <c r="Q623" s="3">
        <v>134</v>
      </c>
      <c r="R623" s="3">
        <v>1979</v>
      </c>
      <c r="S623" s="3">
        <v>25</v>
      </c>
      <c r="T623" s="54">
        <v>147</v>
      </c>
      <c r="U623" s="54">
        <v>1970</v>
      </c>
      <c r="V623" s="54">
        <v>16</v>
      </c>
      <c r="W623" s="3">
        <v>97</v>
      </c>
      <c r="X623" s="3">
        <v>1973</v>
      </c>
      <c r="Y623" s="3">
        <v>17</v>
      </c>
      <c r="Z623" s="54">
        <v>121</v>
      </c>
      <c r="AA623" s="54">
        <v>1981</v>
      </c>
      <c r="AB623" s="54">
        <v>20</v>
      </c>
      <c r="AC623" s="3">
        <v>98</v>
      </c>
      <c r="AD623" s="3">
        <v>1974</v>
      </c>
      <c r="AE623" s="3">
        <v>30</v>
      </c>
      <c r="AF623" s="54">
        <v>114</v>
      </c>
      <c r="AG623" s="54">
        <v>1974</v>
      </c>
      <c r="AH623" s="54">
        <v>1</v>
      </c>
      <c r="AI623" s="3">
        <v>130</v>
      </c>
      <c r="AJ623" s="3">
        <v>1974</v>
      </c>
      <c r="AK623" s="3">
        <v>25</v>
      </c>
      <c r="AL623" s="54">
        <v>93</v>
      </c>
      <c r="AM623" s="54">
        <v>1971</v>
      </c>
      <c r="AN623" s="54">
        <v>13</v>
      </c>
      <c r="AO623" s="3">
        <v>60</v>
      </c>
      <c r="AP623" s="3">
        <v>1967</v>
      </c>
      <c r="AQ623" s="3">
        <v>9</v>
      </c>
    </row>
    <row r="624" spans="1:43" x14ac:dyDescent="0.25">
      <c r="A624" s="3">
        <v>24010070</v>
      </c>
      <c r="B624" s="3" t="s">
        <v>3198</v>
      </c>
      <c r="C624" s="3">
        <v>5.3031944439999998</v>
      </c>
      <c r="D624" s="3">
        <v>-73.70975</v>
      </c>
      <c r="E624" s="3">
        <v>2650</v>
      </c>
      <c r="F624" s="3" t="s">
        <v>1035</v>
      </c>
      <c r="G624" s="3" t="s">
        <v>293</v>
      </c>
      <c r="H624" s="54">
        <v>62.1</v>
      </c>
      <c r="I624" s="54">
        <v>2016</v>
      </c>
      <c r="J624" s="54">
        <v>7</v>
      </c>
      <c r="K624" s="3">
        <v>46.9</v>
      </c>
      <c r="L624" s="3">
        <v>2015</v>
      </c>
      <c r="M624" s="3">
        <v>10</v>
      </c>
      <c r="N624" s="54">
        <v>97</v>
      </c>
      <c r="O624" s="54">
        <v>1976</v>
      </c>
      <c r="P624" s="54">
        <v>4</v>
      </c>
      <c r="Q624" s="3">
        <v>93</v>
      </c>
      <c r="R624" s="3">
        <v>1976</v>
      </c>
      <c r="S624" s="3">
        <v>11</v>
      </c>
      <c r="T624" s="54">
        <v>64.5</v>
      </c>
      <c r="U624" s="54">
        <v>2011</v>
      </c>
      <c r="V624" s="54">
        <v>13</v>
      </c>
      <c r="W624" s="3">
        <v>44.3</v>
      </c>
      <c r="X624" s="3">
        <v>1997</v>
      </c>
      <c r="Y624" s="3">
        <v>16</v>
      </c>
      <c r="Z624" s="54">
        <v>44.6</v>
      </c>
      <c r="AA624" s="54">
        <v>2003</v>
      </c>
      <c r="AB624" s="54">
        <v>11</v>
      </c>
      <c r="AC624" s="3">
        <v>51.2</v>
      </c>
      <c r="AD624" s="3">
        <v>2005</v>
      </c>
      <c r="AE624" s="3">
        <v>22</v>
      </c>
      <c r="AF624" s="54">
        <v>46.2</v>
      </c>
      <c r="AG624" s="54">
        <v>2001</v>
      </c>
      <c r="AH624" s="54">
        <v>13</v>
      </c>
      <c r="AI624" s="3">
        <v>86.7</v>
      </c>
      <c r="AJ624" s="3">
        <v>2014</v>
      </c>
      <c r="AK624" s="3">
        <v>8</v>
      </c>
      <c r="AL624" s="54">
        <v>55.9</v>
      </c>
      <c r="AM624" s="54">
        <v>2020</v>
      </c>
      <c r="AN624" s="54">
        <v>12</v>
      </c>
      <c r="AO624" s="3">
        <v>56</v>
      </c>
      <c r="AP624" s="3">
        <v>1987</v>
      </c>
      <c r="AQ624" s="3">
        <v>4</v>
      </c>
    </row>
    <row r="625" spans="1:43" x14ac:dyDescent="0.25">
      <c r="A625" s="3">
        <v>24010110</v>
      </c>
      <c r="B625" s="3" t="s">
        <v>3199</v>
      </c>
      <c r="C625" s="3">
        <v>6.0769444439999996</v>
      </c>
      <c r="D625" s="3">
        <v>-73.469166670000007</v>
      </c>
      <c r="E625" s="3">
        <v>1520</v>
      </c>
      <c r="F625" s="3" t="s">
        <v>1491</v>
      </c>
      <c r="G625" s="3" t="s">
        <v>504</v>
      </c>
      <c r="H625" s="54">
        <v>80</v>
      </c>
      <c r="I625" s="54">
        <v>1999</v>
      </c>
      <c r="J625" s="54">
        <v>21</v>
      </c>
      <c r="K625" s="3">
        <v>75</v>
      </c>
      <c r="L625" s="3">
        <v>2013</v>
      </c>
      <c r="M625" s="3">
        <v>19</v>
      </c>
      <c r="N625" s="54">
        <v>72</v>
      </c>
      <c r="O625" s="54">
        <v>1999</v>
      </c>
      <c r="P625" s="54">
        <v>22</v>
      </c>
      <c r="Q625" s="3">
        <v>96.4</v>
      </c>
      <c r="R625" s="3">
        <v>2009</v>
      </c>
      <c r="S625" s="3">
        <v>17</v>
      </c>
      <c r="T625" s="54">
        <v>104</v>
      </c>
      <c r="U625" s="54">
        <v>2007</v>
      </c>
      <c r="V625" s="54">
        <v>3</v>
      </c>
      <c r="W625" s="3">
        <v>110</v>
      </c>
      <c r="X625" s="3">
        <v>1981</v>
      </c>
      <c r="Y625" s="3">
        <v>10</v>
      </c>
      <c r="Z625" s="54">
        <v>77</v>
      </c>
      <c r="AA625" s="54">
        <v>1976</v>
      </c>
      <c r="AB625" s="54">
        <v>3</v>
      </c>
      <c r="AC625" s="3">
        <v>84</v>
      </c>
      <c r="AD625" s="3">
        <v>2010</v>
      </c>
      <c r="AE625" s="3">
        <v>1</v>
      </c>
      <c r="AF625" s="54">
        <v>92</v>
      </c>
      <c r="AG625" s="54">
        <v>1997</v>
      </c>
      <c r="AH625" s="54">
        <v>29</v>
      </c>
      <c r="AI625" s="3">
        <v>86</v>
      </c>
      <c r="AJ625" s="3">
        <v>2024</v>
      </c>
      <c r="AK625" s="3">
        <v>30</v>
      </c>
      <c r="AL625" s="54">
        <v>117.5</v>
      </c>
      <c r="AM625" s="54">
        <v>1997</v>
      </c>
      <c r="AN625" s="54">
        <v>7</v>
      </c>
      <c r="AO625" s="3">
        <v>72.2</v>
      </c>
      <c r="AP625" s="3">
        <v>2008</v>
      </c>
      <c r="AQ625" s="3">
        <v>2</v>
      </c>
    </row>
    <row r="626" spans="1:43" x14ac:dyDescent="0.25">
      <c r="A626" s="3">
        <v>24010150</v>
      </c>
      <c r="B626" s="3" t="s">
        <v>3200</v>
      </c>
      <c r="C626" s="3">
        <v>5.5113055559999999</v>
      </c>
      <c r="D626" s="3">
        <v>-73.863694440000003</v>
      </c>
      <c r="E626" s="3">
        <v>2590</v>
      </c>
      <c r="F626" s="3" t="s">
        <v>1141</v>
      </c>
      <c r="G626" s="3" t="s">
        <v>293</v>
      </c>
      <c r="H626" s="54">
        <v>42.3</v>
      </c>
      <c r="I626" s="54">
        <v>2023</v>
      </c>
      <c r="J626" s="54">
        <v>9</v>
      </c>
      <c r="K626" s="3">
        <v>48</v>
      </c>
      <c r="L626" s="3">
        <v>1984</v>
      </c>
      <c r="M626" s="3">
        <v>8</v>
      </c>
      <c r="N626" s="54">
        <v>46</v>
      </c>
      <c r="O626" s="54">
        <v>1964</v>
      </c>
      <c r="P626" s="54">
        <v>9</v>
      </c>
      <c r="Q626" s="3">
        <v>73</v>
      </c>
      <c r="R626" s="3">
        <v>1968</v>
      </c>
      <c r="S626" s="3">
        <v>13</v>
      </c>
      <c r="T626" s="54">
        <v>73.5</v>
      </c>
      <c r="U626" s="54">
        <v>2010</v>
      </c>
      <c r="V626" s="54">
        <v>5</v>
      </c>
      <c r="W626" s="3">
        <v>41.3</v>
      </c>
      <c r="X626" s="3">
        <v>2010</v>
      </c>
      <c r="Y626" s="3">
        <v>28</v>
      </c>
      <c r="Z626" s="54">
        <v>45</v>
      </c>
      <c r="AA626" s="54">
        <v>1979</v>
      </c>
      <c r="AB626" s="54">
        <v>31</v>
      </c>
      <c r="AC626" s="3">
        <v>49</v>
      </c>
      <c r="AD626" s="3">
        <v>1967</v>
      </c>
      <c r="AE626" s="3">
        <v>15</v>
      </c>
      <c r="AF626" s="54">
        <v>52.5</v>
      </c>
      <c r="AG626" s="54">
        <v>1987</v>
      </c>
      <c r="AH626" s="54">
        <v>29</v>
      </c>
      <c r="AI626" s="3">
        <v>56</v>
      </c>
      <c r="AJ626" s="3">
        <v>1963</v>
      </c>
      <c r="AK626" s="3">
        <v>2</v>
      </c>
      <c r="AL626" s="54">
        <v>53.5</v>
      </c>
      <c r="AM626" s="54">
        <v>2019</v>
      </c>
      <c r="AN626" s="54">
        <v>11</v>
      </c>
      <c r="AO626" s="3">
        <v>90</v>
      </c>
      <c r="AP626" s="3">
        <v>2009</v>
      </c>
      <c r="AQ626" s="3">
        <v>25</v>
      </c>
    </row>
    <row r="627" spans="1:43" x14ac:dyDescent="0.25">
      <c r="A627" s="3">
        <v>24010170</v>
      </c>
      <c r="B627" s="3" t="s">
        <v>3201</v>
      </c>
      <c r="C627" s="3">
        <v>5.3858888890000003</v>
      </c>
      <c r="D627" s="3">
        <v>-73.691055559999995</v>
      </c>
      <c r="E627" s="3">
        <v>2690</v>
      </c>
      <c r="F627" s="3" t="s">
        <v>1042</v>
      </c>
      <c r="G627" s="3" t="s">
        <v>293</v>
      </c>
      <c r="H627" s="54">
        <v>46</v>
      </c>
      <c r="I627" s="54">
        <v>1971</v>
      </c>
      <c r="J627" s="54">
        <v>19</v>
      </c>
      <c r="K627" s="3">
        <v>41.1</v>
      </c>
      <c r="L627" s="3">
        <v>2020</v>
      </c>
      <c r="M627" s="3">
        <v>22</v>
      </c>
      <c r="N627" s="54">
        <v>70.7</v>
      </c>
      <c r="O627" s="54">
        <v>2017</v>
      </c>
      <c r="P627" s="54">
        <v>7</v>
      </c>
      <c r="Q627" s="3">
        <v>58</v>
      </c>
      <c r="R627" s="3">
        <v>2025</v>
      </c>
      <c r="S627" s="3">
        <v>7</v>
      </c>
      <c r="T627" s="54">
        <v>57</v>
      </c>
      <c r="U627" s="54">
        <v>1964</v>
      </c>
      <c r="V627" s="54">
        <v>29</v>
      </c>
      <c r="W627" s="3">
        <v>48</v>
      </c>
      <c r="X627" s="3">
        <v>1962</v>
      </c>
      <c r="Y627" s="3">
        <v>8</v>
      </c>
      <c r="Z627" s="54">
        <v>28.5</v>
      </c>
      <c r="AA627" s="54">
        <v>2011</v>
      </c>
      <c r="AB627" s="54">
        <v>29</v>
      </c>
      <c r="AC627" s="3">
        <v>37</v>
      </c>
      <c r="AD627" s="3">
        <v>1966</v>
      </c>
      <c r="AE627" s="3">
        <v>17</v>
      </c>
      <c r="AF627" s="54">
        <v>35</v>
      </c>
      <c r="AG627" s="54">
        <v>1970</v>
      </c>
      <c r="AH627" s="54">
        <v>22</v>
      </c>
      <c r="AI627" s="3">
        <v>65</v>
      </c>
      <c r="AJ627" s="3">
        <v>1970</v>
      </c>
      <c r="AK627" s="3">
        <v>25</v>
      </c>
      <c r="AL627" s="54">
        <v>58.9</v>
      </c>
      <c r="AM627" s="54">
        <v>2001</v>
      </c>
      <c r="AN627" s="54">
        <v>26</v>
      </c>
      <c r="AO627" s="3">
        <v>49.3</v>
      </c>
      <c r="AP627" s="3">
        <v>1998</v>
      </c>
      <c r="AQ627" s="3">
        <v>26</v>
      </c>
    </row>
    <row r="628" spans="1:43" x14ac:dyDescent="0.25">
      <c r="A628" s="3">
        <v>24010180</v>
      </c>
      <c r="B628" s="3" t="s">
        <v>3202</v>
      </c>
      <c r="C628" s="3">
        <v>5.538777778</v>
      </c>
      <c r="D628" s="3">
        <v>-73.63136111</v>
      </c>
      <c r="E628" s="3">
        <v>2290</v>
      </c>
      <c r="F628" s="3" t="s">
        <v>567</v>
      </c>
      <c r="G628" s="3" t="s">
        <v>504</v>
      </c>
      <c r="H628" s="54">
        <v>57</v>
      </c>
      <c r="I628" s="54">
        <v>1967</v>
      </c>
      <c r="J628" s="54">
        <v>30</v>
      </c>
      <c r="K628" s="3">
        <v>65</v>
      </c>
      <c r="L628" s="3">
        <v>1980</v>
      </c>
      <c r="M628" s="3">
        <v>20</v>
      </c>
      <c r="N628" s="54">
        <v>93.8</v>
      </c>
      <c r="O628" s="54">
        <v>2005</v>
      </c>
      <c r="P628" s="54">
        <v>17</v>
      </c>
      <c r="Q628" s="3">
        <v>82</v>
      </c>
      <c r="R628" s="3">
        <v>1966</v>
      </c>
      <c r="S628" s="3">
        <v>12</v>
      </c>
      <c r="T628" s="54">
        <v>91.8</v>
      </c>
      <c r="U628" s="54">
        <v>2016</v>
      </c>
      <c r="V628" s="54">
        <v>8</v>
      </c>
      <c r="W628" s="3">
        <v>82</v>
      </c>
      <c r="X628" s="3">
        <v>1968</v>
      </c>
      <c r="Y628" s="3">
        <v>1</v>
      </c>
      <c r="Z628" s="54">
        <v>47</v>
      </c>
      <c r="AA628" s="54">
        <v>1973</v>
      </c>
      <c r="AB628" s="54">
        <v>22</v>
      </c>
      <c r="AC628" s="3">
        <v>46</v>
      </c>
      <c r="AD628" s="3">
        <v>1979</v>
      </c>
      <c r="AE628" s="3">
        <v>22</v>
      </c>
      <c r="AF628" s="54">
        <v>48.8</v>
      </c>
      <c r="AG628" s="54">
        <v>2009</v>
      </c>
      <c r="AH628" s="54">
        <v>15</v>
      </c>
      <c r="AI628" s="3">
        <v>78</v>
      </c>
      <c r="AJ628" s="3">
        <v>1960</v>
      </c>
      <c r="AK628" s="3">
        <v>30</v>
      </c>
      <c r="AL628" s="54">
        <v>82</v>
      </c>
      <c r="AM628" s="54">
        <v>1968</v>
      </c>
      <c r="AN628" s="54">
        <v>17</v>
      </c>
      <c r="AO628" s="3">
        <v>60</v>
      </c>
      <c r="AP628" s="3">
        <v>1973</v>
      </c>
      <c r="AQ628" s="3">
        <v>22</v>
      </c>
    </row>
    <row r="629" spans="1:43" x14ac:dyDescent="0.25">
      <c r="A629" s="3">
        <v>24010210</v>
      </c>
      <c r="B629" s="3" t="s">
        <v>3203</v>
      </c>
      <c r="C629" s="3">
        <v>5.8733333329999997</v>
      </c>
      <c r="D629" s="3">
        <v>-73.781666670000007</v>
      </c>
      <c r="E629" s="3">
        <v>1920</v>
      </c>
      <c r="F629" s="3" t="s">
        <v>2186</v>
      </c>
      <c r="G629" s="3" t="s">
        <v>50</v>
      </c>
      <c r="H629" s="54">
        <v>62.4</v>
      </c>
      <c r="I629" s="54">
        <v>2023</v>
      </c>
      <c r="J629" s="54">
        <v>9</v>
      </c>
      <c r="K629" s="3">
        <v>61.1</v>
      </c>
      <c r="L629" s="3">
        <v>1997</v>
      </c>
      <c r="M629" s="3">
        <v>12</v>
      </c>
      <c r="N629" s="54">
        <v>105</v>
      </c>
      <c r="O629" s="54">
        <v>1972</v>
      </c>
      <c r="P629" s="54">
        <v>28</v>
      </c>
      <c r="Q629" s="3">
        <v>124.6</v>
      </c>
      <c r="R629" s="3">
        <v>2025</v>
      </c>
      <c r="S629" s="3">
        <v>10</v>
      </c>
      <c r="T629" s="54">
        <v>100</v>
      </c>
      <c r="U629" s="54">
        <v>1971</v>
      </c>
      <c r="V629" s="54">
        <v>16</v>
      </c>
      <c r="W629" s="3">
        <v>89</v>
      </c>
      <c r="X629" s="3">
        <v>1959</v>
      </c>
      <c r="Y629" s="3">
        <v>5</v>
      </c>
      <c r="Z629" s="54">
        <v>99.4</v>
      </c>
      <c r="AA629" s="54">
        <v>1987</v>
      </c>
      <c r="AB629" s="54">
        <v>31</v>
      </c>
      <c r="AC629" s="3">
        <v>125.2</v>
      </c>
      <c r="AD629" s="3">
        <v>1995</v>
      </c>
      <c r="AE629" s="3">
        <v>15</v>
      </c>
      <c r="AF629" s="54">
        <v>75.3</v>
      </c>
      <c r="AG629" s="54">
        <v>1998</v>
      </c>
      <c r="AH629" s="54">
        <v>2</v>
      </c>
      <c r="AI629" s="3">
        <v>76.3</v>
      </c>
      <c r="AJ629" s="3">
        <v>2025</v>
      </c>
      <c r="AK629" s="3">
        <v>17</v>
      </c>
      <c r="AL629" s="54">
        <v>134.19999999999999</v>
      </c>
      <c r="AM629" s="54">
        <v>1991</v>
      </c>
      <c r="AN629" s="54">
        <v>25</v>
      </c>
      <c r="AO629" s="3">
        <v>100</v>
      </c>
      <c r="AP629" s="3">
        <v>1980</v>
      </c>
      <c r="AQ629" s="3">
        <v>12</v>
      </c>
    </row>
    <row r="630" spans="1:43" x14ac:dyDescent="0.25">
      <c r="A630" s="3">
        <v>24010230</v>
      </c>
      <c r="B630" s="3" t="s">
        <v>3204</v>
      </c>
      <c r="C630" s="3">
        <v>6.3552777779999996</v>
      </c>
      <c r="D630" s="3">
        <v>-73.239722220000004</v>
      </c>
      <c r="E630" s="3">
        <v>1523</v>
      </c>
      <c r="F630" s="3" t="s">
        <v>774</v>
      </c>
      <c r="G630" s="3" t="s">
        <v>50</v>
      </c>
      <c r="H630" s="54">
        <v>76</v>
      </c>
      <c r="I630" s="54">
        <v>1985</v>
      </c>
      <c r="J630" s="54">
        <v>4</v>
      </c>
      <c r="K630" s="3">
        <v>90</v>
      </c>
      <c r="L630" s="3">
        <v>1965</v>
      </c>
      <c r="M630" s="3">
        <v>20</v>
      </c>
      <c r="N630" s="54">
        <v>132</v>
      </c>
      <c r="O630" s="54">
        <v>1977</v>
      </c>
      <c r="P630" s="54">
        <v>17</v>
      </c>
      <c r="Q630" s="3">
        <v>126</v>
      </c>
      <c r="R630" s="3">
        <v>1981</v>
      </c>
      <c r="S630" s="3">
        <v>13</v>
      </c>
      <c r="T630" s="54">
        <v>140</v>
      </c>
      <c r="U630" s="54">
        <v>1977</v>
      </c>
      <c r="V630" s="54">
        <v>4</v>
      </c>
      <c r="W630" s="3">
        <v>102</v>
      </c>
      <c r="X630" s="3">
        <v>1981</v>
      </c>
      <c r="Y630" s="3">
        <v>24</v>
      </c>
      <c r="Z630" s="54">
        <v>111</v>
      </c>
      <c r="AA630" s="54">
        <v>1977</v>
      </c>
      <c r="AB630" s="54">
        <v>5</v>
      </c>
      <c r="AC630" s="3">
        <v>102</v>
      </c>
      <c r="AD630" s="3">
        <v>1981</v>
      </c>
      <c r="AE630" s="3">
        <v>23</v>
      </c>
      <c r="AF630" s="54">
        <v>120</v>
      </c>
      <c r="AG630" s="54">
        <v>1989</v>
      </c>
      <c r="AH630" s="54">
        <v>9</v>
      </c>
      <c r="AI630" s="3">
        <v>121</v>
      </c>
      <c r="AJ630" s="3">
        <v>1979</v>
      </c>
      <c r="AK630" s="3">
        <v>29</v>
      </c>
      <c r="AL630" s="54">
        <v>99</v>
      </c>
      <c r="AM630" s="54">
        <v>1980</v>
      </c>
      <c r="AN630" s="54">
        <v>4</v>
      </c>
      <c r="AO630" s="3">
        <v>77</v>
      </c>
      <c r="AP630" s="3">
        <v>1979</v>
      </c>
      <c r="AQ630" s="3">
        <v>19</v>
      </c>
    </row>
    <row r="631" spans="1:43" x14ac:dyDescent="0.25">
      <c r="A631" s="3">
        <v>24010240</v>
      </c>
      <c r="B631" s="3" t="s">
        <v>3205</v>
      </c>
      <c r="C631" s="3">
        <v>6.2625000000000002</v>
      </c>
      <c r="D631" s="3">
        <v>-73.303333330000001</v>
      </c>
      <c r="E631" s="3">
        <v>1400</v>
      </c>
      <c r="F631" s="3" t="s">
        <v>769</v>
      </c>
      <c r="G631" s="3" t="s">
        <v>50</v>
      </c>
      <c r="H631" s="54">
        <v>128.5</v>
      </c>
      <c r="I631" s="54">
        <v>1998</v>
      </c>
      <c r="J631" s="54">
        <v>30</v>
      </c>
      <c r="K631" s="3">
        <v>101</v>
      </c>
      <c r="L631" s="3">
        <v>1986</v>
      </c>
      <c r="M631" s="3">
        <v>24</v>
      </c>
      <c r="N631" s="54">
        <v>150.80000000000001</v>
      </c>
      <c r="O631" s="54">
        <v>2020</v>
      </c>
      <c r="P631" s="54">
        <v>31</v>
      </c>
      <c r="Q631" s="3">
        <v>100</v>
      </c>
      <c r="R631" s="3">
        <v>1981</v>
      </c>
      <c r="S631" s="3">
        <v>19</v>
      </c>
      <c r="T631" s="54">
        <v>102</v>
      </c>
      <c r="U631" s="54">
        <v>1997</v>
      </c>
      <c r="V631" s="54">
        <v>10</v>
      </c>
      <c r="W631" s="3">
        <v>150</v>
      </c>
      <c r="X631" s="3">
        <v>1986</v>
      </c>
      <c r="Y631" s="3">
        <v>25</v>
      </c>
      <c r="Z631" s="54">
        <v>160</v>
      </c>
      <c r="AA631" s="54">
        <v>1968</v>
      </c>
      <c r="AB631" s="54">
        <v>24</v>
      </c>
      <c r="AC631" s="3">
        <v>100</v>
      </c>
      <c r="AD631" s="3">
        <v>1979</v>
      </c>
      <c r="AE631" s="3">
        <v>15</v>
      </c>
      <c r="AF631" s="54">
        <v>127</v>
      </c>
      <c r="AG631" s="54">
        <v>1997</v>
      </c>
      <c r="AH631" s="54">
        <v>21</v>
      </c>
      <c r="AI631" s="3">
        <v>130.69999999999999</v>
      </c>
      <c r="AJ631" s="3">
        <v>2018</v>
      </c>
      <c r="AK631" s="3">
        <v>22</v>
      </c>
      <c r="AL631" s="54">
        <v>90</v>
      </c>
      <c r="AM631" s="54">
        <v>1969</v>
      </c>
      <c r="AN631" s="54">
        <v>19</v>
      </c>
      <c r="AO631" s="3">
        <v>100</v>
      </c>
      <c r="AP631" s="3">
        <v>1978</v>
      </c>
      <c r="AQ631" s="3">
        <v>11</v>
      </c>
    </row>
    <row r="632" spans="1:43" x14ac:dyDescent="0.25">
      <c r="A632" s="3">
        <v>24010410</v>
      </c>
      <c r="B632" s="3" t="s">
        <v>3206</v>
      </c>
      <c r="C632" s="3">
        <v>5.6020833330000004</v>
      </c>
      <c r="D632" s="3">
        <v>-73.545277780000006</v>
      </c>
      <c r="E632" s="3">
        <v>2120</v>
      </c>
      <c r="F632" s="3" t="s">
        <v>3207</v>
      </c>
      <c r="G632" s="3" t="s">
        <v>504</v>
      </c>
      <c r="H632" s="54">
        <v>51.4</v>
      </c>
      <c r="I632" s="54">
        <v>1982</v>
      </c>
      <c r="J632" s="54">
        <v>29</v>
      </c>
      <c r="K632" s="3">
        <v>50.2</v>
      </c>
      <c r="L632" s="3">
        <v>2001</v>
      </c>
      <c r="M632" s="3">
        <v>19</v>
      </c>
      <c r="N632" s="54">
        <v>71</v>
      </c>
      <c r="O632" s="54">
        <v>2018</v>
      </c>
      <c r="P632" s="54">
        <v>23</v>
      </c>
      <c r="Q632" s="3">
        <v>52.5</v>
      </c>
      <c r="R632" s="3">
        <v>1996</v>
      </c>
      <c r="S632" s="3">
        <v>11</v>
      </c>
      <c r="T632" s="54">
        <v>52.5</v>
      </c>
      <c r="U632" s="54">
        <v>2010</v>
      </c>
      <c r="V632" s="54">
        <v>2</v>
      </c>
      <c r="W632" s="3">
        <v>37.1</v>
      </c>
      <c r="X632" s="3">
        <v>2006</v>
      </c>
      <c r="Y632" s="3">
        <v>11</v>
      </c>
      <c r="Z632" s="54">
        <v>44</v>
      </c>
      <c r="AA632" s="54">
        <v>1979</v>
      </c>
      <c r="AB632" s="54">
        <v>13</v>
      </c>
      <c r="AC632" s="3">
        <v>58.5</v>
      </c>
      <c r="AD632" s="3">
        <v>2021</v>
      </c>
      <c r="AE632" s="3">
        <v>23</v>
      </c>
      <c r="AF632" s="54">
        <v>78</v>
      </c>
      <c r="AG632" s="54">
        <v>1974</v>
      </c>
      <c r="AH632" s="54">
        <v>17</v>
      </c>
      <c r="AI632" s="3">
        <v>50</v>
      </c>
      <c r="AJ632" s="3">
        <v>1979</v>
      </c>
      <c r="AK632" s="3">
        <v>21</v>
      </c>
      <c r="AL632" s="54">
        <v>55.2</v>
      </c>
      <c r="AM632" s="54">
        <v>2012</v>
      </c>
      <c r="AN632" s="54">
        <v>14</v>
      </c>
      <c r="AO632" s="3">
        <v>43.3</v>
      </c>
      <c r="AP632" s="3">
        <v>1982</v>
      </c>
      <c r="AQ632" s="3">
        <v>3</v>
      </c>
    </row>
    <row r="633" spans="1:43" x14ac:dyDescent="0.25">
      <c r="A633" s="3">
        <v>24010630</v>
      </c>
      <c r="B633" s="3" t="s">
        <v>3208</v>
      </c>
      <c r="C633" s="3">
        <v>5.7605833329999996</v>
      </c>
      <c r="D633" s="3">
        <v>-73.444138890000005</v>
      </c>
      <c r="E633" s="3">
        <v>2600</v>
      </c>
      <c r="F633" s="3" t="s">
        <v>514</v>
      </c>
      <c r="G633" s="3" t="s">
        <v>504</v>
      </c>
      <c r="H633" s="54">
        <v>60.5</v>
      </c>
      <c r="I633" s="54">
        <v>1988</v>
      </c>
      <c r="J633" s="54">
        <v>17</v>
      </c>
      <c r="K633" s="3">
        <v>69.5</v>
      </c>
      <c r="L633" s="3">
        <v>2025</v>
      </c>
      <c r="M633" s="3">
        <v>5</v>
      </c>
      <c r="N633" s="54">
        <v>75</v>
      </c>
      <c r="O633" s="54">
        <v>1981</v>
      </c>
      <c r="P633" s="54">
        <v>30</v>
      </c>
      <c r="Q633" s="3">
        <v>71.8</v>
      </c>
      <c r="R633" s="3">
        <v>2015</v>
      </c>
      <c r="S633" s="3">
        <v>12</v>
      </c>
      <c r="T633" s="54">
        <v>67</v>
      </c>
      <c r="U633" s="54">
        <v>1981</v>
      </c>
      <c r="V633" s="54">
        <v>31</v>
      </c>
      <c r="W633" s="3">
        <v>55</v>
      </c>
      <c r="X633" s="3">
        <v>2003</v>
      </c>
      <c r="Y633" s="3">
        <v>17</v>
      </c>
      <c r="Z633" s="54">
        <v>38.799999999999997</v>
      </c>
      <c r="AA633" s="54">
        <v>1995</v>
      </c>
      <c r="AB633" s="54">
        <v>30</v>
      </c>
      <c r="AC633" s="3">
        <v>52.5</v>
      </c>
      <c r="AD633" s="3">
        <v>1988</v>
      </c>
      <c r="AE633" s="3">
        <v>30</v>
      </c>
      <c r="AF633" s="54">
        <v>73</v>
      </c>
      <c r="AG633" s="54">
        <v>1978</v>
      </c>
      <c r="AH633" s="54">
        <v>7</v>
      </c>
      <c r="AI633" s="3">
        <v>74.099999999999994</v>
      </c>
      <c r="AJ633" s="3">
        <v>2015</v>
      </c>
      <c r="AK633" s="3">
        <v>12</v>
      </c>
      <c r="AL633" s="54">
        <v>59.7</v>
      </c>
      <c r="AM633" s="54">
        <v>2020</v>
      </c>
      <c r="AN633" s="54">
        <v>16</v>
      </c>
      <c r="AO633" s="3">
        <v>114.6</v>
      </c>
      <c r="AP633" s="3">
        <v>1990</v>
      </c>
      <c r="AQ633" s="3">
        <v>2</v>
      </c>
    </row>
    <row r="634" spans="1:43" x14ac:dyDescent="0.25">
      <c r="A634" s="3">
        <v>24010640</v>
      </c>
      <c r="B634" s="3" t="s">
        <v>3209</v>
      </c>
      <c r="C634" s="3">
        <v>5.9861111109999996</v>
      </c>
      <c r="D634" s="3">
        <v>-73.770833330000002</v>
      </c>
      <c r="E634" s="3">
        <v>2165</v>
      </c>
      <c r="F634" s="3" t="s">
        <v>2158</v>
      </c>
      <c r="G634" s="3" t="s">
        <v>50</v>
      </c>
      <c r="H634" s="54">
        <v>42.5</v>
      </c>
      <c r="I634" s="54">
        <v>1989</v>
      </c>
      <c r="J634" s="54">
        <v>1</v>
      </c>
      <c r="K634" s="3">
        <v>55.5</v>
      </c>
      <c r="L634" s="3">
        <v>1991</v>
      </c>
      <c r="M634" s="3">
        <v>26</v>
      </c>
      <c r="N634" s="54">
        <v>84.8</v>
      </c>
      <c r="O634" s="54">
        <v>1999</v>
      </c>
      <c r="P634" s="54">
        <v>10</v>
      </c>
      <c r="Q634" s="3">
        <v>74</v>
      </c>
      <c r="R634" s="3">
        <v>1975</v>
      </c>
      <c r="S634" s="3">
        <v>16</v>
      </c>
      <c r="T634" s="54">
        <v>162</v>
      </c>
      <c r="U634" s="54">
        <v>1982</v>
      </c>
      <c r="V634" s="54">
        <v>18</v>
      </c>
      <c r="W634" s="3">
        <v>68.5</v>
      </c>
      <c r="X634" s="3">
        <v>2025</v>
      </c>
      <c r="Y634" s="3">
        <v>14</v>
      </c>
      <c r="Z634" s="54">
        <v>66.5</v>
      </c>
      <c r="AA634" s="54">
        <v>1994</v>
      </c>
      <c r="AB634" s="54">
        <v>6</v>
      </c>
      <c r="AC634" s="3">
        <v>100</v>
      </c>
      <c r="AD634" s="3">
        <v>1980</v>
      </c>
      <c r="AE634" s="3">
        <v>1</v>
      </c>
      <c r="AF634" s="54">
        <v>88.9</v>
      </c>
      <c r="AG634" s="54">
        <v>2001</v>
      </c>
      <c r="AH634" s="54">
        <v>12</v>
      </c>
      <c r="AI634" s="3">
        <v>84</v>
      </c>
      <c r="AJ634" s="3">
        <v>1981</v>
      </c>
      <c r="AK634" s="3">
        <v>7</v>
      </c>
      <c r="AL634" s="54">
        <v>90</v>
      </c>
      <c r="AM634" s="54">
        <v>1980</v>
      </c>
      <c r="AN634" s="54">
        <v>19</v>
      </c>
      <c r="AO634" s="3">
        <v>90</v>
      </c>
      <c r="AP634" s="3">
        <v>1980</v>
      </c>
      <c r="AQ634" s="3">
        <v>3</v>
      </c>
    </row>
    <row r="635" spans="1:43" x14ac:dyDescent="0.25">
      <c r="A635" s="3">
        <v>24010650</v>
      </c>
      <c r="B635" s="3" t="s">
        <v>3210</v>
      </c>
      <c r="C635" s="3">
        <v>6.1513888889999997</v>
      </c>
      <c r="D635" s="3">
        <v>-73.341666669999995</v>
      </c>
      <c r="E635" s="3">
        <v>1502</v>
      </c>
      <c r="F635" s="3" t="s">
        <v>758</v>
      </c>
      <c r="G635" s="3" t="s">
        <v>50</v>
      </c>
      <c r="H635" s="54">
        <v>90</v>
      </c>
      <c r="I635" s="54">
        <v>1990</v>
      </c>
      <c r="J635" s="54">
        <v>8</v>
      </c>
      <c r="K635" s="3">
        <v>65</v>
      </c>
      <c r="L635" s="3">
        <v>1974</v>
      </c>
      <c r="M635" s="3">
        <v>15</v>
      </c>
      <c r="N635" s="54">
        <v>90</v>
      </c>
      <c r="O635" s="54">
        <v>1987</v>
      </c>
      <c r="P635" s="54">
        <v>13</v>
      </c>
      <c r="Q635" s="3">
        <v>120</v>
      </c>
      <c r="R635" s="3">
        <v>2007</v>
      </c>
      <c r="S635" s="3">
        <v>3</v>
      </c>
      <c r="T635" s="54">
        <v>111</v>
      </c>
      <c r="U635" s="54">
        <v>2004</v>
      </c>
      <c r="V635" s="54">
        <v>16</v>
      </c>
      <c r="W635" s="3">
        <v>112</v>
      </c>
      <c r="X635" s="3">
        <v>1981</v>
      </c>
      <c r="Y635" s="3">
        <v>17</v>
      </c>
      <c r="Z635" s="54">
        <v>89.5</v>
      </c>
      <c r="AA635" s="54">
        <v>2016</v>
      </c>
      <c r="AB635" s="54">
        <v>31</v>
      </c>
      <c r="AC635" s="3">
        <v>100</v>
      </c>
      <c r="AD635" s="3">
        <v>1974</v>
      </c>
      <c r="AE635" s="3">
        <v>31</v>
      </c>
      <c r="AF635" s="54">
        <v>90</v>
      </c>
      <c r="AG635" s="54">
        <v>1977</v>
      </c>
      <c r="AH635" s="54">
        <v>28</v>
      </c>
      <c r="AI635" s="3">
        <v>106</v>
      </c>
      <c r="AJ635" s="3">
        <v>1982</v>
      </c>
      <c r="AK635" s="3">
        <v>7</v>
      </c>
      <c r="AL635" s="54">
        <v>105</v>
      </c>
      <c r="AM635" s="54">
        <v>2023</v>
      </c>
      <c r="AN635" s="54">
        <v>14</v>
      </c>
      <c r="AO635" s="3">
        <v>110</v>
      </c>
      <c r="AP635" s="3">
        <v>1989</v>
      </c>
      <c r="AQ635" s="3">
        <v>2</v>
      </c>
    </row>
    <row r="636" spans="1:43" x14ac:dyDescent="0.25">
      <c r="A636" s="3">
        <v>24010660</v>
      </c>
      <c r="B636" s="3" t="s">
        <v>3211</v>
      </c>
      <c r="C636" s="3">
        <v>6.4436111110000001</v>
      </c>
      <c r="D636" s="3">
        <v>-73.333888889999997</v>
      </c>
      <c r="E636" s="3">
        <v>150</v>
      </c>
      <c r="F636" s="3" t="s">
        <v>762</v>
      </c>
      <c r="G636" s="3" t="s">
        <v>50</v>
      </c>
      <c r="H636" s="54">
        <v>90</v>
      </c>
      <c r="I636" s="54">
        <v>1999</v>
      </c>
      <c r="J636" s="54">
        <v>19</v>
      </c>
      <c r="K636" s="3">
        <v>100</v>
      </c>
      <c r="L636" s="3">
        <v>1995</v>
      </c>
      <c r="M636" s="3">
        <v>21</v>
      </c>
      <c r="N636" s="54">
        <v>130</v>
      </c>
      <c r="O636" s="54">
        <v>1995</v>
      </c>
      <c r="P636" s="54">
        <v>8</v>
      </c>
      <c r="Q636" s="3">
        <v>145</v>
      </c>
      <c r="R636" s="3">
        <v>1981</v>
      </c>
      <c r="S636" s="3">
        <v>26</v>
      </c>
      <c r="T636" s="54">
        <v>150</v>
      </c>
      <c r="U636" s="54">
        <v>2007</v>
      </c>
      <c r="V636" s="54">
        <v>11</v>
      </c>
      <c r="W636" s="3">
        <v>102</v>
      </c>
      <c r="X636" s="3">
        <v>2011</v>
      </c>
      <c r="Y636" s="3">
        <v>2</v>
      </c>
      <c r="Z636" s="54">
        <v>85</v>
      </c>
      <c r="AA636" s="54">
        <v>1995</v>
      </c>
      <c r="AB636" s="54">
        <v>27</v>
      </c>
      <c r="AC636" s="3">
        <v>90</v>
      </c>
      <c r="AD636" s="3">
        <v>2012</v>
      </c>
      <c r="AE636" s="3">
        <v>26</v>
      </c>
      <c r="AF636" s="54">
        <v>90</v>
      </c>
      <c r="AG636" s="54">
        <v>1995</v>
      </c>
      <c r="AH636" s="54">
        <v>11</v>
      </c>
      <c r="AI636" s="3">
        <v>145</v>
      </c>
      <c r="AJ636" s="3">
        <v>1993</v>
      </c>
      <c r="AK636" s="3">
        <v>30</v>
      </c>
      <c r="AL636" s="54">
        <v>95</v>
      </c>
      <c r="AM636" s="54">
        <v>1993</v>
      </c>
      <c r="AN636" s="54">
        <v>9</v>
      </c>
      <c r="AO636" s="3">
        <v>115</v>
      </c>
      <c r="AP636" s="3">
        <v>1990</v>
      </c>
      <c r="AQ636" s="3">
        <v>25</v>
      </c>
    </row>
    <row r="637" spans="1:43" x14ac:dyDescent="0.25">
      <c r="A637" s="3">
        <v>24010670</v>
      </c>
      <c r="B637" s="3" t="s">
        <v>3212</v>
      </c>
      <c r="C637" s="3">
        <v>5.9197222219999999</v>
      </c>
      <c r="D637" s="3">
        <v>-73.796388890000003</v>
      </c>
      <c r="E637" s="3">
        <v>2270</v>
      </c>
      <c r="F637" s="3" t="s">
        <v>206</v>
      </c>
      <c r="G637" s="3" t="s">
        <v>50</v>
      </c>
      <c r="H637" s="54">
        <v>68.3</v>
      </c>
      <c r="I637" s="54">
        <v>1994</v>
      </c>
      <c r="J637" s="54">
        <v>14</v>
      </c>
      <c r="K637" s="3">
        <v>96</v>
      </c>
      <c r="L637" s="3">
        <v>1979</v>
      </c>
      <c r="M637" s="3">
        <v>25</v>
      </c>
      <c r="N637" s="54">
        <v>77.7</v>
      </c>
      <c r="O637" s="54">
        <v>2011</v>
      </c>
      <c r="P637" s="54">
        <v>25</v>
      </c>
      <c r="Q637" s="3">
        <v>128</v>
      </c>
      <c r="R637" s="3">
        <v>1979</v>
      </c>
      <c r="S637" s="3">
        <v>26</v>
      </c>
      <c r="T637" s="54">
        <v>133.30000000000001</v>
      </c>
      <c r="U637" s="54">
        <v>1983</v>
      </c>
      <c r="V637" s="54">
        <v>25</v>
      </c>
      <c r="W637" s="3">
        <v>78.2</v>
      </c>
      <c r="X637" s="3">
        <v>1996</v>
      </c>
      <c r="Y637" s="3">
        <v>13</v>
      </c>
      <c r="Z637" s="54">
        <v>105.5</v>
      </c>
      <c r="AA637" s="54">
        <v>2020</v>
      </c>
      <c r="AB637" s="54">
        <v>27</v>
      </c>
      <c r="AC637" s="3">
        <v>120</v>
      </c>
      <c r="AD637" s="3">
        <v>2003</v>
      </c>
      <c r="AE637" s="3">
        <v>19</v>
      </c>
      <c r="AF637" s="54">
        <v>146.19999999999999</v>
      </c>
      <c r="AG637" s="54">
        <v>2000</v>
      </c>
      <c r="AH637" s="54">
        <v>28</v>
      </c>
      <c r="AI637" s="3">
        <v>134</v>
      </c>
      <c r="AJ637" s="3">
        <v>2000</v>
      </c>
      <c r="AK637" s="3">
        <v>22</v>
      </c>
      <c r="AL637" s="54">
        <v>91.3</v>
      </c>
      <c r="AM637" s="54">
        <v>1983</v>
      </c>
      <c r="AN637" s="54">
        <v>27</v>
      </c>
      <c r="AO637" s="3">
        <v>120.1</v>
      </c>
      <c r="AP637" s="3">
        <v>2000</v>
      </c>
      <c r="AQ637" s="3">
        <v>29</v>
      </c>
    </row>
    <row r="638" spans="1:43" x14ac:dyDescent="0.25">
      <c r="A638" s="3">
        <v>24010710</v>
      </c>
      <c r="B638" s="3" t="s">
        <v>3213</v>
      </c>
      <c r="C638" s="3">
        <v>5.8521666669999997</v>
      </c>
      <c r="D638" s="3">
        <v>-73.57641667</v>
      </c>
      <c r="E638" s="3">
        <v>1764</v>
      </c>
      <c r="F638" s="3" t="s">
        <v>798</v>
      </c>
      <c r="G638" s="3" t="s">
        <v>504</v>
      </c>
      <c r="H638" s="54">
        <v>70</v>
      </c>
      <c r="I638" s="54">
        <v>1996</v>
      </c>
      <c r="J638" s="54">
        <v>4</v>
      </c>
      <c r="K638" s="3">
        <v>113</v>
      </c>
      <c r="L638" s="3">
        <v>2000</v>
      </c>
      <c r="M638" s="3">
        <v>22</v>
      </c>
      <c r="N638" s="54">
        <v>107</v>
      </c>
      <c r="O638" s="54">
        <v>2000</v>
      </c>
      <c r="P638" s="54">
        <v>6</v>
      </c>
      <c r="Q638" s="3">
        <v>102.7</v>
      </c>
      <c r="R638" s="3">
        <v>2003</v>
      </c>
      <c r="S638" s="3">
        <v>4</v>
      </c>
      <c r="T638" s="54">
        <v>108.7</v>
      </c>
      <c r="U638" s="54">
        <v>2024</v>
      </c>
      <c r="V638" s="54">
        <v>4</v>
      </c>
      <c r="W638" s="3">
        <v>75</v>
      </c>
      <c r="X638" s="3">
        <v>2003</v>
      </c>
      <c r="Y638" s="3">
        <v>21</v>
      </c>
      <c r="Z638" s="54">
        <v>91.1</v>
      </c>
      <c r="AA638" s="54">
        <v>2021</v>
      </c>
      <c r="AB638" s="54">
        <v>27</v>
      </c>
      <c r="AC638" s="3">
        <v>104.5</v>
      </c>
      <c r="AD638" s="3">
        <v>1998</v>
      </c>
      <c r="AE638" s="3">
        <v>30</v>
      </c>
      <c r="AF638" s="54">
        <v>101</v>
      </c>
      <c r="AG638" s="54">
        <v>1999</v>
      </c>
      <c r="AH638" s="54">
        <v>30</v>
      </c>
      <c r="AI638" s="3">
        <v>135</v>
      </c>
      <c r="AJ638" s="3">
        <v>1989</v>
      </c>
      <c r="AK638" s="3">
        <v>25</v>
      </c>
      <c r="AL638" s="54">
        <v>86.3</v>
      </c>
      <c r="AM638" s="54">
        <v>2011</v>
      </c>
      <c r="AN638" s="54">
        <v>6</v>
      </c>
      <c r="AO638" s="3">
        <v>95</v>
      </c>
      <c r="AP638" s="3">
        <v>1975</v>
      </c>
      <c r="AQ638" s="3">
        <v>16</v>
      </c>
    </row>
    <row r="639" spans="1:43" x14ac:dyDescent="0.25">
      <c r="A639" s="3">
        <v>24010750</v>
      </c>
      <c r="B639" s="3" t="s">
        <v>3214</v>
      </c>
      <c r="C639" s="3">
        <v>5.9258333329999999</v>
      </c>
      <c r="D639" s="3">
        <v>-73.609166669999993</v>
      </c>
      <c r="E639" s="3">
        <v>1730</v>
      </c>
      <c r="F639" s="3" t="s">
        <v>798</v>
      </c>
      <c r="G639" s="3" t="s">
        <v>504</v>
      </c>
      <c r="H639" s="54">
        <v>36.9</v>
      </c>
      <c r="I639" s="54">
        <v>2009</v>
      </c>
      <c r="J639" s="54">
        <v>30</v>
      </c>
      <c r="K639" s="3">
        <v>65</v>
      </c>
      <c r="L639" s="3">
        <v>2013</v>
      </c>
      <c r="M639" s="3">
        <v>19</v>
      </c>
      <c r="N639" s="54">
        <v>83.7</v>
      </c>
      <c r="O639" s="54">
        <v>2006</v>
      </c>
      <c r="P639" s="54">
        <v>6</v>
      </c>
      <c r="Q639" s="3">
        <v>110</v>
      </c>
      <c r="R639" s="3">
        <v>1975</v>
      </c>
      <c r="S639" s="3">
        <v>24</v>
      </c>
      <c r="T639" s="54">
        <v>71.599999999999994</v>
      </c>
      <c r="U639" s="54">
        <v>1984</v>
      </c>
      <c r="V639" s="54">
        <v>25</v>
      </c>
      <c r="W639" s="3">
        <v>72</v>
      </c>
      <c r="X639" s="3">
        <v>1976</v>
      </c>
      <c r="Y639" s="3">
        <v>10</v>
      </c>
      <c r="Z639" s="54">
        <v>94</v>
      </c>
      <c r="AA639" s="54">
        <v>1984</v>
      </c>
      <c r="AB639" s="54">
        <v>4</v>
      </c>
      <c r="AC639" s="3">
        <v>85</v>
      </c>
      <c r="AD639" s="3">
        <v>1984</v>
      </c>
      <c r="AE639" s="3">
        <v>18</v>
      </c>
      <c r="AF639" s="54">
        <v>68</v>
      </c>
      <c r="AG639" s="54">
        <v>1974</v>
      </c>
      <c r="AH639" s="54">
        <v>8</v>
      </c>
      <c r="AI639" s="3">
        <v>100</v>
      </c>
      <c r="AJ639" s="3">
        <v>1975</v>
      </c>
      <c r="AK639" s="3">
        <v>10</v>
      </c>
      <c r="AL639" s="54">
        <v>76</v>
      </c>
      <c r="AM639" s="54">
        <v>1980</v>
      </c>
      <c r="AN639" s="54">
        <v>7</v>
      </c>
      <c r="AO639" s="3">
        <v>75</v>
      </c>
      <c r="AP639" s="3">
        <v>1980</v>
      </c>
      <c r="AQ639" s="3">
        <v>5</v>
      </c>
    </row>
    <row r="640" spans="1:43" x14ac:dyDescent="0.25">
      <c r="A640" s="3">
        <v>24010760</v>
      </c>
      <c r="B640" s="3" t="s">
        <v>3215</v>
      </c>
      <c r="C640" s="3">
        <v>6.0990000000000002</v>
      </c>
      <c r="D640" s="3">
        <v>-73.441388889999999</v>
      </c>
      <c r="E640" s="3">
        <v>1660</v>
      </c>
      <c r="F640" s="3" t="s">
        <v>758</v>
      </c>
      <c r="G640" s="3" t="s">
        <v>50</v>
      </c>
      <c r="H640" s="54">
        <v>130.4</v>
      </c>
      <c r="I640" s="54">
        <v>2002</v>
      </c>
      <c r="J640" s="54">
        <v>31</v>
      </c>
      <c r="K640" s="3">
        <v>80.599999999999994</v>
      </c>
      <c r="L640" s="3">
        <v>2024</v>
      </c>
      <c r="M640" s="3">
        <v>1</v>
      </c>
      <c r="N640" s="54">
        <v>62</v>
      </c>
      <c r="O640" s="54">
        <v>2017</v>
      </c>
      <c r="P640" s="54">
        <v>25</v>
      </c>
      <c r="Q640" s="3">
        <v>98</v>
      </c>
      <c r="R640" s="3">
        <v>1988</v>
      </c>
      <c r="S640" s="3">
        <v>1</v>
      </c>
      <c r="T640" s="54">
        <v>89</v>
      </c>
      <c r="U640" s="54">
        <v>2023</v>
      </c>
      <c r="V640" s="54">
        <v>21</v>
      </c>
      <c r="W640" s="3">
        <v>98</v>
      </c>
      <c r="X640" s="3">
        <v>1991</v>
      </c>
      <c r="Y640" s="3">
        <v>20</v>
      </c>
      <c r="Z640" s="54">
        <v>89</v>
      </c>
      <c r="AA640" s="54">
        <v>1979</v>
      </c>
      <c r="AB640" s="54">
        <v>17</v>
      </c>
      <c r="AC640" s="3">
        <v>83</v>
      </c>
      <c r="AD640" s="3">
        <v>1992</v>
      </c>
      <c r="AE640" s="3">
        <v>7</v>
      </c>
      <c r="AF640" s="54">
        <v>99.5</v>
      </c>
      <c r="AG640" s="54">
        <v>2020</v>
      </c>
      <c r="AH640" s="54">
        <v>19</v>
      </c>
      <c r="AI640" s="3">
        <v>97</v>
      </c>
      <c r="AJ640" s="3">
        <v>2011</v>
      </c>
      <c r="AK640" s="3">
        <v>9</v>
      </c>
      <c r="AL640" s="54">
        <v>83.2</v>
      </c>
      <c r="AM640" s="54">
        <v>1999</v>
      </c>
      <c r="AN640" s="54">
        <v>13</v>
      </c>
      <c r="AO640" s="3">
        <v>120</v>
      </c>
      <c r="AP640" s="3">
        <v>1976</v>
      </c>
      <c r="AQ640" s="3">
        <v>21</v>
      </c>
    </row>
    <row r="641" spans="1:43" x14ac:dyDescent="0.25">
      <c r="A641" s="3">
        <v>24010810</v>
      </c>
      <c r="B641" s="3" t="s">
        <v>3216</v>
      </c>
      <c r="C641" s="3">
        <v>5.7508055560000004</v>
      </c>
      <c r="D641" s="3">
        <v>-73.548916669999997</v>
      </c>
      <c r="E641" s="3">
        <v>2375</v>
      </c>
      <c r="F641" s="3" t="s">
        <v>513</v>
      </c>
      <c r="G641" s="3" t="s">
        <v>504</v>
      </c>
      <c r="H641" s="54">
        <v>52</v>
      </c>
      <c r="I641" s="54">
        <v>2008</v>
      </c>
      <c r="J641" s="54">
        <v>6</v>
      </c>
      <c r="K641" s="3">
        <v>74</v>
      </c>
      <c r="L641" s="3">
        <v>2000</v>
      </c>
      <c r="M641" s="3">
        <v>20</v>
      </c>
      <c r="N641" s="54">
        <v>45.5</v>
      </c>
      <c r="O641" s="54">
        <v>2019</v>
      </c>
      <c r="P641" s="54">
        <v>22</v>
      </c>
      <c r="Q641" s="3">
        <v>70</v>
      </c>
      <c r="R641" s="3">
        <v>2011</v>
      </c>
      <c r="S641" s="3">
        <v>16</v>
      </c>
      <c r="T641" s="54">
        <v>52.3</v>
      </c>
      <c r="U641" s="54">
        <v>1998</v>
      </c>
      <c r="V641" s="54">
        <v>27</v>
      </c>
      <c r="W641" s="3">
        <v>38</v>
      </c>
      <c r="X641" s="3">
        <v>1984</v>
      </c>
      <c r="Y641" s="3">
        <v>10</v>
      </c>
      <c r="Z641" s="54">
        <v>43.5</v>
      </c>
      <c r="AA641" s="54">
        <v>2000</v>
      </c>
      <c r="AB641" s="54">
        <v>19</v>
      </c>
      <c r="AC641" s="3">
        <v>62</v>
      </c>
      <c r="AD641" s="3">
        <v>2006</v>
      </c>
      <c r="AE641" s="3">
        <v>27</v>
      </c>
      <c r="AF641" s="54">
        <v>55.1</v>
      </c>
      <c r="AG641" s="54">
        <v>1984</v>
      </c>
      <c r="AH641" s="54">
        <v>8</v>
      </c>
      <c r="AI641" s="3">
        <v>62</v>
      </c>
      <c r="AJ641" s="3">
        <v>2007</v>
      </c>
      <c r="AK641" s="3">
        <v>6</v>
      </c>
      <c r="AL641" s="54">
        <v>117</v>
      </c>
      <c r="AM641" s="54">
        <v>1999</v>
      </c>
      <c r="AN641" s="54">
        <v>10</v>
      </c>
      <c r="AO641" s="3">
        <v>72</v>
      </c>
      <c r="AP641" s="3">
        <v>1999</v>
      </c>
      <c r="AQ641" s="3">
        <v>3</v>
      </c>
    </row>
    <row r="642" spans="1:43" x14ac:dyDescent="0.25">
      <c r="A642" s="3">
        <v>24010820</v>
      </c>
      <c r="B642" s="3" t="s">
        <v>3217</v>
      </c>
      <c r="C642" s="3">
        <v>5.9613888890000002</v>
      </c>
      <c r="D642" s="3">
        <v>-73.702500000000001</v>
      </c>
      <c r="E642" s="3">
        <v>218</v>
      </c>
      <c r="F642" s="3" t="s">
        <v>800</v>
      </c>
      <c r="G642" s="3" t="s">
        <v>50</v>
      </c>
      <c r="H642" s="54">
        <v>73</v>
      </c>
      <c r="I642" s="54">
        <v>1992</v>
      </c>
      <c r="J642" s="54">
        <v>22</v>
      </c>
      <c r="K642" s="3">
        <v>73</v>
      </c>
      <c r="L642" s="3">
        <v>1992</v>
      </c>
      <c r="M642" s="3">
        <v>29</v>
      </c>
      <c r="N642" s="54">
        <v>75</v>
      </c>
      <c r="O642" s="54">
        <v>1982</v>
      </c>
      <c r="P642" s="54">
        <v>13</v>
      </c>
      <c r="Q642" s="3">
        <v>84.2</v>
      </c>
      <c r="R642" s="3">
        <v>2016</v>
      </c>
      <c r="S642" s="3">
        <v>27</v>
      </c>
      <c r="T642" s="54">
        <v>92</v>
      </c>
      <c r="U642" s="54">
        <v>1986</v>
      </c>
      <c r="V642" s="54">
        <v>27</v>
      </c>
      <c r="W642" s="3">
        <v>71.099999999999994</v>
      </c>
      <c r="X642" s="3">
        <v>2008</v>
      </c>
      <c r="Y642" s="3">
        <v>2</v>
      </c>
      <c r="Z642" s="54">
        <v>74</v>
      </c>
      <c r="AA642" s="54">
        <v>1984</v>
      </c>
      <c r="AB642" s="54">
        <v>24</v>
      </c>
      <c r="AC642" s="3">
        <v>80.099999999999994</v>
      </c>
      <c r="AD642" s="3">
        <v>2007</v>
      </c>
      <c r="AE642" s="3">
        <v>22</v>
      </c>
      <c r="AF642" s="54">
        <v>74</v>
      </c>
      <c r="AG642" s="54">
        <v>2022</v>
      </c>
      <c r="AH642" s="54">
        <v>30</v>
      </c>
      <c r="AI642" s="3">
        <v>91.7</v>
      </c>
      <c r="AJ642" s="3">
        <v>1989</v>
      </c>
      <c r="AK642" s="3">
        <v>30</v>
      </c>
      <c r="AL642" s="54">
        <v>100.1</v>
      </c>
      <c r="AM642" s="54">
        <v>2007</v>
      </c>
      <c r="AN642" s="54">
        <v>5</v>
      </c>
      <c r="AO642" s="3">
        <v>70</v>
      </c>
      <c r="AP642" s="3">
        <v>2010</v>
      </c>
      <c r="AQ642" s="3">
        <v>3</v>
      </c>
    </row>
    <row r="643" spans="1:43" x14ac:dyDescent="0.25">
      <c r="A643" s="3">
        <v>24010830</v>
      </c>
      <c r="B643" s="3" t="s">
        <v>3218</v>
      </c>
      <c r="C643" s="3">
        <v>5.64</v>
      </c>
      <c r="D643" s="3">
        <v>-73.450444439999998</v>
      </c>
      <c r="E643" s="3">
        <v>2985</v>
      </c>
      <c r="F643" s="3" t="s">
        <v>559</v>
      </c>
      <c r="G643" s="3" t="s">
        <v>504</v>
      </c>
      <c r="H643" s="54">
        <v>32</v>
      </c>
      <c r="I643" s="54">
        <v>1984</v>
      </c>
      <c r="J643" s="54">
        <v>6</v>
      </c>
      <c r="K643" s="3">
        <v>95</v>
      </c>
      <c r="L643" s="3">
        <v>2025</v>
      </c>
      <c r="M643" s="3">
        <v>5</v>
      </c>
      <c r="N643" s="54">
        <v>57.5</v>
      </c>
      <c r="O643" s="54">
        <v>2004</v>
      </c>
      <c r="P643" s="54">
        <v>6</v>
      </c>
      <c r="Q643" s="3">
        <v>55</v>
      </c>
      <c r="R643" s="3">
        <v>1981</v>
      </c>
      <c r="S643" s="3">
        <v>13</v>
      </c>
      <c r="T643" s="54">
        <v>60</v>
      </c>
      <c r="U643" s="54">
        <v>1981</v>
      </c>
      <c r="V643" s="54">
        <v>5</v>
      </c>
      <c r="W643" s="3">
        <v>42.9</v>
      </c>
      <c r="X643" s="3">
        <v>1982</v>
      </c>
      <c r="Y643" s="3">
        <v>30</v>
      </c>
      <c r="Z643" s="54">
        <v>31</v>
      </c>
      <c r="AA643" s="54">
        <v>1982</v>
      </c>
      <c r="AB643" s="54">
        <v>18</v>
      </c>
      <c r="AC643" s="3">
        <v>80</v>
      </c>
      <c r="AD643" s="3">
        <v>1982</v>
      </c>
      <c r="AE643" s="3">
        <v>15</v>
      </c>
      <c r="AF643" s="54">
        <v>84</v>
      </c>
      <c r="AG643" s="54">
        <v>1994</v>
      </c>
      <c r="AH643" s="54">
        <v>23</v>
      </c>
      <c r="AI643" s="3">
        <v>58</v>
      </c>
      <c r="AJ643" s="3">
        <v>2013</v>
      </c>
      <c r="AK643" s="3">
        <v>28</v>
      </c>
      <c r="AL643" s="54">
        <v>52</v>
      </c>
      <c r="AM643" s="54">
        <v>1983</v>
      </c>
      <c r="AN643" s="54">
        <v>10</v>
      </c>
      <c r="AO643" s="3">
        <v>53.8</v>
      </c>
      <c r="AP643" s="3">
        <v>1990</v>
      </c>
      <c r="AQ643" s="3">
        <v>2</v>
      </c>
    </row>
    <row r="644" spans="1:43" x14ac:dyDescent="0.25">
      <c r="A644" s="3">
        <v>24010840</v>
      </c>
      <c r="B644" s="3" t="s">
        <v>3219</v>
      </c>
      <c r="C644" s="3">
        <v>5.6343811109999997</v>
      </c>
      <c r="D644" s="3">
        <v>-73.386470560000006</v>
      </c>
      <c r="E644" s="3">
        <v>3195</v>
      </c>
      <c r="F644" s="3" t="s">
        <v>1468</v>
      </c>
      <c r="G644" s="3" t="s">
        <v>504</v>
      </c>
      <c r="H644" s="54">
        <v>30</v>
      </c>
      <c r="I644" s="54">
        <v>1984</v>
      </c>
      <c r="J644" s="54">
        <v>8</v>
      </c>
      <c r="K644" s="3">
        <v>84.4</v>
      </c>
      <c r="L644" s="3">
        <v>1984</v>
      </c>
      <c r="M644" s="3">
        <v>18</v>
      </c>
      <c r="N644" s="54">
        <v>40.200000000000003</v>
      </c>
      <c r="O644" s="54">
        <v>1999</v>
      </c>
      <c r="P644" s="54">
        <v>18</v>
      </c>
      <c r="Q644" s="3">
        <v>60.7</v>
      </c>
      <c r="R644" s="3">
        <v>1984</v>
      </c>
      <c r="S644" s="3">
        <v>20</v>
      </c>
      <c r="T644" s="54">
        <v>56.2</v>
      </c>
      <c r="U644" s="54">
        <v>2017</v>
      </c>
      <c r="V644" s="54">
        <v>13</v>
      </c>
      <c r="W644" s="3">
        <v>33.5</v>
      </c>
      <c r="X644" s="3">
        <v>1984</v>
      </c>
      <c r="Y644" s="3">
        <v>24</v>
      </c>
      <c r="Z644" s="54">
        <v>36.799999999999997</v>
      </c>
      <c r="AA644" s="54">
        <v>2011</v>
      </c>
      <c r="AB644" s="54">
        <v>24</v>
      </c>
      <c r="AC644" s="3">
        <v>35.4</v>
      </c>
      <c r="AD644" s="3">
        <v>2005</v>
      </c>
      <c r="AE644" s="3">
        <v>31</v>
      </c>
      <c r="AF644" s="54">
        <v>38.5</v>
      </c>
      <c r="AG644" s="54">
        <v>2003</v>
      </c>
      <c r="AH644" s="54">
        <v>27</v>
      </c>
      <c r="AI644" s="3">
        <v>49.7</v>
      </c>
      <c r="AJ644" s="3">
        <v>1998</v>
      </c>
      <c r="AK644" s="3">
        <v>24</v>
      </c>
      <c r="AL644" s="54">
        <v>48.8</v>
      </c>
      <c r="AM644" s="54">
        <v>2003</v>
      </c>
      <c r="AN644" s="54">
        <v>25</v>
      </c>
      <c r="AO644" s="3">
        <v>26.8</v>
      </c>
      <c r="AP644" s="3">
        <v>2024</v>
      </c>
      <c r="AQ644" s="3">
        <v>28</v>
      </c>
    </row>
    <row r="645" spans="1:43" x14ac:dyDescent="0.25">
      <c r="A645" s="3">
        <v>24010850</v>
      </c>
      <c r="B645" s="3" t="s">
        <v>3220</v>
      </c>
      <c r="C645" s="3">
        <v>5.8680000000000003</v>
      </c>
      <c r="D645" s="3">
        <v>-73.383833330000002</v>
      </c>
      <c r="E645" s="3">
        <v>2100</v>
      </c>
      <c r="F645" s="3" t="s">
        <v>2177</v>
      </c>
      <c r="G645" s="3" t="s">
        <v>50</v>
      </c>
      <c r="H645" s="54">
        <v>55</v>
      </c>
      <c r="I645" s="54">
        <v>1986</v>
      </c>
      <c r="J645" s="54">
        <v>26</v>
      </c>
      <c r="K645" s="3">
        <v>104</v>
      </c>
      <c r="L645" s="3">
        <v>1981</v>
      </c>
      <c r="M645" s="3">
        <v>21</v>
      </c>
      <c r="N645" s="54">
        <v>84</v>
      </c>
      <c r="O645" s="54">
        <v>2009</v>
      </c>
      <c r="P645" s="54">
        <v>21</v>
      </c>
      <c r="Q645" s="3">
        <v>100</v>
      </c>
      <c r="R645" s="3">
        <v>1994</v>
      </c>
      <c r="S645" s="3">
        <v>3</v>
      </c>
      <c r="T645" s="54">
        <v>106.6</v>
      </c>
      <c r="U645" s="54">
        <v>2013</v>
      </c>
      <c r="V645" s="54">
        <v>2</v>
      </c>
      <c r="W645" s="3">
        <v>65</v>
      </c>
      <c r="X645" s="3">
        <v>2002</v>
      </c>
      <c r="Y645" s="3">
        <v>9</v>
      </c>
      <c r="Z645" s="54">
        <v>87</v>
      </c>
      <c r="AA645" s="54">
        <v>2011</v>
      </c>
      <c r="AB645" s="54">
        <v>14</v>
      </c>
      <c r="AC645" s="3">
        <v>61</v>
      </c>
      <c r="AD645" s="3">
        <v>1988</v>
      </c>
      <c r="AE645" s="3">
        <v>29</v>
      </c>
      <c r="AF645" s="54">
        <v>99</v>
      </c>
      <c r="AG645" s="54">
        <v>2012</v>
      </c>
      <c r="AH645" s="54">
        <v>26</v>
      </c>
      <c r="AI645" s="3">
        <v>80.5</v>
      </c>
      <c r="AJ645" s="3">
        <v>2003</v>
      </c>
      <c r="AK645" s="3">
        <v>30</v>
      </c>
      <c r="AL645" s="54">
        <v>71.5</v>
      </c>
      <c r="AM645" s="54">
        <v>2009</v>
      </c>
      <c r="AN645" s="54">
        <v>5</v>
      </c>
      <c r="AO645" s="3">
        <v>81.2</v>
      </c>
      <c r="AP645" s="3">
        <v>2023</v>
      </c>
      <c r="AQ645" s="3">
        <v>25</v>
      </c>
    </row>
    <row r="646" spans="1:43" x14ac:dyDescent="0.25">
      <c r="A646" s="3">
        <v>24010870</v>
      </c>
      <c r="B646" s="3" t="s">
        <v>3221</v>
      </c>
      <c r="C646" s="3">
        <v>5.8995277780000004</v>
      </c>
      <c r="D646" s="3">
        <v>-73.196194439999999</v>
      </c>
      <c r="E646" s="3">
        <v>2200</v>
      </c>
      <c r="F646" s="3" t="s">
        <v>505</v>
      </c>
      <c r="G646" s="3" t="s">
        <v>504</v>
      </c>
      <c r="H646" s="54">
        <v>45</v>
      </c>
      <c r="I646" s="54">
        <v>1972</v>
      </c>
      <c r="J646" s="54">
        <v>12</v>
      </c>
      <c r="K646" s="3">
        <v>50</v>
      </c>
      <c r="L646" s="3">
        <v>2003</v>
      </c>
      <c r="M646" s="3">
        <v>24</v>
      </c>
      <c r="N646" s="54">
        <v>60</v>
      </c>
      <c r="O646" s="54">
        <v>2019</v>
      </c>
      <c r="P646" s="54">
        <v>5</v>
      </c>
      <c r="Q646" s="3">
        <v>80.5</v>
      </c>
      <c r="R646" s="3">
        <v>2017</v>
      </c>
      <c r="S646" s="3">
        <v>12</v>
      </c>
      <c r="T646" s="54">
        <v>75</v>
      </c>
      <c r="U646" s="54">
        <v>1972</v>
      </c>
      <c r="V646" s="54">
        <v>17</v>
      </c>
      <c r="W646" s="3">
        <v>44.5</v>
      </c>
      <c r="X646" s="3">
        <v>2003</v>
      </c>
      <c r="Y646" s="3">
        <v>2</v>
      </c>
      <c r="Z646" s="54">
        <v>40</v>
      </c>
      <c r="AA646" s="54">
        <v>1975</v>
      </c>
      <c r="AB646" s="54">
        <v>4</v>
      </c>
      <c r="AC646" s="3">
        <v>33</v>
      </c>
      <c r="AD646" s="3">
        <v>1981</v>
      </c>
      <c r="AE646" s="3">
        <v>21</v>
      </c>
      <c r="AF646" s="54">
        <v>83</v>
      </c>
      <c r="AG646" s="54">
        <v>1995</v>
      </c>
      <c r="AH646" s="54">
        <v>11</v>
      </c>
      <c r="AI646" s="3">
        <v>90</v>
      </c>
      <c r="AJ646" s="3">
        <v>1971</v>
      </c>
      <c r="AK646" s="3">
        <v>5</v>
      </c>
      <c r="AL646" s="54">
        <v>60</v>
      </c>
      <c r="AM646" s="54">
        <v>1975</v>
      </c>
      <c r="AN646" s="54">
        <v>8</v>
      </c>
      <c r="AO646" s="3">
        <v>50</v>
      </c>
      <c r="AP646" s="3">
        <v>1987</v>
      </c>
      <c r="AQ646" s="3">
        <v>5</v>
      </c>
    </row>
    <row r="647" spans="1:43" x14ac:dyDescent="0.25">
      <c r="A647" s="3">
        <v>24011060</v>
      </c>
      <c r="B647" s="3" t="s">
        <v>3222</v>
      </c>
      <c r="C647" s="3">
        <v>5.462444444</v>
      </c>
      <c r="D647" s="3">
        <v>-73.801555559999997</v>
      </c>
      <c r="E647" s="3">
        <v>2600</v>
      </c>
      <c r="F647" s="3" t="s">
        <v>1053</v>
      </c>
      <c r="G647" s="3" t="s">
        <v>293</v>
      </c>
      <c r="H647" s="54">
        <v>31.4</v>
      </c>
      <c r="I647" s="54">
        <v>2006</v>
      </c>
      <c r="J647" s="54">
        <v>12</v>
      </c>
      <c r="K647" s="3">
        <v>47.5</v>
      </c>
      <c r="L647" s="3">
        <v>2018</v>
      </c>
      <c r="M647" s="3">
        <v>1</v>
      </c>
      <c r="N647" s="54">
        <v>80</v>
      </c>
      <c r="O647" s="54">
        <v>1995</v>
      </c>
      <c r="P647" s="54">
        <v>28</v>
      </c>
      <c r="Q647" s="3">
        <v>72.900000000000006</v>
      </c>
      <c r="R647" s="3">
        <v>2011</v>
      </c>
      <c r="S647" s="3">
        <v>19</v>
      </c>
      <c r="T647" s="54">
        <v>75</v>
      </c>
      <c r="U647" s="54">
        <v>1985</v>
      </c>
      <c r="V647" s="54">
        <v>10</v>
      </c>
      <c r="W647" s="3">
        <v>32.299999999999997</v>
      </c>
      <c r="X647" s="3">
        <v>2002</v>
      </c>
      <c r="Y647" s="3">
        <v>2</v>
      </c>
      <c r="Z647" s="54">
        <v>49.9</v>
      </c>
      <c r="AA647" s="54">
        <v>2010</v>
      </c>
      <c r="AB647" s="54">
        <v>15</v>
      </c>
      <c r="AC647" s="3">
        <v>33.5</v>
      </c>
      <c r="AD647" s="3">
        <v>2021</v>
      </c>
      <c r="AE647" s="3">
        <v>15</v>
      </c>
      <c r="AF647" s="54">
        <v>44.6</v>
      </c>
      <c r="AG647" s="54">
        <v>1985</v>
      </c>
      <c r="AH647" s="54">
        <v>11</v>
      </c>
      <c r="AI647" s="3">
        <v>59.5</v>
      </c>
      <c r="AJ647" s="3">
        <v>2018</v>
      </c>
      <c r="AK647" s="3">
        <v>15</v>
      </c>
      <c r="AL647" s="54">
        <v>52</v>
      </c>
      <c r="AM647" s="54">
        <v>2019</v>
      </c>
      <c r="AN647" s="54">
        <v>11</v>
      </c>
      <c r="AO647" s="3">
        <v>80</v>
      </c>
      <c r="AP647" s="3">
        <v>1998</v>
      </c>
      <c r="AQ647" s="3">
        <v>30</v>
      </c>
    </row>
    <row r="648" spans="1:43" x14ac:dyDescent="0.25">
      <c r="A648" s="3">
        <v>24011070</v>
      </c>
      <c r="B648" s="3" t="s">
        <v>3223</v>
      </c>
      <c r="C648" s="3">
        <v>6.3239327779999996</v>
      </c>
      <c r="D648" s="3">
        <v>-73.467411111000004</v>
      </c>
      <c r="E648" s="3">
        <v>1799</v>
      </c>
      <c r="F648" s="3" t="s">
        <v>773</v>
      </c>
      <c r="G648" s="3" t="s">
        <v>50</v>
      </c>
      <c r="H648" s="54">
        <v>90</v>
      </c>
      <c r="I648" s="54">
        <v>2007</v>
      </c>
      <c r="J648" s="54">
        <v>18</v>
      </c>
      <c r="K648" s="3">
        <v>101</v>
      </c>
      <c r="L648" s="3">
        <v>2001</v>
      </c>
      <c r="M648" s="3">
        <v>8</v>
      </c>
      <c r="N648" s="54">
        <v>150</v>
      </c>
      <c r="O648" s="54">
        <v>1998</v>
      </c>
      <c r="P648" s="54">
        <v>6</v>
      </c>
      <c r="Q648" s="3">
        <v>97</v>
      </c>
      <c r="R648" s="3">
        <v>2016</v>
      </c>
      <c r="S648" s="3">
        <v>28</v>
      </c>
      <c r="T648" s="54">
        <v>130</v>
      </c>
      <c r="U648" s="54">
        <v>2024</v>
      </c>
      <c r="V648" s="54">
        <v>18</v>
      </c>
      <c r="W648" s="3">
        <v>145</v>
      </c>
      <c r="X648" s="3">
        <v>2005</v>
      </c>
      <c r="Y648" s="3">
        <v>4</v>
      </c>
      <c r="Z648" s="54">
        <v>110</v>
      </c>
      <c r="AA648" s="54">
        <v>2007</v>
      </c>
      <c r="AB648" s="54">
        <v>5</v>
      </c>
      <c r="AC648" s="3">
        <v>110.8</v>
      </c>
      <c r="AD648" s="3">
        <v>2016</v>
      </c>
      <c r="AE648" s="3">
        <v>13</v>
      </c>
      <c r="AF648" s="54">
        <v>135</v>
      </c>
      <c r="AG648" s="54">
        <v>2001</v>
      </c>
      <c r="AH648" s="54">
        <v>5</v>
      </c>
      <c r="AI648" s="3">
        <v>130.4</v>
      </c>
      <c r="AJ648" s="3">
        <v>2016</v>
      </c>
      <c r="AK648" s="3">
        <v>21</v>
      </c>
      <c r="AL648" s="54">
        <v>128</v>
      </c>
      <c r="AM648" s="54">
        <v>1998</v>
      </c>
      <c r="AN648" s="54">
        <v>20</v>
      </c>
      <c r="AO648" s="3">
        <v>100</v>
      </c>
      <c r="AP648" s="3">
        <v>2007</v>
      </c>
      <c r="AQ648" s="3">
        <v>25</v>
      </c>
    </row>
    <row r="649" spans="1:43" x14ac:dyDescent="0.25">
      <c r="A649" s="3">
        <v>24011080</v>
      </c>
      <c r="B649" s="3" t="s">
        <v>3224</v>
      </c>
      <c r="C649" s="3">
        <v>5.25</v>
      </c>
      <c r="D649" s="3">
        <v>-73.77</v>
      </c>
      <c r="E649" s="3">
        <v>3</v>
      </c>
      <c r="F649" s="3" t="s">
        <v>1107</v>
      </c>
      <c r="G649" s="3" t="s">
        <v>293</v>
      </c>
      <c r="H649" s="54">
        <v>58</v>
      </c>
      <c r="I649" s="54">
        <v>1987</v>
      </c>
      <c r="J649" s="54">
        <v>17</v>
      </c>
      <c r="K649" s="3">
        <v>57.3</v>
      </c>
      <c r="L649" s="3">
        <v>2018</v>
      </c>
      <c r="M649" s="3">
        <v>6</v>
      </c>
      <c r="N649" s="54">
        <v>59.3</v>
      </c>
      <c r="O649" s="54">
        <v>2021</v>
      </c>
      <c r="P649" s="54">
        <v>15</v>
      </c>
      <c r="Q649" s="3">
        <v>47.8</v>
      </c>
      <c r="R649" s="3">
        <v>2021</v>
      </c>
      <c r="S649" s="3">
        <v>29</v>
      </c>
      <c r="T649" s="54">
        <v>72.7</v>
      </c>
      <c r="U649" s="54">
        <v>2023</v>
      </c>
      <c r="V649" s="54">
        <v>22</v>
      </c>
      <c r="W649" s="3">
        <v>73</v>
      </c>
      <c r="X649" s="3">
        <v>2021</v>
      </c>
      <c r="Y649" s="3">
        <v>14</v>
      </c>
      <c r="Z649" s="54">
        <v>26.5</v>
      </c>
      <c r="AA649" s="54">
        <v>2011</v>
      </c>
      <c r="AB649" s="54">
        <v>28</v>
      </c>
      <c r="AC649" s="3">
        <v>31.4</v>
      </c>
      <c r="AD649" s="3">
        <v>2011</v>
      </c>
      <c r="AE649" s="3">
        <v>19</v>
      </c>
      <c r="AF649" s="54">
        <v>45.2</v>
      </c>
      <c r="AG649" s="54">
        <v>2000</v>
      </c>
      <c r="AH649" s="54">
        <v>23</v>
      </c>
      <c r="AI649" s="3">
        <v>60</v>
      </c>
      <c r="AJ649" s="3">
        <v>1987</v>
      </c>
      <c r="AK649" s="3">
        <v>29</v>
      </c>
      <c r="AL649" s="54">
        <v>41.4</v>
      </c>
      <c r="AM649" s="54">
        <v>2014</v>
      </c>
      <c r="AN649" s="54">
        <v>18</v>
      </c>
      <c r="AO649" s="3">
        <v>46.1</v>
      </c>
      <c r="AP649" s="3">
        <v>1992</v>
      </c>
      <c r="AQ649" s="3">
        <v>10</v>
      </c>
    </row>
    <row r="650" spans="1:43" x14ac:dyDescent="0.25">
      <c r="A650" s="3">
        <v>24011150</v>
      </c>
      <c r="B650" s="3" t="s">
        <v>3225</v>
      </c>
      <c r="C650" s="3">
        <v>5.3293888889999996</v>
      </c>
      <c r="D650" s="3">
        <v>-73.850055560000001</v>
      </c>
      <c r="E650" s="3">
        <v>3167</v>
      </c>
      <c r="F650" s="3" t="s">
        <v>1156</v>
      </c>
      <c r="G650" s="3" t="s">
        <v>293</v>
      </c>
      <c r="H650" s="54">
        <v>23</v>
      </c>
      <c r="I650" s="54">
        <v>2018</v>
      </c>
      <c r="J650" s="54">
        <v>1</v>
      </c>
      <c r="K650" s="3">
        <v>52.5</v>
      </c>
      <c r="L650" s="3">
        <v>2025</v>
      </c>
      <c r="M650" s="3">
        <v>14</v>
      </c>
      <c r="N650" s="54">
        <v>75</v>
      </c>
      <c r="O650" s="54">
        <v>2016</v>
      </c>
      <c r="P650" s="54">
        <v>8</v>
      </c>
      <c r="Q650" s="3">
        <v>76.400000000000006</v>
      </c>
      <c r="R650" s="3">
        <v>2010</v>
      </c>
      <c r="S650" s="3">
        <v>8</v>
      </c>
      <c r="T650" s="54">
        <v>36</v>
      </c>
      <c r="U650" s="54">
        <v>2011</v>
      </c>
      <c r="V650" s="54">
        <v>13</v>
      </c>
      <c r="W650" s="3">
        <v>26.5</v>
      </c>
      <c r="X650" s="3">
        <v>2021</v>
      </c>
      <c r="Y650" s="3">
        <v>9</v>
      </c>
      <c r="Z650" s="54">
        <v>35</v>
      </c>
      <c r="AA650" s="54">
        <v>2010</v>
      </c>
      <c r="AB650" s="54">
        <v>16</v>
      </c>
      <c r="AC650" s="3">
        <v>31.4</v>
      </c>
      <c r="AD650" s="3">
        <v>2011</v>
      </c>
      <c r="AE650" s="3">
        <v>19</v>
      </c>
      <c r="AF650" s="54">
        <v>34</v>
      </c>
      <c r="AG650" s="54">
        <v>2024</v>
      </c>
      <c r="AH650" s="54">
        <v>29</v>
      </c>
      <c r="AI650" s="3">
        <v>49.2</v>
      </c>
      <c r="AJ650" s="3">
        <v>2021</v>
      </c>
      <c r="AK650" s="3">
        <v>10</v>
      </c>
      <c r="AL650" s="54">
        <v>50</v>
      </c>
      <c r="AM650" s="54">
        <v>2019</v>
      </c>
      <c r="AN650" s="54">
        <v>10</v>
      </c>
      <c r="AO650" s="3">
        <v>52.8</v>
      </c>
      <c r="AP650" s="3">
        <v>2017</v>
      </c>
      <c r="AQ650" s="3">
        <v>1</v>
      </c>
    </row>
    <row r="651" spans="1:43" x14ac:dyDescent="0.25">
      <c r="A651" s="3">
        <v>24015090</v>
      </c>
      <c r="B651" s="3" t="s">
        <v>3226</v>
      </c>
      <c r="C651" s="3">
        <v>5.7106666669999999</v>
      </c>
      <c r="D651" s="3">
        <v>-73.602277779999994</v>
      </c>
      <c r="E651" s="3">
        <v>2300</v>
      </c>
      <c r="F651" s="3" t="s">
        <v>545</v>
      </c>
      <c r="G651" s="3" t="s">
        <v>504</v>
      </c>
      <c r="H651" s="54">
        <v>47</v>
      </c>
      <c r="I651" s="54">
        <v>1994</v>
      </c>
      <c r="J651" s="54">
        <v>15</v>
      </c>
      <c r="K651" s="3">
        <v>44.8</v>
      </c>
      <c r="L651" s="3">
        <v>2023</v>
      </c>
      <c r="M651" s="3">
        <v>17</v>
      </c>
      <c r="N651" s="54">
        <v>44</v>
      </c>
      <c r="O651" s="54">
        <v>2001</v>
      </c>
      <c r="P651" s="54">
        <v>4</v>
      </c>
      <c r="Q651" s="3">
        <v>59.8</v>
      </c>
      <c r="R651" s="3">
        <v>2010</v>
      </c>
      <c r="S651" s="3">
        <v>10</v>
      </c>
      <c r="T651" s="54">
        <v>56.8</v>
      </c>
      <c r="U651" s="54">
        <v>2014</v>
      </c>
      <c r="V651" s="54">
        <v>8</v>
      </c>
      <c r="W651" s="3">
        <v>56.6</v>
      </c>
      <c r="X651" s="3">
        <v>2000</v>
      </c>
      <c r="Y651" s="3">
        <v>24</v>
      </c>
      <c r="Z651" s="54">
        <v>52.1</v>
      </c>
      <c r="AA651" s="54">
        <v>2000</v>
      </c>
      <c r="AB651" s="54">
        <v>17</v>
      </c>
      <c r="AC651" s="3">
        <v>63.5</v>
      </c>
      <c r="AD651" s="3">
        <v>2011</v>
      </c>
      <c r="AE651" s="3">
        <v>18</v>
      </c>
      <c r="AF651" s="54">
        <v>64.2</v>
      </c>
      <c r="AG651" s="54">
        <v>1986</v>
      </c>
      <c r="AH651" s="54">
        <v>23</v>
      </c>
      <c r="AI651" s="3">
        <v>62.5</v>
      </c>
      <c r="AJ651" s="3">
        <v>2022</v>
      </c>
      <c r="AK651" s="3">
        <v>22</v>
      </c>
      <c r="AL651" s="54">
        <v>66</v>
      </c>
      <c r="AM651" s="54">
        <v>1987</v>
      </c>
      <c r="AN651" s="54">
        <v>26</v>
      </c>
      <c r="AO651" s="3">
        <v>62</v>
      </c>
      <c r="AP651" s="3">
        <v>1990</v>
      </c>
      <c r="AQ651" s="3">
        <v>2</v>
      </c>
    </row>
    <row r="652" spans="1:43" x14ac:dyDescent="0.25">
      <c r="A652" s="3">
        <v>24015120</v>
      </c>
      <c r="B652" s="3" t="s">
        <v>3227</v>
      </c>
      <c r="C652" s="3">
        <v>5.4672777779999997</v>
      </c>
      <c r="D652" s="3">
        <v>-73.734805559999998</v>
      </c>
      <c r="E652" s="3">
        <v>2580</v>
      </c>
      <c r="F652" s="3" t="s">
        <v>1055</v>
      </c>
      <c r="G652" s="3" t="s">
        <v>293</v>
      </c>
      <c r="H652" s="54">
        <v>54.8</v>
      </c>
      <c r="I652" s="54">
        <v>1995</v>
      </c>
      <c r="J652" s="54">
        <v>16</v>
      </c>
      <c r="K652" s="3">
        <v>55.4</v>
      </c>
      <c r="L652" s="3">
        <v>2022</v>
      </c>
      <c r="M652" s="3">
        <v>9</v>
      </c>
      <c r="N652" s="54">
        <v>71</v>
      </c>
      <c r="O652" s="54">
        <v>2001</v>
      </c>
      <c r="P652" s="54">
        <v>14</v>
      </c>
      <c r="Q652" s="3">
        <v>70.8</v>
      </c>
      <c r="R652" s="3">
        <v>1949</v>
      </c>
      <c r="S652" s="3">
        <v>2</v>
      </c>
      <c r="T652" s="54">
        <v>55.7</v>
      </c>
      <c r="U652" s="54">
        <v>1947</v>
      </c>
      <c r="V652" s="54">
        <v>19</v>
      </c>
      <c r="W652" s="3">
        <v>55.6</v>
      </c>
      <c r="X652" s="3">
        <v>2021</v>
      </c>
      <c r="Y652" s="3">
        <v>3</v>
      </c>
      <c r="Z652" s="54">
        <v>35.9</v>
      </c>
      <c r="AA652" s="54">
        <v>2010</v>
      </c>
      <c r="AB652" s="54">
        <v>8</v>
      </c>
      <c r="AC652" s="3">
        <v>120.5</v>
      </c>
      <c r="AD652" s="3">
        <v>1979</v>
      </c>
      <c r="AE652" s="3">
        <v>26</v>
      </c>
      <c r="AF652" s="54">
        <v>50.5</v>
      </c>
      <c r="AG652" s="54">
        <v>1959</v>
      </c>
      <c r="AH652" s="54">
        <v>29</v>
      </c>
      <c r="AI652" s="3">
        <v>97.1</v>
      </c>
      <c r="AJ652" s="3">
        <v>1979</v>
      </c>
      <c r="AK652" s="3">
        <v>12</v>
      </c>
      <c r="AL652" s="54">
        <v>70.400000000000006</v>
      </c>
      <c r="AM652" s="54">
        <v>1966</v>
      </c>
      <c r="AN652" s="54">
        <v>26</v>
      </c>
      <c r="AO652" s="3">
        <v>81.2</v>
      </c>
      <c r="AP652" s="3">
        <v>1981</v>
      </c>
      <c r="AQ652" s="3">
        <v>5</v>
      </c>
    </row>
    <row r="653" spans="1:43" x14ac:dyDescent="0.25">
      <c r="A653" s="3">
        <v>24015220</v>
      </c>
      <c r="B653" s="3" t="s">
        <v>3228</v>
      </c>
      <c r="C653" s="3">
        <v>5.5093888890000002</v>
      </c>
      <c r="D653" s="3">
        <v>-73.495777779999997</v>
      </c>
      <c r="E653" s="3">
        <v>2600</v>
      </c>
      <c r="F653" s="3" t="s">
        <v>548</v>
      </c>
      <c r="G653" s="3" t="s">
        <v>504</v>
      </c>
      <c r="H653" s="54">
        <v>45.3</v>
      </c>
      <c r="I653" s="54">
        <v>2008</v>
      </c>
      <c r="J653" s="54">
        <v>9</v>
      </c>
      <c r="K653" s="3">
        <v>56.4</v>
      </c>
      <c r="L653" s="3">
        <v>2025</v>
      </c>
      <c r="M653" s="3">
        <v>10</v>
      </c>
      <c r="N653" s="54">
        <v>56.5</v>
      </c>
      <c r="O653" s="54">
        <v>1996</v>
      </c>
      <c r="P653" s="54">
        <v>29</v>
      </c>
      <c r="Q653" s="3">
        <v>71.599999999999994</v>
      </c>
      <c r="R653" s="3">
        <v>2011</v>
      </c>
      <c r="S653" s="3">
        <v>22</v>
      </c>
      <c r="T653" s="54">
        <v>67</v>
      </c>
      <c r="U653" s="54">
        <v>2016</v>
      </c>
      <c r="V653" s="54">
        <v>8</v>
      </c>
      <c r="W653" s="3">
        <v>73</v>
      </c>
      <c r="X653" s="3">
        <v>2000</v>
      </c>
      <c r="Y653" s="3">
        <v>24</v>
      </c>
      <c r="Z653" s="54">
        <v>34</v>
      </c>
      <c r="AA653" s="54">
        <v>2008</v>
      </c>
      <c r="AB653" s="54">
        <v>17</v>
      </c>
      <c r="AC653" s="3">
        <v>40.299999999999997</v>
      </c>
      <c r="AD653" s="3">
        <v>1981</v>
      </c>
      <c r="AE653" s="3">
        <v>23</v>
      </c>
      <c r="AF653" s="54">
        <v>63.1</v>
      </c>
      <c r="AG653" s="54">
        <v>1992</v>
      </c>
      <c r="AH653" s="54">
        <v>24</v>
      </c>
      <c r="AI653" s="3">
        <v>74.3</v>
      </c>
      <c r="AJ653" s="3">
        <v>2005</v>
      </c>
      <c r="AK653" s="3">
        <v>11</v>
      </c>
      <c r="AL653" s="54">
        <v>73.5</v>
      </c>
      <c r="AM653" s="54">
        <v>2003</v>
      </c>
      <c r="AN653" s="54">
        <v>9</v>
      </c>
      <c r="AO653" s="3">
        <v>51.4</v>
      </c>
      <c r="AP653" s="3">
        <v>2010</v>
      </c>
      <c r="AQ653" s="3">
        <v>2</v>
      </c>
    </row>
    <row r="654" spans="1:43" x14ac:dyDescent="0.25">
      <c r="A654" s="3">
        <v>24015250</v>
      </c>
      <c r="B654" s="3" t="s">
        <v>3229</v>
      </c>
      <c r="C654" s="3">
        <v>6.2371666670000003</v>
      </c>
      <c r="D654" s="3">
        <v>-73.415388890000003</v>
      </c>
      <c r="E654" s="3">
        <v>1400</v>
      </c>
      <c r="F654" s="3" t="s">
        <v>768</v>
      </c>
      <c r="G654" s="3" t="s">
        <v>50</v>
      </c>
      <c r="H654" s="54">
        <v>82</v>
      </c>
      <c r="I654" s="54">
        <v>2014</v>
      </c>
      <c r="J654" s="54">
        <v>22</v>
      </c>
      <c r="K654" s="3">
        <v>100</v>
      </c>
      <c r="L654" s="3">
        <v>1994</v>
      </c>
      <c r="M654" s="3">
        <v>27</v>
      </c>
      <c r="N654" s="54">
        <v>114.2</v>
      </c>
      <c r="O654" s="54">
        <v>2007</v>
      </c>
      <c r="P654" s="54">
        <v>30</v>
      </c>
      <c r="Q654" s="3">
        <v>140</v>
      </c>
      <c r="R654" s="3">
        <v>1994</v>
      </c>
      <c r="S654" s="3">
        <v>26</v>
      </c>
      <c r="T654" s="54">
        <v>120</v>
      </c>
      <c r="U654" s="54">
        <v>1997</v>
      </c>
      <c r="V654" s="54">
        <v>12</v>
      </c>
      <c r="W654" s="3">
        <v>120</v>
      </c>
      <c r="X654" s="3">
        <v>1996</v>
      </c>
      <c r="Y654" s="3">
        <v>26</v>
      </c>
      <c r="Z654" s="54">
        <v>132.1</v>
      </c>
      <c r="AA654" s="54">
        <v>1983</v>
      </c>
      <c r="AB654" s="54">
        <v>30</v>
      </c>
      <c r="AC654" s="3">
        <v>122</v>
      </c>
      <c r="AD654" s="3">
        <v>2025</v>
      </c>
      <c r="AE654" s="3">
        <v>2</v>
      </c>
      <c r="AF654" s="54">
        <v>120</v>
      </c>
      <c r="AG654" s="54">
        <v>1993</v>
      </c>
      <c r="AH654" s="54">
        <v>15</v>
      </c>
      <c r="AI654" s="3">
        <v>116.9</v>
      </c>
      <c r="AJ654" s="3">
        <v>1979</v>
      </c>
      <c r="AK654" s="3">
        <v>25</v>
      </c>
      <c r="AL654" s="54">
        <v>98</v>
      </c>
      <c r="AM654" s="54">
        <v>2022</v>
      </c>
      <c r="AN654" s="54">
        <v>28</v>
      </c>
      <c r="AO654" s="3">
        <v>86</v>
      </c>
      <c r="AP654" s="3">
        <v>1984</v>
      </c>
      <c r="AQ654" s="3">
        <v>22</v>
      </c>
    </row>
    <row r="655" spans="1:43" x14ac:dyDescent="0.25">
      <c r="A655" s="3">
        <v>24015260</v>
      </c>
      <c r="B655" s="3" t="s">
        <v>3230</v>
      </c>
      <c r="C655" s="3">
        <v>6.3550000000000004</v>
      </c>
      <c r="D655" s="3">
        <v>-73.368333329999999</v>
      </c>
      <c r="E655" s="3">
        <v>190</v>
      </c>
      <c r="F655" s="3" t="s">
        <v>268</v>
      </c>
      <c r="G655" s="3" t="s">
        <v>50</v>
      </c>
      <c r="H655" s="54">
        <v>79.5</v>
      </c>
      <c r="I655" s="54">
        <v>1991</v>
      </c>
      <c r="J655" s="54">
        <v>15</v>
      </c>
      <c r="K655" s="3">
        <v>76.400000000000006</v>
      </c>
      <c r="L655" s="3">
        <v>1989</v>
      </c>
      <c r="M655" s="3">
        <v>25</v>
      </c>
      <c r="N655" s="54">
        <v>113.5</v>
      </c>
      <c r="O655" s="54">
        <v>2020</v>
      </c>
      <c r="P655" s="54">
        <v>31</v>
      </c>
      <c r="Q655" s="3">
        <v>135.5</v>
      </c>
      <c r="R655" s="3">
        <v>1999</v>
      </c>
      <c r="S655" s="3">
        <v>22</v>
      </c>
      <c r="T655" s="54">
        <v>140</v>
      </c>
      <c r="U655" s="54">
        <v>2010</v>
      </c>
      <c r="V655" s="54">
        <v>12</v>
      </c>
      <c r="W655" s="3">
        <v>104.5</v>
      </c>
      <c r="X655" s="3">
        <v>2002</v>
      </c>
      <c r="Y655" s="3">
        <v>6</v>
      </c>
      <c r="Z655" s="54">
        <v>96</v>
      </c>
      <c r="AA655" s="54">
        <v>1978</v>
      </c>
      <c r="AB655" s="54">
        <v>9</v>
      </c>
      <c r="AC655" s="3">
        <v>100.4</v>
      </c>
      <c r="AD655" s="3">
        <v>2019</v>
      </c>
      <c r="AE655" s="3">
        <v>27</v>
      </c>
      <c r="AF655" s="54">
        <v>87.5</v>
      </c>
      <c r="AG655" s="54">
        <v>2020</v>
      </c>
      <c r="AH655" s="54">
        <v>7</v>
      </c>
      <c r="AI655" s="3">
        <v>99.7</v>
      </c>
      <c r="AJ655" s="3">
        <v>2017</v>
      </c>
      <c r="AK655" s="3">
        <v>28</v>
      </c>
      <c r="AL655" s="54">
        <v>94.7</v>
      </c>
      <c r="AM655" s="54">
        <v>1987</v>
      </c>
      <c r="AN655" s="54">
        <v>6</v>
      </c>
      <c r="AO655" s="3">
        <v>90</v>
      </c>
      <c r="AP655" s="3">
        <v>2002</v>
      </c>
      <c r="AQ655" s="3">
        <v>17</v>
      </c>
    </row>
    <row r="656" spans="1:43" x14ac:dyDescent="0.25">
      <c r="A656" s="3">
        <v>24015280</v>
      </c>
      <c r="B656" s="3" t="s">
        <v>3231</v>
      </c>
      <c r="C656" s="3">
        <v>5.9447222220000002</v>
      </c>
      <c r="D656" s="3">
        <v>-73.343611109999998</v>
      </c>
      <c r="E656" s="3">
        <v>1900</v>
      </c>
      <c r="F656" s="3" t="s">
        <v>2177</v>
      </c>
      <c r="G656" s="3" t="s">
        <v>50</v>
      </c>
      <c r="H656" s="54">
        <v>82</v>
      </c>
      <c r="I656" s="54">
        <v>2009</v>
      </c>
      <c r="J656" s="54">
        <v>21</v>
      </c>
      <c r="K656" s="3">
        <v>67.599999999999994</v>
      </c>
      <c r="L656" s="3">
        <v>2002</v>
      </c>
      <c r="M656" s="3">
        <v>2</v>
      </c>
      <c r="N656" s="54">
        <v>77.3</v>
      </c>
      <c r="O656" s="54">
        <v>2002</v>
      </c>
      <c r="P656" s="54">
        <v>21</v>
      </c>
      <c r="Q656" s="3">
        <v>93.5</v>
      </c>
      <c r="R656" s="3">
        <v>2009</v>
      </c>
      <c r="S656" s="3">
        <v>23</v>
      </c>
      <c r="T656" s="54">
        <v>87.2</v>
      </c>
      <c r="U656" s="54">
        <v>2011</v>
      </c>
      <c r="V656" s="54">
        <v>16</v>
      </c>
      <c r="W656" s="3">
        <v>67.8</v>
      </c>
      <c r="X656" s="3">
        <v>2011</v>
      </c>
      <c r="Y656" s="3">
        <v>2</v>
      </c>
      <c r="Z656" s="54">
        <v>80.2</v>
      </c>
      <c r="AA656" s="54">
        <v>2023</v>
      </c>
      <c r="AB656" s="54">
        <v>3</v>
      </c>
      <c r="AC656" s="3">
        <v>58.3</v>
      </c>
      <c r="AD656" s="3">
        <v>2002</v>
      </c>
      <c r="AE656" s="3">
        <v>28</v>
      </c>
      <c r="AF656" s="54">
        <v>68.2</v>
      </c>
      <c r="AG656" s="54">
        <v>2008</v>
      </c>
      <c r="AH656" s="54">
        <v>13</v>
      </c>
      <c r="AI656" s="3">
        <v>135</v>
      </c>
      <c r="AJ656" s="3">
        <v>1986</v>
      </c>
      <c r="AK656" s="3">
        <v>1</v>
      </c>
      <c r="AL656" s="54">
        <v>90.7</v>
      </c>
      <c r="AM656" s="54">
        <v>2007</v>
      </c>
      <c r="AN656" s="54">
        <v>12</v>
      </c>
      <c r="AO656" s="3">
        <v>83.2</v>
      </c>
      <c r="AP656" s="3">
        <v>2022</v>
      </c>
      <c r="AQ656" s="3">
        <v>29</v>
      </c>
    </row>
    <row r="657" spans="1:43" x14ac:dyDescent="0.25">
      <c r="A657" s="3">
        <v>24015360</v>
      </c>
      <c r="B657" s="3" t="s">
        <v>3232</v>
      </c>
      <c r="C657" s="3">
        <v>5.6962222220000003</v>
      </c>
      <c r="D657" s="3">
        <v>-73.759</v>
      </c>
      <c r="E657" s="3">
        <v>2550</v>
      </c>
      <c r="F657" s="3" t="s">
        <v>599</v>
      </c>
      <c r="G657" s="3" t="s">
        <v>504</v>
      </c>
      <c r="H657" s="54">
        <v>71</v>
      </c>
      <c r="I657" s="54">
        <v>2004</v>
      </c>
      <c r="J657" s="54">
        <v>8</v>
      </c>
      <c r="K657" s="3">
        <v>47.2</v>
      </c>
      <c r="L657" s="3">
        <v>2008</v>
      </c>
      <c r="M657" s="3">
        <v>15</v>
      </c>
      <c r="N657" s="54">
        <v>71.8</v>
      </c>
      <c r="O657" s="54">
        <v>2004</v>
      </c>
      <c r="P657" s="54">
        <v>18</v>
      </c>
      <c r="Q657" s="3">
        <v>90.1</v>
      </c>
      <c r="R657" s="3">
        <v>2004</v>
      </c>
      <c r="S657" s="3">
        <v>11</v>
      </c>
      <c r="T657" s="54">
        <v>52.5</v>
      </c>
      <c r="U657" s="54">
        <v>2006</v>
      </c>
      <c r="V657" s="54">
        <v>8</v>
      </c>
      <c r="W657" s="3">
        <v>55.2</v>
      </c>
      <c r="X657" s="3">
        <v>2003</v>
      </c>
      <c r="Y657" s="3">
        <v>7</v>
      </c>
      <c r="Z657" s="54">
        <v>37</v>
      </c>
      <c r="AA657" s="54">
        <v>1987</v>
      </c>
      <c r="AB657" s="54">
        <v>30</v>
      </c>
      <c r="AC657" s="3">
        <v>76.8</v>
      </c>
      <c r="AD657" s="3">
        <v>2007</v>
      </c>
      <c r="AE657" s="3">
        <v>6</v>
      </c>
      <c r="AF657" s="54">
        <v>52.5</v>
      </c>
      <c r="AG657" s="54">
        <v>2004</v>
      </c>
      <c r="AH657" s="54">
        <v>17</v>
      </c>
      <c r="AI657" s="3">
        <v>120</v>
      </c>
      <c r="AJ657" s="3">
        <v>2004</v>
      </c>
      <c r="AK657" s="3">
        <v>26</v>
      </c>
      <c r="AL657" s="54">
        <v>80</v>
      </c>
      <c r="AM657" s="54">
        <v>2005</v>
      </c>
      <c r="AN657" s="54">
        <v>6</v>
      </c>
      <c r="AO657" s="3">
        <v>45.9</v>
      </c>
      <c r="AP657" s="3">
        <v>1986</v>
      </c>
      <c r="AQ657" s="3">
        <v>14</v>
      </c>
    </row>
    <row r="658" spans="1:43" x14ac:dyDescent="0.25">
      <c r="A658" s="3">
        <v>24015380</v>
      </c>
      <c r="B658" s="3" t="s">
        <v>3233</v>
      </c>
      <c r="C658" s="3">
        <v>5.3481899999999998</v>
      </c>
      <c r="D658" s="3">
        <v>-73.898169999999993</v>
      </c>
      <c r="E658" s="3">
        <v>2960</v>
      </c>
      <c r="F658" s="3" t="s">
        <v>1156</v>
      </c>
      <c r="G658" s="3" t="s">
        <v>293</v>
      </c>
      <c r="H658" s="54">
        <v>26.2</v>
      </c>
      <c r="I658" s="54">
        <v>2018</v>
      </c>
      <c r="J658" s="54">
        <v>1</v>
      </c>
      <c r="K658" s="3">
        <v>35.200000000000003</v>
      </c>
      <c r="L658" s="3">
        <v>2011</v>
      </c>
      <c r="M658" s="3">
        <v>16</v>
      </c>
      <c r="N658" s="54">
        <v>43.4</v>
      </c>
      <c r="O658" s="54">
        <v>2019</v>
      </c>
      <c r="P658" s="54">
        <v>23</v>
      </c>
      <c r="Q658" s="3">
        <v>36.299999999999997</v>
      </c>
      <c r="R658" s="3">
        <v>2019</v>
      </c>
      <c r="S658" s="3">
        <v>14</v>
      </c>
      <c r="T658" s="54">
        <v>29.5</v>
      </c>
      <c r="U658" s="54">
        <v>2011</v>
      </c>
      <c r="V658" s="54">
        <v>13</v>
      </c>
      <c r="W658" s="3">
        <v>27.1</v>
      </c>
      <c r="X658" s="3">
        <v>2013</v>
      </c>
      <c r="Y658" s="3">
        <v>1</v>
      </c>
      <c r="Z658" s="54">
        <v>27.7</v>
      </c>
      <c r="AA658" s="54">
        <v>2012</v>
      </c>
      <c r="AB658" s="54">
        <v>12</v>
      </c>
      <c r="AC658" s="3">
        <v>17.3</v>
      </c>
      <c r="AD658" s="3">
        <v>2011</v>
      </c>
      <c r="AE658" s="3">
        <v>23</v>
      </c>
      <c r="AF658" s="54">
        <v>29.4</v>
      </c>
      <c r="AG658" s="54">
        <v>2022</v>
      </c>
      <c r="AH658" s="54">
        <v>30</v>
      </c>
      <c r="AI658" s="3">
        <v>41.3</v>
      </c>
      <c r="AJ658" s="3">
        <v>2023</v>
      </c>
      <c r="AK658" s="3">
        <v>25</v>
      </c>
      <c r="AL658" s="54">
        <v>31.5</v>
      </c>
      <c r="AM658" s="54">
        <v>2020</v>
      </c>
      <c r="AN658" s="54">
        <v>27</v>
      </c>
      <c r="AO658" s="3">
        <v>19.8</v>
      </c>
      <c r="AP658" s="3">
        <v>2013</v>
      </c>
      <c r="AQ658" s="3">
        <v>1</v>
      </c>
    </row>
    <row r="659" spans="1:43" x14ac:dyDescent="0.25">
      <c r="A659" s="3">
        <v>24020040</v>
      </c>
      <c r="B659" s="3" t="s">
        <v>3234</v>
      </c>
      <c r="C659" s="3">
        <v>6.1383333330000003</v>
      </c>
      <c r="D659" s="3">
        <v>-73.098055560000006</v>
      </c>
      <c r="E659" s="3">
        <v>1814</v>
      </c>
      <c r="F659" s="3" t="s">
        <v>759</v>
      </c>
      <c r="G659" s="3" t="s">
        <v>50</v>
      </c>
      <c r="H659" s="54">
        <v>109</v>
      </c>
      <c r="I659" s="54">
        <v>1971</v>
      </c>
      <c r="J659" s="54">
        <v>16</v>
      </c>
      <c r="K659" s="3">
        <v>97.6</v>
      </c>
      <c r="L659" s="3">
        <v>2019</v>
      </c>
      <c r="M659" s="3">
        <v>16</v>
      </c>
      <c r="N659" s="54">
        <v>112</v>
      </c>
      <c r="O659" s="54">
        <v>2010</v>
      </c>
      <c r="P659" s="54">
        <v>13</v>
      </c>
      <c r="Q659" s="3">
        <v>135</v>
      </c>
      <c r="R659" s="3">
        <v>2006</v>
      </c>
      <c r="S659" s="3">
        <v>28</v>
      </c>
      <c r="T659" s="54">
        <v>90</v>
      </c>
      <c r="U659" s="54">
        <v>1975</v>
      </c>
      <c r="V659" s="54">
        <v>2</v>
      </c>
      <c r="W659" s="3">
        <v>90.6</v>
      </c>
      <c r="X659" s="3">
        <v>2017</v>
      </c>
      <c r="Y659" s="3">
        <v>18</v>
      </c>
      <c r="Z659" s="54">
        <v>82</v>
      </c>
      <c r="AA659" s="54">
        <v>2004</v>
      </c>
      <c r="AB659" s="54">
        <v>6</v>
      </c>
      <c r="AC659" s="3">
        <v>125.7</v>
      </c>
      <c r="AD659" s="3">
        <v>2017</v>
      </c>
      <c r="AE659" s="3">
        <v>17</v>
      </c>
      <c r="AF659" s="54">
        <v>85</v>
      </c>
      <c r="AG659" s="54">
        <v>1995</v>
      </c>
      <c r="AH659" s="54">
        <v>20</v>
      </c>
      <c r="AI659" s="3">
        <v>132</v>
      </c>
      <c r="AJ659" s="3">
        <v>1995</v>
      </c>
      <c r="AK659" s="3">
        <v>3</v>
      </c>
      <c r="AL659" s="54">
        <v>174.8</v>
      </c>
      <c r="AM659" s="54">
        <v>2017</v>
      </c>
      <c r="AN659" s="54">
        <v>9</v>
      </c>
      <c r="AO659" s="3">
        <v>122.1</v>
      </c>
      <c r="AP659" s="3">
        <v>2016</v>
      </c>
      <c r="AQ659" s="3">
        <v>3</v>
      </c>
    </row>
    <row r="660" spans="1:43" x14ac:dyDescent="0.25">
      <c r="A660" s="3">
        <v>24020080</v>
      </c>
      <c r="B660" s="3" t="s">
        <v>3235</v>
      </c>
      <c r="C660" s="3">
        <v>6.4411111109999997</v>
      </c>
      <c r="D660" s="3">
        <v>-73.142777780000003</v>
      </c>
      <c r="E660" s="3">
        <v>1300</v>
      </c>
      <c r="F660" s="3" t="s">
        <v>776</v>
      </c>
      <c r="G660" s="3" t="s">
        <v>50</v>
      </c>
      <c r="H660" s="54">
        <v>60</v>
      </c>
      <c r="I660" s="54">
        <v>1989</v>
      </c>
      <c r="J660" s="54">
        <v>1</v>
      </c>
      <c r="K660" s="3">
        <v>64</v>
      </c>
      <c r="L660" s="3">
        <v>2010</v>
      </c>
      <c r="M660" s="3">
        <v>9</v>
      </c>
      <c r="N660" s="54">
        <v>102.6</v>
      </c>
      <c r="O660" s="54">
        <v>2011</v>
      </c>
      <c r="P660" s="54">
        <v>9</v>
      </c>
      <c r="Q660" s="3">
        <v>120</v>
      </c>
      <c r="R660" s="3">
        <v>1970</v>
      </c>
      <c r="S660" s="3">
        <v>8</v>
      </c>
      <c r="T660" s="54">
        <v>120</v>
      </c>
      <c r="U660" s="54">
        <v>1979</v>
      </c>
      <c r="V660" s="54">
        <v>17</v>
      </c>
      <c r="W660" s="3">
        <v>85</v>
      </c>
      <c r="X660" s="3">
        <v>1986</v>
      </c>
      <c r="Y660" s="3">
        <v>21</v>
      </c>
      <c r="Z660" s="54">
        <v>75</v>
      </c>
      <c r="AA660" s="54">
        <v>1972</v>
      </c>
      <c r="AB660" s="54">
        <v>26</v>
      </c>
      <c r="AC660" s="3">
        <v>90</v>
      </c>
      <c r="AD660" s="3">
        <v>2006</v>
      </c>
      <c r="AE660" s="3">
        <v>6</v>
      </c>
      <c r="AF660" s="54">
        <v>90</v>
      </c>
      <c r="AG660" s="54">
        <v>1997</v>
      </c>
      <c r="AH660" s="54">
        <v>25</v>
      </c>
      <c r="AI660" s="3">
        <v>80</v>
      </c>
      <c r="AJ660" s="3">
        <v>1993</v>
      </c>
      <c r="AK660" s="3">
        <v>20</v>
      </c>
      <c r="AL660" s="54">
        <v>98</v>
      </c>
      <c r="AM660" s="54">
        <v>1982</v>
      </c>
      <c r="AN660" s="54">
        <v>18</v>
      </c>
      <c r="AO660" s="3">
        <v>68.8</v>
      </c>
      <c r="AP660" s="3">
        <v>2009</v>
      </c>
      <c r="AQ660" s="3">
        <v>11</v>
      </c>
    </row>
    <row r="661" spans="1:43" x14ac:dyDescent="0.25">
      <c r="A661" s="3">
        <v>24020120</v>
      </c>
      <c r="B661" s="3" t="s">
        <v>3236</v>
      </c>
      <c r="C661" s="3">
        <v>6.2994444439999997</v>
      </c>
      <c r="D661" s="3">
        <v>-73.044722219999997</v>
      </c>
      <c r="E661" s="3">
        <v>1520</v>
      </c>
      <c r="F661" s="3" t="s">
        <v>770</v>
      </c>
      <c r="G661" s="3" t="s">
        <v>50</v>
      </c>
      <c r="H661" s="54">
        <v>81</v>
      </c>
      <c r="I661" s="54">
        <v>1982</v>
      </c>
      <c r="J661" s="54">
        <v>28</v>
      </c>
      <c r="K661" s="3">
        <v>110</v>
      </c>
      <c r="L661" s="3">
        <v>1990</v>
      </c>
      <c r="M661" s="3">
        <v>3</v>
      </c>
      <c r="N661" s="54">
        <v>126</v>
      </c>
      <c r="O661" s="54">
        <v>1982</v>
      </c>
      <c r="P661" s="54">
        <v>31</v>
      </c>
      <c r="Q661" s="3">
        <v>89.8</v>
      </c>
      <c r="R661" s="3">
        <v>2013</v>
      </c>
      <c r="S661" s="3">
        <v>20</v>
      </c>
      <c r="T661" s="54">
        <v>90</v>
      </c>
      <c r="U661" s="54">
        <v>1998</v>
      </c>
      <c r="V661" s="54">
        <v>6</v>
      </c>
      <c r="W661" s="3">
        <v>86.6</v>
      </c>
      <c r="X661" s="3">
        <v>2022</v>
      </c>
      <c r="Y661" s="3">
        <v>10</v>
      </c>
      <c r="Z661" s="54">
        <v>68</v>
      </c>
      <c r="AA661" s="54">
        <v>1975</v>
      </c>
      <c r="AB661" s="54">
        <v>4</v>
      </c>
      <c r="AC661" s="3">
        <v>70</v>
      </c>
      <c r="AD661" s="3">
        <v>1997</v>
      </c>
      <c r="AE661" s="3">
        <v>30</v>
      </c>
      <c r="AF661" s="54">
        <v>66</v>
      </c>
      <c r="AG661" s="54">
        <v>1995</v>
      </c>
      <c r="AH661" s="54">
        <v>21</v>
      </c>
      <c r="AI661" s="3">
        <v>93</v>
      </c>
      <c r="AJ661" s="3">
        <v>1975</v>
      </c>
      <c r="AK661" s="3">
        <v>26</v>
      </c>
      <c r="AL661" s="54">
        <v>82.4</v>
      </c>
      <c r="AM661" s="54">
        <v>2012</v>
      </c>
      <c r="AN661" s="54">
        <v>16</v>
      </c>
      <c r="AO661" s="3">
        <v>89</v>
      </c>
      <c r="AP661" s="3">
        <v>1982</v>
      </c>
      <c r="AQ661" s="3">
        <v>3</v>
      </c>
    </row>
    <row r="662" spans="1:43" x14ac:dyDescent="0.25">
      <c r="A662" s="3">
        <v>24020130</v>
      </c>
      <c r="B662" s="3" t="s">
        <v>3237</v>
      </c>
      <c r="C662" s="3">
        <v>6.5982500000000002</v>
      </c>
      <c r="D662" s="3">
        <v>-73.056111110000003</v>
      </c>
      <c r="E662" s="3">
        <v>1626</v>
      </c>
      <c r="F662" s="3" t="s">
        <v>783</v>
      </c>
      <c r="G662" s="3" t="s">
        <v>50</v>
      </c>
      <c r="H662" s="54">
        <v>50</v>
      </c>
      <c r="I662" s="54">
        <v>1986</v>
      </c>
      <c r="J662" s="54">
        <v>25</v>
      </c>
      <c r="K662" s="3">
        <v>47.2</v>
      </c>
      <c r="L662" s="3">
        <v>2009</v>
      </c>
      <c r="M662" s="3">
        <v>10</v>
      </c>
      <c r="N662" s="54">
        <v>64</v>
      </c>
      <c r="O662" s="54">
        <v>2019</v>
      </c>
      <c r="P662" s="54">
        <v>24</v>
      </c>
      <c r="Q662" s="3">
        <v>77.400000000000006</v>
      </c>
      <c r="R662" s="3">
        <v>2022</v>
      </c>
      <c r="S662" s="3">
        <v>3</v>
      </c>
      <c r="T662" s="54">
        <v>64</v>
      </c>
      <c r="U662" s="54">
        <v>2012</v>
      </c>
      <c r="V662" s="54">
        <v>12</v>
      </c>
      <c r="W662" s="3">
        <v>96.4</v>
      </c>
      <c r="X662" s="3">
        <v>2019</v>
      </c>
      <c r="Y662" s="3">
        <v>15</v>
      </c>
      <c r="Z662" s="54">
        <v>97</v>
      </c>
      <c r="AA662" s="54">
        <v>2017</v>
      </c>
      <c r="AB662" s="54">
        <v>18</v>
      </c>
      <c r="AC662" s="3">
        <v>71</v>
      </c>
      <c r="AD662" s="3">
        <v>1978</v>
      </c>
      <c r="AE662" s="3">
        <v>1</v>
      </c>
      <c r="AF662" s="54">
        <v>90</v>
      </c>
      <c r="AG662" s="54">
        <v>1983</v>
      </c>
      <c r="AH662" s="54">
        <v>25</v>
      </c>
      <c r="AI662" s="3">
        <v>71</v>
      </c>
      <c r="AJ662" s="3">
        <v>1986</v>
      </c>
      <c r="AK662" s="3">
        <v>25</v>
      </c>
      <c r="AL662" s="54">
        <v>51.6</v>
      </c>
      <c r="AM662" s="54">
        <v>2015</v>
      </c>
      <c r="AN662" s="54">
        <v>7</v>
      </c>
      <c r="AO662" s="3">
        <v>97</v>
      </c>
      <c r="AP662" s="3">
        <v>1976</v>
      </c>
      <c r="AQ662" s="3">
        <v>9</v>
      </c>
    </row>
    <row r="663" spans="1:43" x14ac:dyDescent="0.25">
      <c r="A663" s="3">
        <v>24020150</v>
      </c>
      <c r="B663" s="3" t="s">
        <v>3238</v>
      </c>
      <c r="C663" s="3">
        <v>6.5766666669999996</v>
      </c>
      <c r="D663" s="3">
        <v>-73.106166669999993</v>
      </c>
      <c r="E663" s="3">
        <v>1408</v>
      </c>
      <c r="F663" s="3" t="s">
        <v>2120</v>
      </c>
      <c r="G663" s="3" t="s">
        <v>50</v>
      </c>
      <c r="H663" s="54">
        <v>47</v>
      </c>
      <c r="I663" s="54">
        <v>2023</v>
      </c>
      <c r="J663" s="54">
        <v>9</v>
      </c>
      <c r="K663" s="3">
        <v>65</v>
      </c>
      <c r="L663" s="3">
        <v>1998</v>
      </c>
      <c r="M663" s="3">
        <v>8</v>
      </c>
      <c r="N663" s="54">
        <v>59</v>
      </c>
      <c r="O663" s="54">
        <v>1990</v>
      </c>
      <c r="P663" s="54">
        <v>17</v>
      </c>
      <c r="Q663" s="3">
        <v>55</v>
      </c>
      <c r="R663" s="3">
        <v>1994</v>
      </c>
      <c r="S663" s="3">
        <v>18</v>
      </c>
      <c r="T663" s="54">
        <v>80</v>
      </c>
      <c r="U663" s="54">
        <v>2002</v>
      </c>
      <c r="V663" s="54">
        <v>23</v>
      </c>
      <c r="W663" s="3">
        <v>56</v>
      </c>
      <c r="X663" s="3">
        <v>1995</v>
      </c>
      <c r="Y663" s="3">
        <v>4</v>
      </c>
      <c r="Z663" s="54">
        <v>66</v>
      </c>
      <c r="AA663" s="54">
        <v>1994</v>
      </c>
      <c r="AB663" s="54">
        <v>20</v>
      </c>
      <c r="AC663" s="3">
        <v>83</v>
      </c>
      <c r="AD663" s="3">
        <v>1993</v>
      </c>
      <c r="AE663" s="3">
        <v>14</v>
      </c>
      <c r="AF663" s="54">
        <v>60</v>
      </c>
      <c r="AG663" s="54">
        <v>1995</v>
      </c>
      <c r="AH663" s="54">
        <v>18</v>
      </c>
      <c r="AI663" s="3">
        <v>70.2</v>
      </c>
      <c r="AJ663" s="3">
        <v>2016</v>
      </c>
      <c r="AK663" s="3">
        <v>25</v>
      </c>
      <c r="AL663" s="54">
        <v>110</v>
      </c>
      <c r="AM663" s="54">
        <v>2015</v>
      </c>
      <c r="AN663" s="54">
        <v>11</v>
      </c>
      <c r="AO663" s="3">
        <v>45</v>
      </c>
      <c r="AP663" s="3">
        <v>1990</v>
      </c>
      <c r="AQ663" s="3">
        <v>5</v>
      </c>
    </row>
    <row r="664" spans="1:43" x14ac:dyDescent="0.25">
      <c r="A664" s="3">
        <v>24020220</v>
      </c>
      <c r="B664" s="3" t="s">
        <v>3239</v>
      </c>
      <c r="C664" s="3">
        <v>6.1527222220000004</v>
      </c>
      <c r="D664" s="3">
        <v>-72.964583329999996</v>
      </c>
      <c r="E664" s="3">
        <v>2625</v>
      </c>
      <c r="F664" s="3" t="s">
        <v>770</v>
      </c>
      <c r="G664" s="3" t="s">
        <v>50</v>
      </c>
      <c r="H664" s="54">
        <v>75</v>
      </c>
      <c r="I664" s="54">
        <v>2008</v>
      </c>
      <c r="J664" s="54">
        <v>10</v>
      </c>
      <c r="K664" s="3">
        <v>61</v>
      </c>
      <c r="L664" s="3">
        <v>1997</v>
      </c>
      <c r="M664" s="3">
        <v>22</v>
      </c>
      <c r="N664" s="54">
        <v>75</v>
      </c>
      <c r="O664" s="54">
        <v>1991</v>
      </c>
      <c r="P664" s="54">
        <v>13</v>
      </c>
      <c r="Q664" s="3">
        <v>90</v>
      </c>
      <c r="R664" s="3">
        <v>2003</v>
      </c>
      <c r="S664" s="3">
        <v>10</v>
      </c>
      <c r="T664" s="54">
        <v>90</v>
      </c>
      <c r="U664" s="54">
        <v>1993</v>
      </c>
      <c r="V664" s="54">
        <v>21</v>
      </c>
      <c r="W664" s="3">
        <v>40</v>
      </c>
      <c r="X664" s="3">
        <v>2025</v>
      </c>
      <c r="Y664" s="3">
        <v>12</v>
      </c>
      <c r="Z664" s="54">
        <v>60</v>
      </c>
      <c r="AA664" s="54">
        <v>2010</v>
      </c>
      <c r="AB664" s="54">
        <v>4</v>
      </c>
      <c r="AC664" s="3">
        <v>51</v>
      </c>
      <c r="AD664" s="3">
        <v>2012</v>
      </c>
      <c r="AE664" s="3">
        <v>4</v>
      </c>
      <c r="AF664" s="54">
        <v>51</v>
      </c>
      <c r="AG664" s="54">
        <v>1987</v>
      </c>
      <c r="AH664" s="54">
        <v>15</v>
      </c>
      <c r="AI664" s="3">
        <v>75</v>
      </c>
      <c r="AJ664" s="3">
        <v>1987</v>
      </c>
      <c r="AK664" s="3">
        <v>18</v>
      </c>
      <c r="AL664" s="54">
        <v>70</v>
      </c>
      <c r="AM664" s="54">
        <v>1988</v>
      </c>
      <c r="AN664" s="54">
        <v>10</v>
      </c>
      <c r="AO664" s="3">
        <v>72</v>
      </c>
      <c r="AP664" s="3">
        <v>1985</v>
      </c>
      <c r="AQ664" s="3">
        <v>5</v>
      </c>
    </row>
    <row r="665" spans="1:43" x14ac:dyDescent="0.25">
      <c r="A665" s="3">
        <v>24020230</v>
      </c>
      <c r="B665" s="3" t="s">
        <v>3240</v>
      </c>
      <c r="C665" s="3">
        <v>6.248777778</v>
      </c>
      <c r="D665" s="3">
        <v>-72.946722219999998</v>
      </c>
      <c r="E665" s="3">
        <v>2107</v>
      </c>
      <c r="F665" s="3" t="s">
        <v>770</v>
      </c>
      <c r="G665" s="3" t="s">
        <v>50</v>
      </c>
      <c r="H665" s="54">
        <v>42</v>
      </c>
      <c r="I665" s="54">
        <v>1996</v>
      </c>
      <c r="J665" s="54">
        <v>25</v>
      </c>
      <c r="K665" s="3">
        <v>50</v>
      </c>
      <c r="L665" s="3">
        <v>2008</v>
      </c>
      <c r="M665" s="3">
        <v>10</v>
      </c>
      <c r="N665" s="54">
        <v>80</v>
      </c>
      <c r="O665" s="54">
        <v>1996</v>
      </c>
      <c r="P665" s="54">
        <v>31</v>
      </c>
      <c r="Q665" s="3">
        <v>88</v>
      </c>
      <c r="R665" s="3">
        <v>2012</v>
      </c>
      <c r="S665" s="3">
        <v>29</v>
      </c>
      <c r="T665" s="54">
        <v>80</v>
      </c>
      <c r="U665" s="54">
        <v>1996</v>
      </c>
      <c r="V665" s="54">
        <v>5</v>
      </c>
      <c r="W665" s="3">
        <v>70</v>
      </c>
      <c r="X665" s="3">
        <v>2011</v>
      </c>
      <c r="Y665" s="3">
        <v>28</v>
      </c>
      <c r="Z665" s="54">
        <v>100</v>
      </c>
      <c r="AA665" s="54">
        <v>1995</v>
      </c>
      <c r="AB665" s="54">
        <v>11</v>
      </c>
      <c r="AC665" s="3">
        <v>90</v>
      </c>
      <c r="AD665" s="3">
        <v>1995</v>
      </c>
      <c r="AE665" s="3">
        <v>24</v>
      </c>
      <c r="AF665" s="54">
        <v>90</v>
      </c>
      <c r="AG665" s="54">
        <v>1995</v>
      </c>
      <c r="AH665" s="54">
        <v>27</v>
      </c>
      <c r="AI665" s="3">
        <v>90</v>
      </c>
      <c r="AJ665" s="3">
        <v>1995</v>
      </c>
      <c r="AK665" s="3">
        <v>20</v>
      </c>
      <c r="AL665" s="54">
        <v>60</v>
      </c>
      <c r="AM665" s="54">
        <v>1995</v>
      </c>
      <c r="AN665" s="54">
        <v>8</v>
      </c>
      <c r="AO665" s="3">
        <v>100</v>
      </c>
      <c r="AP665" s="3">
        <v>1986</v>
      </c>
      <c r="AQ665" s="3">
        <v>13</v>
      </c>
    </row>
    <row r="666" spans="1:43" x14ac:dyDescent="0.25">
      <c r="A666" s="3">
        <v>24025020</v>
      </c>
      <c r="B666" s="3" t="s">
        <v>3241</v>
      </c>
      <c r="C666" s="3">
        <v>6.5322222219999997</v>
      </c>
      <c r="D666" s="3">
        <v>-73.199166669999997</v>
      </c>
      <c r="E666" s="3">
        <v>975</v>
      </c>
      <c r="F666" s="3" t="s">
        <v>779</v>
      </c>
      <c r="G666" s="3" t="s">
        <v>50</v>
      </c>
      <c r="H666" s="54">
        <v>57.8</v>
      </c>
      <c r="I666" s="54">
        <v>2005</v>
      </c>
      <c r="J666" s="54">
        <v>17</v>
      </c>
      <c r="K666" s="3">
        <v>89</v>
      </c>
      <c r="L666" s="3">
        <v>1998</v>
      </c>
      <c r="M666" s="3">
        <v>8</v>
      </c>
      <c r="N666" s="54">
        <v>76.099999999999994</v>
      </c>
      <c r="O666" s="54">
        <v>2015</v>
      </c>
      <c r="P666" s="54">
        <v>10</v>
      </c>
      <c r="Q666" s="3">
        <v>74.599999999999994</v>
      </c>
      <c r="R666" s="3">
        <v>1979</v>
      </c>
      <c r="S666" s="3">
        <v>21</v>
      </c>
      <c r="T666" s="54">
        <v>89.6</v>
      </c>
      <c r="U666" s="54">
        <v>1991</v>
      </c>
      <c r="V666" s="54">
        <v>21</v>
      </c>
      <c r="W666" s="3">
        <v>78.599999999999994</v>
      </c>
      <c r="X666" s="3">
        <v>2017</v>
      </c>
      <c r="Y666" s="3">
        <v>7</v>
      </c>
      <c r="Z666" s="54">
        <v>90.5</v>
      </c>
      <c r="AA666" s="54">
        <v>1992</v>
      </c>
      <c r="AB666" s="54">
        <v>22</v>
      </c>
      <c r="AC666" s="3">
        <v>79.8</v>
      </c>
      <c r="AD666" s="3">
        <v>2015</v>
      </c>
      <c r="AE666" s="3">
        <v>27</v>
      </c>
      <c r="AF666" s="54">
        <v>57.7</v>
      </c>
      <c r="AG666" s="54">
        <v>1990</v>
      </c>
      <c r="AH666" s="54">
        <v>16</v>
      </c>
      <c r="AI666" s="3">
        <v>88.4</v>
      </c>
      <c r="AJ666" s="3">
        <v>2007</v>
      </c>
      <c r="AK666" s="3">
        <v>28</v>
      </c>
      <c r="AL666" s="54">
        <v>74.7</v>
      </c>
      <c r="AM666" s="54">
        <v>2006</v>
      </c>
      <c r="AN666" s="54">
        <v>20</v>
      </c>
      <c r="AO666" s="3">
        <v>84</v>
      </c>
      <c r="AP666" s="3">
        <v>1990</v>
      </c>
      <c r="AQ666" s="3">
        <v>4</v>
      </c>
    </row>
    <row r="667" spans="1:43" x14ac:dyDescent="0.25">
      <c r="A667" s="3">
        <v>24025040</v>
      </c>
      <c r="B667" s="3" t="s">
        <v>3242</v>
      </c>
      <c r="C667" s="3">
        <v>6.47</v>
      </c>
      <c r="D667" s="3">
        <v>-72.968888890000002</v>
      </c>
      <c r="E667" s="3">
        <v>1673</v>
      </c>
      <c r="F667" s="3" t="s">
        <v>778</v>
      </c>
      <c r="G667" s="3" t="s">
        <v>50</v>
      </c>
      <c r="H667" s="54">
        <v>66</v>
      </c>
      <c r="I667" s="54">
        <v>2025</v>
      </c>
      <c r="J667" s="54">
        <v>3</v>
      </c>
      <c r="K667" s="3">
        <v>80.5</v>
      </c>
      <c r="L667" s="3">
        <v>1997</v>
      </c>
      <c r="M667" s="3">
        <v>15</v>
      </c>
      <c r="N667" s="54">
        <v>94</v>
      </c>
      <c r="O667" s="54">
        <v>1993</v>
      </c>
      <c r="P667" s="54">
        <v>22</v>
      </c>
      <c r="Q667" s="3">
        <v>104.5</v>
      </c>
      <c r="R667" s="3">
        <v>2025</v>
      </c>
      <c r="S667" s="3">
        <v>27</v>
      </c>
      <c r="T667" s="54">
        <v>114.8</v>
      </c>
      <c r="U667" s="54">
        <v>1999</v>
      </c>
      <c r="V667" s="54">
        <v>15</v>
      </c>
      <c r="W667" s="3">
        <v>96</v>
      </c>
      <c r="X667" s="3">
        <v>1991</v>
      </c>
      <c r="Y667" s="3">
        <v>25</v>
      </c>
      <c r="Z667" s="54">
        <v>91.9</v>
      </c>
      <c r="AA667" s="54">
        <v>2001</v>
      </c>
      <c r="AB667" s="54">
        <v>5</v>
      </c>
      <c r="AC667" s="3">
        <v>89.5</v>
      </c>
      <c r="AD667" s="3">
        <v>2009</v>
      </c>
      <c r="AE667" s="3">
        <v>20</v>
      </c>
      <c r="AF667" s="54">
        <v>79</v>
      </c>
      <c r="AG667" s="54">
        <v>2005</v>
      </c>
      <c r="AH667" s="54">
        <v>23</v>
      </c>
      <c r="AI667" s="3">
        <v>106.2</v>
      </c>
      <c r="AJ667" s="3">
        <v>1981</v>
      </c>
      <c r="AK667" s="3">
        <v>21</v>
      </c>
      <c r="AL667" s="54">
        <v>98</v>
      </c>
      <c r="AM667" s="54">
        <v>1987</v>
      </c>
      <c r="AN667" s="54">
        <v>30</v>
      </c>
      <c r="AO667" s="3">
        <v>69.5</v>
      </c>
      <c r="AP667" s="3">
        <v>2002</v>
      </c>
      <c r="AQ667" s="3">
        <v>17</v>
      </c>
    </row>
    <row r="668" spans="1:43" x14ac:dyDescent="0.25">
      <c r="A668" s="3">
        <v>24025050</v>
      </c>
      <c r="B668" s="3" t="s">
        <v>3243</v>
      </c>
      <c r="C668" s="3">
        <v>6.2741666670000003</v>
      </c>
      <c r="D668" s="3">
        <v>-73.150555560000001</v>
      </c>
      <c r="E668" s="3">
        <v>1350</v>
      </c>
      <c r="F668" s="3" t="s">
        <v>2166</v>
      </c>
      <c r="G668" s="3" t="s">
        <v>50</v>
      </c>
      <c r="H668" s="54">
        <v>64</v>
      </c>
      <c r="I668" s="54">
        <v>1982</v>
      </c>
      <c r="J668" s="54">
        <v>28</v>
      </c>
      <c r="K668" s="3">
        <v>85.4</v>
      </c>
      <c r="L668" s="3">
        <v>1984</v>
      </c>
      <c r="M668" s="3">
        <v>6</v>
      </c>
      <c r="N668" s="54">
        <v>75.5</v>
      </c>
      <c r="O668" s="54">
        <v>2001</v>
      </c>
      <c r="P668" s="54">
        <v>17</v>
      </c>
      <c r="Q668" s="3">
        <v>113.3</v>
      </c>
      <c r="R668" s="3">
        <v>2003</v>
      </c>
      <c r="S668" s="3">
        <v>18</v>
      </c>
      <c r="T668" s="54">
        <v>69.5</v>
      </c>
      <c r="U668" s="54">
        <v>2010</v>
      </c>
      <c r="V668" s="54">
        <v>10</v>
      </c>
      <c r="W668" s="3">
        <v>96.1</v>
      </c>
      <c r="X668" s="3">
        <v>1983</v>
      </c>
      <c r="Y668" s="3">
        <v>13</v>
      </c>
      <c r="Z668" s="54">
        <v>90.4</v>
      </c>
      <c r="AA668" s="54">
        <v>2015</v>
      </c>
      <c r="AB668" s="54">
        <v>2</v>
      </c>
      <c r="AC668" s="3">
        <v>88</v>
      </c>
      <c r="AD668" s="3">
        <v>1979</v>
      </c>
      <c r="AE668" s="3">
        <v>22</v>
      </c>
      <c r="AF668" s="54">
        <v>80</v>
      </c>
      <c r="AG668" s="54">
        <v>2024</v>
      </c>
      <c r="AH668" s="54">
        <v>28</v>
      </c>
      <c r="AI668" s="3">
        <v>99</v>
      </c>
      <c r="AJ668" s="3">
        <v>1998</v>
      </c>
      <c r="AK668" s="3">
        <v>5</v>
      </c>
      <c r="AL668" s="54">
        <v>75</v>
      </c>
      <c r="AM668" s="54">
        <v>2005</v>
      </c>
      <c r="AN668" s="54">
        <v>23</v>
      </c>
      <c r="AO668" s="3">
        <v>83.8</v>
      </c>
      <c r="AP668" s="3">
        <v>2001</v>
      </c>
      <c r="AQ668" s="3">
        <v>15</v>
      </c>
    </row>
    <row r="669" spans="1:43" x14ac:dyDescent="0.25">
      <c r="A669" s="3">
        <v>24030120</v>
      </c>
      <c r="B669" s="3" t="s">
        <v>3244</v>
      </c>
      <c r="C669" s="3">
        <v>5.5230330560000001</v>
      </c>
      <c r="D669" s="3">
        <v>-73.076847779999994</v>
      </c>
      <c r="E669" s="3">
        <v>2678</v>
      </c>
      <c r="F669" s="3" t="s">
        <v>1477</v>
      </c>
      <c r="G669" s="3" t="s">
        <v>504</v>
      </c>
      <c r="H669" s="54">
        <v>21</v>
      </c>
      <c r="I669" s="54">
        <v>1972</v>
      </c>
      <c r="J669" s="54">
        <v>18</v>
      </c>
      <c r="K669" s="3">
        <v>24</v>
      </c>
      <c r="L669" s="3">
        <v>2014</v>
      </c>
      <c r="M669" s="3">
        <v>28</v>
      </c>
      <c r="N669" s="54">
        <v>38.700000000000003</v>
      </c>
      <c r="O669" s="54">
        <v>1996</v>
      </c>
      <c r="P669" s="54">
        <v>10</v>
      </c>
      <c r="Q669" s="3">
        <v>54.1</v>
      </c>
      <c r="R669" s="3">
        <v>2024</v>
      </c>
      <c r="S669" s="3">
        <v>28</v>
      </c>
      <c r="T669" s="54">
        <v>56.2</v>
      </c>
      <c r="U669" s="54">
        <v>2024</v>
      </c>
      <c r="V669" s="54">
        <v>30</v>
      </c>
      <c r="W669" s="3">
        <v>35</v>
      </c>
      <c r="X669" s="3">
        <v>2024</v>
      </c>
      <c r="Y669" s="3">
        <v>3</v>
      </c>
      <c r="Z669" s="54">
        <v>40</v>
      </c>
      <c r="AA669" s="54">
        <v>1971</v>
      </c>
      <c r="AB669" s="54">
        <v>12</v>
      </c>
      <c r="AC669" s="3">
        <v>46</v>
      </c>
      <c r="AD669" s="3">
        <v>1973</v>
      </c>
      <c r="AE669" s="3">
        <v>5</v>
      </c>
      <c r="AF669" s="54">
        <v>33.5</v>
      </c>
      <c r="AG669" s="54">
        <v>2000</v>
      </c>
      <c r="AH669" s="54">
        <v>23</v>
      </c>
      <c r="AI669" s="3">
        <v>37</v>
      </c>
      <c r="AJ669" s="3">
        <v>1978</v>
      </c>
      <c r="AK669" s="3">
        <v>14</v>
      </c>
      <c r="AL669" s="54">
        <v>61</v>
      </c>
      <c r="AM669" s="54">
        <v>1963</v>
      </c>
      <c r="AN669" s="54">
        <v>14</v>
      </c>
      <c r="AO669" s="3">
        <v>35</v>
      </c>
      <c r="AP669" s="3">
        <v>1964</v>
      </c>
      <c r="AQ669" s="3">
        <v>7</v>
      </c>
    </row>
    <row r="670" spans="1:43" x14ac:dyDescent="0.25">
      <c r="A670" s="3">
        <v>24030160</v>
      </c>
      <c r="B670" s="3" t="s">
        <v>3245</v>
      </c>
      <c r="C670" s="3">
        <v>5.8603572220000002</v>
      </c>
      <c r="D670" s="3">
        <v>-72.784791389999995</v>
      </c>
      <c r="E670" s="3">
        <v>2486</v>
      </c>
      <c r="F670" s="3" t="s">
        <v>1504</v>
      </c>
      <c r="G670" s="3" t="s">
        <v>504</v>
      </c>
      <c r="H670" s="54">
        <v>28</v>
      </c>
      <c r="I670" s="54">
        <v>2009</v>
      </c>
      <c r="J670" s="54">
        <v>18</v>
      </c>
      <c r="K670" s="3">
        <v>39</v>
      </c>
      <c r="L670" s="3">
        <v>2000</v>
      </c>
      <c r="M670" s="3">
        <v>17</v>
      </c>
      <c r="N670" s="54">
        <v>65</v>
      </c>
      <c r="O670" s="54">
        <v>2015</v>
      </c>
      <c r="P670" s="54">
        <v>18</v>
      </c>
      <c r="Q670" s="3">
        <v>55</v>
      </c>
      <c r="R670" s="3">
        <v>1996</v>
      </c>
      <c r="S670" s="3">
        <v>11</v>
      </c>
      <c r="T670" s="54">
        <v>54.2</v>
      </c>
      <c r="U670" s="54">
        <v>1993</v>
      </c>
      <c r="V670" s="54">
        <v>26</v>
      </c>
      <c r="W670" s="3">
        <v>36.1</v>
      </c>
      <c r="X670" s="3">
        <v>1982</v>
      </c>
      <c r="Y670" s="3">
        <v>11</v>
      </c>
      <c r="Z670" s="54">
        <v>45</v>
      </c>
      <c r="AA670" s="54">
        <v>2021</v>
      </c>
      <c r="AB670" s="54">
        <v>28</v>
      </c>
      <c r="AC670" s="3">
        <v>39</v>
      </c>
      <c r="AD670" s="3">
        <v>1998</v>
      </c>
      <c r="AE670" s="3">
        <v>19</v>
      </c>
      <c r="AF670" s="54">
        <v>56</v>
      </c>
      <c r="AG670" s="54">
        <v>1994</v>
      </c>
      <c r="AH670" s="54">
        <v>26</v>
      </c>
      <c r="AI670" s="3">
        <v>47.1</v>
      </c>
      <c r="AJ670" s="3">
        <v>1986</v>
      </c>
      <c r="AK670" s="3">
        <v>12</v>
      </c>
      <c r="AL670" s="54">
        <v>47.5</v>
      </c>
      <c r="AM670" s="54">
        <v>2020</v>
      </c>
      <c r="AN670" s="54">
        <v>6</v>
      </c>
      <c r="AO670" s="3">
        <v>41</v>
      </c>
      <c r="AP670" s="3">
        <v>1966</v>
      </c>
      <c r="AQ670" s="3">
        <v>6</v>
      </c>
    </row>
    <row r="671" spans="1:43" x14ac:dyDescent="0.25">
      <c r="A671" s="3">
        <v>24030190</v>
      </c>
      <c r="B671" s="3" t="s">
        <v>3246</v>
      </c>
      <c r="C671" s="3">
        <v>5.7245555560000003</v>
      </c>
      <c r="D671" s="3">
        <v>-72.847861109999997</v>
      </c>
      <c r="E671" s="3">
        <v>2970</v>
      </c>
      <c r="F671" s="3" t="s">
        <v>1466</v>
      </c>
      <c r="G671" s="3" t="s">
        <v>504</v>
      </c>
      <c r="H671" s="54">
        <v>30.7</v>
      </c>
      <c r="I671" s="54">
        <v>2017</v>
      </c>
      <c r="J671" s="54">
        <v>10</v>
      </c>
      <c r="K671" s="3">
        <v>35</v>
      </c>
      <c r="L671" s="3">
        <v>1971</v>
      </c>
      <c r="M671" s="3">
        <v>17</v>
      </c>
      <c r="N671" s="54">
        <v>108.3</v>
      </c>
      <c r="O671" s="54">
        <v>2023</v>
      </c>
      <c r="P671" s="54">
        <v>8</v>
      </c>
      <c r="Q671" s="3">
        <v>65</v>
      </c>
      <c r="R671" s="3">
        <v>1992</v>
      </c>
      <c r="S671" s="3">
        <v>14</v>
      </c>
      <c r="T671" s="54">
        <v>85.7</v>
      </c>
      <c r="U671" s="54">
        <v>2005</v>
      </c>
      <c r="V671" s="54">
        <v>1</v>
      </c>
      <c r="W671" s="3">
        <v>43.2</v>
      </c>
      <c r="X671" s="3">
        <v>2023</v>
      </c>
      <c r="Y671" s="3">
        <v>4</v>
      </c>
      <c r="Z671" s="54">
        <v>80.2</v>
      </c>
      <c r="AA671" s="54">
        <v>1988</v>
      </c>
      <c r="AB671" s="54">
        <v>22</v>
      </c>
      <c r="AC671" s="3">
        <v>50.2</v>
      </c>
      <c r="AD671" s="3">
        <v>1985</v>
      </c>
      <c r="AE671" s="3">
        <v>15</v>
      </c>
      <c r="AF671" s="54">
        <v>90.2</v>
      </c>
      <c r="AG671" s="54">
        <v>1988</v>
      </c>
      <c r="AH671" s="54">
        <v>5</v>
      </c>
      <c r="AI671" s="3">
        <v>85.3</v>
      </c>
      <c r="AJ671" s="3">
        <v>2023</v>
      </c>
      <c r="AK671" s="3">
        <v>26</v>
      </c>
      <c r="AL671" s="54">
        <v>53.2</v>
      </c>
      <c r="AM671" s="54">
        <v>2008</v>
      </c>
      <c r="AN671" s="54">
        <v>2</v>
      </c>
      <c r="AO671" s="3">
        <v>108.3</v>
      </c>
      <c r="AP671" s="3">
        <v>2011</v>
      </c>
      <c r="AQ671" s="3">
        <v>6</v>
      </c>
    </row>
    <row r="672" spans="1:43" x14ac:dyDescent="0.25">
      <c r="A672" s="3">
        <v>24030200</v>
      </c>
      <c r="B672" s="3" t="s">
        <v>3247</v>
      </c>
      <c r="C672" s="3">
        <v>6.4264166669999998</v>
      </c>
      <c r="D672" s="3">
        <v>-72.873833329999997</v>
      </c>
      <c r="E672" s="3">
        <v>20</v>
      </c>
      <c r="F672" s="3" t="s">
        <v>2135</v>
      </c>
      <c r="G672" s="3" t="s">
        <v>50</v>
      </c>
      <c r="H672" s="54">
        <v>71</v>
      </c>
      <c r="I672" s="54">
        <v>1996</v>
      </c>
      <c r="J672" s="54">
        <v>23</v>
      </c>
      <c r="K672" s="3">
        <v>70</v>
      </c>
      <c r="L672" s="3">
        <v>1980</v>
      </c>
      <c r="M672" s="3">
        <v>1</v>
      </c>
      <c r="N672" s="54">
        <v>98</v>
      </c>
      <c r="O672" s="54">
        <v>1985</v>
      </c>
      <c r="P672" s="54">
        <v>19</v>
      </c>
      <c r="Q672" s="3">
        <v>87</v>
      </c>
      <c r="R672" s="3">
        <v>1984</v>
      </c>
      <c r="S672" s="3">
        <v>29</v>
      </c>
      <c r="T672" s="54">
        <v>76</v>
      </c>
      <c r="U672" s="54">
        <v>1991</v>
      </c>
      <c r="V672" s="54">
        <v>3</v>
      </c>
      <c r="W672" s="3">
        <v>70</v>
      </c>
      <c r="X672" s="3">
        <v>1959</v>
      </c>
      <c r="Y672" s="3">
        <v>12</v>
      </c>
      <c r="Z672" s="54">
        <v>224</v>
      </c>
      <c r="AA672" s="54">
        <v>1964</v>
      </c>
      <c r="AB672" s="54">
        <v>2</v>
      </c>
      <c r="AC672" s="3">
        <v>54.3</v>
      </c>
      <c r="AD672" s="3">
        <v>1998</v>
      </c>
      <c r="AE672" s="3">
        <v>9</v>
      </c>
      <c r="AF672" s="54">
        <v>80</v>
      </c>
      <c r="AG672" s="54">
        <v>2016</v>
      </c>
      <c r="AH672" s="54">
        <v>16</v>
      </c>
      <c r="AI672" s="3">
        <v>74.2</v>
      </c>
      <c r="AJ672" s="3">
        <v>2002</v>
      </c>
      <c r="AK672" s="3">
        <v>26</v>
      </c>
      <c r="AL672" s="54">
        <v>96.5</v>
      </c>
      <c r="AM672" s="54">
        <v>1992</v>
      </c>
      <c r="AN672" s="54">
        <v>27</v>
      </c>
      <c r="AO672" s="3">
        <v>50</v>
      </c>
      <c r="AP672" s="3">
        <v>1966</v>
      </c>
      <c r="AQ672" s="3">
        <v>6</v>
      </c>
    </row>
    <row r="673" spans="1:43" x14ac:dyDescent="0.25">
      <c r="A673" s="3">
        <v>24030210</v>
      </c>
      <c r="B673" s="3" t="s">
        <v>3248</v>
      </c>
      <c r="C673" s="3">
        <v>6.8361111110000001</v>
      </c>
      <c r="D673" s="3">
        <v>-72.69722222</v>
      </c>
      <c r="E673" s="3">
        <v>2440</v>
      </c>
      <c r="F673" s="3" t="s">
        <v>764</v>
      </c>
      <c r="G673" s="3" t="s">
        <v>50</v>
      </c>
      <c r="H673" s="54">
        <v>63.5</v>
      </c>
      <c r="I673" s="54">
        <v>2008</v>
      </c>
      <c r="J673" s="54">
        <v>8</v>
      </c>
      <c r="K673" s="3">
        <v>47</v>
      </c>
      <c r="L673" s="3">
        <v>1995</v>
      </c>
      <c r="M673" s="3">
        <v>22</v>
      </c>
      <c r="N673" s="54">
        <v>52.5</v>
      </c>
      <c r="O673" s="54">
        <v>2011</v>
      </c>
      <c r="P673" s="54">
        <v>9</v>
      </c>
      <c r="Q673" s="3">
        <v>58</v>
      </c>
      <c r="R673" s="3">
        <v>1994</v>
      </c>
      <c r="S673" s="3">
        <v>29</v>
      </c>
      <c r="T673" s="54">
        <v>95</v>
      </c>
      <c r="U673" s="54">
        <v>1987</v>
      </c>
      <c r="V673" s="54">
        <v>22</v>
      </c>
      <c r="W673" s="3">
        <v>56</v>
      </c>
      <c r="X673" s="3">
        <v>1970</v>
      </c>
      <c r="Y673" s="3">
        <v>14</v>
      </c>
      <c r="Z673" s="54">
        <v>39</v>
      </c>
      <c r="AA673" s="54">
        <v>1967</v>
      </c>
      <c r="AB673" s="54">
        <v>24</v>
      </c>
      <c r="AC673" s="3">
        <v>45.2</v>
      </c>
      <c r="AD673" s="3">
        <v>2012</v>
      </c>
      <c r="AE673" s="3">
        <v>24</v>
      </c>
      <c r="AF673" s="54">
        <v>60</v>
      </c>
      <c r="AG673" s="54">
        <v>1987</v>
      </c>
      <c r="AH673" s="54">
        <v>29</v>
      </c>
      <c r="AI673" s="3">
        <v>53</v>
      </c>
      <c r="AJ673" s="3">
        <v>2024</v>
      </c>
      <c r="AK673" s="3">
        <v>7</v>
      </c>
      <c r="AL673" s="54">
        <v>75</v>
      </c>
      <c r="AM673" s="54">
        <v>1998</v>
      </c>
      <c r="AN673" s="54">
        <v>22</v>
      </c>
      <c r="AO673" s="3">
        <v>66</v>
      </c>
      <c r="AP673" s="3">
        <v>1999</v>
      </c>
      <c r="AQ673" s="3">
        <v>1</v>
      </c>
    </row>
    <row r="674" spans="1:43" x14ac:dyDescent="0.25">
      <c r="A674" s="3">
        <v>24030230</v>
      </c>
      <c r="B674" s="3" t="s">
        <v>3249</v>
      </c>
      <c r="C674" s="3">
        <v>5.6154999999999999</v>
      </c>
      <c r="D674" s="3">
        <v>-72.976277780000004</v>
      </c>
      <c r="E674" s="3">
        <v>2470</v>
      </c>
      <c r="F674" s="3" t="s">
        <v>553</v>
      </c>
      <c r="G674" s="3" t="s">
        <v>504</v>
      </c>
      <c r="H674" s="54">
        <v>78</v>
      </c>
      <c r="I674" s="54">
        <v>1962</v>
      </c>
      <c r="J674" s="54">
        <v>23</v>
      </c>
      <c r="K674" s="3">
        <v>54</v>
      </c>
      <c r="L674" s="3">
        <v>1970</v>
      </c>
      <c r="M674" s="3">
        <v>24</v>
      </c>
      <c r="N674" s="54">
        <v>82</v>
      </c>
      <c r="O674" s="54">
        <v>1962</v>
      </c>
      <c r="P674" s="54">
        <v>22</v>
      </c>
      <c r="Q674" s="3">
        <v>78</v>
      </c>
      <c r="R674" s="3">
        <v>1968</v>
      </c>
      <c r="S674" s="3">
        <v>9</v>
      </c>
      <c r="T674" s="54">
        <v>77</v>
      </c>
      <c r="U674" s="54">
        <v>1970</v>
      </c>
      <c r="V674" s="54">
        <v>17</v>
      </c>
      <c r="W674" s="3">
        <v>52</v>
      </c>
      <c r="X674" s="3">
        <v>1970</v>
      </c>
      <c r="Y674" s="3">
        <v>21</v>
      </c>
      <c r="Z674" s="54">
        <v>59</v>
      </c>
      <c r="AA674" s="54">
        <v>1964</v>
      </c>
      <c r="AB674" s="54">
        <v>26</v>
      </c>
      <c r="AC674" s="3">
        <v>47</v>
      </c>
      <c r="AD674" s="3">
        <v>1962</v>
      </c>
      <c r="AE674" s="3">
        <v>29</v>
      </c>
      <c r="AF674" s="54">
        <v>80</v>
      </c>
      <c r="AG674" s="54">
        <v>1972</v>
      </c>
      <c r="AH674" s="54">
        <v>14</v>
      </c>
      <c r="AI674" s="3">
        <v>80</v>
      </c>
      <c r="AJ674" s="3">
        <v>1972</v>
      </c>
      <c r="AK674" s="3">
        <v>12</v>
      </c>
      <c r="AL674" s="54">
        <v>68</v>
      </c>
      <c r="AM674" s="54">
        <v>1962</v>
      </c>
      <c r="AN674" s="54">
        <v>6</v>
      </c>
      <c r="AO674" s="3">
        <v>52.7</v>
      </c>
      <c r="AP674" s="3">
        <v>1998</v>
      </c>
      <c r="AQ674" s="3">
        <v>1</v>
      </c>
    </row>
    <row r="675" spans="1:43" x14ac:dyDescent="0.25">
      <c r="A675" s="3">
        <v>24030240</v>
      </c>
      <c r="B675" s="3" t="s">
        <v>3250</v>
      </c>
      <c r="C675" s="3">
        <v>6.2317499999999999</v>
      </c>
      <c r="D675" s="3">
        <v>-72.689333329999997</v>
      </c>
      <c r="E675" s="3">
        <v>2550</v>
      </c>
      <c r="F675" s="3" t="s">
        <v>518</v>
      </c>
      <c r="G675" s="3" t="s">
        <v>504</v>
      </c>
      <c r="H675" s="54">
        <v>40</v>
      </c>
      <c r="I675" s="54">
        <v>1974</v>
      </c>
      <c r="J675" s="54">
        <v>25</v>
      </c>
      <c r="K675" s="3">
        <v>60</v>
      </c>
      <c r="L675" s="3">
        <v>1959</v>
      </c>
      <c r="M675" s="3">
        <v>27</v>
      </c>
      <c r="N675" s="54">
        <v>88</v>
      </c>
      <c r="O675" s="54">
        <v>1973</v>
      </c>
      <c r="P675" s="54">
        <v>7</v>
      </c>
      <c r="Q675" s="3">
        <v>89</v>
      </c>
      <c r="R675" s="3">
        <v>1983</v>
      </c>
      <c r="S675" s="3">
        <v>2</v>
      </c>
      <c r="T675" s="54">
        <v>80</v>
      </c>
      <c r="U675" s="54">
        <v>1963</v>
      </c>
      <c r="V675" s="54">
        <v>10</v>
      </c>
      <c r="W675" s="3">
        <v>60</v>
      </c>
      <c r="X675" s="3">
        <v>1968</v>
      </c>
      <c r="Y675" s="3">
        <v>2</v>
      </c>
      <c r="Z675" s="54">
        <v>60</v>
      </c>
      <c r="AA675" s="54">
        <v>1964</v>
      </c>
      <c r="AB675" s="54">
        <v>20</v>
      </c>
      <c r="AC675" s="3">
        <v>60</v>
      </c>
      <c r="AD675" s="3">
        <v>1964</v>
      </c>
      <c r="AE675" s="3">
        <v>25</v>
      </c>
      <c r="AF675" s="54">
        <v>90</v>
      </c>
      <c r="AG675" s="54">
        <v>1973</v>
      </c>
      <c r="AH675" s="54">
        <v>5</v>
      </c>
      <c r="AI675" s="3">
        <v>119</v>
      </c>
      <c r="AJ675" s="3">
        <v>1983</v>
      </c>
      <c r="AK675" s="3">
        <v>30</v>
      </c>
      <c r="AL675" s="54">
        <v>90</v>
      </c>
      <c r="AM675" s="54">
        <v>1970</v>
      </c>
      <c r="AN675" s="54">
        <v>5</v>
      </c>
      <c r="AO675" s="3">
        <v>94</v>
      </c>
      <c r="AP675" s="3">
        <v>1975</v>
      </c>
      <c r="AQ675" s="3">
        <v>16</v>
      </c>
    </row>
    <row r="676" spans="1:43" x14ac:dyDescent="0.25">
      <c r="A676" s="3">
        <v>24030260</v>
      </c>
      <c r="B676" s="3" t="s">
        <v>3251</v>
      </c>
      <c r="C676" s="3">
        <v>6.408222222</v>
      </c>
      <c r="D676" s="3">
        <v>-72.445444440000003</v>
      </c>
      <c r="E676" s="3">
        <v>2749</v>
      </c>
      <c r="F676" s="3" t="s">
        <v>521</v>
      </c>
      <c r="G676" s="3" t="s">
        <v>504</v>
      </c>
      <c r="H676" s="54">
        <v>34</v>
      </c>
      <c r="I676" s="54">
        <v>1966</v>
      </c>
      <c r="J676" s="54">
        <v>12</v>
      </c>
      <c r="K676" s="3">
        <v>31.5</v>
      </c>
      <c r="L676" s="3">
        <v>2014</v>
      </c>
      <c r="M676" s="3">
        <v>28</v>
      </c>
      <c r="N676" s="54">
        <v>50</v>
      </c>
      <c r="O676" s="54">
        <v>1993</v>
      </c>
      <c r="P676" s="54">
        <v>22</v>
      </c>
      <c r="Q676" s="3">
        <v>75</v>
      </c>
      <c r="R676" s="3">
        <v>1977</v>
      </c>
      <c r="S676" s="3">
        <v>12</v>
      </c>
      <c r="T676" s="54">
        <v>39.700000000000003</v>
      </c>
      <c r="U676" s="54">
        <v>2010</v>
      </c>
      <c r="V676" s="54">
        <v>29</v>
      </c>
      <c r="W676" s="3">
        <v>38.200000000000003</v>
      </c>
      <c r="X676" s="3">
        <v>2020</v>
      </c>
      <c r="Y676" s="3">
        <v>16</v>
      </c>
      <c r="Z676" s="54">
        <v>60</v>
      </c>
      <c r="AA676" s="54">
        <v>1964</v>
      </c>
      <c r="AB676" s="54">
        <v>27</v>
      </c>
      <c r="AC676" s="3">
        <v>33.4</v>
      </c>
      <c r="AD676" s="3">
        <v>2006</v>
      </c>
      <c r="AE676" s="3">
        <v>25</v>
      </c>
      <c r="AF676" s="54">
        <v>49.5</v>
      </c>
      <c r="AG676" s="54">
        <v>2022</v>
      </c>
      <c r="AH676" s="54">
        <v>28</v>
      </c>
      <c r="AI676" s="3">
        <v>70</v>
      </c>
      <c r="AJ676" s="3">
        <v>1980</v>
      </c>
      <c r="AK676" s="3">
        <v>16</v>
      </c>
      <c r="AL676" s="54">
        <v>51.7</v>
      </c>
      <c r="AM676" s="54">
        <v>1986</v>
      </c>
      <c r="AN676" s="54">
        <v>17</v>
      </c>
      <c r="AO676" s="3">
        <v>30.9</v>
      </c>
      <c r="AP676" s="3">
        <v>1990</v>
      </c>
      <c r="AQ676" s="3">
        <v>27</v>
      </c>
    </row>
    <row r="677" spans="1:43" x14ac:dyDescent="0.25">
      <c r="A677" s="3">
        <v>24030270</v>
      </c>
      <c r="B677" s="3" t="s">
        <v>3252</v>
      </c>
      <c r="C677" s="3">
        <v>6.83</v>
      </c>
      <c r="D677" s="3">
        <v>-72.844166670000007</v>
      </c>
      <c r="E677" s="3">
        <v>1702</v>
      </c>
      <c r="F677" s="3" t="s">
        <v>28</v>
      </c>
      <c r="G677" s="3" t="s">
        <v>50</v>
      </c>
      <c r="H677" s="54">
        <v>65</v>
      </c>
      <c r="I677" s="54">
        <v>1970</v>
      </c>
      <c r="J677" s="54">
        <v>15</v>
      </c>
      <c r="K677" s="3">
        <v>82</v>
      </c>
      <c r="L677" s="3">
        <v>1986</v>
      </c>
      <c r="M677" s="3">
        <v>17</v>
      </c>
      <c r="N677" s="54">
        <v>87.3</v>
      </c>
      <c r="O677" s="54">
        <v>2019</v>
      </c>
      <c r="P677" s="54">
        <v>22</v>
      </c>
      <c r="Q677" s="3">
        <v>85</v>
      </c>
      <c r="R677" s="3">
        <v>1970</v>
      </c>
      <c r="S677" s="3">
        <v>26</v>
      </c>
      <c r="T677" s="54">
        <v>99</v>
      </c>
      <c r="U677" s="54">
        <v>1971</v>
      </c>
      <c r="V677" s="54">
        <v>19</v>
      </c>
      <c r="W677" s="3">
        <v>75</v>
      </c>
      <c r="X677" s="3">
        <v>1970</v>
      </c>
      <c r="Y677" s="3">
        <v>14</v>
      </c>
      <c r="Z677" s="54">
        <v>40</v>
      </c>
      <c r="AA677" s="54">
        <v>1982</v>
      </c>
      <c r="AB677" s="54">
        <v>19</v>
      </c>
      <c r="AC677" s="3">
        <v>75</v>
      </c>
      <c r="AD677" s="3">
        <v>1970</v>
      </c>
      <c r="AE677" s="3">
        <v>21</v>
      </c>
      <c r="AF677" s="54">
        <v>100</v>
      </c>
      <c r="AG677" s="54">
        <v>1970</v>
      </c>
      <c r="AH677" s="54">
        <v>16</v>
      </c>
      <c r="AI677" s="3">
        <v>100</v>
      </c>
      <c r="AJ677" s="3">
        <v>1985</v>
      </c>
      <c r="AK677" s="3">
        <v>13</v>
      </c>
      <c r="AL677" s="54">
        <v>80</v>
      </c>
      <c r="AM677" s="54">
        <v>1965</v>
      </c>
      <c r="AN677" s="54">
        <v>7</v>
      </c>
      <c r="AO677" s="3">
        <v>54</v>
      </c>
      <c r="AP677" s="3">
        <v>1973</v>
      </c>
      <c r="AQ677" s="3">
        <v>28</v>
      </c>
    </row>
    <row r="678" spans="1:43" x14ac:dyDescent="0.25">
      <c r="A678" s="3">
        <v>24030290</v>
      </c>
      <c r="B678" s="3" t="s">
        <v>3253</v>
      </c>
      <c r="C678" s="3">
        <v>6.4939444440000003</v>
      </c>
      <c r="D678" s="3">
        <v>-72.581361110000003</v>
      </c>
      <c r="E678" s="3">
        <v>1856</v>
      </c>
      <c r="F678" s="3" t="s">
        <v>2192</v>
      </c>
      <c r="G678" s="3" t="s">
        <v>50</v>
      </c>
      <c r="H678" s="54">
        <v>86</v>
      </c>
      <c r="I678" s="54">
        <v>2004</v>
      </c>
      <c r="J678" s="54">
        <v>7</v>
      </c>
      <c r="K678" s="3">
        <v>44.6</v>
      </c>
      <c r="L678" s="3">
        <v>2000</v>
      </c>
      <c r="M678" s="3">
        <v>22</v>
      </c>
      <c r="N678" s="54">
        <v>50</v>
      </c>
      <c r="O678" s="54">
        <v>1997</v>
      </c>
      <c r="P678" s="54">
        <v>18</v>
      </c>
      <c r="Q678" s="3">
        <v>61</v>
      </c>
      <c r="R678" s="3">
        <v>1979</v>
      </c>
      <c r="S678" s="3">
        <v>20</v>
      </c>
      <c r="T678" s="54">
        <v>42</v>
      </c>
      <c r="U678" s="54">
        <v>1965</v>
      </c>
      <c r="V678" s="54">
        <v>14</v>
      </c>
      <c r="W678" s="3">
        <v>60</v>
      </c>
      <c r="X678" s="3">
        <v>1959</v>
      </c>
      <c r="Y678" s="3">
        <v>2</v>
      </c>
      <c r="Z678" s="54">
        <v>59.1</v>
      </c>
      <c r="AA678" s="54">
        <v>2011</v>
      </c>
      <c r="AB678" s="54">
        <v>4</v>
      </c>
      <c r="AC678" s="3">
        <v>50.2</v>
      </c>
      <c r="AD678" s="3">
        <v>2013</v>
      </c>
      <c r="AE678" s="3">
        <v>9</v>
      </c>
      <c r="AF678" s="54">
        <v>57.2</v>
      </c>
      <c r="AG678" s="54">
        <v>1990</v>
      </c>
      <c r="AH678" s="54">
        <v>11</v>
      </c>
      <c r="AI678" s="3">
        <v>72.5</v>
      </c>
      <c r="AJ678" s="3">
        <v>1994</v>
      </c>
      <c r="AK678" s="3">
        <v>22</v>
      </c>
      <c r="AL678" s="54">
        <v>74.099999999999994</v>
      </c>
      <c r="AM678" s="54">
        <v>2009</v>
      </c>
      <c r="AN678" s="54">
        <v>2</v>
      </c>
      <c r="AO678" s="3">
        <v>60</v>
      </c>
      <c r="AP678" s="3">
        <v>1960</v>
      </c>
      <c r="AQ678" s="3">
        <v>3</v>
      </c>
    </row>
    <row r="679" spans="1:43" x14ac:dyDescent="0.25">
      <c r="A679" s="3">
        <v>24030300</v>
      </c>
      <c r="B679" s="3" t="s">
        <v>3254</v>
      </c>
      <c r="C679" s="3">
        <v>6.7530555559999996</v>
      </c>
      <c r="D679" s="3">
        <v>-72.974999999999994</v>
      </c>
      <c r="E679" s="3">
        <v>600</v>
      </c>
      <c r="F679" s="3" t="s">
        <v>2165</v>
      </c>
      <c r="G679" s="3" t="s">
        <v>50</v>
      </c>
      <c r="H679" s="54">
        <v>150</v>
      </c>
      <c r="I679" s="54">
        <v>1993</v>
      </c>
      <c r="J679" s="54">
        <v>6</v>
      </c>
      <c r="K679" s="3">
        <v>65</v>
      </c>
      <c r="L679" s="3">
        <v>2022</v>
      </c>
      <c r="M679" s="3">
        <v>3</v>
      </c>
      <c r="N679" s="54">
        <v>60.5</v>
      </c>
      <c r="O679" s="54">
        <v>2007</v>
      </c>
      <c r="P679" s="54">
        <v>25</v>
      </c>
      <c r="Q679" s="3">
        <v>79</v>
      </c>
      <c r="R679" s="3">
        <v>1978</v>
      </c>
      <c r="S679" s="3">
        <v>7</v>
      </c>
      <c r="T679" s="54">
        <v>125</v>
      </c>
      <c r="U679" s="54">
        <v>1991</v>
      </c>
      <c r="V679" s="54">
        <v>26</v>
      </c>
      <c r="W679" s="3">
        <v>81</v>
      </c>
      <c r="X679" s="3">
        <v>1981</v>
      </c>
      <c r="Y679" s="3">
        <v>2</v>
      </c>
      <c r="Z679" s="54">
        <v>140</v>
      </c>
      <c r="AA679" s="54">
        <v>1991</v>
      </c>
      <c r="AB679" s="54">
        <v>11</v>
      </c>
      <c r="AC679" s="3">
        <v>60</v>
      </c>
      <c r="AD679" s="3">
        <v>1968</v>
      </c>
      <c r="AE679" s="3">
        <v>8</v>
      </c>
      <c r="AF679" s="54">
        <v>77</v>
      </c>
      <c r="AG679" s="54">
        <v>2021</v>
      </c>
      <c r="AH679" s="54">
        <v>6</v>
      </c>
      <c r="AI679" s="3">
        <v>95</v>
      </c>
      <c r="AJ679" s="3">
        <v>1979</v>
      </c>
      <c r="AK679" s="3">
        <v>14</v>
      </c>
      <c r="AL679" s="54">
        <v>90</v>
      </c>
      <c r="AM679" s="54">
        <v>2005</v>
      </c>
      <c r="AN679" s="54">
        <v>22</v>
      </c>
      <c r="AO679" s="3">
        <v>60</v>
      </c>
      <c r="AP679" s="3">
        <v>1960</v>
      </c>
      <c r="AQ679" s="3">
        <v>13</v>
      </c>
    </row>
    <row r="680" spans="1:43" x14ac:dyDescent="0.25">
      <c r="A680" s="3">
        <v>24030310</v>
      </c>
      <c r="B680" s="3" t="s">
        <v>3255</v>
      </c>
      <c r="C680" s="3">
        <v>5.6289166670000004</v>
      </c>
      <c r="D680" s="3">
        <v>-73.323999999999998</v>
      </c>
      <c r="E680" s="3">
        <v>2820</v>
      </c>
      <c r="F680" s="3" t="s">
        <v>555</v>
      </c>
      <c r="G680" s="3" t="s">
        <v>504</v>
      </c>
      <c r="H680" s="54">
        <v>82</v>
      </c>
      <c r="I680" s="54">
        <v>1963</v>
      </c>
      <c r="J680" s="54">
        <v>15</v>
      </c>
      <c r="K680" s="3">
        <v>40</v>
      </c>
      <c r="L680" s="3">
        <v>1960</v>
      </c>
      <c r="M680" s="3">
        <v>10</v>
      </c>
      <c r="N680" s="54">
        <v>93</v>
      </c>
      <c r="O680" s="54">
        <v>1963</v>
      </c>
      <c r="P680" s="54">
        <v>10</v>
      </c>
      <c r="Q680" s="3">
        <v>45</v>
      </c>
      <c r="R680" s="3">
        <v>1973</v>
      </c>
      <c r="S680" s="3">
        <v>25</v>
      </c>
      <c r="T680" s="54">
        <v>53</v>
      </c>
      <c r="U680" s="54">
        <v>1982</v>
      </c>
      <c r="V680" s="54">
        <v>20</v>
      </c>
      <c r="W680" s="3">
        <v>49</v>
      </c>
      <c r="X680" s="3">
        <v>1969</v>
      </c>
      <c r="Y680" s="3">
        <v>25</v>
      </c>
      <c r="Z680" s="54">
        <v>34</v>
      </c>
      <c r="AA680" s="54">
        <v>1971</v>
      </c>
      <c r="AB680" s="54">
        <v>12</v>
      </c>
      <c r="AC680" s="3">
        <v>62</v>
      </c>
      <c r="AD680" s="3">
        <v>1980</v>
      </c>
      <c r="AE680" s="3">
        <v>29</v>
      </c>
      <c r="AF680" s="54">
        <v>41.2</v>
      </c>
      <c r="AG680" s="54">
        <v>1991</v>
      </c>
      <c r="AH680" s="54">
        <v>26</v>
      </c>
      <c r="AI680" s="3">
        <v>70.7</v>
      </c>
      <c r="AJ680" s="3">
        <v>1985</v>
      </c>
      <c r="AK680" s="3">
        <v>9</v>
      </c>
      <c r="AL680" s="54">
        <v>49.5</v>
      </c>
      <c r="AM680" s="54">
        <v>2011</v>
      </c>
      <c r="AN680" s="54">
        <v>11</v>
      </c>
      <c r="AO680" s="3">
        <v>80</v>
      </c>
      <c r="AP680" s="3">
        <v>1967</v>
      </c>
      <c r="AQ680" s="3">
        <v>27</v>
      </c>
    </row>
    <row r="681" spans="1:43" x14ac:dyDescent="0.25">
      <c r="A681" s="3">
        <v>24030320</v>
      </c>
      <c r="B681" s="3" t="s">
        <v>3256</v>
      </c>
      <c r="C681" s="3">
        <v>6.6275000000000004</v>
      </c>
      <c r="D681" s="3">
        <v>-72.63</v>
      </c>
      <c r="E681" s="3">
        <v>224</v>
      </c>
      <c r="F681" s="3" t="s">
        <v>790</v>
      </c>
      <c r="G681" s="3" t="s">
        <v>50</v>
      </c>
      <c r="H681" s="54">
        <v>56</v>
      </c>
      <c r="I681" s="54">
        <v>1971</v>
      </c>
      <c r="J681" s="54">
        <v>27</v>
      </c>
      <c r="K681" s="3">
        <v>83.2</v>
      </c>
      <c r="L681" s="3">
        <v>2007</v>
      </c>
      <c r="M681" s="3">
        <v>8</v>
      </c>
      <c r="N681" s="54">
        <v>85</v>
      </c>
      <c r="O681" s="54">
        <v>2003</v>
      </c>
      <c r="P681" s="54">
        <v>16</v>
      </c>
      <c r="Q681" s="3">
        <v>130</v>
      </c>
      <c r="R681" s="3">
        <v>2003</v>
      </c>
      <c r="S681" s="3">
        <v>17</v>
      </c>
      <c r="T681" s="54">
        <v>85.5</v>
      </c>
      <c r="U681" s="54">
        <v>2011</v>
      </c>
      <c r="V681" s="54">
        <v>13</v>
      </c>
      <c r="W681" s="3">
        <v>80</v>
      </c>
      <c r="X681" s="3">
        <v>1964</v>
      </c>
      <c r="Y681" s="3">
        <v>23</v>
      </c>
      <c r="Z681" s="54">
        <v>68.5</v>
      </c>
      <c r="AA681" s="54">
        <v>2011</v>
      </c>
      <c r="AB681" s="54">
        <v>9</v>
      </c>
      <c r="AC681" s="3">
        <v>90.4</v>
      </c>
      <c r="AD681" s="3">
        <v>1988</v>
      </c>
      <c r="AE681" s="3">
        <v>19</v>
      </c>
      <c r="AF681" s="54">
        <v>93</v>
      </c>
      <c r="AG681" s="54">
        <v>1994</v>
      </c>
      <c r="AH681" s="54">
        <v>21</v>
      </c>
      <c r="AI681" s="3">
        <v>101</v>
      </c>
      <c r="AJ681" s="3">
        <v>1979</v>
      </c>
      <c r="AK681" s="3">
        <v>21</v>
      </c>
      <c r="AL681" s="54">
        <v>82</v>
      </c>
      <c r="AM681" s="54">
        <v>1998</v>
      </c>
      <c r="AN681" s="54">
        <v>11</v>
      </c>
      <c r="AO681" s="3">
        <v>50.6</v>
      </c>
      <c r="AP681" s="3">
        <v>1989</v>
      </c>
      <c r="AQ681" s="3">
        <v>1</v>
      </c>
    </row>
    <row r="682" spans="1:43" x14ac:dyDescent="0.25">
      <c r="A682" s="3">
        <v>24030330</v>
      </c>
      <c r="B682" s="3" t="s">
        <v>3257</v>
      </c>
      <c r="C682" s="3">
        <v>6.9397222220000003</v>
      </c>
      <c r="D682" s="3">
        <v>-72.931666669999998</v>
      </c>
      <c r="E682" s="3">
        <v>250</v>
      </c>
      <c r="F682" s="3" t="s">
        <v>806</v>
      </c>
      <c r="G682" s="3" t="s">
        <v>50</v>
      </c>
      <c r="H682" s="54">
        <v>132</v>
      </c>
      <c r="I682" s="54">
        <v>1984</v>
      </c>
      <c r="J682" s="54">
        <v>19</v>
      </c>
      <c r="K682" s="3">
        <v>87</v>
      </c>
      <c r="L682" s="3">
        <v>1984</v>
      </c>
      <c r="M682" s="3">
        <v>6</v>
      </c>
      <c r="N682" s="54">
        <v>63</v>
      </c>
      <c r="O682" s="54">
        <v>2000</v>
      </c>
      <c r="P682" s="54">
        <v>26</v>
      </c>
      <c r="Q682" s="3">
        <v>82</v>
      </c>
      <c r="R682" s="3">
        <v>1969</v>
      </c>
      <c r="S682" s="3">
        <v>21</v>
      </c>
      <c r="T682" s="54">
        <v>82</v>
      </c>
      <c r="U682" s="54">
        <v>1984</v>
      </c>
      <c r="V682" s="54">
        <v>14</v>
      </c>
      <c r="W682" s="3">
        <v>90</v>
      </c>
      <c r="X682" s="3">
        <v>1986</v>
      </c>
      <c r="Y682" s="3">
        <v>23</v>
      </c>
      <c r="Z682" s="54">
        <v>90</v>
      </c>
      <c r="AA682" s="54">
        <v>1986</v>
      </c>
      <c r="AB682" s="54">
        <v>5</v>
      </c>
      <c r="AC682" s="3">
        <v>70</v>
      </c>
      <c r="AD682" s="3">
        <v>1963</v>
      </c>
      <c r="AE682" s="3">
        <v>30</v>
      </c>
      <c r="AF682" s="54">
        <v>80</v>
      </c>
      <c r="AG682" s="54">
        <v>1961</v>
      </c>
      <c r="AH682" s="54">
        <v>3</v>
      </c>
      <c r="AI682" s="3">
        <v>96</v>
      </c>
      <c r="AJ682" s="3">
        <v>1983</v>
      </c>
      <c r="AK682" s="3">
        <v>27</v>
      </c>
      <c r="AL682" s="54">
        <v>117</v>
      </c>
      <c r="AM682" s="54">
        <v>1990</v>
      </c>
      <c r="AN682" s="54">
        <v>4</v>
      </c>
      <c r="AO682" s="3">
        <v>60</v>
      </c>
      <c r="AP682" s="3">
        <v>1983</v>
      </c>
      <c r="AQ682" s="3">
        <v>9</v>
      </c>
    </row>
    <row r="683" spans="1:43" x14ac:dyDescent="0.25">
      <c r="A683" s="3">
        <v>24030340</v>
      </c>
      <c r="B683" s="3" t="s">
        <v>3258</v>
      </c>
      <c r="C683" s="3">
        <v>6.6716666670000002</v>
      </c>
      <c r="D683" s="3">
        <v>-72.811388890000003</v>
      </c>
      <c r="E683" s="3">
        <v>2150</v>
      </c>
      <c r="F683" s="3" t="s">
        <v>791</v>
      </c>
      <c r="G683" s="3" t="s">
        <v>50</v>
      </c>
      <c r="H683" s="54">
        <v>53</v>
      </c>
      <c r="I683" s="54">
        <v>1965</v>
      </c>
      <c r="J683" s="54">
        <v>2</v>
      </c>
      <c r="K683" s="3">
        <v>57</v>
      </c>
      <c r="L683" s="3">
        <v>1994</v>
      </c>
      <c r="M683" s="3">
        <v>25</v>
      </c>
      <c r="N683" s="54">
        <v>60</v>
      </c>
      <c r="O683" s="54">
        <v>2002</v>
      </c>
      <c r="P683" s="54">
        <v>27</v>
      </c>
      <c r="Q683" s="3">
        <v>68</v>
      </c>
      <c r="R683" s="3">
        <v>1981</v>
      </c>
      <c r="S683" s="3">
        <v>30</v>
      </c>
      <c r="T683" s="54">
        <v>90</v>
      </c>
      <c r="U683" s="54">
        <v>1959</v>
      </c>
      <c r="V683" s="54">
        <v>4</v>
      </c>
      <c r="W683" s="3">
        <v>72</v>
      </c>
      <c r="X683" s="3">
        <v>1990</v>
      </c>
      <c r="Y683" s="3">
        <v>13</v>
      </c>
      <c r="Z683" s="54">
        <v>52</v>
      </c>
      <c r="AA683" s="54">
        <v>1998</v>
      </c>
      <c r="AB683" s="54">
        <v>27</v>
      </c>
      <c r="AC683" s="3">
        <v>55</v>
      </c>
      <c r="AD683" s="3">
        <v>1959</v>
      </c>
      <c r="AE683" s="3">
        <v>6</v>
      </c>
      <c r="AF683" s="54">
        <v>83</v>
      </c>
      <c r="AG683" s="54">
        <v>1972</v>
      </c>
      <c r="AH683" s="54">
        <v>28</v>
      </c>
      <c r="AI683" s="3">
        <v>90.2</v>
      </c>
      <c r="AJ683" s="3">
        <v>2014</v>
      </c>
      <c r="AK683" s="3">
        <v>13</v>
      </c>
      <c r="AL683" s="54">
        <v>75.2</v>
      </c>
      <c r="AM683" s="54">
        <v>2011</v>
      </c>
      <c r="AN683" s="54">
        <v>6</v>
      </c>
      <c r="AO683" s="3">
        <v>54</v>
      </c>
      <c r="AP683" s="3">
        <v>1960</v>
      </c>
      <c r="AQ683" s="3">
        <v>3</v>
      </c>
    </row>
    <row r="684" spans="1:43" x14ac:dyDescent="0.25">
      <c r="A684" s="3">
        <v>24030350</v>
      </c>
      <c r="B684" s="3" t="s">
        <v>3259</v>
      </c>
      <c r="C684" s="3">
        <v>5.8300833330000001</v>
      </c>
      <c r="D684" s="3">
        <v>-73.044611110000005</v>
      </c>
      <c r="E684" s="3">
        <v>2540</v>
      </c>
      <c r="F684" s="3" t="s">
        <v>579</v>
      </c>
      <c r="G684" s="3" t="s">
        <v>504</v>
      </c>
      <c r="H684" s="54">
        <v>30.2</v>
      </c>
      <c r="I684" s="54">
        <v>2021</v>
      </c>
      <c r="J684" s="54">
        <v>12</v>
      </c>
      <c r="K684" s="3">
        <v>50.5</v>
      </c>
      <c r="L684" s="3">
        <v>2000</v>
      </c>
      <c r="M684" s="3">
        <v>21</v>
      </c>
      <c r="N684" s="54">
        <v>57.8</v>
      </c>
      <c r="O684" s="54">
        <v>2008</v>
      </c>
      <c r="P684" s="54">
        <v>20</v>
      </c>
      <c r="Q684" s="3">
        <v>63</v>
      </c>
      <c r="R684" s="3">
        <v>1981</v>
      </c>
      <c r="S684" s="3">
        <v>7</v>
      </c>
      <c r="T684" s="54">
        <v>81</v>
      </c>
      <c r="U684" s="54">
        <v>1972</v>
      </c>
      <c r="V684" s="54">
        <v>3</v>
      </c>
      <c r="W684" s="3">
        <v>60</v>
      </c>
      <c r="X684" s="3">
        <v>1972</v>
      </c>
      <c r="Y684" s="3">
        <v>11</v>
      </c>
      <c r="Z684" s="54">
        <v>155</v>
      </c>
      <c r="AA684" s="54">
        <v>1973</v>
      </c>
      <c r="AB684" s="54">
        <v>16</v>
      </c>
      <c r="AC684" s="3">
        <v>56.3</v>
      </c>
      <c r="AD684" s="3">
        <v>1996</v>
      </c>
      <c r="AE684" s="3">
        <v>29</v>
      </c>
      <c r="AF684" s="54">
        <v>82</v>
      </c>
      <c r="AG684" s="54">
        <v>1972</v>
      </c>
      <c r="AH684" s="54">
        <v>19</v>
      </c>
      <c r="AI684" s="3">
        <v>61</v>
      </c>
      <c r="AJ684" s="3">
        <v>1971</v>
      </c>
      <c r="AK684" s="3">
        <v>3</v>
      </c>
      <c r="AL684" s="54">
        <v>60</v>
      </c>
      <c r="AM684" s="54">
        <v>1977</v>
      </c>
      <c r="AN684" s="54">
        <v>6</v>
      </c>
      <c r="AO684" s="3">
        <v>40</v>
      </c>
      <c r="AP684" s="3">
        <v>1971</v>
      </c>
      <c r="AQ684" s="3">
        <v>26</v>
      </c>
    </row>
    <row r="685" spans="1:43" x14ac:dyDescent="0.25">
      <c r="A685" s="3">
        <v>24030370</v>
      </c>
      <c r="B685" s="3" t="s">
        <v>3260</v>
      </c>
      <c r="C685" s="3">
        <v>6.1885000000000003</v>
      </c>
      <c r="D685" s="3">
        <v>-72.834833329999995</v>
      </c>
      <c r="E685" s="3">
        <v>380</v>
      </c>
      <c r="F685" s="3" t="s">
        <v>2198</v>
      </c>
      <c r="G685" s="3" t="s">
        <v>50</v>
      </c>
      <c r="H685" s="54">
        <v>70</v>
      </c>
      <c r="I685" s="54">
        <v>1974</v>
      </c>
      <c r="J685" s="54">
        <v>26</v>
      </c>
      <c r="K685" s="3">
        <v>45.3</v>
      </c>
      <c r="L685" s="3">
        <v>1985</v>
      </c>
      <c r="M685" s="3">
        <v>23</v>
      </c>
      <c r="N685" s="54">
        <v>73</v>
      </c>
      <c r="O685" s="54">
        <v>1975</v>
      </c>
      <c r="P685" s="54">
        <v>8</v>
      </c>
      <c r="Q685" s="3">
        <v>50</v>
      </c>
      <c r="R685" s="3">
        <v>1965</v>
      </c>
      <c r="S685" s="3">
        <v>4</v>
      </c>
      <c r="T685" s="54">
        <v>42.5</v>
      </c>
      <c r="U685" s="54">
        <v>2019</v>
      </c>
      <c r="V685" s="54">
        <v>23</v>
      </c>
      <c r="W685" s="3">
        <v>36.1</v>
      </c>
      <c r="X685" s="3">
        <v>1979</v>
      </c>
      <c r="Y685" s="3">
        <v>7</v>
      </c>
      <c r="Z685" s="54">
        <v>34.700000000000003</v>
      </c>
      <c r="AA685" s="54">
        <v>1995</v>
      </c>
      <c r="AB685" s="54">
        <v>30</v>
      </c>
      <c r="AC685" s="3">
        <v>31.8</v>
      </c>
      <c r="AD685" s="3">
        <v>2017</v>
      </c>
      <c r="AE685" s="3">
        <v>18</v>
      </c>
      <c r="AF685" s="54">
        <v>47</v>
      </c>
      <c r="AG685" s="54">
        <v>1972</v>
      </c>
      <c r="AH685" s="54">
        <v>19</v>
      </c>
      <c r="AI685" s="3">
        <v>49.6</v>
      </c>
      <c r="AJ685" s="3">
        <v>2022</v>
      </c>
      <c r="AK685" s="3">
        <v>22</v>
      </c>
      <c r="AL685" s="54">
        <v>53.2</v>
      </c>
      <c r="AM685" s="54">
        <v>1994</v>
      </c>
      <c r="AN685" s="54">
        <v>25</v>
      </c>
      <c r="AO685" s="3">
        <v>54</v>
      </c>
      <c r="AP685" s="3">
        <v>1970</v>
      </c>
      <c r="AQ685" s="3">
        <v>9</v>
      </c>
    </row>
    <row r="686" spans="1:43" x14ac:dyDescent="0.25">
      <c r="A686" s="3">
        <v>24030380</v>
      </c>
      <c r="B686" s="3" t="s">
        <v>3261</v>
      </c>
      <c r="C686" s="3">
        <v>5.749661111</v>
      </c>
      <c r="D686" s="3">
        <v>-73.23492306</v>
      </c>
      <c r="E686" s="3">
        <v>2860</v>
      </c>
      <c r="F686" s="3" t="s">
        <v>1503</v>
      </c>
      <c r="G686" s="3" t="s">
        <v>504</v>
      </c>
      <c r="H686" s="54">
        <v>48.5</v>
      </c>
      <c r="I686" s="54">
        <v>1997</v>
      </c>
      <c r="J686" s="54">
        <v>17</v>
      </c>
      <c r="K686" s="3">
        <v>72.3</v>
      </c>
      <c r="L686" s="3">
        <v>1999</v>
      </c>
      <c r="M686" s="3">
        <v>17</v>
      </c>
      <c r="N686" s="54">
        <v>51.1</v>
      </c>
      <c r="O686" s="54">
        <v>2006</v>
      </c>
      <c r="P686" s="54">
        <v>27</v>
      </c>
      <c r="Q686" s="3">
        <v>55</v>
      </c>
      <c r="R686" s="3">
        <v>1969</v>
      </c>
      <c r="S686" s="3">
        <v>14</v>
      </c>
      <c r="T686" s="54">
        <v>81</v>
      </c>
      <c r="U686" s="54">
        <v>1978</v>
      </c>
      <c r="V686" s="54">
        <v>26</v>
      </c>
      <c r="W686" s="3">
        <v>56.7</v>
      </c>
      <c r="X686" s="3">
        <v>2009</v>
      </c>
      <c r="Y686" s="3">
        <v>14</v>
      </c>
      <c r="Z686" s="54">
        <v>40.6</v>
      </c>
      <c r="AA686" s="54">
        <v>1988</v>
      </c>
      <c r="AB686" s="54">
        <v>6</v>
      </c>
      <c r="AC686" s="3">
        <v>64.5</v>
      </c>
      <c r="AD686" s="3">
        <v>1996</v>
      </c>
      <c r="AE686" s="3">
        <v>29</v>
      </c>
      <c r="AF686" s="54">
        <v>48.8</v>
      </c>
      <c r="AG686" s="54">
        <v>1999</v>
      </c>
      <c r="AH686" s="54">
        <v>11</v>
      </c>
      <c r="AI686" s="3">
        <v>70</v>
      </c>
      <c r="AJ686" s="3">
        <v>1971</v>
      </c>
      <c r="AK686" s="3">
        <v>25</v>
      </c>
      <c r="AL686" s="54">
        <v>71.8</v>
      </c>
      <c r="AM686" s="54">
        <v>1997</v>
      </c>
      <c r="AN686" s="54">
        <v>19</v>
      </c>
      <c r="AO686" s="3">
        <v>110</v>
      </c>
      <c r="AP686" s="3">
        <v>1973</v>
      </c>
      <c r="AQ686" s="3">
        <v>15</v>
      </c>
    </row>
    <row r="687" spans="1:43" x14ac:dyDescent="0.25">
      <c r="A687" s="3">
        <v>24030400</v>
      </c>
      <c r="B687" s="3" t="s">
        <v>3262</v>
      </c>
      <c r="C687" s="3">
        <v>5.8687222219999997</v>
      </c>
      <c r="D687" s="3">
        <v>-72.985777780000006</v>
      </c>
      <c r="E687" s="3">
        <v>2690</v>
      </c>
      <c r="F687" s="3" t="s">
        <v>528</v>
      </c>
      <c r="G687" s="3" t="s">
        <v>504</v>
      </c>
      <c r="H687" s="54">
        <v>51</v>
      </c>
      <c r="I687" s="54">
        <v>1981</v>
      </c>
      <c r="J687" s="54">
        <v>1</v>
      </c>
      <c r="K687" s="3">
        <v>44.5</v>
      </c>
      <c r="L687" s="3">
        <v>2011</v>
      </c>
      <c r="M687" s="3">
        <v>15</v>
      </c>
      <c r="N687" s="54">
        <v>73</v>
      </c>
      <c r="O687" s="54">
        <v>1967</v>
      </c>
      <c r="P687" s="54">
        <v>23</v>
      </c>
      <c r="Q687" s="3">
        <v>130</v>
      </c>
      <c r="R687" s="3">
        <v>1972</v>
      </c>
      <c r="S687" s="3">
        <v>23</v>
      </c>
      <c r="T687" s="54">
        <v>95.4</v>
      </c>
      <c r="U687" s="54">
        <v>1985</v>
      </c>
      <c r="V687" s="54">
        <v>16</v>
      </c>
      <c r="W687" s="3">
        <v>46</v>
      </c>
      <c r="X687" s="3">
        <v>1977</v>
      </c>
      <c r="Y687" s="3">
        <v>10</v>
      </c>
      <c r="Z687" s="54">
        <v>40.1</v>
      </c>
      <c r="AA687" s="54">
        <v>1984</v>
      </c>
      <c r="AB687" s="54">
        <v>5</v>
      </c>
      <c r="AC687" s="3">
        <v>63</v>
      </c>
      <c r="AD687" s="3">
        <v>1984</v>
      </c>
      <c r="AE687" s="3">
        <v>19</v>
      </c>
      <c r="AF687" s="54">
        <v>42</v>
      </c>
      <c r="AG687" s="54">
        <v>1972</v>
      </c>
      <c r="AH687" s="54">
        <v>19</v>
      </c>
      <c r="AI687" s="3">
        <v>100.5</v>
      </c>
      <c r="AJ687" s="3">
        <v>1998</v>
      </c>
      <c r="AK687" s="3">
        <v>28</v>
      </c>
      <c r="AL687" s="54">
        <v>58</v>
      </c>
      <c r="AM687" s="54">
        <v>1994</v>
      </c>
      <c r="AN687" s="54">
        <v>25</v>
      </c>
      <c r="AO687" s="3">
        <v>50.4</v>
      </c>
      <c r="AP687" s="3">
        <v>1998</v>
      </c>
      <c r="AQ687" s="3">
        <v>28</v>
      </c>
    </row>
    <row r="688" spans="1:43" x14ac:dyDescent="0.25">
      <c r="A688" s="3">
        <v>24030410</v>
      </c>
      <c r="B688" s="3" t="s">
        <v>3263</v>
      </c>
      <c r="C688" s="3">
        <v>5.7438333330000004</v>
      </c>
      <c r="D688" s="3">
        <v>-73.00491667</v>
      </c>
      <c r="E688" s="3">
        <v>2500</v>
      </c>
      <c r="F688" s="3" t="s">
        <v>1507</v>
      </c>
      <c r="G688" s="3" t="s">
        <v>504</v>
      </c>
      <c r="H688" s="54">
        <v>48</v>
      </c>
      <c r="I688" s="54">
        <v>1996</v>
      </c>
      <c r="J688" s="54">
        <v>21</v>
      </c>
      <c r="K688" s="3">
        <v>45.1</v>
      </c>
      <c r="L688" s="3">
        <v>1994</v>
      </c>
      <c r="M688" s="3">
        <v>14</v>
      </c>
      <c r="N688" s="54">
        <v>56.6</v>
      </c>
      <c r="O688" s="54">
        <v>2019</v>
      </c>
      <c r="P688" s="54">
        <v>16</v>
      </c>
      <c r="Q688" s="3">
        <v>53</v>
      </c>
      <c r="R688" s="3">
        <v>1964</v>
      </c>
      <c r="S688" s="3">
        <v>4</v>
      </c>
      <c r="T688" s="54">
        <v>91</v>
      </c>
      <c r="U688" s="54">
        <v>1964</v>
      </c>
      <c r="V688" s="54">
        <v>29</v>
      </c>
      <c r="W688" s="3">
        <v>86</v>
      </c>
      <c r="X688" s="3">
        <v>1964</v>
      </c>
      <c r="Y688" s="3">
        <v>29</v>
      </c>
      <c r="Z688" s="54">
        <v>40.299999999999997</v>
      </c>
      <c r="AA688" s="54">
        <v>2010</v>
      </c>
      <c r="AB688" s="54">
        <v>15</v>
      </c>
      <c r="AC688" s="3">
        <v>50</v>
      </c>
      <c r="AD688" s="3">
        <v>1966</v>
      </c>
      <c r="AE688" s="3">
        <v>2</v>
      </c>
      <c r="AF688" s="54">
        <v>90</v>
      </c>
      <c r="AG688" s="54">
        <v>1966</v>
      </c>
      <c r="AH688" s="54">
        <v>14</v>
      </c>
      <c r="AI688" s="3">
        <v>111</v>
      </c>
      <c r="AJ688" s="3">
        <v>1964</v>
      </c>
      <c r="AK688" s="3">
        <v>20</v>
      </c>
      <c r="AL688" s="54">
        <v>75</v>
      </c>
      <c r="AM688" s="54">
        <v>1964</v>
      </c>
      <c r="AN688" s="54">
        <v>17</v>
      </c>
      <c r="AO688" s="3">
        <v>54.5</v>
      </c>
      <c r="AP688" s="3">
        <v>1987</v>
      </c>
      <c r="AQ688" s="3">
        <v>4</v>
      </c>
    </row>
    <row r="689" spans="1:43" x14ac:dyDescent="0.25">
      <c r="A689" s="3">
        <v>24030420</v>
      </c>
      <c r="B689" s="3" t="s">
        <v>3264</v>
      </c>
      <c r="C689" s="3">
        <v>5.5189166670000001</v>
      </c>
      <c r="D689" s="3">
        <v>-73.310722220000002</v>
      </c>
      <c r="E689" s="3">
        <v>2873</v>
      </c>
      <c r="F689" s="3" t="s">
        <v>1502</v>
      </c>
      <c r="G689" s="3" t="s">
        <v>504</v>
      </c>
      <c r="H689" s="54">
        <v>35</v>
      </c>
      <c r="I689" s="54">
        <v>2009</v>
      </c>
      <c r="J689" s="54">
        <v>23</v>
      </c>
      <c r="K689" s="3">
        <v>42.9</v>
      </c>
      <c r="L689" s="3">
        <v>2009</v>
      </c>
      <c r="M689" s="3">
        <v>15</v>
      </c>
      <c r="N689" s="54">
        <v>41.2</v>
      </c>
      <c r="O689" s="54">
        <v>2006</v>
      </c>
      <c r="P689" s="54">
        <v>31</v>
      </c>
      <c r="Q689" s="3">
        <v>56.9</v>
      </c>
      <c r="R689" s="3">
        <v>2005</v>
      </c>
      <c r="S689" s="3">
        <v>24</v>
      </c>
      <c r="T689" s="54">
        <v>46.4</v>
      </c>
      <c r="U689" s="54">
        <v>2010</v>
      </c>
      <c r="V689" s="54">
        <v>30</v>
      </c>
      <c r="W689" s="3">
        <v>74</v>
      </c>
      <c r="X689" s="3">
        <v>2017</v>
      </c>
      <c r="Y689" s="3">
        <v>26</v>
      </c>
      <c r="Z689" s="54">
        <v>43.4</v>
      </c>
      <c r="AA689" s="54">
        <v>2009</v>
      </c>
      <c r="AB689" s="54">
        <v>3</v>
      </c>
      <c r="AC689" s="3">
        <v>35.4</v>
      </c>
      <c r="AD689" s="3">
        <v>2000</v>
      </c>
      <c r="AE689" s="3">
        <v>31</v>
      </c>
      <c r="AF689" s="54">
        <v>45.6</v>
      </c>
      <c r="AG689" s="54">
        <v>2003</v>
      </c>
      <c r="AH689" s="54">
        <v>6</v>
      </c>
      <c r="AI689" s="3">
        <v>72.400000000000006</v>
      </c>
      <c r="AJ689" s="3">
        <v>2005</v>
      </c>
      <c r="AK689" s="3">
        <v>10</v>
      </c>
      <c r="AL689" s="54">
        <v>83.2</v>
      </c>
      <c r="AM689" s="54">
        <v>2003</v>
      </c>
      <c r="AN689" s="54">
        <v>12</v>
      </c>
      <c r="AO689" s="3">
        <v>36.4</v>
      </c>
      <c r="AP689" s="3">
        <v>1995</v>
      </c>
      <c r="AQ689" s="3">
        <v>11</v>
      </c>
    </row>
    <row r="690" spans="1:43" x14ac:dyDescent="0.25">
      <c r="A690" s="3">
        <v>24030450</v>
      </c>
      <c r="B690" s="3" t="s">
        <v>3265</v>
      </c>
      <c r="C690" s="3">
        <v>5.6063333330000003</v>
      </c>
      <c r="D690" s="3">
        <v>-73.323361109999993</v>
      </c>
      <c r="E690" s="3">
        <v>2645</v>
      </c>
      <c r="F690" s="3" t="s">
        <v>1470</v>
      </c>
      <c r="G690" s="3" t="s">
        <v>504</v>
      </c>
      <c r="H690" s="54">
        <v>31.5</v>
      </c>
      <c r="I690" s="54">
        <v>2017</v>
      </c>
      <c r="J690" s="54">
        <v>9</v>
      </c>
      <c r="K690" s="3">
        <v>42.5</v>
      </c>
      <c r="L690" s="3">
        <v>2023</v>
      </c>
      <c r="M690" s="3">
        <v>18</v>
      </c>
      <c r="N690" s="54">
        <v>50.1</v>
      </c>
      <c r="O690" s="54">
        <v>2015</v>
      </c>
      <c r="P690" s="54">
        <v>18</v>
      </c>
      <c r="Q690" s="3">
        <v>56</v>
      </c>
      <c r="R690" s="3">
        <v>2025</v>
      </c>
      <c r="S690" s="3">
        <v>29</v>
      </c>
      <c r="T690" s="54">
        <v>50.2</v>
      </c>
      <c r="U690" s="54">
        <v>2019</v>
      </c>
      <c r="V690" s="54">
        <v>27</v>
      </c>
      <c r="W690" s="3">
        <v>56</v>
      </c>
      <c r="X690" s="3">
        <v>2012</v>
      </c>
      <c r="Y690" s="3">
        <v>11</v>
      </c>
      <c r="Z690" s="54">
        <v>54</v>
      </c>
      <c r="AA690" s="54">
        <v>2012</v>
      </c>
      <c r="AB690" s="54">
        <v>13</v>
      </c>
      <c r="AC690" s="3">
        <v>48.3</v>
      </c>
      <c r="AD690" s="3">
        <v>1995</v>
      </c>
      <c r="AE690" s="3">
        <v>3</v>
      </c>
      <c r="AF690" s="54">
        <v>50.5</v>
      </c>
      <c r="AG690" s="54">
        <v>2022</v>
      </c>
      <c r="AH690" s="54">
        <v>6</v>
      </c>
      <c r="AI690" s="3">
        <v>67</v>
      </c>
      <c r="AJ690" s="3">
        <v>1994</v>
      </c>
      <c r="AK690" s="3">
        <v>8</v>
      </c>
      <c r="AL690" s="54">
        <v>40.5</v>
      </c>
      <c r="AM690" s="54">
        <v>2016</v>
      </c>
      <c r="AN690" s="54">
        <v>17</v>
      </c>
      <c r="AO690" s="3">
        <v>32.6</v>
      </c>
      <c r="AP690" s="3">
        <v>2010</v>
      </c>
      <c r="AQ690" s="3">
        <v>15</v>
      </c>
    </row>
    <row r="691" spans="1:43" x14ac:dyDescent="0.25">
      <c r="A691" s="3">
        <v>24030510</v>
      </c>
      <c r="B691" s="3" t="s">
        <v>3266</v>
      </c>
      <c r="C691" s="3">
        <v>5.6993055559999997</v>
      </c>
      <c r="D691" s="3">
        <v>-73.071749999999994</v>
      </c>
      <c r="E691" s="3">
        <v>2900</v>
      </c>
      <c r="F691" s="3" t="s">
        <v>505</v>
      </c>
      <c r="G691" s="3" t="s">
        <v>504</v>
      </c>
      <c r="H691" s="54">
        <v>40.700000000000003</v>
      </c>
      <c r="I691" s="54">
        <v>2017</v>
      </c>
      <c r="J691" s="54">
        <v>11</v>
      </c>
      <c r="K691" s="3">
        <v>81</v>
      </c>
      <c r="L691" s="3">
        <v>1978</v>
      </c>
      <c r="M691" s="3">
        <v>28</v>
      </c>
      <c r="N691" s="54">
        <v>72</v>
      </c>
      <c r="O691" s="54">
        <v>1978</v>
      </c>
      <c r="P691" s="54">
        <v>29</v>
      </c>
      <c r="Q691" s="3">
        <v>91</v>
      </c>
      <c r="R691" s="3">
        <v>1972</v>
      </c>
      <c r="S691" s="3">
        <v>22</v>
      </c>
      <c r="T691" s="54">
        <v>88</v>
      </c>
      <c r="U691" s="54">
        <v>1971</v>
      </c>
      <c r="V691" s="54">
        <v>3</v>
      </c>
      <c r="W691" s="3">
        <v>52</v>
      </c>
      <c r="X691" s="3">
        <v>2009</v>
      </c>
      <c r="Y691" s="3">
        <v>10</v>
      </c>
      <c r="Z691" s="54">
        <v>47</v>
      </c>
      <c r="AA691" s="54">
        <v>1971</v>
      </c>
      <c r="AB691" s="54">
        <v>15</v>
      </c>
      <c r="AC691" s="3">
        <v>45</v>
      </c>
      <c r="AD691" s="3">
        <v>1998</v>
      </c>
      <c r="AE691" s="3">
        <v>9</v>
      </c>
      <c r="AF691" s="54">
        <v>68</v>
      </c>
      <c r="AG691" s="54">
        <v>1971</v>
      </c>
      <c r="AH691" s="54">
        <v>15</v>
      </c>
      <c r="AI691" s="3">
        <v>60</v>
      </c>
      <c r="AJ691" s="3">
        <v>1970</v>
      </c>
      <c r="AK691" s="3">
        <v>24</v>
      </c>
      <c r="AL691" s="54">
        <v>57</v>
      </c>
      <c r="AM691" s="54">
        <v>2020</v>
      </c>
      <c r="AN691" s="54">
        <v>24</v>
      </c>
      <c r="AO691" s="3">
        <v>46</v>
      </c>
      <c r="AP691" s="3">
        <v>1979</v>
      </c>
      <c r="AQ691" s="3">
        <v>6</v>
      </c>
    </row>
    <row r="692" spans="1:43" x14ac:dyDescent="0.25">
      <c r="A692" s="3">
        <v>24030530</v>
      </c>
      <c r="B692" s="3" t="s">
        <v>3267</v>
      </c>
      <c r="C692" s="3">
        <v>5.6987222219999998</v>
      </c>
      <c r="D692" s="3">
        <v>-73.234222220000007</v>
      </c>
      <c r="E692" s="3">
        <v>2580</v>
      </c>
      <c r="F692" s="3" t="s">
        <v>1512</v>
      </c>
      <c r="G692" s="3" t="s">
        <v>504</v>
      </c>
      <c r="H692" s="54">
        <v>55</v>
      </c>
      <c r="I692" s="54">
        <v>1981</v>
      </c>
      <c r="J692" s="54">
        <v>1</v>
      </c>
      <c r="K692" s="3">
        <v>63</v>
      </c>
      <c r="L692" s="3">
        <v>1988</v>
      </c>
      <c r="M692" s="3">
        <v>24</v>
      </c>
      <c r="N692" s="54">
        <v>51</v>
      </c>
      <c r="O692" s="54">
        <v>2015</v>
      </c>
      <c r="P692" s="54">
        <v>26</v>
      </c>
      <c r="Q692" s="3">
        <v>71.099999999999994</v>
      </c>
      <c r="R692" s="3">
        <v>1984</v>
      </c>
      <c r="S692" s="3">
        <v>29</v>
      </c>
      <c r="T692" s="54">
        <v>90</v>
      </c>
      <c r="U692" s="54">
        <v>2013</v>
      </c>
      <c r="V692" s="54">
        <v>2</v>
      </c>
      <c r="W692" s="3">
        <v>98</v>
      </c>
      <c r="X692" s="3">
        <v>1973</v>
      </c>
      <c r="Y692" s="3">
        <v>12</v>
      </c>
      <c r="Z692" s="54">
        <v>33.700000000000003</v>
      </c>
      <c r="AA692" s="54">
        <v>2010</v>
      </c>
      <c r="AB692" s="54">
        <v>15</v>
      </c>
      <c r="AC692" s="3">
        <v>62.7</v>
      </c>
      <c r="AD692" s="3">
        <v>1985</v>
      </c>
      <c r="AE692" s="3">
        <v>25</v>
      </c>
      <c r="AF692" s="54">
        <v>72</v>
      </c>
      <c r="AG692" s="54">
        <v>1973</v>
      </c>
      <c r="AH692" s="54">
        <v>19</v>
      </c>
      <c r="AI692" s="3">
        <v>56</v>
      </c>
      <c r="AJ692" s="3">
        <v>1971</v>
      </c>
      <c r="AK692" s="3">
        <v>2</v>
      </c>
      <c r="AL692" s="54">
        <v>45</v>
      </c>
      <c r="AM692" s="54">
        <v>1978</v>
      </c>
      <c r="AN692" s="54">
        <v>21</v>
      </c>
      <c r="AO692" s="3">
        <v>35.799999999999997</v>
      </c>
      <c r="AP692" s="3">
        <v>1998</v>
      </c>
      <c r="AQ692" s="3">
        <v>7</v>
      </c>
    </row>
    <row r="693" spans="1:43" x14ac:dyDescent="0.25">
      <c r="A693" s="3">
        <v>24030540</v>
      </c>
      <c r="B693" s="3" t="s">
        <v>3268</v>
      </c>
      <c r="C693" s="3">
        <v>5.6645277780000001</v>
      </c>
      <c r="D693" s="3">
        <v>-72.978277779999999</v>
      </c>
      <c r="E693" s="3">
        <v>2486</v>
      </c>
      <c r="F693" s="3" t="s">
        <v>1449</v>
      </c>
      <c r="G693" s="3" t="s">
        <v>504</v>
      </c>
      <c r="H693" s="54">
        <v>30.2</v>
      </c>
      <c r="I693" s="54">
        <v>2023</v>
      </c>
      <c r="J693" s="54">
        <v>7</v>
      </c>
      <c r="K693" s="3">
        <v>46.3</v>
      </c>
      <c r="L693" s="3">
        <v>2022</v>
      </c>
      <c r="M693" s="3">
        <v>10</v>
      </c>
      <c r="N693" s="54">
        <v>55.3</v>
      </c>
      <c r="O693" s="54">
        <v>2013</v>
      </c>
      <c r="P693" s="54">
        <v>19</v>
      </c>
      <c r="Q693" s="3">
        <v>65</v>
      </c>
      <c r="R693" s="3">
        <v>2002</v>
      </c>
      <c r="S693" s="3">
        <v>7</v>
      </c>
      <c r="T693" s="54">
        <v>62</v>
      </c>
      <c r="U693" s="54">
        <v>1977</v>
      </c>
      <c r="V693" s="54">
        <v>16</v>
      </c>
      <c r="W693" s="3">
        <v>37.1</v>
      </c>
      <c r="X693" s="3">
        <v>2020</v>
      </c>
      <c r="Y693" s="3">
        <v>10</v>
      </c>
      <c r="Z693" s="54">
        <v>32.1</v>
      </c>
      <c r="AA693" s="54">
        <v>2010</v>
      </c>
      <c r="AB693" s="54">
        <v>12</v>
      </c>
      <c r="AC693" s="3">
        <v>40</v>
      </c>
      <c r="AD693" s="3">
        <v>1971</v>
      </c>
      <c r="AE693" s="3">
        <v>25</v>
      </c>
      <c r="AF693" s="54">
        <v>44.2</v>
      </c>
      <c r="AG693" s="54">
        <v>2003</v>
      </c>
      <c r="AH693" s="54">
        <v>6</v>
      </c>
      <c r="AI693" s="3">
        <v>46.2</v>
      </c>
      <c r="AJ693" s="3">
        <v>2006</v>
      </c>
      <c r="AK693" s="3">
        <v>14</v>
      </c>
      <c r="AL693" s="54">
        <v>55.6</v>
      </c>
      <c r="AM693" s="54">
        <v>2020</v>
      </c>
      <c r="AN693" s="54">
        <v>27</v>
      </c>
      <c r="AO693" s="3">
        <v>29</v>
      </c>
      <c r="AP693" s="3">
        <v>1998</v>
      </c>
      <c r="AQ693" s="3">
        <v>1</v>
      </c>
    </row>
    <row r="694" spans="1:43" x14ac:dyDescent="0.25">
      <c r="A694" s="3">
        <v>24030560</v>
      </c>
      <c r="B694" s="3" t="s">
        <v>3269</v>
      </c>
      <c r="C694" s="3">
        <v>5.7583888889999999</v>
      </c>
      <c r="D694" s="3">
        <v>-72.794499999999999</v>
      </c>
      <c r="E694" s="3">
        <v>2900</v>
      </c>
      <c r="F694" s="3" t="s">
        <v>1465</v>
      </c>
      <c r="G694" s="3" t="s">
        <v>504</v>
      </c>
      <c r="H694" s="54">
        <v>62</v>
      </c>
      <c r="I694" s="54">
        <v>1972</v>
      </c>
      <c r="J694" s="54">
        <v>15</v>
      </c>
      <c r="K694" s="3">
        <v>45</v>
      </c>
      <c r="L694" s="3">
        <v>2021</v>
      </c>
      <c r="M694" s="3">
        <v>28</v>
      </c>
      <c r="N694" s="54">
        <v>60</v>
      </c>
      <c r="O694" s="54">
        <v>1982</v>
      </c>
      <c r="P694" s="54">
        <v>15</v>
      </c>
      <c r="Q694" s="3">
        <v>62</v>
      </c>
      <c r="R694" s="3">
        <v>1972</v>
      </c>
      <c r="S694" s="3">
        <v>26</v>
      </c>
      <c r="T694" s="54">
        <v>90.2</v>
      </c>
      <c r="U694" s="54">
        <v>1990</v>
      </c>
      <c r="V694" s="54">
        <v>19</v>
      </c>
      <c r="W694" s="3">
        <v>60.5</v>
      </c>
      <c r="X694" s="3">
        <v>1990</v>
      </c>
      <c r="Y694" s="3">
        <v>23</v>
      </c>
      <c r="Z694" s="54">
        <v>80.5</v>
      </c>
      <c r="AA694" s="54">
        <v>1990</v>
      </c>
      <c r="AB694" s="54">
        <v>12</v>
      </c>
      <c r="AC694" s="3">
        <v>60.5</v>
      </c>
      <c r="AD694" s="3">
        <v>1985</v>
      </c>
      <c r="AE694" s="3">
        <v>23</v>
      </c>
      <c r="AF694" s="54">
        <v>92</v>
      </c>
      <c r="AG694" s="54">
        <v>1971</v>
      </c>
      <c r="AH694" s="54">
        <v>15</v>
      </c>
      <c r="AI694" s="3">
        <v>60</v>
      </c>
      <c r="AJ694" s="3">
        <v>1971</v>
      </c>
      <c r="AK694" s="3">
        <v>2</v>
      </c>
      <c r="AL694" s="54">
        <v>61</v>
      </c>
      <c r="AM694" s="54">
        <v>1976</v>
      </c>
      <c r="AN694" s="54">
        <v>3</v>
      </c>
      <c r="AO694" s="3">
        <v>45</v>
      </c>
      <c r="AP694" s="3">
        <v>1971</v>
      </c>
      <c r="AQ694" s="3">
        <v>23</v>
      </c>
    </row>
    <row r="695" spans="1:43" x14ac:dyDescent="0.25">
      <c r="A695" s="3">
        <v>24030570</v>
      </c>
      <c r="B695" s="3" t="s">
        <v>3270</v>
      </c>
      <c r="C695" s="3">
        <v>6.0620833330000004</v>
      </c>
      <c r="D695" s="3">
        <v>-72.635333329999995</v>
      </c>
      <c r="E695" s="3">
        <v>2328</v>
      </c>
      <c r="F695" s="3" t="s">
        <v>1155</v>
      </c>
      <c r="G695" s="3" t="s">
        <v>504</v>
      </c>
      <c r="H695" s="54">
        <v>45.9</v>
      </c>
      <c r="I695" s="54">
        <v>1987</v>
      </c>
      <c r="J695" s="54">
        <v>22</v>
      </c>
      <c r="K695" s="3">
        <v>68.7</v>
      </c>
      <c r="L695" s="3">
        <v>2020</v>
      </c>
      <c r="M695" s="3">
        <v>24</v>
      </c>
      <c r="N695" s="54">
        <v>35</v>
      </c>
      <c r="O695" s="54">
        <v>1993</v>
      </c>
      <c r="P695" s="54">
        <v>19</v>
      </c>
      <c r="Q695" s="3">
        <v>56.5</v>
      </c>
      <c r="R695" s="3">
        <v>1989</v>
      </c>
      <c r="S695" s="3">
        <v>25</v>
      </c>
      <c r="T695" s="54">
        <v>95</v>
      </c>
      <c r="U695" s="54">
        <v>2008</v>
      </c>
      <c r="V695" s="54">
        <v>4</v>
      </c>
      <c r="W695" s="3">
        <v>35</v>
      </c>
      <c r="X695" s="3">
        <v>1981</v>
      </c>
      <c r="Y695" s="3">
        <v>1</v>
      </c>
      <c r="Z695" s="54">
        <v>33.299999999999997</v>
      </c>
      <c r="AA695" s="54">
        <v>1987</v>
      </c>
      <c r="AB695" s="54">
        <v>16</v>
      </c>
      <c r="AC695" s="3">
        <v>34.799999999999997</v>
      </c>
      <c r="AD695" s="3">
        <v>2021</v>
      </c>
      <c r="AE695" s="3">
        <v>23</v>
      </c>
      <c r="AF695" s="54">
        <v>49</v>
      </c>
      <c r="AG695" s="54">
        <v>2000</v>
      </c>
      <c r="AH695" s="54">
        <v>22</v>
      </c>
      <c r="AI695" s="3">
        <v>100</v>
      </c>
      <c r="AJ695" s="3">
        <v>1979</v>
      </c>
      <c r="AK695" s="3">
        <v>23</v>
      </c>
      <c r="AL695" s="54">
        <v>99</v>
      </c>
      <c r="AM695" s="54">
        <v>2020</v>
      </c>
      <c r="AN695" s="54">
        <v>1</v>
      </c>
      <c r="AO695" s="3">
        <v>50</v>
      </c>
      <c r="AP695" s="3">
        <v>2003</v>
      </c>
      <c r="AQ695" s="3">
        <v>2</v>
      </c>
    </row>
    <row r="696" spans="1:43" x14ac:dyDescent="0.25">
      <c r="A696" s="3">
        <v>24030580</v>
      </c>
      <c r="B696" s="3" t="s">
        <v>3271</v>
      </c>
      <c r="C696" s="3">
        <v>6.141472222</v>
      </c>
      <c r="D696" s="3">
        <v>-72.593333329999993</v>
      </c>
      <c r="E696" s="3">
        <v>2962</v>
      </c>
      <c r="F696" s="3" t="s">
        <v>172</v>
      </c>
      <c r="G696" s="3" t="s">
        <v>504</v>
      </c>
      <c r="H696" s="54">
        <v>27</v>
      </c>
      <c r="I696" s="54">
        <v>1972</v>
      </c>
      <c r="J696" s="54">
        <v>17</v>
      </c>
      <c r="K696" s="3">
        <v>43</v>
      </c>
      <c r="L696" s="3">
        <v>1988</v>
      </c>
      <c r="M696" s="3">
        <v>24</v>
      </c>
      <c r="N696" s="54">
        <v>63.6</v>
      </c>
      <c r="O696" s="54">
        <v>2007</v>
      </c>
      <c r="P696" s="54">
        <v>28</v>
      </c>
      <c r="Q696" s="3">
        <v>64</v>
      </c>
      <c r="R696" s="3">
        <v>1982</v>
      </c>
      <c r="S696" s="3">
        <v>5</v>
      </c>
      <c r="T696" s="54">
        <v>111</v>
      </c>
      <c r="U696" s="54">
        <v>1982</v>
      </c>
      <c r="V696" s="54">
        <v>1</v>
      </c>
      <c r="W696" s="3">
        <v>55.5</v>
      </c>
      <c r="X696" s="3">
        <v>1997</v>
      </c>
      <c r="Y696" s="3">
        <v>3</v>
      </c>
      <c r="Z696" s="54">
        <v>38</v>
      </c>
      <c r="AA696" s="54">
        <v>1975</v>
      </c>
      <c r="AB696" s="54">
        <v>14</v>
      </c>
      <c r="AC696" s="3">
        <v>33</v>
      </c>
      <c r="AD696" s="3">
        <v>1981</v>
      </c>
      <c r="AE696" s="3">
        <v>23</v>
      </c>
      <c r="AF696" s="54">
        <v>50</v>
      </c>
      <c r="AG696" s="54">
        <v>1974</v>
      </c>
      <c r="AH696" s="54">
        <v>19</v>
      </c>
      <c r="AI696" s="3">
        <v>71</v>
      </c>
      <c r="AJ696" s="3">
        <v>1975</v>
      </c>
      <c r="AK696" s="3">
        <v>16</v>
      </c>
      <c r="AL696" s="54">
        <v>89</v>
      </c>
      <c r="AM696" s="54">
        <v>1978</v>
      </c>
      <c r="AN696" s="54">
        <v>9</v>
      </c>
      <c r="AO696" s="3">
        <v>39.200000000000003</v>
      </c>
      <c r="AP696" s="3">
        <v>2007</v>
      </c>
      <c r="AQ696" s="3">
        <v>7</v>
      </c>
    </row>
    <row r="697" spans="1:43" x14ac:dyDescent="0.25">
      <c r="A697" s="3">
        <v>24030630</v>
      </c>
      <c r="B697" s="3" t="s">
        <v>3272</v>
      </c>
      <c r="C697" s="3">
        <v>6.960277778</v>
      </c>
      <c r="D697" s="3">
        <v>-72.821666669999999</v>
      </c>
      <c r="E697" s="3">
        <v>2927</v>
      </c>
      <c r="F697" s="3" t="s">
        <v>804</v>
      </c>
      <c r="G697" s="3" t="s">
        <v>50</v>
      </c>
      <c r="H697" s="54">
        <v>35</v>
      </c>
      <c r="I697" s="54">
        <v>1993</v>
      </c>
      <c r="J697" s="54">
        <v>16</v>
      </c>
      <c r="K697" s="3">
        <v>43</v>
      </c>
      <c r="L697" s="3">
        <v>2003</v>
      </c>
      <c r="M697" s="3">
        <v>12</v>
      </c>
      <c r="N697" s="54">
        <v>48.7</v>
      </c>
      <c r="O697" s="54">
        <v>2009</v>
      </c>
      <c r="P697" s="54">
        <v>1</v>
      </c>
      <c r="Q697" s="3">
        <v>57</v>
      </c>
      <c r="R697" s="3">
        <v>1990</v>
      </c>
      <c r="S697" s="3">
        <v>28</v>
      </c>
      <c r="T697" s="54">
        <v>58</v>
      </c>
      <c r="U697" s="54">
        <v>2006</v>
      </c>
      <c r="V697" s="54">
        <v>13</v>
      </c>
      <c r="W697" s="3">
        <v>35.299999999999997</v>
      </c>
      <c r="X697" s="3">
        <v>2018</v>
      </c>
      <c r="Y697" s="3">
        <v>19</v>
      </c>
      <c r="Z697" s="54">
        <v>45.6</v>
      </c>
      <c r="AA697" s="54">
        <v>2024</v>
      </c>
      <c r="AB697" s="54">
        <v>17</v>
      </c>
      <c r="AC697" s="3">
        <v>43.6</v>
      </c>
      <c r="AD697" s="3">
        <v>2020</v>
      </c>
      <c r="AE697" s="3">
        <v>19</v>
      </c>
      <c r="AF697" s="54">
        <v>56.8</v>
      </c>
      <c r="AG697" s="54">
        <v>2017</v>
      </c>
      <c r="AH697" s="54">
        <v>29</v>
      </c>
      <c r="AI697" s="3">
        <v>81.7</v>
      </c>
      <c r="AJ697" s="3">
        <v>2009</v>
      </c>
      <c r="AK697" s="3">
        <v>2</v>
      </c>
      <c r="AL697" s="54">
        <v>49.7</v>
      </c>
      <c r="AM697" s="54">
        <v>2010</v>
      </c>
      <c r="AN697" s="54">
        <v>14</v>
      </c>
      <c r="AO697" s="3">
        <v>45.7</v>
      </c>
      <c r="AP697" s="3">
        <v>2019</v>
      </c>
      <c r="AQ697" s="3">
        <v>26</v>
      </c>
    </row>
    <row r="698" spans="1:43" x14ac:dyDescent="0.25">
      <c r="A698" s="3">
        <v>24030640</v>
      </c>
      <c r="B698" s="3" t="s">
        <v>3273</v>
      </c>
      <c r="C698" s="3">
        <v>5.7823611110000002</v>
      </c>
      <c r="D698" s="3">
        <v>-72.769805559999995</v>
      </c>
      <c r="E698" s="3">
        <v>3200</v>
      </c>
      <c r="F698" s="3" t="s">
        <v>1451</v>
      </c>
      <c r="G698" s="3" t="s">
        <v>504</v>
      </c>
      <c r="H698" s="54">
        <v>30</v>
      </c>
      <c r="I698" s="54">
        <v>1986</v>
      </c>
      <c r="J698" s="54">
        <v>31</v>
      </c>
      <c r="K698" s="3">
        <v>30</v>
      </c>
      <c r="L698" s="3">
        <v>1980</v>
      </c>
      <c r="M698" s="3">
        <v>18</v>
      </c>
      <c r="N698" s="54">
        <v>36.5</v>
      </c>
      <c r="O698" s="54">
        <v>1999</v>
      </c>
      <c r="P698" s="54">
        <v>18</v>
      </c>
      <c r="Q698" s="3">
        <v>43</v>
      </c>
      <c r="R698" s="3">
        <v>1977</v>
      </c>
      <c r="S698" s="3">
        <v>2</v>
      </c>
      <c r="T698" s="54">
        <v>43.5</v>
      </c>
      <c r="U698" s="54">
        <v>2004</v>
      </c>
      <c r="V698" s="54">
        <v>19</v>
      </c>
      <c r="W698" s="3">
        <v>63.5</v>
      </c>
      <c r="X698" s="3">
        <v>2015</v>
      </c>
      <c r="Y698" s="3">
        <v>25</v>
      </c>
      <c r="Z698" s="54">
        <v>41.5</v>
      </c>
      <c r="AA698" s="54">
        <v>2015</v>
      </c>
      <c r="AB698" s="54">
        <v>15</v>
      </c>
      <c r="AC698" s="3">
        <v>41.9</v>
      </c>
      <c r="AD698" s="3">
        <v>1992</v>
      </c>
      <c r="AE698" s="3">
        <v>22</v>
      </c>
      <c r="AF698" s="54">
        <v>38.4</v>
      </c>
      <c r="AG698" s="54">
        <v>1999</v>
      </c>
      <c r="AH698" s="54">
        <v>13</v>
      </c>
      <c r="AI698" s="3">
        <v>55</v>
      </c>
      <c r="AJ698" s="3">
        <v>1987</v>
      </c>
      <c r="AK698" s="3">
        <v>11</v>
      </c>
      <c r="AL698" s="54">
        <v>107</v>
      </c>
      <c r="AM698" s="54">
        <v>1974</v>
      </c>
      <c r="AN698" s="54">
        <v>12</v>
      </c>
      <c r="AO698" s="3">
        <v>23.2</v>
      </c>
      <c r="AP698" s="3">
        <v>2001</v>
      </c>
      <c r="AQ698" s="3">
        <v>26</v>
      </c>
    </row>
    <row r="699" spans="1:43" x14ac:dyDescent="0.25">
      <c r="A699" s="3">
        <v>24030650</v>
      </c>
      <c r="B699" s="3" t="s">
        <v>3274</v>
      </c>
      <c r="C699" s="3">
        <v>6.0336111109999999</v>
      </c>
      <c r="D699" s="3">
        <v>-72.855611109999998</v>
      </c>
      <c r="E699" s="3">
        <v>2833</v>
      </c>
      <c r="F699" s="3" t="s">
        <v>1514</v>
      </c>
      <c r="G699" s="3" t="s">
        <v>504</v>
      </c>
      <c r="H699" s="54">
        <v>60</v>
      </c>
      <c r="I699" s="54">
        <v>1999</v>
      </c>
      <c r="J699" s="54">
        <v>26</v>
      </c>
      <c r="K699" s="3">
        <v>80</v>
      </c>
      <c r="L699" s="3">
        <v>1979</v>
      </c>
      <c r="M699" s="3">
        <v>25</v>
      </c>
      <c r="N699" s="54">
        <v>87</v>
      </c>
      <c r="O699" s="54">
        <v>1994</v>
      </c>
      <c r="P699" s="54">
        <v>15</v>
      </c>
      <c r="Q699" s="3">
        <v>114.2</v>
      </c>
      <c r="R699" s="3">
        <v>2003</v>
      </c>
      <c r="S699" s="3">
        <v>22</v>
      </c>
      <c r="T699" s="54">
        <v>84</v>
      </c>
      <c r="U699" s="54">
        <v>1996</v>
      </c>
      <c r="V699" s="54">
        <v>4</v>
      </c>
      <c r="W699" s="3">
        <v>87</v>
      </c>
      <c r="X699" s="3">
        <v>1981</v>
      </c>
      <c r="Y699" s="3">
        <v>1</v>
      </c>
      <c r="Z699" s="54">
        <v>71.2</v>
      </c>
      <c r="AA699" s="54">
        <v>1997</v>
      </c>
      <c r="AB699" s="54">
        <v>31</v>
      </c>
      <c r="AC699" s="3">
        <v>90</v>
      </c>
      <c r="AD699" s="3">
        <v>1998</v>
      </c>
      <c r="AE699" s="3">
        <v>22</v>
      </c>
      <c r="AF699" s="54">
        <v>63</v>
      </c>
      <c r="AG699" s="54">
        <v>1997</v>
      </c>
      <c r="AH699" s="54">
        <v>22</v>
      </c>
      <c r="AI699" s="3">
        <v>90</v>
      </c>
      <c r="AJ699" s="3">
        <v>1998</v>
      </c>
      <c r="AK699" s="3">
        <v>8</v>
      </c>
      <c r="AL699" s="54">
        <v>88.6</v>
      </c>
      <c r="AM699" s="54">
        <v>2014</v>
      </c>
      <c r="AN699" s="54">
        <v>24</v>
      </c>
      <c r="AO699" s="3">
        <v>67</v>
      </c>
      <c r="AP699" s="3">
        <v>1984</v>
      </c>
      <c r="AQ699" s="3">
        <v>24</v>
      </c>
    </row>
    <row r="700" spans="1:43" x14ac:dyDescent="0.25">
      <c r="A700" s="3">
        <v>24030660</v>
      </c>
      <c r="B700" s="3" t="s">
        <v>3275</v>
      </c>
      <c r="C700" s="3">
        <v>6.3751111109999998</v>
      </c>
      <c r="D700" s="3">
        <v>-72.418999999999997</v>
      </c>
      <c r="E700" s="3">
        <v>3409</v>
      </c>
      <c r="F700" s="3" t="s">
        <v>521</v>
      </c>
      <c r="G700" s="3" t="s">
        <v>504</v>
      </c>
      <c r="H700" s="54">
        <v>26.1</v>
      </c>
      <c r="I700" s="54">
        <v>2023</v>
      </c>
      <c r="J700" s="54">
        <v>10</v>
      </c>
      <c r="K700" s="3">
        <v>37</v>
      </c>
      <c r="L700" s="3">
        <v>1998</v>
      </c>
      <c r="M700" s="3">
        <v>8</v>
      </c>
      <c r="N700" s="54">
        <v>39</v>
      </c>
      <c r="O700" s="54">
        <v>1982</v>
      </c>
      <c r="P700" s="54">
        <v>18</v>
      </c>
      <c r="Q700" s="3">
        <v>60.5</v>
      </c>
      <c r="R700" s="3">
        <v>2019</v>
      </c>
      <c r="S700" s="3">
        <v>22</v>
      </c>
      <c r="T700" s="54">
        <v>47.7</v>
      </c>
      <c r="U700" s="54">
        <v>1998</v>
      </c>
      <c r="V700" s="54">
        <v>8</v>
      </c>
      <c r="W700" s="3">
        <v>33</v>
      </c>
      <c r="X700" s="3">
        <v>1977</v>
      </c>
      <c r="Y700" s="3">
        <v>10</v>
      </c>
      <c r="Z700" s="54">
        <v>36.700000000000003</v>
      </c>
      <c r="AA700" s="54">
        <v>1989</v>
      </c>
      <c r="AB700" s="54">
        <v>9</v>
      </c>
      <c r="AC700" s="3">
        <v>41.5</v>
      </c>
      <c r="AD700" s="3">
        <v>1988</v>
      </c>
      <c r="AE700" s="3">
        <v>1</v>
      </c>
      <c r="AF700" s="54">
        <v>85</v>
      </c>
      <c r="AG700" s="54">
        <v>1984</v>
      </c>
      <c r="AH700" s="54">
        <v>6</v>
      </c>
      <c r="AI700" s="3">
        <v>51.5</v>
      </c>
      <c r="AJ700" s="3">
        <v>2021</v>
      </c>
      <c r="AK700" s="3">
        <v>31</v>
      </c>
      <c r="AL700" s="54">
        <v>35</v>
      </c>
      <c r="AM700" s="54">
        <v>2020</v>
      </c>
      <c r="AN700" s="54">
        <v>4</v>
      </c>
      <c r="AO700" s="3">
        <v>35</v>
      </c>
      <c r="AP700" s="3">
        <v>1991</v>
      </c>
      <c r="AQ700" s="3">
        <v>19</v>
      </c>
    </row>
    <row r="701" spans="1:43" x14ac:dyDescent="0.25">
      <c r="A701" s="3">
        <v>24030670</v>
      </c>
      <c r="B701" s="3" t="s">
        <v>3276</v>
      </c>
      <c r="C701" s="3">
        <v>6.1396388890000004</v>
      </c>
      <c r="D701" s="3">
        <v>-72.771000000000001</v>
      </c>
      <c r="E701" s="3">
        <v>3240</v>
      </c>
      <c r="F701" s="3" t="s">
        <v>1493</v>
      </c>
      <c r="G701" s="3" t="s">
        <v>504</v>
      </c>
      <c r="H701" s="54">
        <v>38.5</v>
      </c>
      <c r="I701" s="54">
        <v>1993</v>
      </c>
      <c r="J701" s="54">
        <v>7</v>
      </c>
      <c r="K701" s="3">
        <v>31</v>
      </c>
      <c r="L701" s="3">
        <v>2009</v>
      </c>
      <c r="M701" s="3">
        <v>26</v>
      </c>
      <c r="N701" s="54">
        <v>45</v>
      </c>
      <c r="O701" s="54">
        <v>1976</v>
      </c>
      <c r="P701" s="54">
        <v>29</v>
      </c>
      <c r="Q701" s="3">
        <v>45</v>
      </c>
      <c r="R701" s="3">
        <v>1976</v>
      </c>
      <c r="S701" s="3">
        <v>11</v>
      </c>
      <c r="T701" s="54">
        <v>58</v>
      </c>
      <c r="U701" s="54">
        <v>1978</v>
      </c>
      <c r="V701" s="54">
        <v>28</v>
      </c>
      <c r="W701" s="3">
        <v>39.5</v>
      </c>
      <c r="X701" s="3">
        <v>2010</v>
      </c>
      <c r="Y701" s="3">
        <v>20</v>
      </c>
      <c r="Z701" s="54">
        <v>42</v>
      </c>
      <c r="AA701" s="54">
        <v>2010</v>
      </c>
      <c r="AB701" s="54">
        <v>17</v>
      </c>
      <c r="AC701" s="3">
        <v>49</v>
      </c>
      <c r="AD701" s="3">
        <v>1988</v>
      </c>
      <c r="AE701" s="3">
        <v>3</v>
      </c>
      <c r="AF701" s="54">
        <v>45</v>
      </c>
      <c r="AG701" s="54">
        <v>1977</v>
      </c>
      <c r="AH701" s="54">
        <v>22</v>
      </c>
      <c r="AI701" s="3">
        <v>63.8</v>
      </c>
      <c r="AJ701" s="3">
        <v>2014</v>
      </c>
      <c r="AK701" s="3">
        <v>3</v>
      </c>
      <c r="AL701" s="54">
        <v>79.5</v>
      </c>
      <c r="AM701" s="54">
        <v>2005</v>
      </c>
      <c r="AN701" s="54">
        <v>22</v>
      </c>
      <c r="AO701" s="3">
        <v>37.5</v>
      </c>
      <c r="AP701" s="3">
        <v>1991</v>
      </c>
      <c r="AQ701" s="3">
        <v>6</v>
      </c>
    </row>
    <row r="702" spans="1:43" x14ac:dyDescent="0.25">
      <c r="A702" s="3">
        <v>24030680</v>
      </c>
      <c r="B702" s="3" t="s">
        <v>3277</v>
      </c>
      <c r="C702" s="3">
        <v>6.8107800000000003</v>
      </c>
      <c r="D702" s="3">
        <v>-72.556049999999999</v>
      </c>
      <c r="E702" s="3">
        <v>3238</v>
      </c>
      <c r="F702" s="3" t="s">
        <v>790</v>
      </c>
      <c r="G702" s="3" t="s">
        <v>50</v>
      </c>
      <c r="H702" s="54">
        <v>136</v>
      </c>
      <c r="I702" s="54">
        <v>1996</v>
      </c>
      <c r="J702" s="54">
        <v>22</v>
      </c>
      <c r="K702" s="3">
        <v>62</v>
      </c>
      <c r="L702" s="3">
        <v>2020</v>
      </c>
      <c r="M702" s="3">
        <v>20</v>
      </c>
      <c r="N702" s="54">
        <v>67</v>
      </c>
      <c r="O702" s="54">
        <v>2025</v>
      </c>
      <c r="P702" s="54">
        <v>30</v>
      </c>
      <c r="Q702" s="3">
        <v>66</v>
      </c>
      <c r="R702" s="3">
        <v>1986</v>
      </c>
      <c r="S702" s="3">
        <v>1</v>
      </c>
      <c r="T702" s="54">
        <v>54</v>
      </c>
      <c r="U702" s="54">
        <v>1979</v>
      </c>
      <c r="V702" s="54">
        <v>17</v>
      </c>
      <c r="W702" s="3">
        <v>46.8</v>
      </c>
      <c r="X702" s="3">
        <v>1982</v>
      </c>
      <c r="Y702" s="3">
        <v>13</v>
      </c>
      <c r="Z702" s="54">
        <v>31.3</v>
      </c>
      <c r="AA702" s="54">
        <v>2011</v>
      </c>
      <c r="AB702" s="54">
        <v>9</v>
      </c>
      <c r="AC702" s="3">
        <v>51.2</v>
      </c>
      <c r="AD702" s="3">
        <v>2013</v>
      </c>
      <c r="AE702" s="3">
        <v>28</v>
      </c>
      <c r="AF702" s="54">
        <v>47</v>
      </c>
      <c r="AG702" s="54">
        <v>1991</v>
      </c>
      <c r="AH702" s="54">
        <v>16</v>
      </c>
      <c r="AI702" s="3">
        <v>59.1</v>
      </c>
      <c r="AJ702" s="3">
        <v>1974</v>
      </c>
      <c r="AK702" s="3">
        <v>7</v>
      </c>
      <c r="AL702" s="54">
        <v>58</v>
      </c>
      <c r="AM702" s="54">
        <v>2004</v>
      </c>
      <c r="AN702" s="54">
        <v>8</v>
      </c>
      <c r="AO702" s="3">
        <v>39</v>
      </c>
      <c r="AP702" s="3">
        <v>2003</v>
      </c>
      <c r="AQ702" s="3">
        <v>5</v>
      </c>
    </row>
    <row r="703" spans="1:43" x14ac:dyDescent="0.25">
      <c r="A703" s="3">
        <v>24030690</v>
      </c>
      <c r="B703" s="3" t="s">
        <v>3278</v>
      </c>
      <c r="C703" s="3">
        <v>5.9885833330000002</v>
      </c>
      <c r="D703" s="3">
        <v>-72.644055559999998</v>
      </c>
      <c r="E703" s="3">
        <v>3100</v>
      </c>
      <c r="F703" s="3" t="s">
        <v>1496</v>
      </c>
      <c r="G703" s="3" t="s">
        <v>504</v>
      </c>
      <c r="H703" s="54">
        <v>52</v>
      </c>
      <c r="I703" s="54">
        <v>1999</v>
      </c>
      <c r="J703" s="54">
        <v>25</v>
      </c>
      <c r="K703" s="3">
        <v>57.5</v>
      </c>
      <c r="L703" s="3">
        <v>2000</v>
      </c>
      <c r="M703" s="3">
        <v>25</v>
      </c>
      <c r="N703" s="54">
        <v>45</v>
      </c>
      <c r="O703" s="54">
        <v>1978</v>
      </c>
      <c r="P703" s="54">
        <v>2</v>
      </c>
      <c r="Q703" s="3">
        <v>70</v>
      </c>
      <c r="R703" s="3">
        <v>2011</v>
      </c>
      <c r="S703" s="3">
        <v>18</v>
      </c>
      <c r="T703" s="54">
        <v>95.2</v>
      </c>
      <c r="U703" s="54">
        <v>2013</v>
      </c>
      <c r="V703" s="54">
        <v>1</v>
      </c>
      <c r="W703" s="3">
        <v>65</v>
      </c>
      <c r="X703" s="3">
        <v>1980</v>
      </c>
      <c r="Y703" s="3">
        <v>17</v>
      </c>
      <c r="Z703" s="54">
        <v>58</v>
      </c>
      <c r="AA703" s="54">
        <v>2003</v>
      </c>
      <c r="AB703" s="54">
        <v>27</v>
      </c>
      <c r="AC703" s="3">
        <v>44</v>
      </c>
      <c r="AD703" s="3">
        <v>2008</v>
      </c>
      <c r="AE703" s="3">
        <v>21</v>
      </c>
      <c r="AF703" s="54">
        <v>45</v>
      </c>
      <c r="AG703" s="54">
        <v>1999</v>
      </c>
      <c r="AH703" s="54">
        <v>13</v>
      </c>
      <c r="AI703" s="3">
        <v>95</v>
      </c>
      <c r="AJ703" s="3">
        <v>2012</v>
      </c>
      <c r="AK703" s="3">
        <v>17</v>
      </c>
      <c r="AL703" s="54">
        <v>80</v>
      </c>
      <c r="AM703" s="54">
        <v>1999</v>
      </c>
      <c r="AN703" s="54">
        <v>30</v>
      </c>
      <c r="AO703" s="3">
        <v>52</v>
      </c>
      <c r="AP703" s="3">
        <v>2010</v>
      </c>
      <c r="AQ703" s="3">
        <v>2</v>
      </c>
    </row>
    <row r="704" spans="1:43" x14ac:dyDescent="0.25">
      <c r="A704" s="3">
        <v>24030700</v>
      </c>
      <c r="B704" s="3" t="s">
        <v>3279</v>
      </c>
      <c r="C704" s="3">
        <v>6.5147500000000003</v>
      </c>
      <c r="D704" s="3">
        <v>-72.732944439999997</v>
      </c>
      <c r="E704" s="3">
        <v>2400</v>
      </c>
      <c r="F704" s="3" t="s">
        <v>594</v>
      </c>
      <c r="G704" s="3" t="s">
        <v>504</v>
      </c>
      <c r="H704" s="54">
        <v>42.3</v>
      </c>
      <c r="I704" s="54">
        <v>2015</v>
      </c>
      <c r="J704" s="54">
        <v>30</v>
      </c>
      <c r="K704" s="3">
        <v>45</v>
      </c>
      <c r="L704" s="3">
        <v>1982</v>
      </c>
      <c r="M704" s="3">
        <v>12</v>
      </c>
      <c r="N704" s="54">
        <v>62</v>
      </c>
      <c r="O704" s="54">
        <v>1989</v>
      </c>
      <c r="P704" s="54">
        <v>16</v>
      </c>
      <c r="Q704" s="3">
        <v>100</v>
      </c>
      <c r="R704" s="3">
        <v>1982</v>
      </c>
      <c r="S704" s="3">
        <v>5</v>
      </c>
      <c r="T704" s="54">
        <v>75</v>
      </c>
      <c r="U704" s="54">
        <v>1981</v>
      </c>
      <c r="V704" s="54">
        <v>30</v>
      </c>
      <c r="W704" s="3">
        <v>80</v>
      </c>
      <c r="X704" s="3">
        <v>1988</v>
      </c>
      <c r="Y704" s="3">
        <v>20</v>
      </c>
      <c r="Z704" s="54">
        <v>70</v>
      </c>
      <c r="AA704" s="54">
        <v>1977</v>
      </c>
      <c r="AB704" s="54">
        <v>31</v>
      </c>
      <c r="AC704" s="3">
        <v>60</v>
      </c>
      <c r="AD704" s="3">
        <v>2010</v>
      </c>
      <c r="AE704" s="3">
        <v>5</v>
      </c>
      <c r="AF704" s="54">
        <v>59</v>
      </c>
      <c r="AG704" s="54">
        <v>2002</v>
      </c>
      <c r="AH704" s="54">
        <v>19</v>
      </c>
      <c r="AI704" s="3">
        <v>85</v>
      </c>
      <c r="AJ704" s="3">
        <v>1982</v>
      </c>
      <c r="AK704" s="3">
        <v>19</v>
      </c>
      <c r="AL704" s="54">
        <v>82</v>
      </c>
      <c r="AM704" s="54">
        <v>1986</v>
      </c>
      <c r="AN704" s="54">
        <v>18</v>
      </c>
      <c r="AO704" s="3">
        <v>70</v>
      </c>
      <c r="AP704" s="3">
        <v>1975</v>
      </c>
      <c r="AQ704" s="3">
        <v>3</v>
      </c>
    </row>
    <row r="705" spans="1:43" x14ac:dyDescent="0.25">
      <c r="A705" s="3">
        <v>24030750</v>
      </c>
      <c r="B705" s="3" t="s">
        <v>3280</v>
      </c>
      <c r="C705" s="3">
        <v>6.8811111110000001</v>
      </c>
      <c r="D705" s="3">
        <v>-72.858333329999994</v>
      </c>
      <c r="E705" s="3">
        <v>2400</v>
      </c>
      <c r="F705" s="3" t="s">
        <v>804</v>
      </c>
      <c r="G705" s="3" t="s">
        <v>50</v>
      </c>
      <c r="H705" s="54">
        <v>46</v>
      </c>
      <c r="I705" s="54">
        <v>2005</v>
      </c>
      <c r="J705" s="54">
        <v>15</v>
      </c>
      <c r="K705" s="3">
        <v>58.2</v>
      </c>
      <c r="L705" s="3">
        <v>2011</v>
      </c>
      <c r="M705" s="3">
        <v>8</v>
      </c>
      <c r="N705" s="54">
        <v>100</v>
      </c>
      <c r="O705" s="54">
        <v>1986</v>
      </c>
      <c r="P705" s="54">
        <v>30</v>
      </c>
      <c r="Q705" s="3">
        <v>57</v>
      </c>
      <c r="R705" s="3">
        <v>1982</v>
      </c>
      <c r="S705" s="3">
        <v>11</v>
      </c>
      <c r="T705" s="54">
        <v>91</v>
      </c>
      <c r="U705" s="54">
        <v>1998</v>
      </c>
      <c r="V705" s="54">
        <v>3</v>
      </c>
      <c r="W705" s="3">
        <v>50</v>
      </c>
      <c r="X705" s="3">
        <v>1986</v>
      </c>
      <c r="Y705" s="3">
        <v>3</v>
      </c>
      <c r="Z705" s="54">
        <v>56</v>
      </c>
      <c r="AA705" s="54">
        <v>1999</v>
      </c>
      <c r="AB705" s="54">
        <v>12</v>
      </c>
      <c r="AC705" s="3">
        <v>70</v>
      </c>
      <c r="AD705" s="3">
        <v>1980</v>
      </c>
      <c r="AE705" s="3">
        <v>13</v>
      </c>
      <c r="AF705" s="54">
        <v>75</v>
      </c>
      <c r="AG705" s="54">
        <v>1987</v>
      </c>
      <c r="AH705" s="54">
        <v>21</v>
      </c>
      <c r="AI705" s="3">
        <v>85.5</v>
      </c>
      <c r="AJ705" s="3">
        <v>2023</v>
      </c>
      <c r="AK705" s="3">
        <v>9</v>
      </c>
      <c r="AL705" s="54">
        <v>78</v>
      </c>
      <c r="AM705" s="54">
        <v>1977</v>
      </c>
      <c r="AN705" s="54">
        <v>14</v>
      </c>
      <c r="AO705" s="3">
        <v>73</v>
      </c>
      <c r="AP705" s="3">
        <v>1980</v>
      </c>
      <c r="AQ705" s="3">
        <v>25</v>
      </c>
    </row>
    <row r="706" spans="1:43" x14ac:dyDescent="0.25">
      <c r="A706" s="3">
        <v>24030790</v>
      </c>
      <c r="B706" s="3" t="s">
        <v>3281</v>
      </c>
      <c r="C706" s="3">
        <v>5.7734166670000002</v>
      </c>
      <c r="D706" s="3">
        <v>-72.940250000000006</v>
      </c>
      <c r="E706" s="3">
        <v>2500</v>
      </c>
      <c r="F706" s="3" t="s">
        <v>1469</v>
      </c>
      <c r="G706" s="3" t="s">
        <v>504</v>
      </c>
      <c r="H706" s="54">
        <v>34.9</v>
      </c>
      <c r="I706" s="54">
        <v>2006</v>
      </c>
      <c r="J706" s="54">
        <v>27</v>
      </c>
      <c r="K706" s="3">
        <v>61</v>
      </c>
      <c r="L706" s="3">
        <v>1964</v>
      </c>
      <c r="M706" s="3">
        <v>22</v>
      </c>
      <c r="N706" s="54">
        <v>51</v>
      </c>
      <c r="O706" s="54">
        <v>1997</v>
      </c>
      <c r="P706" s="54">
        <v>27</v>
      </c>
      <c r="Q706" s="3">
        <v>82.5</v>
      </c>
      <c r="R706" s="3">
        <v>1995</v>
      </c>
      <c r="S706" s="3">
        <v>21</v>
      </c>
      <c r="T706" s="54">
        <v>57</v>
      </c>
      <c r="U706" s="54">
        <v>2011</v>
      </c>
      <c r="V706" s="54">
        <v>13</v>
      </c>
      <c r="W706" s="3">
        <v>45.3</v>
      </c>
      <c r="X706" s="3">
        <v>2000</v>
      </c>
      <c r="Y706" s="3">
        <v>24</v>
      </c>
      <c r="Z706" s="54">
        <v>42</v>
      </c>
      <c r="AA706" s="54">
        <v>1966</v>
      </c>
      <c r="AB706" s="54">
        <v>10</v>
      </c>
      <c r="AC706" s="3">
        <v>31</v>
      </c>
      <c r="AD706" s="3">
        <v>1966</v>
      </c>
      <c r="AE706" s="3">
        <v>5</v>
      </c>
      <c r="AF706" s="54">
        <v>64.8</v>
      </c>
      <c r="AG706" s="54">
        <v>2019</v>
      </c>
      <c r="AH706" s="54">
        <v>20</v>
      </c>
      <c r="AI706" s="3">
        <v>54</v>
      </c>
      <c r="AJ706" s="3">
        <v>1978</v>
      </c>
      <c r="AK706" s="3">
        <v>11</v>
      </c>
      <c r="AL706" s="54">
        <v>58</v>
      </c>
      <c r="AM706" s="54">
        <v>1975</v>
      </c>
      <c r="AN706" s="54">
        <v>14</v>
      </c>
      <c r="AO706" s="3">
        <v>39.4</v>
      </c>
      <c r="AP706" s="3">
        <v>1990</v>
      </c>
      <c r="AQ706" s="3">
        <v>2</v>
      </c>
    </row>
    <row r="707" spans="1:43" x14ac:dyDescent="0.25">
      <c r="A707" s="3">
        <v>24030800</v>
      </c>
      <c r="B707" s="3" t="s">
        <v>3282</v>
      </c>
      <c r="C707" s="3">
        <v>5.5338055559999999</v>
      </c>
      <c r="D707" s="3">
        <v>-73.163499999999999</v>
      </c>
      <c r="E707" s="3">
        <v>3200</v>
      </c>
      <c r="F707" s="3" t="s">
        <v>564</v>
      </c>
      <c r="G707" s="3" t="s">
        <v>504</v>
      </c>
      <c r="H707" s="54">
        <v>24</v>
      </c>
      <c r="I707" s="54">
        <v>2005</v>
      </c>
      <c r="J707" s="54">
        <v>14</v>
      </c>
      <c r="K707" s="3">
        <v>44</v>
      </c>
      <c r="L707" s="3">
        <v>1995</v>
      </c>
      <c r="M707" s="3">
        <v>17</v>
      </c>
      <c r="N707" s="54">
        <v>47.5</v>
      </c>
      <c r="O707" s="54">
        <v>2017</v>
      </c>
      <c r="P707" s="54">
        <v>28</v>
      </c>
      <c r="Q707" s="3">
        <v>54</v>
      </c>
      <c r="R707" s="3">
        <v>1982</v>
      </c>
      <c r="S707" s="3">
        <v>8</v>
      </c>
      <c r="T707" s="54">
        <v>50</v>
      </c>
      <c r="U707" s="54">
        <v>1981</v>
      </c>
      <c r="V707" s="54">
        <v>2</v>
      </c>
      <c r="W707" s="3">
        <v>90</v>
      </c>
      <c r="X707" s="3">
        <v>2002</v>
      </c>
      <c r="Y707" s="3">
        <v>6</v>
      </c>
      <c r="Z707" s="54">
        <v>39</v>
      </c>
      <c r="AA707" s="54">
        <v>2010</v>
      </c>
      <c r="AB707" s="54">
        <v>16</v>
      </c>
      <c r="AC707" s="3">
        <v>34</v>
      </c>
      <c r="AD707" s="3">
        <v>1979</v>
      </c>
      <c r="AE707" s="3">
        <v>29</v>
      </c>
      <c r="AF707" s="54">
        <v>36</v>
      </c>
      <c r="AG707" s="54">
        <v>1974</v>
      </c>
      <c r="AH707" s="54">
        <v>17</v>
      </c>
      <c r="AI707" s="3">
        <v>43</v>
      </c>
      <c r="AJ707" s="3">
        <v>1975</v>
      </c>
      <c r="AK707" s="3">
        <v>26</v>
      </c>
      <c r="AL707" s="54">
        <v>51</v>
      </c>
      <c r="AM707" s="54">
        <v>2024</v>
      </c>
      <c r="AN707" s="54">
        <v>12</v>
      </c>
      <c r="AO707" s="3">
        <v>73</v>
      </c>
      <c r="AP707" s="3">
        <v>1995</v>
      </c>
      <c r="AQ707" s="3">
        <v>12</v>
      </c>
    </row>
    <row r="708" spans="1:43" x14ac:dyDescent="0.25">
      <c r="A708" s="3">
        <v>24030820</v>
      </c>
      <c r="B708" s="3" t="s">
        <v>3283</v>
      </c>
      <c r="C708" s="3">
        <v>5.6637222219999996</v>
      </c>
      <c r="D708" s="3">
        <v>-73.21011111</v>
      </c>
      <c r="E708" s="3">
        <v>2780</v>
      </c>
      <c r="F708" s="3" t="s">
        <v>1512</v>
      </c>
      <c r="G708" s="3" t="s">
        <v>504</v>
      </c>
      <c r="H708" s="54">
        <v>22.6</v>
      </c>
      <c r="I708" s="54">
        <v>2022</v>
      </c>
      <c r="J708" s="54">
        <v>25</v>
      </c>
      <c r="K708" s="3">
        <v>52.5</v>
      </c>
      <c r="L708" s="3">
        <v>2017</v>
      </c>
      <c r="M708" s="3">
        <v>28</v>
      </c>
      <c r="N708" s="54">
        <v>65.8</v>
      </c>
      <c r="O708" s="54">
        <v>2018</v>
      </c>
      <c r="P708" s="54">
        <v>31</v>
      </c>
      <c r="Q708" s="3">
        <v>52.1</v>
      </c>
      <c r="R708" s="3">
        <v>2016</v>
      </c>
      <c r="S708" s="3">
        <v>2</v>
      </c>
      <c r="T708" s="54">
        <v>58.8</v>
      </c>
      <c r="U708" s="54">
        <v>2018</v>
      </c>
      <c r="V708" s="54">
        <v>2</v>
      </c>
      <c r="W708" s="3">
        <v>41.7</v>
      </c>
      <c r="X708" s="3">
        <v>1981</v>
      </c>
      <c r="Y708" s="3">
        <v>2</v>
      </c>
      <c r="Z708" s="54">
        <v>37.799999999999997</v>
      </c>
      <c r="AA708" s="54">
        <v>2010</v>
      </c>
      <c r="AB708" s="54">
        <v>16</v>
      </c>
      <c r="AC708" s="3">
        <v>63</v>
      </c>
      <c r="AD708" s="3">
        <v>1977</v>
      </c>
      <c r="AE708" s="3">
        <v>4</v>
      </c>
      <c r="AF708" s="54">
        <v>42.1</v>
      </c>
      <c r="AG708" s="54">
        <v>2000</v>
      </c>
      <c r="AH708" s="54">
        <v>21</v>
      </c>
      <c r="AI708" s="3">
        <v>45.6</v>
      </c>
      <c r="AJ708" s="3">
        <v>2003</v>
      </c>
      <c r="AK708" s="3">
        <v>10</v>
      </c>
      <c r="AL708" s="54">
        <v>48.6</v>
      </c>
      <c r="AM708" s="54">
        <v>2003</v>
      </c>
      <c r="AN708" s="54">
        <v>8</v>
      </c>
      <c r="AO708" s="3">
        <v>55.6</v>
      </c>
      <c r="AP708" s="3">
        <v>2002</v>
      </c>
      <c r="AQ708" s="3">
        <v>20</v>
      </c>
    </row>
    <row r="709" spans="1:43" x14ac:dyDescent="0.25">
      <c r="A709" s="3">
        <v>24030840</v>
      </c>
      <c r="B709" s="3" t="s">
        <v>3284</v>
      </c>
      <c r="C709" s="3">
        <v>5.8916388890000002</v>
      </c>
      <c r="D709" s="3">
        <v>-73.082388890000004</v>
      </c>
      <c r="E709" s="3">
        <v>3650</v>
      </c>
      <c r="F709" s="3" t="s">
        <v>579</v>
      </c>
      <c r="G709" s="3" t="s">
        <v>504</v>
      </c>
      <c r="H709" s="54">
        <v>40.700000000000003</v>
      </c>
      <c r="I709" s="54">
        <v>2012</v>
      </c>
      <c r="J709" s="54">
        <v>17</v>
      </c>
      <c r="K709" s="3">
        <v>59.2</v>
      </c>
      <c r="L709" s="3">
        <v>2014</v>
      </c>
      <c r="M709" s="3">
        <v>19</v>
      </c>
      <c r="N709" s="54">
        <v>51.2</v>
      </c>
      <c r="O709" s="54">
        <v>1991</v>
      </c>
      <c r="P709" s="54">
        <v>2</v>
      </c>
      <c r="Q709" s="3">
        <v>60</v>
      </c>
      <c r="R709" s="3">
        <v>2024</v>
      </c>
      <c r="S709" s="3">
        <v>4</v>
      </c>
      <c r="T709" s="54">
        <v>57.8</v>
      </c>
      <c r="U709" s="54">
        <v>2017</v>
      </c>
      <c r="V709" s="54">
        <v>4</v>
      </c>
      <c r="W709" s="3">
        <v>49</v>
      </c>
      <c r="X709" s="3">
        <v>1984</v>
      </c>
      <c r="Y709" s="3">
        <v>8</v>
      </c>
      <c r="Z709" s="54">
        <v>45</v>
      </c>
      <c r="AA709" s="54">
        <v>1987</v>
      </c>
      <c r="AB709" s="54">
        <v>31</v>
      </c>
      <c r="AC709" s="3">
        <v>40</v>
      </c>
      <c r="AD709" s="3">
        <v>1981</v>
      </c>
      <c r="AE709" s="3">
        <v>24</v>
      </c>
      <c r="AF709" s="54">
        <v>60.2</v>
      </c>
      <c r="AG709" s="54">
        <v>2014</v>
      </c>
      <c r="AH709" s="54">
        <v>26</v>
      </c>
      <c r="AI709" s="3">
        <v>49</v>
      </c>
      <c r="AJ709" s="3">
        <v>2018</v>
      </c>
      <c r="AK709" s="3">
        <v>5</v>
      </c>
      <c r="AL709" s="54">
        <v>55.7</v>
      </c>
      <c r="AM709" s="54">
        <v>2006</v>
      </c>
      <c r="AN709" s="54">
        <v>7</v>
      </c>
      <c r="AO709" s="3">
        <v>38.5</v>
      </c>
      <c r="AP709" s="3">
        <v>1993</v>
      </c>
      <c r="AQ709" s="3">
        <v>19</v>
      </c>
    </row>
    <row r="710" spans="1:43" x14ac:dyDescent="0.25">
      <c r="A710" s="3">
        <v>24030850</v>
      </c>
      <c r="B710" s="3" t="s">
        <v>3285</v>
      </c>
      <c r="C710" s="3">
        <v>6.232583333</v>
      </c>
      <c r="D710" s="3">
        <v>-72.781194439999993</v>
      </c>
      <c r="E710" s="3">
        <v>2500</v>
      </c>
      <c r="F710" s="3" t="s">
        <v>2198</v>
      </c>
      <c r="G710" s="3" t="s">
        <v>50</v>
      </c>
      <c r="H710" s="54">
        <v>53.8</v>
      </c>
      <c r="I710" s="54">
        <v>1987</v>
      </c>
      <c r="J710" s="54">
        <v>31</v>
      </c>
      <c r="K710" s="3">
        <v>42</v>
      </c>
      <c r="L710" s="3">
        <v>1981</v>
      </c>
      <c r="M710" s="3">
        <v>13</v>
      </c>
      <c r="N710" s="54">
        <v>63.8</v>
      </c>
      <c r="O710" s="54">
        <v>2025</v>
      </c>
      <c r="P710" s="54">
        <v>17</v>
      </c>
      <c r="Q710" s="3">
        <v>72</v>
      </c>
      <c r="R710" s="3">
        <v>1987</v>
      </c>
      <c r="S710" s="3">
        <v>30</v>
      </c>
      <c r="T710" s="54">
        <v>68.5</v>
      </c>
      <c r="U710" s="54">
        <v>2019</v>
      </c>
      <c r="V710" s="54">
        <v>27</v>
      </c>
      <c r="W710" s="3">
        <v>48</v>
      </c>
      <c r="X710" s="3">
        <v>1983</v>
      </c>
      <c r="Y710" s="3">
        <v>10</v>
      </c>
      <c r="Z710" s="54">
        <v>33.9</v>
      </c>
      <c r="AA710" s="54">
        <v>1993</v>
      </c>
      <c r="AB710" s="54">
        <v>2</v>
      </c>
      <c r="AC710" s="3">
        <v>44.7</v>
      </c>
      <c r="AD710" s="3">
        <v>2010</v>
      </c>
      <c r="AE710" s="3">
        <v>31</v>
      </c>
      <c r="AF710" s="54">
        <v>81.5</v>
      </c>
      <c r="AG710" s="54">
        <v>1984</v>
      </c>
      <c r="AH710" s="54">
        <v>10</v>
      </c>
      <c r="AI710" s="3">
        <v>87.5</v>
      </c>
      <c r="AJ710" s="3">
        <v>1984</v>
      </c>
      <c r="AK710" s="3">
        <v>19</v>
      </c>
      <c r="AL710" s="54">
        <v>116</v>
      </c>
      <c r="AM710" s="54">
        <v>2014</v>
      </c>
      <c r="AN710" s="54">
        <v>23</v>
      </c>
      <c r="AO710" s="3">
        <v>48.2</v>
      </c>
      <c r="AP710" s="3">
        <v>2010</v>
      </c>
      <c r="AQ710" s="3">
        <v>2</v>
      </c>
    </row>
    <row r="711" spans="1:43" x14ac:dyDescent="0.25">
      <c r="A711" s="3">
        <v>24030860</v>
      </c>
      <c r="B711" s="3" t="s">
        <v>3286</v>
      </c>
      <c r="C711" s="3">
        <v>6.1007222219999999</v>
      </c>
      <c r="D711" s="3">
        <v>-72.866666670000001</v>
      </c>
      <c r="E711" s="3">
        <v>2800</v>
      </c>
      <c r="F711" s="3" t="s">
        <v>1514</v>
      </c>
      <c r="G711" s="3" t="s">
        <v>504</v>
      </c>
      <c r="H711" s="54">
        <v>27.6</v>
      </c>
      <c r="I711" s="54">
        <v>1984</v>
      </c>
      <c r="J711" s="54">
        <v>19</v>
      </c>
      <c r="K711" s="3">
        <v>37</v>
      </c>
      <c r="L711" s="3">
        <v>2024</v>
      </c>
      <c r="M711" s="3">
        <v>2</v>
      </c>
      <c r="N711" s="54">
        <v>38</v>
      </c>
      <c r="O711" s="54">
        <v>2021</v>
      </c>
      <c r="P711" s="54">
        <v>23</v>
      </c>
      <c r="Q711" s="3">
        <v>39.1</v>
      </c>
      <c r="R711" s="3">
        <v>1989</v>
      </c>
      <c r="S711" s="3">
        <v>29</v>
      </c>
      <c r="T711" s="54">
        <v>67.099999999999994</v>
      </c>
      <c r="U711" s="54">
        <v>1983</v>
      </c>
      <c r="V711" s="54">
        <v>18</v>
      </c>
      <c r="W711" s="3">
        <v>37.9</v>
      </c>
      <c r="X711" s="3">
        <v>1988</v>
      </c>
      <c r="Y711" s="3">
        <v>17</v>
      </c>
      <c r="Z711" s="54">
        <v>31</v>
      </c>
      <c r="AA711" s="54">
        <v>2011</v>
      </c>
      <c r="AB711" s="54">
        <v>29</v>
      </c>
      <c r="AC711" s="3">
        <v>36.6</v>
      </c>
      <c r="AD711" s="3">
        <v>1999</v>
      </c>
      <c r="AE711" s="3">
        <v>21</v>
      </c>
      <c r="AF711" s="54">
        <v>56.4</v>
      </c>
      <c r="AG711" s="54">
        <v>1987</v>
      </c>
      <c r="AH711" s="54">
        <v>13</v>
      </c>
      <c r="AI711" s="3">
        <v>40.700000000000003</v>
      </c>
      <c r="AJ711" s="3">
        <v>1986</v>
      </c>
      <c r="AK711" s="3">
        <v>5</v>
      </c>
      <c r="AL711" s="54">
        <v>42.6</v>
      </c>
      <c r="AM711" s="54">
        <v>1991</v>
      </c>
      <c r="AN711" s="54">
        <v>10</v>
      </c>
      <c r="AO711" s="3">
        <v>53</v>
      </c>
      <c r="AP711" s="3">
        <v>1998</v>
      </c>
      <c r="AQ711" s="3">
        <v>8</v>
      </c>
    </row>
    <row r="712" spans="1:43" x14ac:dyDescent="0.25">
      <c r="A712" s="3">
        <v>24030940</v>
      </c>
      <c r="B712" s="3" t="s">
        <v>3287</v>
      </c>
      <c r="C712" s="3">
        <v>5.7560555559999997</v>
      </c>
      <c r="D712" s="3">
        <v>-72.907888889999995</v>
      </c>
      <c r="E712" s="3">
        <v>2500</v>
      </c>
      <c r="F712" s="3" t="s">
        <v>569</v>
      </c>
      <c r="G712" s="3" t="s">
        <v>504</v>
      </c>
      <c r="H712" s="54">
        <v>32.299999999999997</v>
      </c>
      <c r="I712" s="54">
        <v>1996</v>
      </c>
      <c r="J712" s="54">
        <v>16</v>
      </c>
      <c r="K712" s="3">
        <v>37.200000000000003</v>
      </c>
      <c r="L712" s="3">
        <v>1985</v>
      </c>
      <c r="M712" s="3">
        <v>24</v>
      </c>
      <c r="N712" s="54">
        <v>45.3</v>
      </c>
      <c r="O712" s="54">
        <v>2020</v>
      </c>
      <c r="P712" s="54">
        <v>13</v>
      </c>
      <c r="Q712" s="3">
        <v>118</v>
      </c>
      <c r="R712" s="3">
        <v>2003</v>
      </c>
      <c r="S712" s="3">
        <v>6</v>
      </c>
      <c r="T712" s="54">
        <v>80.5</v>
      </c>
      <c r="U712" s="54">
        <v>2022</v>
      </c>
      <c r="V712" s="54">
        <v>17</v>
      </c>
      <c r="W712" s="3">
        <v>41.5</v>
      </c>
      <c r="X712" s="3">
        <v>1996</v>
      </c>
      <c r="Y712" s="3">
        <v>27</v>
      </c>
      <c r="Z712" s="54">
        <v>28.7</v>
      </c>
      <c r="AA712" s="54">
        <v>2001</v>
      </c>
      <c r="AB712" s="54">
        <v>7</v>
      </c>
      <c r="AC712" s="3">
        <v>22</v>
      </c>
      <c r="AD712" s="3">
        <v>2008</v>
      </c>
      <c r="AE712" s="3">
        <v>21</v>
      </c>
      <c r="AF712" s="54">
        <v>39.299999999999997</v>
      </c>
      <c r="AG712" s="54">
        <v>2019</v>
      </c>
      <c r="AH712" s="54">
        <v>20</v>
      </c>
      <c r="AI712" s="3">
        <v>61.5</v>
      </c>
      <c r="AJ712" s="3">
        <v>2015</v>
      </c>
      <c r="AK712" s="3">
        <v>31</v>
      </c>
      <c r="AL712" s="54">
        <v>52.5</v>
      </c>
      <c r="AM712" s="54">
        <v>1988</v>
      </c>
      <c r="AN712" s="54">
        <v>5</v>
      </c>
      <c r="AO712" s="3">
        <v>61.8</v>
      </c>
      <c r="AP712" s="3">
        <v>1999</v>
      </c>
      <c r="AQ712" s="3">
        <v>3</v>
      </c>
    </row>
    <row r="713" spans="1:43" x14ac:dyDescent="0.25">
      <c r="A713" s="3">
        <v>24035010</v>
      </c>
      <c r="B713" s="3" t="s">
        <v>3288</v>
      </c>
      <c r="C713" s="3">
        <v>6.2481111110000001</v>
      </c>
      <c r="D713" s="3">
        <v>-72.548888890000001</v>
      </c>
      <c r="E713" s="3">
        <v>2950</v>
      </c>
      <c r="F713" s="3" t="s">
        <v>1458</v>
      </c>
      <c r="G713" s="3" t="s">
        <v>504</v>
      </c>
      <c r="H713" s="54">
        <v>55.2</v>
      </c>
      <c r="I713" s="54">
        <v>1989</v>
      </c>
      <c r="J713" s="54">
        <v>3</v>
      </c>
      <c r="K713" s="3">
        <v>66.2</v>
      </c>
      <c r="L713" s="3">
        <v>2013</v>
      </c>
      <c r="M713" s="3">
        <v>4</v>
      </c>
      <c r="N713" s="54">
        <v>108</v>
      </c>
      <c r="O713" s="54">
        <v>2009</v>
      </c>
      <c r="P713" s="54">
        <v>31</v>
      </c>
      <c r="Q713" s="3">
        <v>46</v>
      </c>
      <c r="R713" s="3">
        <v>2012</v>
      </c>
      <c r="S713" s="3">
        <v>20</v>
      </c>
      <c r="T713" s="54">
        <v>50</v>
      </c>
      <c r="U713" s="54">
        <v>1997</v>
      </c>
      <c r="V713" s="54">
        <v>26</v>
      </c>
      <c r="W713" s="3">
        <v>25</v>
      </c>
      <c r="X713" s="3">
        <v>2000</v>
      </c>
      <c r="Y713" s="3">
        <v>24</v>
      </c>
      <c r="Z713" s="54">
        <v>33</v>
      </c>
      <c r="AA713" s="54">
        <v>2015</v>
      </c>
      <c r="AB713" s="54">
        <v>22</v>
      </c>
      <c r="AC713" s="3">
        <v>36.299999999999997</v>
      </c>
      <c r="AD713" s="3">
        <v>2017</v>
      </c>
      <c r="AE713" s="3">
        <v>18</v>
      </c>
      <c r="AF713" s="54">
        <v>52</v>
      </c>
      <c r="AG713" s="54">
        <v>2008</v>
      </c>
      <c r="AH713" s="54">
        <v>3</v>
      </c>
      <c r="AI713" s="3">
        <v>46.5</v>
      </c>
      <c r="AJ713" s="3">
        <v>1987</v>
      </c>
      <c r="AK713" s="3">
        <v>30</v>
      </c>
      <c r="AL713" s="54">
        <v>57.6</v>
      </c>
      <c r="AM713" s="54">
        <v>2016</v>
      </c>
      <c r="AN713" s="54">
        <v>30</v>
      </c>
      <c r="AO713" s="3">
        <v>65</v>
      </c>
      <c r="AP713" s="3">
        <v>1986</v>
      </c>
      <c r="AQ713" s="3">
        <v>4</v>
      </c>
    </row>
    <row r="714" spans="1:43" x14ac:dyDescent="0.25">
      <c r="A714" s="3">
        <v>24035020</v>
      </c>
      <c r="B714" s="3" t="s">
        <v>3289</v>
      </c>
      <c r="C714" s="3">
        <v>5.9072777780000001</v>
      </c>
      <c r="D714" s="3">
        <v>-72.810611109999996</v>
      </c>
      <c r="E714" s="3">
        <v>2575</v>
      </c>
      <c r="F714" s="3" t="s">
        <v>591</v>
      </c>
      <c r="G714" s="3" t="s">
        <v>504</v>
      </c>
      <c r="H714" s="54">
        <v>21.6</v>
      </c>
      <c r="I714" s="54">
        <v>2000</v>
      </c>
      <c r="J714" s="54">
        <v>10</v>
      </c>
      <c r="K714" s="3">
        <v>45</v>
      </c>
      <c r="L714" s="3">
        <v>2025</v>
      </c>
      <c r="M714" s="3">
        <v>28</v>
      </c>
      <c r="N714" s="54">
        <v>65</v>
      </c>
      <c r="O714" s="54">
        <v>1995</v>
      </c>
      <c r="P714" s="54">
        <v>28</v>
      </c>
      <c r="Q714" s="3">
        <v>47</v>
      </c>
      <c r="R714" s="3">
        <v>2015</v>
      </c>
      <c r="S714" s="3">
        <v>17</v>
      </c>
      <c r="T714" s="54">
        <v>45.8</v>
      </c>
      <c r="U714" s="54">
        <v>2001</v>
      </c>
      <c r="V714" s="54">
        <v>8</v>
      </c>
      <c r="W714" s="3">
        <v>35.799999999999997</v>
      </c>
      <c r="X714" s="3">
        <v>2004</v>
      </c>
      <c r="Y714" s="3">
        <v>11</v>
      </c>
      <c r="Z714" s="54">
        <v>25.5</v>
      </c>
      <c r="AA714" s="54">
        <v>2010</v>
      </c>
      <c r="AB714" s="54">
        <v>22</v>
      </c>
      <c r="AC714" s="3">
        <v>23.6</v>
      </c>
      <c r="AD714" s="3">
        <v>2008</v>
      </c>
      <c r="AE714" s="3">
        <v>21</v>
      </c>
      <c r="AF714" s="54">
        <v>35.200000000000003</v>
      </c>
      <c r="AG714" s="54">
        <v>2024</v>
      </c>
      <c r="AH714" s="54">
        <v>28</v>
      </c>
      <c r="AI714" s="3">
        <v>40.200000000000003</v>
      </c>
      <c r="AJ714" s="3">
        <v>2005</v>
      </c>
      <c r="AK714" s="3">
        <v>28</v>
      </c>
      <c r="AL714" s="54">
        <v>46.7</v>
      </c>
      <c r="AM714" s="54">
        <v>2008</v>
      </c>
      <c r="AN714" s="54">
        <v>14</v>
      </c>
      <c r="AO714" s="3">
        <v>62.4</v>
      </c>
      <c r="AP714" s="3">
        <v>2006</v>
      </c>
      <c r="AQ714" s="3">
        <v>16</v>
      </c>
    </row>
    <row r="715" spans="1:43" x14ac:dyDescent="0.25">
      <c r="A715" s="3">
        <v>24035040</v>
      </c>
      <c r="B715" s="3" t="s">
        <v>3290</v>
      </c>
      <c r="C715" s="3">
        <v>5.5791944439999996</v>
      </c>
      <c r="D715" s="3">
        <v>-73.208777777999998</v>
      </c>
      <c r="E715" s="3">
        <v>2700</v>
      </c>
      <c r="F715" s="3" t="s">
        <v>564</v>
      </c>
      <c r="G715" s="3" t="s">
        <v>504</v>
      </c>
      <c r="H715" s="54">
        <v>62.7</v>
      </c>
      <c r="I715" s="54">
        <v>2009</v>
      </c>
      <c r="J715" s="54">
        <v>23</v>
      </c>
      <c r="K715" s="3">
        <v>60.5</v>
      </c>
      <c r="L715" s="3">
        <v>2022</v>
      </c>
      <c r="M715" s="3">
        <v>21</v>
      </c>
      <c r="N715" s="54">
        <v>48</v>
      </c>
      <c r="O715" s="54">
        <v>2008</v>
      </c>
      <c r="P715" s="54">
        <v>5</v>
      </c>
      <c r="Q715" s="3">
        <v>41.3</v>
      </c>
      <c r="R715" s="3">
        <v>2011</v>
      </c>
      <c r="S715" s="3">
        <v>16</v>
      </c>
      <c r="T715" s="54">
        <v>40.700000000000003</v>
      </c>
      <c r="U715" s="54">
        <v>2011</v>
      </c>
      <c r="V715" s="54">
        <v>13</v>
      </c>
      <c r="W715" s="3">
        <v>40.700000000000003</v>
      </c>
      <c r="X715" s="3">
        <v>2022</v>
      </c>
      <c r="Y715" s="3">
        <v>7</v>
      </c>
      <c r="Z715" s="54">
        <v>44.2</v>
      </c>
      <c r="AA715" s="54">
        <v>1996</v>
      </c>
      <c r="AB715" s="54">
        <v>8</v>
      </c>
      <c r="AC715" s="3">
        <v>36.299999999999997</v>
      </c>
      <c r="AD715" s="3">
        <v>1995</v>
      </c>
      <c r="AE715" s="3">
        <v>3</v>
      </c>
      <c r="AF715" s="54">
        <v>33.700000000000003</v>
      </c>
      <c r="AG715" s="54">
        <v>1999</v>
      </c>
      <c r="AH715" s="54">
        <v>10</v>
      </c>
      <c r="AI715" s="3">
        <v>40.700000000000003</v>
      </c>
      <c r="AJ715" s="3">
        <v>1994</v>
      </c>
      <c r="AK715" s="3">
        <v>12</v>
      </c>
      <c r="AL715" s="54">
        <v>71.400000000000006</v>
      </c>
      <c r="AM715" s="54">
        <v>2018</v>
      </c>
      <c r="AN715" s="54">
        <v>23</v>
      </c>
      <c r="AO715" s="3">
        <v>34</v>
      </c>
      <c r="AP715" s="3">
        <v>1995</v>
      </c>
      <c r="AQ715" s="3">
        <v>3</v>
      </c>
    </row>
    <row r="716" spans="1:43" x14ac:dyDescent="0.25">
      <c r="A716" s="3">
        <v>24035070</v>
      </c>
      <c r="B716" s="3" t="s">
        <v>3291</v>
      </c>
      <c r="C716" s="3">
        <v>6.463472222</v>
      </c>
      <c r="D716" s="3">
        <v>-72.409194439999993</v>
      </c>
      <c r="E716" s="3">
        <v>2963</v>
      </c>
      <c r="F716" s="3" t="s">
        <v>1455</v>
      </c>
      <c r="G716" s="3" t="s">
        <v>504</v>
      </c>
      <c r="H716" s="54">
        <v>32.5</v>
      </c>
      <c r="I716" s="54">
        <v>1999</v>
      </c>
      <c r="J716" s="54">
        <v>11</v>
      </c>
      <c r="K716" s="3">
        <v>32.6</v>
      </c>
      <c r="L716" s="3">
        <v>2011</v>
      </c>
      <c r="M716" s="3">
        <v>9</v>
      </c>
      <c r="N716" s="54">
        <v>60.8</v>
      </c>
      <c r="O716" s="54">
        <v>2018</v>
      </c>
      <c r="P716" s="54">
        <v>20</v>
      </c>
      <c r="Q716" s="3">
        <v>46.9</v>
      </c>
      <c r="R716" s="3">
        <v>2013</v>
      </c>
      <c r="S716" s="3">
        <v>25</v>
      </c>
      <c r="T716" s="54">
        <v>78</v>
      </c>
      <c r="U716" s="54">
        <v>2017</v>
      </c>
      <c r="V716" s="54">
        <v>1</v>
      </c>
      <c r="W716" s="3">
        <v>34.1</v>
      </c>
      <c r="X716" s="3">
        <v>2021</v>
      </c>
      <c r="Y716" s="3">
        <v>2</v>
      </c>
      <c r="Z716" s="54">
        <v>26.2</v>
      </c>
      <c r="AA716" s="54">
        <v>2010</v>
      </c>
      <c r="AB716" s="54">
        <v>15</v>
      </c>
      <c r="AC716" s="3">
        <v>33.700000000000003</v>
      </c>
      <c r="AD716" s="3">
        <v>2021</v>
      </c>
      <c r="AE716" s="3">
        <v>31</v>
      </c>
      <c r="AF716" s="54">
        <v>36.200000000000003</v>
      </c>
      <c r="AG716" s="54">
        <v>2005</v>
      </c>
      <c r="AH716" s="54">
        <v>25</v>
      </c>
      <c r="AI716" s="3">
        <v>47.1</v>
      </c>
      <c r="AJ716" s="3">
        <v>2014</v>
      </c>
      <c r="AK716" s="3">
        <v>7</v>
      </c>
      <c r="AL716" s="54">
        <v>51.5</v>
      </c>
      <c r="AM716" s="54">
        <v>2013</v>
      </c>
      <c r="AN716" s="54">
        <v>29</v>
      </c>
      <c r="AO716" s="3">
        <v>29.5</v>
      </c>
      <c r="AP716" s="3">
        <v>2001</v>
      </c>
      <c r="AQ716" s="3">
        <v>18</v>
      </c>
    </row>
    <row r="717" spans="1:43" x14ac:dyDescent="0.25">
      <c r="A717" s="3">
        <v>24035120</v>
      </c>
      <c r="B717" s="3" t="s">
        <v>3292</v>
      </c>
      <c r="C717" s="3">
        <v>5.8024444439999998</v>
      </c>
      <c r="D717" s="3">
        <v>-73.074472220000004</v>
      </c>
      <c r="E717" s="3">
        <v>2485</v>
      </c>
      <c r="F717" s="3" t="s">
        <v>579</v>
      </c>
      <c r="G717" s="3" t="s">
        <v>504</v>
      </c>
      <c r="H717" s="54">
        <v>36.1</v>
      </c>
      <c r="I717" s="54">
        <v>1972</v>
      </c>
      <c r="J717" s="54">
        <v>22</v>
      </c>
      <c r="K717" s="3">
        <v>36.700000000000003</v>
      </c>
      <c r="L717" s="3">
        <v>2013</v>
      </c>
      <c r="M717" s="3">
        <v>6</v>
      </c>
      <c r="N717" s="54">
        <v>56.4</v>
      </c>
      <c r="O717" s="54">
        <v>2018</v>
      </c>
      <c r="P717" s="54">
        <v>23</v>
      </c>
      <c r="Q717" s="3">
        <v>67.599999999999994</v>
      </c>
      <c r="R717" s="3">
        <v>2010</v>
      </c>
      <c r="S717" s="3">
        <v>14</v>
      </c>
      <c r="T717" s="54">
        <v>66.2</v>
      </c>
      <c r="U717" s="54">
        <v>1978</v>
      </c>
      <c r="V717" s="54">
        <v>25</v>
      </c>
      <c r="W717" s="3">
        <v>38</v>
      </c>
      <c r="X717" s="3">
        <v>1962</v>
      </c>
      <c r="Y717" s="3">
        <v>23</v>
      </c>
      <c r="Z717" s="54">
        <v>35.6</v>
      </c>
      <c r="AA717" s="54">
        <v>1978</v>
      </c>
      <c r="AB717" s="54">
        <v>13</v>
      </c>
      <c r="AC717" s="3">
        <v>42.3</v>
      </c>
      <c r="AD717" s="3">
        <v>2017</v>
      </c>
      <c r="AE717" s="3">
        <v>19</v>
      </c>
      <c r="AF717" s="54">
        <v>76</v>
      </c>
      <c r="AG717" s="54">
        <v>2012</v>
      </c>
      <c r="AH717" s="54">
        <v>19</v>
      </c>
      <c r="AI717" s="3">
        <v>48.3</v>
      </c>
      <c r="AJ717" s="3">
        <v>1980</v>
      </c>
      <c r="AK717" s="3">
        <v>3</v>
      </c>
      <c r="AL717" s="54">
        <v>49</v>
      </c>
      <c r="AM717" s="54">
        <v>1990</v>
      </c>
      <c r="AN717" s="54">
        <v>2</v>
      </c>
      <c r="AO717" s="3">
        <v>42.6</v>
      </c>
      <c r="AP717" s="3">
        <v>1976</v>
      </c>
      <c r="AQ717" s="3">
        <v>15</v>
      </c>
    </row>
    <row r="718" spans="1:43" x14ac:dyDescent="0.25">
      <c r="A718" s="3">
        <v>24035130</v>
      </c>
      <c r="B718" s="3" t="s">
        <v>3293</v>
      </c>
      <c r="C718" s="3">
        <v>5.5430774999999999</v>
      </c>
      <c r="D718" s="3">
        <v>-73.360813059999998</v>
      </c>
      <c r="E718" s="3">
        <v>2690</v>
      </c>
      <c r="F718" s="3" t="s">
        <v>597</v>
      </c>
      <c r="G718" s="3" t="s">
        <v>504</v>
      </c>
      <c r="H718" s="54">
        <v>31.6</v>
      </c>
      <c r="I718" s="54">
        <v>1969</v>
      </c>
      <c r="J718" s="54">
        <v>18</v>
      </c>
      <c r="K718" s="3">
        <v>31.1</v>
      </c>
      <c r="L718" s="3">
        <v>2022</v>
      </c>
      <c r="M718" s="3">
        <v>27</v>
      </c>
      <c r="N718" s="54">
        <v>53.2</v>
      </c>
      <c r="O718" s="54">
        <v>2021</v>
      </c>
      <c r="P718" s="54">
        <v>19</v>
      </c>
      <c r="Q718" s="3">
        <v>56.4</v>
      </c>
      <c r="R718" s="3">
        <v>2012</v>
      </c>
      <c r="S718" s="3">
        <v>21</v>
      </c>
      <c r="T718" s="54">
        <v>41.5</v>
      </c>
      <c r="U718" s="54">
        <v>2002</v>
      </c>
      <c r="V718" s="54">
        <v>28</v>
      </c>
      <c r="W718" s="3">
        <v>36.200000000000003</v>
      </c>
      <c r="X718" s="3">
        <v>2000</v>
      </c>
      <c r="Y718" s="3">
        <v>24</v>
      </c>
      <c r="Z718" s="54">
        <v>28</v>
      </c>
      <c r="AA718" s="54">
        <v>2010</v>
      </c>
      <c r="AB718" s="54">
        <v>8</v>
      </c>
      <c r="AC718" s="3">
        <v>23.1</v>
      </c>
      <c r="AD718" s="3">
        <v>1979</v>
      </c>
      <c r="AE718" s="3">
        <v>30</v>
      </c>
      <c r="AF718" s="54">
        <v>45.7</v>
      </c>
      <c r="AG718" s="54">
        <v>1980</v>
      </c>
      <c r="AH718" s="54">
        <v>29</v>
      </c>
      <c r="AI718" s="3">
        <v>66.900000000000006</v>
      </c>
      <c r="AJ718" s="3">
        <v>1995</v>
      </c>
      <c r="AK718" s="3">
        <v>8</v>
      </c>
      <c r="AL718" s="54">
        <v>42.3</v>
      </c>
      <c r="AM718" s="54">
        <v>1985</v>
      </c>
      <c r="AN718" s="54">
        <v>4</v>
      </c>
      <c r="AO718" s="3">
        <v>27.8</v>
      </c>
      <c r="AP718" s="3">
        <v>2013</v>
      </c>
      <c r="AQ718" s="3">
        <v>7</v>
      </c>
    </row>
    <row r="719" spans="1:43" x14ac:dyDescent="0.25">
      <c r="A719" s="3">
        <v>24035150</v>
      </c>
      <c r="B719" s="3" t="s">
        <v>3294</v>
      </c>
      <c r="C719" s="3">
        <v>5.7815833330000004</v>
      </c>
      <c r="D719" s="3">
        <v>-72.894305560000006</v>
      </c>
      <c r="E719" s="3">
        <v>2530</v>
      </c>
      <c r="F719" s="3" t="s">
        <v>1469</v>
      </c>
      <c r="G719" s="3" t="s">
        <v>504</v>
      </c>
      <c r="H719" s="54">
        <v>44.8</v>
      </c>
      <c r="I719" s="54">
        <v>2006</v>
      </c>
      <c r="J719" s="54">
        <v>3</v>
      </c>
      <c r="K719" s="3">
        <v>36</v>
      </c>
      <c r="L719" s="3">
        <v>1990</v>
      </c>
      <c r="M719" s="3">
        <v>8</v>
      </c>
      <c r="N719" s="54">
        <v>40.4</v>
      </c>
      <c r="O719" s="54">
        <v>1989</v>
      </c>
      <c r="P719" s="54">
        <v>14</v>
      </c>
      <c r="Q719" s="3">
        <v>44.5</v>
      </c>
      <c r="R719" s="3">
        <v>2010</v>
      </c>
      <c r="S719" s="3">
        <v>3</v>
      </c>
      <c r="T719" s="54">
        <v>48.7</v>
      </c>
      <c r="U719" s="54">
        <v>1995</v>
      </c>
      <c r="V719" s="54">
        <v>6</v>
      </c>
      <c r="W719" s="3">
        <v>35</v>
      </c>
      <c r="X719" s="3">
        <v>1979</v>
      </c>
      <c r="Y719" s="3">
        <v>7</v>
      </c>
      <c r="Z719" s="54">
        <v>42.3</v>
      </c>
      <c r="AA719" s="54">
        <v>2004</v>
      </c>
      <c r="AB719" s="54">
        <v>8</v>
      </c>
      <c r="AC719" s="3">
        <v>24.6</v>
      </c>
      <c r="AD719" s="3">
        <v>2008</v>
      </c>
      <c r="AE719" s="3">
        <v>21</v>
      </c>
      <c r="AF719" s="54">
        <v>35</v>
      </c>
      <c r="AG719" s="54">
        <v>1996</v>
      </c>
      <c r="AH719" s="54">
        <v>8</v>
      </c>
      <c r="AI719" s="3">
        <v>47</v>
      </c>
      <c r="AJ719" s="3">
        <v>1979</v>
      </c>
      <c r="AK719" s="3">
        <v>6</v>
      </c>
      <c r="AL719" s="54">
        <v>65.2</v>
      </c>
      <c r="AM719" s="54">
        <v>2010</v>
      </c>
      <c r="AN719" s="54">
        <v>23</v>
      </c>
      <c r="AO719" s="3">
        <v>47.5</v>
      </c>
      <c r="AP719" s="3">
        <v>2006</v>
      </c>
      <c r="AQ719" s="3">
        <v>4</v>
      </c>
    </row>
    <row r="720" spans="1:43" x14ac:dyDescent="0.25">
      <c r="A720" s="3">
        <v>24035240</v>
      </c>
      <c r="B720" s="3" t="s">
        <v>3295</v>
      </c>
      <c r="C720" s="3">
        <v>6.4100833330000002</v>
      </c>
      <c r="D720" s="3">
        <v>-72.375194440000001</v>
      </c>
      <c r="E720" s="3">
        <v>3716</v>
      </c>
      <c r="F720" s="3" t="s">
        <v>1455</v>
      </c>
      <c r="G720" s="3" t="s">
        <v>504</v>
      </c>
      <c r="H720" s="54">
        <v>25</v>
      </c>
      <c r="I720" s="54">
        <v>1984</v>
      </c>
      <c r="J720" s="54">
        <v>19</v>
      </c>
      <c r="K720" s="3">
        <v>35.5</v>
      </c>
      <c r="L720" s="3">
        <v>2011</v>
      </c>
      <c r="M720" s="3">
        <v>15</v>
      </c>
      <c r="N720" s="54">
        <v>47.8</v>
      </c>
      <c r="O720" s="54">
        <v>1993</v>
      </c>
      <c r="P720" s="54">
        <v>21</v>
      </c>
      <c r="Q720" s="3">
        <v>60.2</v>
      </c>
      <c r="R720" s="3">
        <v>2010</v>
      </c>
      <c r="S720" s="3">
        <v>9</v>
      </c>
      <c r="T720" s="54">
        <v>43.5</v>
      </c>
      <c r="U720" s="54">
        <v>1976</v>
      </c>
      <c r="V720" s="54">
        <v>9</v>
      </c>
      <c r="W720" s="3">
        <v>30.7</v>
      </c>
      <c r="X720" s="3">
        <v>2008</v>
      </c>
      <c r="Y720" s="3">
        <v>4</v>
      </c>
      <c r="Z720" s="54">
        <v>29</v>
      </c>
      <c r="AA720" s="54">
        <v>1994</v>
      </c>
      <c r="AB720" s="54">
        <v>8</v>
      </c>
      <c r="AC720" s="3">
        <v>41.1</v>
      </c>
      <c r="AD720" s="3">
        <v>1981</v>
      </c>
      <c r="AE720" s="3">
        <v>23</v>
      </c>
      <c r="AF720" s="54">
        <v>48.3</v>
      </c>
      <c r="AG720" s="54">
        <v>2010</v>
      </c>
      <c r="AH720" s="54">
        <v>12</v>
      </c>
      <c r="AI720" s="3">
        <v>65</v>
      </c>
      <c r="AJ720" s="3">
        <v>2010</v>
      </c>
      <c r="AK720" s="3">
        <v>19</v>
      </c>
      <c r="AL720" s="54">
        <v>34.6</v>
      </c>
      <c r="AM720" s="54">
        <v>1989</v>
      </c>
      <c r="AN720" s="54">
        <v>17</v>
      </c>
      <c r="AO720" s="3">
        <v>38</v>
      </c>
      <c r="AP720" s="3">
        <v>1992</v>
      </c>
      <c r="AQ720" s="3">
        <v>21</v>
      </c>
    </row>
    <row r="721" spans="1:43" x14ac:dyDescent="0.25">
      <c r="A721" s="3">
        <v>24035260</v>
      </c>
      <c r="B721" s="3" t="s">
        <v>3296</v>
      </c>
      <c r="C721" s="3">
        <v>6.5207222219999998</v>
      </c>
      <c r="D721" s="3">
        <v>-72.696611110000006</v>
      </c>
      <c r="E721" s="3">
        <v>1160</v>
      </c>
      <c r="F721" s="3" t="s">
        <v>525</v>
      </c>
      <c r="G721" s="3" t="s">
        <v>50</v>
      </c>
      <c r="H721" s="54">
        <v>50.5</v>
      </c>
      <c r="I721" s="54">
        <v>2023</v>
      </c>
      <c r="J721" s="54">
        <v>7</v>
      </c>
      <c r="K721" s="3">
        <v>37.5</v>
      </c>
      <c r="L721" s="3">
        <v>2011</v>
      </c>
      <c r="M721" s="3">
        <v>16</v>
      </c>
      <c r="N721" s="54">
        <v>57.7</v>
      </c>
      <c r="O721" s="54">
        <v>2023</v>
      </c>
      <c r="P721" s="54">
        <v>15</v>
      </c>
      <c r="Q721" s="3">
        <v>85.8</v>
      </c>
      <c r="R721" s="3">
        <v>2025</v>
      </c>
      <c r="S721" s="3">
        <v>20</v>
      </c>
      <c r="T721" s="54">
        <v>59.5</v>
      </c>
      <c r="U721" s="54">
        <v>2013</v>
      </c>
      <c r="V721" s="54">
        <v>2</v>
      </c>
      <c r="W721" s="3">
        <v>37.5</v>
      </c>
      <c r="X721" s="3">
        <v>2018</v>
      </c>
      <c r="Y721" s="3">
        <v>2</v>
      </c>
      <c r="Z721" s="54">
        <v>41.3</v>
      </c>
      <c r="AA721" s="54">
        <v>1998</v>
      </c>
      <c r="AB721" s="54">
        <v>2</v>
      </c>
      <c r="AC721" s="3">
        <v>59.2</v>
      </c>
      <c r="AD721" s="3">
        <v>2011</v>
      </c>
      <c r="AE721" s="3">
        <v>15</v>
      </c>
      <c r="AF721" s="54">
        <v>66.5</v>
      </c>
      <c r="AG721" s="54">
        <v>2004</v>
      </c>
      <c r="AH721" s="54">
        <v>22</v>
      </c>
      <c r="AI721" s="3">
        <v>77.900000000000006</v>
      </c>
      <c r="AJ721" s="3">
        <v>2010</v>
      </c>
      <c r="AK721" s="3">
        <v>28</v>
      </c>
      <c r="AL721" s="54">
        <v>38.4</v>
      </c>
      <c r="AM721" s="54">
        <v>2007</v>
      </c>
      <c r="AN721" s="54">
        <v>23</v>
      </c>
      <c r="AO721" s="3">
        <v>49.3</v>
      </c>
      <c r="AP721" s="3">
        <v>1976</v>
      </c>
      <c r="AQ721" s="3">
        <v>15</v>
      </c>
    </row>
    <row r="722" spans="1:43" x14ac:dyDescent="0.25">
      <c r="A722" s="3">
        <v>24035310</v>
      </c>
      <c r="B722" s="3" t="s">
        <v>3297</v>
      </c>
      <c r="C722" s="3">
        <v>6.5495277779999999</v>
      </c>
      <c r="D722" s="3">
        <v>-72.504722220000005</v>
      </c>
      <c r="E722" s="3">
        <v>2350</v>
      </c>
      <c r="F722" s="3" t="s">
        <v>526</v>
      </c>
      <c r="G722" s="3" t="s">
        <v>504</v>
      </c>
      <c r="H722" s="54">
        <v>36</v>
      </c>
      <c r="I722" s="54">
        <v>2017</v>
      </c>
      <c r="J722" s="54">
        <v>9</v>
      </c>
      <c r="K722" s="3">
        <v>34.700000000000003</v>
      </c>
      <c r="L722" s="3">
        <v>1986</v>
      </c>
      <c r="M722" s="3">
        <v>24</v>
      </c>
      <c r="N722" s="54">
        <v>47.6</v>
      </c>
      <c r="O722" s="54">
        <v>1986</v>
      </c>
      <c r="P722" s="54">
        <v>25</v>
      </c>
      <c r="Q722" s="3">
        <v>59.6</v>
      </c>
      <c r="R722" s="3">
        <v>1983</v>
      </c>
      <c r="S722" s="3">
        <v>28</v>
      </c>
      <c r="T722" s="54">
        <v>70.7</v>
      </c>
      <c r="U722" s="54">
        <v>2004</v>
      </c>
      <c r="V722" s="54">
        <v>18</v>
      </c>
      <c r="W722" s="3">
        <v>50.5</v>
      </c>
      <c r="X722" s="3">
        <v>1981</v>
      </c>
      <c r="Y722" s="3">
        <v>1</v>
      </c>
      <c r="Z722" s="54">
        <v>28.2</v>
      </c>
      <c r="AA722" s="54">
        <v>2005</v>
      </c>
      <c r="AB722" s="54">
        <v>5</v>
      </c>
      <c r="AC722" s="3">
        <v>42.8</v>
      </c>
      <c r="AD722" s="3">
        <v>2022</v>
      </c>
      <c r="AE722" s="3">
        <v>22</v>
      </c>
      <c r="AF722" s="54">
        <v>54.1</v>
      </c>
      <c r="AG722" s="54">
        <v>2013</v>
      </c>
      <c r="AH722" s="54">
        <v>6</v>
      </c>
      <c r="AI722" s="3">
        <v>45</v>
      </c>
      <c r="AJ722" s="3">
        <v>1993</v>
      </c>
      <c r="AK722" s="3">
        <v>18</v>
      </c>
      <c r="AL722" s="54">
        <v>59.4</v>
      </c>
      <c r="AM722" s="54">
        <v>2000</v>
      </c>
      <c r="AN722" s="54">
        <v>7</v>
      </c>
      <c r="AO722" s="3">
        <v>33.1</v>
      </c>
      <c r="AP722" s="3">
        <v>1989</v>
      </c>
      <c r="AQ722" s="3">
        <v>1</v>
      </c>
    </row>
    <row r="723" spans="1:43" x14ac:dyDescent="0.25">
      <c r="A723" s="3">
        <v>24035320</v>
      </c>
      <c r="B723" s="3" t="s">
        <v>3298</v>
      </c>
      <c r="C723" s="3">
        <v>6.1168611110000004</v>
      </c>
      <c r="D723" s="3">
        <v>-72.70483333</v>
      </c>
      <c r="E723" s="3">
        <v>2594</v>
      </c>
      <c r="F723" s="3" t="s">
        <v>1493</v>
      </c>
      <c r="G723" s="3" t="s">
        <v>504</v>
      </c>
      <c r="H723" s="54">
        <v>62.4</v>
      </c>
      <c r="I723" s="54">
        <v>2018</v>
      </c>
      <c r="J723" s="54">
        <v>10</v>
      </c>
      <c r="K723" s="3">
        <v>73</v>
      </c>
      <c r="L723" s="3">
        <v>2011</v>
      </c>
      <c r="M723" s="3">
        <v>10</v>
      </c>
      <c r="N723" s="54">
        <v>50</v>
      </c>
      <c r="O723" s="54">
        <v>1968</v>
      </c>
      <c r="P723" s="54">
        <v>15</v>
      </c>
      <c r="Q723" s="3">
        <v>57</v>
      </c>
      <c r="R723" s="3">
        <v>1965</v>
      </c>
      <c r="S723" s="3">
        <v>4</v>
      </c>
      <c r="T723" s="54">
        <v>80</v>
      </c>
      <c r="U723" s="54">
        <v>1965</v>
      </c>
      <c r="V723" s="54">
        <v>12</v>
      </c>
      <c r="W723" s="3">
        <v>40</v>
      </c>
      <c r="X723" s="3">
        <v>1966</v>
      </c>
      <c r="Y723" s="3">
        <v>21</v>
      </c>
      <c r="Z723" s="54">
        <v>34.200000000000003</v>
      </c>
      <c r="AA723" s="54">
        <v>2005</v>
      </c>
      <c r="AB723" s="54">
        <v>5</v>
      </c>
      <c r="AC723" s="3">
        <v>35</v>
      </c>
      <c r="AD723" s="3">
        <v>1979</v>
      </c>
      <c r="AE723" s="3">
        <v>27</v>
      </c>
      <c r="AF723" s="54">
        <v>51.2</v>
      </c>
      <c r="AG723" s="54">
        <v>1978</v>
      </c>
      <c r="AH723" s="54">
        <v>25</v>
      </c>
      <c r="AI723" s="3">
        <v>77</v>
      </c>
      <c r="AJ723" s="3">
        <v>1969</v>
      </c>
      <c r="AK723" s="3">
        <v>3</v>
      </c>
      <c r="AL723" s="54">
        <v>84.4</v>
      </c>
      <c r="AM723" s="54">
        <v>2000</v>
      </c>
      <c r="AN723" s="54">
        <v>10</v>
      </c>
      <c r="AO723" s="3">
        <v>41</v>
      </c>
      <c r="AP723" s="3">
        <v>1960</v>
      </c>
      <c r="AQ723" s="3">
        <v>8</v>
      </c>
    </row>
    <row r="724" spans="1:43" x14ac:dyDescent="0.25">
      <c r="A724" s="3">
        <v>24035330</v>
      </c>
      <c r="B724" s="3" t="s">
        <v>3299</v>
      </c>
      <c r="C724" s="3">
        <v>6.328972222</v>
      </c>
      <c r="D724" s="3">
        <v>-72.582277779999998</v>
      </c>
      <c r="E724" s="3">
        <v>2150</v>
      </c>
      <c r="F724" s="3" t="s">
        <v>519</v>
      </c>
      <c r="G724" s="3" t="s">
        <v>504</v>
      </c>
      <c r="H724" s="54">
        <v>37.6</v>
      </c>
      <c r="I724" s="54">
        <v>1989</v>
      </c>
      <c r="J724" s="54">
        <v>16</v>
      </c>
      <c r="K724" s="3">
        <v>56.4</v>
      </c>
      <c r="L724" s="3">
        <v>1985</v>
      </c>
      <c r="M724" s="3">
        <v>22</v>
      </c>
      <c r="N724" s="54">
        <v>56.2</v>
      </c>
      <c r="O724" s="54">
        <v>1995</v>
      </c>
      <c r="P724" s="54">
        <v>20</v>
      </c>
      <c r="Q724" s="3">
        <v>69</v>
      </c>
      <c r="R724" s="3">
        <v>2024</v>
      </c>
      <c r="S724" s="3">
        <v>20</v>
      </c>
      <c r="T724" s="54">
        <v>130</v>
      </c>
      <c r="U724" s="54">
        <v>1979</v>
      </c>
      <c r="V724" s="54">
        <v>16</v>
      </c>
      <c r="W724" s="3">
        <v>63.5</v>
      </c>
      <c r="X724" s="3">
        <v>2022</v>
      </c>
      <c r="Y724" s="3">
        <v>7</v>
      </c>
      <c r="Z724" s="54">
        <v>43.3</v>
      </c>
      <c r="AA724" s="54">
        <v>1979</v>
      </c>
      <c r="AB724" s="54">
        <v>13</v>
      </c>
      <c r="AC724" s="3">
        <v>35</v>
      </c>
      <c r="AD724" s="3">
        <v>1980</v>
      </c>
      <c r="AE724" s="3">
        <v>4</v>
      </c>
      <c r="AF724" s="54">
        <v>84</v>
      </c>
      <c r="AG724" s="54">
        <v>1980</v>
      </c>
      <c r="AH724" s="54">
        <v>29</v>
      </c>
      <c r="AI724" s="3">
        <v>62.5</v>
      </c>
      <c r="AJ724" s="3">
        <v>1996</v>
      </c>
      <c r="AK724" s="3">
        <v>21</v>
      </c>
      <c r="AL724" s="54">
        <v>76</v>
      </c>
      <c r="AM724" s="54">
        <v>1987</v>
      </c>
      <c r="AN724" s="54">
        <v>30</v>
      </c>
      <c r="AO724" s="3">
        <v>40</v>
      </c>
      <c r="AP724" s="3">
        <v>1999</v>
      </c>
      <c r="AQ724" s="3">
        <v>13</v>
      </c>
    </row>
    <row r="725" spans="1:43" x14ac:dyDescent="0.25">
      <c r="A725" s="3">
        <v>24035340</v>
      </c>
      <c r="B725" s="3" t="s">
        <v>3300</v>
      </c>
      <c r="C725" s="3">
        <v>5.6769444440000001</v>
      </c>
      <c r="D725" s="3">
        <v>-72.967916669999994</v>
      </c>
      <c r="E725" s="3">
        <v>2500</v>
      </c>
      <c r="F725" s="3" t="s">
        <v>569</v>
      </c>
      <c r="G725" s="3" t="s">
        <v>504</v>
      </c>
      <c r="H725" s="54">
        <v>39</v>
      </c>
      <c r="I725" s="54">
        <v>1997</v>
      </c>
      <c r="J725" s="54">
        <v>11</v>
      </c>
      <c r="K725" s="3">
        <v>40.5</v>
      </c>
      <c r="L725" s="3">
        <v>2022</v>
      </c>
      <c r="M725" s="3">
        <v>10</v>
      </c>
      <c r="N725" s="54">
        <v>42.4</v>
      </c>
      <c r="O725" s="54">
        <v>2017</v>
      </c>
      <c r="P725" s="54">
        <v>27</v>
      </c>
      <c r="Q725" s="3">
        <v>46.3</v>
      </c>
      <c r="R725" s="3">
        <v>1996</v>
      </c>
      <c r="S725" s="3">
        <v>15</v>
      </c>
      <c r="T725" s="54">
        <v>41.8</v>
      </c>
      <c r="U725" s="54">
        <v>2006</v>
      </c>
      <c r="V725" s="54">
        <v>4</v>
      </c>
      <c r="W725" s="3">
        <v>42.6</v>
      </c>
      <c r="X725" s="3">
        <v>2020</v>
      </c>
      <c r="Y725" s="3">
        <v>10</v>
      </c>
      <c r="Z725" s="54">
        <v>22.8</v>
      </c>
      <c r="AA725" s="54">
        <v>2000</v>
      </c>
      <c r="AB725" s="54">
        <v>12</v>
      </c>
      <c r="AC725" s="3">
        <v>23.6</v>
      </c>
      <c r="AD725" s="3">
        <v>1995</v>
      </c>
      <c r="AE725" s="3">
        <v>17</v>
      </c>
      <c r="AF725" s="54">
        <v>37.1</v>
      </c>
      <c r="AG725" s="54">
        <v>2019</v>
      </c>
      <c r="AH725" s="54">
        <v>20</v>
      </c>
      <c r="AI725" s="3">
        <v>45.5</v>
      </c>
      <c r="AJ725" s="3">
        <v>2023</v>
      </c>
      <c r="AK725" s="3">
        <v>25</v>
      </c>
      <c r="AL725" s="54">
        <v>49.3</v>
      </c>
      <c r="AM725" s="54">
        <v>1988</v>
      </c>
      <c r="AN725" s="54">
        <v>14</v>
      </c>
      <c r="AO725" s="3">
        <v>36.5</v>
      </c>
      <c r="AP725" s="3">
        <v>1990</v>
      </c>
      <c r="AQ725" s="3">
        <v>2</v>
      </c>
    </row>
    <row r="726" spans="1:43" x14ac:dyDescent="0.25">
      <c r="A726" s="3">
        <v>24035350</v>
      </c>
      <c r="B726" s="3" t="s">
        <v>3301</v>
      </c>
      <c r="C726" s="3">
        <v>5.9011388890000003</v>
      </c>
      <c r="D726" s="3">
        <v>-73.058333329999996</v>
      </c>
      <c r="E726" s="3">
        <v>3265</v>
      </c>
      <c r="F726" s="3" t="s">
        <v>579</v>
      </c>
      <c r="G726" s="3" t="s">
        <v>504</v>
      </c>
      <c r="H726" s="54">
        <v>29.3</v>
      </c>
      <c r="I726" s="54">
        <v>2012</v>
      </c>
      <c r="J726" s="54">
        <v>17</v>
      </c>
      <c r="K726" s="3">
        <v>73.2</v>
      </c>
      <c r="L726" s="3">
        <v>2003</v>
      </c>
      <c r="M726" s="3">
        <v>9</v>
      </c>
      <c r="N726" s="54">
        <v>33.700000000000003</v>
      </c>
      <c r="O726" s="54">
        <v>2010</v>
      </c>
      <c r="P726" s="54">
        <v>10</v>
      </c>
      <c r="Q726" s="3">
        <v>49</v>
      </c>
      <c r="R726" s="3">
        <v>2010</v>
      </c>
      <c r="S726" s="3">
        <v>9</v>
      </c>
      <c r="T726" s="54">
        <v>51.5</v>
      </c>
      <c r="U726" s="54">
        <v>2025</v>
      </c>
      <c r="V726" s="54">
        <v>19</v>
      </c>
      <c r="W726" s="3">
        <v>35.700000000000003</v>
      </c>
      <c r="X726" s="3">
        <v>2021</v>
      </c>
      <c r="Y726" s="3">
        <v>14</v>
      </c>
      <c r="Z726" s="54">
        <v>29.2</v>
      </c>
      <c r="AA726" s="54">
        <v>2010</v>
      </c>
      <c r="AB726" s="54">
        <v>14</v>
      </c>
      <c r="AC726" s="3">
        <v>48.5</v>
      </c>
      <c r="AD726" s="3">
        <v>2006</v>
      </c>
      <c r="AE726" s="3">
        <v>31</v>
      </c>
      <c r="AF726" s="54">
        <v>85.8</v>
      </c>
      <c r="AG726" s="54">
        <v>1996</v>
      </c>
      <c r="AH726" s="54">
        <v>10</v>
      </c>
      <c r="AI726" s="3">
        <v>53.8</v>
      </c>
      <c r="AJ726" s="3">
        <v>2019</v>
      </c>
      <c r="AK726" s="3">
        <v>18</v>
      </c>
      <c r="AL726" s="54">
        <v>48.1</v>
      </c>
      <c r="AM726" s="54">
        <v>2020</v>
      </c>
      <c r="AN726" s="54">
        <v>28</v>
      </c>
      <c r="AO726" s="3">
        <v>29.4</v>
      </c>
      <c r="AP726" s="3">
        <v>2018</v>
      </c>
      <c r="AQ726" s="3">
        <v>13</v>
      </c>
    </row>
    <row r="727" spans="1:43" x14ac:dyDescent="0.25">
      <c r="A727" s="3">
        <v>24035400</v>
      </c>
      <c r="B727" s="3" t="s">
        <v>3302</v>
      </c>
      <c r="C727" s="3">
        <v>6.8452777779999998</v>
      </c>
      <c r="D727" s="3">
        <v>-72.67777778</v>
      </c>
      <c r="E727" s="3">
        <v>2841</v>
      </c>
      <c r="F727" s="3" t="s">
        <v>764</v>
      </c>
      <c r="G727" s="3" t="s">
        <v>50</v>
      </c>
      <c r="H727" s="54">
        <v>40</v>
      </c>
      <c r="I727" s="54">
        <v>2018</v>
      </c>
      <c r="J727" s="54">
        <v>10</v>
      </c>
      <c r="K727" s="3">
        <v>34</v>
      </c>
      <c r="L727" s="3">
        <v>2024</v>
      </c>
      <c r="M727" s="3">
        <v>4</v>
      </c>
      <c r="N727" s="54">
        <v>49.8</v>
      </c>
      <c r="O727" s="54">
        <v>2025</v>
      </c>
      <c r="P727" s="54">
        <v>30</v>
      </c>
      <c r="Q727" s="3">
        <v>75</v>
      </c>
      <c r="R727" s="3">
        <v>2009</v>
      </c>
      <c r="S727" s="3">
        <v>1</v>
      </c>
      <c r="T727" s="54">
        <v>62.5</v>
      </c>
      <c r="U727" s="54">
        <v>2011</v>
      </c>
      <c r="V727" s="54">
        <v>18</v>
      </c>
      <c r="W727" s="3">
        <v>39.200000000000003</v>
      </c>
      <c r="X727" s="3">
        <v>2010</v>
      </c>
      <c r="Y727" s="3">
        <v>21</v>
      </c>
      <c r="Z727" s="54">
        <v>30</v>
      </c>
      <c r="AA727" s="54">
        <v>2017</v>
      </c>
      <c r="AB727" s="54">
        <v>31</v>
      </c>
      <c r="AC727" s="3">
        <v>95</v>
      </c>
      <c r="AD727" s="3">
        <v>2013</v>
      </c>
      <c r="AE727" s="3">
        <v>16</v>
      </c>
      <c r="AF727" s="54">
        <v>48</v>
      </c>
      <c r="AG727" s="54">
        <v>2010</v>
      </c>
      <c r="AH727" s="54">
        <v>22</v>
      </c>
      <c r="AI727" s="3">
        <v>47.7</v>
      </c>
      <c r="AJ727" s="3">
        <v>2011</v>
      </c>
      <c r="AK727" s="3">
        <v>8</v>
      </c>
      <c r="AL727" s="54">
        <v>65.099999999999994</v>
      </c>
      <c r="AM727" s="54">
        <v>2010</v>
      </c>
      <c r="AN727" s="54">
        <v>6</v>
      </c>
      <c r="AO727" s="3">
        <v>21.3</v>
      </c>
      <c r="AP727" s="3">
        <v>2016</v>
      </c>
      <c r="AQ727" s="3">
        <v>1</v>
      </c>
    </row>
    <row r="728" spans="1:43" x14ac:dyDescent="0.25">
      <c r="A728" s="3">
        <v>24035420</v>
      </c>
      <c r="B728" s="3" t="s">
        <v>3303</v>
      </c>
      <c r="C728" s="3">
        <v>5.96225</v>
      </c>
      <c r="D728" s="3">
        <v>-72.938500000000005</v>
      </c>
      <c r="E728" s="3">
        <v>2643</v>
      </c>
      <c r="F728" s="3" t="s">
        <v>530</v>
      </c>
      <c r="G728" s="3" t="s">
        <v>504</v>
      </c>
      <c r="H728" s="54">
        <v>20.8</v>
      </c>
      <c r="I728" s="54">
        <v>2017</v>
      </c>
      <c r="J728" s="54">
        <v>30</v>
      </c>
      <c r="K728" s="3">
        <v>20.2</v>
      </c>
      <c r="L728" s="3">
        <v>2011</v>
      </c>
      <c r="M728" s="3">
        <v>16</v>
      </c>
      <c r="N728" s="54">
        <v>113.1</v>
      </c>
      <c r="O728" s="54">
        <v>2017</v>
      </c>
      <c r="P728" s="54">
        <v>22</v>
      </c>
      <c r="Q728" s="3">
        <v>49.3</v>
      </c>
      <c r="R728" s="3">
        <v>2014</v>
      </c>
      <c r="S728" s="3">
        <v>23</v>
      </c>
      <c r="T728" s="54">
        <v>41</v>
      </c>
      <c r="U728" s="54">
        <v>2010</v>
      </c>
      <c r="V728" s="54">
        <v>24</v>
      </c>
      <c r="W728" s="3">
        <v>24.8</v>
      </c>
      <c r="X728" s="3">
        <v>2020</v>
      </c>
      <c r="Y728" s="3">
        <v>11</v>
      </c>
      <c r="Z728" s="54">
        <v>58.2</v>
      </c>
      <c r="AA728" s="54">
        <v>2010</v>
      </c>
      <c r="AB728" s="54">
        <v>5</v>
      </c>
      <c r="AC728" s="3">
        <v>54.5</v>
      </c>
      <c r="AD728" s="3">
        <v>2013</v>
      </c>
      <c r="AE728" s="3">
        <v>9</v>
      </c>
      <c r="AF728" s="54">
        <v>38.4</v>
      </c>
      <c r="AG728" s="54">
        <v>2024</v>
      </c>
      <c r="AH728" s="54">
        <v>28</v>
      </c>
      <c r="AI728" s="3">
        <v>45</v>
      </c>
      <c r="AJ728" s="3">
        <v>2014</v>
      </c>
      <c r="AK728" s="3">
        <v>8</v>
      </c>
      <c r="AL728" s="54">
        <v>41</v>
      </c>
      <c r="AM728" s="54">
        <v>2019</v>
      </c>
      <c r="AN728" s="54">
        <v>1</v>
      </c>
      <c r="AO728" s="3">
        <v>22.5</v>
      </c>
      <c r="AP728" s="3">
        <v>2010</v>
      </c>
      <c r="AQ728" s="3">
        <v>1</v>
      </c>
    </row>
    <row r="729" spans="1:43" x14ac:dyDescent="0.25">
      <c r="A729" s="3">
        <v>24035430</v>
      </c>
      <c r="B729" s="3" t="s">
        <v>3304</v>
      </c>
      <c r="C729" s="3">
        <v>5.7458299999999998</v>
      </c>
      <c r="D729" s="3">
        <v>-73.11636</v>
      </c>
      <c r="E729" s="3">
        <v>2521</v>
      </c>
      <c r="F729" s="3" t="s">
        <v>505</v>
      </c>
      <c r="G729" s="3" t="s">
        <v>504</v>
      </c>
      <c r="H729" s="54">
        <v>32.5</v>
      </c>
      <c r="I729" s="54">
        <v>2006</v>
      </c>
      <c r="J729" s="54">
        <v>28</v>
      </c>
      <c r="K729" s="3">
        <v>55.4</v>
      </c>
      <c r="L729" s="3">
        <v>2000</v>
      </c>
      <c r="M729" s="3">
        <v>26</v>
      </c>
      <c r="N729" s="54">
        <v>69.7</v>
      </c>
      <c r="O729" s="54">
        <v>1977</v>
      </c>
      <c r="P729" s="54">
        <v>15</v>
      </c>
      <c r="Q729" s="3">
        <v>77</v>
      </c>
      <c r="R729" s="3">
        <v>2015</v>
      </c>
      <c r="S729" s="3">
        <v>4</v>
      </c>
      <c r="T729" s="54">
        <v>63.5</v>
      </c>
      <c r="U729" s="54">
        <v>2017</v>
      </c>
      <c r="V729" s="54">
        <v>7</v>
      </c>
      <c r="W729" s="3">
        <v>39</v>
      </c>
      <c r="X729" s="3">
        <v>1983</v>
      </c>
      <c r="Y729" s="3">
        <v>4</v>
      </c>
      <c r="Z729" s="54">
        <v>43.5</v>
      </c>
      <c r="AA729" s="54">
        <v>1996</v>
      </c>
      <c r="AB729" s="54">
        <v>9</v>
      </c>
      <c r="AC729" s="3">
        <v>40.9</v>
      </c>
      <c r="AD729" s="3">
        <v>1998</v>
      </c>
      <c r="AE729" s="3">
        <v>9</v>
      </c>
      <c r="AF729" s="54">
        <v>70.5</v>
      </c>
      <c r="AG729" s="54">
        <v>2014</v>
      </c>
      <c r="AH729" s="54">
        <v>18</v>
      </c>
      <c r="AI729" s="3">
        <v>57.5</v>
      </c>
      <c r="AJ729" s="3">
        <v>2004</v>
      </c>
      <c r="AK729" s="3">
        <v>9</v>
      </c>
      <c r="AL729" s="54">
        <v>74.599999999999994</v>
      </c>
      <c r="AM729" s="54">
        <v>2024</v>
      </c>
      <c r="AN729" s="54">
        <v>9</v>
      </c>
      <c r="AO729" s="3">
        <v>40.6</v>
      </c>
      <c r="AP729" s="3">
        <v>1991</v>
      </c>
      <c r="AQ729" s="3">
        <v>17</v>
      </c>
    </row>
    <row r="730" spans="1:43" x14ac:dyDescent="0.25">
      <c r="A730" s="3">
        <v>24037390</v>
      </c>
      <c r="B730" s="3" t="s">
        <v>3305</v>
      </c>
      <c r="C730" s="3">
        <v>6.5124028000000003</v>
      </c>
      <c r="D730" s="3">
        <v>-72.692761110999996</v>
      </c>
      <c r="E730" s="3">
        <v>1192</v>
      </c>
      <c r="F730" s="3" t="s">
        <v>594</v>
      </c>
      <c r="G730" s="3" t="s">
        <v>504</v>
      </c>
      <c r="H730" s="54">
        <v>23</v>
      </c>
      <c r="I730" s="54">
        <v>1969</v>
      </c>
      <c r="J730" s="54">
        <v>14</v>
      </c>
      <c r="K730" s="3">
        <v>40</v>
      </c>
      <c r="L730" s="3">
        <v>1972</v>
      </c>
      <c r="M730" s="3">
        <v>7</v>
      </c>
      <c r="N730" s="54">
        <v>32</v>
      </c>
      <c r="O730" s="54">
        <v>1970</v>
      </c>
      <c r="P730" s="54">
        <v>28</v>
      </c>
      <c r="Q730" s="3">
        <v>50</v>
      </c>
      <c r="R730" s="3">
        <v>1968</v>
      </c>
      <c r="S730" s="3">
        <v>14</v>
      </c>
      <c r="T730" s="54">
        <v>36</v>
      </c>
      <c r="U730" s="54">
        <v>1964</v>
      </c>
      <c r="V730" s="54">
        <v>4</v>
      </c>
      <c r="W730" s="3">
        <v>48</v>
      </c>
      <c r="X730" s="3">
        <v>1972</v>
      </c>
      <c r="Y730" s="3">
        <v>2</v>
      </c>
      <c r="Z730" s="54">
        <v>24.1</v>
      </c>
      <c r="AA730" s="54">
        <v>1957</v>
      </c>
      <c r="AB730" s="54">
        <v>20</v>
      </c>
      <c r="AC730" s="3">
        <v>25.5</v>
      </c>
      <c r="AD730" s="3">
        <v>1972</v>
      </c>
      <c r="AE730" s="3">
        <v>19</v>
      </c>
      <c r="AF730" s="54">
        <v>36</v>
      </c>
      <c r="AG730" s="54">
        <v>1960</v>
      </c>
      <c r="AH730" s="54">
        <v>28</v>
      </c>
      <c r="AI730" s="3">
        <v>48</v>
      </c>
      <c r="AJ730" s="3">
        <v>1968</v>
      </c>
      <c r="AK730" s="3">
        <v>30</v>
      </c>
      <c r="AL730" s="54">
        <v>35.5</v>
      </c>
      <c r="AM730" s="54">
        <v>1953</v>
      </c>
      <c r="AN730" s="54">
        <v>16</v>
      </c>
      <c r="AO730" s="3">
        <v>27.9</v>
      </c>
      <c r="AP730" s="3">
        <v>1956</v>
      </c>
      <c r="AQ730" s="3">
        <v>7</v>
      </c>
    </row>
    <row r="731" spans="1:43" x14ac:dyDescent="0.25">
      <c r="A731" s="3">
        <v>24040050</v>
      </c>
      <c r="B731" s="3" t="s">
        <v>3306</v>
      </c>
      <c r="C731" s="3">
        <v>6.6444444440000003</v>
      </c>
      <c r="D731" s="3">
        <v>-73.202777780000005</v>
      </c>
      <c r="E731" s="3">
        <v>1300</v>
      </c>
      <c r="F731" s="3" t="s">
        <v>787</v>
      </c>
      <c r="G731" s="3" t="s">
        <v>50</v>
      </c>
      <c r="H731" s="54">
        <v>80</v>
      </c>
      <c r="I731" s="54">
        <v>2004</v>
      </c>
      <c r="J731" s="54">
        <v>7</v>
      </c>
      <c r="K731" s="3">
        <v>76</v>
      </c>
      <c r="L731" s="3">
        <v>1988</v>
      </c>
      <c r="M731" s="3">
        <v>9</v>
      </c>
      <c r="N731" s="54">
        <v>78</v>
      </c>
      <c r="O731" s="54">
        <v>2021</v>
      </c>
      <c r="P731" s="54">
        <v>26</v>
      </c>
      <c r="Q731" s="3">
        <v>90</v>
      </c>
      <c r="R731" s="3">
        <v>1981</v>
      </c>
      <c r="S731" s="3">
        <v>4</v>
      </c>
      <c r="T731" s="54">
        <v>125</v>
      </c>
      <c r="U731" s="54">
        <v>2002</v>
      </c>
      <c r="V731" s="54">
        <v>24</v>
      </c>
      <c r="W731" s="3">
        <v>78</v>
      </c>
      <c r="X731" s="3">
        <v>2020</v>
      </c>
      <c r="Y731" s="3">
        <v>9</v>
      </c>
      <c r="Z731" s="54">
        <v>51</v>
      </c>
      <c r="AA731" s="54">
        <v>1975</v>
      </c>
      <c r="AB731" s="54">
        <v>22</v>
      </c>
      <c r="AC731" s="3">
        <v>85</v>
      </c>
      <c r="AD731" s="3">
        <v>1981</v>
      </c>
      <c r="AE731" s="3">
        <v>23</v>
      </c>
      <c r="AF731" s="54">
        <v>64</v>
      </c>
      <c r="AG731" s="54">
        <v>2009</v>
      </c>
      <c r="AH731" s="54">
        <v>3</v>
      </c>
      <c r="AI731" s="3">
        <v>73</v>
      </c>
      <c r="AJ731" s="3">
        <v>1988</v>
      </c>
      <c r="AK731" s="3">
        <v>1</v>
      </c>
      <c r="AL731" s="54">
        <v>108</v>
      </c>
      <c r="AM731" s="54">
        <v>1989</v>
      </c>
      <c r="AN731" s="54">
        <v>30</v>
      </c>
      <c r="AO731" s="3">
        <v>60</v>
      </c>
      <c r="AP731" s="3">
        <v>2013</v>
      </c>
      <c r="AQ731" s="3">
        <v>7</v>
      </c>
    </row>
    <row r="732" spans="1:43" x14ac:dyDescent="0.25">
      <c r="A732" s="3">
        <v>24040060</v>
      </c>
      <c r="B732" s="3" t="s">
        <v>3307</v>
      </c>
      <c r="C732" s="3">
        <v>6.6061111109999997</v>
      </c>
      <c r="D732" s="3">
        <v>-73.276111110000002</v>
      </c>
      <c r="E732" s="3">
        <v>630</v>
      </c>
      <c r="F732" s="3" t="s">
        <v>1110</v>
      </c>
      <c r="G732" s="3" t="s">
        <v>50</v>
      </c>
      <c r="H732" s="54">
        <v>73.099999999999994</v>
      </c>
      <c r="I732" s="54">
        <v>2023</v>
      </c>
      <c r="J732" s="54">
        <v>9</v>
      </c>
      <c r="K732" s="3">
        <v>95</v>
      </c>
      <c r="L732" s="3">
        <v>1997</v>
      </c>
      <c r="M732" s="3">
        <v>10</v>
      </c>
      <c r="N732" s="54">
        <v>100</v>
      </c>
      <c r="O732" s="54">
        <v>1992</v>
      </c>
      <c r="P732" s="54">
        <v>3</v>
      </c>
      <c r="Q732" s="3">
        <v>100</v>
      </c>
      <c r="R732" s="3">
        <v>1997</v>
      </c>
      <c r="S732" s="3">
        <v>21</v>
      </c>
      <c r="T732" s="54">
        <v>68.3</v>
      </c>
      <c r="U732" s="54">
        <v>2010</v>
      </c>
      <c r="V732" s="54">
        <v>3</v>
      </c>
      <c r="W732" s="3">
        <v>71</v>
      </c>
      <c r="X732" s="3">
        <v>1995</v>
      </c>
      <c r="Y732" s="3">
        <v>5</v>
      </c>
      <c r="Z732" s="54">
        <v>87.9</v>
      </c>
      <c r="AA732" s="54">
        <v>2010</v>
      </c>
      <c r="AB732" s="54">
        <v>16</v>
      </c>
      <c r="AC732" s="3">
        <v>102</v>
      </c>
      <c r="AD732" s="3">
        <v>2001</v>
      </c>
      <c r="AE732" s="3">
        <v>20</v>
      </c>
      <c r="AF732" s="54">
        <v>92</v>
      </c>
      <c r="AG732" s="54">
        <v>2006</v>
      </c>
      <c r="AH732" s="54">
        <v>4</v>
      </c>
      <c r="AI732" s="3">
        <v>84.2</v>
      </c>
      <c r="AJ732" s="3">
        <v>2018</v>
      </c>
      <c r="AK732" s="3">
        <v>1</v>
      </c>
      <c r="AL732" s="54">
        <v>100</v>
      </c>
      <c r="AM732" s="54">
        <v>1993</v>
      </c>
      <c r="AN732" s="54">
        <v>25</v>
      </c>
      <c r="AO732" s="3">
        <v>67</v>
      </c>
      <c r="AP732" s="3">
        <v>1980</v>
      </c>
      <c r="AQ732" s="3">
        <v>1</v>
      </c>
    </row>
    <row r="733" spans="1:43" x14ac:dyDescent="0.25">
      <c r="A733" s="3">
        <v>24050060</v>
      </c>
      <c r="B733" s="3" t="s">
        <v>3308</v>
      </c>
      <c r="C733" s="3">
        <v>6.8727777779999997</v>
      </c>
      <c r="D733" s="3">
        <v>-73.410833330000003</v>
      </c>
      <c r="E733" s="3">
        <v>721</v>
      </c>
      <c r="F733" s="3" t="s">
        <v>802</v>
      </c>
      <c r="G733" s="3" t="s">
        <v>50</v>
      </c>
      <c r="H733" s="54">
        <v>134</v>
      </c>
      <c r="I733" s="54">
        <v>1979</v>
      </c>
      <c r="J733" s="54">
        <v>21</v>
      </c>
      <c r="K733" s="3">
        <v>138</v>
      </c>
      <c r="L733" s="3">
        <v>2005</v>
      </c>
      <c r="M733" s="3">
        <v>11</v>
      </c>
      <c r="N733" s="54">
        <v>122</v>
      </c>
      <c r="O733" s="54">
        <v>1978</v>
      </c>
      <c r="P733" s="54">
        <v>30</v>
      </c>
      <c r="Q733" s="3">
        <v>189</v>
      </c>
      <c r="R733" s="3">
        <v>2018</v>
      </c>
      <c r="S733" s="3">
        <v>26</v>
      </c>
      <c r="T733" s="54">
        <v>106</v>
      </c>
      <c r="U733" s="54">
        <v>1981</v>
      </c>
      <c r="V733" s="54">
        <v>10</v>
      </c>
      <c r="W733" s="3">
        <v>90</v>
      </c>
      <c r="X733" s="3">
        <v>1978</v>
      </c>
      <c r="Y733" s="3">
        <v>2</v>
      </c>
      <c r="Z733" s="54">
        <v>80</v>
      </c>
      <c r="AA733" s="54">
        <v>2006</v>
      </c>
      <c r="AB733" s="54">
        <v>26</v>
      </c>
      <c r="AC733" s="3">
        <v>125</v>
      </c>
      <c r="AD733" s="3">
        <v>1995</v>
      </c>
      <c r="AE733" s="3">
        <v>10</v>
      </c>
      <c r="AF733" s="54">
        <v>95</v>
      </c>
      <c r="AG733" s="54">
        <v>1973</v>
      </c>
      <c r="AH733" s="54">
        <v>16</v>
      </c>
      <c r="AI733" s="3">
        <v>109</v>
      </c>
      <c r="AJ733" s="3">
        <v>2006</v>
      </c>
      <c r="AK733" s="3">
        <v>12</v>
      </c>
      <c r="AL733" s="54">
        <v>140</v>
      </c>
      <c r="AM733" s="54">
        <v>1996</v>
      </c>
      <c r="AN733" s="54">
        <v>17</v>
      </c>
      <c r="AO733" s="3">
        <v>135</v>
      </c>
      <c r="AP733" s="3">
        <v>1990</v>
      </c>
      <c r="AQ733" s="3">
        <v>7</v>
      </c>
    </row>
    <row r="734" spans="1:43" x14ac:dyDescent="0.25">
      <c r="A734" s="3">
        <v>24050070</v>
      </c>
      <c r="B734" s="3" t="s">
        <v>3309</v>
      </c>
      <c r="C734" s="3">
        <v>7.127166667</v>
      </c>
      <c r="D734" s="3">
        <v>-73.520555560000005</v>
      </c>
      <c r="E734" s="3">
        <v>150</v>
      </c>
      <c r="F734" s="3" t="s">
        <v>802</v>
      </c>
      <c r="G734" s="3" t="s">
        <v>50</v>
      </c>
      <c r="H734" s="54">
        <v>124</v>
      </c>
      <c r="I734" s="54">
        <v>1977</v>
      </c>
      <c r="J734" s="54">
        <v>19</v>
      </c>
      <c r="K734" s="3">
        <v>120</v>
      </c>
      <c r="L734" s="3">
        <v>1996</v>
      </c>
      <c r="M734" s="3">
        <v>27</v>
      </c>
      <c r="N734" s="54">
        <v>135</v>
      </c>
      <c r="O734" s="54">
        <v>1992</v>
      </c>
      <c r="P734" s="54">
        <v>23</v>
      </c>
      <c r="Q734" s="3">
        <v>183.7</v>
      </c>
      <c r="R734" s="3">
        <v>2010</v>
      </c>
      <c r="S734" s="3">
        <v>29</v>
      </c>
      <c r="T734" s="54">
        <v>177.1</v>
      </c>
      <c r="U734" s="54">
        <v>2015</v>
      </c>
      <c r="V734" s="54">
        <v>21</v>
      </c>
      <c r="W734" s="3">
        <v>140</v>
      </c>
      <c r="X734" s="3">
        <v>1988</v>
      </c>
      <c r="Y734" s="3">
        <v>27</v>
      </c>
      <c r="Z734" s="54">
        <v>150</v>
      </c>
      <c r="AA734" s="54">
        <v>1977</v>
      </c>
      <c r="AB734" s="54">
        <v>5</v>
      </c>
      <c r="AC734" s="3">
        <v>135</v>
      </c>
      <c r="AD734" s="3">
        <v>1973</v>
      </c>
      <c r="AE734" s="3">
        <v>6</v>
      </c>
      <c r="AF734" s="54">
        <v>151</v>
      </c>
      <c r="AG734" s="54">
        <v>2001</v>
      </c>
      <c r="AH734" s="54">
        <v>29</v>
      </c>
      <c r="AI734" s="3">
        <v>159.4</v>
      </c>
      <c r="AJ734" s="3">
        <v>2012</v>
      </c>
      <c r="AK734" s="3">
        <v>21</v>
      </c>
      <c r="AL734" s="54">
        <v>155.4</v>
      </c>
      <c r="AM734" s="54">
        <v>2013</v>
      </c>
      <c r="AN734" s="54">
        <v>6</v>
      </c>
      <c r="AO734" s="3">
        <v>135</v>
      </c>
      <c r="AP734" s="3">
        <v>2005</v>
      </c>
      <c r="AQ734" s="3">
        <v>5</v>
      </c>
    </row>
    <row r="735" spans="1:43" x14ac:dyDescent="0.25">
      <c r="A735" s="3">
        <v>24050100</v>
      </c>
      <c r="B735" s="3" t="s">
        <v>3310</v>
      </c>
      <c r="C735" s="3">
        <v>6.7072500000000002</v>
      </c>
      <c r="D735" s="3">
        <v>-73.279888889999995</v>
      </c>
      <c r="E735" s="3">
        <v>815</v>
      </c>
      <c r="F735" s="3" t="s">
        <v>763</v>
      </c>
      <c r="G735" s="3" t="s">
        <v>50</v>
      </c>
      <c r="H735" s="54">
        <v>95</v>
      </c>
      <c r="I735" s="54">
        <v>2006</v>
      </c>
      <c r="J735" s="54">
        <v>4</v>
      </c>
      <c r="K735" s="3">
        <v>95</v>
      </c>
      <c r="L735" s="3">
        <v>1994</v>
      </c>
      <c r="M735" s="3">
        <v>28</v>
      </c>
      <c r="N735" s="54">
        <v>70</v>
      </c>
      <c r="O735" s="54">
        <v>2006</v>
      </c>
      <c r="P735" s="54">
        <v>7</v>
      </c>
      <c r="Q735" s="3">
        <v>88</v>
      </c>
      <c r="R735" s="3">
        <v>2005</v>
      </c>
      <c r="S735" s="3">
        <v>14</v>
      </c>
      <c r="T735" s="54">
        <v>115</v>
      </c>
      <c r="U735" s="54">
        <v>1979</v>
      </c>
      <c r="V735" s="54">
        <v>16</v>
      </c>
      <c r="W735" s="3">
        <v>80</v>
      </c>
      <c r="X735" s="3">
        <v>1982</v>
      </c>
      <c r="Y735" s="3">
        <v>8</v>
      </c>
      <c r="Z735" s="54">
        <v>80</v>
      </c>
      <c r="AA735" s="54">
        <v>1984</v>
      </c>
      <c r="AB735" s="54">
        <v>3</v>
      </c>
      <c r="AC735" s="3">
        <v>77.5</v>
      </c>
      <c r="AD735" s="3">
        <v>2007</v>
      </c>
      <c r="AE735" s="3">
        <v>7</v>
      </c>
      <c r="AF735" s="54">
        <v>135</v>
      </c>
      <c r="AG735" s="54">
        <v>2001</v>
      </c>
      <c r="AH735" s="54">
        <v>14</v>
      </c>
      <c r="AI735" s="3">
        <v>100</v>
      </c>
      <c r="AJ735" s="3">
        <v>1984</v>
      </c>
      <c r="AK735" s="3">
        <v>20</v>
      </c>
      <c r="AL735" s="54">
        <v>90</v>
      </c>
      <c r="AM735" s="54">
        <v>1998</v>
      </c>
      <c r="AN735" s="54">
        <v>6</v>
      </c>
      <c r="AO735" s="3">
        <v>75</v>
      </c>
      <c r="AP735" s="3">
        <v>1988</v>
      </c>
      <c r="AQ735" s="3">
        <v>1</v>
      </c>
    </row>
    <row r="736" spans="1:43" x14ac:dyDescent="0.25">
      <c r="A736" s="3">
        <v>24050110</v>
      </c>
      <c r="B736" s="3" t="s">
        <v>3311</v>
      </c>
      <c r="C736" s="3">
        <v>6.9119444440000004</v>
      </c>
      <c r="D736" s="3">
        <v>-73.632222220000003</v>
      </c>
      <c r="E736" s="3">
        <v>216</v>
      </c>
      <c r="F736" s="3" t="s">
        <v>802</v>
      </c>
      <c r="G736" s="3" t="s">
        <v>50</v>
      </c>
      <c r="H736" s="54">
        <v>145.6</v>
      </c>
      <c r="I736" s="54">
        <v>2025</v>
      </c>
      <c r="J736" s="54">
        <v>4</v>
      </c>
      <c r="K736" s="3">
        <v>140</v>
      </c>
      <c r="L736" s="3">
        <v>1983</v>
      </c>
      <c r="M736" s="3">
        <v>17</v>
      </c>
      <c r="N736" s="54">
        <v>136</v>
      </c>
      <c r="O736" s="54">
        <v>1993</v>
      </c>
      <c r="P736" s="54">
        <v>17</v>
      </c>
      <c r="Q736" s="3">
        <v>130</v>
      </c>
      <c r="R736" s="3">
        <v>1982</v>
      </c>
      <c r="S736" s="3">
        <v>11</v>
      </c>
      <c r="T736" s="54">
        <v>130.80000000000001</v>
      </c>
      <c r="U736" s="54">
        <v>2021</v>
      </c>
      <c r="V736" s="54">
        <v>2</v>
      </c>
      <c r="W736" s="3">
        <v>190</v>
      </c>
      <c r="X736" s="3">
        <v>1979</v>
      </c>
      <c r="Y736" s="3">
        <v>6</v>
      </c>
      <c r="Z736" s="54">
        <v>136</v>
      </c>
      <c r="AA736" s="54">
        <v>1987</v>
      </c>
      <c r="AB736" s="54">
        <v>24</v>
      </c>
      <c r="AC736" s="3">
        <v>165</v>
      </c>
      <c r="AD736" s="3">
        <v>1975</v>
      </c>
      <c r="AE736" s="3">
        <v>19</v>
      </c>
      <c r="AF736" s="54">
        <v>140</v>
      </c>
      <c r="AG736" s="54">
        <v>1980</v>
      </c>
      <c r="AH736" s="54">
        <v>21</v>
      </c>
      <c r="AI736" s="3">
        <v>197</v>
      </c>
      <c r="AJ736" s="3">
        <v>1973</v>
      </c>
      <c r="AK736" s="3">
        <v>13</v>
      </c>
      <c r="AL736" s="54">
        <v>135</v>
      </c>
      <c r="AM736" s="54">
        <v>1997</v>
      </c>
      <c r="AN736" s="54">
        <v>13</v>
      </c>
      <c r="AO736" s="3">
        <v>102</v>
      </c>
      <c r="AP736" s="3">
        <v>1975</v>
      </c>
      <c r="AQ736" s="3">
        <v>6</v>
      </c>
    </row>
    <row r="737" spans="1:43" x14ac:dyDescent="0.25">
      <c r="A737" s="3">
        <v>24055030</v>
      </c>
      <c r="B737" s="3" t="s">
        <v>3312</v>
      </c>
      <c r="C737" s="3">
        <v>6.7927777779999996</v>
      </c>
      <c r="D737" s="3">
        <v>-73.282749999999993</v>
      </c>
      <c r="E737" s="3">
        <v>1810</v>
      </c>
      <c r="F737" s="3" t="s">
        <v>763</v>
      </c>
      <c r="G737" s="3" t="s">
        <v>50</v>
      </c>
      <c r="H737" s="54">
        <v>53.1</v>
      </c>
      <c r="I737" s="54">
        <v>1990</v>
      </c>
      <c r="J737" s="54">
        <v>4</v>
      </c>
      <c r="K737" s="3">
        <v>59</v>
      </c>
      <c r="L737" s="3">
        <v>1980</v>
      </c>
      <c r="M737" s="3">
        <v>19</v>
      </c>
      <c r="N737" s="54">
        <v>71</v>
      </c>
      <c r="O737" s="54">
        <v>1985</v>
      </c>
      <c r="P737" s="54">
        <v>8</v>
      </c>
      <c r="Q737" s="3">
        <v>118.2</v>
      </c>
      <c r="R737" s="3">
        <v>2009</v>
      </c>
      <c r="S737" s="3">
        <v>18</v>
      </c>
      <c r="T737" s="54">
        <v>69.8</v>
      </c>
      <c r="U737" s="54">
        <v>2000</v>
      </c>
      <c r="V737" s="54">
        <v>30</v>
      </c>
      <c r="W737" s="3">
        <v>66.2</v>
      </c>
      <c r="X737" s="3">
        <v>2003</v>
      </c>
      <c r="Y737" s="3">
        <v>17</v>
      </c>
      <c r="Z737" s="54">
        <v>86.4</v>
      </c>
      <c r="AA737" s="54">
        <v>2016</v>
      </c>
      <c r="AB737" s="54">
        <v>24</v>
      </c>
      <c r="AC737" s="3">
        <v>60</v>
      </c>
      <c r="AD737" s="3">
        <v>1988</v>
      </c>
      <c r="AE737" s="3">
        <v>19</v>
      </c>
      <c r="AF737" s="54">
        <v>94.7</v>
      </c>
      <c r="AG737" s="54">
        <v>2003</v>
      </c>
      <c r="AH737" s="54">
        <v>9</v>
      </c>
      <c r="AI737" s="3">
        <v>57.6</v>
      </c>
      <c r="AJ737" s="3">
        <v>1983</v>
      </c>
      <c r="AK737" s="3">
        <v>30</v>
      </c>
      <c r="AL737" s="54">
        <v>82.6</v>
      </c>
      <c r="AM737" s="54">
        <v>1991</v>
      </c>
      <c r="AN737" s="54">
        <v>24</v>
      </c>
      <c r="AO737" s="3">
        <v>53.8</v>
      </c>
      <c r="AP737" s="3">
        <v>2000</v>
      </c>
      <c r="AQ737" s="3">
        <v>24</v>
      </c>
    </row>
    <row r="738" spans="1:43" x14ac:dyDescent="0.25">
      <c r="A738" s="3">
        <v>24055040</v>
      </c>
      <c r="B738" s="3" t="s">
        <v>3313</v>
      </c>
      <c r="C738" s="3">
        <v>6.5497222219999998</v>
      </c>
      <c r="D738" s="3">
        <v>-73.292000000000002</v>
      </c>
      <c r="E738" s="3">
        <v>940</v>
      </c>
      <c r="F738" s="3" t="s">
        <v>781</v>
      </c>
      <c r="G738" s="3" t="s">
        <v>50</v>
      </c>
      <c r="H738" s="54">
        <v>72.7</v>
      </c>
      <c r="I738" s="54">
        <v>2005</v>
      </c>
      <c r="J738" s="54">
        <v>16</v>
      </c>
      <c r="K738" s="3">
        <v>96</v>
      </c>
      <c r="L738" s="3">
        <v>1992</v>
      </c>
      <c r="M738" s="3">
        <v>29</v>
      </c>
      <c r="N738" s="54">
        <v>100.2</v>
      </c>
      <c r="O738" s="54">
        <v>2020</v>
      </c>
      <c r="P738" s="54">
        <v>31</v>
      </c>
      <c r="Q738" s="3">
        <v>105.5</v>
      </c>
      <c r="R738" s="3">
        <v>2015</v>
      </c>
      <c r="S738" s="3">
        <v>20</v>
      </c>
      <c r="T738" s="54">
        <v>107.2</v>
      </c>
      <c r="U738" s="54">
        <v>1999</v>
      </c>
      <c r="V738" s="54">
        <v>11</v>
      </c>
      <c r="W738" s="3">
        <v>71.2</v>
      </c>
      <c r="X738" s="3">
        <v>2001</v>
      </c>
      <c r="Y738" s="3">
        <v>1</v>
      </c>
      <c r="Z738" s="54">
        <v>93</v>
      </c>
      <c r="AA738" s="54">
        <v>1991</v>
      </c>
      <c r="AB738" s="54">
        <v>30</v>
      </c>
      <c r="AC738" s="3">
        <v>92.5</v>
      </c>
      <c r="AD738" s="3">
        <v>2018</v>
      </c>
      <c r="AE738" s="3">
        <v>29</v>
      </c>
      <c r="AF738" s="54">
        <v>92</v>
      </c>
      <c r="AG738" s="54">
        <v>1994</v>
      </c>
      <c r="AH738" s="54">
        <v>19</v>
      </c>
      <c r="AI738" s="3">
        <v>110</v>
      </c>
      <c r="AJ738" s="3">
        <v>2000</v>
      </c>
      <c r="AK738" s="3">
        <v>29</v>
      </c>
      <c r="AL738" s="54">
        <v>103.1</v>
      </c>
      <c r="AM738" s="54">
        <v>2005</v>
      </c>
      <c r="AN738" s="54">
        <v>3</v>
      </c>
      <c r="AO738" s="3">
        <v>96</v>
      </c>
      <c r="AP738" s="3">
        <v>2014</v>
      </c>
      <c r="AQ738" s="3">
        <v>9</v>
      </c>
    </row>
    <row r="739" spans="1:43" x14ac:dyDescent="0.25">
      <c r="A739" s="3">
        <v>24060040</v>
      </c>
      <c r="B739" s="3" t="s">
        <v>3314</v>
      </c>
      <c r="C739" s="3">
        <v>7.2641666669999996</v>
      </c>
      <c r="D739" s="3">
        <v>-73.548055559999995</v>
      </c>
      <c r="E739" s="3">
        <v>132</v>
      </c>
      <c r="F739" s="3" t="s">
        <v>824</v>
      </c>
      <c r="G739" s="3" t="s">
        <v>50</v>
      </c>
      <c r="H739" s="54">
        <v>192</v>
      </c>
      <c r="I739" s="54">
        <v>1977</v>
      </c>
      <c r="J739" s="54">
        <v>19</v>
      </c>
      <c r="K739" s="3">
        <v>145</v>
      </c>
      <c r="L739" s="3">
        <v>1982</v>
      </c>
      <c r="M739" s="3">
        <v>19</v>
      </c>
      <c r="N739" s="54">
        <v>150</v>
      </c>
      <c r="O739" s="54">
        <v>1994</v>
      </c>
      <c r="P739" s="54">
        <v>19</v>
      </c>
      <c r="Q739" s="3">
        <v>182</v>
      </c>
      <c r="R739" s="3">
        <v>2022</v>
      </c>
      <c r="S739" s="3">
        <v>16</v>
      </c>
      <c r="T739" s="54">
        <v>152</v>
      </c>
      <c r="U739" s="54">
        <v>2022</v>
      </c>
      <c r="V739" s="54">
        <v>21</v>
      </c>
      <c r="W739" s="3">
        <v>135</v>
      </c>
      <c r="X739" s="3">
        <v>1988</v>
      </c>
      <c r="Y739" s="3">
        <v>16</v>
      </c>
      <c r="Z739" s="54">
        <v>140</v>
      </c>
      <c r="AA739" s="54">
        <v>1994</v>
      </c>
      <c r="AB739" s="54">
        <v>4</v>
      </c>
      <c r="AC739" s="3">
        <v>150</v>
      </c>
      <c r="AD739" s="3">
        <v>1989</v>
      </c>
      <c r="AE739" s="3">
        <v>16</v>
      </c>
      <c r="AF739" s="54">
        <v>161</v>
      </c>
      <c r="AG739" s="54">
        <v>2006</v>
      </c>
      <c r="AH739" s="54">
        <v>6</v>
      </c>
      <c r="AI739" s="3">
        <v>152</v>
      </c>
      <c r="AJ739" s="3">
        <v>2022</v>
      </c>
      <c r="AK739" s="3">
        <v>25</v>
      </c>
      <c r="AL739" s="54">
        <v>170</v>
      </c>
      <c r="AM739" s="54">
        <v>2024</v>
      </c>
      <c r="AN739" s="54">
        <v>16</v>
      </c>
      <c r="AO739" s="3">
        <v>136</v>
      </c>
      <c r="AP739" s="3">
        <v>1995</v>
      </c>
      <c r="AQ739" s="3">
        <v>3</v>
      </c>
    </row>
    <row r="740" spans="1:43" x14ac:dyDescent="0.25">
      <c r="A740" s="3">
        <v>24060050</v>
      </c>
      <c r="B740" s="3" t="s">
        <v>3315</v>
      </c>
      <c r="C740" s="3">
        <v>6.7591666669999997</v>
      </c>
      <c r="D740" s="3">
        <v>-73.092777780000006</v>
      </c>
      <c r="E740" s="3">
        <v>1460</v>
      </c>
      <c r="F740" s="3" t="s">
        <v>2191</v>
      </c>
      <c r="G740" s="3" t="s">
        <v>50</v>
      </c>
      <c r="H740" s="54">
        <v>75</v>
      </c>
      <c r="I740" s="54">
        <v>1983</v>
      </c>
      <c r="J740" s="54">
        <v>27</v>
      </c>
      <c r="K740" s="3">
        <v>68</v>
      </c>
      <c r="L740" s="3">
        <v>2005</v>
      </c>
      <c r="M740" s="3">
        <v>11</v>
      </c>
      <c r="N740" s="54">
        <v>75</v>
      </c>
      <c r="O740" s="54">
        <v>1986</v>
      </c>
      <c r="P740" s="54">
        <v>1</v>
      </c>
      <c r="Q740" s="3">
        <v>70.599999999999994</v>
      </c>
      <c r="R740" s="3">
        <v>2012</v>
      </c>
      <c r="S740" s="3">
        <v>23</v>
      </c>
      <c r="T740" s="54">
        <v>84</v>
      </c>
      <c r="U740" s="54">
        <v>2005</v>
      </c>
      <c r="V740" s="54">
        <v>5</v>
      </c>
      <c r="W740" s="3">
        <v>74</v>
      </c>
      <c r="X740" s="3">
        <v>2010</v>
      </c>
      <c r="Y740" s="3">
        <v>20</v>
      </c>
      <c r="Z740" s="54">
        <v>63</v>
      </c>
      <c r="AA740" s="54">
        <v>1995</v>
      </c>
      <c r="AB740" s="54">
        <v>21</v>
      </c>
      <c r="AC740" s="3">
        <v>65</v>
      </c>
      <c r="AD740" s="3">
        <v>1977</v>
      </c>
      <c r="AE740" s="3">
        <v>26</v>
      </c>
      <c r="AF740" s="54">
        <v>75</v>
      </c>
      <c r="AG740" s="54">
        <v>1974</v>
      </c>
      <c r="AH740" s="54">
        <v>20</v>
      </c>
      <c r="AI740" s="3">
        <v>70</v>
      </c>
      <c r="AJ740" s="3">
        <v>2007</v>
      </c>
      <c r="AK740" s="3">
        <v>28</v>
      </c>
      <c r="AL740" s="54">
        <v>95</v>
      </c>
      <c r="AM740" s="54">
        <v>1980</v>
      </c>
      <c r="AN740" s="54">
        <v>5</v>
      </c>
      <c r="AO740" s="3">
        <v>150</v>
      </c>
      <c r="AP740" s="3">
        <v>1989</v>
      </c>
      <c r="AQ740" s="3">
        <v>5</v>
      </c>
    </row>
    <row r="741" spans="1:43" x14ac:dyDescent="0.25">
      <c r="A741" s="3">
        <v>24060080</v>
      </c>
      <c r="B741" s="3" t="s">
        <v>3316</v>
      </c>
      <c r="C741" s="3">
        <v>7.2702777779999996</v>
      </c>
      <c r="D741" s="3">
        <v>-73.490833330000001</v>
      </c>
      <c r="E741" s="3">
        <v>161</v>
      </c>
      <c r="F741" s="3" t="s">
        <v>824</v>
      </c>
      <c r="G741" s="3" t="s">
        <v>50</v>
      </c>
      <c r="H741" s="54">
        <v>130</v>
      </c>
      <c r="I741" s="54">
        <v>1999</v>
      </c>
      <c r="J741" s="54">
        <v>18</v>
      </c>
      <c r="K741" s="3">
        <v>173</v>
      </c>
      <c r="L741" s="3">
        <v>2010</v>
      </c>
      <c r="M741" s="3">
        <v>25</v>
      </c>
      <c r="N741" s="54">
        <v>150</v>
      </c>
      <c r="O741" s="54">
        <v>1996</v>
      </c>
      <c r="P741" s="54">
        <v>9</v>
      </c>
      <c r="Q741" s="3">
        <v>163</v>
      </c>
      <c r="R741" s="3">
        <v>1993</v>
      </c>
      <c r="S741" s="3">
        <v>27</v>
      </c>
      <c r="T741" s="54">
        <v>150</v>
      </c>
      <c r="U741" s="54">
        <v>1998</v>
      </c>
      <c r="V741" s="54">
        <v>16</v>
      </c>
      <c r="W741" s="3">
        <v>185</v>
      </c>
      <c r="X741" s="3">
        <v>2011</v>
      </c>
      <c r="Y741" s="3">
        <v>6</v>
      </c>
      <c r="Z741" s="54">
        <v>135</v>
      </c>
      <c r="AA741" s="54">
        <v>1994</v>
      </c>
      <c r="AB741" s="54">
        <v>4</v>
      </c>
      <c r="AC741" s="3">
        <v>140</v>
      </c>
      <c r="AD741" s="3">
        <v>1999</v>
      </c>
      <c r="AE741" s="3">
        <v>3</v>
      </c>
      <c r="AF741" s="54">
        <v>146</v>
      </c>
      <c r="AG741" s="54">
        <v>2018</v>
      </c>
      <c r="AH741" s="54">
        <v>10</v>
      </c>
      <c r="AI741" s="3">
        <v>154</v>
      </c>
      <c r="AJ741" s="3">
        <v>2003</v>
      </c>
      <c r="AK741" s="3">
        <v>27</v>
      </c>
      <c r="AL741" s="54">
        <v>146</v>
      </c>
      <c r="AM741" s="54">
        <v>2019</v>
      </c>
      <c r="AN741" s="54">
        <v>10</v>
      </c>
      <c r="AO741" s="3">
        <v>148</v>
      </c>
      <c r="AP741" s="3">
        <v>2010</v>
      </c>
      <c r="AQ741" s="3">
        <v>7</v>
      </c>
    </row>
    <row r="742" spans="1:43" x14ac:dyDescent="0.25">
      <c r="A742" s="3">
        <v>24065010</v>
      </c>
      <c r="B742" s="3" t="s">
        <v>3317</v>
      </c>
      <c r="C742" s="3">
        <v>7.2461111110000003</v>
      </c>
      <c r="D742" s="3">
        <v>-73.790000000000006</v>
      </c>
      <c r="E742" s="3">
        <v>138</v>
      </c>
      <c r="F742" s="3" t="s">
        <v>746</v>
      </c>
      <c r="G742" s="3" t="s">
        <v>50</v>
      </c>
      <c r="H742" s="54">
        <v>97.4</v>
      </c>
      <c r="I742" s="54">
        <v>2014</v>
      </c>
      <c r="J742" s="54">
        <v>22</v>
      </c>
      <c r="K742" s="3">
        <v>95.7</v>
      </c>
      <c r="L742" s="3">
        <v>1984</v>
      </c>
      <c r="M742" s="3">
        <v>25</v>
      </c>
      <c r="N742" s="54">
        <v>136.6</v>
      </c>
      <c r="O742" s="54">
        <v>1988</v>
      </c>
      <c r="P742" s="54">
        <v>4</v>
      </c>
      <c r="Q742" s="3">
        <v>133.19999999999999</v>
      </c>
      <c r="R742" s="3">
        <v>1974</v>
      </c>
      <c r="S742" s="3">
        <v>26</v>
      </c>
      <c r="T742" s="54">
        <v>138</v>
      </c>
      <c r="U742" s="54">
        <v>2004</v>
      </c>
      <c r="V742" s="54">
        <v>26</v>
      </c>
      <c r="W742" s="3">
        <v>160</v>
      </c>
      <c r="X742" s="3">
        <v>1995</v>
      </c>
      <c r="Y742" s="3">
        <v>22</v>
      </c>
      <c r="Z742" s="54">
        <v>168.5</v>
      </c>
      <c r="AA742" s="54">
        <v>1979</v>
      </c>
      <c r="AB742" s="54">
        <v>24</v>
      </c>
      <c r="AC742" s="3">
        <v>135</v>
      </c>
      <c r="AD742" s="3">
        <v>2005</v>
      </c>
      <c r="AE742" s="3">
        <v>1</v>
      </c>
      <c r="AF742" s="54">
        <v>127.4</v>
      </c>
      <c r="AG742" s="54">
        <v>1984</v>
      </c>
      <c r="AH742" s="54">
        <v>14</v>
      </c>
      <c r="AI742" s="3">
        <v>157.19999999999999</v>
      </c>
      <c r="AJ742" s="3">
        <v>2000</v>
      </c>
      <c r="AK742" s="3">
        <v>21</v>
      </c>
      <c r="AL742" s="54">
        <v>142.5</v>
      </c>
      <c r="AM742" s="54">
        <v>2022</v>
      </c>
      <c r="AN742" s="54">
        <v>17</v>
      </c>
      <c r="AO742" s="3">
        <v>107.2</v>
      </c>
      <c r="AP742" s="3">
        <v>2007</v>
      </c>
      <c r="AQ742" s="3">
        <v>15</v>
      </c>
    </row>
    <row r="743" spans="1:43" x14ac:dyDescent="0.25">
      <c r="A743" s="3">
        <v>25010010</v>
      </c>
      <c r="B743" s="3" t="s">
        <v>3318</v>
      </c>
      <c r="C743" s="3">
        <v>7.8902777779999997</v>
      </c>
      <c r="D743" s="3">
        <v>-75.680000000000007</v>
      </c>
      <c r="E743" s="3">
        <v>55</v>
      </c>
      <c r="F743" s="3" t="s">
        <v>1753</v>
      </c>
      <c r="G743" s="3" t="s">
        <v>2612</v>
      </c>
      <c r="H743" s="54">
        <v>65</v>
      </c>
      <c r="I743" s="54">
        <v>1996</v>
      </c>
      <c r="J743" s="54">
        <v>13</v>
      </c>
      <c r="K743" s="3">
        <v>70</v>
      </c>
      <c r="L743" s="3">
        <v>2008</v>
      </c>
      <c r="M743" s="3">
        <v>9</v>
      </c>
      <c r="N743" s="54">
        <v>105</v>
      </c>
      <c r="O743" s="54">
        <v>1994</v>
      </c>
      <c r="P743" s="54">
        <v>29</v>
      </c>
      <c r="Q743" s="3">
        <v>130</v>
      </c>
      <c r="R743" s="3">
        <v>2007</v>
      </c>
      <c r="S743" s="3">
        <v>19</v>
      </c>
      <c r="T743" s="54">
        <v>150</v>
      </c>
      <c r="U743" s="54">
        <v>2003</v>
      </c>
      <c r="V743" s="54">
        <v>20</v>
      </c>
      <c r="W743" s="3">
        <v>136</v>
      </c>
      <c r="X743" s="3">
        <v>1991</v>
      </c>
      <c r="Y743" s="3">
        <v>13</v>
      </c>
      <c r="Z743" s="54">
        <v>135</v>
      </c>
      <c r="AA743" s="54">
        <v>1989</v>
      </c>
      <c r="AB743" s="54">
        <v>19</v>
      </c>
      <c r="AC743" s="3">
        <v>130</v>
      </c>
      <c r="AD743" s="3">
        <v>2004</v>
      </c>
      <c r="AE743" s="3">
        <v>21</v>
      </c>
      <c r="AF743" s="54">
        <v>134</v>
      </c>
      <c r="AG743" s="54">
        <v>1989</v>
      </c>
      <c r="AH743" s="54">
        <v>21</v>
      </c>
      <c r="AI743" s="3">
        <v>132</v>
      </c>
      <c r="AJ743" s="3">
        <v>2009</v>
      </c>
      <c r="AK743" s="3">
        <v>26</v>
      </c>
      <c r="AL743" s="54">
        <v>100</v>
      </c>
      <c r="AM743" s="54">
        <v>2003</v>
      </c>
      <c r="AN743" s="54">
        <v>14</v>
      </c>
      <c r="AO743" s="3">
        <v>80</v>
      </c>
      <c r="AP743" s="3">
        <v>2003</v>
      </c>
      <c r="AQ743" s="3">
        <v>20</v>
      </c>
    </row>
    <row r="744" spans="1:43" x14ac:dyDescent="0.25">
      <c r="A744" s="3">
        <v>25010060</v>
      </c>
      <c r="B744" s="3" t="s">
        <v>3319</v>
      </c>
      <c r="C744" s="3">
        <v>7.8847849999999999</v>
      </c>
      <c r="D744" s="3">
        <v>-75.510745</v>
      </c>
      <c r="E744" s="3">
        <v>200</v>
      </c>
      <c r="F744" s="3" t="s">
        <v>3320</v>
      </c>
      <c r="G744" s="3" t="s">
        <v>2612</v>
      </c>
      <c r="H744" s="54">
        <v>110</v>
      </c>
      <c r="I744" s="54">
        <v>1976</v>
      </c>
      <c r="J744" s="54">
        <v>27</v>
      </c>
      <c r="K744" s="3">
        <v>101.5</v>
      </c>
      <c r="L744" s="3">
        <v>1999</v>
      </c>
      <c r="M744" s="3">
        <v>16</v>
      </c>
      <c r="N744" s="54">
        <v>130</v>
      </c>
      <c r="O744" s="54">
        <v>2006</v>
      </c>
      <c r="P744" s="54">
        <v>27</v>
      </c>
      <c r="Q744" s="3">
        <v>160</v>
      </c>
      <c r="R744" s="3">
        <v>1978</v>
      </c>
      <c r="S744" s="3">
        <v>25</v>
      </c>
      <c r="T744" s="54">
        <v>150</v>
      </c>
      <c r="U744" s="54">
        <v>2003</v>
      </c>
      <c r="V744" s="54">
        <v>31</v>
      </c>
      <c r="W744" s="3">
        <v>141.5</v>
      </c>
      <c r="X744" s="3">
        <v>2005</v>
      </c>
      <c r="Y744" s="3">
        <v>22</v>
      </c>
      <c r="Z744" s="54">
        <v>130</v>
      </c>
      <c r="AA744" s="54">
        <v>1993</v>
      </c>
      <c r="AB744" s="54">
        <v>11</v>
      </c>
      <c r="AC744" s="3">
        <v>195</v>
      </c>
      <c r="AD744" s="3">
        <v>1995</v>
      </c>
      <c r="AE744" s="3">
        <v>7</v>
      </c>
      <c r="AF744" s="54">
        <v>135</v>
      </c>
      <c r="AG744" s="54">
        <v>1991</v>
      </c>
      <c r="AH744" s="54">
        <v>17</v>
      </c>
      <c r="AI744" s="3">
        <v>145</v>
      </c>
      <c r="AJ744" s="3">
        <v>2012</v>
      </c>
      <c r="AK744" s="3">
        <v>28</v>
      </c>
      <c r="AL744" s="54">
        <v>178</v>
      </c>
      <c r="AM744" s="54">
        <v>1988</v>
      </c>
      <c r="AN744" s="54">
        <v>17</v>
      </c>
      <c r="AO744" s="3">
        <v>148</v>
      </c>
      <c r="AP744" s="3">
        <v>1978</v>
      </c>
      <c r="AQ744" s="3">
        <v>9</v>
      </c>
    </row>
    <row r="745" spans="1:43" x14ac:dyDescent="0.25">
      <c r="A745" s="3">
        <v>25010080</v>
      </c>
      <c r="B745" s="3" t="s">
        <v>3321</v>
      </c>
      <c r="C745" s="3">
        <v>8.0299999999999994</v>
      </c>
      <c r="D745" s="3">
        <v>-75.680000000000007</v>
      </c>
      <c r="E745" s="3">
        <v>100</v>
      </c>
      <c r="F745" s="3" t="s">
        <v>214</v>
      </c>
      <c r="G745" s="3" t="s">
        <v>2612</v>
      </c>
      <c r="H745" s="54">
        <v>54</v>
      </c>
      <c r="I745" s="54">
        <v>1989</v>
      </c>
      <c r="J745" s="54">
        <v>1</v>
      </c>
      <c r="K745" s="3">
        <v>70</v>
      </c>
      <c r="L745" s="3">
        <v>1983</v>
      </c>
      <c r="M745" s="3">
        <v>24</v>
      </c>
      <c r="N745" s="54">
        <v>100</v>
      </c>
      <c r="O745" s="54">
        <v>1978</v>
      </c>
      <c r="P745" s="54">
        <v>26</v>
      </c>
      <c r="Q745" s="3">
        <v>100</v>
      </c>
      <c r="R745" s="3">
        <v>1979</v>
      </c>
      <c r="S745" s="3">
        <v>26</v>
      </c>
      <c r="T745" s="54">
        <v>140</v>
      </c>
      <c r="U745" s="54">
        <v>1977</v>
      </c>
      <c r="V745" s="54">
        <v>25</v>
      </c>
      <c r="W745" s="3">
        <v>170</v>
      </c>
      <c r="X745" s="3">
        <v>1977</v>
      </c>
      <c r="Y745" s="3">
        <v>29</v>
      </c>
      <c r="Z745" s="54">
        <v>124</v>
      </c>
      <c r="AA745" s="54">
        <v>2012</v>
      </c>
      <c r="AB745" s="54">
        <v>13</v>
      </c>
      <c r="AC745" s="3">
        <v>140</v>
      </c>
      <c r="AD745" s="3">
        <v>1991</v>
      </c>
      <c r="AE745" s="3">
        <v>27</v>
      </c>
      <c r="AF745" s="54">
        <v>108</v>
      </c>
      <c r="AG745" s="54">
        <v>2011</v>
      </c>
      <c r="AH745" s="54">
        <v>17</v>
      </c>
      <c r="AI745" s="3">
        <v>140</v>
      </c>
      <c r="AJ745" s="3">
        <v>1991</v>
      </c>
      <c r="AK745" s="3">
        <v>28</v>
      </c>
      <c r="AL745" s="54">
        <v>93</v>
      </c>
      <c r="AM745" s="54">
        <v>1993</v>
      </c>
      <c r="AN745" s="54">
        <v>21</v>
      </c>
      <c r="AO745" s="3">
        <v>80</v>
      </c>
      <c r="AP745" s="3">
        <v>1993</v>
      </c>
      <c r="AQ745" s="3">
        <v>3</v>
      </c>
    </row>
    <row r="746" spans="1:43" x14ac:dyDescent="0.25">
      <c r="A746" s="3">
        <v>25010100</v>
      </c>
      <c r="B746" s="3" t="s">
        <v>3322</v>
      </c>
      <c r="C746" s="3">
        <v>8.1291666669999998</v>
      </c>
      <c r="D746" s="3">
        <v>-75.760000000000005</v>
      </c>
      <c r="E746" s="3">
        <v>160</v>
      </c>
      <c r="F746" s="3" t="s">
        <v>214</v>
      </c>
      <c r="G746" s="3" t="s">
        <v>2612</v>
      </c>
      <c r="H746" s="54">
        <v>69</v>
      </c>
      <c r="I746" s="54">
        <v>1989</v>
      </c>
      <c r="J746" s="54">
        <v>1</v>
      </c>
      <c r="K746" s="3">
        <v>80</v>
      </c>
      <c r="L746" s="3">
        <v>1984</v>
      </c>
      <c r="M746" s="3">
        <v>5</v>
      </c>
      <c r="N746" s="54">
        <v>125</v>
      </c>
      <c r="O746" s="54">
        <v>1978</v>
      </c>
      <c r="P746" s="54">
        <v>26</v>
      </c>
      <c r="Q746" s="3">
        <v>110</v>
      </c>
      <c r="R746" s="3">
        <v>2022</v>
      </c>
      <c r="S746" s="3">
        <v>27</v>
      </c>
      <c r="T746" s="54">
        <v>145</v>
      </c>
      <c r="U746" s="54">
        <v>2016</v>
      </c>
      <c r="V746" s="54">
        <v>4</v>
      </c>
      <c r="W746" s="3">
        <v>158</v>
      </c>
      <c r="X746" s="3">
        <v>1983</v>
      </c>
      <c r="Y746" s="3">
        <v>10</v>
      </c>
      <c r="Z746" s="54">
        <v>170</v>
      </c>
      <c r="AA746" s="54">
        <v>1980</v>
      </c>
      <c r="AB746" s="54">
        <v>15</v>
      </c>
      <c r="AC746" s="3">
        <v>132</v>
      </c>
      <c r="AD746" s="3">
        <v>2021</v>
      </c>
      <c r="AE746" s="3">
        <v>9</v>
      </c>
      <c r="AF746" s="54">
        <v>133</v>
      </c>
      <c r="AG746" s="54">
        <v>1995</v>
      </c>
      <c r="AH746" s="54">
        <v>24</v>
      </c>
      <c r="AI746" s="3">
        <v>122</v>
      </c>
      <c r="AJ746" s="3">
        <v>1995</v>
      </c>
      <c r="AK746" s="3">
        <v>4</v>
      </c>
      <c r="AL746" s="54">
        <v>121</v>
      </c>
      <c r="AM746" s="54">
        <v>2002</v>
      </c>
      <c r="AN746" s="54">
        <v>16</v>
      </c>
      <c r="AO746" s="3">
        <v>71</v>
      </c>
      <c r="AP746" s="3">
        <v>2010</v>
      </c>
      <c r="AQ746" s="3">
        <v>9</v>
      </c>
    </row>
    <row r="747" spans="1:43" x14ac:dyDescent="0.25">
      <c r="A747" s="3">
        <v>25010110</v>
      </c>
      <c r="B747" s="3" t="s">
        <v>3323</v>
      </c>
      <c r="C747" s="3">
        <v>8.0061111109999992</v>
      </c>
      <c r="D747" s="3">
        <v>-75.647222220000003</v>
      </c>
      <c r="E747" s="3">
        <v>80</v>
      </c>
      <c r="F747" s="3" t="s">
        <v>1753</v>
      </c>
      <c r="G747" s="3" t="s">
        <v>2612</v>
      </c>
      <c r="H747" s="54">
        <v>88</v>
      </c>
      <c r="I747" s="54">
        <v>2018</v>
      </c>
      <c r="J747" s="54">
        <v>2</v>
      </c>
      <c r="K747" s="3">
        <v>80</v>
      </c>
      <c r="L747" s="3">
        <v>2018</v>
      </c>
      <c r="M747" s="3">
        <v>17</v>
      </c>
      <c r="N747" s="54">
        <v>70</v>
      </c>
      <c r="O747" s="54">
        <v>2024</v>
      </c>
      <c r="P747" s="54">
        <v>21</v>
      </c>
      <c r="Q747" s="3">
        <v>59</v>
      </c>
      <c r="R747" s="3">
        <v>2023</v>
      </c>
      <c r="S747" s="3">
        <v>29</v>
      </c>
      <c r="T747" s="54">
        <v>101</v>
      </c>
      <c r="U747" s="54">
        <v>2023</v>
      </c>
      <c r="V747" s="54">
        <v>27</v>
      </c>
      <c r="W747" s="3">
        <v>105</v>
      </c>
      <c r="X747" s="3">
        <v>2023</v>
      </c>
      <c r="Y747" s="3">
        <v>16</v>
      </c>
      <c r="Z747" s="54">
        <v>99</v>
      </c>
      <c r="AA747" s="54">
        <v>2022</v>
      </c>
      <c r="AB747" s="54">
        <v>10</v>
      </c>
      <c r="AC747" s="3">
        <v>136</v>
      </c>
      <c r="AD747" s="3">
        <v>2021</v>
      </c>
      <c r="AE747" s="3">
        <v>22</v>
      </c>
      <c r="AF747" s="54">
        <v>89.3</v>
      </c>
      <c r="AG747" s="54">
        <v>2008</v>
      </c>
      <c r="AH747" s="54">
        <v>22</v>
      </c>
      <c r="AI747" s="3">
        <v>136</v>
      </c>
      <c r="AJ747" s="3">
        <v>2018</v>
      </c>
      <c r="AK747" s="3">
        <v>20</v>
      </c>
      <c r="AL747" s="54">
        <v>74.3</v>
      </c>
      <c r="AM747" s="54">
        <v>2009</v>
      </c>
      <c r="AN747" s="54">
        <v>21</v>
      </c>
      <c r="AO747" s="3">
        <v>65.2</v>
      </c>
      <c r="AP747" s="3">
        <v>2006</v>
      </c>
      <c r="AQ747" s="3">
        <v>8</v>
      </c>
    </row>
    <row r="748" spans="1:43" x14ac:dyDescent="0.25">
      <c r="A748" s="3">
        <v>25015010</v>
      </c>
      <c r="B748" s="3" t="s">
        <v>3324</v>
      </c>
      <c r="C748" s="3">
        <v>8.1807777779999995</v>
      </c>
      <c r="D748" s="3">
        <v>-75.632277779999995</v>
      </c>
      <c r="E748" s="3">
        <v>170</v>
      </c>
      <c r="F748" s="3" t="s">
        <v>230</v>
      </c>
      <c r="G748" s="3" t="s">
        <v>2612</v>
      </c>
      <c r="H748" s="54">
        <v>53</v>
      </c>
      <c r="I748" s="54">
        <v>2005</v>
      </c>
      <c r="J748" s="54">
        <v>25</v>
      </c>
      <c r="K748" s="3">
        <v>55</v>
      </c>
      <c r="L748" s="3">
        <v>1982</v>
      </c>
      <c r="M748" s="3">
        <v>8</v>
      </c>
      <c r="N748" s="54">
        <v>129</v>
      </c>
      <c r="O748" s="54">
        <v>2012</v>
      </c>
      <c r="P748" s="54">
        <v>19</v>
      </c>
      <c r="Q748" s="3">
        <v>115</v>
      </c>
      <c r="R748" s="3">
        <v>1992</v>
      </c>
      <c r="S748" s="3">
        <v>26</v>
      </c>
      <c r="T748" s="54">
        <v>125</v>
      </c>
      <c r="U748" s="54">
        <v>2019</v>
      </c>
      <c r="V748" s="54">
        <v>28</v>
      </c>
      <c r="W748" s="3">
        <v>120</v>
      </c>
      <c r="X748" s="3">
        <v>2000</v>
      </c>
      <c r="Y748" s="3">
        <v>1</v>
      </c>
      <c r="Z748" s="54">
        <v>138</v>
      </c>
      <c r="AA748" s="54">
        <v>2011</v>
      </c>
      <c r="AB748" s="54">
        <v>5</v>
      </c>
      <c r="AC748" s="3">
        <v>146</v>
      </c>
      <c r="AD748" s="3">
        <v>2007</v>
      </c>
      <c r="AE748" s="3">
        <v>3</v>
      </c>
      <c r="AF748" s="54">
        <v>131</v>
      </c>
      <c r="AG748" s="54">
        <v>1997</v>
      </c>
      <c r="AH748" s="54">
        <v>23</v>
      </c>
      <c r="AI748" s="3">
        <v>131</v>
      </c>
      <c r="AJ748" s="3">
        <v>2007</v>
      </c>
      <c r="AK748" s="3">
        <v>14</v>
      </c>
      <c r="AL748" s="54">
        <v>106.3</v>
      </c>
      <c r="AM748" s="54">
        <v>1993</v>
      </c>
      <c r="AN748" s="54">
        <v>21</v>
      </c>
      <c r="AO748" s="3">
        <v>77</v>
      </c>
      <c r="AP748" s="3">
        <v>2010</v>
      </c>
      <c r="AQ748" s="3">
        <v>3</v>
      </c>
    </row>
    <row r="749" spans="1:43" x14ac:dyDescent="0.25">
      <c r="A749" s="3">
        <v>25020030</v>
      </c>
      <c r="B749" s="3" t="s">
        <v>3325</v>
      </c>
      <c r="C749" s="3">
        <v>8.727222222</v>
      </c>
      <c r="D749" s="3">
        <v>-74.512222219999998</v>
      </c>
      <c r="E749" s="3">
        <v>30</v>
      </c>
      <c r="F749" s="3" t="s">
        <v>1373</v>
      </c>
      <c r="G749" s="3" t="s">
        <v>2158</v>
      </c>
      <c r="H749" s="54">
        <v>105</v>
      </c>
      <c r="I749" s="54">
        <v>2000</v>
      </c>
      <c r="J749" s="54">
        <v>7</v>
      </c>
      <c r="K749" s="3">
        <v>140</v>
      </c>
      <c r="L749" s="3">
        <v>1999</v>
      </c>
      <c r="M749" s="3">
        <v>22</v>
      </c>
      <c r="N749" s="54">
        <v>120</v>
      </c>
      <c r="O749" s="54">
        <v>1991</v>
      </c>
      <c r="P749" s="54">
        <v>1</v>
      </c>
      <c r="Q749" s="3">
        <v>139</v>
      </c>
      <c r="R749" s="3">
        <v>2008</v>
      </c>
      <c r="S749" s="3">
        <v>10</v>
      </c>
      <c r="T749" s="54">
        <v>150</v>
      </c>
      <c r="U749" s="54">
        <v>1999</v>
      </c>
      <c r="V749" s="54">
        <v>7</v>
      </c>
      <c r="W749" s="3">
        <v>158</v>
      </c>
      <c r="X749" s="3">
        <v>1971</v>
      </c>
      <c r="Y749" s="3">
        <v>12</v>
      </c>
      <c r="Z749" s="54">
        <v>145</v>
      </c>
      <c r="AA749" s="54">
        <v>2005</v>
      </c>
      <c r="AB749" s="54">
        <v>2</v>
      </c>
      <c r="AC749" s="3">
        <v>180</v>
      </c>
      <c r="AD749" s="3">
        <v>1991</v>
      </c>
      <c r="AE749" s="3">
        <v>30</v>
      </c>
      <c r="AF749" s="54">
        <v>165</v>
      </c>
      <c r="AG749" s="54">
        <v>1989</v>
      </c>
      <c r="AH749" s="54">
        <v>19</v>
      </c>
      <c r="AI749" s="3">
        <v>150</v>
      </c>
      <c r="AJ749" s="3">
        <v>1975</v>
      </c>
      <c r="AK749" s="3">
        <v>9</v>
      </c>
      <c r="AL749" s="54">
        <v>150</v>
      </c>
      <c r="AM749" s="54">
        <v>2006</v>
      </c>
      <c r="AN749" s="54">
        <v>27</v>
      </c>
      <c r="AO749" s="3">
        <v>149</v>
      </c>
      <c r="AP749" s="3">
        <v>1998</v>
      </c>
      <c r="AQ749" s="3">
        <v>5</v>
      </c>
    </row>
    <row r="750" spans="1:43" x14ac:dyDescent="0.25">
      <c r="A750" s="3">
        <v>25020090</v>
      </c>
      <c r="B750" s="3" t="s">
        <v>3326</v>
      </c>
      <c r="C750" s="3">
        <v>8.8603888889999993</v>
      </c>
      <c r="D750" s="3">
        <v>-73.815444439999993</v>
      </c>
      <c r="E750" s="3">
        <v>20</v>
      </c>
      <c r="F750" s="3" t="s">
        <v>478</v>
      </c>
      <c r="G750" s="3" t="s">
        <v>44</v>
      </c>
      <c r="H750" s="54">
        <v>95</v>
      </c>
      <c r="I750" s="54">
        <v>2023</v>
      </c>
      <c r="J750" s="54">
        <v>9</v>
      </c>
      <c r="K750" s="3">
        <v>127</v>
      </c>
      <c r="L750" s="3">
        <v>2006</v>
      </c>
      <c r="M750" s="3">
        <v>26</v>
      </c>
      <c r="N750" s="54">
        <v>100.3</v>
      </c>
      <c r="O750" s="54">
        <v>1996</v>
      </c>
      <c r="P750" s="54">
        <v>21</v>
      </c>
      <c r="Q750" s="3">
        <v>138</v>
      </c>
      <c r="R750" s="3">
        <v>1980</v>
      </c>
      <c r="S750" s="3">
        <v>25</v>
      </c>
      <c r="T750" s="54">
        <v>170</v>
      </c>
      <c r="U750" s="54">
        <v>1981</v>
      </c>
      <c r="V750" s="54">
        <v>31</v>
      </c>
      <c r="W750" s="3">
        <v>153</v>
      </c>
      <c r="X750" s="3">
        <v>1981</v>
      </c>
      <c r="Y750" s="3">
        <v>1</v>
      </c>
      <c r="Z750" s="54">
        <v>140</v>
      </c>
      <c r="AA750" s="54">
        <v>2017</v>
      </c>
      <c r="AB750" s="54">
        <v>11</v>
      </c>
      <c r="AC750" s="3">
        <v>165</v>
      </c>
      <c r="AD750" s="3">
        <v>2009</v>
      </c>
      <c r="AE750" s="3">
        <v>20</v>
      </c>
      <c r="AF750" s="54">
        <v>170</v>
      </c>
      <c r="AG750" s="54">
        <v>1979</v>
      </c>
      <c r="AH750" s="54">
        <v>17</v>
      </c>
      <c r="AI750" s="3">
        <v>195</v>
      </c>
      <c r="AJ750" s="3">
        <v>1974</v>
      </c>
      <c r="AK750" s="3">
        <v>25</v>
      </c>
      <c r="AL750" s="54">
        <v>267</v>
      </c>
      <c r="AM750" s="54">
        <v>2014</v>
      </c>
      <c r="AN750" s="54">
        <v>12</v>
      </c>
      <c r="AO750" s="3">
        <v>125</v>
      </c>
      <c r="AP750" s="3">
        <v>1970</v>
      </c>
      <c r="AQ750" s="3">
        <v>4</v>
      </c>
    </row>
    <row r="751" spans="1:43" x14ac:dyDescent="0.25">
      <c r="A751" s="3">
        <v>25020140</v>
      </c>
      <c r="B751" s="3" t="s">
        <v>3327</v>
      </c>
      <c r="C751" s="3">
        <v>8.9421839999999992</v>
      </c>
      <c r="D751" s="3">
        <v>-75.450723999999994</v>
      </c>
      <c r="E751" s="3">
        <v>60</v>
      </c>
      <c r="F751" s="3" t="s">
        <v>264</v>
      </c>
      <c r="G751" s="3" t="s">
        <v>2612</v>
      </c>
      <c r="H751" s="54">
        <v>66</v>
      </c>
      <c r="I751" s="54">
        <v>2000</v>
      </c>
      <c r="J751" s="54">
        <v>29</v>
      </c>
      <c r="K751" s="3">
        <v>62.6</v>
      </c>
      <c r="L751" s="3">
        <v>2009</v>
      </c>
      <c r="M751" s="3">
        <v>22</v>
      </c>
      <c r="N751" s="54">
        <v>95</v>
      </c>
      <c r="O751" s="54">
        <v>1982</v>
      </c>
      <c r="P751" s="54">
        <v>1</v>
      </c>
      <c r="Q751" s="3">
        <v>100</v>
      </c>
      <c r="R751" s="3">
        <v>1987</v>
      </c>
      <c r="S751" s="3">
        <v>27</v>
      </c>
      <c r="T751" s="54">
        <v>130</v>
      </c>
      <c r="U751" s="54">
        <v>2025</v>
      </c>
      <c r="V751" s="54">
        <v>14</v>
      </c>
      <c r="W751" s="3">
        <v>147</v>
      </c>
      <c r="X751" s="3">
        <v>1983</v>
      </c>
      <c r="Y751" s="3">
        <v>10</v>
      </c>
      <c r="Z751" s="54">
        <v>117</v>
      </c>
      <c r="AA751" s="54">
        <v>1996</v>
      </c>
      <c r="AB751" s="54">
        <v>1</v>
      </c>
      <c r="AC751" s="3">
        <v>109</v>
      </c>
      <c r="AD751" s="3">
        <v>1995</v>
      </c>
      <c r="AE751" s="3">
        <v>11</v>
      </c>
      <c r="AF751" s="54">
        <v>135</v>
      </c>
      <c r="AG751" s="54">
        <v>1989</v>
      </c>
      <c r="AH751" s="54">
        <v>21</v>
      </c>
      <c r="AI751" s="3">
        <v>110</v>
      </c>
      <c r="AJ751" s="3">
        <v>1987</v>
      </c>
      <c r="AK751" s="3">
        <v>10</v>
      </c>
      <c r="AL751" s="54">
        <v>133</v>
      </c>
      <c r="AM751" s="54">
        <v>1974</v>
      </c>
      <c r="AN751" s="54">
        <v>9</v>
      </c>
      <c r="AO751" s="3">
        <v>92</v>
      </c>
      <c r="AP751" s="3">
        <v>1972</v>
      </c>
      <c r="AQ751" s="3">
        <v>22</v>
      </c>
    </row>
    <row r="752" spans="1:43" x14ac:dyDescent="0.25">
      <c r="A752" s="3">
        <v>25020190</v>
      </c>
      <c r="B752" s="3" t="s">
        <v>3328</v>
      </c>
      <c r="C752" s="3">
        <v>9.4319444440000009</v>
      </c>
      <c r="D752" s="3">
        <v>-75.129166670000004</v>
      </c>
      <c r="E752" s="3">
        <v>200</v>
      </c>
      <c r="F752" s="3" t="s">
        <v>2240</v>
      </c>
      <c r="G752" s="3" t="s">
        <v>206</v>
      </c>
      <c r="H752" s="54">
        <v>81.2</v>
      </c>
      <c r="I752" s="54">
        <v>2009</v>
      </c>
      <c r="J752" s="54">
        <v>20</v>
      </c>
      <c r="K752" s="3">
        <v>99.2</v>
      </c>
      <c r="L752" s="3">
        <v>1989</v>
      </c>
      <c r="M752" s="3">
        <v>28</v>
      </c>
      <c r="N752" s="54">
        <v>62.2</v>
      </c>
      <c r="O752" s="54">
        <v>2002</v>
      </c>
      <c r="P752" s="54">
        <v>19</v>
      </c>
      <c r="Q752" s="3">
        <v>95</v>
      </c>
      <c r="R752" s="3">
        <v>1986</v>
      </c>
      <c r="S752" s="3">
        <v>9</v>
      </c>
      <c r="T752" s="54">
        <v>139.19999999999999</v>
      </c>
      <c r="U752" s="54">
        <v>1996</v>
      </c>
      <c r="V752" s="54">
        <v>23</v>
      </c>
      <c r="W752" s="3">
        <v>140.1</v>
      </c>
      <c r="X752" s="3">
        <v>2020</v>
      </c>
      <c r="Y752" s="3">
        <v>9</v>
      </c>
      <c r="Z752" s="54">
        <v>106.2</v>
      </c>
      <c r="AA752" s="54">
        <v>2008</v>
      </c>
      <c r="AB752" s="54">
        <v>15</v>
      </c>
      <c r="AC752" s="3">
        <v>90</v>
      </c>
      <c r="AD752" s="3">
        <v>1995</v>
      </c>
      <c r="AE752" s="3">
        <v>23</v>
      </c>
      <c r="AF752" s="54">
        <v>90.4</v>
      </c>
      <c r="AG752" s="54">
        <v>2002</v>
      </c>
      <c r="AH752" s="54">
        <v>2</v>
      </c>
      <c r="AI752" s="3">
        <v>100.9</v>
      </c>
      <c r="AJ752" s="3">
        <v>2004</v>
      </c>
      <c r="AK752" s="3">
        <v>20</v>
      </c>
      <c r="AL752" s="54">
        <v>115</v>
      </c>
      <c r="AM752" s="54">
        <v>1980</v>
      </c>
      <c r="AN752" s="54">
        <v>12</v>
      </c>
      <c r="AO752" s="3">
        <v>78.3</v>
      </c>
      <c r="AP752" s="3">
        <v>2024</v>
      </c>
      <c r="AQ752" s="3">
        <v>25</v>
      </c>
    </row>
    <row r="753" spans="1:43" x14ac:dyDescent="0.25">
      <c r="A753" s="3">
        <v>25020220</v>
      </c>
      <c r="B753" s="3" t="s">
        <v>3329</v>
      </c>
      <c r="C753" s="3">
        <v>9.4929444440000008</v>
      </c>
      <c r="D753" s="3">
        <v>-73.972888889999993</v>
      </c>
      <c r="E753" s="3">
        <v>50</v>
      </c>
      <c r="F753" s="3" t="s">
        <v>492</v>
      </c>
      <c r="G753" s="3" t="s">
        <v>44</v>
      </c>
      <c r="H753" s="54">
        <v>64</v>
      </c>
      <c r="I753" s="54">
        <v>2014</v>
      </c>
      <c r="J753" s="54">
        <v>6</v>
      </c>
      <c r="K753" s="3">
        <v>82</v>
      </c>
      <c r="L753" s="3">
        <v>1994</v>
      </c>
      <c r="M753" s="3">
        <v>26</v>
      </c>
      <c r="N753" s="54">
        <v>110</v>
      </c>
      <c r="O753" s="54">
        <v>2015</v>
      </c>
      <c r="P753" s="54">
        <v>19</v>
      </c>
      <c r="Q753" s="3">
        <v>134</v>
      </c>
      <c r="R753" s="3">
        <v>2025</v>
      </c>
      <c r="S753" s="3">
        <v>23</v>
      </c>
      <c r="T753" s="54">
        <v>166</v>
      </c>
      <c r="U753" s="54">
        <v>1980</v>
      </c>
      <c r="V753" s="54">
        <v>26</v>
      </c>
      <c r="W753" s="3">
        <v>137</v>
      </c>
      <c r="X753" s="3">
        <v>1979</v>
      </c>
      <c r="Y753" s="3">
        <v>1</v>
      </c>
      <c r="Z753" s="54">
        <v>110</v>
      </c>
      <c r="AA753" s="54">
        <v>2011</v>
      </c>
      <c r="AB753" s="54">
        <v>29</v>
      </c>
      <c r="AC753" s="3">
        <v>125</v>
      </c>
      <c r="AD753" s="3">
        <v>1989</v>
      </c>
      <c r="AE753" s="3">
        <v>8</v>
      </c>
      <c r="AF753" s="54">
        <v>116</v>
      </c>
      <c r="AG753" s="54">
        <v>2025</v>
      </c>
      <c r="AH753" s="54">
        <v>18</v>
      </c>
      <c r="AI753" s="3">
        <v>205</v>
      </c>
      <c r="AJ753" s="3">
        <v>2003</v>
      </c>
      <c r="AK753" s="3">
        <v>14</v>
      </c>
      <c r="AL753" s="54">
        <v>135</v>
      </c>
      <c r="AM753" s="54">
        <v>2016</v>
      </c>
      <c r="AN753" s="54">
        <v>19</v>
      </c>
      <c r="AO753" s="3">
        <v>101</v>
      </c>
      <c r="AP753" s="3">
        <v>2010</v>
      </c>
      <c r="AQ753" s="3">
        <v>2</v>
      </c>
    </row>
    <row r="754" spans="1:43" x14ac:dyDescent="0.25">
      <c r="A754" s="3">
        <v>25020230</v>
      </c>
      <c r="B754" s="3" t="s">
        <v>3330</v>
      </c>
      <c r="C754" s="3">
        <v>9.5621666669999996</v>
      </c>
      <c r="D754" s="3">
        <v>-73.339472220000005</v>
      </c>
      <c r="E754" s="3">
        <v>170</v>
      </c>
      <c r="F754" s="3" t="s">
        <v>3331</v>
      </c>
      <c r="G754" s="3" t="s">
        <v>44</v>
      </c>
      <c r="H754" s="54">
        <v>84</v>
      </c>
      <c r="I754" s="54">
        <v>1971</v>
      </c>
      <c r="J754" s="54">
        <v>19</v>
      </c>
      <c r="K754" s="3">
        <v>115</v>
      </c>
      <c r="L754" s="3">
        <v>1984</v>
      </c>
      <c r="M754" s="3">
        <v>13</v>
      </c>
      <c r="N754" s="54">
        <v>105</v>
      </c>
      <c r="O754" s="54">
        <v>1964</v>
      </c>
      <c r="P754" s="54">
        <v>31</v>
      </c>
      <c r="Q754" s="3">
        <v>150</v>
      </c>
      <c r="R754" s="3">
        <v>2009</v>
      </c>
      <c r="S754" s="3">
        <v>30</v>
      </c>
      <c r="T754" s="54">
        <v>160</v>
      </c>
      <c r="U754" s="54">
        <v>2008</v>
      </c>
      <c r="V754" s="54">
        <v>27</v>
      </c>
      <c r="W754" s="3">
        <v>148</v>
      </c>
      <c r="X754" s="3">
        <v>1982</v>
      </c>
      <c r="Y754" s="3">
        <v>12</v>
      </c>
      <c r="Z754" s="54">
        <v>140</v>
      </c>
      <c r="AA754" s="54">
        <v>1964</v>
      </c>
      <c r="AB754" s="54">
        <v>22</v>
      </c>
      <c r="AC754" s="3">
        <v>155</v>
      </c>
      <c r="AD754" s="3">
        <v>1984</v>
      </c>
      <c r="AE754" s="3">
        <v>22</v>
      </c>
      <c r="AF754" s="54">
        <v>150</v>
      </c>
      <c r="AG754" s="54">
        <v>2015</v>
      </c>
      <c r="AH754" s="54">
        <v>19</v>
      </c>
      <c r="AI754" s="3">
        <v>150</v>
      </c>
      <c r="AJ754" s="3">
        <v>1981</v>
      </c>
      <c r="AK754" s="3">
        <v>30</v>
      </c>
      <c r="AL754" s="54">
        <v>151</v>
      </c>
      <c r="AM754" s="54">
        <v>1979</v>
      </c>
      <c r="AN754" s="54">
        <v>13</v>
      </c>
      <c r="AO754" s="3">
        <v>135</v>
      </c>
      <c r="AP754" s="3">
        <v>1974</v>
      </c>
      <c r="AQ754" s="3">
        <v>1</v>
      </c>
    </row>
    <row r="755" spans="1:43" x14ac:dyDescent="0.25">
      <c r="A755" s="3">
        <v>25020240</v>
      </c>
      <c r="B755" s="3" t="s">
        <v>3332</v>
      </c>
      <c r="C755" s="3">
        <v>9.4104722219999992</v>
      </c>
      <c r="D755" s="3">
        <v>-73.890416669999993</v>
      </c>
      <c r="E755" s="3">
        <v>70</v>
      </c>
      <c r="F755" s="3" t="s">
        <v>449</v>
      </c>
      <c r="G755" s="3" t="s">
        <v>44</v>
      </c>
      <c r="H755" s="54">
        <v>80</v>
      </c>
      <c r="I755" s="54">
        <v>2005</v>
      </c>
      <c r="J755" s="54">
        <v>16</v>
      </c>
      <c r="K755" s="3">
        <v>93</v>
      </c>
      <c r="L755" s="3">
        <v>2002</v>
      </c>
      <c r="M755" s="3">
        <v>8</v>
      </c>
      <c r="N755" s="54">
        <v>125</v>
      </c>
      <c r="O755" s="54">
        <v>2014</v>
      </c>
      <c r="P755" s="54">
        <v>8</v>
      </c>
      <c r="Q755" s="3">
        <v>123</v>
      </c>
      <c r="R755" s="3">
        <v>1997</v>
      </c>
      <c r="S755" s="3">
        <v>17</v>
      </c>
      <c r="T755" s="54">
        <v>140</v>
      </c>
      <c r="U755" s="54">
        <v>1989</v>
      </c>
      <c r="V755" s="54">
        <v>14</v>
      </c>
      <c r="W755" s="3">
        <v>142</v>
      </c>
      <c r="X755" s="3">
        <v>2017</v>
      </c>
      <c r="Y755" s="3">
        <v>6</v>
      </c>
      <c r="Z755" s="54">
        <v>135</v>
      </c>
      <c r="AA755" s="54">
        <v>2011</v>
      </c>
      <c r="AB755" s="54">
        <v>30</v>
      </c>
      <c r="AC755" s="3">
        <v>140</v>
      </c>
      <c r="AD755" s="3">
        <v>1988</v>
      </c>
      <c r="AE755" s="3">
        <v>22</v>
      </c>
      <c r="AF755" s="54">
        <v>140</v>
      </c>
      <c r="AG755" s="54">
        <v>1965</v>
      </c>
      <c r="AH755" s="54">
        <v>28</v>
      </c>
      <c r="AI755" s="3">
        <v>150</v>
      </c>
      <c r="AJ755" s="3">
        <v>1988</v>
      </c>
      <c r="AK755" s="3">
        <v>15</v>
      </c>
      <c r="AL755" s="54">
        <v>170</v>
      </c>
      <c r="AM755" s="54">
        <v>2016</v>
      </c>
      <c r="AN755" s="54">
        <v>19</v>
      </c>
      <c r="AO755" s="3">
        <v>98</v>
      </c>
      <c r="AP755" s="3">
        <v>2007</v>
      </c>
      <c r="AQ755" s="3">
        <v>14</v>
      </c>
    </row>
    <row r="756" spans="1:43" x14ac:dyDescent="0.25">
      <c r="A756" s="3">
        <v>25020250</v>
      </c>
      <c r="B756" s="3" t="s">
        <v>3333</v>
      </c>
      <c r="C756" s="3">
        <v>9.1971944440000009</v>
      </c>
      <c r="D756" s="3">
        <v>-73.541944439999995</v>
      </c>
      <c r="E756" s="3">
        <v>100</v>
      </c>
      <c r="F756" s="3" t="s">
        <v>437</v>
      </c>
      <c r="G756" s="3" t="s">
        <v>44</v>
      </c>
      <c r="H756" s="54">
        <v>124</v>
      </c>
      <c r="I756" s="54">
        <v>1966</v>
      </c>
      <c r="J756" s="54">
        <v>11</v>
      </c>
      <c r="K756" s="3">
        <v>106</v>
      </c>
      <c r="L756" s="3">
        <v>1984</v>
      </c>
      <c r="M756" s="3">
        <v>14</v>
      </c>
      <c r="N756" s="54">
        <v>140</v>
      </c>
      <c r="O756" s="54">
        <v>2023</v>
      </c>
      <c r="P756" s="54">
        <v>8</v>
      </c>
      <c r="Q756" s="3">
        <v>140</v>
      </c>
      <c r="R756" s="3">
        <v>1993</v>
      </c>
      <c r="S756" s="3">
        <v>26</v>
      </c>
      <c r="T756" s="54">
        <v>150</v>
      </c>
      <c r="U756" s="54">
        <v>2023</v>
      </c>
      <c r="V756" s="54">
        <v>20</v>
      </c>
      <c r="W756" s="3">
        <v>122</v>
      </c>
      <c r="X756" s="3">
        <v>1981</v>
      </c>
      <c r="Y756" s="3">
        <v>30</v>
      </c>
      <c r="Z756" s="54">
        <v>90.5</v>
      </c>
      <c r="AA756" s="54">
        <v>2010</v>
      </c>
      <c r="AB756" s="54">
        <v>7</v>
      </c>
      <c r="AC756" s="3">
        <v>125</v>
      </c>
      <c r="AD756" s="3">
        <v>1995</v>
      </c>
      <c r="AE756" s="3">
        <v>18</v>
      </c>
      <c r="AF756" s="54">
        <v>125</v>
      </c>
      <c r="AG756" s="54">
        <v>1988</v>
      </c>
      <c r="AH756" s="54">
        <v>9</v>
      </c>
      <c r="AI756" s="3">
        <v>167</v>
      </c>
      <c r="AJ756" s="3">
        <v>1978</v>
      </c>
      <c r="AK756" s="3">
        <v>22</v>
      </c>
      <c r="AL756" s="54">
        <v>165</v>
      </c>
      <c r="AM756" s="54">
        <v>2000</v>
      </c>
      <c r="AN756" s="54">
        <v>11</v>
      </c>
      <c r="AO756" s="3">
        <v>108</v>
      </c>
      <c r="AP756" s="3">
        <v>2010</v>
      </c>
      <c r="AQ756" s="3">
        <v>3</v>
      </c>
    </row>
    <row r="757" spans="1:43" x14ac:dyDescent="0.25">
      <c r="A757" s="3">
        <v>25020260</v>
      </c>
      <c r="B757" s="3" t="s">
        <v>3334</v>
      </c>
      <c r="C757" s="3">
        <v>9.397027778</v>
      </c>
      <c r="D757" s="3">
        <v>-73.488027779999996</v>
      </c>
      <c r="E757" s="3">
        <v>100</v>
      </c>
      <c r="F757" s="3" t="s">
        <v>1658</v>
      </c>
      <c r="G757" s="3" t="s">
        <v>44</v>
      </c>
      <c r="H757" s="54">
        <v>115</v>
      </c>
      <c r="I757" s="54">
        <v>2018</v>
      </c>
      <c r="J757" s="54">
        <v>12</v>
      </c>
      <c r="K757" s="3">
        <v>140</v>
      </c>
      <c r="L757" s="3">
        <v>1984</v>
      </c>
      <c r="M757" s="3">
        <v>14</v>
      </c>
      <c r="N757" s="54">
        <v>108</v>
      </c>
      <c r="O757" s="54">
        <v>1999</v>
      </c>
      <c r="P757" s="54">
        <v>1</v>
      </c>
      <c r="Q757" s="3">
        <v>130</v>
      </c>
      <c r="R757" s="3">
        <v>1979</v>
      </c>
      <c r="S757" s="3">
        <v>21</v>
      </c>
      <c r="T757" s="54">
        <v>115</v>
      </c>
      <c r="U757" s="54">
        <v>1977</v>
      </c>
      <c r="V757" s="54">
        <v>10</v>
      </c>
      <c r="W757" s="3">
        <v>146</v>
      </c>
      <c r="X757" s="3">
        <v>1999</v>
      </c>
      <c r="Y757" s="3">
        <v>8</v>
      </c>
      <c r="Z757" s="54">
        <v>149</v>
      </c>
      <c r="AA757" s="54">
        <v>2007</v>
      </c>
      <c r="AB757" s="54">
        <v>21</v>
      </c>
      <c r="AC757" s="3">
        <v>145</v>
      </c>
      <c r="AD757" s="3">
        <v>1984</v>
      </c>
      <c r="AE757" s="3">
        <v>17</v>
      </c>
      <c r="AF757" s="54">
        <v>152</v>
      </c>
      <c r="AG757" s="54">
        <v>1999</v>
      </c>
      <c r="AH757" s="54">
        <v>26</v>
      </c>
      <c r="AI757" s="3">
        <v>170</v>
      </c>
      <c r="AJ757" s="3">
        <v>1987</v>
      </c>
      <c r="AK757" s="3">
        <v>27</v>
      </c>
      <c r="AL757" s="54">
        <v>170</v>
      </c>
      <c r="AM757" s="54">
        <v>1978</v>
      </c>
      <c r="AN757" s="54">
        <v>20</v>
      </c>
      <c r="AO757" s="3">
        <v>172</v>
      </c>
      <c r="AP757" s="3">
        <v>1975</v>
      </c>
      <c r="AQ757" s="3">
        <v>9</v>
      </c>
    </row>
    <row r="758" spans="1:43" x14ac:dyDescent="0.25">
      <c r="A758" s="3">
        <v>25020270</v>
      </c>
      <c r="B758" s="3" t="s">
        <v>3335</v>
      </c>
      <c r="C758" s="3">
        <v>9.1931666669999998</v>
      </c>
      <c r="D758" s="3">
        <v>-73.731305559999996</v>
      </c>
      <c r="E758" s="3">
        <v>90</v>
      </c>
      <c r="F758" s="3" t="s">
        <v>449</v>
      </c>
      <c r="G758" s="3" t="s">
        <v>44</v>
      </c>
      <c r="H758" s="54">
        <v>83</v>
      </c>
      <c r="I758" s="54">
        <v>2025</v>
      </c>
      <c r="J758" s="54">
        <v>2</v>
      </c>
      <c r="K758" s="3">
        <v>80</v>
      </c>
      <c r="L758" s="3">
        <v>2008</v>
      </c>
      <c r="M758" s="3">
        <v>18</v>
      </c>
      <c r="N758" s="54">
        <v>129</v>
      </c>
      <c r="O758" s="54">
        <v>1972</v>
      </c>
      <c r="P758" s="54">
        <v>22</v>
      </c>
      <c r="Q758" s="3">
        <v>142</v>
      </c>
      <c r="R758" s="3">
        <v>1971</v>
      </c>
      <c r="S758" s="3">
        <v>8</v>
      </c>
      <c r="T758" s="54">
        <v>140</v>
      </c>
      <c r="U758" s="54">
        <v>2003</v>
      </c>
      <c r="V758" s="54">
        <v>18</v>
      </c>
      <c r="W758" s="3">
        <v>132</v>
      </c>
      <c r="X758" s="3">
        <v>1973</v>
      </c>
      <c r="Y758" s="3">
        <v>24</v>
      </c>
      <c r="Z758" s="54">
        <v>163</v>
      </c>
      <c r="AA758" s="54">
        <v>1969</v>
      </c>
      <c r="AB758" s="54">
        <v>31</v>
      </c>
      <c r="AC758" s="3">
        <v>137</v>
      </c>
      <c r="AD758" s="3">
        <v>2008</v>
      </c>
      <c r="AE758" s="3">
        <v>28</v>
      </c>
      <c r="AF758" s="54">
        <v>133</v>
      </c>
      <c r="AG758" s="54">
        <v>2023</v>
      </c>
      <c r="AH758" s="54">
        <v>2</v>
      </c>
      <c r="AI758" s="3">
        <v>137</v>
      </c>
      <c r="AJ758" s="3">
        <v>1975</v>
      </c>
      <c r="AK758" s="3">
        <v>31</v>
      </c>
      <c r="AL758" s="54">
        <v>146</v>
      </c>
      <c r="AM758" s="54">
        <v>1995</v>
      </c>
      <c r="AN758" s="54">
        <v>25</v>
      </c>
      <c r="AO758" s="3">
        <v>120</v>
      </c>
      <c r="AP758" s="3">
        <v>1970</v>
      </c>
      <c r="AQ758" s="3">
        <v>4</v>
      </c>
    </row>
    <row r="759" spans="1:43" x14ac:dyDescent="0.25">
      <c r="A759" s="3">
        <v>25020280</v>
      </c>
      <c r="B759" s="3" t="s">
        <v>3336</v>
      </c>
      <c r="C759" s="3">
        <v>9.6065277780000002</v>
      </c>
      <c r="D759" s="3">
        <v>-73.611972219999998</v>
      </c>
      <c r="E759" s="3">
        <v>30</v>
      </c>
      <c r="F759" s="3" t="s">
        <v>1663</v>
      </c>
      <c r="G759" s="3" t="s">
        <v>44</v>
      </c>
      <c r="H759" s="54">
        <v>90</v>
      </c>
      <c r="I759" s="54">
        <v>1970</v>
      </c>
      <c r="J759" s="54">
        <v>14</v>
      </c>
      <c r="K759" s="3">
        <v>130</v>
      </c>
      <c r="L759" s="3">
        <v>1978</v>
      </c>
      <c r="M759" s="3">
        <v>10</v>
      </c>
      <c r="N759" s="54">
        <v>130</v>
      </c>
      <c r="O759" s="54">
        <v>1999</v>
      </c>
      <c r="P759" s="54">
        <v>14</v>
      </c>
      <c r="Q759" s="3">
        <v>106</v>
      </c>
      <c r="R759" s="3">
        <v>2005</v>
      </c>
      <c r="S759" s="3">
        <v>10</v>
      </c>
      <c r="T759" s="54">
        <v>135</v>
      </c>
      <c r="U759" s="54">
        <v>2014</v>
      </c>
      <c r="V759" s="54">
        <v>6</v>
      </c>
      <c r="W759" s="3">
        <v>135</v>
      </c>
      <c r="X759" s="3">
        <v>2010</v>
      </c>
      <c r="Y759" s="3">
        <v>19</v>
      </c>
      <c r="Z759" s="54">
        <v>95</v>
      </c>
      <c r="AA759" s="54">
        <v>2010</v>
      </c>
      <c r="AB759" s="54">
        <v>20</v>
      </c>
      <c r="AC759" s="3">
        <v>150</v>
      </c>
      <c r="AD759" s="3">
        <v>1984</v>
      </c>
      <c r="AE759" s="3">
        <v>1</v>
      </c>
      <c r="AF759" s="54">
        <v>271</v>
      </c>
      <c r="AG759" s="54">
        <v>2003</v>
      </c>
      <c r="AH759" s="54">
        <v>11</v>
      </c>
      <c r="AI759" s="3">
        <v>150</v>
      </c>
      <c r="AJ759" s="3">
        <v>1996</v>
      </c>
      <c r="AK759" s="3">
        <v>6</v>
      </c>
      <c r="AL759" s="54">
        <v>157</v>
      </c>
      <c r="AM759" s="54">
        <v>2010</v>
      </c>
      <c r="AN759" s="54">
        <v>10</v>
      </c>
      <c r="AO759" s="3">
        <v>125</v>
      </c>
      <c r="AP759" s="3">
        <v>2006</v>
      </c>
      <c r="AQ759" s="3">
        <v>11</v>
      </c>
    </row>
    <row r="760" spans="1:43" x14ac:dyDescent="0.25">
      <c r="A760" s="3">
        <v>25020330</v>
      </c>
      <c r="B760" s="3" t="s">
        <v>3337</v>
      </c>
      <c r="C760" s="3">
        <v>8.3663888889999996</v>
      </c>
      <c r="D760" s="3">
        <v>-74.569166670000001</v>
      </c>
      <c r="E760" s="3">
        <v>25</v>
      </c>
      <c r="F760" s="3" t="s">
        <v>187</v>
      </c>
      <c r="G760" s="3" t="s">
        <v>2158</v>
      </c>
      <c r="H760" s="54">
        <v>144</v>
      </c>
      <c r="I760" s="54">
        <v>2024</v>
      </c>
      <c r="J760" s="54">
        <v>31</v>
      </c>
      <c r="K760" s="3">
        <v>131</v>
      </c>
      <c r="L760" s="3">
        <v>2013</v>
      </c>
      <c r="M760" s="3">
        <v>7</v>
      </c>
      <c r="N760" s="54">
        <v>158</v>
      </c>
      <c r="O760" s="54">
        <v>2021</v>
      </c>
      <c r="P760" s="54">
        <v>17</v>
      </c>
      <c r="Q760" s="3">
        <v>160</v>
      </c>
      <c r="R760" s="3">
        <v>1976</v>
      </c>
      <c r="S760" s="3">
        <v>28</v>
      </c>
      <c r="T760" s="54">
        <v>150</v>
      </c>
      <c r="U760" s="54">
        <v>2017</v>
      </c>
      <c r="V760" s="54">
        <v>9</v>
      </c>
      <c r="W760" s="3">
        <v>149</v>
      </c>
      <c r="X760" s="3">
        <v>1988</v>
      </c>
      <c r="Y760" s="3">
        <v>19</v>
      </c>
      <c r="Z760" s="54">
        <v>170</v>
      </c>
      <c r="AA760" s="54">
        <v>1996</v>
      </c>
      <c r="AB760" s="54">
        <v>1</v>
      </c>
      <c r="AC760" s="3">
        <v>180</v>
      </c>
      <c r="AD760" s="3">
        <v>2015</v>
      </c>
      <c r="AE760" s="3">
        <v>20</v>
      </c>
      <c r="AF760" s="54">
        <v>150</v>
      </c>
      <c r="AG760" s="54">
        <v>2002</v>
      </c>
      <c r="AH760" s="54">
        <v>13</v>
      </c>
      <c r="AI760" s="3">
        <v>150</v>
      </c>
      <c r="AJ760" s="3">
        <v>2013</v>
      </c>
      <c r="AK760" s="3">
        <v>12</v>
      </c>
      <c r="AL760" s="54">
        <v>170</v>
      </c>
      <c r="AM760" s="54">
        <v>1977</v>
      </c>
      <c r="AN760" s="54">
        <v>25</v>
      </c>
      <c r="AO760" s="3">
        <v>137</v>
      </c>
      <c r="AP760" s="3">
        <v>1985</v>
      </c>
      <c r="AQ760" s="3">
        <v>4</v>
      </c>
    </row>
    <row r="761" spans="1:43" x14ac:dyDescent="0.25">
      <c r="A761" s="3">
        <v>25020350</v>
      </c>
      <c r="B761" s="3" t="s">
        <v>3338</v>
      </c>
      <c r="C761" s="3">
        <v>8.4927777780000007</v>
      </c>
      <c r="D761" s="3">
        <v>-74.541666669999998</v>
      </c>
      <c r="E761" s="3">
        <v>30</v>
      </c>
      <c r="F761" s="3" t="s">
        <v>1373</v>
      </c>
      <c r="G761" s="3" t="s">
        <v>2158</v>
      </c>
      <c r="H761" s="54">
        <v>200</v>
      </c>
      <c r="I761" s="54">
        <v>1993</v>
      </c>
      <c r="J761" s="54">
        <v>27</v>
      </c>
      <c r="K761" s="3">
        <v>120</v>
      </c>
      <c r="L761" s="3">
        <v>2007</v>
      </c>
      <c r="M761" s="3">
        <v>16</v>
      </c>
      <c r="N761" s="54">
        <v>137</v>
      </c>
      <c r="O761" s="54">
        <v>2006</v>
      </c>
      <c r="P761" s="54">
        <v>24</v>
      </c>
      <c r="Q761" s="3">
        <v>150</v>
      </c>
      <c r="R761" s="3">
        <v>2007</v>
      </c>
      <c r="S761" s="3">
        <v>21</v>
      </c>
      <c r="T761" s="54">
        <v>210</v>
      </c>
      <c r="U761" s="54">
        <v>1998</v>
      </c>
      <c r="V761" s="54">
        <v>25</v>
      </c>
      <c r="W761" s="3">
        <v>230</v>
      </c>
      <c r="X761" s="3">
        <v>2007</v>
      </c>
      <c r="Y761" s="3">
        <v>14</v>
      </c>
      <c r="Z761" s="54">
        <v>168</v>
      </c>
      <c r="AA761" s="54">
        <v>1996</v>
      </c>
      <c r="AB761" s="54">
        <v>1</v>
      </c>
      <c r="AC761" s="3">
        <v>197</v>
      </c>
      <c r="AD761" s="3">
        <v>1996</v>
      </c>
      <c r="AE761" s="3">
        <v>6</v>
      </c>
      <c r="AF761" s="54">
        <v>185</v>
      </c>
      <c r="AG761" s="54">
        <v>2002</v>
      </c>
      <c r="AH761" s="54">
        <v>15</v>
      </c>
      <c r="AI761" s="3">
        <v>154</v>
      </c>
      <c r="AJ761" s="3">
        <v>1982</v>
      </c>
      <c r="AK761" s="3">
        <v>7</v>
      </c>
      <c r="AL761" s="54">
        <v>165</v>
      </c>
      <c r="AM761" s="54">
        <v>1995</v>
      </c>
      <c r="AN761" s="54">
        <v>12</v>
      </c>
      <c r="AO761" s="3">
        <v>125</v>
      </c>
      <c r="AP761" s="3">
        <v>1998</v>
      </c>
      <c r="AQ761" s="3">
        <v>11</v>
      </c>
    </row>
    <row r="762" spans="1:43" x14ac:dyDescent="0.25">
      <c r="A762" s="3">
        <v>25020370</v>
      </c>
      <c r="B762" s="3" t="s">
        <v>3339</v>
      </c>
      <c r="C762" s="3">
        <v>8.0366666670000004</v>
      </c>
      <c r="D762" s="3">
        <v>-74.942222220000005</v>
      </c>
      <c r="E762" s="3">
        <v>40</v>
      </c>
      <c r="F762" s="3" t="s">
        <v>108</v>
      </c>
      <c r="G762" s="3" t="s">
        <v>58</v>
      </c>
      <c r="H762" s="54">
        <v>170</v>
      </c>
      <c r="I762" s="54">
        <v>2025</v>
      </c>
      <c r="J762" s="54">
        <v>4</v>
      </c>
      <c r="K762" s="3">
        <v>42</v>
      </c>
      <c r="L762" s="3">
        <v>2025</v>
      </c>
      <c r="M762" s="3">
        <v>8</v>
      </c>
      <c r="N762" s="54">
        <v>78</v>
      </c>
      <c r="O762" s="54">
        <v>2021</v>
      </c>
      <c r="P762" s="54">
        <v>18</v>
      </c>
      <c r="Q762" s="3">
        <v>97</v>
      </c>
      <c r="R762" s="3">
        <v>2019</v>
      </c>
      <c r="S762" s="3">
        <v>21</v>
      </c>
      <c r="T762" s="54">
        <v>170</v>
      </c>
      <c r="U762" s="54">
        <v>2019</v>
      </c>
      <c r="V762" s="54">
        <v>24</v>
      </c>
      <c r="W762" s="3">
        <v>91</v>
      </c>
      <c r="X762" s="3">
        <v>2024</v>
      </c>
      <c r="Y762" s="3">
        <v>8</v>
      </c>
      <c r="Z762" s="54">
        <v>104</v>
      </c>
      <c r="AA762" s="54">
        <v>2023</v>
      </c>
      <c r="AB762" s="54">
        <v>13</v>
      </c>
      <c r="AC762" s="3">
        <v>140</v>
      </c>
      <c r="AD762" s="3">
        <v>2018</v>
      </c>
      <c r="AE762" s="3">
        <v>4</v>
      </c>
      <c r="AF762" s="54">
        <v>100</v>
      </c>
      <c r="AG762" s="54">
        <v>2019</v>
      </c>
      <c r="AH762" s="54">
        <v>11</v>
      </c>
      <c r="AI762" s="3">
        <v>117</v>
      </c>
      <c r="AJ762" s="3">
        <v>2024</v>
      </c>
      <c r="AK762" s="3">
        <v>25</v>
      </c>
      <c r="AL762" s="54">
        <v>119</v>
      </c>
      <c r="AM762" s="54">
        <v>2024</v>
      </c>
      <c r="AN762" s="54">
        <v>16</v>
      </c>
      <c r="AO762" s="3">
        <v>40</v>
      </c>
      <c r="AP762" s="3">
        <v>2022</v>
      </c>
      <c r="AQ762" s="3">
        <v>18</v>
      </c>
    </row>
    <row r="763" spans="1:43" x14ac:dyDescent="0.25">
      <c r="A763" s="3">
        <v>25020390</v>
      </c>
      <c r="B763" s="3" t="s">
        <v>3340</v>
      </c>
      <c r="C763" s="3">
        <v>9.3972222219999999</v>
      </c>
      <c r="D763" s="3">
        <v>-75.155805560000005</v>
      </c>
      <c r="E763" s="3">
        <v>150</v>
      </c>
      <c r="F763" s="3" t="s">
        <v>2240</v>
      </c>
      <c r="G763" s="3" t="s">
        <v>206</v>
      </c>
      <c r="H763" s="54">
        <v>65.5</v>
      </c>
      <c r="I763" s="54">
        <v>2018</v>
      </c>
      <c r="J763" s="54">
        <v>11</v>
      </c>
      <c r="K763" s="3">
        <v>112</v>
      </c>
      <c r="L763" s="3">
        <v>1990</v>
      </c>
      <c r="M763" s="3">
        <v>5</v>
      </c>
      <c r="N763" s="54">
        <v>80</v>
      </c>
      <c r="O763" s="54">
        <v>2002</v>
      </c>
      <c r="P763" s="54">
        <v>18</v>
      </c>
      <c r="Q763" s="3">
        <v>126.9</v>
      </c>
      <c r="R763" s="3">
        <v>2011</v>
      </c>
      <c r="S763" s="3">
        <v>27</v>
      </c>
      <c r="T763" s="54">
        <v>125</v>
      </c>
      <c r="U763" s="54">
        <v>1998</v>
      </c>
      <c r="V763" s="54">
        <v>6</v>
      </c>
      <c r="W763" s="3">
        <v>132.69999999999999</v>
      </c>
      <c r="X763" s="3">
        <v>2018</v>
      </c>
      <c r="Y763" s="3">
        <v>9</v>
      </c>
      <c r="Z763" s="54">
        <v>115</v>
      </c>
      <c r="AA763" s="54">
        <v>1994</v>
      </c>
      <c r="AB763" s="54">
        <v>2</v>
      </c>
      <c r="AC763" s="3">
        <v>106.7</v>
      </c>
      <c r="AD763" s="3">
        <v>2015</v>
      </c>
      <c r="AE763" s="3">
        <v>8</v>
      </c>
      <c r="AF763" s="54">
        <v>75.7</v>
      </c>
      <c r="AG763" s="54">
        <v>2023</v>
      </c>
      <c r="AH763" s="54">
        <v>9</v>
      </c>
      <c r="AI763" s="3">
        <v>95</v>
      </c>
      <c r="AJ763" s="3">
        <v>1993</v>
      </c>
      <c r="AK763" s="3">
        <v>30</v>
      </c>
      <c r="AL763" s="54">
        <v>105</v>
      </c>
      <c r="AM763" s="54">
        <v>2004</v>
      </c>
      <c r="AN763" s="54">
        <v>3</v>
      </c>
      <c r="AO763" s="3">
        <v>121</v>
      </c>
      <c r="AP763" s="3">
        <v>2024</v>
      </c>
      <c r="AQ763" s="3">
        <v>26</v>
      </c>
    </row>
    <row r="764" spans="1:43" x14ac:dyDescent="0.25">
      <c r="A764" s="3">
        <v>25020400</v>
      </c>
      <c r="B764" s="3" t="s">
        <v>3341</v>
      </c>
      <c r="C764" s="3">
        <v>9.3205555560000004</v>
      </c>
      <c r="D764" s="3">
        <v>-75.303611110000006</v>
      </c>
      <c r="E764" s="3">
        <v>180</v>
      </c>
      <c r="F764" s="3" t="s">
        <v>3342</v>
      </c>
      <c r="G764" s="3" t="s">
        <v>206</v>
      </c>
      <c r="H764" s="54">
        <v>57.1</v>
      </c>
      <c r="I764" s="54">
        <v>2009</v>
      </c>
      <c r="J764" s="54">
        <v>21</v>
      </c>
      <c r="K764" s="3">
        <v>55.2</v>
      </c>
      <c r="L764" s="3">
        <v>2011</v>
      </c>
      <c r="M764" s="3">
        <v>19</v>
      </c>
      <c r="N764" s="54">
        <v>63.5</v>
      </c>
      <c r="O764" s="54">
        <v>2025</v>
      </c>
      <c r="P764" s="54">
        <v>26</v>
      </c>
      <c r="Q764" s="3">
        <v>100.5</v>
      </c>
      <c r="R764" s="3">
        <v>2009</v>
      </c>
      <c r="S764" s="3">
        <v>30</v>
      </c>
      <c r="T764" s="54">
        <v>101.4</v>
      </c>
      <c r="U764" s="54">
        <v>2019</v>
      </c>
      <c r="V764" s="54">
        <v>8</v>
      </c>
      <c r="W764" s="3">
        <v>100.2</v>
      </c>
      <c r="X764" s="3">
        <v>2020</v>
      </c>
      <c r="Y764" s="3">
        <v>9</v>
      </c>
      <c r="Z764" s="54">
        <v>154</v>
      </c>
      <c r="AA764" s="54">
        <v>1994</v>
      </c>
      <c r="AB764" s="54">
        <v>3</v>
      </c>
      <c r="AC764" s="3">
        <v>116</v>
      </c>
      <c r="AD764" s="3">
        <v>1998</v>
      </c>
      <c r="AE764" s="3">
        <v>30</v>
      </c>
      <c r="AF764" s="54">
        <v>103.7</v>
      </c>
      <c r="AG764" s="54">
        <v>2008</v>
      </c>
      <c r="AH764" s="54">
        <v>7</v>
      </c>
      <c r="AI764" s="3">
        <v>111.1</v>
      </c>
      <c r="AJ764" s="3">
        <v>2011</v>
      </c>
      <c r="AK764" s="3">
        <v>1</v>
      </c>
      <c r="AL764" s="54">
        <v>101</v>
      </c>
      <c r="AM764" s="54">
        <v>1994</v>
      </c>
      <c r="AN764" s="54">
        <v>25</v>
      </c>
      <c r="AO764" s="3">
        <v>80</v>
      </c>
      <c r="AP764" s="3">
        <v>2005</v>
      </c>
      <c r="AQ764" s="3">
        <v>21</v>
      </c>
    </row>
    <row r="765" spans="1:43" x14ac:dyDescent="0.25">
      <c r="A765" s="3">
        <v>25020410</v>
      </c>
      <c r="B765" s="3" t="s">
        <v>3343</v>
      </c>
      <c r="C765" s="3">
        <v>8.2194444440000005</v>
      </c>
      <c r="D765" s="3">
        <v>-74.728750000000005</v>
      </c>
      <c r="E765" s="3">
        <v>28</v>
      </c>
      <c r="F765" s="3" t="s">
        <v>187</v>
      </c>
      <c r="G765" s="3" t="s">
        <v>2158</v>
      </c>
      <c r="H765" s="54">
        <v>173</v>
      </c>
      <c r="I765" s="54">
        <v>2014</v>
      </c>
      <c r="J765" s="54">
        <v>6</v>
      </c>
      <c r="K765" s="3">
        <v>127</v>
      </c>
      <c r="L765" s="3">
        <v>2010</v>
      </c>
      <c r="M765" s="3">
        <v>23</v>
      </c>
      <c r="N765" s="54">
        <v>172</v>
      </c>
      <c r="O765" s="54">
        <v>2017</v>
      </c>
      <c r="P765" s="54">
        <v>14</v>
      </c>
      <c r="Q765" s="3">
        <v>145</v>
      </c>
      <c r="R765" s="3">
        <v>2002</v>
      </c>
      <c r="S765" s="3">
        <v>23</v>
      </c>
      <c r="T765" s="54">
        <v>165</v>
      </c>
      <c r="U765" s="54">
        <v>1980</v>
      </c>
      <c r="V765" s="54">
        <v>7</v>
      </c>
      <c r="W765" s="3">
        <v>185</v>
      </c>
      <c r="X765" s="3">
        <v>2012</v>
      </c>
      <c r="Y765" s="3">
        <v>20</v>
      </c>
      <c r="Z765" s="54">
        <v>180</v>
      </c>
      <c r="AA765" s="54">
        <v>1973</v>
      </c>
      <c r="AB765" s="54">
        <v>19</v>
      </c>
      <c r="AC765" s="3">
        <v>160</v>
      </c>
      <c r="AD765" s="3">
        <v>1992</v>
      </c>
      <c r="AE765" s="3">
        <v>14</v>
      </c>
      <c r="AF765" s="54">
        <v>177</v>
      </c>
      <c r="AG765" s="54">
        <v>2000</v>
      </c>
      <c r="AH765" s="54">
        <v>26</v>
      </c>
      <c r="AI765" s="3">
        <v>175</v>
      </c>
      <c r="AJ765" s="3">
        <v>2016</v>
      </c>
      <c r="AK765" s="3">
        <v>10</v>
      </c>
      <c r="AL765" s="54">
        <v>170</v>
      </c>
      <c r="AM765" s="54">
        <v>1988</v>
      </c>
      <c r="AN765" s="54">
        <v>14</v>
      </c>
      <c r="AO765" s="3">
        <v>150</v>
      </c>
      <c r="AP765" s="3">
        <v>1998</v>
      </c>
      <c r="AQ765" s="3">
        <v>14</v>
      </c>
    </row>
    <row r="766" spans="1:43" x14ac:dyDescent="0.25">
      <c r="A766" s="3">
        <v>25020420</v>
      </c>
      <c r="B766" s="3" t="s">
        <v>3344</v>
      </c>
      <c r="C766" s="3">
        <v>8.3845719439999993</v>
      </c>
      <c r="D766" s="3">
        <v>-74.563661111000002</v>
      </c>
      <c r="E766" s="3">
        <v>40</v>
      </c>
      <c r="F766" s="3" t="s">
        <v>187</v>
      </c>
      <c r="G766" s="3" t="s">
        <v>2158</v>
      </c>
      <c r="H766" s="54">
        <v>145</v>
      </c>
      <c r="I766" s="54">
        <v>2018</v>
      </c>
      <c r="J766" s="54">
        <v>1</v>
      </c>
      <c r="K766" s="3">
        <v>116</v>
      </c>
      <c r="L766" s="3">
        <v>2003</v>
      </c>
      <c r="M766" s="3">
        <v>25</v>
      </c>
      <c r="N766" s="54">
        <v>132</v>
      </c>
      <c r="O766" s="54">
        <v>2013</v>
      </c>
      <c r="P766" s="54">
        <v>18</v>
      </c>
      <c r="Q766" s="3">
        <v>136</v>
      </c>
      <c r="R766" s="3">
        <v>2007</v>
      </c>
      <c r="S766" s="3">
        <v>10</v>
      </c>
      <c r="T766" s="54">
        <v>149</v>
      </c>
      <c r="U766" s="54">
        <v>1987</v>
      </c>
      <c r="V766" s="54">
        <v>8</v>
      </c>
      <c r="W766" s="3">
        <v>200</v>
      </c>
      <c r="X766" s="3">
        <v>1988</v>
      </c>
      <c r="Y766" s="3">
        <v>19</v>
      </c>
      <c r="Z766" s="54">
        <v>155</v>
      </c>
      <c r="AA766" s="54">
        <v>1995</v>
      </c>
      <c r="AB766" s="54">
        <v>26</v>
      </c>
      <c r="AC766" s="3">
        <v>140</v>
      </c>
      <c r="AD766" s="3">
        <v>2010</v>
      </c>
      <c r="AE766" s="3">
        <v>25</v>
      </c>
      <c r="AF766" s="54">
        <v>135</v>
      </c>
      <c r="AG766" s="54">
        <v>1989</v>
      </c>
      <c r="AH766" s="54">
        <v>9</v>
      </c>
      <c r="AI766" s="3">
        <v>137</v>
      </c>
      <c r="AJ766" s="3">
        <v>1988</v>
      </c>
      <c r="AK766" s="3">
        <v>10</v>
      </c>
      <c r="AL766" s="54">
        <v>150</v>
      </c>
      <c r="AM766" s="54">
        <v>1987</v>
      </c>
      <c r="AN766" s="54">
        <v>30</v>
      </c>
      <c r="AO766" s="3">
        <v>135</v>
      </c>
      <c r="AP766" s="3">
        <v>1999</v>
      </c>
      <c r="AQ766" s="3">
        <v>15</v>
      </c>
    </row>
    <row r="767" spans="1:43" x14ac:dyDescent="0.25">
      <c r="A767" s="3">
        <v>25020470</v>
      </c>
      <c r="B767" s="3" t="s">
        <v>3345</v>
      </c>
      <c r="C767" s="3">
        <v>9.1177777780000007</v>
      </c>
      <c r="D767" s="3">
        <v>-75.393333330000004</v>
      </c>
      <c r="E767" s="3">
        <v>125</v>
      </c>
      <c r="F767" s="3" t="s">
        <v>200</v>
      </c>
      <c r="G767" s="3" t="s">
        <v>2612</v>
      </c>
      <c r="H767" s="54">
        <v>66</v>
      </c>
      <c r="I767" s="54">
        <v>1984</v>
      </c>
      <c r="J767" s="54">
        <v>21</v>
      </c>
      <c r="K767" s="3">
        <v>53.9</v>
      </c>
      <c r="L767" s="3">
        <v>2019</v>
      </c>
      <c r="M767" s="3">
        <v>20</v>
      </c>
      <c r="N767" s="54">
        <v>98</v>
      </c>
      <c r="O767" s="54">
        <v>1980</v>
      </c>
      <c r="P767" s="54">
        <v>5</v>
      </c>
      <c r="Q767" s="3">
        <v>126</v>
      </c>
      <c r="R767" s="3">
        <v>2011</v>
      </c>
      <c r="S767" s="3">
        <v>10</v>
      </c>
      <c r="T767" s="54">
        <v>142</v>
      </c>
      <c r="U767" s="54">
        <v>2000</v>
      </c>
      <c r="V767" s="54">
        <v>29</v>
      </c>
      <c r="W767" s="3">
        <v>118</v>
      </c>
      <c r="X767" s="3">
        <v>1981</v>
      </c>
      <c r="Y767" s="3">
        <v>22</v>
      </c>
      <c r="Z767" s="54">
        <v>135</v>
      </c>
      <c r="AA767" s="54">
        <v>2010</v>
      </c>
      <c r="AB767" s="54">
        <v>17</v>
      </c>
      <c r="AC767" s="3">
        <v>136</v>
      </c>
      <c r="AD767" s="3">
        <v>2014</v>
      </c>
      <c r="AE767" s="3">
        <v>27</v>
      </c>
      <c r="AF767" s="54">
        <v>125</v>
      </c>
      <c r="AG767" s="54">
        <v>1990</v>
      </c>
      <c r="AH767" s="54">
        <v>8</v>
      </c>
      <c r="AI767" s="3">
        <v>138</v>
      </c>
      <c r="AJ767" s="3">
        <v>1987</v>
      </c>
      <c r="AK767" s="3">
        <v>28</v>
      </c>
      <c r="AL767" s="54">
        <v>95.5</v>
      </c>
      <c r="AM767" s="54">
        <v>2022</v>
      </c>
      <c r="AN767" s="54">
        <v>18</v>
      </c>
      <c r="AO767" s="3">
        <v>51</v>
      </c>
      <c r="AP767" s="3">
        <v>1991</v>
      </c>
      <c r="AQ767" s="3">
        <v>17</v>
      </c>
    </row>
    <row r="768" spans="1:43" x14ac:dyDescent="0.25">
      <c r="A768" s="3">
        <v>25020500</v>
      </c>
      <c r="B768" s="3" t="s">
        <v>3346</v>
      </c>
      <c r="C768" s="3">
        <v>8.8133649999999992</v>
      </c>
      <c r="D768" s="3">
        <v>-74.726003000000006</v>
      </c>
      <c r="E768" s="3">
        <v>50</v>
      </c>
      <c r="F768" s="3" t="s">
        <v>206</v>
      </c>
      <c r="G768" s="3" t="s">
        <v>206</v>
      </c>
      <c r="H768" s="54">
        <v>76</v>
      </c>
      <c r="I768" s="54">
        <v>2014</v>
      </c>
      <c r="J768" s="54">
        <v>6</v>
      </c>
      <c r="K768" s="3">
        <v>60</v>
      </c>
      <c r="L768" s="3">
        <v>1978</v>
      </c>
      <c r="M768" s="3">
        <v>7</v>
      </c>
      <c r="N768" s="54">
        <v>75</v>
      </c>
      <c r="O768" s="54">
        <v>2009</v>
      </c>
      <c r="P768" s="54">
        <v>24</v>
      </c>
      <c r="Q768" s="3">
        <v>126</v>
      </c>
      <c r="R768" s="3">
        <v>1983</v>
      </c>
      <c r="S768" s="3">
        <v>28</v>
      </c>
      <c r="T768" s="54">
        <v>145</v>
      </c>
      <c r="U768" s="54">
        <v>1972</v>
      </c>
      <c r="V768" s="54">
        <v>27</v>
      </c>
      <c r="W768" s="3">
        <v>150</v>
      </c>
      <c r="X768" s="3">
        <v>2025</v>
      </c>
      <c r="Y768" s="3">
        <v>10</v>
      </c>
      <c r="Z768" s="54">
        <v>150</v>
      </c>
      <c r="AA768" s="54">
        <v>2017</v>
      </c>
      <c r="AB768" s="54">
        <v>10</v>
      </c>
      <c r="AC768" s="3">
        <v>190</v>
      </c>
      <c r="AD768" s="3">
        <v>1992</v>
      </c>
      <c r="AE768" s="3">
        <v>31</v>
      </c>
      <c r="AF768" s="54">
        <v>150</v>
      </c>
      <c r="AG768" s="54">
        <v>1973</v>
      </c>
      <c r="AH768" s="54">
        <v>4</v>
      </c>
      <c r="AI768" s="3">
        <v>150</v>
      </c>
      <c r="AJ768" s="3">
        <v>1976</v>
      </c>
      <c r="AK768" s="3">
        <v>13</v>
      </c>
      <c r="AL768" s="54">
        <v>204</v>
      </c>
      <c r="AM768" s="54">
        <v>1979</v>
      </c>
      <c r="AN768" s="54">
        <v>20</v>
      </c>
      <c r="AO768" s="3">
        <v>150</v>
      </c>
      <c r="AP768" s="3">
        <v>2023</v>
      </c>
      <c r="AQ768" s="3">
        <v>26</v>
      </c>
    </row>
    <row r="769" spans="1:43" x14ac:dyDescent="0.25">
      <c r="A769" s="3">
        <v>25020520</v>
      </c>
      <c r="B769" s="3" t="s">
        <v>3347</v>
      </c>
      <c r="C769" s="3">
        <v>8.2053329999999995</v>
      </c>
      <c r="D769" s="3">
        <v>-75.470249999999993</v>
      </c>
      <c r="E769" s="3">
        <v>62</v>
      </c>
      <c r="F769" s="3" t="s">
        <v>295</v>
      </c>
      <c r="G769" s="3" t="s">
        <v>2612</v>
      </c>
      <c r="H769" s="54">
        <v>80</v>
      </c>
      <c r="I769" s="54">
        <v>2018</v>
      </c>
      <c r="J769" s="54">
        <v>1</v>
      </c>
      <c r="K769" s="3">
        <v>80</v>
      </c>
      <c r="L769" s="3">
        <v>1991</v>
      </c>
      <c r="M769" s="3">
        <v>18</v>
      </c>
      <c r="N769" s="54">
        <v>80</v>
      </c>
      <c r="O769" s="54">
        <v>2006</v>
      </c>
      <c r="P769" s="54">
        <v>19</v>
      </c>
      <c r="Q769" s="3">
        <v>165</v>
      </c>
      <c r="R769" s="3">
        <v>1982</v>
      </c>
      <c r="S769" s="3">
        <v>12</v>
      </c>
      <c r="T769" s="54">
        <v>200</v>
      </c>
      <c r="U769" s="54">
        <v>1981</v>
      </c>
      <c r="V769" s="54">
        <v>6</v>
      </c>
      <c r="W769" s="3">
        <v>180</v>
      </c>
      <c r="X769" s="3">
        <v>2017</v>
      </c>
      <c r="Y769" s="3">
        <v>11</v>
      </c>
      <c r="Z769" s="54">
        <v>182</v>
      </c>
      <c r="AA769" s="54">
        <v>1982</v>
      </c>
      <c r="AB769" s="54">
        <v>3</v>
      </c>
      <c r="AC769" s="3">
        <v>100</v>
      </c>
      <c r="AD769" s="3">
        <v>1981</v>
      </c>
      <c r="AE769" s="3">
        <v>18</v>
      </c>
      <c r="AF769" s="54">
        <v>102</v>
      </c>
      <c r="AG769" s="54">
        <v>1987</v>
      </c>
      <c r="AH769" s="54">
        <v>29</v>
      </c>
      <c r="AI769" s="3">
        <v>135</v>
      </c>
      <c r="AJ769" s="3">
        <v>2019</v>
      </c>
      <c r="AK769" s="3">
        <v>14</v>
      </c>
      <c r="AL769" s="54">
        <v>135</v>
      </c>
      <c r="AM769" s="54">
        <v>1975</v>
      </c>
      <c r="AN769" s="54">
        <v>7</v>
      </c>
      <c r="AO769" s="3">
        <v>90</v>
      </c>
      <c r="AP769" s="3">
        <v>1993</v>
      </c>
      <c r="AQ769" s="3">
        <v>11</v>
      </c>
    </row>
    <row r="770" spans="1:43" x14ac:dyDescent="0.25">
      <c r="A770" s="3">
        <v>25020530</v>
      </c>
      <c r="B770" s="3" t="s">
        <v>3348</v>
      </c>
      <c r="C770" s="3">
        <v>8.0254999999999992</v>
      </c>
      <c r="D770" s="3">
        <v>-75.089749999999995</v>
      </c>
      <c r="E770" s="3">
        <v>48</v>
      </c>
      <c r="F770" s="3" t="s">
        <v>108</v>
      </c>
      <c r="G770" s="3" t="s">
        <v>58</v>
      </c>
      <c r="H770" s="54">
        <v>57</v>
      </c>
      <c r="I770" s="54">
        <v>2025</v>
      </c>
      <c r="J770" s="54">
        <v>4</v>
      </c>
      <c r="K770" s="3">
        <v>106</v>
      </c>
      <c r="L770" s="3">
        <v>2008</v>
      </c>
      <c r="M770" s="3">
        <v>9</v>
      </c>
      <c r="N770" s="54">
        <v>165</v>
      </c>
      <c r="O770" s="54">
        <v>1990</v>
      </c>
      <c r="P770" s="54">
        <v>18</v>
      </c>
      <c r="Q770" s="3">
        <v>130</v>
      </c>
      <c r="R770" s="3">
        <v>1972</v>
      </c>
      <c r="S770" s="3">
        <v>16</v>
      </c>
      <c r="T770" s="54">
        <v>167</v>
      </c>
      <c r="U770" s="54">
        <v>2005</v>
      </c>
      <c r="V770" s="54">
        <v>22</v>
      </c>
      <c r="W770" s="3">
        <v>138</v>
      </c>
      <c r="X770" s="3">
        <v>2010</v>
      </c>
      <c r="Y770" s="3">
        <v>15</v>
      </c>
      <c r="Z770" s="54">
        <v>148</v>
      </c>
      <c r="AA770" s="54">
        <v>1976</v>
      </c>
      <c r="AB770" s="54">
        <v>21</v>
      </c>
      <c r="AC770" s="3">
        <v>135</v>
      </c>
      <c r="AD770" s="3">
        <v>1984</v>
      </c>
      <c r="AE770" s="3">
        <v>3</v>
      </c>
      <c r="AF770" s="54">
        <v>136</v>
      </c>
      <c r="AG770" s="54">
        <v>1998</v>
      </c>
      <c r="AH770" s="54">
        <v>20</v>
      </c>
      <c r="AI770" s="3">
        <v>154</v>
      </c>
      <c r="AJ770" s="3">
        <v>1970</v>
      </c>
      <c r="AK770" s="3">
        <v>10</v>
      </c>
      <c r="AL770" s="54">
        <v>196</v>
      </c>
      <c r="AM770" s="54">
        <v>1979</v>
      </c>
      <c r="AN770" s="54">
        <v>30</v>
      </c>
      <c r="AO770" s="3">
        <v>130</v>
      </c>
      <c r="AP770" s="3">
        <v>1973</v>
      </c>
      <c r="AQ770" s="3">
        <v>12</v>
      </c>
    </row>
    <row r="771" spans="1:43" x14ac:dyDescent="0.25">
      <c r="A771" s="3">
        <v>25020540</v>
      </c>
      <c r="B771" s="3" t="s">
        <v>3349</v>
      </c>
      <c r="C771" s="3">
        <v>8.0311111109999995</v>
      </c>
      <c r="D771" s="3">
        <v>-74.706111109999995</v>
      </c>
      <c r="E771" s="3">
        <v>20</v>
      </c>
      <c r="F771" s="3" t="s">
        <v>174</v>
      </c>
      <c r="G771" s="3" t="s">
        <v>58</v>
      </c>
      <c r="H771" s="54">
        <v>176</v>
      </c>
      <c r="I771" s="54">
        <v>1984</v>
      </c>
      <c r="J771" s="54">
        <v>9</v>
      </c>
      <c r="K771" s="3">
        <v>137</v>
      </c>
      <c r="L771" s="3">
        <v>1984</v>
      </c>
      <c r="M771" s="3">
        <v>5</v>
      </c>
      <c r="N771" s="54">
        <v>133</v>
      </c>
      <c r="O771" s="54">
        <v>2017</v>
      </c>
      <c r="P771" s="54">
        <v>29</v>
      </c>
      <c r="Q771" s="3">
        <v>195</v>
      </c>
      <c r="R771" s="3">
        <v>1982</v>
      </c>
      <c r="S771" s="3">
        <v>23</v>
      </c>
      <c r="T771" s="54">
        <v>175</v>
      </c>
      <c r="U771" s="54">
        <v>2016</v>
      </c>
      <c r="V771" s="54">
        <v>9</v>
      </c>
      <c r="W771" s="3">
        <v>150</v>
      </c>
      <c r="X771" s="3">
        <v>1980</v>
      </c>
      <c r="Y771" s="3">
        <v>11</v>
      </c>
      <c r="Z771" s="54">
        <v>162</v>
      </c>
      <c r="AA771" s="54">
        <v>1970</v>
      </c>
      <c r="AB771" s="54">
        <v>27</v>
      </c>
      <c r="AC771" s="3">
        <v>150</v>
      </c>
      <c r="AD771" s="3">
        <v>1981</v>
      </c>
      <c r="AE771" s="3">
        <v>18</v>
      </c>
      <c r="AF771" s="54">
        <v>180</v>
      </c>
      <c r="AG771" s="54">
        <v>1986</v>
      </c>
      <c r="AH771" s="54">
        <v>16</v>
      </c>
      <c r="AI771" s="3">
        <v>150</v>
      </c>
      <c r="AJ771" s="3">
        <v>1981</v>
      </c>
      <c r="AK771" s="3">
        <v>27</v>
      </c>
      <c r="AL771" s="54">
        <v>298</v>
      </c>
      <c r="AM771" s="54">
        <v>1988</v>
      </c>
      <c r="AN771" s="54">
        <v>1</v>
      </c>
      <c r="AO771" s="3">
        <v>190</v>
      </c>
      <c r="AP771" s="3">
        <v>1980</v>
      </c>
      <c r="AQ771" s="3">
        <v>13</v>
      </c>
    </row>
    <row r="772" spans="1:43" x14ac:dyDescent="0.25">
      <c r="A772" s="3">
        <v>25020600</v>
      </c>
      <c r="B772" s="3" t="s">
        <v>3350</v>
      </c>
      <c r="C772" s="3">
        <v>8.4897222219999993</v>
      </c>
      <c r="D772" s="3">
        <v>-75.601388889999996</v>
      </c>
      <c r="E772" s="3">
        <v>100</v>
      </c>
      <c r="F772" s="3" t="s">
        <v>1749</v>
      </c>
      <c r="G772" s="3" t="s">
        <v>2612</v>
      </c>
      <c r="H772" s="54">
        <v>70</v>
      </c>
      <c r="I772" s="54">
        <v>1993</v>
      </c>
      <c r="J772" s="54">
        <v>27</v>
      </c>
      <c r="K772" s="3">
        <v>60.3</v>
      </c>
      <c r="L772" s="3">
        <v>2011</v>
      </c>
      <c r="M772" s="3">
        <v>28</v>
      </c>
      <c r="N772" s="54">
        <v>84</v>
      </c>
      <c r="O772" s="54">
        <v>1986</v>
      </c>
      <c r="P772" s="54">
        <v>31</v>
      </c>
      <c r="Q772" s="3">
        <v>142</v>
      </c>
      <c r="R772" s="3">
        <v>1990</v>
      </c>
      <c r="S772" s="3">
        <v>29</v>
      </c>
      <c r="T772" s="54">
        <v>119</v>
      </c>
      <c r="U772" s="54">
        <v>1985</v>
      </c>
      <c r="V772" s="54">
        <v>6</v>
      </c>
      <c r="W772" s="3">
        <v>113</v>
      </c>
      <c r="X772" s="3">
        <v>1993</v>
      </c>
      <c r="Y772" s="3">
        <v>9</v>
      </c>
      <c r="Z772" s="54">
        <v>127</v>
      </c>
      <c r="AA772" s="54">
        <v>2020</v>
      </c>
      <c r="AB772" s="54">
        <v>11</v>
      </c>
      <c r="AC772" s="3">
        <v>115</v>
      </c>
      <c r="AD772" s="3">
        <v>1983</v>
      </c>
      <c r="AE772" s="3">
        <v>25</v>
      </c>
      <c r="AF772" s="54">
        <v>130</v>
      </c>
      <c r="AG772" s="54">
        <v>1983</v>
      </c>
      <c r="AH772" s="54">
        <v>15</v>
      </c>
      <c r="AI772" s="3">
        <v>91.2</v>
      </c>
      <c r="AJ772" s="3">
        <v>2008</v>
      </c>
      <c r="AK772" s="3">
        <v>29</v>
      </c>
      <c r="AL772" s="54">
        <v>103</v>
      </c>
      <c r="AM772" s="54">
        <v>2006</v>
      </c>
      <c r="AN772" s="54">
        <v>8</v>
      </c>
      <c r="AO772" s="3">
        <v>76</v>
      </c>
      <c r="AP772" s="3">
        <v>2025</v>
      </c>
      <c r="AQ772" s="3">
        <v>1</v>
      </c>
    </row>
    <row r="773" spans="1:43" x14ac:dyDescent="0.25">
      <c r="A773" s="3">
        <v>25020650</v>
      </c>
      <c r="B773" s="3" t="s">
        <v>3351</v>
      </c>
      <c r="C773" s="3">
        <v>8.9387777780000004</v>
      </c>
      <c r="D773" s="3">
        <v>-73.56022222</v>
      </c>
      <c r="E773" s="3">
        <v>250</v>
      </c>
      <c r="F773" s="3" t="s">
        <v>449</v>
      </c>
      <c r="G773" s="3" t="s">
        <v>44</v>
      </c>
      <c r="H773" s="54">
        <v>140</v>
      </c>
      <c r="I773" s="54">
        <v>1981</v>
      </c>
      <c r="J773" s="54">
        <v>8</v>
      </c>
      <c r="K773" s="3">
        <v>145</v>
      </c>
      <c r="L773" s="3">
        <v>1981</v>
      </c>
      <c r="M773" s="3">
        <v>22</v>
      </c>
      <c r="N773" s="54">
        <v>135</v>
      </c>
      <c r="O773" s="54">
        <v>1987</v>
      </c>
      <c r="P773" s="54">
        <v>7</v>
      </c>
      <c r="Q773" s="3">
        <v>153</v>
      </c>
      <c r="R773" s="3">
        <v>1983</v>
      </c>
      <c r="S773" s="3">
        <v>17</v>
      </c>
      <c r="T773" s="54">
        <v>162.1</v>
      </c>
      <c r="U773" s="54">
        <v>2008</v>
      </c>
      <c r="V773" s="54">
        <v>27</v>
      </c>
      <c r="W773" s="3">
        <v>165</v>
      </c>
      <c r="X773" s="3">
        <v>1992</v>
      </c>
      <c r="Y773" s="3">
        <v>10</v>
      </c>
      <c r="Z773" s="54">
        <v>100</v>
      </c>
      <c r="AA773" s="54">
        <v>1980</v>
      </c>
      <c r="AB773" s="54">
        <v>27</v>
      </c>
      <c r="AC773" s="3">
        <v>158</v>
      </c>
      <c r="AD773" s="3">
        <v>2007</v>
      </c>
      <c r="AE773" s="3">
        <v>31</v>
      </c>
      <c r="AF773" s="54">
        <v>103.5</v>
      </c>
      <c r="AG773" s="54">
        <v>1999</v>
      </c>
      <c r="AH773" s="54">
        <v>12</v>
      </c>
      <c r="AI773" s="3">
        <v>135</v>
      </c>
      <c r="AJ773" s="3">
        <v>2002</v>
      </c>
      <c r="AK773" s="3">
        <v>29</v>
      </c>
      <c r="AL773" s="54">
        <v>140</v>
      </c>
      <c r="AM773" s="54">
        <v>1980</v>
      </c>
      <c r="AN773" s="54">
        <v>5</v>
      </c>
      <c r="AO773" s="3">
        <v>148</v>
      </c>
      <c r="AP773" s="3">
        <v>1975</v>
      </c>
      <c r="AQ773" s="3">
        <v>22</v>
      </c>
    </row>
    <row r="774" spans="1:43" x14ac:dyDescent="0.25">
      <c r="A774" s="3">
        <v>25020660</v>
      </c>
      <c r="B774" s="3" t="s">
        <v>3352</v>
      </c>
      <c r="C774" s="3">
        <v>9.0097500000000004</v>
      </c>
      <c r="D774" s="3">
        <v>-73.754027780000001</v>
      </c>
      <c r="E774" s="3">
        <v>90</v>
      </c>
      <c r="F774" s="3" t="s">
        <v>437</v>
      </c>
      <c r="G774" s="3" t="s">
        <v>44</v>
      </c>
      <c r="H774" s="54">
        <v>90</v>
      </c>
      <c r="I774" s="54">
        <v>2004</v>
      </c>
      <c r="J774" s="54">
        <v>10</v>
      </c>
      <c r="K774" s="3">
        <v>122</v>
      </c>
      <c r="L774" s="3">
        <v>1988</v>
      </c>
      <c r="M774" s="3">
        <v>25</v>
      </c>
      <c r="N774" s="54">
        <v>129</v>
      </c>
      <c r="O774" s="54">
        <v>1996</v>
      </c>
      <c r="P774" s="54">
        <v>8</v>
      </c>
      <c r="Q774" s="3">
        <v>130</v>
      </c>
      <c r="R774" s="3">
        <v>1977</v>
      </c>
      <c r="S774" s="3">
        <v>23</v>
      </c>
      <c r="T774" s="54">
        <v>153</v>
      </c>
      <c r="U774" s="54">
        <v>2000</v>
      </c>
      <c r="V774" s="54">
        <v>26</v>
      </c>
      <c r="W774" s="3">
        <v>136</v>
      </c>
      <c r="X774" s="3">
        <v>2003</v>
      </c>
      <c r="Y774" s="3">
        <v>22</v>
      </c>
      <c r="Z774" s="54">
        <v>135</v>
      </c>
      <c r="AA774" s="54">
        <v>2000</v>
      </c>
      <c r="AB774" s="54">
        <v>17</v>
      </c>
      <c r="AC774" s="3">
        <v>140</v>
      </c>
      <c r="AD774" s="3">
        <v>2009</v>
      </c>
      <c r="AE774" s="3">
        <v>19</v>
      </c>
      <c r="AF774" s="54">
        <v>190</v>
      </c>
      <c r="AG774" s="54">
        <v>1999</v>
      </c>
      <c r="AH774" s="54">
        <v>13</v>
      </c>
      <c r="AI774" s="3">
        <v>170</v>
      </c>
      <c r="AJ774" s="3">
        <v>1973</v>
      </c>
      <c r="AK774" s="3">
        <v>22</v>
      </c>
      <c r="AL774" s="54">
        <v>150</v>
      </c>
      <c r="AM774" s="54">
        <v>1980</v>
      </c>
      <c r="AN774" s="54">
        <v>14</v>
      </c>
      <c r="AO774" s="3">
        <v>150</v>
      </c>
      <c r="AP774" s="3">
        <v>2002</v>
      </c>
      <c r="AQ774" s="3">
        <v>15</v>
      </c>
    </row>
    <row r="775" spans="1:43" x14ac:dyDescent="0.25">
      <c r="A775" s="3">
        <v>25020670</v>
      </c>
      <c r="B775" s="3" t="s">
        <v>3353</v>
      </c>
      <c r="C775" s="3">
        <v>9.0502777779999999</v>
      </c>
      <c r="D775" s="3">
        <v>-73.559722219999998</v>
      </c>
      <c r="E775" s="3">
        <v>500</v>
      </c>
      <c r="F775" s="3" t="s">
        <v>1670</v>
      </c>
      <c r="G775" s="3" t="s">
        <v>44</v>
      </c>
      <c r="H775" s="54">
        <v>133</v>
      </c>
      <c r="I775" s="54">
        <v>2020</v>
      </c>
      <c r="J775" s="54">
        <v>20</v>
      </c>
      <c r="K775" s="3">
        <v>80</v>
      </c>
      <c r="L775" s="3">
        <v>1975</v>
      </c>
      <c r="M775" s="3">
        <v>7</v>
      </c>
      <c r="N775" s="54">
        <v>110</v>
      </c>
      <c r="O775" s="54">
        <v>1981</v>
      </c>
      <c r="P775" s="54">
        <v>5</v>
      </c>
      <c r="Q775" s="3">
        <v>178</v>
      </c>
      <c r="R775" s="3">
        <v>1979</v>
      </c>
      <c r="S775" s="3">
        <v>21</v>
      </c>
      <c r="T775" s="54">
        <v>122</v>
      </c>
      <c r="U775" s="54">
        <v>1978</v>
      </c>
      <c r="V775" s="54">
        <v>27</v>
      </c>
      <c r="W775" s="3">
        <v>125</v>
      </c>
      <c r="X775" s="3">
        <v>1981</v>
      </c>
      <c r="Y775" s="3">
        <v>2</v>
      </c>
      <c r="Z775" s="54">
        <v>104</v>
      </c>
      <c r="AA775" s="54">
        <v>2020</v>
      </c>
      <c r="AB775" s="54">
        <v>25</v>
      </c>
      <c r="AC775" s="3">
        <v>132</v>
      </c>
      <c r="AD775" s="3">
        <v>1979</v>
      </c>
      <c r="AE775" s="3">
        <v>29</v>
      </c>
      <c r="AF775" s="54">
        <v>135</v>
      </c>
      <c r="AG775" s="54">
        <v>1992</v>
      </c>
      <c r="AH775" s="54">
        <v>25</v>
      </c>
      <c r="AI775" s="3">
        <v>137</v>
      </c>
      <c r="AJ775" s="3">
        <v>1976</v>
      </c>
      <c r="AK775" s="3">
        <v>5</v>
      </c>
      <c r="AL775" s="54">
        <v>136</v>
      </c>
      <c r="AM775" s="54">
        <v>2000</v>
      </c>
      <c r="AN775" s="54">
        <v>11</v>
      </c>
      <c r="AO775" s="3">
        <v>137</v>
      </c>
      <c r="AP775" s="3">
        <v>1985</v>
      </c>
      <c r="AQ775" s="3">
        <v>5</v>
      </c>
    </row>
    <row r="776" spans="1:43" x14ac:dyDescent="0.25">
      <c r="A776" s="3">
        <v>25020690</v>
      </c>
      <c r="B776" s="3" t="s">
        <v>3354</v>
      </c>
      <c r="C776" s="3">
        <v>9.4232777779999992</v>
      </c>
      <c r="D776" s="3">
        <v>-73.410944439999994</v>
      </c>
      <c r="E776" s="3">
        <v>500</v>
      </c>
      <c r="F776" s="3" t="s">
        <v>437</v>
      </c>
      <c r="G776" s="3" t="s">
        <v>44</v>
      </c>
      <c r="H776" s="54">
        <v>82</v>
      </c>
      <c r="I776" s="54">
        <v>2009</v>
      </c>
      <c r="J776" s="54">
        <v>19</v>
      </c>
      <c r="K776" s="3">
        <v>115</v>
      </c>
      <c r="L776" s="3">
        <v>1984</v>
      </c>
      <c r="M776" s="3">
        <v>14</v>
      </c>
      <c r="N776" s="54">
        <v>145</v>
      </c>
      <c r="O776" s="54">
        <v>1989</v>
      </c>
      <c r="P776" s="54">
        <v>16</v>
      </c>
      <c r="Q776" s="3">
        <v>150</v>
      </c>
      <c r="R776" s="3">
        <v>2014</v>
      </c>
      <c r="S776" s="3">
        <v>24</v>
      </c>
      <c r="T776" s="54">
        <v>135</v>
      </c>
      <c r="U776" s="54">
        <v>2002</v>
      </c>
      <c r="V776" s="54">
        <v>24</v>
      </c>
      <c r="W776" s="3">
        <v>100</v>
      </c>
      <c r="X776" s="3">
        <v>1981</v>
      </c>
      <c r="Y776" s="3">
        <v>7</v>
      </c>
      <c r="Z776" s="54">
        <v>98</v>
      </c>
      <c r="AA776" s="54">
        <v>2001</v>
      </c>
      <c r="AB776" s="54">
        <v>13</v>
      </c>
      <c r="AC776" s="3">
        <v>95</v>
      </c>
      <c r="AD776" s="3">
        <v>1999</v>
      </c>
      <c r="AE776" s="3">
        <v>30</v>
      </c>
      <c r="AF776" s="54">
        <v>125</v>
      </c>
      <c r="AG776" s="54">
        <v>1988</v>
      </c>
      <c r="AH776" s="54">
        <v>22</v>
      </c>
      <c r="AI776" s="3">
        <v>145</v>
      </c>
      <c r="AJ776" s="3">
        <v>2011</v>
      </c>
      <c r="AK776" s="3">
        <v>12</v>
      </c>
      <c r="AL776" s="54">
        <v>130</v>
      </c>
      <c r="AM776" s="54">
        <v>2013</v>
      </c>
      <c r="AN776" s="54">
        <v>6</v>
      </c>
      <c r="AO776" s="3">
        <v>135</v>
      </c>
      <c r="AP776" s="3">
        <v>1980</v>
      </c>
      <c r="AQ776" s="3">
        <v>25</v>
      </c>
    </row>
    <row r="777" spans="1:43" x14ac:dyDescent="0.25">
      <c r="A777" s="3">
        <v>25020700</v>
      </c>
      <c r="B777" s="3" t="s">
        <v>3355</v>
      </c>
      <c r="C777" s="3">
        <v>8.0530555560000003</v>
      </c>
      <c r="D777" s="3">
        <v>-75.338611110000002</v>
      </c>
      <c r="E777" s="3">
        <v>50</v>
      </c>
      <c r="F777" s="3" t="s">
        <v>226</v>
      </c>
      <c r="G777" s="3" t="s">
        <v>2612</v>
      </c>
      <c r="H777" s="54">
        <v>40</v>
      </c>
      <c r="I777" s="54">
        <v>1993</v>
      </c>
      <c r="J777" s="54">
        <v>4</v>
      </c>
      <c r="K777" s="3">
        <v>90</v>
      </c>
      <c r="L777" s="3">
        <v>1984</v>
      </c>
      <c r="M777" s="3">
        <v>7</v>
      </c>
      <c r="N777" s="54">
        <v>120</v>
      </c>
      <c r="O777" s="54">
        <v>2007</v>
      </c>
      <c r="P777" s="54">
        <v>17</v>
      </c>
      <c r="Q777" s="3">
        <v>190</v>
      </c>
      <c r="R777" s="3">
        <v>1974</v>
      </c>
      <c r="S777" s="3">
        <v>8</v>
      </c>
      <c r="T777" s="54">
        <v>130</v>
      </c>
      <c r="U777" s="54">
        <v>2002</v>
      </c>
      <c r="V777" s="54">
        <v>16</v>
      </c>
      <c r="W777" s="3">
        <v>150</v>
      </c>
      <c r="X777" s="3">
        <v>1989</v>
      </c>
      <c r="Y777" s="3">
        <v>23</v>
      </c>
      <c r="Z777" s="54">
        <v>122</v>
      </c>
      <c r="AA777" s="54">
        <v>1994</v>
      </c>
      <c r="AB777" s="54">
        <v>6</v>
      </c>
      <c r="AC777" s="3">
        <v>123.5</v>
      </c>
      <c r="AD777" s="3">
        <v>2022</v>
      </c>
      <c r="AE777" s="3">
        <v>12</v>
      </c>
      <c r="AF777" s="54">
        <v>141</v>
      </c>
      <c r="AG777" s="54">
        <v>1987</v>
      </c>
      <c r="AH777" s="54">
        <v>2</v>
      </c>
      <c r="AI777" s="3">
        <v>175</v>
      </c>
      <c r="AJ777" s="3">
        <v>1989</v>
      </c>
      <c r="AK777" s="3">
        <v>18</v>
      </c>
      <c r="AL777" s="54">
        <v>140</v>
      </c>
      <c r="AM777" s="54">
        <v>2008</v>
      </c>
      <c r="AN777" s="54">
        <v>29</v>
      </c>
      <c r="AO777" s="3">
        <v>120</v>
      </c>
      <c r="AP777" s="3">
        <v>1975</v>
      </c>
      <c r="AQ777" s="3">
        <v>5</v>
      </c>
    </row>
    <row r="778" spans="1:43" x14ac:dyDescent="0.25">
      <c r="A778" s="3">
        <v>25020710</v>
      </c>
      <c r="B778" s="3" t="s">
        <v>3356</v>
      </c>
      <c r="C778" s="3">
        <v>8.42</v>
      </c>
      <c r="D778" s="3">
        <v>-75.273888889999995</v>
      </c>
      <c r="E778" s="3">
        <v>25</v>
      </c>
      <c r="F778" s="3" t="s">
        <v>1749</v>
      </c>
      <c r="G778" s="3" t="s">
        <v>2612</v>
      </c>
      <c r="H778" s="54">
        <v>90</v>
      </c>
      <c r="I778" s="54">
        <v>2023</v>
      </c>
      <c r="J778" s="54">
        <v>9</v>
      </c>
      <c r="K778" s="3">
        <v>136</v>
      </c>
      <c r="L778" s="3">
        <v>1979</v>
      </c>
      <c r="M778" s="3">
        <v>26</v>
      </c>
      <c r="N778" s="54">
        <v>67</v>
      </c>
      <c r="O778" s="54">
        <v>1989</v>
      </c>
      <c r="P778" s="54">
        <v>21</v>
      </c>
      <c r="Q778" s="3">
        <v>102</v>
      </c>
      <c r="R778" s="3">
        <v>1992</v>
      </c>
      <c r="S778" s="3">
        <v>26</v>
      </c>
      <c r="T778" s="54">
        <v>150</v>
      </c>
      <c r="U778" s="54">
        <v>1983</v>
      </c>
      <c r="V778" s="54">
        <v>14</v>
      </c>
      <c r="W778" s="3">
        <v>136</v>
      </c>
      <c r="X778" s="3">
        <v>1976</v>
      </c>
      <c r="Y778" s="3">
        <v>11</v>
      </c>
      <c r="Z778" s="54">
        <v>140</v>
      </c>
      <c r="AA778" s="54">
        <v>2008</v>
      </c>
      <c r="AB778" s="54">
        <v>12</v>
      </c>
      <c r="AC778" s="3">
        <v>145</v>
      </c>
      <c r="AD778" s="3">
        <v>2012</v>
      </c>
      <c r="AE778" s="3">
        <v>22</v>
      </c>
      <c r="AF778" s="54">
        <v>140</v>
      </c>
      <c r="AG778" s="54">
        <v>2008</v>
      </c>
      <c r="AH778" s="54">
        <v>30</v>
      </c>
      <c r="AI778" s="3">
        <v>140</v>
      </c>
      <c r="AJ778" s="3">
        <v>2008</v>
      </c>
      <c r="AK778" s="3">
        <v>30</v>
      </c>
      <c r="AL778" s="54">
        <v>149</v>
      </c>
      <c r="AM778" s="54">
        <v>1978</v>
      </c>
      <c r="AN778" s="54">
        <v>12</v>
      </c>
      <c r="AO778" s="3">
        <v>120</v>
      </c>
      <c r="AP778" s="3">
        <v>2007</v>
      </c>
      <c r="AQ778" s="3">
        <v>15</v>
      </c>
    </row>
    <row r="779" spans="1:43" x14ac:dyDescent="0.25">
      <c r="A779" s="3">
        <v>25020720</v>
      </c>
      <c r="B779" s="3" t="s">
        <v>3357</v>
      </c>
      <c r="C779" s="3">
        <v>8.6372222220000001</v>
      </c>
      <c r="D779" s="3">
        <v>-75.383611110000004</v>
      </c>
      <c r="E779" s="3">
        <v>130</v>
      </c>
      <c r="F779" s="3" t="s">
        <v>264</v>
      </c>
      <c r="G779" s="3" t="s">
        <v>2612</v>
      </c>
      <c r="H779" s="54">
        <v>50</v>
      </c>
      <c r="I779" s="54">
        <v>2021</v>
      </c>
      <c r="J779" s="54">
        <v>16</v>
      </c>
      <c r="K779" s="3">
        <v>30</v>
      </c>
      <c r="L779" s="3">
        <v>2021</v>
      </c>
      <c r="M779" s="3">
        <v>14</v>
      </c>
      <c r="N779" s="54">
        <v>80</v>
      </c>
      <c r="O779" s="54">
        <v>2008</v>
      </c>
      <c r="P779" s="54">
        <v>13</v>
      </c>
      <c r="Q779" s="3">
        <v>110</v>
      </c>
      <c r="R779" s="3">
        <v>2022</v>
      </c>
      <c r="S779" s="3">
        <v>21</v>
      </c>
      <c r="T779" s="54">
        <v>120</v>
      </c>
      <c r="U779" s="54">
        <v>2024</v>
      </c>
      <c r="V779" s="54">
        <v>21</v>
      </c>
      <c r="W779" s="3">
        <v>85</v>
      </c>
      <c r="X779" s="3">
        <v>2019</v>
      </c>
      <c r="Y779" s="3">
        <v>14</v>
      </c>
      <c r="Z779" s="54">
        <v>100</v>
      </c>
      <c r="AA779" s="54">
        <v>2020</v>
      </c>
      <c r="AB779" s="54">
        <v>19</v>
      </c>
      <c r="AC779" s="3">
        <v>160</v>
      </c>
      <c r="AD779" s="3">
        <v>2017</v>
      </c>
      <c r="AE779" s="3">
        <v>15</v>
      </c>
      <c r="AF779" s="54">
        <v>130</v>
      </c>
      <c r="AG779" s="54">
        <v>2017</v>
      </c>
      <c r="AH779" s="54">
        <v>4</v>
      </c>
      <c r="AI779" s="3">
        <v>80</v>
      </c>
      <c r="AJ779" s="3">
        <v>2022</v>
      </c>
      <c r="AK779" s="3">
        <v>21</v>
      </c>
      <c r="AL779" s="54">
        <v>70</v>
      </c>
      <c r="AM779" s="54">
        <v>2008</v>
      </c>
      <c r="AN779" s="54">
        <v>1</v>
      </c>
      <c r="AO779" s="3">
        <v>65</v>
      </c>
      <c r="AP779" s="3">
        <v>2020</v>
      </c>
      <c r="AQ779" s="3">
        <v>2</v>
      </c>
    </row>
    <row r="780" spans="1:43" x14ac:dyDescent="0.25">
      <c r="A780" s="3">
        <v>25020740</v>
      </c>
      <c r="B780" s="3" t="s">
        <v>3358</v>
      </c>
      <c r="C780" s="3">
        <v>8.6291666669999998</v>
      </c>
      <c r="D780" s="3">
        <v>-75.014722219999996</v>
      </c>
      <c r="E780" s="3">
        <v>20</v>
      </c>
      <c r="F780" s="3" t="s">
        <v>902</v>
      </c>
      <c r="G780" s="3" t="s">
        <v>206</v>
      </c>
      <c r="H780" s="54">
        <v>80</v>
      </c>
      <c r="I780" s="54">
        <v>2018</v>
      </c>
      <c r="J780" s="54">
        <v>6</v>
      </c>
      <c r="K780" s="3">
        <v>70</v>
      </c>
      <c r="L780" s="3">
        <v>2010</v>
      </c>
      <c r="M780" s="3">
        <v>24</v>
      </c>
      <c r="N780" s="54">
        <v>70</v>
      </c>
      <c r="O780" s="54">
        <v>2009</v>
      </c>
      <c r="P780" s="54">
        <v>21</v>
      </c>
      <c r="Q780" s="3">
        <v>120</v>
      </c>
      <c r="R780" s="3">
        <v>2010</v>
      </c>
      <c r="S780" s="3">
        <v>11</v>
      </c>
      <c r="T780" s="54">
        <v>165</v>
      </c>
      <c r="U780" s="54">
        <v>1994</v>
      </c>
      <c r="V780" s="54">
        <v>23</v>
      </c>
      <c r="W780" s="3">
        <v>140</v>
      </c>
      <c r="X780" s="3">
        <v>2000</v>
      </c>
      <c r="Y780" s="3">
        <v>21</v>
      </c>
      <c r="Z780" s="54">
        <v>170</v>
      </c>
      <c r="AA780" s="54">
        <v>1981</v>
      </c>
      <c r="AB780" s="54">
        <v>20</v>
      </c>
      <c r="AC780" s="3">
        <v>131</v>
      </c>
      <c r="AD780" s="3">
        <v>2011</v>
      </c>
      <c r="AE780" s="3">
        <v>27</v>
      </c>
      <c r="AF780" s="54">
        <v>142</v>
      </c>
      <c r="AG780" s="54">
        <v>1980</v>
      </c>
      <c r="AH780" s="54">
        <v>17</v>
      </c>
      <c r="AI780" s="3">
        <v>180</v>
      </c>
      <c r="AJ780" s="3">
        <v>1975</v>
      </c>
      <c r="AK780" s="3">
        <v>24</v>
      </c>
      <c r="AL780" s="54">
        <v>120</v>
      </c>
      <c r="AM780" s="54">
        <v>2011</v>
      </c>
      <c r="AN780" s="54">
        <v>16</v>
      </c>
      <c r="AO780" s="3">
        <v>90</v>
      </c>
      <c r="AP780" s="3">
        <v>2000</v>
      </c>
      <c r="AQ780" s="3">
        <v>6</v>
      </c>
    </row>
    <row r="781" spans="1:43" x14ac:dyDescent="0.25">
      <c r="A781" s="3">
        <v>25020750</v>
      </c>
      <c r="B781" s="3" t="s">
        <v>3359</v>
      </c>
      <c r="C781" s="3">
        <v>9.0113888889999991</v>
      </c>
      <c r="D781" s="3">
        <v>-75.168888890000005</v>
      </c>
      <c r="E781" s="3">
        <v>60</v>
      </c>
      <c r="F781" s="3" t="s">
        <v>207</v>
      </c>
      <c r="G781" s="3" t="s">
        <v>206</v>
      </c>
      <c r="H781" s="54">
        <v>80</v>
      </c>
      <c r="I781" s="54">
        <v>1985</v>
      </c>
      <c r="J781" s="54">
        <v>4</v>
      </c>
      <c r="K781" s="3">
        <v>75</v>
      </c>
      <c r="L781" s="3">
        <v>1981</v>
      </c>
      <c r="M781" s="3">
        <v>23</v>
      </c>
      <c r="N781" s="54">
        <v>98</v>
      </c>
      <c r="O781" s="54">
        <v>2018</v>
      </c>
      <c r="P781" s="54">
        <v>30</v>
      </c>
      <c r="Q781" s="3">
        <v>96</v>
      </c>
      <c r="R781" s="3">
        <v>2011</v>
      </c>
      <c r="S781" s="3">
        <v>25</v>
      </c>
      <c r="T781" s="54">
        <v>120</v>
      </c>
      <c r="U781" s="54">
        <v>2005</v>
      </c>
      <c r="V781" s="54">
        <v>16</v>
      </c>
      <c r="W781" s="3">
        <v>110</v>
      </c>
      <c r="X781" s="3">
        <v>2002</v>
      </c>
      <c r="Y781" s="3">
        <v>17</v>
      </c>
      <c r="Z781" s="54">
        <v>110</v>
      </c>
      <c r="AA781" s="54">
        <v>2001</v>
      </c>
      <c r="AB781" s="54">
        <v>25</v>
      </c>
      <c r="AC781" s="3">
        <v>160</v>
      </c>
      <c r="AD781" s="3">
        <v>1978</v>
      </c>
      <c r="AE781" s="3">
        <v>27</v>
      </c>
      <c r="AF781" s="54">
        <v>130</v>
      </c>
      <c r="AG781" s="54">
        <v>1988</v>
      </c>
      <c r="AH781" s="54">
        <v>3</v>
      </c>
      <c r="AI781" s="3">
        <v>118</v>
      </c>
      <c r="AJ781" s="3">
        <v>2019</v>
      </c>
      <c r="AK781" s="3">
        <v>8</v>
      </c>
      <c r="AL781" s="54">
        <v>100</v>
      </c>
      <c r="AM781" s="54">
        <v>2001</v>
      </c>
      <c r="AN781" s="54">
        <v>13</v>
      </c>
      <c r="AO781" s="3">
        <v>75</v>
      </c>
      <c r="AP781" s="3">
        <v>1976</v>
      </c>
      <c r="AQ781" s="3">
        <v>2</v>
      </c>
    </row>
    <row r="782" spans="1:43" x14ac:dyDescent="0.25">
      <c r="A782" s="3">
        <v>25020760</v>
      </c>
      <c r="B782" s="3" t="s">
        <v>3360</v>
      </c>
      <c r="C782" s="3">
        <v>9.0047222219999998</v>
      </c>
      <c r="D782" s="3">
        <v>-74.940555560000007</v>
      </c>
      <c r="E782" s="3">
        <v>25</v>
      </c>
      <c r="F782" s="3" t="s">
        <v>207</v>
      </c>
      <c r="G782" s="3" t="s">
        <v>206</v>
      </c>
      <c r="H782" s="54">
        <v>48</v>
      </c>
      <c r="I782" s="54">
        <v>2011</v>
      </c>
      <c r="J782" s="54">
        <v>5</v>
      </c>
      <c r="K782" s="3">
        <v>93</v>
      </c>
      <c r="L782" s="3">
        <v>1981</v>
      </c>
      <c r="M782" s="3">
        <v>23</v>
      </c>
      <c r="N782" s="54">
        <v>84</v>
      </c>
      <c r="O782" s="54">
        <v>1982</v>
      </c>
      <c r="P782" s="54">
        <v>23</v>
      </c>
      <c r="Q782" s="3">
        <v>103</v>
      </c>
      <c r="R782" s="3">
        <v>1983</v>
      </c>
      <c r="S782" s="3">
        <v>12</v>
      </c>
      <c r="T782" s="54">
        <v>123</v>
      </c>
      <c r="U782" s="54">
        <v>2005</v>
      </c>
      <c r="V782" s="54">
        <v>16</v>
      </c>
      <c r="W782" s="3">
        <v>105</v>
      </c>
      <c r="X782" s="3">
        <v>1987</v>
      </c>
      <c r="Y782" s="3">
        <v>5</v>
      </c>
      <c r="Z782" s="54">
        <v>130</v>
      </c>
      <c r="AA782" s="54">
        <v>2010</v>
      </c>
      <c r="AB782" s="54">
        <v>7</v>
      </c>
      <c r="AC782" s="3">
        <v>132</v>
      </c>
      <c r="AD782" s="3">
        <v>2011</v>
      </c>
      <c r="AE782" s="3">
        <v>11</v>
      </c>
      <c r="AF782" s="54">
        <v>141</v>
      </c>
      <c r="AG782" s="54">
        <v>1996</v>
      </c>
      <c r="AH782" s="54">
        <v>20</v>
      </c>
      <c r="AI782" s="3">
        <v>130</v>
      </c>
      <c r="AJ782" s="3">
        <v>1990</v>
      </c>
      <c r="AK782" s="3">
        <v>16</v>
      </c>
      <c r="AL782" s="54">
        <v>117</v>
      </c>
      <c r="AM782" s="54">
        <v>2009</v>
      </c>
      <c r="AN782" s="54">
        <v>13</v>
      </c>
      <c r="AO782" s="3">
        <v>103</v>
      </c>
      <c r="AP782" s="3">
        <v>1995</v>
      </c>
      <c r="AQ782" s="3">
        <v>4</v>
      </c>
    </row>
    <row r="783" spans="1:43" x14ac:dyDescent="0.25">
      <c r="A783" s="3">
        <v>25020770</v>
      </c>
      <c r="B783" s="3" t="s">
        <v>3361</v>
      </c>
      <c r="C783" s="3">
        <v>9.4015830000000005</v>
      </c>
      <c r="D783" s="3">
        <v>-75.016439000000005</v>
      </c>
      <c r="E783" s="3">
        <v>200</v>
      </c>
      <c r="F783" s="3" t="s">
        <v>2256</v>
      </c>
      <c r="G783" s="3" t="s">
        <v>206</v>
      </c>
      <c r="H783" s="54">
        <v>68</v>
      </c>
      <c r="I783" s="54">
        <v>2001</v>
      </c>
      <c r="J783" s="54">
        <v>22</v>
      </c>
      <c r="K783" s="3">
        <v>80</v>
      </c>
      <c r="L783" s="3">
        <v>1974</v>
      </c>
      <c r="M783" s="3">
        <v>26</v>
      </c>
      <c r="N783" s="54">
        <v>50</v>
      </c>
      <c r="O783" s="54">
        <v>1996</v>
      </c>
      <c r="P783" s="54">
        <v>10</v>
      </c>
      <c r="Q783" s="3">
        <v>120</v>
      </c>
      <c r="R783" s="3">
        <v>2007</v>
      </c>
      <c r="S783" s="3">
        <v>16</v>
      </c>
      <c r="T783" s="54">
        <v>99</v>
      </c>
      <c r="U783" s="54">
        <v>1998</v>
      </c>
      <c r="V783" s="54">
        <v>5</v>
      </c>
      <c r="W783" s="3">
        <v>128</v>
      </c>
      <c r="X783" s="3">
        <v>2000</v>
      </c>
      <c r="Y783" s="3">
        <v>6</v>
      </c>
      <c r="Z783" s="54">
        <v>135</v>
      </c>
      <c r="AA783" s="54">
        <v>1984</v>
      </c>
      <c r="AB783" s="54">
        <v>28</v>
      </c>
      <c r="AC783" s="3">
        <v>135</v>
      </c>
      <c r="AD783" s="3">
        <v>2008</v>
      </c>
      <c r="AE783" s="3">
        <v>29</v>
      </c>
      <c r="AF783" s="54">
        <v>120</v>
      </c>
      <c r="AG783" s="54">
        <v>2011</v>
      </c>
      <c r="AH783" s="54">
        <v>6</v>
      </c>
      <c r="AI783" s="3">
        <v>101</v>
      </c>
      <c r="AJ783" s="3">
        <v>2002</v>
      </c>
      <c r="AK783" s="3">
        <v>14</v>
      </c>
      <c r="AL783" s="54">
        <v>99</v>
      </c>
      <c r="AM783" s="54">
        <v>1994</v>
      </c>
      <c r="AN783" s="54">
        <v>14</v>
      </c>
      <c r="AO783" s="3">
        <v>98</v>
      </c>
      <c r="AP783" s="3">
        <v>2001</v>
      </c>
      <c r="AQ783" s="3">
        <v>14</v>
      </c>
    </row>
    <row r="784" spans="1:43" x14ac:dyDescent="0.25">
      <c r="A784" s="3">
        <v>25020790</v>
      </c>
      <c r="B784" s="3" t="s">
        <v>3362</v>
      </c>
      <c r="C784" s="3">
        <v>8.7153910000000003</v>
      </c>
      <c r="D784" s="3">
        <v>-74.723983000000004</v>
      </c>
      <c r="E784" s="3">
        <v>50</v>
      </c>
      <c r="F784" s="3" t="s">
        <v>256</v>
      </c>
      <c r="G784" s="3" t="s">
        <v>206</v>
      </c>
      <c r="H784" s="54">
        <v>75</v>
      </c>
      <c r="I784" s="54">
        <v>2018</v>
      </c>
      <c r="J784" s="54">
        <v>8</v>
      </c>
      <c r="K784" s="3">
        <v>90</v>
      </c>
      <c r="L784" s="3">
        <v>1996</v>
      </c>
      <c r="M784" s="3">
        <v>4</v>
      </c>
      <c r="N784" s="54">
        <v>85</v>
      </c>
      <c r="O784" s="54">
        <v>1996</v>
      </c>
      <c r="P784" s="54">
        <v>1</v>
      </c>
      <c r="Q784" s="3">
        <v>136</v>
      </c>
      <c r="R784" s="3">
        <v>2004</v>
      </c>
      <c r="S784" s="3">
        <v>14</v>
      </c>
      <c r="T784" s="54">
        <v>140</v>
      </c>
      <c r="U784" s="54">
        <v>1978</v>
      </c>
      <c r="V784" s="54">
        <v>8</v>
      </c>
      <c r="W784" s="3">
        <v>136</v>
      </c>
      <c r="X784" s="3">
        <v>1977</v>
      </c>
      <c r="Y784" s="3">
        <v>1</v>
      </c>
      <c r="Z784" s="54">
        <v>140</v>
      </c>
      <c r="AA784" s="54">
        <v>1979</v>
      </c>
      <c r="AB784" s="54">
        <v>16</v>
      </c>
      <c r="AC784" s="3">
        <v>140</v>
      </c>
      <c r="AD784" s="3">
        <v>1980</v>
      </c>
      <c r="AE784" s="3">
        <v>7</v>
      </c>
      <c r="AF784" s="54">
        <v>135</v>
      </c>
      <c r="AG784" s="54">
        <v>1983</v>
      </c>
      <c r="AH784" s="54">
        <v>22</v>
      </c>
      <c r="AI784" s="3">
        <v>160</v>
      </c>
      <c r="AJ784" s="3">
        <v>1974</v>
      </c>
      <c r="AK784" s="3">
        <v>11</v>
      </c>
      <c r="AL784" s="54">
        <v>140</v>
      </c>
      <c r="AM784" s="54">
        <v>2011</v>
      </c>
      <c r="AN784" s="54">
        <v>30</v>
      </c>
      <c r="AO784" s="3">
        <v>120</v>
      </c>
      <c r="AP784" s="3">
        <v>1978</v>
      </c>
      <c r="AQ784" s="3">
        <v>12</v>
      </c>
    </row>
    <row r="785" spans="1:43" x14ac:dyDescent="0.25">
      <c r="A785" s="3">
        <v>25020800</v>
      </c>
      <c r="B785" s="3" t="s">
        <v>3363</v>
      </c>
      <c r="C785" s="3">
        <v>8.5730555559999999</v>
      </c>
      <c r="D785" s="3">
        <v>-74.529722222000004</v>
      </c>
      <c r="E785" s="3">
        <v>28</v>
      </c>
      <c r="F785" s="3" t="s">
        <v>1373</v>
      </c>
      <c r="G785" s="3" t="s">
        <v>2158</v>
      </c>
      <c r="H785" s="54">
        <v>60</v>
      </c>
      <c r="I785" s="54">
        <v>1995</v>
      </c>
      <c r="J785" s="54">
        <v>15</v>
      </c>
      <c r="K785" s="3">
        <v>110</v>
      </c>
      <c r="L785" s="3">
        <v>1992</v>
      </c>
      <c r="M785" s="3">
        <v>15</v>
      </c>
      <c r="N785" s="54">
        <v>145</v>
      </c>
      <c r="O785" s="54">
        <v>1994</v>
      </c>
      <c r="P785" s="54">
        <v>27</v>
      </c>
      <c r="Q785" s="3">
        <v>185</v>
      </c>
      <c r="R785" s="3">
        <v>1999</v>
      </c>
      <c r="S785" s="3">
        <v>22</v>
      </c>
      <c r="T785" s="54">
        <v>160</v>
      </c>
      <c r="U785" s="54">
        <v>1981</v>
      </c>
      <c r="V785" s="54">
        <v>11</v>
      </c>
      <c r="W785" s="3">
        <v>175</v>
      </c>
      <c r="X785" s="3">
        <v>1996</v>
      </c>
      <c r="Y785" s="3">
        <v>28</v>
      </c>
      <c r="Z785" s="54">
        <v>150</v>
      </c>
      <c r="AA785" s="54">
        <v>2009</v>
      </c>
      <c r="AB785" s="54">
        <v>4</v>
      </c>
      <c r="AC785" s="3">
        <v>140</v>
      </c>
      <c r="AD785" s="3">
        <v>2012</v>
      </c>
      <c r="AE785" s="3">
        <v>22</v>
      </c>
      <c r="AF785" s="54">
        <v>140</v>
      </c>
      <c r="AG785" s="54">
        <v>1995</v>
      </c>
      <c r="AH785" s="54">
        <v>25</v>
      </c>
      <c r="AI785" s="3">
        <v>220</v>
      </c>
      <c r="AJ785" s="3">
        <v>2007</v>
      </c>
      <c r="AK785" s="3">
        <v>26</v>
      </c>
      <c r="AL785" s="54">
        <v>150</v>
      </c>
      <c r="AM785" s="54">
        <v>2008</v>
      </c>
      <c r="AN785" s="54">
        <v>2</v>
      </c>
      <c r="AO785" s="3">
        <v>280</v>
      </c>
      <c r="AP785" s="3">
        <v>2005</v>
      </c>
      <c r="AQ785" s="3">
        <v>9</v>
      </c>
    </row>
    <row r="786" spans="1:43" x14ac:dyDescent="0.25">
      <c r="A786" s="3">
        <v>25020810</v>
      </c>
      <c r="B786" s="3" t="s">
        <v>3364</v>
      </c>
      <c r="C786" s="3">
        <v>8.2913333330000007</v>
      </c>
      <c r="D786" s="3">
        <v>-74.605722220000004</v>
      </c>
      <c r="E786" s="3">
        <v>40</v>
      </c>
      <c r="F786" s="3" t="s">
        <v>187</v>
      </c>
      <c r="G786" s="3" t="s">
        <v>2158</v>
      </c>
      <c r="H786" s="54">
        <v>135</v>
      </c>
      <c r="I786" s="54">
        <v>1993</v>
      </c>
      <c r="J786" s="54">
        <v>7</v>
      </c>
      <c r="K786" s="3">
        <v>129</v>
      </c>
      <c r="L786" s="3">
        <v>1996</v>
      </c>
      <c r="M786" s="3">
        <v>29</v>
      </c>
      <c r="N786" s="54">
        <v>150</v>
      </c>
      <c r="O786" s="54">
        <v>2013</v>
      </c>
      <c r="P786" s="54">
        <v>26</v>
      </c>
      <c r="Q786" s="3">
        <v>145</v>
      </c>
      <c r="R786" s="3">
        <v>1992</v>
      </c>
      <c r="S786" s="3">
        <v>28</v>
      </c>
      <c r="T786" s="54">
        <v>149</v>
      </c>
      <c r="U786" s="54">
        <v>1998</v>
      </c>
      <c r="V786" s="54">
        <v>2</v>
      </c>
      <c r="W786" s="3">
        <v>150</v>
      </c>
      <c r="X786" s="3">
        <v>2021</v>
      </c>
      <c r="Y786" s="3">
        <v>9</v>
      </c>
      <c r="Z786" s="54">
        <v>150</v>
      </c>
      <c r="AA786" s="54">
        <v>2016</v>
      </c>
      <c r="AB786" s="54">
        <v>3</v>
      </c>
      <c r="AC786" s="3">
        <v>150</v>
      </c>
      <c r="AD786" s="3">
        <v>2003</v>
      </c>
      <c r="AE786" s="3">
        <v>2</v>
      </c>
      <c r="AF786" s="54">
        <v>150</v>
      </c>
      <c r="AG786" s="54">
        <v>2007</v>
      </c>
      <c r="AH786" s="54">
        <v>8</v>
      </c>
      <c r="AI786" s="3">
        <v>170</v>
      </c>
      <c r="AJ786" s="3">
        <v>2020</v>
      </c>
      <c r="AK786" s="3">
        <v>7</v>
      </c>
      <c r="AL786" s="54">
        <v>173</v>
      </c>
      <c r="AM786" s="54">
        <v>2011</v>
      </c>
      <c r="AN786" s="54">
        <v>11</v>
      </c>
      <c r="AO786" s="3">
        <v>159</v>
      </c>
      <c r="AP786" s="3">
        <v>2001</v>
      </c>
      <c r="AQ786" s="3">
        <v>20</v>
      </c>
    </row>
    <row r="787" spans="1:43" x14ac:dyDescent="0.25">
      <c r="A787" s="3">
        <v>25020860</v>
      </c>
      <c r="B787" s="3" t="s">
        <v>3365</v>
      </c>
      <c r="C787" s="3">
        <v>9.3594444439999993</v>
      </c>
      <c r="D787" s="3">
        <v>-74.940833330000004</v>
      </c>
      <c r="E787" s="3">
        <v>100</v>
      </c>
      <c r="F787" s="3" t="s">
        <v>295</v>
      </c>
      <c r="G787" s="3" t="s">
        <v>206</v>
      </c>
      <c r="H787" s="54">
        <v>61</v>
      </c>
      <c r="I787" s="54">
        <v>2000</v>
      </c>
      <c r="J787" s="54">
        <v>3</v>
      </c>
      <c r="K787" s="3">
        <v>66</v>
      </c>
      <c r="L787" s="3">
        <v>2024</v>
      </c>
      <c r="M787" s="3">
        <v>3</v>
      </c>
      <c r="N787" s="54">
        <v>78</v>
      </c>
      <c r="O787" s="54">
        <v>2006</v>
      </c>
      <c r="P787" s="54">
        <v>7</v>
      </c>
      <c r="Q787" s="3">
        <v>90</v>
      </c>
      <c r="R787" s="3">
        <v>2020</v>
      </c>
      <c r="S787" s="3">
        <v>3</v>
      </c>
      <c r="T787" s="54">
        <v>128</v>
      </c>
      <c r="U787" s="54">
        <v>2007</v>
      </c>
      <c r="V787" s="54">
        <v>18</v>
      </c>
      <c r="W787" s="3">
        <v>114</v>
      </c>
      <c r="X787" s="3">
        <v>2020</v>
      </c>
      <c r="Y787" s="3">
        <v>9</v>
      </c>
      <c r="Z787" s="54">
        <v>112</v>
      </c>
      <c r="AA787" s="54">
        <v>2021</v>
      </c>
      <c r="AB787" s="54">
        <v>24</v>
      </c>
      <c r="AC787" s="3">
        <v>88</v>
      </c>
      <c r="AD787" s="3">
        <v>2021</v>
      </c>
      <c r="AE787" s="3">
        <v>13</v>
      </c>
      <c r="AF787" s="54">
        <v>140</v>
      </c>
      <c r="AG787" s="54">
        <v>2000</v>
      </c>
      <c r="AH787" s="54">
        <v>23</v>
      </c>
      <c r="AI787" s="3">
        <v>97</v>
      </c>
      <c r="AJ787" s="3">
        <v>2012</v>
      </c>
      <c r="AK787" s="3">
        <v>17</v>
      </c>
      <c r="AL787" s="54">
        <v>98</v>
      </c>
      <c r="AM787" s="54">
        <v>2014</v>
      </c>
      <c r="AN787" s="54">
        <v>11</v>
      </c>
      <c r="AO787" s="3">
        <v>87</v>
      </c>
      <c r="AP787" s="3">
        <v>2006</v>
      </c>
      <c r="AQ787" s="3">
        <v>13</v>
      </c>
    </row>
    <row r="788" spans="1:43" x14ac:dyDescent="0.25">
      <c r="A788" s="3">
        <v>25020870</v>
      </c>
      <c r="B788" s="3" t="s">
        <v>3366</v>
      </c>
      <c r="C788" s="3">
        <v>8.8217400000000001</v>
      </c>
      <c r="D788" s="3">
        <v>-73.964901999999995</v>
      </c>
      <c r="E788" s="3">
        <v>40</v>
      </c>
      <c r="F788" s="3" t="s">
        <v>3367</v>
      </c>
      <c r="G788" s="3" t="s">
        <v>2158</v>
      </c>
      <c r="H788" s="54">
        <v>100</v>
      </c>
      <c r="I788" s="54">
        <v>2005</v>
      </c>
      <c r="J788" s="54">
        <v>16</v>
      </c>
      <c r="K788" s="3">
        <v>100</v>
      </c>
      <c r="L788" s="3">
        <v>1989</v>
      </c>
      <c r="M788" s="3">
        <v>24</v>
      </c>
      <c r="N788" s="54">
        <v>110</v>
      </c>
      <c r="O788" s="54">
        <v>2014</v>
      </c>
      <c r="P788" s="54">
        <v>7</v>
      </c>
      <c r="Q788" s="3">
        <v>150</v>
      </c>
      <c r="R788" s="3">
        <v>2012</v>
      </c>
      <c r="S788" s="3">
        <v>13</v>
      </c>
      <c r="T788" s="54">
        <v>135</v>
      </c>
      <c r="U788" s="54">
        <v>2006</v>
      </c>
      <c r="V788" s="54">
        <v>5</v>
      </c>
      <c r="W788" s="3">
        <v>130</v>
      </c>
      <c r="X788" s="3">
        <v>1997</v>
      </c>
      <c r="Y788" s="3">
        <v>3</v>
      </c>
      <c r="Z788" s="54">
        <v>135</v>
      </c>
      <c r="AA788" s="54">
        <v>2011</v>
      </c>
      <c r="AB788" s="54">
        <v>13</v>
      </c>
      <c r="AC788" s="3">
        <v>130</v>
      </c>
      <c r="AD788" s="3">
        <v>2009</v>
      </c>
      <c r="AE788" s="3">
        <v>20</v>
      </c>
      <c r="AF788" s="54">
        <v>135</v>
      </c>
      <c r="AG788" s="54">
        <v>2003</v>
      </c>
      <c r="AH788" s="54">
        <v>24</v>
      </c>
      <c r="AI788" s="3">
        <v>136</v>
      </c>
      <c r="AJ788" s="3">
        <v>1974</v>
      </c>
      <c r="AK788" s="3">
        <v>3</v>
      </c>
      <c r="AL788" s="54">
        <v>150</v>
      </c>
      <c r="AM788" s="54">
        <v>2012</v>
      </c>
      <c r="AN788" s="54">
        <v>15</v>
      </c>
      <c r="AO788" s="3">
        <v>170</v>
      </c>
      <c r="AP788" s="3">
        <v>2010</v>
      </c>
      <c r="AQ788" s="3">
        <v>9</v>
      </c>
    </row>
    <row r="789" spans="1:43" x14ac:dyDescent="0.25">
      <c r="A789" s="3">
        <v>25020880</v>
      </c>
      <c r="B789" s="3" t="s">
        <v>3368</v>
      </c>
      <c r="C789" s="3">
        <v>8.9467379999999999</v>
      </c>
      <c r="D789" s="3">
        <v>-74.110038000000003</v>
      </c>
      <c r="E789" s="3">
        <v>25</v>
      </c>
      <c r="F789" s="3" t="s">
        <v>3369</v>
      </c>
      <c r="G789" s="3" t="s">
        <v>2158</v>
      </c>
      <c r="H789" s="54">
        <v>140</v>
      </c>
      <c r="I789" s="54">
        <v>2005</v>
      </c>
      <c r="J789" s="54">
        <v>15</v>
      </c>
      <c r="K789" s="3">
        <v>99</v>
      </c>
      <c r="L789" s="3">
        <v>2007</v>
      </c>
      <c r="M789" s="3">
        <v>16</v>
      </c>
      <c r="N789" s="54">
        <v>133</v>
      </c>
      <c r="O789" s="54">
        <v>1993</v>
      </c>
      <c r="P789" s="54">
        <v>17</v>
      </c>
      <c r="Q789" s="3">
        <v>145</v>
      </c>
      <c r="R789" s="3">
        <v>1982</v>
      </c>
      <c r="S789" s="3">
        <v>11</v>
      </c>
      <c r="T789" s="54">
        <v>142</v>
      </c>
      <c r="U789" s="54">
        <v>2010</v>
      </c>
      <c r="V789" s="54">
        <v>26</v>
      </c>
      <c r="W789" s="3">
        <v>137</v>
      </c>
      <c r="X789" s="3">
        <v>1979</v>
      </c>
      <c r="Y789" s="3">
        <v>4</v>
      </c>
      <c r="Z789" s="54">
        <v>135</v>
      </c>
      <c r="AA789" s="54">
        <v>2022</v>
      </c>
      <c r="AB789" s="54">
        <v>25</v>
      </c>
      <c r="AC789" s="3">
        <v>130</v>
      </c>
      <c r="AD789" s="3">
        <v>1989</v>
      </c>
      <c r="AE789" s="3">
        <v>19</v>
      </c>
      <c r="AF789" s="54">
        <v>147</v>
      </c>
      <c r="AG789" s="54">
        <v>1976</v>
      </c>
      <c r="AH789" s="54">
        <v>28</v>
      </c>
      <c r="AI789" s="3">
        <v>141</v>
      </c>
      <c r="AJ789" s="3">
        <v>2006</v>
      </c>
      <c r="AK789" s="3">
        <v>16</v>
      </c>
      <c r="AL789" s="54">
        <v>168</v>
      </c>
      <c r="AM789" s="54">
        <v>2013</v>
      </c>
      <c r="AN789" s="54">
        <v>5</v>
      </c>
      <c r="AO789" s="3">
        <v>139</v>
      </c>
      <c r="AP789" s="3">
        <v>2010</v>
      </c>
      <c r="AQ789" s="3">
        <v>7</v>
      </c>
    </row>
    <row r="790" spans="1:43" x14ac:dyDescent="0.25">
      <c r="A790" s="3">
        <v>25020890</v>
      </c>
      <c r="B790" s="3" t="s">
        <v>3370</v>
      </c>
      <c r="C790" s="3">
        <v>9.1193888889999997</v>
      </c>
      <c r="D790" s="3">
        <v>-74.221944440000001</v>
      </c>
      <c r="E790" s="3">
        <v>20</v>
      </c>
      <c r="F790" s="3" t="s">
        <v>1396</v>
      </c>
      <c r="G790" s="3" t="s">
        <v>2158</v>
      </c>
      <c r="H790" s="54">
        <v>80</v>
      </c>
      <c r="I790" s="54">
        <v>1996</v>
      </c>
      <c r="J790" s="54">
        <v>13</v>
      </c>
      <c r="K790" s="3">
        <v>75</v>
      </c>
      <c r="L790" s="3">
        <v>1990</v>
      </c>
      <c r="M790" s="3">
        <v>6</v>
      </c>
      <c r="N790" s="54">
        <v>138</v>
      </c>
      <c r="O790" s="54">
        <v>2001</v>
      </c>
      <c r="P790" s="54">
        <v>20</v>
      </c>
      <c r="Q790" s="3">
        <v>115</v>
      </c>
      <c r="R790" s="3">
        <v>1984</v>
      </c>
      <c r="S790" s="3">
        <v>14</v>
      </c>
      <c r="T790" s="54">
        <v>136</v>
      </c>
      <c r="U790" s="54">
        <v>2004</v>
      </c>
      <c r="V790" s="54">
        <v>1</v>
      </c>
      <c r="W790" s="3">
        <v>156</v>
      </c>
      <c r="X790" s="3">
        <v>1980</v>
      </c>
      <c r="Y790" s="3">
        <v>1</v>
      </c>
      <c r="Z790" s="54">
        <v>111</v>
      </c>
      <c r="AA790" s="54">
        <v>2010</v>
      </c>
      <c r="AB790" s="54">
        <v>3</v>
      </c>
      <c r="AC790" s="3">
        <v>144</v>
      </c>
      <c r="AD790" s="3">
        <v>1979</v>
      </c>
      <c r="AE790" s="3">
        <v>24</v>
      </c>
      <c r="AF790" s="54">
        <v>136</v>
      </c>
      <c r="AG790" s="54">
        <v>2003</v>
      </c>
      <c r="AH790" s="54">
        <v>29</v>
      </c>
      <c r="AI790" s="3">
        <v>140</v>
      </c>
      <c r="AJ790" s="3">
        <v>2003</v>
      </c>
      <c r="AK790" s="3">
        <v>16</v>
      </c>
      <c r="AL790" s="54">
        <v>140</v>
      </c>
      <c r="AM790" s="54">
        <v>1980</v>
      </c>
      <c r="AN790" s="54">
        <v>12</v>
      </c>
      <c r="AO790" s="3">
        <v>154</v>
      </c>
      <c r="AP790" s="3">
        <v>1985</v>
      </c>
      <c r="AQ790" s="3">
        <v>5</v>
      </c>
    </row>
    <row r="791" spans="1:43" x14ac:dyDescent="0.25">
      <c r="A791" s="3">
        <v>25020900</v>
      </c>
      <c r="B791" s="3" t="s">
        <v>3371</v>
      </c>
      <c r="C791" s="3">
        <v>9.2359360000000006</v>
      </c>
      <c r="D791" s="3">
        <v>-74.350908000000004</v>
      </c>
      <c r="E791" s="3">
        <v>65</v>
      </c>
      <c r="F791" s="3" t="s">
        <v>431</v>
      </c>
      <c r="G791" s="3" t="s">
        <v>32</v>
      </c>
      <c r="H791" s="54">
        <v>81</v>
      </c>
      <c r="I791" s="54">
        <v>2020</v>
      </c>
      <c r="J791" s="54">
        <v>22</v>
      </c>
      <c r="K791" s="3">
        <v>82</v>
      </c>
      <c r="L791" s="3">
        <v>1993</v>
      </c>
      <c r="M791" s="3">
        <v>11</v>
      </c>
      <c r="N791" s="54">
        <v>95</v>
      </c>
      <c r="O791" s="54">
        <v>2021</v>
      </c>
      <c r="P791" s="54">
        <v>6</v>
      </c>
      <c r="Q791" s="3">
        <v>110</v>
      </c>
      <c r="R791" s="3">
        <v>1982</v>
      </c>
      <c r="S791" s="3">
        <v>11</v>
      </c>
      <c r="T791" s="54">
        <v>150</v>
      </c>
      <c r="U791" s="54">
        <v>1978</v>
      </c>
      <c r="V791" s="54">
        <v>2</v>
      </c>
      <c r="W791" s="3">
        <v>140</v>
      </c>
      <c r="X791" s="3">
        <v>1979</v>
      </c>
      <c r="Y791" s="3">
        <v>5</v>
      </c>
      <c r="Z791" s="54">
        <v>105</v>
      </c>
      <c r="AA791" s="54">
        <v>2010</v>
      </c>
      <c r="AB791" s="54">
        <v>1</v>
      </c>
      <c r="AC791" s="3">
        <v>137</v>
      </c>
      <c r="AD791" s="3">
        <v>2017</v>
      </c>
      <c r="AE791" s="3">
        <v>17</v>
      </c>
      <c r="AF791" s="54">
        <v>95</v>
      </c>
      <c r="AG791" s="54">
        <v>1996</v>
      </c>
      <c r="AH791" s="54">
        <v>19</v>
      </c>
      <c r="AI791" s="3">
        <v>210</v>
      </c>
      <c r="AJ791" s="3">
        <v>1976</v>
      </c>
      <c r="AK791" s="3">
        <v>11</v>
      </c>
      <c r="AL791" s="54">
        <v>100</v>
      </c>
      <c r="AM791" s="54">
        <v>1975</v>
      </c>
      <c r="AN791" s="54">
        <v>14</v>
      </c>
      <c r="AO791" s="3">
        <v>120</v>
      </c>
      <c r="AP791" s="3">
        <v>1985</v>
      </c>
      <c r="AQ791" s="3">
        <v>5</v>
      </c>
    </row>
    <row r="792" spans="1:43" x14ac:dyDescent="0.25">
      <c r="A792" s="3">
        <v>25020940</v>
      </c>
      <c r="B792" s="3" t="s">
        <v>3372</v>
      </c>
      <c r="C792" s="3">
        <v>8.3327777780000005</v>
      </c>
      <c r="D792" s="3">
        <v>-74.735555559999995</v>
      </c>
      <c r="E792" s="3">
        <v>45</v>
      </c>
      <c r="F792" s="3" t="s">
        <v>1375</v>
      </c>
      <c r="G792" s="3" t="s">
        <v>206</v>
      </c>
      <c r="H792" s="54">
        <v>210</v>
      </c>
      <c r="I792" s="54">
        <v>2011</v>
      </c>
      <c r="J792" s="54">
        <v>4</v>
      </c>
      <c r="K792" s="3">
        <v>105</v>
      </c>
      <c r="L792" s="3">
        <v>2010</v>
      </c>
      <c r="M792" s="3">
        <v>24</v>
      </c>
      <c r="N792" s="54">
        <v>117</v>
      </c>
      <c r="O792" s="54">
        <v>2017</v>
      </c>
      <c r="P792" s="54">
        <v>14</v>
      </c>
      <c r="Q792" s="3">
        <v>215</v>
      </c>
      <c r="R792" s="3">
        <v>2011</v>
      </c>
      <c r="S792" s="3">
        <v>17</v>
      </c>
      <c r="T792" s="54">
        <v>193</v>
      </c>
      <c r="U792" s="54">
        <v>2014</v>
      </c>
      <c r="V792" s="54">
        <v>1</v>
      </c>
      <c r="W792" s="3">
        <v>195</v>
      </c>
      <c r="X792" s="3">
        <v>1974</v>
      </c>
      <c r="Y792" s="3">
        <v>25</v>
      </c>
      <c r="Z792" s="54">
        <v>190</v>
      </c>
      <c r="AA792" s="54">
        <v>2014</v>
      </c>
      <c r="AB792" s="54">
        <v>30</v>
      </c>
      <c r="AC792" s="3">
        <v>235</v>
      </c>
      <c r="AD792" s="3">
        <v>2010</v>
      </c>
      <c r="AE792" s="3">
        <v>25</v>
      </c>
      <c r="AF792" s="54">
        <v>190</v>
      </c>
      <c r="AG792" s="54">
        <v>1998</v>
      </c>
      <c r="AH792" s="54">
        <v>25</v>
      </c>
      <c r="AI792" s="3">
        <v>219</v>
      </c>
      <c r="AJ792" s="3">
        <v>1980</v>
      </c>
      <c r="AK792" s="3">
        <v>17</v>
      </c>
      <c r="AL792" s="54">
        <v>222</v>
      </c>
      <c r="AM792" s="54">
        <v>2011</v>
      </c>
      <c r="AN792" s="54">
        <v>19</v>
      </c>
      <c r="AO792" s="3">
        <v>160</v>
      </c>
      <c r="AP792" s="3">
        <v>2003</v>
      </c>
      <c r="AQ792" s="3">
        <v>1</v>
      </c>
    </row>
    <row r="793" spans="1:43" x14ac:dyDescent="0.25">
      <c r="A793" s="3">
        <v>25020950</v>
      </c>
      <c r="B793" s="3" t="s">
        <v>3373</v>
      </c>
      <c r="C793" s="3">
        <v>9.0413219999999992</v>
      </c>
      <c r="D793" s="3">
        <v>-74.766199999999998</v>
      </c>
      <c r="E793" s="3">
        <v>10</v>
      </c>
      <c r="F793" s="3" t="s">
        <v>212</v>
      </c>
      <c r="G793" s="3" t="s">
        <v>2158</v>
      </c>
      <c r="H793" s="54">
        <v>50</v>
      </c>
      <c r="I793" s="54">
        <v>1997</v>
      </c>
      <c r="J793" s="54">
        <v>1</v>
      </c>
      <c r="K793" s="3">
        <v>50</v>
      </c>
      <c r="L793" s="3">
        <v>1999</v>
      </c>
      <c r="M793" s="3">
        <v>19</v>
      </c>
      <c r="N793" s="54">
        <v>100</v>
      </c>
      <c r="O793" s="54">
        <v>1982</v>
      </c>
      <c r="P793" s="54">
        <v>23</v>
      </c>
      <c r="Q793" s="3">
        <v>135</v>
      </c>
      <c r="R793" s="3">
        <v>2024</v>
      </c>
      <c r="S793" s="3">
        <v>25</v>
      </c>
      <c r="T793" s="54">
        <v>195</v>
      </c>
      <c r="U793" s="54">
        <v>1983</v>
      </c>
      <c r="V793" s="54">
        <v>17</v>
      </c>
      <c r="W793" s="3">
        <v>136</v>
      </c>
      <c r="X793" s="3">
        <v>2024</v>
      </c>
      <c r="Y793" s="3">
        <v>25</v>
      </c>
      <c r="Z793" s="54">
        <v>150</v>
      </c>
      <c r="AA793" s="54">
        <v>1998</v>
      </c>
      <c r="AB793" s="54">
        <v>6</v>
      </c>
      <c r="AC793" s="3">
        <v>140</v>
      </c>
      <c r="AD793" s="3">
        <v>2009</v>
      </c>
      <c r="AE793" s="3">
        <v>23</v>
      </c>
      <c r="AF793" s="54">
        <v>155</v>
      </c>
      <c r="AG793" s="54">
        <v>2019</v>
      </c>
      <c r="AH793" s="54">
        <v>18</v>
      </c>
      <c r="AI793" s="3">
        <v>150</v>
      </c>
      <c r="AJ793" s="3">
        <v>1980</v>
      </c>
      <c r="AK793" s="3">
        <v>3</v>
      </c>
      <c r="AL793" s="54">
        <v>128</v>
      </c>
      <c r="AM793" s="54">
        <v>2019</v>
      </c>
      <c r="AN793" s="54">
        <v>1</v>
      </c>
      <c r="AO793" s="3">
        <v>155</v>
      </c>
      <c r="AP793" s="3">
        <v>2008</v>
      </c>
      <c r="AQ793" s="3">
        <v>1</v>
      </c>
    </row>
    <row r="794" spans="1:43" x14ac:dyDescent="0.25">
      <c r="A794" s="3">
        <v>25020960</v>
      </c>
      <c r="B794" s="3" t="s">
        <v>3374</v>
      </c>
      <c r="C794" s="3">
        <v>9.5882339999999999</v>
      </c>
      <c r="D794" s="3">
        <v>-74.825202000000004</v>
      </c>
      <c r="E794" s="3">
        <v>20</v>
      </c>
      <c r="F794" s="3" t="s">
        <v>47</v>
      </c>
      <c r="G794" s="3" t="s">
        <v>2158</v>
      </c>
      <c r="H794" s="54">
        <v>41</v>
      </c>
      <c r="I794" s="54">
        <v>2018</v>
      </c>
      <c r="J794" s="54">
        <v>16</v>
      </c>
      <c r="K794" s="3">
        <v>60</v>
      </c>
      <c r="L794" s="3">
        <v>1998</v>
      </c>
      <c r="M794" s="3">
        <v>7</v>
      </c>
      <c r="N794" s="54">
        <v>121</v>
      </c>
      <c r="O794" s="54">
        <v>1997</v>
      </c>
      <c r="P794" s="54">
        <v>17</v>
      </c>
      <c r="Q794" s="3">
        <v>138</v>
      </c>
      <c r="R794" s="3">
        <v>1983</v>
      </c>
      <c r="S794" s="3">
        <v>18</v>
      </c>
      <c r="T794" s="54">
        <v>106</v>
      </c>
      <c r="U794" s="54">
        <v>2022</v>
      </c>
      <c r="V794" s="54">
        <v>18</v>
      </c>
      <c r="W794" s="3">
        <v>128</v>
      </c>
      <c r="X794" s="3">
        <v>2017</v>
      </c>
      <c r="Y794" s="3">
        <v>7</v>
      </c>
      <c r="Z794" s="54">
        <v>122</v>
      </c>
      <c r="AA794" s="54">
        <v>2025</v>
      </c>
      <c r="AB794" s="54">
        <v>4</v>
      </c>
      <c r="AC794" s="3">
        <v>132</v>
      </c>
      <c r="AD794" s="3">
        <v>1981</v>
      </c>
      <c r="AE794" s="3">
        <v>31</v>
      </c>
      <c r="AF794" s="54">
        <v>110</v>
      </c>
      <c r="AG794" s="54">
        <v>1993</v>
      </c>
      <c r="AH794" s="54">
        <v>7</v>
      </c>
      <c r="AI794" s="3">
        <v>105</v>
      </c>
      <c r="AJ794" s="3">
        <v>1979</v>
      </c>
      <c r="AK794" s="3">
        <v>19</v>
      </c>
      <c r="AL794" s="54">
        <v>90</v>
      </c>
      <c r="AM794" s="54">
        <v>2007</v>
      </c>
      <c r="AN794" s="54">
        <v>7</v>
      </c>
      <c r="AO794" s="3">
        <v>75</v>
      </c>
      <c r="AP794" s="3">
        <v>2010</v>
      </c>
      <c r="AQ794" s="3">
        <v>17</v>
      </c>
    </row>
    <row r="795" spans="1:43" x14ac:dyDescent="0.25">
      <c r="A795" s="3">
        <v>25020970</v>
      </c>
      <c r="B795" s="3" t="s">
        <v>3375</v>
      </c>
      <c r="C795" s="3">
        <v>8.4594444440000007</v>
      </c>
      <c r="D795" s="3">
        <v>-73.941111109999994</v>
      </c>
      <c r="E795" s="3">
        <v>74</v>
      </c>
      <c r="F795" s="3" t="s">
        <v>833</v>
      </c>
      <c r="G795" s="3" t="s">
        <v>2158</v>
      </c>
      <c r="H795" s="54">
        <v>45</v>
      </c>
      <c r="I795" s="54">
        <v>2006</v>
      </c>
      <c r="J795" s="54">
        <v>18</v>
      </c>
      <c r="K795" s="3">
        <v>50</v>
      </c>
      <c r="L795" s="3">
        <v>1993</v>
      </c>
      <c r="M795" s="3">
        <v>19</v>
      </c>
      <c r="N795" s="54">
        <v>109</v>
      </c>
      <c r="O795" s="54">
        <v>2006</v>
      </c>
      <c r="P795" s="54">
        <v>15</v>
      </c>
      <c r="Q795" s="3">
        <v>135</v>
      </c>
      <c r="R795" s="3">
        <v>2003</v>
      </c>
      <c r="S795" s="3">
        <v>12</v>
      </c>
      <c r="T795" s="54">
        <v>116</v>
      </c>
      <c r="U795" s="54">
        <v>1991</v>
      </c>
      <c r="V795" s="54">
        <v>11</v>
      </c>
      <c r="W795" s="3">
        <v>135</v>
      </c>
      <c r="X795" s="3">
        <v>2005</v>
      </c>
      <c r="Y795" s="3">
        <v>29</v>
      </c>
      <c r="Z795" s="54">
        <v>125</v>
      </c>
      <c r="AA795" s="54">
        <v>1993</v>
      </c>
      <c r="AB795" s="54">
        <v>22</v>
      </c>
      <c r="AC795" s="3">
        <v>140</v>
      </c>
      <c r="AD795" s="3">
        <v>2006</v>
      </c>
      <c r="AE795" s="3">
        <v>3</v>
      </c>
      <c r="AF795" s="54">
        <v>148</v>
      </c>
      <c r="AG795" s="54">
        <v>1997</v>
      </c>
      <c r="AH795" s="54">
        <v>23</v>
      </c>
      <c r="AI795" s="3">
        <v>140</v>
      </c>
      <c r="AJ795" s="3">
        <v>2005</v>
      </c>
      <c r="AK795" s="3">
        <v>1</v>
      </c>
      <c r="AL795" s="54">
        <v>145</v>
      </c>
      <c r="AM795" s="54">
        <v>1993</v>
      </c>
      <c r="AN795" s="54">
        <v>18</v>
      </c>
      <c r="AO795" s="3">
        <v>68</v>
      </c>
      <c r="AP795" s="3">
        <v>2003</v>
      </c>
      <c r="AQ795" s="3">
        <v>2</v>
      </c>
    </row>
    <row r="796" spans="1:43" x14ac:dyDescent="0.25">
      <c r="A796" s="3">
        <v>25020980</v>
      </c>
      <c r="B796" s="3" t="s">
        <v>3376</v>
      </c>
      <c r="C796" s="3">
        <v>8.7908333330000001</v>
      </c>
      <c r="D796" s="3">
        <v>-75.124444440000005</v>
      </c>
      <c r="E796" s="3">
        <v>20</v>
      </c>
      <c r="F796" s="3" t="s">
        <v>1971</v>
      </c>
      <c r="G796" s="3" t="s">
        <v>206</v>
      </c>
      <c r="H796" s="54">
        <v>78</v>
      </c>
      <c r="I796" s="54">
        <v>2000</v>
      </c>
      <c r="J796" s="54">
        <v>7</v>
      </c>
      <c r="K796" s="3">
        <v>73</v>
      </c>
      <c r="L796" s="3">
        <v>2010</v>
      </c>
      <c r="M796" s="3">
        <v>24</v>
      </c>
      <c r="N796" s="54">
        <v>82</v>
      </c>
      <c r="O796" s="54">
        <v>1996</v>
      </c>
      <c r="P796" s="54">
        <v>10</v>
      </c>
      <c r="Q796" s="3">
        <v>145</v>
      </c>
      <c r="R796" s="3">
        <v>1981</v>
      </c>
      <c r="S796" s="3">
        <v>30</v>
      </c>
      <c r="T796" s="54">
        <v>100</v>
      </c>
      <c r="U796" s="54">
        <v>1981</v>
      </c>
      <c r="V796" s="54">
        <v>8</v>
      </c>
      <c r="W796" s="3">
        <v>130</v>
      </c>
      <c r="X796" s="3">
        <v>2024</v>
      </c>
      <c r="Y796" s="3">
        <v>5</v>
      </c>
      <c r="Z796" s="54">
        <v>145</v>
      </c>
      <c r="AA796" s="54">
        <v>1981</v>
      </c>
      <c r="AB796" s="54">
        <v>20</v>
      </c>
      <c r="AC796" s="3">
        <v>138</v>
      </c>
      <c r="AD796" s="3">
        <v>2007</v>
      </c>
      <c r="AE796" s="3">
        <v>30</v>
      </c>
      <c r="AF796" s="54">
        <v>130</v>
      </c>
      <c r="AG796" s="54">
        <v>2017</v>
      </c>
      <c r="AH796" s="54">
        <v>29</v>
      </c>
      <c r="AI796" s="3">
        <v>92</v>
      </c>
      <c r="AJ796" s="3">
        <v>1981</v>
      </c>
      <c r="AK796" s="3">
        <v>13</v>
      </c>
      <c r="AL796" s="54">
        <v>119</v>
      </c>
      <c r="AM796" s="54">
        <v>2001</v>
      </c>
      <c r="AN796" s="54">
        <v>8</v>
      </c>
      <c r="AO796" s="3">
        <v>103</v>
      </c>
      <c r="AP796" s="3">
        <v>2016</v>
      </c>
      <c r="AQ796" s="3">
        <v>1</v>
      </c>
    </row>
    <row r="797" spans="1:43" x14ac:dyDescent="0.25">
      <c r="A797" s="3">
        <v>25020990</v>
      </c>
      <c r="B797" s="3" t="s">
        <v>3377</v>
      </c>
      <c r="C797" s="3">
        <v>9.1783333329999994</v>
      </c>
      <c r="D797" s="3">
        <v>-75.190277780000002</v>
      </c>
      <c r="E797" s="3">
        <v>80</v>
      </c>
      <c r="F797" s="3" t="s">
        <v>224</v>
      </c>
      <c r="G797" s="3" t="s">
        <v>206</v>
      </c>
      <c r="H797" s="54">
        <v>76</v>
      </c>
      <c r="I797" s="54">
        <v>2005</v>
      </c>
      <c r="J797" s="54">
        <v>13</v>
      </c>
      <c r="K797" s="3">
        <v>130</v>
      </c>
      <c r="L797" s="3">
        <v>1981</v>
      </c>
      <c r="M797" s="3">
        <v>26</v>
      </c>
      <c r="N797" s="54">
        <v>90</v>
      </c>
      <c r="O797" s="54">
        <v>2023</v>
      </c>
      <c r="P797" s="54">
        <v>12</v>
      </c>
      <c r="Q797" s="3">
        <v>121</v>
      </c>
      <c r="R797" s="3">
        <v>2023</v>
      </c>
      <c r="S797" s="3">
        <v>30</v>
      </c>
      <c r="T797" s="54">
        <v>151</v>
      </c>
      <c r="U797" s="54">
        <v>1985</v>
      </c>
      <c r="V797" s="54">
        <v>11</v>
      </c>
      <c r="W797" s="3">
        <v>122</v>
      </c>
      <c r="X797" s="3">
        <v>1999</v>
      </c>
      <c r="Y797" s="3">
        <v>23</v>
      </c>
      <c r="Z797" s="54">
        <v>135</v>
      </c>
      <c r="AA797" s="54">
        <v>1997</v>
      </c>
      <c r="AB797" s="54">
        <v>27</v>
      </c>
      <c r="AC797" s="3">
        <v>125</v>
      </c>
      <c r="AD797" s="3">
        <v>2020</v>
      </c>
      <c r="AE797" s="3">
        <v>18</v>
      </c>
      <c r="AF797" s="54">
        <v>142</v>
      </c>
      <c r="AG797" s="54">
        <v>1998</v>
      </c>
      <c r="AH797" s="54">
        <v>23</v>
      </c>
      <c r="AI797" s="3">
        <v>125</v>
      </c>
      <c r="AJ797" s="3">
        <v>1998</v>
      </c>
      <c r="AK797" s="3">
        <v>21</v>
      </c>
      <c r="AL797" s="54">
        <v>95</v>
      </c>
      <c r="AM797" s="54">
        <v>1996</v>
      </c>
      <c r="AN797" s="54">
        <v>16</v>
      </c>
      <c r="AO797" s="3">
        <v>98</v>
      </c>
      <c r="AP797" s="3">
        <v>2017</v>
      </c>
      <c r="AQ797" s="3">
        <v>11</v>
      </c>
    </row>
    <row r="798" spans="1:43" x14ac:dyDescent="0.25">
      <c r="A798" s="3">
        <v>25021000</v>
      </c>
      <c r="B798" s="3" t="s">
        <v>3378</v>
      </c>
      <c r="C798" s="3">
        <v>9.1649999999999991</v>
      </c>
      <c r="D798" s="3">
        <v>-75.050833330000003</v>
      </c>
      <c r="E798" s="3">
        <v>70</v>
      </c>
      <c r="F798" s="3" t="s">
        <v>2238</v>
      </c>
      <c r="G798" s="3" t="s">
        <v>206</v>
      </c>
      <c r="H798" s="54">
        <v>66</v>
      </c>
      <c r="I798" s="54">
        <v>1993</v>
      </c>
      <c r="J798" s="54">
        <v>6</v>
      </c>
      <c r="K798" s="3">
        <v>68</v>
      </c>
      <c r="L798" s="3">
        <v>2017</v>
      </c>
      <c r="M798" s="3">
        <v>13</v>
      </c>
      <c r="N798" s="54">
        <v>79</v>
      </c>
      <c r="O798" s="54">
        <v>2008</v>
      </c>
      <c r="P798" s="54">
        <v>14</v>
      </c>
      <c r="Q798" s="3">
        <v>122</v>
      </c>
      <c r="R798" s="3">
        <v>2021</v>
      </c>
      <c r="S798" s="3">
        <v>17</v>
      </c>
      <c r="T798" s="54">
        <v>102</v>
      </c>
      <c r="U798" s="54">
        <v>2018</v>
      </c>
      <c r="V798" s="54">
        <v>10</v>
      </c>
      <c r="W798" s="3">
        <v>132</v>
      </c>
      <c r="X798" s="3">
        <v>2022</v>
      </c>
      <c r="Y798" s="3">
        <v>12</v>
      </c>
      <c r="Z798" s="54">
        <v>103</v>
      </c>
      <c r="AA798" s="54">
        <v>1996</v>
      </c>
      <c r="AB798" s="54">
        <v>31</v>
      </c>
      <c r="AC798" s="3">
        <v>123</v>
      </c>
      <c r="AD798" s="3">
        <v>2012</v>
      </c>
      <c r="AE798" s="3">
        <v>22</v>
      </c>
      <c r="AF798" s="54">
        <v>110</v>
      </c>
      <c r="AG798" s="54">
        <v>1985</v>
      </c>
      <c r="AH798" s="54">
        <v>9</v>
      </c>
      <c r="AI798" s="3">
        <v>135</v>
      </c>
      <c r="AJ798" s="3">
        <v>2003</v>
      </c>
      <c r="AK798" s="3">
        <v>26</v>
      </c>
      <c r="AL798" s="54">
        <v>130</v>
      </c>
      <c r="AM798" s="54">
        <v>1988</v>
      </c>
      <c r="AN798" s="54">
        <v>5</v>
      </c>
      <c r="AO798" s="3">
        <v>73</v>
      </c>
      <c r="AP798" s="3">
        <v>2011</v>
      </c>
      <c r="AQ798" s="3">
        <v>3</v>
      </c>
    </row>
    <row r="799" spans="1:43" x14ac:dyDescent="0.25">
      <c r="A799" s="3">
        <v>25021040</v>
      </c>
      <c r="B799" s="3" t="s">
        <v>3379</v>
      </c>
      <c r="C799" s="3">
        <v>9.1880555560000001</v>
      </c>
      <c r="D799" s="3">
        <v>-74.044222219999995</v>
      </c>
      <c r="E799" s="3">
        <v>25</v>
      </c>
      <c r="F799" s="3" t="s">
        <v>272</v>
      </c>
      <c r="G799" s="3" t="s">
        <v>32</v>
      </c>
      <c r="H799" s="54">
        <v>97</v>
      </c>
      <c r="I799" s="54">
        <v>1981</v>
      </c>
      <c r="J799" s="54">
        <v>13</v>
      </c>
      <c r="K799" s="3">
        <v>88.2</v>
      </c>
      <c r="L799" s="3">
        <v>1982</v>
      </c>
      <c r="M799" s="3">
        <v>19</v>
      </c>
      <c r="N799" s="54">
        <v>98</v>
      </c>
      <c r="O799" s="54">
        <v>1989</v>
      </c>
      <c r="P799" s="54">
        <v>29</v>
      </c>
      <c r="Q799" s="3">
        <v>142</v>
      </c>
      <c r="R799" s="3">
        <v>1984</v>
      </c>
      <c r="S799" s="3">
        <v>27</v>
      </c>
      <c r="T799" s="54">
        <v>160</v>
      </c>
      <c r="U799" s="54">
        <v>1983</v>
      </c>
      <c r="V799" s="54">
        <v>22</v>
      </c>
      <c r="W799" s="3">
        <v>145</v>
      </c>
      <c r="X799" s="3">
        <v>2024</v>
      </c>
      <c r="Y799" s="3">
        <v>4</v>
      </c>
      <c r="Z799" s="54">
        <v>133.19999999999999</v>
      </c>
      <c r="AA799" s="54">
        <v>2007</v>
      </c>
      <c r="AB799" s="54">
        <v>21</v>
      </c>
      <c r="AC799" s="3">
        <v>136</v>
      </c>
      <c r="AD799" s="3">
        <v>2021</v>
      </c>
      <c r="AE799" s="3">
        <v>17</v>
      </c>
      <c r="AF799" s="54">
        <v>150</v>
      </c>
      <c r="AG799" s="54">
        <v>1985</v>
      </c>
      <c r="AH799" s="54">
        <v>9</v>
      </c>
      <c r="AI799" s="3">
        <v>190</v>
      </c>
      <c r="AJ799" s="3">
        <v>2007</v>
      </c>
      <c r="AK799" s="3">
        <v>12</v>
      </c>
      <c r="AL799" s="54">
        <v>138</v>
      </c>
      <c r="AM799" s="54">
        <v>1984</v>
      </c>
      <c r="AN799" s="54">
        <v>7</v>
      </c>
      <c r="AO799" s="3">
        <v>112</v>
      </c>
      <c r="AP799" s="3">
        <v>1978</v>
      </c>
      <c r="AQ799" s="3">
        <v>4</v>
      </c>
    </row>
    <row r="800" spans="1:43" x14ac:dyDescent="0.25">
      <c r="A800" s="3">
        <v>25021090</v>
      </c>
      <c r="B800" s="3" t="s">
        <v>3380</v>
      </c>
      <c r="C800" s="3">
        <v>9.0932940000000002</v>
      </c>
      <c r="D800" s="3">
        <v>-74.313945000000004</v>
      </c>
      <c r="E800" s="3">
        <v>40</v>
      </c>
      <c r="F800" s="3" t="s">
        <v>1409</v>
      </c>
      <c r="G800" s="3" t="s">
        <v>2158</v>
      </c>
      <c r="H800" s="54">
        <v>100</v>
      </c>
      <c r="I800" s="54">
        <v>2012</v>
      </c>
      <c r="J800" s="54">
        <v>3</v>
      </c>
      <c r="K800" s="3">
        <v>60</v>
      </c>
      <c r="L800" s="3">
        <v>2006</v>
      </c>
      <c r="M800" s="3">
        <v>6</v>
      </c>
      <c r="N800" s="54">
        <v>105</v>
      </c>
      <c r="O800" s="54">
        <v>1996</v>
      </c>
      <c r="P800" s="54">
        <v>10</v>
      </c>
      <c r="Q800" s="3">
        <v>112</v>
      </c>
      <c r="R800" s="3">
        <v>2021</v>
      </c>
      <c r="S800" s="3">
        <v>6</v>
      </c>
      <c r="T800" s="54">
        <v>162</v>
      </c>
      <c r="U800" s="54">
        <v>1985</v>
      </c>
      <c r="V800" s="54">
        <v>11</v>
      </c>
      <c r="W800" s="3">
        <v>145</v>
      </c>
      <c r="X800" s="3">
        <v>1975</v>
      </c>
      <c r="Y800" s="3">
        <v>1</v>
      </c>
      <c r="Z800" s="54">
        <v>135</v>
      </c>
      <c r="AA800" s="54">
        <v>1998</v>
      </c>
      <c r="AB800" s="54">
        <v>5</v>
      </c>
      <c r="AC800" s="3">
        <v>140</v>
      </c>
      <c r="AD800" s="3">
        <v>2006</v>
      </c>
      <c r="AE800" s="3">
        <v>25</v>
      </c>
      <c r="AF800" s="54">
        <v>135</v>
      </c>
      <c r="AG800" s="54">
        <v>2005</v>
      </c>
      <c r="AH800" s="54">
        <v>27</v>
      </c>
      <c r="AI800" s="3">
        <v>135</v>
      </c>
      <c r="AJ800" s="3">
        <v>2011</v>
      </c>
      <c r="AK800" s="3">
        <v>13</v>
      </c>
      <c r="AL800" s="54">
        <v>135</v>
      </c>
      <c r="AM800" s="54">
        <v>2011</v>
      </c>
      <c r="AN800" s="54">
        <v>30</v>
      </c>
      <c r="AO800" s="3">
        <v>140</v>
      </c>
      <c r="AP800" s="3">
        <v>2012</v>
      </c>
      <c r="AQ800" s="3">
        <v>14</v>
      </c>
    </row>
    <row r="801" spans="1:43" x14ac:dyDescent="0.25">
      <c r="A801" s="3">
        <v>25021180</v>
      </c>
      <c r="B801" s="3" t="s">
        <v>3381</v>
      </c>
      <c r="C801" s="3">
        <v>9.0763999999999996</v>
      </c>
      <c r="D801" s="3">
        <v>-74.68553</v>
      </c>
      <c r="E801" s="3">
        <v>20</v>
      </c>
      <c r="F801" s="3" t="s">
        <v>1403</v>
      </c>
      <c r="G801" s="3" t="s">
        <v>2158</v>
      </c>
      <c r="H801" s="54">
        <v>70</v>
      </c>
      <c r="I801" s="54">
        <v>2011</v>
      </c>
      <c r="J801" s="54">
        <v>7</v>
      </c>
      <c r="K801" s="3">
        <v>60</v>
      </c>
      <c r="L801" s="3">
        <v>2000</v>
      </c>
      <c r="M801" s="3">
        <v>27</v>
      </c>
      <c r="N801" s="54">
        <v>80</v>
      </c>
      <c r="O801" s="54">
        <v>2010</v>
      </c>
      <c r="P801" s="54">
        <v>3</v>
      </c>
      <c r="Q801" s="3">
        <v>133</v>
      </c>
      <c r="R801" s="3">
        <v>2021</v>
      </c>
      <c r="S801" s="3">
        <v>15</v>
      </c>
      <c r="T801" s="54">
        <v>141</v>
      </c>
      <c r="U801" s="54">
        <v>1979</v>
      </c>
      <c r="V801" s="54">
        <v>28</v>
      </c>
      <c r="W801" s="3">
        <v>130</v>
      </c>
      <c r="X801" s="3">
        <v>2017</v>
      </c>
      <c r="Y801" s="3">
        <v>8</v>
      </c>
      <c r="Z801" s="54">
        <v>108</v>
      </c>
      <c r="AA801" s="54">
        <v>2024</v>
      </c>
      <c r="AB801" s="54">
        <v>23</v>
      </c>
      <c r="AC801" s="3">
        <v>133</v>
      </c>
      <c r="AD801" s="3">
        <v>1975</v>
      </c>
      <c r="AE801" s="3">
        <v>28</v>
      </c>
      <c r="AF801" s="54">
        <v>140</v>
      </c>
      <c r="AG801" s="54">
        <v>2023</v>
      </c>
      <c r="AH801" s="54">
        <v>12</v>
      </c>
      <c r="AI801" s="3">
        <v>140</v>
      </c>
      <c r="AJ801" s="3">
        <v>2010</v>
      </c>
      <c r="AK801" s="3">
        <v>3</v>
      </c>
      <c r="AL801" s="54">
        <v>140</v>
      </c>
      <c r="AM801" s="54">
        <v>2020</v>
      </c>
      <c r="AN801" s="54">
        <v>30</v>
      </c>
      <c r="AO801" s="3">
        <v>92</v>
      </c>
      <c r="AP801" s="3">
        <v>2019</v>
      </c>
      <c r="AQ801" s="3">
        <v>7</v>
      </c>
    </row>
    <row r="802" spans="1:43" x14ac:dyDescent="0.25">
      <c r="A802" s="3">
        <v>25021190</v>
      </c>
      <c r="B802" s="3" t="s">
        <v>3382</v>
      </c>
      <c r="C802" s="3">
        <v>9.6229444439999998</v>
      </c>
      <c r="D802" s="3">
        <v>-74.595638890000004</v>
      </c>
      <c r="E802" s="3">
        <v>100</v>
      </c>
      <c r="F802" s="3" t="s">
        <v>3383</v>
      </c>
      <c r="G802" s="3" t="s">
        <v>32</v>
      </c>
      <c r="H802" s="54">
        <v>66</v>
      </c>
      <c r="I802" s="54">
        <v>2023</v>
      </c>
      <c r="J802" s="54">
        <v>9</v>
      </c>
      <c r="K802" s="3">
        <v>95</v>
      </c>
      <c r="L802" s="3">
        <v>2013</v>
      </c>
      <c r="M802" s="3">
        <v>7</v>
      </c>
      <c r="N802" s="54">
        <v>107</v>
      </c>
      <c r="O802" s="54">
        <v>1985</v>
      </c>
      <c r="P802" s="54">
        <v>30</v>
      </c>
      <c r="Q802" s="3">
        <v>154</v>
      </c>
      <c r="R802" s="3">
        <v>1981</v>
      </c>
      <c r="S802" s="3">
        <v>26</v>
      </c>
      <c r="T802" s="54">
        <v>135</v>
      </c>
      <c r="U802" s="54">
        <v>2007</v>
      </c>
      <c r="V802" s="54">
        <v>25</v>
      </c>
      <c r="W802" s="3">
        <v>114</v>
      </c>
      <c r="X802" s="3">
        <v>2011</v>
      </c>
      <c r="Y802" s="3">
        <v>25</v>
      </c>
      <c r="Z802" s="54">
        <v>112</v>
      </c>
      <c r="AA802" s="54">
        <v>2010</v>
      </c>
      <c r="AB802" s="54">
        <v>14</v>
      </c>
      <c r="AC802" s="3">
        <v>170</v>
      </c>
      <c r="AD802" s="3">
        <v>1995</v>
      </c>
      <c r="AE802" s="3">
        <v>18</v>
      </c>
      <c r="AF802" s="54">
        <v>150</v>
      </c>
      <c r="AG802" s="54">
        <v>1998</v>
      </c>
      <c r="AH802" s="54">
        <v>22</v>
      </c>
      <c r="AI802" s="3">
        <v>190</v>
      </c>
      <c r="AJ802" s="3">
        <v>1996</v>
      </c>
      <c r="AK802" s="3">
        <v>9</v>
      </c>
      <c r="AL802" s="54">
        <v>130</v>
      </c>
      <c r="AM802" s="54">
        <v>1978</v>
      </c>
      <c r="AN802" s="54">
        <v>20</v>
      </c>
      <c r="AO802" s="3">
        <v>95</v>
      </c>
      <c r="AP802" s="3">
        <v>1996</v>
      </c>
      <c r="AQ802" s="3">
        <v>2</v>
      </c>
    </row>
    <row r="803" spans="1:43" x14ac:dyDescent="0.25">
      <c r="A803" s="3">
        <v>25021200</v>
      </c>
      <c r="B803" s="3" t="s">
        <v>3384</v>
      </c>
      <c r="C803" s="3">
        <v>9.0275499999999997</v>
      </c>
      <c r="D803" s="3">
        <v>-74.080150000000003</v>
      </c>
      <c r="E803" s="3">
        <v>26</v>
      </c>
      <c r="F803" s="3" t="s">
        <v>272</v>
      </c>
      <c r="G803" s="3" t="s">
        <v>32</v>
      </c>
      <c r="H803" s="54">
        <v>90</v>
      </c>
      <c r="I803" s="54">
        <v>2005</v>
      </c>
      <c r="J803" s="54">
        <v>15</v>
      </c>
      <c r="K803" s="3">
        <v>61</v>
      </c>
      <c r="L803" s="3">
        <v>2016</v>
      </c>
      <c r="M803" s="3">
        <v>1</v>
      </c>
      <c r="N803" s="54">
        <v>158</v>
      </c>
      <c r="O803" s="54">
        <v>1989</v>
      </c>
      <c r="P803" s="54">
        <v>9</v>
      </c>
      <c r="Q803" s="3">
        <v>134</v>
      </c>
      <c r="R803" s="3">
        <v>1982</v>
      </c>
      <c r="S803" s="3">
        <v>11</v>
      </c>
      <c r="T803" s="54">
        <v>156</v>
      </c>
      <c r="U803" s="54">
        <v>1986</v>
      </c>
      <c r="V803" s="54">
        <v>8</v>
      </c>
      <c r="W803" s="3">
        <v>164</v>
      </c>
      <c r="X803" s="3">
        <v>1979</v>
      </c>
      <c r="Y803" s="3">
        <v>1</v>
      </c>
      <c r="Z803" s="54">
        <v>120</v>
      </c>
      <c r="AA803" s="54">
        <v>1981</v>
      </c>
      <c r="AB803" s="54">
        <v>20</v>
      </c>
      <c r="AC803" s="3">
        <v>174</v>
      </c>
      <c r="AD803" s="3">
        <v>2010</v>
      </c>
      <c r="AE803" s="3">
        <v>25</v>
      </c>
      <c r="AF803" s="54">
        <v>165</v>
      </c>
      <c r="AG803" s="54">
        <v>2005</v>
      </c>
      <c r="AH803" s="54">
        <v>27</v>
      </c>
      <c r="AI803" s="3">
        <v>180</v>
      </c>
      <c r="AJ803" s="3">
        <v>1984</v>
      </c>
      <c r="AK803" s="3">
        <v>8</v>
      </c>
      <c r="AL803" s="54">
        <v>180</v>
      </c>
      <c r="AM803" s="54">
        <v>2005</v>
      </c>
      <c r="AN803" s="54">
        <v>13</v>
      </c>
      <c r="AO803" s="3">
        <v>135</v>
      </c>
      <c r="AP803" s="3">
        <v>2005</v>
      </c>
      <c r="AQ803" s="3">
        <v>25</v>
      </c>
    </row>
    <row r="804" spans="1:43" x14ac:dyDescent="0.25">
      <c r="A804" s="3">
        <v>25021210</v>
      </c>
      <c r="B804" s="3" t="s">
        <v>3385</v>
      </c>
      <c r="C804" s="3">
        <v>8.82</v>
      </c>
      <c r="D804" s="3">
        <v>-75.47</v>
      </c>
      <c r="E804" s="3">
        <v>136</v>
      </c>
      <c r="F804" s="3" t="s">
        <v>264</v>
      </c>
      <c r="G804" s="3" t="s">
        <v>2612</v>
      </c>
      <c r="H804" s="54">
        <v>69</v>
      </c>
      <c r="I804" s="54">
        <v>2015</v>
      </c>
      <c r="J804" s="54">
        <v>18</v>
      </c>
      <c r="K804" s="3">
        <v>78</v>
      </c>
      <c r="L804" s="3">
        <v>1974</v>
      </c>
      <c r="M804" s="3">
        <v>11</v>
      </c>
      <c r="N804" s="54">
        <v>80</v>
      </c>
      <c r="O804" s="54">
        <v>1974</v>
      </c>
      <c r="P804" s="54">
        <v>30</v>
      </c>
      <c r="Q804" s="3">
        <v>131</v>
      </c>
      <c r="R804" s="3">
        <v>1987</v>
      </c>
      <c r="S804" s="3">
        <v>28</v>
      </c>
      <c r="T804" s="54">
        <v>120</v>
      </c>
      <c r="U804" s="54">
        <v>1986</v>
      </c>
      <c r="V804" s="54">
        <v>26</v>
      </c>
      <c r="W804" s="3">
        <v>145</v>
      </c>
      <c r="X804" s="3">
        <v>2009</v>
      </c>
      <c r="Y804" s="3">
        <v>7</v>
      </c>
      <c r="Z804" s="54">
        <v>95</v>
      </c>
      <c r="AA804" s="54">
        <v>2006</v>
      </c>
      <c r="AB804" s="54">
        <v>29</v>
      </c>
      <c r="AC804" s="3">
        <v>125</v>
      </c>
      <c r="AD804" s="3">
        <v>1980</v>
      </c>
      <c r="AE804" s="3">
        <v>8</v>
      </c>
      <c r="AF804" s="54">
        <v>120</v>
      </c>
      <c r="AG804" s="54">
        <v>2001</v>
      </c>
      <c r="AH804" s="54">
        <v>6</v>
      </c>
      <c r="AI804" s="3">
        <v>180</v>
      </c>
      <c r="AJ804" s="3">
        <v>1989</v>
      </c>
      <c r="AK804" s="3">
        <v>30</v>
      </c>
      <c r="AL804" s="54">
        <v>98</v>
      </c>
      <c r="AM804" s="54">
        <v>2001</v>
      </c>
      <c r="AN804" s="54">
        <v>8</v>
      </c>
      <c r="AO804" s="3">
        <v>115</v>
      </c>
      <c r="AP804" s="3">
        <v>2016</v>
      </c>
      <c r="AQ804" s="3">
        <v>1</v>
      </c>
    </row>
    <row r="805" spans="1:43" x14ac:dyDescent="0.25">
      <c r="A805" s="3">
        <v>25021240</v>
      </c>
      <c r="B805" s="3" t="s">
        <v>3386</v>
      </c>
      <c r="C805" s="3">
        <v>9.2600833330000007</v>
      </c>
      <c r="D805" s="3">
        <v>-73.80986111</v>
      </c>
      <c r="E805" s="3">
        <v>138</v>
      </c>
      <c r="F805" s="3" t="s">
        <v>449</v>
      </c>
      <c r="G805" s="3" t="s">
        <v>44</v>
      </c>
      <c r="H805" s="54">
        <v>88</v>
      </c>
      <c r="I805" s="54">
        <v>2014</v>
      </c>
      <c r="J805" s="54">
        <v>6</v>
      </c>
      <c r="K805" s="3">
        <v>100</v>
      </c>
      <c r="L805" s="3">
        <v>1993</v>
      </c>
      <c r="M805" s="3">
        <v>24</v>
      </c>
      <c r="N805" s="54">
        <v>130</v>
      </c>
      <c r="O805" s="54">
        <v>2023</v>
      </c>
      <c r="P805" s="54">
        <v>15</v>
      </c>
      <c r="Q805" s="3">
        <v>130</v>
      </c>
      <c r="R805" s="3">
        <v>2021</v>
      </c>
      <c r="S805" s="3">
        <v>27</v>
      </c>
      <c r="T805" s="54">
        <v>130</v>
      </c>
      <c r="U805" s="54">
        <v>1978</v>
      </c>
      <c r="V805" s="54">
        <v>1</v>
      </c>
      <c r="W805" s="3">
        <v>130</v>
      </c>
      <c r="X805" s="3">
        <v>1975</v>
      </c>
      <c r="Y805" s="3">
        <v>5</v>
      </c>
      <c r="Z805" s="54">
        <v>130.30000000000001</v>
      </c>
      <c r="AA805" s="54">
        <v>2008</v>
      </c>
      <c r="AB805" s="54">
        <v>13</v>
      </c>
      <c r="AC805" s="3">
        <v>142</v>
      </c>
      <c r="AD805" s="3">
        <v>1981</v>
      </c>
      <c r="AE805" s="3">
        <v>15</v>
      </c>
      <c r="AF805" s="54">
        <v>140</v>
      </c>
      <c r="AG805" s="54">
        <v>2022</v>
      </c>
      <c r="AH805" s="54">
        <v>5</v>
      </c>
      <c r="AI805" s="3">
        <v>153</v>
      </c>
      <c r="AJ805" s="3">
        <v>1983</v>
      </c>
      <c r="AK805" s="3">
        <v>30</v>
      </c>
      <c r="AL805" s="54">
        <v>130</v>
      </c>
      <c r="AM805" s="54">
        <v>1979</v>
      </c>
      <c r="AN805" s="54">
        <v>12</v>
      </c>
      <c r="AO805" s="3">
        <v>90.9</v>
      </c>
      <c r="AP805" s="3">
        <v>1998</v>
      </c>
      <c r="AQ805" s="3">
        <v>2</v>
      </c>
    </row>
    <row r="806" spans="1:43" x14ac:dyDescent="0.25">
      <c r="A806" s="3">
        <v>25021270</v>
      </c>
      <c r="B806" s="3" t="s">
        <v>3387</v>
      </c>
      <c r="C806" s="3">
        <v>9.0708900000000003</v>
      </c>
      <c r="D806" s="3">
        <v>-74.522710000000004</v>
      </c>
      <c r="E806" s="3">
        <v>20</v>
      </c>
      <c r="F806" s="3" t="s">
        <v>1403</v>
      </c>
      <c r="G806" s="3" t="s">
        <v>2158</v>
      </c>
      <c r="H806" s="54">
        <v>123</v>
      </c>
      <c r="I806" s="54">
        <v>1996</v>
      </c>
      <c r="J806" s="54">
        <v>13</v>
      </c>
      <c r="K806" s="3">
        <v>74</v>
      </c>
      <c r="L806" s="3">
        <v>2024</v>
      </c>
      <c r="M806" s="3">
        <v>4</v>
      </c>
      <c r="N806" s="54">
        <v>70</v>
      </c>
      <c r="O806" s="54">
        <v>1982</v>
      </c>
      <c r="P806" s="54">
        <v>22</v>
      </c>
      <c r="Q806" s="3">
        <v>142</v>
      </c>
      <c r="R806" s="3">
        <v>1979</v>
      </c>
      <c r="S806" s="3">
        <v>21</v>
      </c>
      <c r="T806" s="54">
        <v>150</v>
      </c>
      <c r="U806" s="54">
        <v>2011</v>
      </c>
      <c r="V806" s="54">
        <v>15</v>
      </c>
      <c r="W806" s="3">
        <v>135</v>
      </c>
      <c r="X806" s="3">
        <v>1981</v>
      </c>
      <c r="Y806" s="3">
        <v>7</v>
      </c>
      <c r="Z806" s="54">
        <v>140</v>
      </c>
      <c r="AA806" s="54">
        <v>2011</v>
      </c>
      <c r="AB806" s="54">
        <v>27</v>
      </c>
      <c r="AC806" s="3">
        <v>148</v>
      </c>
      <c r="AD806" s="3">
        <v>2011</v>
      </c>
      <c r="AE806" s="3">
        <v>14</v>
      </c>
      <c r="AF806" s="54">
        <v>135</v>
      </c>
      <c r="AG806" s="54">
        <v>2011</v>
      </c>
      <c r="AH806" s="54">
        <v>17</v>
      </c>
      <c r="AI806" s="3">
        <v>135</v>
      </c>
      <c r="AJ806" s="3">
        <v>1980</v>
      </c>
      <c r="AK806" s="3">
        <v>4</v>
      </c>
      <c r="AL806" s="54">
        <v>134</v>
      </c>
      <c r="AM806" s="54">
        <v>2016</v>
      </c>
      <c r="AN806" s="54">
        <v>14</v>
      </c>
      <c r="AO806" s="3">
        <v>125</v>
      </c>
      <c r="AP806" s="3">
        <v>1995</v>
      </c>
      <c r="AQ806" s="3">
        <v>24</v>
      </c>
    </row>
    <row r="807" spans="1:43" x14ac:dyDescent="0.25">
      <c r="A807" s="3">
        <v>25021280</v>
      </c>
      <c r="B807" s="3" t="s">
        <v>3388</v>
      </c>
      <c r="C807" s="3">
        <v>8.9149469999999997</v>
      </c>
      <c r="D807" s="3">
        <v>-74.485885999999994</v>
      </c>
      <c r="E807" s="3">
        <v>20</v>
      </c>
      <c r="F807" s="3" t="s">
        <v>212</v>
      </c>
      <c r="G807" s="3" t="s">
        <v>2158</v>
      </c>
      <c r="H807" s="54">
        <v>70</v>
      </c>
      <c r="I807" s="54">
        <v>2006</v>
      </c>
      <c r="J807" s="54">
        <v>3</v>
      </c>
      <c r="K807" s="3">
        <v>80</v>
      </c>
      <c r="L807" s="3">
        <v>2012</v>
      </c>
      <c r="M807" s="3">
        <v>8</v>
      </c>
      <c r="N807" s="54">
        <v>90</v>
      </c>
      <c r="O807" s="54">
        <v>2019</v>
      </c>
      <c r="P807" s="54">
        <v>20</v>
      </c>
      <c r="Q807" s="3">
        <v>170</v>
      </c>
      <c r="R807" s="3">
        <v>2023</v>
      </c>
      <c r="S807" s="3">
        <v>29</v>
      </c>
      <c r="T807" s="54">
        <v>146</v>
      </c>
      <c r="U807" s="54">
        <v>2023</v>
      </c>
      <c r="V807" s="54">
        <v>21</v>
      </c>
      <c r="W807" s="3">
        <v>162</v>
      </c>
      <c r="X807" s="3">
        <v>1980</v>
      </c>
      <c r="Y807" s="3">
        <v>10</v>
      </c>
      <c r="Z807" s="54">
        <v>142</v>
      </c>
      <c r="AA807" s="54">
        <v>2012</v>
      </c>
      <c r="AB807" s="54">
        <v>20</v>
      </c>
      <c r="AC807" s="3">
        <v>135</v>
      </c>
      <c r="AD807" s="3">
        <v>1996</v>
      </c>
      <c r="AE807" s="3">
        <v>25</v>
      </c>
      <c r="AF807" s="54">
        <v>147</v>
      </c>
      <c r="AG807" s="54">
        <v>1980</v>
      </c>
      <c r="AH807" s="54">
        <v>14</v>
      </c>
      <c r="AI807" s="3">
        <v>151</v>
      </c>
      <c r="AJ807" s="3">
        <v>1981</v>
      </c>
      <c r="AK807" s="3">
        <v>8</v>
      </c>
      <c r="AL807" s="54">
        <v>140</v>
      </c>
      <c r="AM807" s="54">
        <v>2005</v>
      </c>
      <c r="AN807" s="54">
        <v>10</v>
      </c>
      <c r="AO807" s="3">
        <v>137</v>
      </c>
      <c r="AP807" s="3">
        <v>2011</v>
      </c>
      <c r="AQ807" s="3">
        <v>12</v>
      </c>
    </row>
    <row r="808" spans="1:43" x14ac:dyDescent="0.25">
      <c r="A808" s="3">
        <v>25021300</v>
      </c>
      <c r="B808" s="3" t="s">
        <v>3389</v>
      </c>
      <c r="C808" s="3">
        <v>9.2740229999999997</v>
      </c>
      <c r="D808" s="3">
        <v>-74.646659999999997</v>
      </c>
      <c r="E808" s="3">
        <v>20</v>
      </c>
      <c r="F808" s="3" t="s">
        <v>1382</v>
      </c>
      <c r="G808" s="3" t="s">
        <v>2158</v>
      </c>
      <c r="H808" s="54">
        <v>54</v>
      </c>
      <c r="I808" s="54">
        <v>2012</v>
      </c>
      <c r="J808" s="54">
        <v>3</v>
      </c>
      <c r="K808" s="3">
        <v>58</v>
      </c>
      <c r="L808" s="3">
        <v>2009</v>
      </c>
      <c r="M808" s="3">
        <v>17</v>
      </c>
      <c r="N808" s="54">
        <v>74</v>
      </c>
      <c r="O808" s="54">
        <v>2008</v>
      </c>
      <c r="P808" s="54">
        <v>14</v>
      </c>
      <c r="Q808" s="3">
        <v>93</v>
      </c>
      <c r="R808" s="3">
        <v>2009</v>
      </c>
      <c r="S808" s="3">
        <v>15</v>
      </c>
      <c r="T808" s="54">
        <v>190</v>
      </c>
      <c r="U808" s="54">
        <v>1979</v>
      </c>
      <c r="V808" s="54">
        <v>11</v>
      </c>
      <c r="W808" s="3">
        <v>150</v>
      </c>
      <c r="X808" s="3">
        <v>2017</v>
      </c>
      <c r="Y808" s="3">
        <v>7</v>
      </c>
      <c r="Z808" s="54">
        <v>135</v>
      </c>
      <c r="AA808" s="54">
        <v>1995</v>
      </c>
      <c r="AB808" s="54">
        <v>26</v>
      </c>
      <c r="AC808" s="3">
        <v>150</v>
      </c>
      <c r="AD808" s="3">
        <v>1979</v>
      </c>
      <c r="AE808" s="3">
        <v>30</v>
      </c>
      <c r="AF808" s="54">
        <v>162.9</v>
      </c>
      <c r="AG808" s="54">
        <v>1982</v>
      </c>
      <c r="AH808" s="54">
        <v>30</v>
      </c>
      <c r="AI808" s="3">
        <v>145</v>
      </c>
      <c r="AJ808" s="3">
        <v>1979</v>
      </c>
      <c r="AK808" s="3">
        <v>26</v>
      </c>
      <c r="AL808" s="54">
        <v>136</v>
      </c>
      <c r="AM808" s="54">
        <v>1993</v>
      </c>
      <c r="AN808" s="54">
        <v>10</v>
      </c>
      <c r="AO808" s="3">
        <v>130</v>
      </c>
      <c r="AP808" s="3">
        <v>1981</v>
      </c>
      <c r="AQ808" s="3">
        <v>13</v>
      </c>
    </row>
    <row r="809" spans="1:43" x14ac:dyDescent="0.25">
      <c r="A809" s="3">
        <v>25021310</v>
      </c>
      <c r="B809" s="3" t="s">
        <v>3390</v>
      </c>
      <c r="C809" s="3">
        <v>9.0041666669999998</v>
      </c>
      <c r="D809" s="3">
        <v>-74.405833329999993</v>
      </c>
      <c r="E809" s="3">
        <v>20</v>
      </c>
      <c r="F809" s="3" t="s">
        <v>3391</v>
      </c>
      <c r="G809" s="3" t="s">
        <v>2158</v>
      </c>
      <c r="H809" s="54">
        <v>83</v>
      </c>
      <c r="I809" s="54">
        <v>1982</v>
      </c>
      <c r="J809" s="54">
        <v>4</v>
      </c>
      <c r="K809" s="3">
        <v>95</v>
      </c>
      <c r="L809" s="3">
        <v>1996</v>
      </c>
      <c r="M809" s="3">
        <v>9</v>
      </c>
      <c r="N809" s="54">
        <v>106</v>
      </c>
      <c r="O809" s="54">
        <v>2022</v>
      </c>
      <c r="P809" s="54">
        <v>12</v>
      </c>
      <c r="Q809" s="3">
        <v>125</v>
      </c>
      <c r="R809" s="3">
        <v>2005</v>
      </c>
      <c r="S809" s="3">
        <v>2</v>
      </c>
      <c r="T809" s="54">
        <v>150</v>
      </c>
      <c r="U809" s="54">
        <v>1985</v>
      </c>
      <c r="V809" s="54">
        <v>11</v>
      </c>
      <c r="W809" s="3">
        <v>140</v>
      </c>
      <c r="X809" s="3">
        <v>2022</v>
      </c>
      <c r="Y809" s="3">
        <v>4</v>
      </c>
      <c r="Z809" s="54">
        <v>140</v>
      </c>
      <c r="AA809" s="54">
        <v>1981</v>
      </c>
      <c r="AB809" s="54">
        <v>16</v>
      </c>
      <c r="AC809" s="3">
        <v>180</v>
      </c>
      <c r="AD809" s="3">
        <v>1981</v>
      </c>
      <c r="AE809" s="3">
        <v>25</v>
      </c>
      <c r="AF809" s="54">
        <v>140</v>
      </c>
      <c r="AG809" s="54">
        <v>1984</v>
      </c>
      <c r="AH809" s="54">
        <v>29</v>
      </c>
      <c r="AI809" s="3">
        <v>130</v>
      </c>
      <c r="AJ809" s="3">
        <v>1992</v>
      </c>
      <c r="AK809" s="3">
        <v>1</v>
      </c>
      <c r="AL809" s="54">
        <v>150</v>
      </c>
      <c r="AM809" s="54">
        <v>1983</v>
      </c>
      <c r="AN809" s="54">
        <v>10</v>
      </c>
      <c r="AO809" s="3">
        <v>159</v>
      </c>
      <c r="AP809" s="3">
        <v>1985</v>
      </c>
      <c r="AQ809" s="3">
        <v>5</v>
      </c>
    </row>
    <row r="810" spans="1:43" x14ac:dyDescent="0.25">
      <c r="A810" s="3">
        <v>25021320</v>
      </c>
      <c r="B810" s="3" t="s">
        <v>3392</v>
      </c>
      <c r="C810" s="3">
        <v>8.6433333329999993</v>
      </c>
      <c r="D810" s="3">
        <v>-74.212222220000001</v>
      </c>
      <c r="E810" s="3">
        <v>23</v>
      </c>
      <c r="F810" s="3" t="s">
        <v>1427</v>
      </c>
      <c r="G810" s="3" t="s">
        <v>2158</v>
      </c>
      <c r="H810" s="54">
        <v>82</v>
      </c>
      <c r="I810" s="54">
        <v>1993</v>
      </c>
      <c r="J810" s="54">
        <v>5</v>
      </c>
      <c r="K810" s="3">
        <v>80</v>
      </c>
      <c r="L810" s="3">
        <v>2011</v>
      </c>
      <c r="M810" s="3">
        <v>13</v>
      </c>
      <c r="N810" s="54">
        <v>79</v>
      </c>
      <c r="O810" s="54">
        <v>1985</v>
      </c>
      <c r="P810" s="54">
        <v>31</v>
      </c>
      <c r="Q810" s="3">
        <v>130</v>
      </c>
      <c r="R810" s="3">
        <v>1979</v>
      </c>
      <c r="S810" s="3">
        <v>27</v>
      </c>
      <c r="T810" s="54">
        <v>112</v>
      </c>
      <c r="U810" s="54">
        <v>1983</v>
      </c>
      <c r="V810" s="54">
        <v>16</v>
      </c>
      <c r="W810" s="3">
        <v>106</v>
      </c>
      <c r="X810" s="3">
        <v>1981</v>
      </c>
      <c r="Y810" s="3">
        <v>29</v>
      </c>
      <c r="Z810" s="54">
        <v>136</v>
      </c>
      <c r="AA810" s="54">
        <v>1978</v>
      </c>
      <c r="AB810" s="54">
        <v>13</v>
      </c>
      <c r="AC810" s="3">
        <v>121</v>
      </c>
      <c r="AD810" s="3">
        <v>1979</v>
      </c>
      <c r="AE810" s="3">
        <v>27</v>
      </c>
      <c r="AF810" s="54">
        <v>105</v>
      </c>
      <c r="AG810" s="54">
        <v>1993</v>
      </c>
      <c r="AH810" s="54">
        <v>14</v>
      </c>
      <c r="AI810" s="3">
        <v>135</v>
      </c>
      <c r="AJ810" s="3">
        <v>1978</v>
      </c>
      <c r="AK810" s="3">
        <v>14</v>
      </c>
      <c r="AL810" s="54">
        <v>139</v>
      </c>
      <c r="AM810" s="54">
        <v>1979</v>
      </c>
      <c r="AN810" s="54">
        <v>27</v>
      </c>
      <c r="AO810" s="3">
        <v>90</v>
      </c>
      <c r="AP810" s="3">
        <v>1995</v>
      </c>
      <c r="AQ810" s="3">
        <v>27</v>
      </c>
    </row>
    <row r="811" spans="1:43" x14ac:dyDescent="0.25">
      <c r="A811" s="3">
        <v>25021330</v>
      </c>
      <c r="B811" s="3" t="s">
        <v>3393</v>
      </c>
      <c r="C811" s="3">
        <v>9.1153200000000005</v>
      </c>
      <c r="D811" s="3">
        <v>-74.596890000000002</v>
      </c>
      <c r="E811" s="3">
        <v>20</v>
      </c>
      <c r="F811" s="3" t="s">
        <v>1403</v>
      </c>
      <c r="G811" s="3" t="s">
        <v>2158</v>
      </c>
      <c r="H811" s="54">
        <v>120</v>
      </c>
      <c r="I811" s="54">
        <v>1996</v>
      </c>
      <c r="J811" s="54">
        <v>13</v>
      </c>
      <c r="K811" s="3">
        <v>121</v>
      </c>
      <c r="L811" s="3">
        <v>1978</v>
      </c>
      <c r="M811" s="3">
        <v>6</v>
      </c>
      <c r="N811" s="54">
        <v>75</v>
      </c>
      <c r="O811" s="54">
        <v>2009</v>
      </c>
      <c r="P811" s="54">
        <v>1</v>
      </c>
      <c r="Q811" s="3">
        <v>140</v>
      </c>
      <c r="R811" s="3">
        <v>1999</v>
      </c>
      <c r="S811" s="3">
        <v>3</v>
      </c>
      <c r="T811" s="54">
        <v>140</v>
      </c>
      <c r="U811" s="54">
        <v>1979</v>
      </c>
      <c r="V811" s="54">
        <v>29</v>
      </c>
      <c r="W811" s="3">
        <v>150</v>
      </c>
      <c r="X811" s="3">
        <v>2017</v>
      </c>
      <c r="Y811" s="3">
        <v>7</v>
      </c>
      <c r="Z811" s="54">
        <v>130</v>
      </c>
      <c r="AA811" s="54">
        <v>2022</v>
      </c>
      <c r="AB811" s="54">
        <v>3</v>
      </c>
      <c r="AC811" s="3">
        <v>180</v>
      </c>
      <c r="AD811" s="3">
        <v>2019</v>
      </c>
      <c r="AE811" s="3">
        <v>2</v>
      </c>
      <c r="AF811" s="54">
        <v>150</v>
      </c>
      <c r="AG811" s="54">
        <v>1979</v>
      </c>
      <c r="AH811" s="54">
        <v>19</v>
      </c>
      <c r="AI811" s="3">
        <v>150</v>
      </c>
      <c r="AJ811" s="3">
        <v>2005</v>
      </c>
      <c r="AK811" s="3">
        <v>6</v>
      </c>
      <c r="AL811" s="54">
        <v>135</v>
      </c>
      <c r="AM811" s="54">
        <v>2018</v>
      </c>
      <c r="AN811" s="54">
        <v>27</v>
      </c>
      <c r="AO811" s="3">
        <v>159</v>
      </c>
      <c r="AP811" s="3">
        <v>1985</v>
      </c>
      <c r="AQ811" s="3">
        <v>5</v>
      </c>
    </row>
    <row r="812" spans="1:43" x14ac:dyDescent="0.25">
      <c r="A812" s="3">
        <v>25021340</v>
      </c>
      <c r="B812" s="3" t="s">
        <v>3394</v>
      </c>
      <c r="C812" s="3">
        <v>9.2365650000000006</v>
      </c>
      <c r="D812" s="3">
        <v>-74.737953000000005</v>
      </c>
      <c r="E812" s="3">
        <v>18</v>
      </c>
      <c r="F812" s="3" t="s">
        <v>1382</v>
      </c>
      <c r="G812" s="3" t="s">
        <v>2158</v>
      </c>
      <c r="H812" s="54">
        <v>73</v>
      </c>
      <c r="I812" s="54">
        <v>1980</v>
      </c>
      <c r="J812" s="54">
        <v>18</v>
      </c>
      <c r="K812" s="3">
        <v>50</v>
      </c>
      <c r="L812" s="3">
        <v>2011</v>
      </c>
      <c r="M812" s="3">
        <v>28</v>
      </c>
      <c r="N812" s="54">
        <v>80</v>
      </c>
      <c r="O812" s="54">
        <v>2021</v>
      </c>
      <c r="P812" s="54">
        <v>27</v>
      </c>
      <c r="Q812" s="3">
        <v>100</v>
      </c>
      <c r="R812" s="3">
        <v>2020</v>
      </c>
      <c r="S812" s="3">
        <v>23</v>
      </c>
      <c r="T812" s="54">
        <v>140</v>
      </c>
      <c r="U812" s="54">
        <v>2005</v>
      </c>
      <c r="V812" s="54">
        <v>16</v>
      </c>
      <c r="W812" s="3">
        <v>112</v>
      </c>
      <c r="X812" s="3">
        <v>2003</v>
      </c>
      <c r="Y812" s="3">
        <v>17</v>
      </c>
      <c r="Z812" s="54">
        <v>140</v>
      </c>
      <c r="AA812" s="54">
        <v>2011</v>
      </c>
      <c r="AB812" s="54">
        <v>29</v>
      </c>
      <c r="AC812" s="3">
        <v>126</v>
      </c>
      <c r="AD812" s="3">
        <v>1992</v>
      </c>
      <c r="AE812" s="3">
        <v>10</v>
      </c>
      <c r="AF812" s="54">
        <v>202</v>
      </c>
      <c r="AG812" s="54">
        <v>1973</v>
      </c>
      <c r="AH812" s="54">
        <v>16</v>
      </c>
      <c r="AI812" s="3">
        <v>135</v>
      </c>
      <c r="AJ812" s="3">
        <v>2007</v>
      </c>
      <c r="AK812" s="3">
        <v>17</v>
      </c>
      <c r="AL812" s="54">
        <v>120</v>
      </c>
      <c r="AM812" s="54">
        <v>2018</v>
      </c>
      <c r="AN812" s="54">
        <v>27</v>
      </c>
      <c r="AO812" s="3">
        <v>130</v>
      </c>
      <c r="AP812" s="3">
        <v>1981</v>
      </c>
      <c r="AQ812" s="3">
        <v>10</v>
      </c>
    </row>
    <row r="813" spans="1:43" x14ac:dyDescent="0.25">
      <c r="A813" s="3">
        <v>25021350</v>
      </c>
      <c r="B813" s="3" t="s">
        <v>3395</v>
      </c>
      <c r="C813" s="3">
        <v>9.2625600000000006</v>
      </c>
      <c r="D813" s="3">
        <v>-74.435649999999995</v>
      </c>
      <c r="E813" s="3">
        <v>20</v>
      </c>
      <c r="F813" s="3" t="s">
        <v>1403</v>
      </c>
      <c r="G813" s="3" t="s">
        <v>2158</v>
      </c>
      <c r="H813" s="54">
        <v>54.1</v>
      </c>
      <c r="I813" s="54">
        <v>2014</v>
      </c>
      <c r="J813" s="54">
        <v>6</v>
      </c>
      <c r="K813" s="3">
        <v>48</v>
      </c>
      <c r="L813" s="3">
        <v>1981</v>
      </c>
      <c r="M813" s="3">
        <v>19</v>
      </c>
      <c r="N813" s="54">
        <v>71.5</v>
      </c>
      <c r="O813" s="54">
        <v>1999</v>
      </c>
      <c r="P813" s="54">
        <v>15</v>
      </c>
      <c r="Q813" s="3">
        <v>104.5</v>
      </c>
      <c r="R813" s="3">
        <v>1992</v>
      </c>
      <c r="S813" s="3">
        <v>26</v>
      </c>
      <c r="T813" s="54">
        <v>152</v>
      </c>
      <c r="U813" s="54">
        <v>1985</v>
      </c>
      <c r="V813" s="54">
        <v>11</v>
      </c>
      <c r="W813" s="3">
        <v>135.5</v>
      </c>
      <c r="X813" s="3">
        <v>2004</v>
      </c>
      <c r="Y813" s="3">
        <v>5</v>
      </c>
      <c r="Z813" s="54">
        <v>131.80000000000001</v>
      </c>
      <c r="AA813" s="54">
        <v>2022</v>
      </c>
      <c r="AB813" s="54">
        <v>25</v>
      </c>
      <c r="AC813" s="3">
        <v>126.9</v>
      </c>
      <c r="AD813" s="3">
        <v>2007</v>
      </c>
      <c r="AE813" s="3">
        <v>29</v>
      </c>
      <c r="AF813" s="54">
        <v>121</v>
      </c>
      <c r="AG813" s="54">
        <v>1987</v>
      </c>
      <c r="AH813" s="54">
        <v>25</v>
      </c>
      <c r="AI813" s="3">
        <v>169</v>
      </c>
      <c r="AJ813" s="3">
        <v>1979</v>
      </c>
      <c r="AK813" s="3">
        <v>26</v>
      </c>
      <c r="AL813" s="54">
        <v>133.5</v>
      </c>
      <c r="AM813" s="54">
        <v>2005</v>
      </c>
      <c r="AN813" s="54">
        <v>22</v>
      </c>
      <c r="AO813" s="3">
        <v>152</v>
      </c>
      <c r="AP813" s="3">
        <v>1981</v>
      </c>
      <c r="AQ813" s="3">
        <v>4</v>
      </c>
    </row>
    <row r="814" spans="1:43" x14ac:dyDescent="0.25">
      <c r="A814" s="3">
        <v>25021370</v>
      </c>
      <c r="B814" s="3" t="s">
        <v>3396</v>
      </c>
      <c r="C814" s="3">
        <v>8.8781029999999994</v>
      </c>
      <c r="D814" s="3">
        <v>-74.704339000000004</v>
      </c>
      <c r="E814" s="3">
        <v>20</v>
      </c>
      <c r="F814" s="3" t="s">
        <v>206</v>
      </c>
      <c r="G814" s="3" t="s">
        <v>206</v>
      </c>
      <c r="H814" s="54">
        <v>108</v>
      </c>
      <c r="I814" s="54">
        <v>2000</v>
      </c>
      <c r="J814" s="54">
        <v>2</v>
      </c>
      <c r="K814" s="3">
        <v>64</v>
      </c>
      <c r="L814" s="3">
        <v>2000</v>
      </c>
      <c r="M814" s="3">
        <v>4</v>
      </c>
      <c r="N814" s="54">
        <v>120</v>
      </c>
      <c r="O814" s="54">
        <v>1981</v>
      </c>
      <c r="P814" s="54">
        <v>5</v>
      </c>
      <c r="Q814" s="3">
        <v>137</v>
      </c>
      <c r="R814" s="3">
        <v>2006</v>
      </c>
      <c r="S814" s="3">
        <v>12</v>
      </c>
      <c r="T814" s="54">
        <v>140</v>
      </c>
      <c r="U814" s="54">
        <v>1977</v>
      </c>
      <c r="V814" s="54">
        <v>5</v>
      </c>
      <c r="W814" s="3">
        <v>150</v>
      </c>
      <c r="X814" s="3">
        <v>1977</v>
      </c>
      <c r="Y814" s="3">
        <v>11</v>
      </c>
      <c r="Z814" s="54">
        <v>133</v>
      </c>
      <c r="AA814" s="54">
        <v>2011</v>
      </c>
      <c r="AB814" s="54">
        <v>29</v>
      </c>
      <c r="AC814" s="3">
        <v>135</v>
      </c>
      <c r="AD814" s="3">
        <v>2020</v>
      </c>
      <c r="AE814" s="3">
        <v>19</v>
      </c>
      <c r="AF814" s="54">
        <v>137</v>
      </c>
      <c r="AG814" s="54">
        <v>2002</v>
      </c>
      <c r="AH814" s="54">
        <v>18</v>
      </c>
      <c r="AI814" s="3">
        <v>146</v>
      </c>
      <c r="AJ814" s="3">
        <v>1979</v>
      </c>
      <c r="AK814" s="3">
        <v>18</v>
      </c>
      <c r="AL814" s="54">
        <v>135</v>
      </c>
      <c r="AM814" s="54">
        <v>2001</v>
      </c>
      <c r="AN814" s="54">
        <v>14</v>
      </c>
      <c r="AO814" s="3">
        <v>120</v>
      </c>
      <c r="AP814" s="3">
        <v>2008</v>
      </c>
      <c r="AQ814" s="3">
        <v>2</v>
      </c>
    </row>
    <row r="815" spans="1:43" x14ac:dyDescent="0.25">
      <c r="A815" s="3">
        <v>25021380</v>
      </c>
      <c r="B815" s="3" t="s">
        <v>3397</v>
      </c>
      <c r="C815" s="3">
        <v>9.07</v>
      </c>
      <c r="D815" s="3">
        <v>-74.150000000000006</v>
      </c>
      <c r="E815" s="3">
        <v>24</v>
      </c>
      <c r="F815" s="3" t="s">
        <v>272</v>
      </c>
      <c r="G815" s="3" t="s">
        <v>32</v>
      </c>
      <c r="H815" s="54">
        <v>112</v>
      </c>
      <c r="I815" s="54">
        <v>1996</v>
      </c>
      <c r="J815" s="54">
        <v>13</v>
      </c>
      <c r="K815" s="3">
        <v>72</v>
      </c>
      <c r="L815" s="3">
        <v>2006</v>
      </c>
      <c r="M815" s="3">
        <v>26</v>
      </c>
      <c r="N815" s="54">
        <v>140</v>
      </c>
      <c r="O815" s="54">
        <v>1989</v>
      </c>
      <c r="P815" s="54">
        <v>8</v>
      </c>
      <c r="Q815" s="3">
        <v>160</v>
      </c>
      <c r="R815" s="3">
        <v>1982</v>
      </c>
      <c r="S815" s="3">
        <v>12</v>
      </c>
      <c r="T815" s="54">
        <v>135</v>
      </c>
      <c r="U815" s="54">
        <v>1984</v>
      </c>
      <c r="V815" s="54">
        <v>23</v>
      </c>
      <c r="W815" s="3">
        <v>129</v>
      </c>
      <c r="X815" s="3">
        <v>2003</v>
      </c>
      <c r="Y815" s="3">
        <v>2</v>
      </c>
      <c r="Z815" s="54">
        <v>120</v>
      </c>
      <c r="AA815" s="54">
        <v>1998</v>
      </c>
      <c r="AB815" s="54">
        <v>4</v>
      </c>
      <c r="AC815" s="3">
        <v>108</v>
      </c>
      <c r="AD815" s="3">
        <v>2020</v>
      </c>
      <c r="AE815" s="3">
        <v>20</v>
      </c>
      <c r="AF815" s="54">
        <v>155</v>
      </c>
      <c r="AG815" s="54">
        <v>1984</v>
      </c>
      <c r="AH815" s="54">
        <v>10</v>
      </c>
      <c r="AI815" s="3">
        <v>143</v>
      </c>
      <c r="AJ815" s="3">
        <v>2013</v>
      </c>
      <c r="AK815" s="3">
        <v>21</v>
      </c>
      <c r="AL815" s="54">
        <v>170</v>
      </c>
      <c r="AM815" s="54">
        <v>2003</v>
      </c>
      <c r="AN815" s="54">
        <v>29</v>
      </c>
      <c r="AO815" s="3">
        <v>110</v>
      </c>
      <c r="AP815" s="3">
        <v>2013</v>
      </c>
      <c r="AQ815" s="3">
        <v>2</v>
      </c>
    </row>
    <row r="816" spans="1:43" x14ac:dyDescent="0.25">
      <c r="A816" s="3">
        <v>25021470</v>
      </c>
      <c r="B816" s="3" t="s">
        <v>3398</v>
      </c>
      <c r="C816" s="3">
        <v>8.5763888890000004</v>
      </c>
      <c r="D816" s="3">
        <v>-75.089722219999999</v>
      </c>
      <c r="E816" s="3">
        <v>60</v>
      </c>
      <c r="F816" s="3" t="s">
        <v>902</v>
      </c>
      <c r="G816" s="3" t="s">
        <v>206</v>
      </c>
      <c r="H816" s="54">
        <v>60</v>
      </c>
      <c r="I816" s="54">
        <v>1994</v>
      </c>
      <c r="J816" s="54">
        <v>5</v>
      </c>
      <c r="K816" s="3">
        <v>74</v>
      </c>
      <c r="L816" s="3">
        <v>2010</v>
      </c>
      <c r="M816" s="3">
        <v>24</v>
      </c>
      <c r="N816" s="54">
        <v>90</v>
      </c>
      <c r="O816" s="54">
        <v>2008</v>
      </c>
      <c r="P816" s="54">
        <v>13</v>
      </c>
      <c r="Q816" s="3">
        <v>133</v>
      </c>
      <c r="R816" s="3">
        <v>2018</v>
      </c>
      <c r="S816" s="3">
        <v>27</v>
      </c>
      <c r="T816" s="54">
        <v>155</v>
      </c>
      <c r="U816" s="54">
        <v>1983</v>
      </c>
      <c r="V816" s="54">
        <v>14</v>
      </c>
      <c r="W816" s="3">
        <v>145</v>
      </c>
      <c r="X816" s="3">
        <v>1984</v>
      </c>
      <c r="Y816" s="3">
        <v>8</v>
      </c>
      <c r="Z816" s="54">
        <v>150</v>
      </c>
      <c r="AA816" s="54">
        <v>1983</v>
      </c>
      <c r="AB816" s="54">
        <v>22</v>
      </c>
      <c r="AC816" s="3">
        <v>140</v>
      </c>
      <c r="AD816" s="3">
        <v>1995</v>
      </c>
      <c r="AE816" s="3">
        <v>13</v>
      </c>
      <c r="AF816" s="54">
        <v>144</v>
      </c>
      <c r="AG816" s="54">
        <v>1983</v>
      </c>
      <c r="AH816" s="54">
        <v>9</v>
      </c>
      <c r="AI816" s="3">
        <v>100</v>
      </c>
      <c r="AJ816" s="3">
        <v>2006</v>
      </c>
      <c r="AK816" s="3">
        <v>25</v>
      </c>
      <c r="AL816" s="54">
        <v>140</v>
      </c>
      <c r="AM816" s="54">
        <v>1984</v>
      </c>
      <c r="AN816" s="54">
        <v>5</v>
      </c>
      <c r="AO816" s="3">
        <v>81</v>
      </c>
      <c r="AP816" s="3">
        <v>2010</v>
      </c>
      <c r="AQ816" s="3">
        <v>14</v>
      </c>
    </row>
    <row r="817" spans="1:43" x14ac:dyDescent="0.25">
      <c r="A817" s="3">
        <v>25021480</v>
      </c>
      <c r="B817" s="3" t="s">
        <v>3399</v>
      </c>
      <c r="C817" s="3">
        <v>8.0299999999999994</v>
      </c>
      <c r="D817" s="3">
        <v>-74.790000000000006</v>
      </c>
      <c r="E817" s="3">
        <v>31</v>
      </c>
      <c r="F817" s="3" t="s">
        <v>174</v>
      </c>
      <c r="G817" s="3" t="s">
        <v>58</v>
      </c>
      <c r="H817" s="54">
        <v>135</v>
      </c>
      <c r="I817" s="54">
        <v>1999</v>
      </c>
      <c r="J817" s="54">
        <v>5</v>
      </c>
      <c r="K817" s="3">
        <v>118</v>
      </c>
      <c r="L817" s="3">
        <v>1980</v>
      </c>
      <c r="M817" s="3">
        <v>4</v>
      </c>
      <c r="N817" s="54">
        <v>225</v>
      </c>
      <c r="O817" s="54">
        <v>1981</v>
      </c>
      <c r="P817" s="54">
        <v>7</v>
      </c>
      <c r="Q817" s="3">
        <v>150</v>
      </c>
      <c r="R817" s="3">
        <v>2017</v>
      </c>
      <c r="S817" s="3">
        <v>11</v>
      </c>
      <c r="T817" s="54">
        <v>236</v>
      </c>
      <c r="U817" s="54">
        <v>1988</v>
      </c>
      <c r="V817" s="54">
        <v>25</v>
      </c>
      <c r="W817" s="3">
        <v>150</v>
      </c>
      <c r="X817" s="3">
        <v>2015</v>
      </c>
      <c r="Y817" s="3">
        <v>5</v>
      </c>
      <c r="Z817" s="54">
        <v>198</v>
      </c>
      <c r="AA817" s="54">
        <v>1988</v>
      </c>
      <c r="AB817" s="54">
        <v>7</v>
      </c>
      <c r="AC817" s="3">
        <v>150</v>
      </c>
      <c r="AD817" s="3">
        <v>1985</v>
      </c>
      <c r="AE817" s="3">
        <v>3</v>
      </c>
      <c r="AF817" s="54">
        <v>157</v>
      </c>
      <c r="AG817" s="54">
        <v>1993</v>
      </c>
      <c r="AH817" s="54">
        <v>18</v>
      </c>
      <c r="AI817" s="3">
        <v>150</v>
      </c>
      <c r="AJ817" s="3">
        <v>1983</v>
      </c>
      <c r="AK817" s="3">
        <v>22</v>
      </c>
      <c r="AL817" s="54">
        <v>150</v>
      </c>
      <c r="AM817" s="54">
        <v>1988</v>
      </c>
      <c r="AN817" s="54">
        <v>1</v>
      </c>
      <c r="AO817" s="3">
        <v>158</v>
      </c>
      <c r="AP817" s="3">
        <v>1983</v>
      </c>
      <c r="AQ817" s="3">
        <v>19</v>
      </c>
    </row>
    <row r="818" spans="1:43" x14ac:dyDescent="0.25">
      <c r="A818" s="3">
        <v>25021500</v>
      </c>
      <c r="B818" s="3" t="s">
        <v>3400</v>
      </c>
      <c r="C818" s="3">
        <v>9.5811666669999997</v>
      </c>
      <c r="D818" s="3">
        <v>-74.352249999999998</v>
      </c>
      <c r="E818" s="3">
        <v>35</v>
      </c>
      <c r="F818" s="3" t="s">
        <v>458</v>
      </c>
      <c r="G818" s="3" t="s">
        <v>32</v>
      </c>
      <c r="H818" s="54">
        <v>87</v>
      </c>
      <c r="I818" s="54">
        <v>2005</v>
      </c>
      <c r="J818" s="54">
        <v>14</v>
      </c>
      <c r="K818" s="3">
        <v>84</v>
      </c>
      <c r="L818" s="3">
        <v>2011</v>
      </c>
      <c r="M818" s="3">
        <v>24</v>
      </c>
      <c r="N818" s="54">
        <v>150</v>
      </c>
      <c r="O818" s="54">
        <v>1997</v>
      </c>
      <c r="P818" s="54">
        <v>17</v>
      </c>
      <c r="Q818" s="3">
        <v>120</v>
      </c>
      <c r="R818" s="3">
        <v>1983</v>
      </c>
      <c r="S818" s="3">
        <v>28</v>
      </c>
      <c r="T818" s="54">
        <v>130</v>
      </c>
      <c r="U818" s="54">
        <v>2025</v>
      </c>
      <c r="V818" s="54">
        <v>31</v>
      </c>
      <c r="W818" s="3">
        <v>135</v>
      </c>
      <c r="X818" s="3">
        <v>2000</v>
      </c>
      <c r="Y818" s="3">
        <v>23</v>
      </c>
      <c r="Z818" s="54">
        <v>87</v>
      </c>
      <c r="AA818" s="54">
        <v>1993</v>
      </c>
      <c r="AB818" s="54">
        <v>16</v>
      </c>
      <c r="AC818" s="3">
        <v>137</v>
      </c>
      <c r="AD818" s="3">
        <v>1978</v>
      </c>
      <c r="AE818" s="3">
        <v>8</v>
      </c>
      <c r="AF818" s="54">
        <v>110</v>
      </c>
      <c r="AG818" s="54">
        <v>1996</v>
      </c>
      <c r="AH818" s="54">
        <v>19</v>
      </c>
      <c r="AI818" s="3">
        <v>150</v>
      </c>
      <c r="AJ818" s="3">
        <v>1992</v>
      </c>
      <c r="AK818" s="3">
        <v>5</v>
      </c>
      <c r="AL818" s="54">
        <v>130</v>
      </c>
      <c r="AM818" s="54">
        <v>1993</v>
      </c>
      <c r="AN818" s="54">
        <v>24</v>
      </c>
      <c r="AO818" s="3">
        <v>98</v>
      </c>
      <c r="AP818" s="3">
        <v>2010</v>
      </c>
      <c r="AQ818" s="3">
        <v>13</v>
      </c>
    </row>
    <row r="819" spans="1:43" x14ac:dyDescent="0.25">
      <c r="A819" s="3">
        <v>25021540</v>
      </c>
      <c r="B819" s="3" t="s">
        <v>3401</v>
      </c>
      <c r="C819" s="3">
        <v>8.9540319999999998</v>
      </c>
      <c r="D819" s="3">
        <v>-74.054192999999998</v>
      </c>
      <c r="E819" s="3">
        <v>30</v>
      </c>
      <c r="F819" s="3" t="s">
        <v>3391</v>
      </c>
      <c r="G819" s="3" t="s">
        <v>2158</v>
      </c>
      <c r="H819" s="54">
        <v>78</v>
      </c>
      <c r="I819" s="54">
        <v>1982</v>
      </c>
      <c r="J819" s="54">
        <v>4</v>
      </c>
      <c r="K819" s="3">
        <v>130</v>
      </c>
      <c r="L819" s="3">
        <v>2005</v>
      </c>
      <c r="M819" s="3">
        <v>10</v>
      </c>
      <c r="N819" s="54">
        <v>120</v>
      </c>
      <c r="O819" s="54">
        <v>2024</v>
      </c>
      <c r="P819" s="54">
        <v>19</v>
      </c>
      <c r="Q819" s="3">
        <v>135</v>
      </c>
      <c r="R819" s="3">
        <v>1982</v>
      </c>
      <c r="S819" s="3">
        <v>11</v>
      </c>
      <c r="T819" s="54">
        <v>136</v>
      </c>
      <c r="U819" s="54">
        <v>1988</v>
      </c>
      <c r="V819" s="54">
        <v>16</v>
      </c>
      <c r="W819" s="3">
        <v>230</v>
      </c>
      <c r="X819" s="3">
        <v>1979</v>
      </c>
      <c r="Y819" s="3">
        <v>4</v>
      </c>
      <c r="Z819" s="54">
        <v>135</v>
      </c>
      <c r="AA819" s="54">
        <v>1981</v>
      </c>
      <c r="AB819" s="54">
        <v>20</v>
      </c>
      <c r="AC819" s="3">
        <v>102</v>
      </c>
      <c r="AD819" s="3">
        <v>2010</v>
      </c>
      <c r="AE819" s="3">
        <v>30</v>
      </c>
      <c r="AF819" s="54">
        <v>135</v>
      </c>
      <c r="AG819" s="54">
        <v>1979</v>
      </c>
      <c r="AH819" s="54">
        <v>12</v>
      </c>
      <c r="AI819" s="3">
        <v>247</v>
      </c>
      <c r="AJ819" s="3">
        <v>1987</v>
      </c>
      <c r="AK819" s="3">
        <v>8</v>
      </c>
      <c r="AL819" s="54">
        <v>135</v>
      </c>
      <c r="AM819" s="54">
        <v>2006</v>
      </c>
      <c r="AN819" s="54">
        <v>13</v>
      </c>
      <c r="AO819" s="3">
        <v>112</v>
      </c>
      <c r="AP819" s="3">
        <v>2010</v>
      </c>
      <c r="AQ819" s="3">
        <v>3</v>
      </c>
    </row>
    <row r="820" spans="1:43" x14ac:dyDescent="0.25">
      <c r="A820" s="3">
        <v>25021600</v>
      </c>
      <c r="B820" s="3" t="s">
        <v>3402</v>
      </c>
      <c r="C820" s="3">
        <v>9.8725000000000005</v>
      </c>
      <c r="D820" s="3">
        <v>-74.580388889999995</v>
      </c>
      <c r="E820" s="3">
        <v>85</v>
      </c>
      <c r="F820" s="3" t="s">
        <v>464</v>
      </c>
      <c r="G820" s="3" t="s">
        <v>32</v>
      </c>
      <c r="H820" s="54">
        <v>76</v>
      </c>
      <c r="I820" s="54">
        <v>2020</v>
      </c>
      <c r="J820" s="54">
        <v>8</v>
      </c>
      <c r="K820" s="3">
        <v>89</v>
      </c>
      <c r="L820" s="3">
        <v>1991</v>
      </c>
      <c r="M820" s="3">
        <v>17</v>
      </c>
      <c r="N820" s="54">
        <v>132.69999999999999</v>
      </c>
      <c r="O820" s="54">
        <v>1989</v>
      </c>
      <c r="P820" s="54">
        <v>7</v>
      </c>
      <c r="Q820" s="3">
        <v>122</v>
      </c>
      <c r="R820" s="3">
        <v>2024</v>
      </c>
      <c r="S820" s="3">
        <v>3</v>
      </c>
      <c r="T820" s="54">
        <v>169</v>
      </c>
      <c r="U820" s="54">
        <v>1983</v>
      </c>
      <c r="V820" s="54">
        <v>18</v>
      </c>
      <c r="W820" s="3">
        <v>100</v>
      </c>
      <c r="X820" s="3">
        <v>2024</v>
      </c>
      <c r="Y820" s="3">
        <v>4</v>
      </c>
      <c r="Z820" s="54">
        <v>115</v>
      </c>
      <c r="AA820" s="54">
        <v>1987</v>
      </c>
      <c r="AB820" s="54">
        <v>25</v>
      </c>
      <c r="AC820" s="3">
        <v>100</v>
      </c>
      <c r="AD820" s="3">
        <v>1995</v>
      </c>
      <c r="AE820" s="3">
        <v>18</v>
      </c>
      <c r="AF820" s="54">
        <v>120</v>
      </c>
      <c r="AG820" s="54">
        <v>1991</v>
      </c>
      <c r="AH820" s="54">
        <v>5</v>
      </c>
      <c r="AI820" s="3">
        <v>90</v>
      </c>
      <c r="AJ820" s="3">
        <v>2013</v>
      </c>
      <c r="AK820" s="3">
        <v>5</v>
      </c>
      <c r="AL820" s="54">
        <v>117</v>
      </c>
      <c r="AM820" s="54">
        <v>1990</v>
      </c>
      <c r="AN820" s="54">
        <v>3</v>
      </c>
      <c r="AO820" s="3">
        <v>95</v>
      </c>
      <c r="AP820" s="3">
        <v>2001</v>
      </c>
      <c r="AQ820" s="3">
        <v>8</v>
      </c>
    </row>
    <row r="821" spans="1:43" x14ac:dyDescent="0.25">
      <c r="A821" s="3">
        <v>25021610</v>
      </c>
      <c r="B821" s="3" t="s">
        <v>3403</v>
      </c>
      <c r="C821" s="3">
        <v>9.6856666669999996</v>
      </c>
      <c r="D821" s="3">
        <v>-74.504861109999993</v>
      </c>
      <c r="E821" s="3">
        <v>100</v>
      </c>
      <c r="F821" s="3" t="s">
        <v>464</v>
      </c>
      <c r="G821" s="3" t="s">
        <v>32</v>
      </c>
      <c r="H821" s="54">
        <v>70</v>
      </c>
      <c r="I821" s="54">
        <v>1993</v>
      </c>
      <c r="J821" s="54">
        <v>8</v>
      </c>
      <c r="K821" s="3">
        <v>64</v>
      </c>
      <c r="L821" s="3">
        <v>2015</v>
      </c>
      <c r="M821" s="3">
        <v>6</v>
      </c>
      <c r="N821" s="54">
        <v>95</v>
      </c>
      <c r="O821" s="54">
        <v>1994</v>
      </c>
      <c r="P821" s="54">
        <v>21</v>
      </c>
      <c r="Q821" s="3">
        <v>112</v>
      </c>
      <c r="R821" s="3">
        <v>1986</v>
      </c>
      <c r="S821" s="3">
        <v>13</v>
      </c>
      <c r="T821" s="54">
        <v>111</v>
      </c>
      <c r="U821" s="54">
        <v>2017</v>
      </c>
      <c r="V821" s="54">
        <v>22</v>
      </c>
      <c r="W821" s="3">
        <v>135</v>
      </c>
      <c r="X821" s="3">
        <v>2017</v>
      </c>
      <c r="Y821" s="3">
        <v>7</v>
      </c>
      <c r="Z821" s="54">
        <v>95</v>
      </c>
      <c r="AA821" s="54">
        <v>1991</v>
      </c>
      <c r="AB821" s="54">
        <v>6</v>
      </c>
      <c r="AC821" s="3">
        <v>93</v>
      </c>
      <c r="AD821" s="3">
        <v>1986</v>
      </c>
      <c r="AE821" s="3">
        <v>20</v>
      </c>
      <c r="AF821" s="54">
        <v>111</v>
      </c>
      <c r="AG821" s="54">
        <v>1983</v>
      </c>
      <c r="AH821" s="54">
        <v>10</v>
      </c>
      <c r="AI821" s="3">
        <v>140</v>
      </c>
      <c r="AJ821" s="3">
        <v>2018</v>
      </c>
      <c r="AK821" s="3">
        <v>10</v>
      </c>
      <c r="AL821" s="54">
        <v>116</v>
      </c>
      <c r="AM821" s="54">
        <v>1996</v>
      </c>
      <c r="AN821" s="54">
        <v>8</v>
      </c>
      <c r="AO821" s="3">
        <v>131</v>
      </c>
      <c r="AP821" s="3">
        <v>2013</v>
      </c>
      <c r="AQ821" s="3">
        <v>3</v>
      </c>
    </row>
    <row r="822" spans="1:43" x14ac:dyDescent="0.25">
      <c r="A822" s="3">
        <v>25021620</v>
      </c>
      <c r="B822" s="3" t="s">
        <v>3404</v>
      </c>
      <c r="C822" s="3">
        <v>9.6837777779999996</v>
      </c>
      <c r="D822" s="3">
        <v>-74.322166670000001</v>
      </c>
      <c r="E822" s="3">
        <v>80</v>
      </c>
      <c r="F822" s="3" t="s">
        <v>462</v>
      </c>
      <c r="G822" s="3" t="s">
        <v>32</v>
      </c>
      <c r="H822" s="54">
        <v>90</v>
      </c>
      <c r="I822" s="54">
        <v>2000</v>
      </c>
      <c r="J822" s="54">
        <v>6</v>
      </c>
      <c r="K822" s="3">
        <v>90</v>
      </c>
      <c r="L822" s="3">
        <v>1993</v>
      </c>
      <c r="M822" s="3">
        <v>18</v>
      </c>
      <c r="N822" s="54">
        <v>95</v>
      </c>
      <c r="O822" s="54">
        <v>2012</v>
      </c>
      <c r="P822" s="54">
        <v>22</v>
      </c>
      <c r="Q822" s="3">
        <v>128</v>
      </c>
      <c r="R822" s="3">
        <v>1983</v>
      </c>
      <c r="S822" s="3">
        <v>28</v>
      </c>
      <c r="T822" s="54">
        <v>135</v>
      </c>
      <c r="U822" s="54">
        <v>1984</v>
      </c>
      <c r="V822" s="54">
        <v>31</v>
      </c>
      <c r="W822" s="3">
        <v>120</v>
      </c>
      <c r="X822" s="3">
        <v>1997</v>
      </c>
      <c r="Y822" s="3">
        <v>27</v>
      </c>
      <c r="Z822" s="54">
        <v>180</v>
      </c>
      <c r="AA822" s="54">
        <v>2004</v>
      </c>
      <c r="AB822" s="54">
        <v>20</v>
      </c>
      <c r="AC822" s="3">
        <v>90</v>
      </c>
      <c r="AD822" s="3">
        <v>1988</v>
      </c>
      <c r="AE822" s="3">
        <v>22</v>
      </c>
      <c r="AF822" s="54">
        <v>135</v>
      </c>
      <c r="AG822" s="54">
        <v>1984</v>
      </c>
      <c r="AH822" s="54">
        <v>18</v>
      </c>
      <c r="AI822" s="3">
        <v>220</v>
      </c>
      <c r="AJ822" s="3">
        <v>2003</v>
      </c>
      <c r="AK822" s="3">
        <v>4</v>
      </c>
      <c r="AL822" s="54">
        <v>140</v>
      </c>
      <c r="AM822" s="54">
        <v>2020</v>
      </c>
      <c r="AN822" s="54">
        <v>10</v>
      </c>
      <c r="AO822" s="3">
        <v>106</v>
      </c>
      <c r="AP822" s="3">
        <v>1990</v>
      </c>
      <c r="AQ822" s="3">
        <v>6</v>
      </c>
    </row>
    <row r="823" spans="1:43" x14ac:dyDescent="0.25">
      <c r="A823" s="3">
        <v>25021630</v>
      </c>
      <c r="B823" s="3" t="s">
        <v>3405</v>
      </c>
      <c r="C823" s="3">
        <v>9.8017500000000002</v>
      </c>
      <c r="D823" s="3">
        <v>-74.38855556</v>
      </c>
      <c r="E823" s="3">
        <v>110</v>
      </c>
      <c r="F823" s="3" t="s">
        <v>462</v>
      </c>
      <c r="G823" s="3" t="s">
        <v>32</v>
      </c>
      <c r="H823" s="54">
        <v>134</v>
      </c>
      <c r="I823" s="54">
        <v>2023</v>
      </c>
      <c r="J823" s="54">
        <v>11</v>
      </c>
      <c r="K823" s="3">
        <v>80</v>
      </c>
      <c r="L823" s="3">
        <v>2008</v>
      </c>
      <c r="M823" s="3">
        <v>19</v>
      </c>
      <c r="N823" s="54">
        <v>90</v>
      </c>
      <c r="O823" s="54">
        <v>1999</v>
      </c>
      <c r="P823" s="54">
        <v>19</v>
      </c>
      <c r="Q823" s="3">
        <v>150</v>
      </c>
      <c r="R823" s="3">
        <v>2021</v>
      </c>
      <c r="S823" s="3">
        <v>28</v>
      </c>
      <c r="T823" s="54">
        <v>101</v>
      </c>
      <c r="U823" s="54">
        <v>2013</v>
      </c>
      <c r="V823" s="54">
        <v>28</v>
      </c>
      <c r="W823" s="3">
        <v>130</v>
      </c>
      <c r="X823" s="3">
        <v>2023</v>
      </c>
      <c r="Y823" s="3">
        <v>30</v>
      </c>
      <c r="Z823" s="54">
        <v>118</v>
      </c>
      <c r="AA823" s="54">
        <v>1995</v>
      </c>
      <c r="AB823" s="54">
        <v>6</v>
      </c>
      <c r="AC823" s="3">
        <v>150</v>
      </c>
      <c r="AD823" s="3">
        <v>2007</v>
      </c>
      <c r="AE823" s="3">
        <v>10</v>
      </c>
      <c r="AF823" s="54">
        <v>123</v>
      </c>
      <c r="AG823" s="54">
        <v>2006</v>
      </c>
      <c r="AH823" s="54">
        <v>4</v>
      </c>
      <c r="AI823" s="3">
        <v>140</v>
      </c>
      <c r="AJ823" s="3">
        <v>2019</v>
      </c>
      <c r="AK823" s="3">
        <v>18</v>
      </c>
      <c r="AL823" s="54">
        <v>130</v>
      </c>
      <c r="AM823" s="54">
        <v>1986</v>
      </c>
      <c r="AN823" s="54">
        <v>13</v>
      </c>
      <c r="AO823" s="3">
        <v>120</v>
      </c>
      <c r="AP823" s="3">
        <v>1994</v>
      </c>
      <c r="AQ823" s="3">
        <v>21</v>
      </c>
    </row>
    <row r="824" spans="1:43" x14ac:dyDescent="0.25">
      <c r="A824" s="3">
        <v>25021640</v>
      </c>
      <c r="B824" s="3" t="s">
        <v>3406</v>
      </c>
      <c r="C824" s="3">
        <v>8.7127499999999998</v>
      </c>
      <c r="D824" s="3">
        <v>-73.702555559999993</v>
      </c>
      <c r="E824" s="3">
        <v>40</v>
      </c>
      <c r="F824" s="3" t="s">
        <v>1671</v>
      </c>
      <c r="G824" s="3" t="s">
        <v>44</v>
      </c>
      <c r="H824" s="54">
        <v>70.2</v>
      </c>
      <c r="I824" s="54">
        <v>2023</v>
      </c>
      <c r="J824" s="54">
        <v>9</v>
      </c>
      <c r="K824" s="3">
        <v>85</v>
      </c>
      <c r="L824" s="3">
        <v>1986</v>
      </c>
      <c r="M824" s="3">
        <v>24</v>
      </c>
      <c r="N824" s="54">
        <v>132.69999999999999</v>
      </c>
      <c r="O824" s="54">
        <v>1989</v>
      </c>
      <c r="P824" s="54">
        <v>7</v>
      </c>
      <c r="Q824" s="3">
        <v>110.2</v>
      </c>
      <c r="R824" s="3">
        <v>1996</v>
      </c>
      <c r="S824" s="3">
        <v>9</v>
      </c>
      <c r="T824" s="54">
        <v>113.3</v>
      </c>
      <c r="U824" s="54">
        <v>2017</v>
      </c>
      <c r="V824" s="54">
        <v>16</v>
      </c>
      <c r="W824" s="3">
        <v>117</v>
      </c>
      <c r="X824" s="3">
        <v>2005</v>
      </c>
      <c r="Y824" s="3">
        <v>29</v>
      </c>
      <c r="Z824" s="54">
        <v>127.3</v>
      </c>
      <c r="AA824" s="54">
        <v>2008</v>
      </c>
      <c r="AB824" s="54">
        <v>16</v>
      </c>
      <c r="AC824" s="3">
        <v>117</v>
      </c>
      <c r="AD824" s="3">
        <v>2007</v>
      </c>
      <c r="AE824" s="3">
        <v>8</v>
      </c>
      <c r="AF824" s="54">
        <v>114.5</v>
      </c>
      <c r="AG824" s="54">
        <v>2005</v>
      </c>
      <c r="AH824" s="54">
        <v>26</v>
      </c>
      <c r="AI824" s="3">
        <v>177.2</v>
      </c>
      <c r="AJ824" s="3">
        <v>1990</v>
      </c>
      <c r="AK824" s="3">
        <v>27</v>
      </c>
      <c r="AL824" s="54">
        <v>124.7</v>
      </c>
      <c r="AM824" s="54">
        <v>1991</v>
      </c>
      <c r="AN824" s="54">
        <v>13</v>
      </c>
      <c r="AO824" s="3">
        <v>70</v>
      </c>
      <c r="AP824" s="3">
        <v>1989</v>
      </c>
      <c r="AQ824" s="3">
        <v>1</v>
      </c>
    </row>
    <row r="825" spans="1:43" x14ac:dyDescent="0.25">
      <c r="A825" s="3">
        <v>25021650</v>
      </c>
      <c r="B825" s="3" t="s">
        <v>3407</v>
      </c>
      <c r="C825" s="3">
        <v>9.5573888890000003</v>
      </c>
      <c r="D825" s="3">
        <v>-73.876194440000006</v>
      </c>
      <c r="E825" s="3">
        <v>40</v>
      </c>
      <c r="F825" s="3" t="s">
        <v>492</v>
      </c>
      <c r="G825" s="3" t="s">
        <v>44</v>
      </c>
      <c r="H825" s="54">
        <v>78</v>
      </c>
      <c r="I825" s="54">
        <v>2011</v>
      </c>
      <c r="J825" s="54">
        <v>4</v>
      </c>
      <c r="K825" s="3">
        <v>65</v>
      </c>
      <c r="L825" s="3">
        <v>2015</v>
      </c>
      <c r="M825" s="3">
        <v>6</v>
      </c>
      <c r="N825" s="54">
        <v>150.6</v>
      </c>
      <c r="O825" s="54">
        <v>1991</v>
      </c>
      <c r="P825" s="54">
        <v>12</v>
      </c>
      <c r="Q825" s="3">
        <v>158.9</v>
      </c>
      <c r="R825" s="3">
        <v>1987</v>
      </c>
      <c r="S825" s="3">
        <v>30</v>
      </c>
      <c r="T825" s="54">
        <v>156</v>
      </c>
      <c r="U825" s="54">
        <v>2020</v>
      </c>
      <c r="V825" s="54">
        <v>28</v>
      </c>
      <c r="W825" s="3">
        <v>124.3</v>
      </c>
      <c r="X825" s="3">
        <v>1988</v>
      </c>
      <c r="Y825" s="3">
        <v>24</v>
      </c>
      <c r="Z825" s="54">
        <v>110</v>
      </c>
      <c r="AA825" s="54">
        <v>2009</v>
      </c>
      <c r="AB825" s="54">
        <v>8</v>
      </c>
      <c r="AC825" s="3">
        <v>142.80000000000001</v>
      </c>
      <c r="AD825" s="3">
        <v>1987</v>
      </c>
      <c r="AE825" s="3">
        <v>1</v>
      </c>
      <c r="AF825" s="54">
        <v>167.1</v>
      </c>
      <c r="AG825" s="54">
        <v>1988</v>
      </c>
      <c r="AH825" s="54">
        <v>29</v>
      </c>
      <c r="AI825" s="3">
        <v>111</v>
      </c>
      <c r="AJ825" s="3">
        <v>2007</v>
      </c>
      <c r="AK825" s="3">
        <v>16</v>
      </c>
      <c r="AL825" s="54">
        <v>170</v>
      </c>
      <c r="AM825" s="54">
        <v>1992</v>
      </c>
      <c r="AN825" s="54">
        <v>26</v>
      </c>
      <c r="AO825" s="3">
        <v>96</v>
      </c>
      <c r="AP825" s="3">
        <v>2011</v>
      </c>
      <c r="AQ825" s="3">
        <v>6</v>
      </c>
    </row>
    <row r="826" spans="1:43" x14ac:dyDescent="0.25">
      <c r="A826" s="3">
        <v>25021660</v>
      </c>
      <c r="B826" s="3" t="s">
        <v>3408</v>
      </c>
      <c r="C826" s="3">
        <v>8.6008333330000006</v>
      </c>
      <c r="D826" s="3">
        <v>-75.257222220000003</v>
      </c>
      <c r="E826" s="3">
        <v>30</v>
      </c>
      <c r="F826" s="3" t="s">
        <v>902</v>
      </c>
      <c r="G826" s="3" t="s">
        <v>206</v>
      </c>
      <c r="H826" s="54">
        <v>49</v>
      </c>
      <c r="I826" s="54">
        <v>2000</v>
      </c>
      <c r="J826" s="54">
        <v>4</v>
      </c>
      <c r="K826" s="3">
        <v>44.5</v>
      </c>
      <c r="L826" s="3">
        <v>2024</v>
      </c>
      <c r="M826" s="3">
        <v>5</v>
      </c>
      <c r="N826" s="54">
        <v>83</v>
      </c>
      <c r="O826" s="54">
        <v>2009</v>
      </c>
      <c r="P826" s="54">
        <v>1</v>
      </c>
      <c r="Q826" s="3">
        <v>130</v>
      </c>
      <c r="R826" s="3">
        <v>1996</v>
      </c>
      <c r="S826" s="3">
        <v>26</v>
      </c>
      <c r="T826" s="54">
        <v>144</v>
      </c>
      <c r="U826" s="54">
        <v>1998</v>
      </c>
      <c r="V826" s="54">
        <v>6</v>
      </c>
      <c r="W826" s="3">
        <v>126</v>
      </c>
      <c r="X826" s="3">
        <v>2006</v>
      </c>
      <c r="Y826" s="3">
        <v>7</v>
      </c>
      <c r="Z826" s="54">
        <v>128.5</v>
      </c>
      <c r="AA826" s="54">
        <v>2021</v>
      </c>
      <c r="AB826" s="54">
        <v>29</v>
      </c>
      <c r="AC826" s="3">
        <v>127</v>
      </c>
      <c r="AD826" s="3">
        <v>2009</v>
      </c>
      <c r="AE826" s="3">
        <v>11</v>
      </c>
      <c r="AF826" s="54">
        <v>120</v>
      </c>
      <c r="AG826" s="54">
        <v>1994</v>
      </c>
      <c r="AH826" s="54">
        <v>5</v>
      </c>
      <c r="AI826" s="3">
        <v>110</v>
      </c>
      <c r="AJ826" s="3">
        <v>2012</v>
      </c>
      <c r="AK826" s="3">
        <v>17</v>
      </c>
      <c r="AL826" s="54">
        <v>118</v>
      </c>
      <c r="AM826" s="54">
        <v>2007</v>
      </c>
      <c r="AN826" s="54">
        <v>1</v>
      </c>
      <c r="AO826" s="3">
        <v>74.7</v>
      </c>
      <c r="AP826" s="3">
        <v>2024</v>
      </c>
      <c r="AQ826" s="3">
        <v>3</v>
      </c>
    </row>
    <row r="827" spans="1:43" x14ac:dyDescent="0.25">
      <c r="A827" s="3">
        <v>25025000</v>
      </c>
      <c r="B827" s="3" t="s">
        <v>3409</v>
      </c>
      <c r="C827" s="3">
        <v>9.9119722219999993</v>
      </c>
      <c r="D827" s="3">
        <v>-74.085805559999997</v>
      </c>
      <c r="E827" s="3">
        <v>120</v>
      </c>
      <c r="F827" s="3" t="s">
        <v>3410</v>
      </c>
      <c r="G827" s="3" t="s">
        <v>32</v>
      </c>
      <c r="H827" s="54">
        <v>110</v>
      </c>
      <c r="I827" s="54">
        <v>2014</v>
      </c>
      <c r="J827" s="54">
        <v>5</v>
      </c>
      <c r="K827" s="3">
        <v>79</v>
      </c>
      <c r="L827" s="3">
        <v>1972</v>
      </c>
      <c r="M827" s="3">
        <v>29</v>
      </c>
      <c r="N827" s="54">
        <v>104</v>
      </c>
      <c r="O827" s="54">
        <v>1962</v>
      </c>
      <c r="P827" s="54">
        <v>20</v>
      </c>
      <c r="Q827" s="3">
        <v>108</v>
      </c>
      <c r="R827" s="3">
        <v>1969</v>
      </c>
      <c r="S827" s="3">
        <v>11</v>
      </c>
      <c r="T827" s="54">
        <v>145</v>
      </c>
      <c r="U827" s="54">
        <v>2007</v>
      </c>
      <c r="V827" s="54">
        <v>23</v>
      </c>
      <c r="W827" s="3">
        <v>151</v>
      </c>
      <c r="X827" s="3">
        <v>2014</v>
      </c>
      <c r="Y827" s="3">
        <v>19</v>
      </c>
      <c r="Z827" s="54">
        <v>148</v>
      </c>
      <c r="AA827" s="54">
        <v>1967</v>
      </c>
      <c r="AB827" s="54">
        <v>23</v>
      </c>
      <c r="AC827" s="3">
        <v>120</v>
      </c>
      <c r="AD827" s="3">
        <v>1970</v>
      </c>
      <c r="AE827" s="3">
        <v>18</v>
      </c>
      <c r="AF827" s="54">
        <v>120</v>
      </c>
      <c r="AG827" s="54">
        <v>1994</v>
      </c>
      <c r="AH827" s="54">
        <v>21</v>
      </c>
      <c r="AI827" s="3">
        <v>152</v>
      </c>
      <c r="AJ827" s="3">
        <v>2008</v>
      </c>
      <c r="AK827" s="3">
        <v>14</v>
      </c>
      <c r="AL827" s="54">
        <v>130</v>
      </c>
      <c r="AM827" s="54">
        <v>2002</v>
      </c>
      <c r="AN827" s="54">
        <v>21</v>
      </c>
      <c r="AO827" s="3">
        <v>125</v>
      </c>
      <c r="AP827" s="3">
        <v>1985</v>
      </c>
      <c r="AQ827" s="3">
        <v>2</v>
      </c>
    </row>
    <row r="828" spans="1:43" x14ac:dyDescent="0.25">
      <c r="A828" s="3">
        <v>25025002</v>
      </c>
      <c r="B828" s="3" t="s">
        <v>3411</v>
      </c>
      <c r="C828" s="3">
        <v>9.3040555559999998</v>
      </c>
      <c r="D828" s="3">
        <v>-74.273638890000001</v>
      </c>
      <c r="E828" s="3">
        <v>25</v>
      </c>
      <c r="F828" s="3" t="s">
        <v>431</v>
      </c>
      <c r="G828" s="3" t="s">
        <v>32</v>
      </c>
      <c r="H828" s="54">
        <v>81.8</v>
      </c>
      <c r="I828" s="54">
        <v>2006</v>
      </c>
      <c r="J828" s="54">
        <v>6</v>
      </c>
      <c r="K828" s="3">
        <v>78</v>
      </c>
      <c r="L828" s="3">
        <v>2013</v>
      </c>
      <c r="M828" s="3">
        <v>9</v>
      </c>
      <c r="N828" s="54">
        <v>103</v>
      </c>
      <c r="O828" s="54">
        <v>2008</v>
      </c>
      <c r="P828" s="54">
        <v>5</v>
      </c>
      <c r="Q828" s="3">
        <v>97</v>
      </c>
      <c r="R828" s="3">
        <v>2012</v>
      </c>
      <c r="S828" s="3">
        <v>26</v>
      </c>
      <c r="T828" s="54">
        <v>131</v>
      </c>
      <c r="U828" s="54">
        <v>1985</v>
      </c>
      <c r="V828" s="54">
        <v>11</v>
      </c>
      <c r="W828" s="3">
        <v>156.80000000000001</v>
      </c>
      <c r="X828" s="3">
        <v>2003</v>
      </c>
      <c r="Y828" s="3">
        <v>17</v>
      </c>
      <c r="Z828" s="54">
        <v>125.7</v>
      </c>
      <c r="AA828" s="54">
        <v>2011</v>
      </c>
      <c r="AB828" s="54">
        <v>29</v>
      </c>
      <c r="AC828" s="3">
        <v>160</v>
      </c>
      <c r="AD828" s="3">
        <v>1988</v>
      </c>
      <c r="AE828" s="3">
        <v>14</v>
      </c>
      <c r="AF828" s="54">
        <v>115.6</v>
      </c>
      <c r="AG828" s="54">
        <v>2008</v>
      </c>
      <c r="AH828" s="54">
        <v>2</v>
      </c>
      <c r="AI828" s="3">
        <v>119</v>
      </c>
      <c r="AJ828" s="3">
        <v>2006</v>
      </c>
      <c r="AK828" s="3">
        <v>14</v>
      </c>
      <c r="AL828" s="54">
        <v>130</v>
      </c>
      <c r="AM828" s="54">
        <v>2015</v>
      </c>
      <c r="AN828" s="54">
        <v>1</v>
      </c>
      <c r="AO828" s="3">
        <v>100.1</v>
      </c>
      <c r="AP828" s="3">
        <v>2020</v>
      </c>
      <c r="AQ828" s="3">
        <v>24</v>
      </c>
    </row>
    <row r="829" spans="1:43" x14ac:dyDescent="0.25">
      <c r="A829" s="3">
        <v>25025030</v>
      </c>
      <c r="B829" s="3" t="s">
        <v>3412</v>
      </c>
      <c r="C829" s="3">
        <v>8.2950638889999997</v>
      </c>
      <c r="D829" s="3">
        <v>-75.164555559999997</v>
      </c>
      <c r="E829" s="3">
        <v>20</v>
      </c>
      <c r="F829" s="3" t="s">
        <v>1721</v>
      </c>
      <c r="G829" s="3" t="s">
        <v>2612</v>
      </c>
      <c r="H829" s="54">
        <v>60.5</v>
      </c>
      <c r="I829" s="54">
        <v>1987</v>
      </c>
      <c r="J829" s="54">
        <v>23</v>
      </c>
      <c r="K829" s="3">
        <v>135.30000000000001</v>
      </c>
      <c r="L829" s="3">
        <v>1984</v>
      </c>
      <c r="M829" s="3">
        <v>3</v>
      </c>
      <c r="N829" s="54">
        <v>89</v>
      </c>
      <c r="O829" s="54">
        <v>2009</v>
      </c>
      <c r="P829" s="54">
        <v>21</v>
      </c>
      <c r="Q829" s="3">
        <v>122</v>
      </c>
      <c r="R829" s="3">
        <v>2005</v>
      </c>
      <c r="S829" s="3">
        <v>14</v>
      </c>
      <c r="T829" s="54">
        <v>135.5</v>
      </c>
      <c r="U829" s="54">
        <v>1977</v>
      </c>
      <c r="V829" s="54">
        <v>21</v>
      </c>
      <c r="W829" s="3">
        <v>147</v>
      </c>
      <c r="X829" s="3">
        <v>2005</v>
      </c>
      <c r="Y829" s="3">
        <v>29</v>
      </c>
      <c r="Z829" s="54">
        <v>183.3</v>
      </c>
      <c r="AA829" s="54">
        <v>2000</v>
      </c>
      <c r="AB829" s="54">
        <v>20</v>
      </c>
      <c r="AC829" s="3">
        <v>163.80000000000001</v>
      </c>
      <c r="AD829" s="3">
        <v>2010</v>
      </c>
      <c r="AE829" s="3">
        <v>23</v>
      </c>
      <c r="AF829" s="54">
        <v>144</v>
      </c>
      <c r="AG829" s="54">
        <v>2014</v>
      </c>
      <c r="AH829" s="54">
        <v>3</v>
      </c>
      <c r="AI829" s="3">
        <v>123</v>
      </c>
      <c r="AJ829" s="3">
        <v>1973</v>
      </c>
      <c r="AK829" s="3">
        <v>4</v>
      </c>
      <c r="AL829" s="54">
        <v>152.5</v>
      </c>
      <c r="AM829" s="54">
        <v>1992</v>
      </c>
      <c r="AN829" s="54">
        <v>13</v>
      </c>
      <c r="AO829" s="3">
        <v>96.6</v>
      </c>
      <c r="AP829" s="3">
        <v>1978</v>
      </c>
      <c r="AQ829" s="3">
        <v>7</v>
      </c>
    </row>
    <row r="830" spans="1:43" x14ac:dyDescent="0.25">
      <c r="A830" s="3">
        <v>25025080</v>
      </c>
      <c r="B830" s="3" t="s">
        <v>3413</v>
      </c>
      <c r="C830" s="3">
        <v>9.3338888890000007</v>
      </c>
      <c r="D830" s="3">
        <v>-75.283055559999994</v>
      </c>
      <c r="E830" s="3">
        <v>166</v>
      </c>
      <c r="F830" s="3" t="s">
        <v>224</v>
      </c>
      <c r="G830" s="3" t="s">
        <v>206</v>
      </c>
      <c r="H830" s="54">
        <v>95.5</v>
      </c>
      <c r="I830" s="54">
        <v>2023</v>
      </c>
      <c r="J830" s="54">
        <v>9</v>
      </c>
      <c r="K830" s="3">
        <v>75</v>
      </c>
      <c r="L830" s="3">
        <v>1972</v>
      </c>
      <c r="M830" s="3">
        <v>12</v>
      </c>
      <c r="N830" s="54">
        <v>79.5</v>
      </c>
      <c r="O830" s="54">
        <v>1975</v>
      </c>
      <c r="P830" s="54">
        <v>1</v>
      </c>
      <c r="Q830" s="3">
        <v>95.2</v>
      </c>
      <c r="R830" s="3">
        <v>1986</v>
      </c>
      <c r="S830" s="3">
        <v>2</v>
      </c>
      <c r="T830" s="54">
        <v>128</v>
      </c>
      <c r="U830" s="54">
        <v>1993</v>
      </c>
      <c r="V830" s="54">
        <v>9</v>
      </c>
      <c r="W830" s="3">
        <v>98.8</v>
      </c>
      <c r="X830" s="3">
        <v>1994</v>
      </c>
      <c r="Y830" s="3">
        <v>20</v>
      </c>
      <c r="Z830" s="54">
        <v>130</v>
      </c>
      <c r="AA830" s="54">
        <v>1952</v>
      </c>
      <c r="AB830" s="54">
        <v>6</v>
      </c>
      <c r="AC830" s="3">
        <v>114</v>
      </c>
      <c r="AD830" s="3">
        <v>2014</v>
      </c>
      <c r="AE830" s="3">
        <v>6</v>
      </c>
      <c r="AF830" s="54">
        <v>95</v>
      </c>
      <c r="AG830" s="54">
        <v>1951</v>
      </c>
      <c r="AH830" s="54">
        <v>18</v>
      </c>
      <c r="AI830" s="3">
        <v>108</v>
      </c>
      <c r="AJ830" s="3">
        <v>2014</v>
      </c>
      <c r="AK830" s="3">
        <v>8</v>
      </c>
      <c r="AL830" s="54">
        <v>114</v>
      </c>
      <c r="AM830" s="54">
        <v>1950</v>
      </c>
      <c r="AN830" s="54">
        <v>29</v>
      </c>
      <c r="AO830" s="3">
        <v>50.5</v>
      </c>
      <c r="AP830" s="3">
        <v>2021</v>
      </c>
      <c r="AQ830" s="3">
        <v>22</v>
      </c>
    </row>
    <row r="831" spans="1:43" x14ac:dyDescent="0.25">
      <c r="A831" s="3">
        <v>25025090</v>
      </c>
      <c r="B831" s="3" t="s">
        <v>3414</v>
      </c>
      <c r="C831" s="3">
        <v>9.0463333329999998</v>
      </c>
      <c r="D831" s="3">
        <v>-73.970833330000005</v>
      </c>
      <c r="E831" s="3">
        <v>34</v>
      </c>
      <c r="F831" s="3" t="s">
        <v>272</v>
      </c>
      <c r="G831" s="3" t="s">
        <v>32</v>
      </c>
      <c r="H831" s="54">
        <v>85</v>
      </c>
      <c r="I831" s="54">
        <v>2019</v>
      </c>
      <c r="J831" s="54">
        <v>9</v>
      </c>
      <c r="K831" s="3">
        <v>58</v>
      </c>
      <c r="L831" s="3">
        <v>2014</v>
      </c>
      <c r="M831" s="3">
        <v>27</v>
      </c>
      <c r="N831" s="54">
        <v>95</v>
      </c>
      <c r="O831" s="54">
        <v>2008</v>
      </c>
      <c r="P831" s="54">
        <v>5</v>
      </c>
      <c r="Q831" s="3">
        <v>161</v>
      </c>
      <c r="R831" s="3">
        <v>2009</v>
      </c>
      <c r="S831" s="3">
        <v>19</v>
      </c>
      <c r="T831" s="54">
        <v>123.2</v>
      </c>
      <c r="U831" s="54">
        <v>1981</v>
      </c>
      <c r="V831" s="54">
        <v>4</v>
      </c>
      <c r="W831" s="3">
        <v>128.69999999999999</v>
      </c>
      <c r="X831" s="3">
        <v>1978</v>
      </c>
      <c r="Y831" s="3">
        <v>4</v>
      </c>
      <c r="Z831" s="54">
        <v>141.9</v>
      </c>
      <c r="AA831" s="54">
        <v>1973</v>
      </c>
      <c r="AB831" s="54">
        <v>29</v>
      </c>
      <c r="AC831" s="3">
        <v>140.19999999999999</v>
      </c>
      <c r="AD831" s="3">
        <v>1973</v>
      </c>
      <c r="AE831" s="3">
        <v>11</v>
      </c>
      <c r="AF831" s="54">
        <v>138.69999999999999</v>
      </c>
      <c r="AG831" s="54">
        <v>1989</v>
      </c>
      <c r="AH831" s="54">
        <v>11</v>
      </c>
      <c r="AI831" s="3">
        <v>166.7</v>
      </c>
      <c r="AJ831" s="3">
        <v>1973</v>
      </c>
      <c r="AK831" s="3">
        <v>7</v>
      </c>
      <c r="AL831" s="54">
        <v>145</v>
      </c>
      <c r="AM831" s="54">
        <v>1984</v>
      </c>
      <c r="AN831" s="54">
        <v>1</v>
      </c>
      <c r="AO831" s="3">
        <v>90</v>
      </c>
      <c r="AP831" s="3">
        <v>2004</v>
      </c>
      <c r="AQ831" s="3">
        <v>11</v>
      </c>
    </row>
    <row r="832" spans="1:43" x14ac:dyDescent="0.25">
      <c r="A832" s="3">
        <v>25025100</v>
      </c>
      <c r="B832" s="3" t="s">
        <v>3415</v>
      </c>
      <c r="C832" s="3">
        <v>9.2819444440000005</v>
      </c>
      <c r="D832" s="3">
        <v>-74.845277780000004</v>
      </c>
      <c r="E832" s="3">
        <v>18</v>
      </c>
      <c r="F832" s="3" t="s">
        <v>212</v>
      </c>
      <c r="G832" s="3" t="s">
        <v>2158</v>
      </c>
      <c r="H832" s="54">
        <v>59.2</v>
      </c>
      <c r="I832" s="54">
        <v>2018</v>
      </c>
      <c r="J832" s="54">
        <v>17</v>
      </c>
      <c r="K832" s="3">
        <v>60.4</v>
      </c>
      <c r="L832" s="3">
        <v>2000</v>
      </c>
      <c r="M832" s="3">
        <v>27</v>
      </c>
      <c r="N832" s="54">
        <v>70.900000000000006</v>
      </c>
      <c r="O832" s="54">
        <v>2010</v>
      </c>
      <c r="P832" s="54">
        <v>6</v>
      </c>
      <c r="Q832" s="3">
        <v>105</v>
      </c>
      <c r="R832" s="3">
        <v>2021</v>
      </c>
      <c r="S832" s="3">
        <v>6</v>
      </c>
      <c r="T832" s="54">
        <v>100.5</v>
      </c>
      <c r="U832" s="54">
        <v>2007</v>
      </c>
      <c r="V832" s="54">
        <v>18</v>
      </c>
      <c r="W832" s="3">
        <v>117.5</v>
      </c>
      <c r="X832" s="3">
        <v>2013</v>
      </c>
      <c r="Y832" s="3">
        <v>14</v>
      </c>
      <c r="Z832" s="54">
        <v>100.7</v>
      </c>
      <c r="AA832" s="54">
        <v>2021</v>
      </c>
      <c r="AB832" s="54">
        <v>24</v>
      </c>
      <c r="AC832" s="3">
        <v>131.4</v>
      </c>
      <c r="AD832" s="3">
        <v>2017</v>
      </c>
      <c r="AE832" s="3">
        <v>4</v>
      </c>
      <c r="AF832" s="54">
        <v>181.1</v>
      </c>
      <c r="AG832" s="54">
        <v>2016</v>
      </c>
      <c r="AH832" s="54">
        <v>4</v>
      </c>
      <c r="AI832" s="3">
        <v>157.4</v>
      </c>
      <c r="AJ832" s="3">
        <v>2004</v>
      </c>
      <c r="AK832" s="3">
        <v>20</v>
      </c>
      <c r="AL832" s="54">
        <v>80.5</v>
      </c>
      <c r="AM832" s="54">
        <v>2008</v>
      </c>
      <c r="AN832" s="54">
        <v>25</v>
      </c>
      <c r="AO832" s="3">
        <v>98.7</v>
      </c>
      <c r="AP832" s="3">
        <v>2010</v>
      </c>
      <c r="AQ832" s="3">
        <v>9</v>
      </c>
    </row>
    <row r="833" spans="1:43" x14ac:dyDescent="0.25">
      <c r="A833" s="3">
        <v>25025160</v>
      </c>
      <c r="B833" s="3" t="s">
        <v>3416</v>
      </c>
      <c r="C833" s="3">
        <v>8.0038888890000006</v>
      </c>
      <c r="D833" s="3">
        <v>-75.402777779999994</v>
      </c>
      <c r="E833" s="3">
        <v>50</v>
      </c>
      <c r="F833" s="3" t="s">
        <v>214</v>
      </c>
      <c r="G833" s="3" t="s">
        <v>2612</v>
      </c>
      <c r="H833" s="54">
        <v>77.400000000000006</v>
      </c>
      <c r="I833" s="54">
        <v>2018</v>
      </c>
      <c r="J833" s="54">
        <v>4</v>
      </c>
      <c r="K833" s="3">
        <v>79.8</v>
      </c>
      <c r="L833" s="3">
        <v>1981</v>
      </c>
      <c r="M833" s="3">
        <v>19</v>
      </c>
      <c r="N833" s="54">
        <v>135</v>
      </c>
      <c r="O833" s="54">
        <v>1978</v>
      </c>
      <c r="P833" s="54">
        <v>25</v>
      </c>
      <c r="Q833" s="3">
        <v>143</v>
      </c>
      <c r="R833" s="3">
        <v>1982</v>
      </c>
      <c r="S833" s="3">
        <v>21</v>
      </c>
      <c r="T833" s="54">
        <v>160</v>
      </c>
      <c r="U833" s="54">
        <v>2018</v>
      </c>
      <c r="V833" s="54">
        <v>19</v>
      </c>
      <c r="W833" s="3">
        <v>137</v>
      </c>
      <c r="X833" s="3">
        <v>2022</v>
      </c>
      <c r="Y833" s="3">
        <v>10</v>
      </c>
      <c r="Z833" s="54">
        <v>138</v>
      </c>
      <c r="AA833" s="54">
        <v>2021</v>
      </c>
      <c r="AB833" s="54">
        <v>26</v>
      </c>
      <c r="AC833" s="3">
        <v>163</v>
      </c>
      <c r="AD833" s="3">
        <v>2013</v>
      </c>
      <c r="AE833" s="3">
        <v>31</v>
      </c>
      <c r="AF833" s="54">
        <v>145</v>
      </c>
      <c r="AG833" s="54">
        <v>1977</v>
      </c>
      <c r="AH833" s="54">
        <v>16</v>
      </c>
      <c r="AI833" s="3">
        <v>140</v>
      </c>
      <c r="AJ833" s="3">
        <v>2024</v>
      </c>
      <c r="AK833" s="3">
        <v>9</v>
      </c>
      <c r="AL833" s="54">
        <v>140</v>
      </c>
      <c r="AM833" s="54">
        <v>1991</v>
      </c>
      <c r="AN833" s="54">
        <v>26</v>
      </c>
      <c r="AO833" s="3">
        <v>101.4</v>
      </c>
      <c r="AP833" s="3">
        <v>1976</v>
      </c>
      <c r="AQ833" s="3">
        <v>15</v>
      </c>
    </row>
    <row r="834" spans="1:43" x14ac:dyDescent="0.25">
      <c r="A834" s="3">
        <v>25025170</v>
      </c>
      <c r="B834" s="3" t="s">
        <v>3417</v>
      </c>
      <c r="C834" s="3">
        <v>8.7408611109999992</v>
      </c>
      <c r="D834" s="3">
        <v>-75.498833329999997</v>
      </c>
      <c r="E834" s="3">
        <v>125</v>
      </c>
      <c r="F834" s="3" t="s">
        <v>264</v>
      </c>
      <c r="G834" s="3" t="s">
        <v>2612</v>
      </c>
      <c r="H834" s="54">
        <v>83</v>
      </c>
      <c r="I834" s="54">
        <v>1974</v>
      </c>
      <c r="J834" s="54">
        <v>19</v>
      </c>
      <c r="K834" s="3">
        <v>114</v>
      </c>
      <c r="L834" s="3">
        <v>2011</v>
      </c>
      <c r="M834" s="3">
        <v>28</v>
      </c>
      <c r="N834" s="54">
        <v>90</v>
      </c>
      <c r="O834" s="54">
        <v>1986</v>
      </c>
      <c r="P834" s="54">
        <v>28</v>
      </c>
      <c r="Q834" s="3">
        <v>158.4</v>
      </c>
      <c r="R834" s="3">
        <v>2009</v>
      </c>
      <c r="S834" s="3">
        <v>20</v>
      </c>
      <c r="T834" s="54">
        <v>115</v>
      </c>
      <c r="U834" s="54">
        <v>1986</v>
      </c>
      <c r="V834" s="54">
        <v>3</v>
      </c>
      <c r="W834" s="3">
        <v>135.4</v>
      </c>
      <c r="X834" s="3">
        <v>2009</v>
      </c>
      <c r="Y834" s="3">
        <v>6</v>
      </c>
      <c r="Z834" s="54">
        <v>107</v>
      </c>
      <c r="AA834" s="54">
        <v>1989</v>
      </c>
      <c r="AB834" s="54">
        <v>7</v>
      </c>
      <c r="AC834" s="3">
        <v>120</v>
      </c>
      <c r="AD834" s="3">
        <v>1983</v>
      </c>
      <c r="AE834" s="3">
        <v>6</v>
      </c>
      <c r="AF834" s="54">
        <v>92</v>
      </c>
      <c r="AG834" s="54">
        <v>2001</v>
      </c>
      <c r="AH834" s="54">
        <v>20</v>
      </c>
      <c r="AI834" s="3">
        <v>135.5</v>
      </c>
      <c r="AJ834" s="3">
        <v>2008</v>
      </c>
      <c r="AK834" s="3">
        <v>15</v>
      </c>
      <c r="AL834" s="54">
        <v>105</v>
      </c>
      <c r="AM834" s="54">
        <v>1985</v>
      </c>
      <c r="AN834" s="54">
        <v>18</v>
      </c>
      <c r="AO834" s="3">
        <v>63</v>
      </c>
      <c r="AP834" s="3">
        <v>2004</v>
      </c>
      <c r="AQ834" s="3">
        <v>26</v>
      </c>
    </row>
    <row r="835" spans="1:43" x14ac:dyDescent="0.25">
      <c r="A835" s="3">
        <v>25025190</v>
      </c>
      <c r="B835" s="3" t="s">
        <v>3418</v>
      </c>
      <c r="C835" s="3">
        <v>8.3993333329999995</v>
      </c>
      <c r="D835" s="3">
        <v>-75.583722219999999</v>
      </c>
      <c r="E835" s="3">
        <v>90</v>
      </c>
      <c r="F835" s="3" t="s">
        <v>230</v>
      </c>
      <c r="G835" s="3" t="s">
        <v>2612</v>
      </c>
      <c r="H835" s="54">
        <v>69</v>
      </c>
      <c r="I835" s="54">
        <v>2018</v>
      </c>
      <c r="J835" s="54">
        <v>8</v>
      </c>
      <c r="K835" s="3">
        <v>55.5</v>
      </c>
      <c r="L835" s="3">
        <v>1981</v>
      </c>
      <c r="M835" s="3">
        <v>23</v>
      </c>
      <c r="N835" s="54">
        <v>70.7</v>
      </c>
      <c r="O835" s="54">
        <v>1993</v>
      </c>
      <c r="P835" s="54">
        <v>24</v>
      </c>
      <c r="Q835" s="3">
        <v>140</v>
      </c>
      <c r="R835" s="3">
        <v>1986</v>
      </c>
      <c r="S835" s="3">
        <v>6</v>
      </c>
      <c r="T835" s="54">
        <v>159.6</v>
      </c>
      <c r="U835" s="54">
        <v>1980</v>
      </c>
      <c r="V835" s="54">
        <v>29</v>
      </c>
      <c r="W835" s="3">
        <v>133</v>
      </c>
      <c r="X835" s="3">
        <v>2024</v>
      </c>
      <c r="Y835" s="3">
        <v>15</v>
      </c>
      <c r="Z835" s="54">
        <v>88</v>
      </c>
      <c r="AA835" s="54">
        <v>2025</v>
      </c>
      <c r="AB835" s="54">
        <v>24</v>
      </c>
      <c r="AC835" s="3">
        <v>115</v>
      </c>
      <c r="AD835" s="3">
        <v>2020</v>
      </c>
      <c r="AE835" s="3">
        <v>14</v>
      </c>
      <c r="AF835" s="54">
        <v>136</v>
      </c>
      <c r="AG835" s="54">
        <v>1982</v>
      </c>
      <c r="AH835" s="54">
        <v>29</v>
      </c>
      <c r="AI835" s="3">
        <v>151.69999999999999</v>
      </c>
      <c r="AJ835" s="3">
        <v>1990</v>
      </c>
      <c r="AK835" s="3">
        <v>12</v>
      </c>
      <c r="AL835" s="54">
        <v>130.5</v>
      </c>
      <c r="AM835" s="54">
        <v>1993</v>
      </c>
      <c r="AN835" s="54">
        <v>20</v>
      </c>
      <c r="AO835" s="3">
        <v>67.2</v>
      </c>
      <c r="AP835" s="3">
        <v>2025</v>
      </c>
      <c r="AQ835" s="3">
        <v>2</v>
      </c>
    </row>
    <row r="836" spans="1:43" x14ac:dyDescent="0.25">
      <c r="A836" s="3">
        <v>25025210</v>
      </c>
      <c r="B836" s="3" t="s">
        <v>3419</v>
      </c>
      <c r="C836" s="3">
        <v>8.9113888889999995</v>
      </c>
      <c r="D836" s="3">
        <v>-74.457777780000001</v>
      </c>
      <c r="E836" s="3">
        <v>10</v>
      </c>
      <c r="F836" s="3" t="s">
        <v>204</v>
      </c>
      <c r="G836" s="3" t="s">
        <v>2158</v>
      </c>
      <c r="H836" s="54">
        <v>70.400000000000006</v>
      </c>
      <c r="I836" s="54">
        <v>1997</v>
      </c>
      <c r="J836" s="54">
        <v>16</v>
      </c>
      <c r="K836" s="3">
        <v>90.2</v>
      </c>
      <c r="L836" s="3">
        <v>2024</v>
      </c>
      <c r="M836" s="3">
        <v>20</v>
      </c>
      <c r="N836" s="54">
        <v>88</v>
      </c>
      <c r="O836" s="54">
        <v>1981</v>
      </c>
      <c r="P836" s="54">
        <v>5</v>
      </c>
      <c r="Q836" s="3">
        <v>140.4</v>
      </c>
      <c r="R836" s="3">
        <v>2025</v>
      </c>
      <c r="S836" s="3">
        <v>30</v>
      </c>
      <c r="T836" s="54">
        <v>161.4</v>
      </c>
      <c r="U836" s="54">
        <v>2019</v>
      </c>
      <c r="V836" s="54">
        <v>29</v>
      </c>
      <c r="W836" s="3">
        <v>161.30000000000001</v>
      </c>
      <c r="X836" s="3">
        <v>2017</v>
      </c>
      <c r="Y836" s="3">
        <v>7</v>
      </c>
      <c r="Z836" s="54">
        <v>135.19999999999999</v>
      </c>
      <c r="AA836" s="54">
        <v>2011</v>
      </c>
      <c r="AB836" s="54">
        <v>29</v>
      </c>
      <c r="AC836" s="3">
        <v>142</v>
      </c>
      <c r="AD836" s="3">
        <v>1979</v>
      </c>
      <c r="AE836" s="3">
        <v>28</v>
      </c>
      <c r="AF836" s="54">
        <v>152</v>
      </c>
      <c r="AG836" s="54">
        <v>1997</v>
      </c>
      <c r="AH836" s="54">
        <v>7</v>
      </c>
      <c r="AI836" s="3">
        <v>140.5</v>
      </c>
      <c r="AJ836" s="3">
        <v>2018</v>
      </c>
      <c r="AK836" s="3">
        <v>17</v>
      </c>
      <c r="AL836" s="54">
        <v>124.7</v>
      </c>
      <c r="AM836" s="54">
        <v>1987</v>
      </c>
      <c r="AN836" s="54">
        <v>21</v>
      </c>
      <c r="AO836" s="3">
        <v>224.6</v>
      </c>
      <c r="AP836" s="3">
        <v>2011</v>
      </c>
      <c r="AQ836" s="3">
        <v>12</v>
      </c>
    </row>
    <row r="837" spans="1:43" x14ac:dyDescent="0.25">
      <c r="A837" s="3">
        <v>25025250</v>
      </c>
      <c r="B837" s="3" t="s">
        <v>3420</v>
      </c>
      <c r="C837" s="3">
        <v>9.3610277780000004</v>
      </c>
      <c r="D837" s="3">
        <v>-73.59338889</v>
      </c>
      <c r="E837" s="3">
        <v>40</v>
      </c>
      <c r="F837" s="3" t="s">
        <v>1658</v>
      </c>
      <c r="G837" s="3" t="s">
        <v>44</v>
      </c>
      <c r="H837" s="54">
        <v>77</v>
      </c>
      <c r="I837" s="54">
        <v>2014</v>
      </c>
      <c r="J837" s="54">
        <v>6</v>
      </c>
      <c r="K837" s="3">
        <v>98.5</v>
      </c>
      <c r="L837" s="3">
        <v>2005</v>
      </c>
      <c r="M837" s="3">
        <v>11</v>
      </c>
      <c r="N837" s="54">
        <v>110.2</v>
      </c>
      <c r="O837" s="54">
        <v>1996</v>
      </c>
      <c r="P837" s="54">
        <v>10</v>
      </c>
      <c r="Q837" s="3">
        <v>101.5</v>
      </c>
      <c r="R837" s="3">
        <v>2005</v>
      </c>
      <c r="S837" s="3">
        <v>11</v>
      </c>
      <c r="T837" s="54">
        <v>143</v>
      </c>
      <c r="U837" s="54">
        <v>1981</v>
      </c>
      <c r="V837" s="54">
        <v>2</v>
      </c>
      <c r="W837" s="3">
        <v>128.5</v>
      </c>
      <c r="X837" s="3">
        <v>1981</v>
      </c>
      <c r="Y837" s="3">
        <v>29</v>
      </c>
      <c r="Z837" s="54">
        <v>111.6</v>
      </c>
      <c r="AA837" s="54">
        <v>1984</v>
      </c>
      <c r="AB837" s="54">
        <v>12</v>
      </c>
      <c r="AC837" s="3">
        <v>190</v>
      </c>
      <c r="AD837" s="3">
        <v>1995</v>
      </c>
      <c r="AE837" s="3">
        <v>18</v>
      </c>
      <c r="AF837" s="54">
        <v>202.4</v>
      </c>
      <c r="AG837" s="54">
        <v>1993</v>
      </c>
      <c r="AH837" s="54">
        <v>17</v>
      </c>
      <c r="AI837" s="3">
        <v>209.2</v>
      </c>
      <c r="AJ837" s="3">
        <v>1993</v>
      </c>
      <c r="AK837" s="3">
        <v>31</v>
      </c>
      <c r="AL837" s="54">
        <v>147.80000000000001</v>
      </c>
      <c r="AM837" s="54">
        <v>1979</v>
      </c>
      <c r="AN837" s="54">
        <v>12</v>
      </c>
      <c r="AO837" s="3">
        <v>110.6</v>
      </c>
      <c r="AP837" s="3">
        <v>2010</v>
      </c>
      <c r="AQ837" s="3">
        <v>13</v>
      </c>
    </row>
    <row r="838" spans="1:43" x14ac:dyDescent="0.25">
      <c r="A838" s="3">
        <v>25025270</v>
      </c>
      <c r="B838" s="3" t="s">
        <v>3421</v>
      </c>
      <c r="C838" s="3">
        <v>9.3163888890000006</v>
      </c>
      <c r="D838" s="3">
        <v>-75.387500000000003</v>
      </c>
      <c r="E838" s="3">
        <v>160</v>
      </c>
      <c r="F838" s="3" t="s">
        <v>2244</v>
      </c>
      <c r="G838" s="3" t="s">
        <v>206</v>
      </c>
      <c r="H838" s="54">
        <v>59.7</v>
      </c>
      <c r="I838" s="54">
        <v>1985</v>
      </c>
      <c r="J838" s="54">
        <v>5</v>
      </c>
      <c r="K838" s="3">
        <v>63.6</v>
      </c>
      <c r="L838" s="3">
        <v>1999</v>
      </c>
      <c r="M838" s="3">
        <v>12</v>
      </c>
      <c r="N838" s="54">
        <v>77.2</v>
      </c>
      <c r="O838" s="54">
        <v>2013</v>
      </c>
      <c r="P838" s="54">
        <v>12</v>
      </c>
      <c r="Q838" s="3">
        <v>135</v>
      </c>
      <c r="R838" s="3">
        <v>2009</v>
      </c>
      <c r="S838" s="3">
        <v>30</v>
      </c>
      <c r="T838" s="54">
        <v>114.5</v>
      </c>
      <c r="U838" s="54">
        <v>2000</v>
      </c>
      <c r="V838" s="54">
        <v>13</v>
      </c>
      <c r="W838" s="3">
        <v>96.7</v>
      </c>
      <c r="X838" s="3">
        <v>1999</v>
      </c>
      <c r="Y838" s="3">
        <v>23</v>
      </c>
      <c r="Z838" s="54">
        <v>100</v>
      </c>
      <c r="AA838" s="54">
        <v>1995</v>
      </c>
      <c r="AB838" s="54">
        <v>26</v>
      </c>
      <c r="AC838" s="3">
        <v>108.8</v>
      </c>
      <c r="AD838" s="3">
        <v>2014</v>
      </c>
      <c r="AE838" s="3">
        <v>27</v>
      </c>
      <c r="AF838" s="54">
        <v>106.9</v>
      </c>
      <c r="AG838" s="54">
        <v>2023</v>
      </c>
      <c r="AH838" s="54">
        <v>9</v>
      </c>
      <c r="AI838" s="3">
        <v>141.4</v>
      </c>
      <c r="AJ838" s="3">
        <v>1984</v>
      </c>
      <c r="AK838" s="3">
        <v>28</v>
      </c>
      <c r="AL838" s="54">
        <v>79</v>
      </c>
      <c r="AM838" s="54">
        <v>1984</v>
      </c>
      <c r="AN838" s="54">
        <v>27</v>
      </c>
      <c r="AO838" s="3">
        <v>77</v>
      </c>
      <c r="AP838" s="3">
        <v>2000</v>
      </c>
      <c r="AQ838" s="3">
        <v>2</v>
      </c>
    </row>
    <row r="839" spans="1:43" x14ac:dyDescent="0.25">
      <c r="A839" s="3">
        <v>25025330</v>
      </c>
      <c r="B839" s="3" t="s">
        <v>3422</v>
      </c>
      <c r="C839" s="3">
        <v>8.9542222220000003</v>
      </c>
      <c r="D839" s="3">
        <v>-73.630083330000005</v>
      </c>
      <c r="E839" s="3">
        <v>50</v>
      </c>
      <c r="F839" s="3" t="s">
        <v>1670</v>
      </c>
      <c r="G839" s="3" t="s">
        <v>44</v>
      </c>
      <c r="H839" s="54">
        <v>157.30000000000001</v>
      </c>
      <c r="I839" s="54">
        <v>1996</v>
      </c>
      <c r="J839" s="54">
        <v>13</v>
      </c>
      <c r="K839" s="3">
        <v>55</v>
      </c>
      <c r="L839" s="3">
        <v>2014</v>
      </c>
      <c r="M839" s="3">
        <v>25</v>
      </c>
      <c r="N839" s="54">
        <v>115</v>
      </c>
      <c r="O839" s="54">
        <v>2019</v>
      </c>
      <c r="P839" s="54">
        <v>29</v>
      </c>
      <c r="Q839" s="3">
        <v>136.5</v>
      </c>
      <c r="R839" s="3">
        <v>1994</v>
      </c>
      <c r="S839" s="3">
        <v>28</v>
      </c>
      <c r="T839" s="54">
        <v>160.19999999999999</v>
      </c>
      <c r="U839" s="54">
        <v>2008</v>
      </c>
      <c r="V839" s="54">
        <v>27</v>
      </c>
      <c r="W839" s="3">
        <v>96.6</v>
      </c>
      <c r="X839" s="3">
        <v>2002</v>
      </c>
      <c r="Y839" s="3">
        <v>3</v>
      </c>
      <c r="Z839" s="54">
        <v>135</v>
      </c>
      <c r="AA839" s="54">
        <v>2017</v>
      </c>
      <c r="AB839" s="54">
        <v>16</v>
      </c>
      <c r="AC839" s="3">
        <v>120</v>
      </c>
      <c r="AD839" s="3">
        <v>2021</v>
      </c>
      <c r="AE839" s="3">
        <v>16</v>
      </c>
      <c r="AF839" s="54">
        <v>136.80000000000001</v>
      </c>
      <c r="AG839" s="54">
        <v>1996</v>
      </c>
      <c r="AH839" s="54">
        <v>19</v>
      </c>
      <c r="AI839" s="3">
        <v>142</v>
      </c>
      <c r="AJ839" s="3">
        <v>2005</v>
      </c>
      <c r="AK839" s="3">
        <v>14</v>
      </c>
      <c r="AL839" s="54">
        <v>161.5</v>
      </c>
      <c r="AM839" s="54">
        <v>2000</v>
      </c>
      <c r="AN839" s="54">
        <v>1</v>
      </c>
      <c r="AO839" s="3">
        <v>97</v>
      </c>
      <c r="AP839" s="3">
        <v>2023</v>
      </c>
      <c r="AQ839" s="3">
        <v>17</v>
      </c>
    </row>
    <row r="840" spans="1:43" x14ac:dyDescent="0.25">
      <c r="A840" s="3">
        <v>25025350</v>
      </c>
      <c r="B840" s="3" t="s">
        <v>3423</v>
      </c>
      <c r="C840" s="3">
        <v>9.3163888890000006</v>
      </c>
      <c r="D840" s="3">
        <v>-75.387500000000003</v>
      </c>
      <c r="E840" s="3">
        <v>160</v>
      </c>
      <c r="F840" s="3" t="s">
        <v>222</v>
      </c>
      <c r="G840" s="3" t="s">
        <v>206</v>
      </c>
      <c r="H840" s="54">
        <v>52</v>
      </c>
      <c r="I840" s="54">
        <v>2023</v>
      </c>
      <c r="J840" s="54">
        <v>7</v>
      </c>
      <c r="K840" s="3">
        <v>52</v>
      </c>
      <c r="L840" s="3">
        <v>2021</v>
      </c>
      <c r="M840" s="3">
        <v>19</v>
      </c>
      <c r="N840" s="54">
        <v>75.2</v>
      </c>
      <c r="O840" s="54">
        <v>2013</v>
      </c>
      <c r="P840" s="54">
        <v>12</v>
      </c>
      <c r="Q840" s="3">
        <v>133</v>
      </c>
      <c r="R840" s="3">
        <v>2009</v>
      </c>
      <c r="S840" s="3">
        <v>30</v>
      </c>
      <c r="T840" s="54">
        <v>98.5</v>
      </c>
      <c r="U840" s="54">
        <v>2004</v>
      </c>
      <c r="V840" s="54">
        <v>12</v>
      </c>
      <c r="W840" s="3">
        <v>97</v>
      </c>
      <c r="X840" s="3">
        <v>1993</v>
      </c>
      <c r="Y840" s="3">
        <v>30</v>
      </c>
      <c r="Z840" s="54">
        <v>89</v>
      </c>
      <c r="AA840" s="54">
        <v>1997</v>
      </c>
      <c r="AB840" s="54">
        <v>27</v>
      </c>
      <c r="AC840" s="3">
        <v>115</v>
      </c>
      <c r="AD840" s="3">
        <v>2024</v>
      </c>
      <c r="AE840" s="3">
        <v>21</v>
      </c>
      <c r="AF840" s="54">
        <v>110</v>
      </c>
      <c r="AG840" s="54">
        <v>2023</v>
      </c>
      <c r="AH840" s="54">
        <v>14</v>
      </c>
      <c r="AI840" s="3">
        <v>93.5</v>
      </c>
      <c r="AJ840" s="3">
        <v>2000</v>
      </c>
      <c r="AK840" s="3">
        <v>29</v>
      </c>
      <c r="AL840" s="54">
        <v>80</v>
      </c>
      <c r="AM840" s="54">
        <v>2024</v>
      </c>
      <c r="AN840" s="54">
        <v>13</v>
      </c>
      <c r="AO840" s="3">
        <v>83</v>
      </c>
      <c r="AP840" s="3">
        <v>2010</v>
      </c>
      <c r="AQ840" s="3">
        <v>13</v>
      </c>
    </row>
    <row r="841" spans="1:43" x14ac:dyDescent="0.25">
      <c r="A841" s="3">
        <v>25025380</v>
      </c>
      <c r="B841" s="3" t="s">
        <v>3424</v>
      </c>
      <c r="C841" s="3">
        <v>9.1638888890000008</v>
      </c>
      <c r="D841" s="3">
        <v>-75.044722219999997</v>
      </c>
      <c r="E841" s="3">
        <v>20</v>
      </c>
      <c r="F841" s="3" t="s">
        <v>207</v>
      </c>
      <c r="G841" s="3" t="s">
        <v>206</v>
      </c>
      <c r="H841" s="54">
        <v>80</v>
      </c>
      <c r="I841" s="54">
        <v>1993</v>
      </c>
      <c r="J841" s="54">
        <v>27</v>
      </c>
      <c r="K841" s="3">
        <v>60.7</v>
      </c>
      <c r="L841" s="3">
        <v>2025</v>
      </c>
      <c r="M841" s="3">
        <v>26</v>
      </c>
      <c r="N841" s="54">
        <v>71.3</v>
      </c>
      <c r="O841" s="54">
        <v>2011</v>
      </c>
      <c r="P841" s="54">
        <v>9</v>
      </c>
      <c r="Q841" s="3">
        <v>120</v>
      </c>
      <c r="R841" s="3">
        <v>2025</v>
      </c>
      <c r="S841" s="3">
        <v>30</v>
      </c>
      <c r="T841" s="54">
        <v>134.80000000000001</v>
      </c>
      <c r="U841" s="54">
        <v>2017</v>
      </c>
      <c r="V841" s="54">
        <v>6</v>
      </c>
      <c r="W841" s="3">
        <v>122.4</v>
      </c>
      <c r="X841" s="3">
        <v>2017</v>
      </c>
      <c r="Y841" s="3">
        <v>11</v>
      </c>
      <c r="Z841" s="54">
        <v>127</v>
      </c>
      <c r="AA841" s="54">
        <v>2004</v>
      </c>
      <c r="AB841" s="54">
        <v>27</v>
      </c>
      <c r="AC841" s="3">
        <v>131.6</v>
      </c>
      <c r="AD841" s="3">
        <v>2021</v>
      </c>
      <c r="AE841" s="3">
        <v>21</v>
      </c>
      <c r="AF841" s="54">
        <v>112</v>
      </c>
      <c r="AG841" s="54">
        <v>2019</v>
      </c>
      <c r="AH841" s="54">
        <v>23</v>
      </c>
      <c r="AI841" s="3">
        <v>125</v>
      </c>
      <c r="AJ841" s="3">
        <v>1976</v>
      </c>
      <c r="AK841" s="3">
        <v>24</v>
      </c>
      <c r="AL841" s="54">
        <v>109</v>
      </c>
      <c r="AM841" s="54">
        <v>1993</v>
      </c>
      <c r="AN841" s="54">
        <v>1</v>
      </c>
      <c r="AO841" s="3">
        <v>100.7</v>
      </c>
      <c r="AP841" s="3">
        <v>1993</v>
      </c>
      <c r="AQ841" s="3">
        <v>12</v>
      </c>
    </row>
    <row r="842" spans="1:43" x14ac:dyDescent="0.25">
      <c r="A842" s="3">
        <v>25027110</v>
      </c>
      <c r="B842" s="3" t="s">
        <v>3425</v>
      </c>
      <c r="C842" s="3">
        <v>8.8097309999999993</v>
      </c>
      <c r="D842" s="3">
        <v>-74.722121000000001</v>
      </c>
      <c r="E842" s="3">
        <v>19</v>
      </c>
      <c r="F842" s="3" t="s">
        <v>206</v>
      </c>
      <c r="G842" s="3" t="s">
        <v>206</v>
      </c>
      <c r="H842" s="54">
        <v>21</v>
      </c>
      <c r="I842" s="54">
        <v>1967</v>
      </c>
      <c r="J842" s="54">
        <v>29</v>
      </c>
      <c r="K842" s="3">
        <v>0</v>
      </c>
      <c r="L842" s="3">
        <v>1967</v>
      </c>
      <c r="M842" s="3">
        <v>1</v>
      </c>
      <c r="N842" s="54">
        <v>6</v>
      </c>
      <c r="O842" s="54">
        <v>1969</v>
      </c>
      <c r="P842" s="54">
        <v>6</v>
      </c>
      <c r="Q842" s="3">
        <v>30</v>
      </c>
      <c r="R842" s="3">
        <v>1969</v>
      </c>
      <c r="S842" s="3">
        <v>21</v>
      </c>
      <c r="T842" s="54">
        <v>142</v>
      </c>
      <c r="U842" s="54">
        <v>1969</v>
      </c>
      <c r="V842" s="54">
        <v>22</v>
      </c>
      <c r="W842" s="3">
        <v>119</v>
      </c>
      <c r="X842" s="3">
        <v>1967</v>
      </c>
      <c r="Y842" s="3">
        <v>3</v>
      </c>
      <c r="Z842" s="54">
        <v>180</v>
      </c>
      <c r="AA842" s="54">
        <v>1968</v>
      </c>
      <c r="AB842" s="54">
        <v>30</v>
      </c>
      <c r="AC842" s="3">
        <v>140</v>
      </c>
      <c r="AD842" s="3">
        <v>1966</v>
      </c>
      <c r="AE842" s="3">
        <v>8</v>
      </c>
      <c r="AF842" s="54">
        <v>150</v>
      </c>
      <c r="AG842" s="54">
        <v>1969</v>
      </c>
      <c r="AH842" s="54">
        <v>15</v>
      </c>
      <c r="AI842" s="3">
        <v>106</v>
      </c>
      <c r="AJ842" s="3">
        <v>1968</v>
      </c>
      <c r="AK842" s="3">
        <v>24</v>
      </c>
      <c r="AL842" s="54">
        <v>132.5</v>
      </c>
      <c r="AM842" s="54">
        <v>1966</v>
      </c>
      <c r="AN842" s="54">
        <v>6</v>
      </c>
      <c r="AO842" s="3">
        <v>51</v>
      </c>
      <c r="AP842" s="3">
        <v>1966</v>
      </c>
      <c r="AQ842" s="3">
        <v>6</v>
      </c>
    </row>
    <row r="843" spans="1:43" x14ac:dyDescent="0.25">
      <c r="A843" s="3">
        <v>25027410</v>
      </c>
      <c r="B843" s="3" t="s">
        <v>3426</v>
      </c>
      <c r="C843" s="3">
        <v>8.6663333330000007</v>
      </c>
      <c r="D843" s="3">
        <v>-73.820805559999997</v>
      </c>
      <c r="E843" s="3">
        <v>35</v>
      </c>
      <c r="F843" s="3" t="s">
        <v>1407</v>
      </c>
      <c r="G843" s="3" t="s">
        <v>2158</v>
      </c>
      <c r="H843" s="54">
        <v>55</v>
      </c>
      <c r="I843" s="54">
        <v>2004</v>
      </c>
      <c r="J843" s="54">
        <v>21</v>
      </c>
      <c r="K843" s="3">
        <v>82.5</v>
      </c>
      <c r="L843" s="3">
        <v>1982</v>
      </c>
      <c r="M843" s="3">
        <v>19</v>
      </c>
      <c r="N843" s="54">
        <v>131</v>
      </c>
      <c r="O843" s="54">
        <v>2006</v>
      </c>
      <c r="P843" s="54">
        <v>4</v>
      </c>
      <c r="Q843" s="3">
        <v>125</v>
      </c>
      <c r="R843" s="3">
        <v>2005</v>
      </c>
      <c r="S843" s="3">
        <v>24</v>
      </c>
      <c r="T843" s="54">
        <v>142</v>
      </c>
      <c r="U843" s="54">
        <v>2006</v>
      </c>
      <c r="V843" s="54">
        <v>2</v>
      </c>
      <c r="W843" s="3">
        <v>190</v>
      </c>
      <c r="X843" s="3">
        <v>2014</v>
      </c>
      <c r="Y843" s="3">
        <v>25</v>
      </c>
      <c r="Z843" s="54">
        <v>150</v>
      </c>
      <c r="AA843" s="54">
        <v>2014</v>
      </c>
      <c r="AB843" s="54">
        <v>26</v>
      </c>
      <c r="AC843" s="3">
        <v>155</v>
      </c>
      <c r="AD843" s="3">
        <v>2024</v>
      </c>
      <c r="AE843" s="3">
        <v>16</v>
      </c>
      <c r="AF843" s="54">
        <v>196.5</v>
      </c>
      <c r="AG843" s="54">
        <v>1989</v>
      </c>
      <c r="AH843" s="54">
        <v>19</v>
      </c>
      <c r="AI843" s="3">
        <v>157</v>
      </c>
      <c r="AJ843" s="3">
        <v>2000</v>
      </c>
      <c r="AK843" s="3">
        <v>30</v>
      </c>
      <c r="AL843" s="54">
        <v>166.1</v>
      </c>
      <c r="AM843" s="54">
        <v>1988</v>
      </c>
      <c r="AN843" s="54">
        <v>19</v>
      </c>
      <c r="AO843" s="3">
        <v>80</v>
      </c>
      <c r="AP843" s="3">
        <v>2016</v>
      </c>
      <c r="AQ843" s="3">
        <v>21</v>
      </c>
    </row>
    <row r="844" spans="1:43" x14ac:dyDescent="0.25">
      <c r="A844" s="3">
        <v>25027500</v>
      </c>
      <c r="B844" s="3" t="s">
        <v>3427</v>
      </c>
      <c r="C844" s="3">
        <v>8.5422469999999997</v>
      </c>
      <c r="D844" s="3">
        <v>-74.635361000000003</v>
      </c>
      <c r="E844" s="3">
        <v>17</v>
      </c>
      <c r="F844" s="3" t="s">
        <v>256</v>
      </c>
      <c r="G844" s="3" t="s">
        <v>206</v>
      </c>
      <c r="H844" s="54">
        <v>50</v>
      </c>
      <c r="I844" s="54">
        <v>2018</v>
      </c>
      <c r="J844" s="54">
        <v>1</v>
      </c>
      <c r="K844" s="3">
        <v>0</v>
      </c>
      <c r="L844" s="3">
        <v>2017</v>
      </c>
      <c r="M844" s="3">
        <v>1</v>
      </c>
      <c r="N844" s="54">
        <v>60</v>
      </c>
      <c r="O844" s="54">
        <v>2017</v>
      </c>
      <c r="P844" s="54">
        <v>22</v>
      </c>
      <c r="Q844" s="3">
        <v>70</v>
      </c>
      <c r="R844" s="3">
        <v>2020</v>
      </c>
      <c r="S844" s="3">
        <v>23</v>
      </c>
      <c r="T844" s="54">
        <v>140</v>
      </c>
      <c r="U844" s="54">
        <v>2020</v>
      </c>
      <c r="V844" s="54">
        <v>18</v>
      </c>
      <c r="W844" s="3">
        <v>136</v>
      </c>
      <c r="X844" s="3">
        <v>2020</v>
      </c>
      <c r="Y844" s="3">
        <v>27</v>
      </c>
      <c r="Z844" s="54">
        <v>100</v>
      </c>
      <c r="AA844" s="54">
        <v>2017</v>
      </c>
      <c r="AB844" s="54">
        <v>16</v>
      </c>
      <c r="AC844" s="3">
        <v>100</v>
      </c>
      <c r="AD844" s="3">
        <v>2018</v>
      </c>
      <c r="AE844" s="3">
        <v>14</v>
      </c>
      <c r="AF844" s="54">
        <v>120</v>
      </c>
      <c r="AG844" s="54">
        <v>2018</v>
      </c>
      <c r="AH844" s="54">
        <v>5</v>
      </c>
      <c r="AI844" s="3">
        <v>140</v>
      </c>
      <c r="AJ844" s="3">
        <v>2018</v>
      </c>
      <c r="AK844" s="3">
        <v>19</v>
      </c>
      <c r="AL844" s="54">
        <v>140</v>
      </c>
      <c r="AM844" s="54">
        <v>2020</v>
      </c>
      <c r="AN844" s="54">
        <v>16</v>
      </c>
      <c r="AO844" s="3">
        <v>80</v>
      </c>
      <c r="AP844" s="3">
        <v>2020</v>
      </c>
      <c r="AQ844" s="3">
        <v>8</v>
      </c>
    </row>
    <row r="845" spans="1:43" x14ac:dyDescent="0.25">
      <c r="A845" s="3">
        <v>25027630</v>
      </c>
      <c r="B845" s="3" t="s">
        <v>3428</v>
      </c>
      <c r="C845" s="3">
        <v>8.8096490000000003</v>
      </c>
      <c r="D845" s="3">
        <v>-74.271017000000001</v>
      </c>
      <c r="E845" s="3">
        <v>21</v>
      </c>
      <c r="F845" s="3" t="s">
        <v>3369</v>
      </c>
      <c r="G845" s="3" t="s">
        <v>2158</v>
      </c>
      <c r="H845" s="54">
        <v>90</v>
      </c>
      <c r="I845" s="54">
        <v>1997</v>
      </c>
      <c r="J845" s="54">
        <v>9</v>
      </c>
      <c r="K845" s="3">
        <v>135</v>
      </c>
      <c r="L845" s="3">
        <v>1989</v>
      </c>
      <c r="M845" s="3">
        <v>20</v>
      </c>
      <c r="N845" s="54">
        <v>100</v>
      </c>
      <c r="O845" s="54">
        <v>1976</v>
      </c>
      <c r="P845" s="54">
        <v>3</v>
      </c>
      <c r="Q845" s="3">
        <v>120</v>
      </c>
      <c r="R845" s="3">
        <v>2013</v>
      </c>
      <c r="S845" s="3">
        <v>30</v>
      </c>
      <c r="T845" s="54">
        <v>135</v>
      </c>
      <c r="U845" s="54">
        <v>2024</v>
      </c>
      <c r="V845" s="54">
        <v>10</v>
      </c>
      <c r="W845" s="3">
        <v>170</v>
      </c>
      <c r="X845" s="3">
        <v>2011</v>
      </c>
      <c r="Y845" s="3">
        <v>6</v>
      </c>
      <c r="Z845" s="54">
        <v>135</v>
      </c>
      <c r="AA845" s="54">
        <v>1984</v>
      </c>
      <c r="AB845" s="54">
        <v>3</v>
      </c>
      <c r="AC845" s="3">
        <v>140</v>
      </c>
      <c r="AD845" s="3">
        <v>1981</v>
      </c>
      <c r="AE845" s="3">
        <v>25</v>
      </c>
      <c r="AF845" s="54">
        <v>138</v>
      </c>
      <c r="AG845" s="54">
        <v>2008</v>
      </c>
      <c r="AH845" s="54">
        <v>16</v>
      </c>
      <c r="AI845" s="3">
        <v>140</v>
      </c>
      <c r="AJ845" s="3">
        <v>2013</v>
      </c>
      <c r="AK845" s="3">
        <v>13</v>
      </c>
      <c r="AL845" s="54">
        <v>135</v>
      </c>
      <c r="AM845" s="54">
        <v>1974</v>
      </c>
      <c r="AN845" s="54">
        <v>8</v>
      </c>
      <c r="AO845" s="3">
        <v>132</v>
      </c>
      <c r="AP845" s="3">
        <v>1998</v>
      </c>
      <c r="AQ845" s="3">
        <v>28</v>
      </c>
    </row>
    <row r="846" spans="1:43" x14ac:dyDescent="0.25">
      <c r="A846" s="3">
        <v>25027910</v>
      </c>
      <c r="B846" s="3" t="s">
        <v>3429</v>
      </c>
      <c r="C846" s="3">
        <v>8.3409390000000005</v>
      </c>
      <c r="D846" s="3">
        <v>-74.557072000000005</v>
      </c>
      <c r="E846" s="3">
        <v>31</v>
      </c>
      <c r="F846" s="3" t="s">
        <v>187</v>
      </c>
      <c r="G846" s="3" t="s">
        <v>2158</v>
      </c>
      <c r="H846" s="54">
        <v>110</v>
      </c>
      <c r="I846" s="54">
        <v>1982</v>
      </c>
      <c r="J846" s="54">
        <v>1</v>
      </c>
      <c r="K846" s="3">
        <v>130</v>
      </c>
      <c r="L846" s="3">
        <v>2009</v>
      </c>
      <c r="M846" s="3">
        <v>25</v>
      </c>
      <c r="N846" s="54">
        <v>160</v>
      </c>
      <c r="O846" s="54">
        <v>1999</v>
      </c>
      <c r="P846" s="54">
        <v>15</v>
      </c>
      <c r="Q846" s="3">
        <v>160</v>
      </c>
      <c r="R846" s="3">
        <v>1997</v>
      </c>
      <c r="S846" s="3">
        <v>27</v>
      </c>
      <c r="T846" s="54">
        <v>146</v>
      </c>
      <c r="U846" s="54">
        <v>2005</v>
      </c>
      <c r="V846" s="54">
        <v>22</v>
      </c>
      <c r="W846" s="3">
        <v>150</v>
      </c>
      <c r="X846" s="3">
        <v>2010</v>
      </c>
      <c r="Y846" s="3">
        <v>19</v>
      </c>
      <c r="Z846" s="54">
        <v>171.6</v>
      </c>
      <c r="AA846" s="54">
        <v>1984</v>
      </c>
      <c r="AB846" s="54">
        <v>5</v>
      </c>
      <c r="AC846" s="3">
        <v>216</v>
      </c>
      <c r="AD846" s="3">
        <v>1998</v>
      </c>
      <c r="AE846" s="3">
        <v>14</v>
      </c>
      <c r="AF846" s="54">
        <v>230</v>
      </c>
      <c r="AG846" s="54">
        <v>1996</v>
      </c>
      <c r="AH846" s="54">
        <v>19</v>
      </c>
      <c r="AI846" s="3">
        <v>197.4</v>
      </c>
      <c r="AJ846" s="3">
        <v>1985</v>
      </c>
      <c r="AK846" s="3">
        <v>5</v>
      </c>
      <c r="AL846" s="54">
        <v>165</v>
      </c>
      <c r="AM846" s="54">
        <v>2003</v>
      </c>
      <c r="AN846" s="54">
        <v>24</v>
      </c>
      <c r="AO846" s="3">
        <v>137</v>
      </c>
      <c r="AP846" s="3">
        <v>1999</v>
      </c>
      <c r="AQ846" s="3">
        <v>15</v>
      </c>
    </row>
    <row r="847" spans="1:43" x14ac:dyDescent="0.25">
      <c r="A847" s="3">
        <v>26010020</v>
      </c>
      <c r="B847" s="3" t="s">
        <v>3430</v>
      </c>
      <c r="C847" s="3">
        <v>2.3433611110000001</v>
      </c>
      <c r="D847" s="3">
        <v>-76.495500000000007</v>
      </c>
      <c r="E847" s="3">
        <v>2419</v>
      </c>
      <c r="F847" s="3" t="s">
        <v>1618</v>
      </c>
      <c r="G847" s="3" t="s">
        <v>422</v>
      </c>
      <c r="H847" s="54">
        <v>68</v>
      </c>
      <c r="I847" s="54">
        <v>2014</v>
      </c>
      <c r="J847" s="54">
        <v>8</v>
      </c>
      <c r="K847" s="3">
        <v>104</v>
      </c>
      <c r="L847" s="3">
        <v>1972</v>
      </c>
      <c r="M847" s="3">
        <v>9</v>
      </c>
      <c r="N847" s="54">
        <v>90</v>
      </c>
      <c r="O847" s="54">
        <v>1971</v>
      </c>
      <c r="P847" s="54">
        <v>31</v>
      </c>
      <c r="Q847" s="3">
        <v>82.9</v>
      </c>
      <c r="R847" s="3">
        <v>2005</v>
      </c>
      <c r="S847" s="3">
        <v>23</v>
      </c>
      <c r="T847" s="54">
        <v>71</v>
      </c>
      <c r="U847" s="54">
        <v>1968</v>
      </c>
      <c r="V847" s="54">
        <v>7</v>
      </c>
      <c r="W847" s="3">
        <v>66</v>
      </c>
      <c r="X847" s="3">
        <v>1985</v>
      </c>
      <c r="Y847" s="3">
        <v>1</v>
      </c>
      <c r="Z847" s="54">
        <v>61</v>
      </c>
      <c r="AA847" s="54">
        <v>1973</v>
      </c>
      <c r="AB847" s="54">
        <v>21</v>
      </c>
      <c r="AC847" s="3">
        <v>41</v>
      </c>
      <c r="AD847" s="3">
        <v>1979</v>
      </c>
      <c r="AE847" s="3">
        <v>30</v>
      </c>
      <c r="AF847" s="54">
        <v>55</v>
      </c>
      <c r="AG847" s="54">
        <v>1977</v>
      </c>
      <c r="AH847" s="54">
        <v>20</v>
      </c>
      <c r="AI847" s="3">
        <v>67.7</v>
      </c>
      <c r="AJ847" s="3">
        <v>2022</v>
      </c>
      <c r="AK847" s="3">
        <v>21</v>
      </c>
      <c r="AL847" s="54">
        <v>97</v>
      </c>
      <c r="AM847" s="54">
        <v>2015</v>
      </c>
      <c r="AN847" s="54">
        <v>2</v>
      </c>
      <c r="AO847" s="3">
        <v>90</v>
      </c>
      <c r="AP847" s="3">
        <v>1962</v>
      </c>
      <c r="AQ847" s="3">
        <v>12</v>
      </c>
    </row>
    <row r="848" spans="1:43" x14ac:dyDescent="0.25">
      <c r="A848" s="3">
        <v>26010030</v>
      </c>
      <c r="B848" s="3" t="s">
        <v>3431</v>
      </c>
      <c r="C848" s="3">
        <v>2.3808611110000002</v>
      </c>
      <c r="D848" s="3">
        <v>-76.454777780000001</v>
      </c>
      <c r="E848" s="3">
        <v>2652</v>
      </c>
      <c r="F848" s="3" t="s">
        <v>1618</v>
      </c>
      <c r="G848" s="3" t="s">
        <v>422</v>
      </c>
      <c r="H848" s="54">
        <v>100</v>
      </c>
      <c r="I848" s="54">
        <v>2017</v>
      </c>
      <c r="J848" s="54">
        <v>20</v>
      </c>
      <c r="K848" s="3">
        <v>89</v>
      </c>
      <c r="L848" s="3">
        <v>2015</v>
      </c>
      <c r="M848" s="3">
        <v>8</v>
      </c>
      <c r="N848" s="54">
        <v>110</v>
      </c>
      <c r="O848" s="54">
        <v>2023</v>
      </c>
      <c r="P848" s="54">
        <v>23</v>
      </c>
      <c r="Q848" s="3">
        <v>115</v>
      </c>
      <c r="R848" s="3">
        <v>1975</v>
      </c>
      <c r="S848" s="3">
        <v>29</v>
      </c>
      <c r="T848" s="54">
        <v>105</v>
      </c>
      <c r="U848" s="54">
        <v>2024</v>
      </c>
      <c r="V848" s="54">
        <v>29</v>
      </c>
      <c r="W848" s="3">
        <v>63</v>
      </c>
      <c r="X848" s="3">
        <v>1997</v>
      </c>
      <c r="Y848" s="3">
        <v>27</v>
      </c>
      <c r="Z848" s="54">
        <v>56</v>
      </c>
      <c r="AA848" s="54">
        <v>1996</v>
      </c>
      <c r="AB848" s="54">
        <v>11</v>
      </c>
      <c r="AC848" s="3">
        <v>57</v>
      </c>
      <c r="AD848" s="3">
        <v>2025</v>
      </c>
      <c r="AE848" s="3">
        <v>7</v>
      </c>
      <c r="AF848" s="54">
        <v>90</v>
      </c>
      <c r="AG848" s="54">
        <v>1960</v>
      </c>
      <c r="AH848" s="54">
        <v>5</v>
      </c>
      <c r="AI848" s="3">
        <v>110</v>
      </c>
      <c r="AJ848" s="3">
        <v>2000</v>
      </c>
      <c r="AK848" s="3">
        <v>24</v>
      </c>
      <c r="AL848" s="54">
        <v>108</v>
      </c>
      <c r="AM848" s="54">
        <v>2015</v>
      </c>
      <c r="AN848" s="54">
        <v>6</v>
      </c>
      <c r="AO848" s="3">
        <v>118</v>
      </c>
      <c r="AP848" s="3">
        <v>1999</v>
      </c>
      <c r="AQ848" s="3">
        <v>22</v>
      </c>
    </row>
    <row r="849" spans="1:43" x14ac:dyDescent="0.25">
      <c r="A849" s="3">
        <v>26010100</v>
      </c>
      <c r="B849" s="3" t="s">
        <v>3432</v>
      </c>
      <c r="C849" s="3">
        <v>2.1915833330000001</v>
      </c>
      <c r="D849" s="3">
        <v>-76.482305556</v>
      </c>
      <c r="E849" s="3">
        <v>2470</v>
      </c>
      <c r="F849" s="3" t="s">
        <v>1618</v>
      </c>
      <c r="G849" s="3" t="s">
        <v>422</v>
      </c>
      <c r="H849" s="54">
        <v>31.6</v>
      </c>
      <c r="I849" s="54">
        <v>2021</v>
      </c>
      <c r="J849" s="54">
        <v>11</v>
      </c>
      <c r="K849" s="3">
        <v>34</v>
      </c>
      <c r="L849" s="3">
        <v>2017</v>
      </c>
      <c r="M849" s="3">
        <v>10</v>
      </c>
      <c r="N849" s="54">
        <v>53</v>
      </c>
      <c r="O849" s="54">
        <v>2023</v>
      </c>
      <c r="P849" s="54">
        <v>10</v>
      </c>
      <c r="Q849" s="3">
        <v>51.5</v>
      </c>
      <c r="R849" s="3">
        <v>2025</v>
      </c>
      <c r="S849" s="3">
        <v>5</v>
      </c>
      <c r="T849" s="54">
        <v>42</v>
      </c>
      <c r="U849" s="54">
        <v>2023</v>
      </c>
      <c r="V849" s="54">
        <v>24</v>
      </c>
      <c r="W849" s="3">
        <v>51</v>
      </c>
      <c r="X849" s="3">
        <v>2019</v>
      </c>
      <c r="Y849" s="3">
        <v>23</v>
      </c>
      <c r="Z849" s="54">
        <v>38</v>
      </c>
      <c r="AA849" s="54">
        <v>2017</v>
      </c>
      <c r="AB849" s="54">
        <v>25</v>
      </c>
      <c r="AC849" s="3">
        <v>42</v>
      </c>
      <c r="AD849" s="3">
        <v>2019</v>
      </c>
      <c r="AE849" s="3">
        <v>13</v>
      </c>
      <c r="AF849" s="54">
        <v>30</v>
      </c>
      <c r="AG849" s="54">
        <v>2018</v>
      </c>
      <c r="AH849" s="54">
        <v>14</v>
      </c>
      <c r="AI849" s="3">
        <v>32.299999999999997</v>
      </c>
      <c r="AJ849" s="3">
        <v>2022</v>
      </c>
      <c r="AK849" s="3">
        <v>21</v>
      </c>
      <c r="AL849" s="54">
        <v>37.700000000000003</v>
      </c>
      <c r="AM849" s="54">
        <v>2021</v>
      </c>
      <c r="AN849" s="54">
        <v>12</v>
      </c>
      <c r="AO849" s="3">
        <v>27</v>
      </c>
      <c r="AP849" s="3">
        <v>2023</v>
      </c>
      <c r="AQ849" s="3">
        <v>26</v>
      </c>
    </row>
    <row r="850" spans="1:43" x14ac:dyDescent="0.25">
      <c r="A850" s="3">
        <v>26015020</v>
      </c>
      <c r="B850" s="3" t="s">
        <v>3433</v>
      </c>
      <c r="C850" s="3">
        <v>2.1917219999999999</v>
      </c>
      <c r="D850" s="3">
        <v>-76.482028</v>
      </c>
      <c r="E850" s="3">
        <v>2900</v>
      </c>
      <c r="F850" s="3" t="s">
        <v>1618</v>
      </c>
      <c r="G850" s="3" t="s">
        <v>422</v>
      </c>
      <c r="H850" s="54">
        <v>38.6</v>
      </c>
      <c r="I850" s="54">
        <v>1968</v>
      </c>
      <c r="J850" s="54">
        <v>24</v>
      </c>
      <c r="K850" s="3">
        <v>44</v>
      </c>
      <c r="L850" s="3">
        <v>1974</v>
      </c>
      <c r="M850" s="3">
        <v>20</v>
      </c>
      <c r="N850" s="54">
        <v>97.2</v>
      </c>
      <c r="O850" s="54">
        <v>1967</v>
      </c>
      <c r="P850" s="54">
        <v>15</v>
      </c>
      <c r="Q850" s="3">
        <v>78</v>
      </c>
      <c r="R850" s="3">
        <v>1984</v>
      </c>
      <c r="S850" s="3">
        <v>1</v>
      </c>
      <c r="T850" s="54">
        <v>53.7</v>
      </c>
      <c r="U850" s="54">
        <v>1979</v>
      </c>
      <c r="V850" s="54">
        <v>31</v>
      </c>
      <c r="W850" s="3">
        <v>69.3</v>
      </c>
      <c r="X850" s="3">
        <v>1964</v>
      </c>
      <c r="Y850" s="3">
        <v>5</v>
      </c>
      <c r="Z850" s="54">
        <v>55.9</v>
      </c>
      <c r="AA850" s="54">
        <v>1971</v>
      </c>
      <c r="AB850" s="54">
        <v>7</v>
      </c>
      <c r="AC850" s="3">
        <v>26</v>
      </c>
      <c r="AD850" s="3">
        <v>1984</v>
      </c>
      <c r="AE850" s="3">
        <v>18</v>
      </c>
      <c r="AF850" s="54">
        <v>42.7</v>
      </c>
      <c r="AG850" s="54">
        <v>1967</v>
      </c>
      <c r="AH850" s="54">
        <v>29</v>
      </c>
      <c r="AI850" s="3">
        <v>40.6</v>
      </c>
      <c r="AJ850" s="3">
        <v>1967</v>
      </c>
      <c r="AK850" s="3">
        <v>10</v>
      </c>
      <c r="AL850" s="54">
        <v>48</v>
      </c>
      <c r="AM850" s="54">
        <v>1998</v>
      </c>
      <c r="AN850" s="54">
        <v>13</v>
      </c>
      <c r="AO850" s="3">
        <v>60</v>
      </c>
      <c r="AP850" s="3">
        <v>1992</v>
      </c>
      <c r="AQ850" s="3">
        <v>11</v>
      </c>
    </row>
    <row r="851" spans="1:43" x14ac:dyDescent="0.25">
      <c r="A851" s="3">
        <v>26017060</v>
      </c>
      <c r="B851" s="3" t="s">
        <v>3434</v>
      </c>
      <c r="C851" s="3">
        <v>2.2000000000000002</v>
      </c>
      <c r="D851" s="3">
        <v>-76.5</v>
      </c>
      <c r="E851" s="3">
        <v>2993</v>
      </c>
      <c r="F851" s="3" t="s">
        <v>1618</v>
      </c>
      <c r="G851" s="3" t="s">
        <v>422</v>
      </c>
      <c r="H851" s="54">
        <v>36.6</v>
      </c>
      <c r="I851" s="54">
        <v>2009</v>
      </c>
      <c r="J851" s="54">
        <v>7</v>
      </c>
      <c r="K851" s="3">
        <v>39</v>
      </c>
      <c r="L851" s="3">
        <v>2014</v>
      </c>
      <c r="M851" s="3">
        <v>4</v>
      </c>
      <c r="N851" s="54">
        <v>81.900000000000006</v>
      </c>
      <c r="O851" s="54">
        <v>2015</v>
      </c>
      <c r="P851" s="54">
        <v>17</v>
      </c>
      <c r="Q851" s="3">
        <v>60.4</v>
      </c>
      <c r="R851" s="3">
        <v>2008</v>
      </c>
      <c r="S851" s="3">
        <v>27</v>
      </c>
      <c r="T851" s="54">
        <v>42</v>
      </c>
      <c r="U851" s="54">
        <v>2011</v>
      </c>
      <c r="V851" s="54">
        <v>15</v>
      </c>
      <c r="W851" s="3">
        <v>26.8</v>
      </c>
      <c r="X851" s="3">
        <v>2015</v>
      </c>
      <c r="Y851" s="3">
        <v>23</v>
      </c>
      <c r="Z851" s="54">
        <v>38</v>
      </c>
      <c r="AA851" s="54">
        <v>2017</v>
      </c>
      <c r="AB851" s="54">
        <v>25</v>
      </c>
      <c r="AC851" s="3">
        <v>106</v>
      </c>
      <c r="AD851" s="3">
        <v>2012</v>
      </c>
      <c r="AE851" s="3">
        <v>26</v>
      </c>
      <c r="AF851" s="54">
        <v>44.3</v>
      </c>
      <c r="AG851" s="54">
        <v>2012</v>
      </c>
      <c r="AH851" s="54">
        <v>10</v>
      </c>
      <c r="AI851" s="3">
        <v>51.1</v>
      </c>
      <c r="AJ851" s="3">
        <v>2016</v>
      </c>
      <c r="AK851" s="3">
        <v>26</v>
      </c>
      <c r="AL851" s="54">
        <v>121.1</v>
      </c>
      <c r="AM851" s="54">
        <v>2013</v>
      </c>
      <c r="AN851" s="54">
        <v>24</v>
      </c>
      <c r="AO851" s="3">
        <v>39.1</v>
      </c>
      <c r="AP851" s="3">
        <v>2013</v>
      </c>
      <c r="AQ851" s="3">
        <v>17</v>
      </c>
    </row>
    <row r="852" spans="1:43" x14ac:dyDescent="0.25">
      <c r="A852" s="3">
        <v>26020020</v>
      </c>
      <c r="B852" s="3" t="s">
        <v>3435</v>
      </c>
      <c r="C852" s="3">
        <v>2.6246666670000001</v>
      </c>
      <c r="D852" s="3">
        <v>-76.349138890000006</v>
      </c>
      <c r="E852" s="3">
        <v>2446</v>
      </c>
      <c r="F852" s="3" t="s">
        <v>1625</v>
      </c>
      <c r="G852" s="3" t="s">
        <v>422</v>
      </c>
      <c r="H852" s="54">
        <v>71</v>
      </c>
      <c r="I852" s="54">
        <v>1974</v>
      </c>
      <c r="J852" s="54">
        <v>19</v>
      </c>
      <c r="K852" s="3">
        <v>120</v>
      </c>
      <c r="L852" s="3">
        <v>2001</v>
      </c>
      <c r="M852" s="3">
        <v>26</v>
      </c>
      <c r="N852" s="54">
        <v>130</v>
      </c>
      <c r="O852" s="54">
        <v>2023</v>
      </c>
      <c r="P852" s="54">
        <v>26</v>
      </c>
      <c r="Q852" s="3">
        <v>79</v>
      </c>
      <c r="R852" s="3">
        <v>2004</v>
      </c>
      <c r="S852" s="3">
        <v>15</v>
      </c>
      <c r="T852" s="54">
        <v>120</v>
      </c>
      <c r="U852" s="54">
        <v>2001</v>
      </c>
      <c r="V852" s="54">
        <v>9</v>
      </c>
      <c r="W852" s="3">
        <v>66</v>
      </c>
      <c r="X852" s="3">
        <v>2010</v>
      </c>
      <c r="Y852" s="3">
        <v>18</v>
      </c>
      <c r="Z852" s="54">
        <v>60</v>
      </c>
      <c r="AA852" s="54">
        <v>2001</v>
      </c>
      <c r="AB852" s="54">
        <v>19</v>
      </c>
      <c r="AC852" s="3">
        <v>34</v>
      </c>
      <c r="AD852" s="3">
        <v>1979</v>
      </c>
      <c r="AE852" s="3">
        <v>30</v>
      </c>
      <c r="AF852" s="54">
        <v>110</v>
      </c>
      <c r="AG852" s="54">
        <v>2001</v>
      </c>
      <c r="AH852" s="54">
        <v>27</v>
      </c>
      <c r="AI852" s="3">
        <v>70</v>
      </c>
      <c r="AJ852" s="3">
        <v>2011</v>
      </c>
      <c r="AK852" s="3">
        <v>6</v>
      </c>
      <c r="AL852" s="54">
        <v>90</v>
      </c>
      <c r="AM852" s="54">
        <v>2022</v>
      </c>
      <c r="AN852" s="54">
        <v>10</v>
      </c>
      <c r="AO852" s="3">
        <v>60</v>
      </c>
      <c r="AP852" s="3">
        <v>1975</v>
      </c>
      <c r="AQ852" s="3">
        <v>1</v>
      </c>
    </row>
    <row r="853" spans="1:43" x14ac:dyDescent="0.25">
      <c r="A853" s="3">
        <v>26020030</v>
      </c>
      <c r="B853" s="3" t="s">
        <v>3436</v>
      </c>
      <c r="C853" s="3">
        <v>2.642694444</v>
      </c>
      <c r="D853" s="3">
        <v>-76.536111109999993</v>
      </c>
      <c r="E853" s="3">
        <v>1872</v>
      </c>
      <c r="F853" s="3" t="s">
        <v>1613</v>
      </c>
      <c r="G853" s="3" t="s">
        <v>422</v>
      </c>
      <c r="H853" s="54">
        <v>121</v>
      </c>
      <c r="I853" s="54">
        <v>2022</v>
      </c>
      <c r="J853" s="54">
        <v>24</v>
      </c>
      <c r="K853" s="3">
        <v>145</v>
      </c>
      <c r="L853" s="3">
        <v>1987</v>
      </c>
      <c r="M853" s="3">
        <v>13</v>
      </c>
      <c r="N853" s="54">
        <v>107</v>
      </c>
      <c r="O853" s="54">
        <v>1981</v>
      </c>
      <c r="P853" s="54">
        <v>14</v>
      </c>
      <c r="Q853" s="3">
        <v>112</v>
      </c>
      <c r="R853" s="3">
        <v>2012</v>
      </c>
      <c r="S853" s="3">
        <v>16</v>
      </c>
      <c r="T853" s="54">
        <v>84</v>
      </c>
      <c r="U853" s="54">
        <v>2010</v>
      </c>
      <c r="V853" s="54">
        <v>2</v>
      </c>
      <c r="W853" s="3">
        <v>74</v>
      </c>
      <c r="X853" s="3">
        <v>2024</v>
      </c>
      <c r="Y853" s="3">
        <v>14</v>
      </c>
      <c r="Z853" s="54">
        <v>122</v>
      </c>
      <c r="AA853" s="54">
        <v>2010</v>
      </c>
      <c r="AB853" s="54">
        <v>5</v>
      </c>
      <c r="AC853" s="3">
        <v>45</v>
      </c>
      <c r="AD853" s="3">
        <v>1998</v>
      </c>
      <c r="AE853" s="3">
        <v>5</v>
      </c>
      <c r="AF853" s="54">
        <v>122</v>
      </c>
      <c r="AG853" s="54">
        <v>2013</v>
      </c>
      <c r="AH853" s="54">
        <v>29</v>
      </c>
      <c r="AI853" s="3">
        <v>207</v>
      </c>
      <c r="AJ853" s="3">
        <v>2010</v>
      </c>
      <c r="AK853" s="3">
        <v>29</v>
      </c>
      <c r="AL853" s="54">
        <v>129</v>
      </c>
      <c r="AM853" s="54">
        <v>2024</v>
      </c>
      <c r="AN853" s="54">
        <v>3</v>
      </c>
      <c r="AO853" s="3">
        <v>98</v>
      </c>
      <c r="AP853" s="3">
        <v>2024</v>
      </c>
      <c r="AQ853" s="3">
        <v>15</v>
      </c>
    </row>
    <row r="854" spans="1:43" x14ac:dyDescent="0.25">
      <c r="A854" s="3">
        <v>26020100</v>
      </c>
      <c r="B854" s="3" t="s">
        <v>3437</v>
      </c>
      <c r="C854" s="3">
        <v>3.0201944439999999</v>
      </c>
      <c r="D854" s="3">
        <v>-76.639083333000002</v>
      </c>
      <c r="E854" s="3">
        <v>1228</v>
      </c>
      <c r="F854" s="3" t="s">
        <v>1578</v>
      </c>
      <c r="G854" s="3" t="s">
        <v>422</v>
      </c>
      <c r="H854" s="54">
        <v>97</v>
      </c>
      <c r="I854" s="54">
        <v>2005</v>
      </c>
      <c r="J854" s="54">
        <v>9</v>
      </c>
      <c r="K854" s="3">
        <v>105</v>
      </c>
      <c r="L854" s="3">
        <v>2010</v>
      </c>
      <c r="M854" s="3">
        <v>22</v>
      </c>
      <c r="N854" s="54">
        <v>120</v>
      </c>
      <c r="O854" s="54">
        <v>2025</v>
      </c>
      <c r="P854" s="54">
        <v>17</v>
      </c>
      <c r="Q854" s="3">
        <v>105</v>
      </c>
      <c r="R854" s="3">
        <v>2006</v>
      </c>
      <c r="S854" s="3">
        <v>4</v>
      </c>
      <c r="T854" s="54">
        <v>140</v>
      </c>
      <c r="U854" s="54">
        <v>1983</v>
      </c>
      <c r="V854" s="54">
        <v>27</v>
      </c>
      <c r="W854" s="3">
        <v>170</v>
      </c>
      <c r="X854" s="3">
        <v>1995</v>
      </c>
      <c r="Y854" s="3">
        <v>6</v>
      </c>
      <c r="Z854" s="54">
        <v>90.8</v>
      </c>
      <c r="AA854" s="54">
        <v>1995</v>
      </c>
      <c r="AB854" s="54">
        <v>31</v>
      </c>
      <c r="AC854" s="3">
        <v>110</v>
      </c>
      <c r="AD854" s="3">
        <v>1998</v>
      </c>
      <c r="AE854" s="3">
        <v>10</v>
      </c>
      <c r="AF854" s="54">
        <v>90.2</v>
      </c>
      <c r="AG854" s="54">
        <v>1991</v>
      </c>
      <c r="AH854" s="54">
        <v>15</v>
      </c>
      <c r="AI854" s="3">
        <v>105</v>
      </c>
      <c r="AJ854" s="3">
        <v>1983</v>
      </c>
      <c r="AK854" s="3">
        <v>26</v>
      </c>
      <c r="AL854" s="54">
        <v>105</v>
      </c>
      <c r="AM854" s="54">
        <v>2012</v>
      </c>
      <c r="AN854" s="54">
        <v>4</v>
      </c>
      <c r="AO854" s="3">
        <v>94</v>
      </c>
      <c r="AP854" s="3">
        <v>1999</v>
      </c>
      <c r="AQ854" s="3">
        <v>1</v>
      </c>
    </row>
    <row r="855" spans="1:43" x14ac:dyDescent="0.25">
      <c r="A855" s="3">
        <v>26020120</v>
      </c>
      <c r="B855" s="3" t="s">
        <v>3438</v>
      </c>
      <c r="C855" s="3">
        <v>3.0300833329999999</v>
      </c>
      <c r="D855" s="3">
        <v>-76.406666666999996</v>
      </c>
      <c r="E855" s="3">
        <v>1136</v>
      </c>
      <c r="F855" s="3" t="s">
        <v>1587</v>
      </c>
      <c r="G855" s="3" t="s">
        <v>422</v>
      </c>
      <c r="H855" s="54">
        <v>124</v>
      </c>
      <c r="I855" s="54">
        <v>2017</v>
      </c>
      <c r="J855" s="54">
        <v>20</v>
      </c>
      <c r="K855" s="3">
        <v>132</v>
      </c>
      <c r="L855" s="3">
        <v>2020</v>
      </c>
      <c r="M855" s="3">
        <v>25</v>
      </c>
      <c r="N855" s="54">
        <v>136</v>
      </c>
      <c r="O855" s="54">
        <v>1978</v>
      </c>
      <c r="P855" s="54">
        <v>27</v>
      </c>
      <c r="Q855" s="3">
        <v>121</v>
      </c>
      <c r="R855" s="3">
        <v>1975</v>
      </c>
      <c r="S855" s="3">
        <v>1</v>
      </c>
      <c r="T855" s="54">
        <v>136</v>
      </c>
      <c r="U855" s="54">
        <v>1981</v>
      </c>
      <c r="V855" s="54">
        <v>13</v>
      </c>
      <c r="W855" s="3">
        <v>126</v>
      </c>
      <c r="X855" s="3">
        <v>2000</v>
      </c>
      <c r="Y855" s="3">
        <v>23</v>
      </c>
      <c r="Z855" s="54">
        <v>90</v>
      </c>
      <c r="AA855" s="54">
        <v>1995</v>
      </c>
      <c r="AB855" s="54">
        <v>19</v>
      </c>
      <c r="AC855" s="3">
        <v>118</v>
      </c>
      <c r="AD855" s="3">
        <v>1984</v>
      </c>
      <c r="AE855" s="3">
        <v>19</v>
      </c>
      <c r="AF855" s="54">
        <v>76</v>
      </c>
      <c r="AG855" s="54">
        <v>1998</v>
      </c>
      <c r="AH855" s="54">
        <v>21</v>
      </c>
      <c r="AI855" s="3">
        <v>132</v>
      </c>
      <c r="AJ855" s="3">
        <v>2023</v>
      </c>
      <c r="AK855" s="3">
        <v>10</v>
      </c>
      <c r="AL855" s="54">
        <v>113</v>
      </c>
      <c r="AM855" s="54">
        <v>1977</v>
      </c>
      <c r="AN855" s="54">
        <v>2</v>
      </c>
      <c r="AO855" s="3">
        <v>130</v>
      </c>
      <c r="AP855" s="3">
        <v>1982</v>
      </c>
      <c r="AQ855" s="3">
        <v>20</v>
      </c>
    </row>
    <row r="856" spans="1:43" x14ac:dyDescent="0.25">
      <c r="A856" s="3">
        <v>26020130</v>
      </c>
      <c r="B856" s="3" t="s">
        <v>3439</v>
      </c>
      <c r="C856" s="3">
        <v>2.541833333</v>
      </c>
      <c r="D856" s="3">
        <v>-76.418805559999996</v>
      </c>
      <c r="E856" s="3">
        <v>2427</v>
      </c>
      <c r="F856" s="3" t="s">
        <v>880</v>
      </c>
      <c r="G856" s="3" t="s">
        <v>422</v>
      </c>
      <c r="H856" s="54">
        <v>75.2</v>
      </c>
      <c r="I856" s="54">
        <v>1956</v>
      </c>
      <c r="J856" s="54">
        <v>3</v>
      </c>
      <c r="K856" s="3">
        <v>68</v>
      </c>
      <c r="L856" s="3">
        <v>2022</v>
      </c>
      <c r="M856" s="3">
        <v>19</v>
      </c>
      <c r="N856" s="54">
        <v>80</v>
      </c>
      <c r="O856" s="54">
        <v>1994</v>
      </c>
      <c r="P856" s="54">
        <v>30</v>
      </c>
      <c r="Q856" s="3">
        <v>76.2</v>
      </c>
      <c r="R856" s="3">
        <v>1963</v>
      </c>
      <c r="S856" s="3">
        <v>5</v>
      </c>
      <c r="T856" s="54">
        <v>63</v>
      </c>
      <c r="U856" s="54">
        <v>2014</v>
      </c>
      <c r="V856" s="54">
        <v>10</v>
      </c>
      <c r="W856" s="3">
        <v>80.3</v>
      </c>
      <c r="X856" s="3">
        <v>1962</v>
      </c>
      <c r="Y856" s="3">
        <v>25</v>
      </c>
      <c r="Z856" s="54">
        <v>59.3</v>
      </c>
      <c r="AA856" s="54">
        <v>1967</v>
      </c>
      <c r="AB856" s="54">
        <v>11</v>
      </c>
      <c r="AC856" s="3">
        <v>89</v>
      </c>
      <c r="AD856" s="3">
        <v>2017</v>
      </c>
      <c r="AE856" s="3">
        <v>18</v>
      </c>
      <c r="AF856" s="54">
        <v>67</v>
      </c>
      <c r="AG856" s="54">
        <v>1963</v>
      </c>
      <c r="AH856" s="54">
        <v>28</v>
      </c>
      <c r="AI856" s="3">
        <v>85.4</v>
      </c>
      <c r="AJ856" s="3">
        <v>1959</v>
      </c>
      <c r="AK856" s="3">
        <v>11</v>
      </c>
      <c r="AL856" s="54">
        <v>85</v>
      </c>
      <c r="AM856" s="54">
        <v>2022</v>
      </c>
      <c r="AN856" s="54">
        <v>28</v>
      </c>
      <c r="AO856" s="3">
        <v>77</v>
      </c>
      <c r="AP856" s="3">
        <v>1993</v>
      </c>
      <c r="AQ856" s="3">
        <v>27</v>
      </c>
    </row>
    <row r="857" spans="1:43" x14ac:dyDescent="0.25">
      <c r="A857" s="3">
        <v>26020160</v>
      </c>
      <c r="B857" s="3" t="s">
        <v>3440</v>
      </c>
      <c r="C857" s="3">
        <v>2.9451666670000001</v>
      </c>
      <c r="D857" s="3">
        <v>-76.651750000000007</v>
      </c>
      <c r="E857" s="3">
        <v>1441</v>
      </c>
      <c r="F857" s="3" t="s">
        <v>1578</v>
      </c>
      <c r="G857" s="3" t="s">
        <v>422</v>
      </c>
      <c r="H857" s="54">
        <v>107</v>
      </c>
      <c r="I857" s="54">
        <v>2009</v>
      </c>
      <c r="J857" s="54">
        <v>21</v>
      </c>
      <c r="K857" s="3">
        <v>82</v>
      </c>
      <c r="L857" s="3">
        <v>2013</v>
      </c>
      <c r="M857" s="3">
        <v>23</v>
      </c>
      <c r="N857" s="54">
        <v>97</v>
      </c>
      <c r="O857" s="54">
        <v>2008</v>
      </c>
      <c r="P857" s="54">
        <v>30</v>
      </c>
      <c r="Q857" s="3">
        <v>120</v>
      </c>
      <c r="R857" s="3">
        <v>1990</v>
      </c>
      <c r="S857" s="3">
        <v>4</v>
      </c>
      <c r="T857" s="54">
        <v>101</v>
      </c>
      <c r="U857" s="54">
        <v>1979</v>
      </c>
      <c r="V857" s="54">
        <v>22</v>
      </c>
      <c r="W857" s="3">
        <v>90</v>
      </c>
      <c r="X857" s="3">
        <v>1998</v>
      </c>
      <c r="Y857" s="3">
        <v>8</v>
      </c>
      <c r="Z857" s="54">
        <v>90</v>
      </c>
      <c r="AA857" s="54">
        <v>1973</v>
      </c>
      <c r="AB857" s="54">
        <v>26</v>
      </c>
      <c r="AC857" s="3">
        <v>82</v>
      </c>
      <c r="AD857" s="3">
        <v>2008</v>
      </c>
      <c r="AE857" s="3">
        <v>28</v>
      </c>
      <c r="AF857" s="54">
        <v>85</v>
      </c>
      <c r="AG857" s="54">
        <v>1974</v>
      </c>
      <c r="AH857" s="54">
        <v>23</v>
      </c>
      <c r="AI857" s="3">
        <v>90</v>
      </c>
      <c r="AJ857" s="3">
        <v>1999</v>
      </c>
      <c r="AK857" s="3">
        <v>26</v>
      </c>
      <c r="AL857" s="54">
        <v>100</v>
      </c>
      <c r="AM857" s="54">
        <v>1974</v>
      </c>
      <c r="AN857" s="54">
        <v>20</v>
      </c>
      <c r="AO857" s="3">
        <v>135</v>
      </c>
      <c r="AP857" s="3">
        <v>1978</v>
      </c>
      <c r="AQ857" s="3">
        <v>17</v>
      </c>
    </row>
    <row r="858" spans="1:43" x14ac:dyDescent="0.25">
      <c r="A858" s="3">
        <v>26020180</v>
      </c>
      <c r="B858" s="3" t="s">
        <v>3441</v>
      </c>
      <c r="C858" s="3">
        <v>2.4962499999999999</v>
      </c>
      <c r="D858" s="3">
        <v>-76.638361110000005</v>
      </c>
      <c r="E858" s="3">
        <v>1742</v>
      </c>
      <c r="F858" s="3" t="s">
        <v>1615</v>
      </c>
      <c r="G858" s="3" t="s">
        <v>422</v>
      </c>
      <c r="H858" s="54">
        <v>90</v>
      </c>
      <c r="I858" s="54">
        <v>2020</v>
      </c>
      <c r="J858" s="54">
        <v>20</v>
      </c>
      <c r="K858" s="3">
        <v>78</v>
      </c>
      <c r="L858" s="3">
        <v>2018</v>
      </c>
      <c r="M858" s="3">
        <v>20</v>
      </c>
      <c r="N858" s="54">
        <v>140</v>
      </c>
      <c r="O858" s="54">
        <v>1976</v>
      </c>
      <c r="P858" s="54">
        <v>24</v>
      </c>
      <c r="Q858" s="3">
        <v>93</v>
      </c>
      <c r="R858" s="3">
        <v>2008</v>
      </c>
      <c r="S858" s="3">
        <v>5</v>
      </c>
      <c r="T858" s="54">
        <v>103</v>
      </c>
      <c r="U858" s="54">
        <v>2016</v>
      </c>
      <c r="V858" s="54">
        <v>8</v>
      </c>
      <c r="W858" s="3">
        <v>81</v>
      </c>
      <c r="X858" s="3">
        <v>1997</v>
      </c>
      <c r="Y858" s="3">
        <v>6</v>
      </c>
      <c r="Z858" s="54">
        <v>73</v>
      </c>
      <c r="AA858" s="54">
        <v>2013</v>
      </c>
      <c r="AB858" s="54">
        <v>4</v>
      </c>
      <c r="AC858" s="3">
        <v>80</v>
      </c>
      <c r="AD858" s="3">
        <v>2006</v>
      </c>
      <c r="AE858" s="3">
        <v>18</v>
      </c>
      <c r="AF858" s="54">
        <v>121</v>
      </c>
      <c r="AG858" s="54">
        <v>1986</v>
      </c>
      <c r="AH858" s="54">
        <v>30</v>
      </c>
      <c r="AI858" s="3">
        <v>92</v>
      </c>
      <c r="AJ858" s="3">
        <v>2022</v>
      </c>
      <c r="AK858" s="3">
        <v>17</v>
      </c>
      <c r="AL858" s="54">
        <v>101</v>
      </c>
      <c r="AM858" s="54">
        <v>2008</v>
      </c>
      <c r="AN858" s="54">
        <v>23</v>
      </c>
      <c r="AO858" s="3">
        <v>114</v>
      </c>
      <c r="AP858" s="3">
        <v>2009</v>
      </c>
      <c r="AQ858" s="3">
        <v>6</v>
      </c>
    </row>
    <row r="859" spans="1:43" x14ac:dyDescent="0.25">
      <c r="A859" s="3">
        <v>26020200</v>
      </c>
      <c r="B859" s="3" t="s">
        <v>3442</v>
      </c>
      <c r="C859" s="3">
        <v>2.9611666670000001</v>
      </c>
      <c r="D859" s="3">
        <v>-76.489194440000006</v>
      </c>
      <c r="E859" s="3">
        <v>1197</v>
      </c>
      <c r="F859" s="3" t="s">
        <v>906</v>
      </c>
      <c r="G859" s="3" t="s">
        <v>422</v>
      </c>
      <c r="H859" s="54">
        <v>112</v>
      </c>
      <c r="I859" s="54">
        <v>1984</v>
      </c>
      <c r="J859" s="54">
        <v>1</v>
      </c>
      <c r="K859" s="3">
        <v>107</v>
      </c>
      <c r="L859" s="3">
        <v>1984</v>
      </c>
      <c r="M859" s="3">
        <v>2</v>
      </c>
      <c r="N859" s="54">
        <v>110</v>
      </c>
      <c r="O859" s="54">
        <v>2010</v>
      </c>
      <c r="P859" s="54">
        <v>30</v>
      </c>
      <c r="Q859" s="3">
        <v>125</v>
      </c>
      <c r="R859" s="3">
        <v>2000</v>
      </c>
      <c r="S859" s="3">
        <v>8</v>
      </c>
      <c r="T859" s="54">
        <v>118</v>
      </c>
      <c r="U859" s="54">
        <v>1981</v>
      </c>
      <c r="V859" s="54">
        <v>13</v>
      </c>
      <c r="W859" s="3">
        <v>80</v>
      </c>
      <c r="X859" s="3">
        <v>2025</v>
      </c>
      <c r="Y859" s="3">
        <v>12</v>
      </c>
      <c r="Z859" s="54">
        <v>135</v>
      </c>
      <c r="AA859" s="54">
        <v>2021</v>
      </c>
      <c r="AB859" s="54">
        <v>24</v>
      </c>
      <c r="AC859" s="3">
        <v>105</v>
      </c>
      <c r="AD859" s="3">
        <v>2020</v>
      </c>
      <c r="AE859" s="3">
        <v>14</v>
      </c>
      <c r="AF859" s="54">
        <v>140</v>
      </c>
      <c r="AG859" s="54">
        <v>1999</v>
      </c>
      <c r="AH859" s="54">
        <v>7</v>
      </c>
      <c r="AI859" s="3">
        <v>121</v>
      </c>
      <c r="AJ859" s="3">
        <v>1972</v>
      </c>
      <c r="AK859" s="3">
        <v>10</v>
      </c>
      <c r="AL859" s="54">
        <v>114</v>
      </c>
      <c r="AM859" s="54">
        <v>2003</v>
      </c>
      <c r="AN859" s="54">
        <v>20</v>
      </c>
      <c r="AO859" s="3">
        <v>100</v>
      </c>
      <c r="AP859" s="3">
        <v>2017</v>
      </c>
      <c r="AQ859" s="3">
        <v>9</v>
      </c>
    </row>
    <row r="860" spans="1:43" x14ac:dyDescent="0.25">
      <c r="A860" s="3">
        <v>26020220</v>
      </c>
      <c r="B860" s="3" t="s">
        <v>3443</v>
      </c>
      <c r="C860" s="3">
        <v>2.7694166670000002</v>
      </c>
      <c r="D860" s="3">
        <v>-76.624194439999997</v>
      </c>
      <c r="E860" s="3">
        <v>1692</v>
      </c>
      <c r="F860" s="3" t="s">
        <v>1606</v>
      </c>
      <c r="G860" s="3" t="s">
        <v>422</v>
      </c>
      <c r="H860" s="54">
        <v>90</v>
      </c>
      <c r="I860" s="54">
        <v>1982</v>
      </c>
      <c r="J860" s="54">
        <v>2</v>
      </c>
      <c r="K860" s="3">
        <v>98</v>
      </c>
      <c r="L860" s="3">
        <v>1999</v>
      </c>
      <c r="M860" s="3">
        <v>27</v>
      </c>
      <c r="N860" s="54">
        <v>105</v>
      </c>
      <c r="O860" s="54">
        <v>2007</v>
      </c>
      <c r="P860" s="54">
        <v>21</v>
      </c>
      <c r="Q860" s="3">
        <v>103</v>
      </c>
      <c r="R860" s="3">
        <v>1979</v>
      </c>
      <c r="S860" s="3">
        <v>4</v>
      </c>
      <c r="T860" s="54">
        <v>110</v>
      </c>
      <c r="U860" s="54">
        <v>2000</v>
      </c>
      <c r="V860" s="54">
        <v>6</v>
      </c>
      <c r="W860" s="3">
        <v>72</v>
      </c>
      <c r="X860" s="3">
        <v>1971</v>
      </c>
      <c r="Y860" s="3">
        <v>18</v>
      </c>
      <c r="Z860" s="54">
        <v>90</v>
      </c>
      <c r="AA860" s="54">
        <v>1991</v>
      </c>
      <c r="AB860" s="54">
        <v>29</v>
      </c>
      <c r="AC860" s="3">
        <v>118</v>
      </c>
      <c r="AD860" s="3">
        <v>2000</v>
      </c>
      <c r="AE860" s="3">
        <v>24</v>
      </c>
      <c r="AF860" s="54">
        <v>95</v>
      </c>
      <c r="AG860" s="54">
        <v>1986</v>
      </c>
      <c r="AH860" s="54">
        <v>24</v>
      </c>
      <c r="AI860" s="3">
        <v>104</v>
      </c>
      <c r="AJ860" s="3">
        <v>1984</v>
      </c>
      <c r="AK860" s="3">
        <v>27</v>
      </c>
      <c r="AL860" s="54">
        <v>104</v>
      </c>
      <c r="AM860" s="54">
        <v>1985</v>
      </c>
      <c r="AN860" s="54">
        <v>15</v>
      </c>
      <c r="AO860" s="3">
        <v>107</v>
      </c>
      <c r="AP860" s="3">
        <v>2017</v>
      </c>
      <c r="AQ860" s="3">
        <v>1</v>
      </c>
    </row>
    <row r="861" spans="1:43" x14ac:dyDescent="0.25">
      <c r="A861" s="3">
        <v>26020250</v>
      </c>
      <c r="B861" s="3" t="s">
        <v>3444</v>
      </c>
      <c r="C861" s="3">
        <v>2.9036944440000001</v>
      </c>
      <c r="D861" s="3">
        <v>-76.546972220000001</v>
      </c>
      <c r="E861" s="3">
        <v>1397</v>
      </c>
      <c r="F861" s="3" t="s">
        <v>906</v>
      </c>
      <c r="G861" s="3" t="s">
        <v>422</v>
      </c>
      <c r="H861" s="54">
        <v>130</v>
      </c>
      <c r="I861" s="54">
        <v>1999</v>
      </c>
      <c r="J861" s="54">
        <v>18</v>
      </c>
      <c r="K861" s="3">
        <v>95</v>
      </c>
      <c r="L861" s="3">
        <v>2008</v>
      </c>
      <c r="M861" s="3">
        <v>13</v>
      </c>
      <c r="N861" s="54">
        <v>90</v>
      </c>
      <c r="O861" s="54">
        <v>2001</v>
      </c>
      <c r="P861" s="54">
        <v>9</v>
      </c>
      <c r="Q861" s="3">
        <v>125</v>
      </c>
      <c r="R861" s="3">
        <v>2010</v>
      </c>
      <c r="S861" s="3">
        <v>25</v>
      </c>
      <c r="T861" s="54">
        <v>126</v>
      </c>
      <c r="U861" s="54">
        <v>1979</v>
      </c>
      <c r="V861" s="54">
        <v>25</v>
      </c>
      <c r="W861" s="3">
        <v>70</v>
      </c>
      <c r="X861" s="3">
        <v>2000</v>
      </c>
      <c r="Y861" s="3">
        <v>23</v>
      </c>
      <c r="Z861" s="54">
        <v>115</v>
      </c>
      <c r="AA861" s="54">
        <v>1998</v>
      </c>
      <c r="AB861" s="54">
        <v>3</v>
      </c>
      <c r="AC861" s="3">
        <v>83</v>
      </c>
      <c r="AD861" s="3">
        <v>2013</v>
      </c>
      <c r="AE861" s="3">
        <v>8</v>
      </c>
      <c r="AF861" s="54">
        <v>95</v>
      </c>
      <c r="AG861" s="54">
        <v>1992</v>
      </c>
      <c r="AH861" s="54">
        <v>13</v>
      </c>
      <c r="AI861" s="3">
        <v>90</v>
      </c>
      <c r="AJ861" s="3">
        <v>2009</v>
      </c>
      <c r="AK861" s="3">
        <v>11</v>
      </c>
      <c r="AL861" s="54">
        <v>110</v>
      </c>
      <c r="AM861" s="54">
        <v>2002</v>
      </c>
      <c r="AN861" s="54">
        <v>4</v>
      </c>
      <c r="AO861" s="3">
        <v>91</v>
      </c>
      <c r="AP861" s="3">
        <v>1990</v>
      </c>
      <c r="AQ861" s="3">
        <v>3</v>
      </c>
    </row>
    <row r="862" spans="1:43" x14ac:dyDescent="0.25">
      <c r="A862" s="3">
        <v>26020320</v>
      </c>
      <c r="B862" s="3" t="s">
        <v>3445</v>
      </c>
      <c r="C862" s="3">
        <v>2.3630833330000001</v>
      </c>
      <c r="D862" s="3">
        <v>-76.404055560000003</v>
      </c>
      <c r="E862" s="3">
        <v>3482</v>
      </c>
      <c r="F862" s="3" t="s">
        <v>1618</v>
      </c>
      <c r="G862" s="3" t="s">
        <v>422</v>
      </c>
      <c r="H862" s="54">
        <v>68</v>
      </c>
      <c r="I862" s="54">
        <v>1978</v>
      </c>
      <c r="J862" s="54">
        <v>12</v>
      </c>
      <c r="K862" s="3">
        <v>70</v>
      </c>
      <c r="L862" s="3">
        <v>2015</v>
      </c>
      <c r="M862" s="3">
        <v>8</v>
      </c>
      <c r="N862" s="54">
        <v>56</v>
      </c>
      <c r="O862" s="54">
        <v>2014</v>
      </c>
      <c r="P862" s="54">
        <v>2</v>
      </c>
      <c r="Q862" s="3">
        <v>114.5</v>
      </c>
      <c r="R862" s="3">
        <v>2003</v>
      </c>
      <c r="S862" s="3">
        <v>16</v>
      </c>
      <c r="T862" s="54">
        <v>120</v>
      </c>
      <c r="U862" s="54">
        <v>2011</v>
      </c>
      <c r="V862" s="54">
        <v>16</v>
      </c>
      <c r="W862" s="3">
        <v>31</v>
      </c>
      <c r="X862" s="3">
        <v>1972</v>
      </c>
      <c r="Y862" s="3">
        <v>30</v>
      </c>
      <c r="Z862" s="54">
        <v>80</v>
      </c>
      <c r="AA862" s="54">
        <v>1994</v>
      </c>
      <c r="AB862" s="54">
        <v>6</v>
      </c>
      <c r="AC862" s="3">
        <v>54.2</v>
      </c>
      <c r="AD862" s="3">
        <v>1996</v>
      </c>
      <c r="AE862" s="3">
        <v>6</v>
      </c>
      <c r="AF862" s="54">
        <v>43</v>
      </c>
      <c r="AG862" s="54">
        <v>1976</v>
      </c>
      <c r="AH862" s="54">
        <v>26</v>
      </c>
      <c r="AI862" s="3">
        <v>115</v>
      </c>
      <c r="AJ862" s="3">
        <v>2011</v>
      </c>
      <c r="AK862" s="3">
        <v>15</v>
      </c>
      <c r="AL862" s="54">
        <v>87</v>
      </c>
      <c r="AM862" s="54">
        <v>1981</v>
      </c>
      <c r="AN862" s="54">
        <v>30</v>
      </c>
      <c r="AO862" s="3">
        <v>77</v>
      </c>
      <c r="AP862" s="3">
        <v>2019</v>
      </c>
      <c r="AQ862" s="3">
        <v>13</v>
      </c>
    </row>
    <row r="863" spans="1:43" x14ac:dyDescent="0.25">
      <c r="A863" s="3">
        <v>26020390</v>
      </c>
      <c r="B863" s="3" t="s">
        <v>3446</v>
      </c>
      <c r="C863" s="3">
        <v>2.8538333329999999</v>
      </c>
      <c r="D863" s="3">
        <v>-76.588611110000002</v>
      </c>
      <c r="E863" s="3">
        <v>1546</v>
      </c>
      <c r="F863" s="3" t="s">
        <v>1578</v>
      </c>
      <c r="G863" s="3" t="s">
        <v>422</v>
      </c>
      <c r="H863" s="54">
        <v>78</v>
      </c>
      <c r="I863" s="54">
        <v>2005</v>
      </c>
      <c r="J863" s="54">
        <v>20</v>
      </c>
      <c r="K863" s="3">
        <v>119</v>
      </c>
      <c r="L863" s="3">
        <v>2014</v>
      </c>
      <c r="M863" s="3">
        <v>4</v>
      </c>
      <c r="N863" s="54">
        <v>92</v>
      </c>
      <c r="O863" s="54">
        <v>2016</v>
      </c>
      <c r="P863" s="54">
        <v>6</v>
      </c>
      <c r="Q863" s="3">
        <v>110</v>
      </c>
      <c r="R863" s="3">
        <v>1983</v>
      </c>
      <c r="S863" s="3">
        <v>17</v>
      </c>
      <c r="T863" s="54">
        <v>102.6</v>
      </c>
      <c r="U863" s="54">
        <v>1982</v>
      </c>
      <c r="V863" s="54">
        <v>20</v>
      </c>
      <c r="W863" s="3">
        <v>111</v>
      </c>
      <c r="X863" s="3">
        <v>2005</v>
      </c>
      <c r="Y863" s="3">
        <v>11</v>
      </c>
      <c r="Z863" s="54">
        <v>143</v>
      </c>
      <c r="AA863" s="54">
        <v>1998</v>
      </c>
      <c r="AB863" s="54">
        <v>3</v>
      </c>
      <c r="AC863" s="3">
        <v>73</v>
      </c>
      <c r="AD863" s="3">
        <v>2009</v>
      </c>
      <c r="AE863" s="3">
        <v>16</v>
      </c>
      <c r="AF863" s="54">
        <v>85</v>
      </c>
      <c r="AG863" s="54">
        <v>1986</v>
      </c>
      <c r="AH863" s="54">
        <v>24</v>
      </c>
      <c r="AI863" s="3">
        <v>122</v>
      </c>
      <c r="AJ863" s="3">
        <v>1979</v>
      </c>
      <c r="AK863" s="3">
        <v>16</v>
      </c>
      <c r="AL863" s="54">
        <v>100</v>
      </c>
      <c r="AM863" s="54">
        <v>1995</v>
      </c>
      <c r="AN863" s="54">
        <v>8</v>
      </c>
      <c r="AO863" s="3">
        <v>137</v>
      </c>
      <c r="AP863" s="3">
        <v>2019</v>
      </c>
      <c r="AQ863" s="3">
        <v>15</v>
      </c>
    </row>
    <row r="864" spans="1:43" x14ac:dyDescent="0.25">
      <c r="A864" s="3">
        <v>26020460</v>
      </c>
      <c r="B864" s="3" t="s">
        <v>3447</v>
      </c>
      <c r="C864" s="3">
        <v>2.4875833329999999</v>
      </c>
      <c r="D864" s="3">
        <v>-76.404666669999997</v>
      </c>
      <c r="E864" s="3">
        <v>2507</v>
      </c>
      <c r="F864" s="3" t="s">
        <v>880</v>
      </c>
      <c r="G864" s="3" t="s">
        <v>422</v>
      </c>
      <c r="H864" s="54">
        <v>80</v>
      </c>
      <c r="I864" s="54">
        <v>1992</v>
      </c>
      <c r="J864" s="54">
        <v>13</v>
      </c>
      <c r="K864" s="3">
        <v>63</v>
      </c>
      <c r="L864" s="3">
        <v>2009</v>
      </c>
      <c r="M864" s="3">
        <v>15</v>
      </c>
      <c r="N864" s="54">
        <v>90</v>
      </c>
      <c r="O864" s="54">
        <v>1989</v>
      </c>
      <c r="P864" s="54">
        <v>20</v>
      </c>
      <c r="Q864" s="3">
        <v>190</v>
      </c>
      <c r="R864" s="3">
        <v>2007</v>
      </c>
      <c r="S864" s="3">
        <v>19</v>
      </c>
      <c r="T864" s="54">
        <v>65</v>
      </c>
      <c r="U864" s="54">
        <v>1989</v>
      </c>
      <c r="V864" s="54">
        <v>4</v>
      </c>
      <c r="W864" s="3">
        <v>101</v>
      </c>
      <c r="X864" s="3">
        <v>1999</v>
      </c>
      <c r="Y864" s="3">
        <v>7</v>
      </c>
      <c r="Z864" s="54">
        <v>50</v>
      </c>
      <c r="AA864" s="54">
        <v>2022</v>
      </c>
      <c r="AB864" s="54">
        <v>25</v>
      </c>
      <c r="AC864" s="3">
        <v>32</v>
      </c>
      <c r="AD864" s="3">
        <v>2025</v>
      </c>
      <c r="AE864" s="3">
        <v>8</v>
      </c>
      <c r="AF864" s="54">
        <v>60</v>
      </c>
      <c r="AG864" s="54">
        <v>2022</v>
      </c>
      <c r="AH864" s="54">
        <v>22</v>
      </c>
      <c r="AI864" s="3">
        <v>65</v>
      </c>
      <c r="AJ864" s="3">
        <v>1987</v>
      </c>
      <c r="AK864" s="3">
        <v>1</v>
      </c>
      <c r="AL864" s="54">
        <v>90</v>
      </c>
      <c r="AM864" s="54">
        <v>1993</v>
      </c>
      <c r="AN864" s="54">
        <v>1</v>
      </c>
      <c r="AO864" s="3">
        <v>100</v>
      </c>
      <c r="AP864" s="3">
        <v>1988</v>
      </c>
      <c r="AQ864" s="3">
        <v>2</v>
      </c>
    </row>
    <row r="865" spans="1:43" x14ac:dyDescent="0.25">
      <c r="A865" s="3">
        <v>26020470</v>
      </c>
      <c r="B865" s="3" t="s">
        <v>3448</v>
      </c>
      <c r="C865" s="3">
        <v>3.0483611110000002</v>
      </c>
      <c r="D865" s="3">
        <v>-76.441416666999999</v>
      </c>
      <c r="E865" s="3">
        <v>1041</v>
      </c>
      <c r="F865" s="3" t="s">
        <v>906</v>
      </c>
      <c r="G865" s="3" t="s">
        <v>422</v>
      </c>
      <c r="H865" s="54">
        <v>97</v>
      </c>
      <c r="I865" s="54">
        <v>2012</v>
      </c>
      <c r="J865" s="54">
        <v>22</v>
      </c>
      <c r="K865" s="3">
        <v>85</v>
      </c>
      <c r="L865" s="3">
        <v>2012</v>
      </c>
      <c r="M865" s="3">
        <v>27</v>
      </c>
      <c r="N865" s="54">
        <v>80</v>
      </c>
      <c r="O865" s="54">
        <v>2006</v>
      </c>
      <c r="P865" s="54">
        <v>7</v>
      </c>
      <c r="Q865" s="3">
        <v>137</v>
      </c>
      <c r="R865" s="3">
        <v>2008</v>
      </c>
      <c r="S865" s="3">
        <v>6</v>
      </c>
      <c r="T865" s="54">
        <v>108</v>
      </c>
      <c r="U865" s="54">
        <v>2018</v>
      </c>
      <c r="V865" s="54">
        <v>13</v>
      </c>
      <c r="W865" s="3">
        <v>68</v>
      </c>
      <c r="X865" s="3">
        <v>2017</v>
      </c>
      <c r="Y865" s="3">
        <v>20</v>
      </c>
      <c r="Z865" s="54">
        <v>72</v>
      </c>
      <c r="AA865" s="54">
        <v>2023</v>
      </c>
      <c r="AB865" s="54">
        <v>3</v>
      </c>
      <c r="AC865" s="3">
        <v>70</v>
      </c>
      <c r="AD865" s="3">
        <v>2011</v>
      </c>
      <c r="AE865" s="3">
        <v>22</v>
      </c>
      <c r="AF865" s="54">
        <v>67</v>
      </c>
      <c r="AG865" s="54">
        <v>2025</v>
      </c>
      <c r="AH865" s="54">
        <v>18</v>
      </c>
      <c r="AI865" s="3">
        <v>105</v>
      </c>
      <c r="AJ865" s="3">
        <v>2025</v>
      </c>
      <c r="AK865" s="3">
        <v>16</v>
      </c>
      <c r="AL865" s="54">
        <v>111</v>
      </c>
      <c r="AM865" s="54">
        <v>2018</v>
      </c>
      <c r="AN865" s="54">
        <v>18</v>
      </c>
      <c r="AO865" s="3">
        <v>105</v>
      </c>
      <c r="AP865" s="3">
        <v>2020</v>
      </c>
      <c r="AQ865" s="3">
        <v>25</v>
      </c>
    </row>
    <row r="866" spans="1:43" x14ac:dyDescent="0.25">
      <c r="A866" s="3">
        <v>26025070</v>
      </c>
      <c r="B866" s="3" t="s">
        <v>3449</v>
      </c>
      <c r="C866" s="3">
        <v>2.5097499999999999</v>
      </c>
      <c r="D866" s="3">
        <v>-76.289055555999994</v>
      </c>
      <c r="E866" s="3">
        <v>3071</v>
      </c>
      <c r="F866" s="3" t="s">
        <v>880</v>
      </c>
      <c r="G866" s="3" t="s">
        <v>422</v>
      </c>
      <c r="H866" s="54">
        <v>40</v>
      </c>
      <c r="I866" s="54">
        <v>1993</v>
      </c>
      <c r="J866" s="54">
        <v>8</v>
      </c>
      <c r="K866" s="3">
        <v>45.5</v>
      </c>
      <c r="L866" s="3">
        <v>2020</v>
      </c>
      <c r="M866" s="3">
        <v>26</v>
      </c>
      <c r="N866" s="54">
        <v>35.9</v>
      </c>
      <c r="O866" s="54">
        <v>2020</v>
      </c>
      <c r="P866" s="54">
        <v>19</v>
      </c>
      <c r="Q866" s="3">
        <v>36</v>
      </c>
      <c r="R866" s="3">
        <v>1987</v>
      </c>
      <c r="S866" s="3">
        <v>2</v>
      </c>
      <c r="T866" s="54">
        <v>43.6</v>
      </c>
      <c r="U866" s="54">
        <v>2010</v>
      </c>
      <c r="V866" s="54">
        <v>30</v>
      </c>
      <c r="W866" s="3">
        <v>41.6</v>
      </c>
      <c r="X866" s="3">
        <v>1976</v>
      </c>
      <c r="Y866" s="3">
        <v>27</v>
      </c>
      <c r="Z866" s="54">
        <v>47.2</v>
      </c>
      <c r="AA866" s="54">
        <v>2022</v>
      </c>
      <c r="AB866" s="54">
        <v>3</v>
      </c>
      <c r="AC866" s="3">
        <v>25.4</v>
      </c>
      <c r="AD866" s="3">
        <v>2025</v>
      </c>
      <c r="AE866" s="3">
        <v>28</v>
      </c>
      <c r="AF866" s="54">
        <v>59.9</v>
      </c>
      <c r="AG866" s="54">
        <v>1982</v>
      </c>
      <c r="AH866" s="54">
        <v>27</v>
      </c>
      <c r="AI866" s="3">
        <v>40.6</v>
      </c>
      <c r="AJ866" s="3">
        <v>2000</v>
      </c>
      <c r="AK866" s="3">
        <v>24</v>
      </c>
      <c r="AL866" s="54">
        <v>59.9</v>
      </c>
      <c r="AM866" s="54">
        <v>2025</v>
      </c>
      <c r="AN866" s="54">
        <v>5</v>
      </c>
      <c r="AO866" s="3">
        <v>40.299999999999997</v>
      </c>
      <c r="AP866" s="3">
        <v>2013</v>
      </c>
      <c r="AQ866" s="3">
        <v>1</v>
      </c>
    </row>
    <row r="867" spans="1:43" x14ac:dyDescent="0.25">
      <c r="A867" s="3">
        <v>26025090</v>
      </c>
      <c r="B867" s="3" t="s">
        <v>3450</v>
      </c>
      <c r="C867" s="3">
        <v>2.5847500000000001</v>
      </c>
      <c r="D867" s="3">
        <v>-76.561833332999996</v>
      </c>
      <c r="E867" s="3">
        <v>1850</v>
      </c>
      <c r="F867" s="3" t="s">
        <v>889</v>
      </c>
      <c r="G867" s="3" t="s">
        <v>422</v>
      </c>
      <c r="H867" s="54">
        <v>106.6</v>
      </c>
      <c r="I867" s="54">
        <v>1983</v>
      </c>
      <c r="J867" s="54">
        <v>30</v>
      </c>
      <c r="K867" s="3">
        <v>108</v>
      </c>
      <c r="L867" s="3">
        <v>2013</v>
      </c>
      <c r="M867" s="3">
        <v>13</v>
      </c>
      <c r="N867" s="54">
        <v>81.3</v>
      </c>
      <c r="O867" s="54">
        <v>1993</v>
      </c>
      <c r="P867" s="54">
        <v>20</v>
      </c>
      <c r="Q867" s="3">
        <v>128.9</v>
      </c>
      <c r="R867" s="3">
        <v>2017</v>
      </c>
      <c r="S867" s="3">
        <v>25</v>
      </c>
      <c r="T867" s="54">
        <v>88.3</v>
      </c>
      <c r="U867" s="54">
        <v>1982</v>
      </c>
      <c r="V867" s="54">
        <v>18</v>
      </c>
      <c r="W867" s="3">
        <v>66.2</v>
      </c>
      <c r="X867" s="3">
        <v>2020</v>
      </c>
      <c r="Y867" s="3">
        <v>2</v>
      </c>
      <c r="Z867" s="54">
        <v>62</v>
      </c>
      <c r="AA867" s="54">
        <v>2010</v>
      </c>
      <c r="AB867" s="54">
        <v>6</v>
      </c>
      <c r="AC867" s="3">
        <v>70</v>
      </c>
      <c r="AD867" s="3">
        <v>2023</v>
      </c>
      <c r="AE867" s="3">
        <v>21</v>
      </c>
      <c r="AF867" s="54">
        <v>60.5</v>
      </c>
      <c r="AG867" s="54">
        <v>1982</v>
      </c>
      <c r="AH867" s="54">
        <v>27</v>
      </c>
      <c r="AI867" s="3">
        <v>116.9</v>
      </c>
      <c r="AJ867" s="3">
        <v>1973</v>
      </c>
      <c r="AK867" s="3">
        <v>31</v>
      </c>
      <c r="AL867" s="54">
        <v>127.5</v>
      </c>
      <c r="AM867" s="54">
        <v>1998</v>
      </c>
      <c r="AN867" s="54">
        <v>24</v>
      </c>
      <c r="AO867" s="3">
        <v>104</v>
      </c>
      <c r="AP867" s="3">
        <v>2017</v>
      </c>
      <c r="AQ867" s="3">
        <v>1</v>
      </c>
    </row>
    <row r="868" spans="1:43" x14ac:dyDescent="0.25">
      <c r="A868" s="3">
        <v>26025100</v>
      </c>
      <c r="B868" s="3" t="s">
        <v>3451</v>
      </c>
      <c r="C868" s="3">
        <v>2.6744722219999999</v>
      </c>
      <c r="D868" s="3">
        <v>-76.52633333</v>
      </c>
      <c r="E868" s="3">
        <v>1822</v>
      </c>
      <c r="F868" s="3" t="s">
        <v>1613</v>
      </c>
      <c r="G868" s="3" t="s">
        <v>422</v>
      </c>
      <c r="H868" s="54">
        <v>98.6</v>
      </c>
      <c r="I868" s="54">
        <v>2025</v>
      </c>
      <c r="J868" s="54">
        <v>7</v>
      </c>
      <c r="K868" s="3">
        <v>113.5</v>
      </c>
      <c r="L868" s="3">
        <v>2021</v>
      </c>
      <c r="M868" s="3">
        <v>21</v>
      </c>
      <c r="N868" s="54">
        <v>100.4</v>
      </c>
      <c r="O868" s="54">
        <v>1996</v>
      </c>
      <c r="P868" s="54">
        <v>13</v>
      </c>
      <c r="Q868" s="3">
        <v>89</v>
      </c>
      <c r="R868" s="3">
        <v>2010</v>
      </c>
      <c r="S868" s="3">
        <v>12</v>
      </c>
      <c r="T868" s="54">
        <v>115.6</v>
      </c>
      <c r="U868" s="54">
        <v>2013</v>
      </c>
      <c r="V868" s="54">
        <v>4</v>
      </c>
      <c r="W868" s="3">
        <v>48.9</v>
      </c>
      <c r="X868" s="3">
        <v>2017</v>
      </c>
      <c r="Y868" s="3">
        <v>11</v>
      </c>
      <c r="Z868" s="54">
        <v>53.5</v>
      </c>
      <c r="AA868" s="54">
        <v>2008</v>
      </c>
      <c r="AB868" s="54">
        <v>7</v>
      </c>
      <c r="AC868" s="3">
        <v>58.5</v>
      </c>
      <c r="AD868" s="3">
        <v>2010</v>
      </c>
      <c r="AE868" s="3">
        <v>31</v>
      </c>
      <c r="AF868" s="54">
        <v>63.1</v>
      </c>
      <c r="AG868" s="54">
        <v>2001</v>
      </c>
      <c r="AH868" s="54">
        <v>22</v>
      </c>
      <c r="AI868" s="3">
        <v>95.8</v>
      </c>
      <c r="AJ868" s="3">
        <v>2022</v>
      </c>
      <c r="AK868" s="3">
        <v>18</v>
      </c>
      <c r="AL868" s="54">
        <v>103.2</v>
      </c>
      <c r="AM868" s="54">
        <v>2011</v>
      </c>
      <c r="AN868" s="54">
        <v>17</v>
      </c>
      <c r="AO868" s="3">
        <v>87.7</v>
      </c>
      <c r="AP868" s="3">
        <v>1996</v>
      </c>
      <c r="AQ868" s="3">
        <v>6</v>
      </c>
    </row>
    <row r="869" spans="1:43" x14ac:dyDescent="0.25">
      <c r="A869" s="3">
        <v>26025110</v>
      </c>
      <c r="B869" s="3" t="s">
        <v>3452</v>
      </c>
      <c r="C869" s="3">
        <v>3.0753888890000001</v>
      </c>
      <c r="D869" s="3">
        <v>-76.556250000000006</v>
      </c>
      <c r="E869" s="3">
        <v>1009</v>
      </c>
      <c r="F869" s="3" t="s">
        <v>906</v>
      </c>
      <c r="G869" s="3" t="s">
        <v>422</v>
      </c>
      <c r="H869" s="54">
        <v>102.7</v>
      </c>
      <c r="I869" s="54">
        <v>2023</v>
      </c>
      <c r="J869" s="54">
        <v>9</v>
      </c>
      <c r="K869" s="3">
        <v>103.2</v>
      </c>
      <c r="L869" s="3">
        <v>2009</v>
      </c>
      <c r="M869" s="3">
        <v>13</v>
      </c>
      <c r="N869" s="54">
        <v>105.9</v>
      </c>
      <c r="O869" s="54">
        <v>2009</v>
      </c>
      <c r="P869" s="54">
        <v>22</v>
      </c>
      <c r="Q869" s="3">
        <v>100.4</v>
      </c>
      <c r="R869" s="3">
        <v>2017</v>
      </c>
      <c r="S869" s="3">
        <v>8</v>
      </c>
      <c r="T869" s="54">
        <v>88.2</v>
      </c>
      <c r="U869" s="54">
        <v>2008</v>
      </c>
      <c r="V869" s="54">
        <v>22</v>
      </c>
      <c r="W869" s="3">
        <v>107.6</v>
      </c>
      <c r="X869" s="3">
        <v>2021</v>
      </c>
      <c r="Y869" s="3">
        <v>14</v>
      </c>
      <c r="Z869" s="54">
        <v>63.9</v>
      </c>
      <c r="AA869" s="54">
        <v>2010</v>
      </c>
      <c r="AB869" s="54">
        <v>6</v>
      </c>
      <c r="AC869" s="3">
        <v>50.8</v>
      </c>
      <c r="AD869" s="3">
        <v>2003</v>
      </c>
      <c r="AE869" s="3">
        <v>1</v>
      </c>
      <c r="AF869" s="54">
        <v>77.400000000000006</v>
      </c>
      <c r="AG869" s="54">
        <v>2005</v>
      </c>
      <c r="AH869" s="54">
        <v>22</v>
      </c>
      <c r="AI869" s="3">
        <v>93.6</v>
      </c>
      <c r="AJ869" s="3">
        <v>2021</v>
      </c>
      <c r="AK869" s="3">
        <v>15</v>
      </c>
      <c r="AL869" s="54">
        <v>88.7</v>
      </c>
      <c r="AM869" s="54">
        <v>2020</v>
      </c>
      <c r="AN869" s="54">
        <v>29</v>
      </c>
      <c r="AO869" s="3">
        <v>89.2</v>
      </c>
      <c r="AP869" s="3">
        <v>2016</v>
      </c>
      <c r="AQ869" s="3">
        <v>29</v>
      </c>
    </row>
    <row r="870" spans="1:43" x14ac:dyDescent="0.25">
      <c r="A870" s="3">
        <v>26030030</v>
      </c>
      <c r="B870" s="3" t="s">
        <v>3453</v>
      </c>
      <c r="C870" s="3">
        <v>2.6406666670000001</v>
      </c>
      <c r="D870" s="3">
        <v>-76.909027780000002</v>
      </c>
      <c r="E870" s="3">
        <v>2658</v>
      </c>
      <c r="F870" s="3" t="s">
        <v>878</v>
      </c>
      <c r="G870" s="3" t="s">
        <v>422</v>
      </c>
      <c r="H870" s="54">
        <v>120.5</v>
      </c>
      <c r="I870" s="54">
        <v>2005</v>
      </c>
      <c r="J870" s="54">
        <v>14</v>
      </c>
      <c r="K870" s="3">
        <v>110</v>
      </c>
      <c r="L870" s="3">
        <v>1998</v>
      </c>
      <c r="M870" s="3">
        <v>8</v>
      </c>
      <c r="N870" s="54">
        <v>157.5</v>
      </c>
      <c r="O870" s="54">
        <v>2014</v>
      </c>
      <c r="P870" s="54">
        <v>4</v>
      </c>
      <c r="Q870" s="3">
        <v>122.1</v>
      </c>
      <c r="R870" s="3">
        <v>2003</v>
      </c>
      <c r="S870" s="3">
        <v>21</v>
      </c>
      <c r="T870" s="54">
        <v>101.2</v>
      </c>
      <c r="U870" s="54">
        <v>1998</v>
      </c>
      <c r="V870" s="54">
        <v>3</v>
      </c>
      <c r="W870" s="3">
        <v>101.4</v>
      </c>
      <c r="X870" s="3">
        <v>2017</v>
      </c>
      <c r="Y870" s="3">
        <v>10</v>
      </c>
      <c r="Z870" s="54">
        <v>93.3</v>
      </c>
      <c r="AA870" s="54">
        <v>2000</v>
      </c>
      <c r="AB870" s="54">
        <v>18</v>
      </c>
      <c r="AC870" s="3">
        <v>82.3</v>
      </c>
      <c r="AD870" s="3">
        <v>1999</v>
      </c>
      <c r="AE870" s="3">
        <v>6</v>
      </c>
      <c r="AF870" s="54">
        <v>77.900000000000006</v>
      </c>
      <c r="AG870" s="54">
        <v>2011</v>
      </c>
      <c r="AH870" s="54">
        <v>24</v>
      </c>
      <c r="AI870" s="3">
        <v>108.4</v>
      </c>
      <c r="AJ870" s="3">
        <v>1985</v>
      </c>
      <c r="AK870" s="3">
        <v>24</v>
      </c>
      <c r="AL870" s="54">
        <v>138.69999999999999</v>
      </c>
      <c r="AM870" s="54">
        <v>1996</v>
      </c>
      <c r="AN870" s="54">
        <v>8</v>
      </c>
      <c r="AO870" s="3">
        <v>167.1</v>
      </c>
      <c r="AP870" s="3">
        <v>2005</v>
      </c>
      <c r="AQ870" s="3">
        <v>17</v>
      </c>
    </row>
    <row r="871" spans="1:43" x14ac:dyDescent="0.25">
      <c r="A871" s="3">
        <v>26030050</v>
      </c>
      <c r="B871" s="3" t="s">
        <v>3454</v>
      </c>
      <c r="C871" s="3">
        <v>2.4559722220000002</v>
      </c>
      <c r="D871" s="3">
        <v>-76.811111109999999</v>
      </c>
      <c r="E871" s="3">
        <v>1742</v>
      </c>
      <c r="F871" s="3" t="s">
        <v>878</v>
      </c>
      <c r="G871" s="3" t="s">
        <v>422</v>
      </c>
      <c r="H871" s="54">
        <v>126</v>
      </c>
      <c r="I871" s="54">
        <v>2012</v>
      </c>
      <c r="J871" s="54">
        <v>16</v>
      </c>
      <c r="K871" s="3">
        <v>85</v>
      </c>
      <c r="L871" s="3">
        <v>2012</v>
      </c>
      <c r="M871" s="3">
        <v>21</v>
      </c>
      <c r="N871" s="54">
        <v>98</v>
      </c>
      <c r="O871" s="54">
        <v>2018</v>
      </c>
      <c r="P871" s="54">
        <v>18</v>
      </c>
      <c r="Q871" s="3">
        <v>119</v>
      </c>
      <c r="R871" s="3">
        <v>1983</v>
      </c>
      <c r="S871" s="3">
        <v>21</v>
      </c>
      <c r="T871" s="54">
        <v>86.5</v>
      </c>
      <c r="U871" s="54">
        <v>2007</v>
      </c>
      <c r="V871" s="54">
        <v>7</v>
      </c>
      <c r="W871" s="3">
        <v>75</v>
      </c>
      <c r="X871" s="3">
        <v>2021</v>
      </c>
      <c r="Y871" s="3">
        <v>9</v>
      </c>
      <c r="Z871" s="54">
        <v>75</v>
      </c>
      <c r="AA871" s="54">
        <v>1973</v>
      </c>
      <c r="AB871" s="54">
        <v>30</v>
      </c>
      <c r="AC871" s="3">
        <v>80</v>
      </c>
      <c r="AD871" s="3">
        <v>2012</v>
      </c>
      <c r="AE871" s="3">
        <v>16</v>
      </c>
      <c r="AF871" s="54">
        <v>98</v>
      </c>
      <c r="AG871" s="54">
        <v>2000</v>
      </c>
      <c r="AH871" s="54">
        <v>8</v>
      </c>
      <c r="AI871" s="3">
        <v>110</v>
      </c>
      <c r="AJ871" s="3">
        <v>2012</v>
      </c>
      <c r="AK871" s="3">
        <v>4</v>
      </c>
      <c r="AL871" s="54">
        <v>100.2</v>
      </c>
      <c r="AM871" s="54">
        <v>2017</v>
      </c>
      <c r="AN871" s="54">
        <v>26</v>
      </c>
      <c r="AO871" s="3">
        <v>101</v>
      </c>
      <c r="AP871" s="3">
        <v>1983</v>
      </c>
      <c r="AQ871" s="3">
        <v>4</v>
      </c>
    </row>
    <row r="872" spans="1:43" x14ac:dyDescent="0.25">
      <c r="A872" s="3">
        <v>26030060</v>
      </c>
      <c r="B872" s="3" t="s">
        <v>3455</v>
      </c>
      <c r="C872" s="3">
        <v>2.6255833329999998</v>
      </c>
      <c r="D872" s="3">
        <v>-76.853611110000003</v>
      </c>
      <c r="E872" s="3">
        <v>2171</v>
      </c>
      <c r="F872" s="3" t="s">
        <v>878</v>
      </c>
      <c r="G872" s="3" t="s">
        <v>422</v>
      </c>
      <c r="H872" s="54">
        <v>90</v>
      </c>
      <c r="I872" s="54">
        <v>1987</v>
      </c>
      <c r="J872" s="54">
        <v>25</v>
      </c>
      <c r="K872" s="3">
        <v>78</v>
      </c>
      <c r="L872" s="3">
        <v>1990</v>
      </c>
      <c r="M872" s="3">
        <v>5</v>
      </c>
      <c r="N872" s="54">
        <v>90</v>
      </c>
      <c r="O872" s="54">
        <v>1987</v>
      </c>
      <c r="P872" s="54">
        <v>6</v>
      </c>
      <c r="Q872" s="3">
        <v>100</v>
      </c>
      <c r="R872" s="3">
        <v>1975</v>
      </c>
      <c r="S872" s="3">
        <v>26</v>
      </c>
      <c r="T872" s="54">
        <v>76</v>
      </c>
      <c r="U872" s="54">
        <v>1993</v>
      </c>
      <c r="V872" s="54">
        <v>13</v>
      </c>
      <c r="W872" s="3">
        <v>59</v>
      </c>
      <c r="X872" s="3">
        <v>1996</v>
      </c>
      <c r="Y872" s="3">
        <v>19</v>
      </c>
      <c r="Z872" s="54">
        <v>62</v>
      </c>
      <c r="AA872" s="54">
        <v>1980</v>
      </c>
      <c r="AB872" s="54">
        <v>9</v>
      </c>
      <c r="AC872" s="3">
        <v>72</v>
      </c>
      <c r="AD872" s="3">
        <v>2008</v>
      </c>
      <c r="AE872" s="3">
        <v>31</v>
      </c>
      <c r="AF872" s="54">
        <v>90</v>
      </c>
      <c r="AG872" s="54">
        <v>2009</v>
      </c>
      <c r="AH872" s="54">
        <v>15</v>
      </c>
      <c r="AI872" s="3">
        <v>88</v>
      </c>
      <c r="AJ872" s="3">
        <v>1999</v>
      </c>
      <c r="AK872" s="3">
        <v>29</v>
      </c>
      <c r="AL872" s="54">
        <v>95</v>
      </c>
      <c r="AM872" s="54">
        <v>1998</v>
      </c>
      <c r="AN872" s="54">
        <v>7</v>
      </c>
      <c r="AO872" s="3">
        <v>88</v>
      </c>
      <c r="AP872" s="3">
        <v>1999</v>
      </c>
      <c r="AQ872" s="3">
        <v>14</v>
      </c>
    </row>
    <row r="873" spans="1:43" x14ac:dyDescent="0.25">
      <c r="A873" s="3">
        <v>26030070</v>
      </c>
      <c r="B873" s="3" t="s">
        <v>3456</v>
      </c>
      <c r="C873" s="3">
        <v>2.6974166670000002</v>
      </c>
      <c r="D873" s="3">
        <v>-76.754722220000005</v>
      </c>
      <c r="E873" s="3">
        <v>1246</v>
      </c>
      <c r="F873" s="3" t="s">
        <v>889</v>
      </c>
      <c r="G873" s="3" t="s">
        <v>422</v>
      </c>
      <c r="H873" s="54">
        <v>93</v>
      </c>
      <c r="I873" s="54">
        <v>2014</v>
      </c>
      <c r="J873" s="54">
        <v>6</v>
      </c>
      <c r="K873" s="3">
        <v>98</v>
      </c>
      <c r="L873" s="3">
        <v>2006</v>
      </c>
      <c r="M873" s="3">
        <v>24</v>
      </c>
      <c r="N873" s="54">
        <v>160</v>
      </c>
      <c r="O873" s="54">
        <v>1994</v>
      </c>
      <c r="P873" s="54">
        <v>12</v>
      </c>
      <c r="Q873" s="3">
        <v>100</v>
      </c>
      <c r="R873" s="3">
        <v>1985</v>
      </c>
      <c r="S873" s="3">
        <v>25</v>
      </c>
      <c r="T873" s="54">
        <v>96</v>
      </c>
      <c r="U873" s="54">
        <v>1976</v>
      </c>
      <c r="V873" s="54">
        <v>5</v>
      </c>
      <c r="W873" s="3">
        <v>87</v>
      </c>
      <c r="X873" s="3">
        <v>1991</v>
      </c>
      <c r="Y873" s="3">
        <v>15</v>
      </c>
      <c r="Z873" s="54">
        <v>96</v>
      </c>
      <c r="AA873" s="54">
        <v>2011</v>
      </c>
      <c r="AB873" s="54">
        <v>12</v>
      </c>
      <c r="AC873" s="3">
        <v>75</v>
      </c>
      <c r="AD873" s="3">
        <v>1995</v>
      </c>
      <c r="AE873" s="3">
        <v>15</v>
      </c>
      <c r="AF873" s="54">
        <v>95</v>
      </c>
      <c r="AG873" s="54">
        <v>1977</v>
      </c>
      <c r="AH873" s="54">
        <v>20</v>
      </c>
      <c r="AI873" s="3">
        <v>89</v>
      </c>
      <c r="AJ873" s="3">
        <v>1997</v>
      </c>
      <c r="AK873" s="3">
        <v>11</v>
      </c>
      <c r="AL873" s="54">
        <v>97</v>
      </c>
      <c r="AM873" s="54">
        <v>1978</v>
      </c>
      <c r="AN873" s="54">
        <v>7</v>
      </c>
      <c r="AO873" s="3">
        <v>130</v>
      </c>
      <c r="AP873" s="3">
        <v>2009</v>
      </c>
      <c r="AQ873" s="3">
        <v>12</v>
      </c>
    </row>
    <row r="874" spans="1:43" x14ac:dyDescent="0.25">
      <c r="A874" s="3">
        <v>26030080</v>
      </c>
      <c r="B874" s="3" t="s">
        <v>3457</v>
      </c>
      <c r="C874" s="3">
        <v>2.6228055559999999</v>
      </c>
      <c r="D874" s="3">
        <v>-76.895111110000002</v>
      </c>
      <c r="E874" s="3">
        <v>2502</v>
      </c>
      <c r="F874" s="3" t="s">
        <v>878</v>
      </c>
      <c r="G874" s="3" t="s">
        <v>422</v>
      </c>
      <c r="H874" s="54">
        <v>140</v>
      </c>
      <c r="I874" s="54">
        <v>2008</v>
      </c>
      <c r="J874" s="54">
        <v>20</v>
      </c>
      <c r="K874" s="3">
        <v>122</v>
      </c>
      <c r="L874" s="3">
        <v>2008</v>
      </c>
      <c r="M874" s="3">
        <v>9</v>
      </c>
      <c r="N874" s="54">
        <v>122</v>
      </c>
      <c r="O874" s="54">
        <v>2008</v>
      </c>
      <c r="P874" s="54">
        <v>9</v>
      </c>
      <c r="Q874" s="3">
        <v>81</v>
      </c>
      <c r="R874" s="3">
        <v>1990</v>
      </c>
      <c r="S874" s="3">
        <v>15</v>
      </c>
      <c r="T874" s="54">
        <v>85</v>
      </c>
      <c r="U874" s="54">
        <v>1977</v>
      </c>
      <c r="V874" s="54">
        <v>27</v>
      </c>
      <c r="W874" s="3">
        <v>107</v>
      </c>
      <c r="X874" s="3">
        <v>2006</v>
      </c>
      <c r="Y874" s="3">
        <v>23</v>
      </c>
      <c r="Z874" s="54">
        <v>58</v>
      </c>
      <c r="AA874" s="54">
        <v>2007</v>
      </c>
      <c r="AB874" s="54">
        <v>20</v>
      </c>
      <c r="AC874" s="3">
        <v>131</v>
      </c>
      <c r="AD874" s="3">
        <v>2008</v>
      </c>
      <c r="AE874" s="3">
        <v>20</v>
      </c>
      <c r="AF874" s="54">
        <v>89</v>
      </c>
      <c r="AG874" s="54">
        <v>2005</v>
      </c>
      <c r="AH874" s="54">
        <v>30</v>
      </c>
      <c r="AI874" s="3">
        <v>119</v>
      </c>
      <c r="AJ874" s="3">
        <v>2006</v>
      </c>
      <c r="AK874" s="3">
        <v>15</v>
      </c>
      <c r="AL874" s="54">
        <v>128</v>
      </c>
      <c r="AM874" s="54">
        <v>2008</v>
      </c>
      <c r="AN874" s="54">
        <v>10</v>
      </c>
      <c r="AO874" s="3">
        <v>137</v>
      </c>
      <c r="AP874" s="3">
        <v>2008</v>
      </c>
      <c r="AQ874" s="3">
        <v>4</v>
      </c>
    </row>
    <row r="875" spans="1:43" x14ac:dyDescent="0.25">
      <c r="A875" s="3">
        <v>26030090</v>
      </c>
      <c r="B875" s="3" t="s">
        <v>3458</v>
      </c>
      <c r="C875" s="3">
        <v>2.5150000000000001</v>
      </c>
      <c r="D875" s="3">
        <v>-76.829722219999994</v>
      </c>
      <c r="E875" s="3">
        <v>1628</v>
      </c>
      <c r="F875" s="3" t="s">
        <v>878</v>
      </c>
      <c r="G875" s="3" t="s">
        <v>422</v>
      </c>
      <c r="H875" s="54">
        <v>90</v>
      </c>
      <c r="I875" s="54">
        <v>1997</v>
      </c>
      <c r="J875" s="54">
        <v>18</v>
      </c>
      <c r="K875" s="3">
        <v>80</v>
      </c>
      <c r="L875" s="3">
        <v>1996</v>
      </c>
      <c r="M875" s="3">
        <v>7</v>
      </c>
      <c r="N875" s="54">
        <v>90</v>
      </c>
      <c r="O875" s="54">
        <v>2002</v>
      </c>
      <c r="P875" s="54">
        <v>22</v>
      </c>
      <c r="Q875" s="3">
        <v>130</v>
      </c>
      <c r="R875" s="3">
        <v>1983</v>
      </c>
      <c r="S875" s="3">
        <v>21</v>
      </c>
      <c r="T875" s="54">
        <v>100</v>
      </c>
      <c r="U875" s="54">
        <v>1986</v>
      </c>
      <c r="V875" s="54">
        <v>7</v>
      </c>
      <c r="W875" s="3">
        <v>90</v>
      </c>
      <c r="X875" s="3">
        <v>1996</v>
      </c>
      <c r="Y875" s="3">
        <v>18</v>
      </c>
      <c r="Z875" s="54">
        <v>90</v>
      </c>
      <c r="AA875" s="54">
        <v>1991</v>
      </c>
      <c r="AB875" s="54">
        <v>30</v>
      </c>
      <c r="AC875" s="3">
        <v>77.5</v>
      </c>
      <c r="AD875" s="3">
        <v>1984</v>
      </c>
      <c r="AE875" s="3">
        <v>24</v>
      </c>
      <c r="AF875" s="54">
        <v>80</v>
      </c>
      <c r="AG875" s="54">
        <v>1989</v>
      </c>
      <c r="AH875" s="54">
        <v>5</v>
      </c>
      <c r="AI875" s="3">
        <v>175</v>
      </c>
      <c r="AJ875" s="3">
        <v>2021</v>
      </c>
      <c r="AK875" s="3">
        <v>21</v>
      </c>
      <c r="AL875" s="54">
        <v>140</v>
      </c>
      <c r="AM875" s="54">
        <v>1999</v>
      </c>
      <c r="AN875" s="54">
        <v>15</v>
      </c>
      <c r="AO875" s="3">
        <v>106</v>
      </c>
      <c r="AP875" s="3">
        <v>1982</v>
      </c>
      <c r="AQ875" s="3">
        <v>19</v>
      </c>
    </row>
    <row r="876" spans="1:43" x14ac:dyDescent="0.25">
      <c r="A876" s="3">
        <v>26030150</v>
      </c>
      <c r="B876" s="3" t="s">
        <v>3459</v>
      </c>
      <c r="C876" s="3">
        <v>2.943333333</v>
      </c>
      <c r="D876" s="3">
        <v>-76.706944440000001</v>
      </c>
      <c r="E876" s="3">
        <v>1171</v>
      </c>
      <c r="F876" s="3" t="s">
        <v>926</v>
      </c>
      <c r="G876" s="3" t="s">
        <v>422</v>
      </c>
      <c r="H876" s="54">
        <v>104.3</v>
      </c>
      <c r="I876" s="54">
        <v>2014</v>
      </c>
      <c r="J876" s="54">
        <v>6</v>
      </c>
      <c r="K876" s="3">
        <v>69</v>
      </c>
      <c r="L876" s="3">
        <v>2018</v>
      </c>
      <c r="M876" s="3">
        <v>15</v>
      </c>
      <c r="N876" s="54">
        <v>76.900000000000006</v>
      </c>
      <c r="O876" s="54">
        <v>2022</v>
      </c>
      <c r="P876" s="54">
        <v>3</v>
      </c>
      <c r="Q876" s="3">
        <v>87.1</v>
      </c>
      <c r="R876" s="3">
        <v>2015</v>
      </c>
      <c r="S876" s="3">
        <v>18</v>
      </c>
      <c r="T876" s="54">
        <v>77</v>
      </c>
      <c r="U876" s="54">
        <v>2024</v>
      </c>
      <c r="V876" s="54">
        <v>4</v>
      </c>
      <c r="W876" s="3">
        <v>69.599999999999994</v>
      </c>
      <c r="X876" s="3">
        <v>2021</v>
      </c>
      <c r="Y876" s="3">
        <v>8</v>
      </c>
      <c r="Z876" s="54">
        <v>97.3</v>
      </c>
      <c r="AA876" s="54">
        <v>2023</v>
      </c>
      <c r="AB876" s="54">
        <v>6</v>
      </c>
      <c r="AC876" s="3">
        <v>79</v>
      </c>
      <c r="AD876" s="3">
        <v>2017</v>
      </c>
      <c r="AE876" s="3">
        <v>18</v>
      </c>
      <c r="AF876" s="54">
        <v>61.5</v>
      </c>
      <c r="AG876" s="54">
        <v>2018</v>
      </c>
      <c r="AH876" s="54">
        <v>15</v>
      </c>
      <c r="AI876" s="3">
        <v>73.5</v>
      </c>
      <c r="AJ876" s="3">
        <v>2013</v>
      </c>
      <c r="AK876" s="3">
        <v>11</v>
      </c>
      <c r="AL876" s="54">
        <v>74.7</v>
      </c>
      <c r="AM876" s="54">
        <v>2020</v>
      </c>
      <c r="AN876" s="54">
        <v>26</v>
      </c>
      <c r="AO876" s="3">
        <v>69</v>
      </c>
      <c r="AP876" s="3">
        <v>2014</v>
      </c>
      <c r="AQ876" s="3">
        <v>11</v>
      </c>
    </row>
    <row r="877" spans="1:43" x14ac:dyDescent="0.25">
      <c r="A877" s="3">
        <v>26040260</v>
      </c>
      <c r="B877" s="3" t="s">
        <v>3460</v>
      </c>
      <c r="C877" s="3">
        <v>2.9523611110000001</v>
      </c>
      <c r="D877" s="3">
        <v>-76.262222222000005</v>
      </c>
      <c r="E877" s="3">
        <v>1774</v>
      </c>
      <c r="F877" s="3" t="s">
        <v>1635</v>
      </c>
      <c r="G877" s="3" t="s">
        <v>422</v>
      </c>
      <c r="H877" s="54">
        <v>75</v>
      </c>
      <c r="I877" s="54">
        <v>2017</v>
      </c>
      <c r="J877" s="54">
        <v>17</v>
      </c>
      <c r="K877" s="3">
        <v>80</v>
      </c>
      <c r="L877" s="3">
        <v>2017</v>
      </c>
      <c r="M877" s="3">
        <v>11</v>
      </c>
      <c r="N877" s="54">
        <v>80</v>
      </c>
      <c r="O877" s="54">
        <v>2014</v>
      </c>
      <c r="P877" s="54">
        <v>8</v>
      </c>
      <c r="Q877" s="3">
        <v>90</v>
      </c>
      <c r="R877" s="3">
        <v>1995</v>
      </c>
      <c r="S877" s="3">
        <v>9</v>
      </c>
      <c r="T877" s="54">
        <v>63</v>
      </c>
      <c r="U877" s="54">
        <v>2023</v>
      </c>
      <c r="V877" s="54">
        <v>11</v>
      </c>
      <c r="W877" s="3">
        <v>55</v>
      </c>
      <c r="X877" s="3">
        <v>2011</v>
      </c>
      <c r="Y877" s="3">
        <v>29</v>
      </c>
      <c r="Z877" s="54">
        <v>54</v>
      </c>
      <c r="AA877" s="54">
        <v>2002</v>
      </c>
      <c r="AB877" s="54">
        <v>5</v>
      </c>
      <c r="AC877" s="3">
        <v>49</v>
      </c>
      <c r="AD877" s="3">
        <v>2020</v>
      </c>
      <c r="AE877" s="3">
        <v>29</v>
      </c>
      <c r="AF877" s="54">
        <v>56</v>
      </c>
      <c r="AG877" s="54">
        <v>2016</v>
      </c>
      <c r="AH877" s="54">
        <v>13</v>
      </c>
      <c r="AI877" s="3">
        <v>97</v>
      </c>
      <c r="AJ877" s="3">
        <v>2006</v>
      </c>
      <c r="AK877" s="3">
        <v>13</v>
      </c>
      <c r="AL877" s="54">
        <v>80</v>
      </c>
      <c r="AM877" s="54">
        <v>1998</v>
      </c>
      <c r="AN877" s="54">
        <v>24</v>
      </c>
      <c r="AO877" s="3">
        <v>94</v>
      </c>
      <c r="AP877" s="3">
        <v>2020</v>
      </c>
      <c r="AQ877" s="3">
        <v>25</v>
      </c>
    </row>
    <row r="878" spans="1:43" x14ac:dyDescent="0.25">
      <c r="A878" s="3">
        <v>26040290</v>
      </c>
      <c r="B878" s="3" t="s">
        <v>3461</v>
      </c>
      <c r="C878" s="3">
        <v>2.8805277779999998</v>
      </c>
      <c r="D878" s="3">
        <v>-76.407499999999999</v>
      </c>
      <c r="E878" s="3">
        <v>2093</v>
      </c>
      <c r="F878" s="3" t="s">
        <v>1586</v>
      </c>
      <c r="G878" s="3" t="s">
        <v>422</v>
      </c>
      <c r="H878" s="54">
        <v>80</v>
      </c>
      <c r="I878" s="54">
        <v>2008</v>
      </c>
      <c r="J878" s="54">
        <v>28</v>
      </c>
      <c r="K878" s="3">
        <v>95</v>
      </c>
      <c r="L878" s="3">
        <v>1983</v>
      </c>
      <c r="M878" s="3">
        <v>9</v>
      </c>
      <c r="N878" s="54">
        <v>103</v>
      </c>
      <c r="O878" s="54">
        <v>2004</v>
      </c>
      <c r="P878" s="54">
        <v>27</v>
      </c>
      <c r="Q878" s="3">
        <v>100</v>
      </c>
      <c r="R878" s="3">
        <v>2011</v>
      </c>
      <c r="S878" s="3">
        <v>11</v>
      </c>
      <c r="T878" s="54">
        <v>73</v>
      </c>
      <c r="U878" s="54">
        <v>1990</v>
      </c>
      <c r="V878" s="54">
        <v>2</v>
      </c>
      <c r="W878" s="3">
        <v>60</v>
      </c>
      <c r="X878" s="3">
        <v>2017</v>
      </c>
      <c r="Y878" s="3">
        <v>17</v>
      </c>
      <c r="Z878" s="54">
        <v>50</v>
      </c>
      <c r="AA878" s="54">
        <v>1995</v>
      </c>
      <c r="AB878" s="54">
        <v>26</v>
      </c>
      <c r="AC878" s="3">
        <v>59</v>
      </c>
      <c r="AD878" s="3">
        <v>1979</v>
      </c>
      <c r="AE878" s="3">
        <v>23</v>
      </c>
      <c r="AF878" s="54">
        <v>65</v>
      </c>
      <c r="AG878" s="54">
        <v>1991</v>
      </c>
      <c r="AH878" s="54">
        <v>26</v>
      </c>
      <c r="AI878" s="3">
        <v>90</v>
      </c>
      <c r="AJ878" s="3">
        <v>1987</v>
      </c>
      <c r="AK878" s="3">
        <v>21</v>
      </c>
      <c r="AL878" s="54">
        <v>85</v>
      </c>
      <c r="AM878" s="54">
        <v>1974</v>
      </c>
      <c r="AN878" s="54">
        <v>8</v>
      </c>
      <c r="AO878" s="3">
        <v>95</v>
      </c>
      <c r="AP878" s="3">
        <v>1977</v>
      </c>
      <c r="AQ878" s="3">
        <v>31</v>
      </c>
    </row>
    <row r="879" spans="1:43" x14ac:dyDescent="0.25">
      <c r="A879" s="3">
        <v>26040310</v>
      </c>
      <c r="B879" s="3" t="s">
        <v>3462</v>
      </c>
      <c r="C879" s="3">
        <v>3.0706111109999998</v>
      </c>
      <c r="D879" s="3">
        <v>-76.377833332999998</v>
      </c>
      <c r="E879" s="3">
        <v>1090</v>
      </c>
      <c r="F879" s="3" t="s">
        <v>1587</v>
      </c>
      <c r="G879" s="3" t="s">
        <v>422</v>
      </c>
      <c r="H879" s="54">
        <v>88</v>
      </c>
      <c r="I879" s="54">
        <v>2004</v>
      </c>
      <c r="J879" s="54">
        <v>5</v>
      </c>
      <c r="K879" s="3">
        <v>90</v>
      </c>
      <c r="L879" s="3">
        <v>1987</v>
      </c>
      <c r="M879" s="3">
        <v>12</v>
      </c>
      <c r="N879" s="54">
        <v>90</v>
      </c>
      <c r="O879" s="54">
        <v>2008</v>
      </c>
      <c r="P879" s="54">
        <v>5</v>
      </c>
      <c r="Q879" s="3">
        <v>129.30000000000001</v>
      </c>
      <c r="R879" s="3">
        <v>1978</v>
      </c>
      <c r="S879" s="3">
        <v>14</v>
      </c>
      <c r="T879" s="54">
        <v>96</v>
      </c>
      <c r="U879" s="54">
        <v>1971</v>
      </c>
      <c r="V879" s="54">
        <v>15</v>
      </c>
      <c r="W879" s="3">
        <v>100</v>
      </c>
      <c r="X879" s="3">
        <v>1978</v>
      </c>
      <c r="Y879" s="3">
        <v>1</v>
      </c>
      <c r="Z879" s="54">
        <v>115</v>
      </c>
      <c r="AA879" s="54">
        <v>2004</v>
      </c>
      <c r="AB879" s="54">
        <v>12</v>
      </c>
      <c r="AC879" s="3">
        <v>83</v>
      </c>
      <c r="AD879" s="3">
        <v>1984</v>
      </c>
      <c r="AE879" s="3">
        <v>19</v>
      </c>
      <c r="AF879" s="54">
        <v>75</v>
      </c>
      <c r="AG879" s="54">
        <v>1989</v>
      </c>
      <c r="AH879" s="54">
        <v>3</v>
      </c>
      <c r="AI879" s="3">
        <v>108</v>
      </c>
      <c r="AJ879" s="3">
        <v>1982</v>
      </c>
      <c r="AK879" s="3">
        <v>14</v>
      </c>
      <c r="AL879" s="54">
        <v>90</v>
      </c>
      <c r="AM879" s="54">
        <v>1993</v>
      </c>
      <c r="AN879" s="54">
        <v>18</v>
      </c>
      <c r="AO879" s="3">
        <v>108</v>
      </c>
      <c r="AP879" s="3">
        <v>1981</v>
      </c>
      <c r="AQ879" s="3">
        <v>5</v>
      </c>
    </row>
    <row r="880" spans="1:43" x14ac:dyDescent="0.25">
      <c r="A880" s="3">
        <v>26045010</v>
      </c>
      <c r="B880" s="3" t="s">
        <v>3463</v>
      </c>
      <c r="C880" s="3">
        <v>3.262805556</v>
      </c>
      <c r="D880" s="3">
        <v>-76.414472219999993</v>
      </c>
      <c r="E880" s="3">
        <v>983</v>
      </c>
      <c r="F880" s="3" t="s">
        <v>1617</v>
      </c>
      <c r="G880" s="3" t="s">
        <v>422</v>
      </c>
      <c r="H880" s="54">
        <v>70</v>
      </c>
      <c r="I880" s="54">
        <v>2017</v>
      </c>
      <c r="J880" s="54">
        <v>7</v>
      </c>
      <c r="K880" s="3">
        <v>82.7</v>
      </c>
      <c r="L880" s="3">
        <v>1994</v>
      </c>
      <c r="M880" s="3">
        <v>5</v>
      </c>
      <c r="N880" s="54">
        <v>80.5</v>
      </c>
      <c r="O880" s="54">
        <v>1995</v>
      </c>
      <c r="P880" s="54">
        <v>21</v>
      </c>
      <c r="Q880" s="3">
        <v>97</v>
      </c>
      <c r="R880" s="3">
        <v>2012</v>
      </c>
      <c r="S880" s="3">
        <v>18</v>
      </c>
      <c r="T880" s="54">
        <v>94.3</v>
      </c>
      <c r="U880" s="54">
        <v>1979</v>
      </c>
      <c r="V880" s="54">
        <v>14</v>
      </c>
      <c r="W880" s="3">
        <v>69.5</v>
      </c>
      <c r="X880" s="3">
        <v>1981</v>
      </c>
      <c r="Y880" s="3">
        <v>8</v>
      </c>
      <c r="Z880" s="54">
        <v>54</v>
      </c>
      <c r="AA880" s="54">
        <v>2002</v>
      </c>
      <c r="AB880" s="54">
        <v>5</v>
      </c>
      <c r="AC880" s="3">
        <v>54</v>
      </c>
      <c r="AD880" s="3">
        <v>1984</v>
      </c>
      <c r="AE880" s="3">
        <v>3</v>
      </c>
      <c r="AF880" s="54">
        <v>90</v>
      </c>
      <c r="AG880" s="54">
        <v>2016</v>
      </c>
      <c r="AH880" s="54">
        <v>6</v>
      </c>
      <c r="AI880" s="3">
        <v>90</v>
      </c>
      <c r="AJ880" s="3">
        <v>2013</v>
      </c>
      <c r="AK880" s="3">
        <v>29</v>
      </c>
      <c r="AL880" s="54">
        <v>67</v>
      </c>
      <c r="AM880" s="54">
        <v>1993</v>
      </c>
      <c r="AN880" s="54">
        <v>4</v>
      </c>
      <c r="AO880" s="3">
        <v>69.599999999999994</v>
      </c>
      <c r="AP880" s="3">
        <v>1981</v>
      </c>
      <c r="AQ880" s="3">
        <v>5</v>
      </c>
    </row>
    <row r="881" spans="1:43" x14ac:dyDescent="0.25">
      <c r="A881" s="3">
        <v>26050060</v>
      </c>
      <c r="B881" s="3" t="s">
        <v>3464</v>
      </c>
      <c r="C881" s="3">
        <v>2.9545555559999999</v>
      </c>
      <c r="D881" s="3">
        <v>-76.696111110999993</v>
      </c>
      <c r="E881" s="3">
        <v>1095</v>
      </c>
      <c r="F881" s="3" t="s">
        <v>926</v>
      </c>
      <c r="G881" s="3" t="s">
        <v>422</v>
      </c>
      <c r="H881" s="54">
        <v>87</v>
      </c>
      <c r="I881" s="54">
        <v>2014</v>
      </c>
      <c r="J881" s="54">
        <v>6</v>
      </c>
      <c r="K881" s="3">
        <v>95</v>
      </c>
      <c r="L881" s="3">
        <v>1972</v>
      </c>
      <c r="M881" s="3">
        <v>7</v>
      </c>
      <c r="N881" s="54">
        <v>130</v>
      </c>
      <c r="O881" s="54">
        <v>1994</v>
      </c>
      <c r="P881" s="54">
        <v>29</v>
      </c>
      <c r="Q881" s="3">
        <v>95</v>
      </c>
      <c r="R881" s="3">
        <v>1990</v>
      </c>
      <c r="S881" s="3">
        <v>23</v>
      </c>
      <c r="T881" s="54">
        <v>95</v>
      </c>
      <c r="U881" s="54">
        <v>1983</v>
      </c>
      <c r="V881" s="54">
        <v>26</v>
      </c>
      <c r="W881" s="3">
        <v>90</v>
      </c>
      <c r="X881" s="3">
        <v>1967</v>
      </c>
      <c r="Y881" s="3">
        <v>4</v>
      </c>
      <c r="Z881" s="54">
        <v>86</v>
      </c>
      <c r="AA881" s="54">
        <v>1967</v>
      </c>
      <c r="AB881" s="54">
        <v>12</v>
      </c>
      <c r="AC881" s="3">
        <v>90</v>
      </c>
      <c r="AD881" s="3">
        <v>1968</v>
      </c>
      <c r="AE881" s="3">
        <v>31</v>
      </c>
      <c r="AF881" s="54">
        <v>83</v>
      </c>
      <c r="AG881" s="54">
        <v>1968</v>
      </c>
      <c r="AH881" s="54">
        <v>30</v>
      </c>
      <c r="AI881" s="3">
        <v>111</v>
      </c>
      <c r="AJ881" s="3">
        <v>1982</v>
      </c>
      <c r="AK881" s="3">
        <v>7</v>
      </c>
      <c r="AL881" s="54">
        <v>96</v>
      </c>
      <c r="AM881" s="54">
        <v>1967</v>
      </c>
      <c r="AN881" s="54">
        <v>15</v>
      </c>
      <c r="AO881" s="3">
        <v>90</v>
      </c>
      <c r="AP881" s="3">
        <v>1964</v>
      </c>
      <c r="AQ881" s="3">
        <v>10</v>
      </c>
    </row>
    <row r="882" spans="1:43" x14ac:dyDescent="0.25">
      <c r="A882" s="3">
        <v>26050270</v>
      </c>
      <c r="B882" s="3" t="s">
        <v>3465</v>
      </c>
      <c r="C882" s="3">
        <v>3.115638889</v>
      </c>
      <c r="D882" s="3">
        <v>-76.719416670000001</v>
      </c>
      <c r="E882" s="3">
        <v>1156</v>
      </c>
      <c r="F882" s="3" t="s">
        <v>1578</v>
      </c>
      <c r="G882" s="3" t="s">
        <v>422</v>
      </c>
      <c r="H882" s="54">
        <v>110</v>
      </c>
      <c r="I882" s="54">
        <v>2008</v>
      </c>
      <c r="J882" s="54">
        <v>19</v>
      </c>
      <c r="K882" s="3">
        <v>112</v>
      </c>
      <c r="L882" s="3">
        <v>2005</v>
      </c>
      <c r="M882" s="3">
        <v>10</v>
      </c>
      <c r="N882" s="54">
        <v>95</v>
      </c>
      <c r="O882" s="54">
        <v>2006</v>
      </c>
      <c r="P882" s="54">
        <v>26</v>
      </c>
      <c r="Q882" s="3">
        <v>105</v>
      </c>
      <c r="R882" s="3">
        <v>1998</v>
      </c>
      <c r="S882" s="3">
        <v>3</v>
      </c>
      <c r="T882" s="54">
        <v>143</v>
      </c>
      <c r="U882" s="54">
        <v>1989</v>
      </c>
      <c r="V882" s="54">
        <v>5</v>
      </c>
      <c r="W882" s="3">
        <v>100</v>
      </c>
      <c r="X882" s="3">
        <v>1984</v>
      </c>
      <c r="Y882" s="3">
        <v>3</v>
      </c>
      <c r="Z882" s="54">
        <v>82</v>
      </c>
      <c r="AA882" s="54">
        <v>2006</v>
      </c>
      <c r="AB882" s="54">
        <v>24</v>
      </c>
      <c r="AC882" s="3">
        <v>91</v>
      </c>
      <c r="AD882" s="3">
        <v>2013</v>
      </c>
      <c r="AE882" s="3">
        <v>25</v>
      </c>
      <c r="AF882" s="54">
        <v>110</v>
      </c>
      <c r="AG882" s="54">
        <v>1997</v>
      </c>
      <c r="AH882" s="54">
        <v>26</v>
      </c>
      <c r="AI882" s="3">
        <v>99</v>
      </c>
      <c r="AJ882" s="3">
        <v>2002</v>
      </c>
      <c r="AK882" s="3">
        <v>21</v>
      </c>
      <c r="AL882" s="54">
        <v>97</v>
      </c>
      <c r="AM882" s="54">
        <v>2005</v>
      </c>
      <c r="AN882" s="54">
        <v>9</v>
      </c>
      <c r="AO882" s="3">
        <v>95</v>
      </c>
      <c r="AP882" s="3">
        <v>1999</v>
      </c>
      <c r="AQ882" s="3">
        <v>11</v>
      </c>
    </row>
    <row r="883" spans="1:43" x14ac:dyDescent="0.25">
      <c r="A883" s="3">
        <v>26055120</v>
      </c>
      <c r="B883" s="3" t="s">
        <v>3466</v>
      </c>
      <c r="C883" s="3">
        <v>3.3780000000000001</v>
      </c>
      <c r="D883" s="3">
        <v>-76.53388889</v>
      </c>
      <c r="E883" s="3">
        <v>996</v>
      </c>
      <c r="F883" s="3" t="s">
        <v>2362</v>
      </c>
      <c r="G883" s="3" t="s">
        <v>864</v>
      </c>
      <c r="H883" s="54">
        <v>65.3</v>
      </c>
      <c r="I883" s="54">
        <v>2001</v>
      </c>
      <c r="J883" s="54">
        <v>22</v>
      </c>
      <c r="K883" s="3">
        <v>72.099999999999994</v>
      </c>
      <c r="L883" s="3">
        <v>2025</v>
      </c>
      <c r="M883" s="3">
        <v>20</v>
      </c>
      <c r="N883" s="54">
        <v>83.4</v>
      </c>
      <c r="O883" s="54">
        <v>1983</v>
      </c>
      <c r="P883" s="54">
        <v>25</v>
      </c>
      <c r="Q883" s="3">
        <v>101.4</v>
      </c>
      <c r="R883" s="3">
        <v>1979</v>
      </c>
      <c r="S883" s="3">
        <v>27</v>
      </c>
      <c r="T883" s="54">
        <v>93.9</v>
      </c>
      <c r="U883" s="54">
        <v>2010</v>
      </c>
      <c r="V883" s="54">
        <v>3</v>
      </c>
      <c r="W883" s="3">
        <v>75.599999999999994</v>
      </c>
      <c r="X883" s="3">
        <v>2014</v>
      </c>
      <c r="Y883" s="3">
        <v>24</v>
      </c>
      <c r="Z883" s="54">
        <v>62.4</v>
      </c>
      <c r="AA883" s="54">
        <v>1984</v>
      </c>
      <c r="AB883" s="54">
        <v>4</v>
      </c>
      <c r="AC883" s="3">
        <v>81</v>
      </c>
      <c r="AD883" s="3">
        <v>2010</v>
      </c>
      <c r="AE883" s="3">
        <v>31</v>
      </c>
      <c r="AF883" s="54">
        <v>81.3</v>
      </c>
      <c r="AG883" s="54">
        <v>1968</v>
      </c>
      <c r="AH883" s="54">
        <v>22</v>
      </c>
      <c r="AI883" s="3">
        <v>114.3</v>
      </c>
      <c r="AJ883" s="3">
        <v>1967</v>
      </c>
      <c r="AK883" s="3">
        <v>29</v>
      </c>
      <c r="AL883" s="54">
        <v>122.6</v>
      </c>
      <c r="AM883" s="54">
        <v>2011</v>
      </c>
      <c r="AN883" s="54">
        <v>7</v>
      </c>
      <c r="AO883" s="3">
        <v>135</v>
      </c>
      <c r="AP883" s="3">
        <v>1975</v>
      </c>
      <c r="AQ883" s="3">
        <v>6</v>
      </c>
    </row>
    <row r="884" spans="1:43" x14ac:dyDescent="0.25">
      <c r="A884" s="3">
        <v>26060020</v>
      </c>
      <c r="B884" s="3" t="s">
        <v>3467</v>
      </c>
      <c r="C884" s="3">
        <v>3.3202222219999999</v>
      </c>
      <c r="D884" s="3">
        <v>-76.346611111000001</v>
      </c>
      <c r="E884" s="3">
        <v>1003</v>
      </c>
      <c r="F884" s="3" t="s">
        <v>908</v>
      </c>
      <c r="G884" s="3" t="s">
        <v>864</v>
      </c>
      <c r="H884" s="54">
        <v>73</v>
      </c>
      <c r="I884" s="54">
        <v>2015</v>
      </c>
      <c r="J884" s="54">
        <v>17</v>
      </c>
      <c r="K884" s="3">
        <v>118</v>
      </c>
      <c r="L884" s="3">
        <v>2013</v>
      </c>
      <c r="M884" s="3">
        <v>1</v>
      </c>
      <c r="N884" s="54">
        <v>107</v>
      </c>
      <c r="O884" s="54">
        <v>1983</v>
      </c>
      <c r="P884" s="54">
        <v>26</v>
      </c>
      <c r="Q884" s="3">
        <v>96</v>
      </c>
      <c r="R884" s="3">
        <v>2006</v>
      </c>
      <c r="S884" s="3">
        <v>11</v>
      </c>
      <c r="T884" s="54">
        <v>123</v>
      </c>
      <c r="U884" s="54">
        <v>2005</v>
      </c>
      <c r="V884" s="54">
        <v>15</v>
      </c>
      <c r="W884" s="3">
        <v>95</v>
      </c>
      <c r="X884" s="3">
        <v>2023</v>
      </c>
      <c r="Y884" s="3">
        <v>1</v>
      </c>
      <c r="Z884" s="54">
        <v>107.3</v>
      </c>
      <c r="AA884" s="54">
        <v>1981</v>
      </c>
      <c r="AB884" s="54">
        <v>12</v>
      </c>
      <c r="AC884" s="3">
        <v>63</v>
      </c>
      <c r="AD884" s="3">
        <v>1984</v>
      </c>
      <c r="AE884" s="3">
        <v>21</v>
      </c>
      <c r="AF884" s="54">
        <v>90</v>
      </c>
      <c r="AG884" s="54">
        <v>1968</v>
      </c>
      <c r="AH884" s="54">
        <v>2</v>
      </c>
      <c r="AI884" s="3">
        <v>85</v>
      </c>
      <c r="AJ884" s="3">
        <v>1967</v>
      </c>
      <c r="AK884" s="3">
        <v>31</v>
      </c>
      <c r="AL884" s="54">
        <v>82</v>
      </c>
      <c r="AM884" s="54">
        <v>1990</v>
      </c>
      <c r="AN884" s="54">
        <v>20</v>
      </c>
      <c r="AO884" s="3">
        <v>61</v>
      </c>
      <c r="AP884" s="3">
        <v>1982</v>
      </c>
      <c r="AQ884" s="3">
        <v>21</v>
      </c>
    </row>
    <row r="885" spans="1:43" x14ac:dyDescent="0.25">
      <c r="A885" s="3">
        <v>26060030</v>
      </c>
      <c r="B885" s="3" t="s">
        <v>3468</v>
      </c>
      <c r="C885" s="3">
        <v>3.1789444439999999</v>
      </c>
      <c r="D885" s="3">
        <v>-76.462999999999994</v>
      </c>
      <c r="E885" s="3">
        <v>988</v>
      </c>
      <c r="F885" s="3" t="s">
        <v>1641</v>
      </c>
      <c r="G885" s="3" t="s">
        <v>422</v>
      </c>
      <c r="H885" s="54">
        <v>90</v>
      </c>
      <c r="I885" s="54">
        <v>2008</v>
      </c>
      <c r="J885" s="54">
        <v>25</v>
      </c>
      <c r="K885" s="3">
        <v>99</v>
      </c>
      <c r="L885" s="3">
        <v>2022</v>
      </c>
      <c r="M885" s="3">
        <v>6</v>
      </c>
      <c r="N885" s="54">
        <v>105</v>
      </c>
      <c r="O885" s="54">
        <v>2025</v>
      </c>
      <c r="P885" s="54">
        <v>26</v>
      </c>
      <c r="Q885" s="3">
        <v>112</v>
      </c>
      <c r="R885" s="3">
        <v>1987</v>
      </c>
      <c r="S885" s="3">
        <v>28</v>
      </c>
      <c r="T885" s="54">
        <v>115</v>
      </c>
      <c r="U885" s="54">
        <v>2025</v>
      </c>
      <c r="V885" s="54">
        <v>27</v>
      </c>
      <c r="W885" s="3">
        <v>115</v>
      </c>
      <c r="X885" s="3">
        <v>2024</v>
      </c>
      <c r="Y885" s="3">
        <v>13</v>
      </c>
      <c r="Z885" s="54">
        <v>75</v>
      </c>
      <c r="AA885" s="54">
        <v>2024</v>
      </c>
      <c r="AB885" s="54">
        <v>3</v>
      </c>
      <c r="AC885" s="3">
        <v>91</v>
      </c>
      <c r="AD885" s="3">
        <v>2023</v>
      </c>
      <c r="AE885" s="3">
        <v>18</v>
      </c>
      <c r="AF885" s="54">
        <v>95</v>
      </c>
      <c r="AG885" s="54">
        <v>1973</v>
      </c>
      <c r="AH885" s="54">
        <v>21</v>
      </c>
      <c r="AI885" s="3">
        <v>107</v>
      </c>
      <c r="AJ885" s="3">
        <v>2018</v>
      </c>
      <c r="AK885" s="3">
        <v>6</v>
      </c>
      <c r="AL885" s="54">
        <v>107</v>
      </c>
      <c r="AM885" s="54">
        <v>2017</v>
      </c>
      <c r="AN885" s="54">
        <v>13</v>
      </c>
      <c r="AO885" s="3">
        <v>92</v>
      </c>
      <c r="AP885" s="3">
        <v>1975</v>
      </c>
      <c r="AQ885" s="3">
        <v>6</v>
      </c>
    </row>
    <row r="886" spans="1:43" x14ac:dyDescent="0.25">
      <c r="A886" s="3">
        <v>26060200</v>
      </c>
      <c r="B886" s="3" t="s">
        <v>3469</v>
      </c>
      <c r="C886" s="3">
        <v>3.2264166670000001</v>
      </c>
      <c r="D886" s="3">
        <v>-76.140805560000004</v>
      </c>
      <c r="E886" s="3">
        <v>2472</v>
      </c>
      <c r="F886" s="3" t="s">
        <v>1605</v>
      </c>
      <c r="G886" s="3" t="s">
        <v>422</v>
      </c>
      <c r="H886" s="54">
        <v>78</v>
      </c>
      <c r="I886" s="54">
        <v>2017</v>
      </c>
      <c r="J886" s="54">
        <v>17</v>
      </c>
      <c r="K886" s="3">
        <v>75</v>
      </c>
      <c r="L886" s="3">
        <v>1990</v>
      </c>
      <c r="M886" s="3">
        <v>18</v>
      </c>
      <c r="N886" s="54">
        <v>74</v>
      </c>
      <c r="O886" s="54">
        <v>2015</v>
      </c>
      <c r="P886" s="54">
        <v>19</v>
      </c>
      <c r="Q886" s="3">
        <v>92</v>
      </c>
      <c r="R886" s="3">
        <v>1985</v>
      </c>
      <c r="S886" s="3">
        <v>25</v>
      </c>
      <c r="T886" s="54">
        <v>60</v>
      </c>
      <c r="U886" s="54">
        <v>1984</v>
      </c>
      <c r="V886" s="54">
        <v>11</v>
      </c>
      <c r="W886" s="3">
        <v>50</v>
      </c>
      <c r="X886" s="3">
        <v>2010</v>
      </c>
      <c r="Y886" s="3">
        <v>19</v>
      </c>
      <c r="Z886" s="54">
        <v>40</v>
      </c>
      <c r="AA886" s="54">
        <v>2010</v>
      </c>
      <c r="AB886" s="54">
        <v>6</v>
      </c>
      <c r="AC886" s="3">
        <v>27</v>
      </c>
      <c r="AD886" s="3">
        <v>1988</v>
      </c>
      <c r="AE886" s="3">
        <v>30</v>
      </c>
      <c r="AF886" s="54">
        <v>73</v>
      </c>
      <c r="AG886" s="54">
        <v>1994</v>
      </c>
      <c r="AH886" s="54">
        <v>23</v>
      </c>
      <c r="AI886" s="3">
        <v>102</v>
      </c>
      <c r="AJ886" s="3">
        <v>2011</v>
      </c>
      <c r="AK886" s="3">
        <v>15</v>
      </c>
      <c r="AL886" s="54">
        <v>118</v>
      </c>
      <c r="AM886" s="54">
        <v>1989</v>
      </c>
      <c r="AN886" s="54">
        <v>6</v>
      </c>
      <c r="AO886" s="3">
        <v>78</v>
      </c>
      <c r="AP886" s="3">
        <v>1989</v>
      </c>
      <c r="AQ886" s="3">
        <v>28</v>
      </c>
    </row>
    <row r="887" spans="1:43" x14ac:dyDescent="0.25">
      <c r="A887" s="3">
        <v>26065020</v>
      </c>
      <c r="B887" s="3" t="s">
        <v>3470</v>
      </c>
      <c r="C887" s="3">
        <v>3.2456666670000001</v>
      </c>
      <c r="D887" s="3">
        <v>-76.223055560000006</v>
      </c>
      <c r="E887" s="3">
        <v>1133</v>
      </c>
      <c r="F887" s="3" t="s">
        <v>1605</v>
      </c>
      <c r="G887" s="3" t="s">
        <v>422</v>
      </c>
      <c r="H887" s="54">
        <v>69.400000000000006</v>
      </c>
      <c r="I887" s="54">
        <v>2005</v>
      </c>
      <c r="J887" s="54">
        <v>19</v>
      </c>
      <c r="K887" s="3">
        <v>124.2</v>
      </c>
      <c r="L887" s="3">
        <v>1975</v>
      </c>
      <c r="M887" s="3">
        <v>17</v>
      </c>
      <c r="N887" s="54">
        <v>115.8</v>
      </c>
      <c r="O887" s="54">
        <v>1972</v>
      </c>
      <c r="P887" s="54">
        <v>21</v>
      </c>
      <c r="Q887" s="3">
        <v>124.5</v>
      </c>
      <c r="R887" s="3">
        <v>1987</v>
      </c>
      <c r="S887" s="3">
        <v>28</v>
      </c>
      <c r="T887" s="54">
        <v>83.2</v>
      </c>
      <c r="U887" s="54">
        <v>1972</v>
      </c>
      <c r="V887" s="54">
        <v>26</v>
      </c>
      <c r="W887" s="3">
        <v>77.5</v>
      </c>
      <c r="X887" s="3">
        <v>2024</v>
      </c>
      <c r="Y887" s="3">
        <v>14</v>
      </c>
      <c r="Z887" s="54">
        <v>75.5</v>
      </c>
      <c r="AA887" s="54">
        <v>2012</v>
      </c>
      <c r="AB887" s="54">
        <v>12</v>
      </c>
      <c r="AC887" s="3">
        <v>88.5</v>
      </c>
      <c r="AD887" s="3">
        <v>2013</v>
      </c>
      <c r="AE887" s="3">
        <v>7</v>
      </c>
      <c r="AF887" s="54">
        <v>105.5</v>
      </c>
      <c r="AG887" s="54">
        <v>2002</v>
      </c>
      <c r="AH887" s="54">
        <v>25</v>
      </c>
      <c r="AI887" s="3">
        <v>102.2</v>
      </c>
      <c r="AJ887" s="3">
        <v>2020</v>
      </c>
      <c r="AK887" s="3">
        <v>18</v>
      </c>
      <c r="AL887" s="54">
        <v>110.5</v>
      </c>
      <c r="AM887" s="54">
        <v>2018</v>
      </c>
      <c r="AN887" s="54">
        <v>20</v>
      </c>
      <c r="AO887" s="3">
        <v>85.7</v>
      </c>
      <c r="AP887" s="3">
        <v>2005</v>
      </c>
      <c r="AQ887" s="3">
        <v>13</v>
      </c>
    </row>
    <row r="888" spans="1:43" x14ac:dyDescent="0.25">
      <c r="A888" s="3">
        <v>26070110</v>
      </c>
      <c r="B888" s="3" t="s">
        <v>3471</v>
      </c>
      <c r="C888" s="3">
        <v>3.527194444</v>
      </c>
      <c r="D888" s="3">
        <v>-76.210833332999997</v>
      </c>
      <c r="E888" s="3">
        <v>1119</v>
      </c>
      <c r="F888" s="3" t="s">
        <v>77</v>
      </c>
      <c r="G888" s="3" t="s">
        <v>864</v>
      </c>
      <c r="H888" s="54">
        <v>100</v>
      </c>
      <c r="I888" s="54">
        <v>1980</v>
      </c>
      <c r="J888" s="54">
        <v>30</v>
      </c>
      <c r="K888" s="3">
        <v>110</v>
      </c>
      <c r="L888" s="3">
        <v>1977</v>
      </c>
      <c r="M888" s="3">
        <v>16</v>
      </c>
      <c r="N888" s="54">
        <v>125</v>
      </c>
      <c r="O888" s="54">
        <v>2018</v>
      </c>
      <c r="P888" s="54">
        <v>7</v>
      </c>
      <c r="Q888" s="3">
        <v>135</v>
      </c>
      <c r="R888" s="3">
        <v>1978</v>
      </c>
      <c r="S888" s="3">
        <v>10</v>
      </c>
      <c r="T888" s="54">
        <v>110</v>
      </c>
      <c r="U888" s="54">
        <v>1977</v>
      </c>
      <c r="V888" s="54">
        <v>15</v>
      </c>
      <c r="W888" s="3">
        <v>100</v>
      </c>
      <c r="X888" s="3">
        <v>1997</v>
      </c>
      <c r="Y888" s="3">
        <v>4</v>
      </c>
      <c r="Z888" s="54">
        <v>77</v>
      </c>
      <c r="AA888" s="54">
        <v>1975</v>
      </c>
      <c r="AB888" s="54">
        <v>7</v>
      </c>
      <c r="AC888" s="3">
        <v>70</v>
      </c>
      <c r="AD888" s="3">
        <v>1995</v>
      </c>
      <c r="AE888" s="3">
        <v>10</v>
      </c>
      <c r="AF888" s="54">
        <v>120</v>
      </c>
      <c r="AG888" s="54">
        <v>1976</v>
      </c>
      <c r="AH888" s="54">
        <v>11</v>
      </c>
      <c r="AI888" s="3">
        <v>100</v>
      </c>
      <c r="AJ888" s="3">
        <v>1994</v>
      </c>
      <c r="AK888" s="3">
        <v>8</v>
      </c>
      <c r="AL888" s="54">
        <v>120</v>
      </c>
      <c r="AM888" s="54">
        <v>1994</v>
      </c>
      <c r="AN888" s="54">
        <v>18</v>
      </c>
      <c r="AO888" s="3">
        <v>96</v>
      </c>
      <c r="AP888" s="3">
        <v>2006</v>
      </c>
      <c r="AQ888" s="3">
        <v>17</v>
      </c>
    </row>
    <row r="889" spans="1:43" x14ac:dyDescent="0.25">
      <c r="A889" s="3">
        <v>26070170</v>
      </c>
      <c r="B889" s="3" t="s">
        <v>3472</v>
      </c>
      <c r="C889" s="3">
        <v>3.527194444</v>
      </c>
      <c r="D889" s="3">
        <v>-76.210833332999997</v>
      </c>
      <c r="E889" s="3">
        <v>1055</v>
      </c>
      <c r="F889" s="3" t="s">
        <v>77</v>
      </c>
      <c r="G889" s="3" t="s">
        <v>864</v>
      </c>
      <c r="H889" s="54">
        <v>95</v>
      </c>
      <c r="I889" s="54">
        <v>2023</v>
      </c>
      <c r="J889" s="54">
        <v>1</v>
      </c>
      <c r="K889" s="3">
        <v>111</v>
      </c>
      <c r="L889" s="3">
        <v>2008</v>
      </c>
      <c r="M889" s="3">
        <v>17</v>
      </c>
      <c r="N889" s="54">
        <v>124</v>
      </c>
      <c r="O889" s="54">
        <v>2008</v>
      </c>
      <c r="P889" s="54">
        <v>12</v>
      </c>
      <c r="Q889" s="3">
        <v>110</v>
      </c>
      <c r="R889" s="3">
        <v>2010</v>
      </c>
      <c r="S889" s="3">
        <v>5</v>
      </c>
      <c r="T889" s="54">
        <v>82</v>
      </c>
      <c r="U889" s="54">
        <v>2008</v>
      </c>
      <c r="V889" s="54">
        <v>27</v>
      </c>
      <c r="W889" s="3">
        <v>90</v>
      </c>
      <c r="X889" s="3">
        <v>1997</v>
      </c>
      <c r="Y889" s="3">
        <v>5</v>
      </c>
      <c r="Z889" s="54">
        <v>80</v>
      </c>
      <c r="AA889" s="54">
        <v>1995</v>
      </c>
      <c r="AB889" s="54">
        <v>30</v>
      </c>
      <c r="AC889" s="3">
        <v>60</v>
      </c>
      <c r="AD889" s="3">
        <v>2003</v>
      </c>
      <c r="AE889" s="3">
        <v>21</v>
      </c>
      <c r="AF889" s="54">
        <v>78</v>
      </c>
      <c r="AG889" s="54">
        <v>1993</v>
      </c>
      <c r="AH889" s="54">
        <v>13</v>
      </c>
      <c r="AI889" s="3">
        <v>95</v>
      </c>
      <c r="AJ889" s="3">
        <v>1992</v>
      </c>
      <c r="AK889" s="3">
        <v>10</v>
      </c>
      <c r="AL889" s="54">
        <v>110</v>
      </c>
      <c r="AM889" s="54">
        <v>2014</v>
      </c>
      <c r="AN889" s="54">
        <v>9</v>
      </c>
      <c r="AO889" s="3">
        <v>95</v>
      </c>
      <c r="AP889" s="3">
        <v>2002</v>
      </c>
      <c r="AQ889" s="3">
        <v>7</v>
      </c>
    </row>
    <row r="890" spans="1:43" x14ac:dyDescent="0.25">
      <c r="A890" s="3">
        <v>26070760</v>
      </c>
      <c r="B890" s="3" t="s">
        <v>3473</v>
      </c>
      <c r="C890" s="3">
        <v>3.3277777780000002</v>
      </c>
      <c r="D890" s="3">
        <v>-76.239138889000003</v>
      </c>
      <c r="E890" s="3">
        <v>1059</v>
      </c>
      <c r="F890" s="3" t="s">
        <v>909</v>
      </c>
      <c r="G890" s="3" t="s">
        <v>864</v>
      </c>
      <c r="H890" s="54">
        <v>121</v>
      </c>
      <c r="I890" s="54">
        <v>2023</v>
      </c>
      <c r="J890" s="54">
        <v>6</v>
      </c>
      <c r="K890" s="3">
        <v>112</v>
      </c>
      <c r="L890" s="3">
        <v>2011</v>
      </c>
      <c r="M890" s="3">
        <v>8</v>
      </c>
      <c r="N890" s="54">
        <v>163</v>
      </c>
      <c r="O890" s="54">
        <v>2018</v>
      </c>
      <c r="P890" s="54">
        <v>27</v>
      </c>
      <c r="Q890" s="3">
        <v>135</v>
      </c>
      <c r="R890" s="3">
        <v>1973</v>
      </c>
      <c r="S890" s="3">
        <v>16</v>
      </c>
      <c r="T890" s="54">
        <v>146</v>
      </c>
      <c r="U890" s="54">
        <v>2009</v>
      </c>
      <c r="V890" s="54">
        <v>16</v>
      </c>
      <c r="W890" s="3">
        <v>70</v>
      </c>
      <c r="X890" s="3">
        <v>1959</v>
      </c>
      <c r="Y890" s="3">
        <v>4</v>
      </c>
      <c r="Z890" s="54">
        <v>90</v>
      </c>
      <c r="AA890" s="54">
        <v>1953</v>
      </c>
      <c r="AB890" s="54">
        <v>5</v>
      </c>
      <c r="AC890" s="3">
        <v>73</v>
      </c>
      <c r="AD890" s="3">
        <v>2011</v>
      </c>
      <c r="AE890" s="3">
        <v>23</v>
      </c>
      <c r="AF890" s="54">
        <v>94</v>
      </c>
      <c r="AG890" s="54">
        <v>2011</v>
      </c>
      <c r="AH890" s="54">
        <v>23</v>
      </c>
      <c r="AI890" s="3">
        <v>138</v>
      </c>
      <c r="AJ890" s="3">
        <v>2014</v>
      </c>
      <c r="AK890" s="3">
        <v>30</v>
      </c>
      <c r="AL890" s="54">
        <v>130</v>
      </c>
      <c r="AM890" s="54">
        <v>2022</v>
      </c>
      <c r="AN890" s="54">
        <v>7</v>
      </c>
      <c r="AO890" s="3">
        <v>94</v>
      </c>
      <c r="AP890" s="3">
        <v>2015</v>
      </c>
      <c r="AQ890" s="3">
        <v>14</v>
      </c>
    </row>
    <row r="891" spans="1:43" x14ac:dyDescent="0.25">
      <c r="A891" s="3">
        <v>26075010</v>
      </c>
      <c r="B891" s="3" t="s">
        <v>3474</v>
      </c>
      <c r="C891" s="3">
        <v>3.5134722219999999</v>
      </c>
      <c r="D891" s="3">
        <v>-76.314888889000002</v>
      </c>
      <c r="E891" s="3">
        <v>1018</v>
      </c>
      <c r="F891" s="3" t="s">
        <v>77</v>
      </c>
      <c r="G891" s="3" t="s">
        <v>864</v>
      </c>
      <c r="H891" s="54">
        <v>75.3</v>
      </c>
      <c r="I891" s="54">
        <v>1971</v>
      </c>
      <c r="J891" s="54">
        <v>29</v>
      </c>
      <c r="K891" s="3">
        <v>71</v>
      </c>
      <c r="L891" s="3">
        <v>1950</v>
      </c>
      <c r="M891" s="3">
        <v>10</v>
      </c>
      <c r="N891" s="54">
        <v>84</v>
      </c>
      <c r="O891" s="54">
        <v>1994</v>
      </c>
      <c r="P891" s="54">
        <v>28</v>
      </c>
      <c r="Q891" s="3">
        <v>96.4</v>
      </c>
      <c r="R891" s="3">
        <v>1965</v>
      </c>
      <c r="S891" s="3">
        <v>25</v>
      </c>
      <c r="T891" s="54">
        <v>108.3</v>
      </c>
      <c r="U891" s="54">
        <v>1959</v>
      </c>
      <c r="V891" s="54">
        <v>29</v>
      </c>
      <c r="W891" s="3">
        <v>74</v>
      </c>
      <c r="X891" s="3">
        <v>1964</v>
      </c>
      <c r="Y891" s="3">
        <v>30</v>
      </c>
      <c r="Z891" s="54">
        <v>64.2</v>
      </c>
      <c r="AA891" s="54">
        <v>2018</v>
      </c>
      <c r="AB891" s="54">
        <v>30</v>
      </c>
      <c r="AC891" s="3">
        <v>77.2</v>
      </c>
      <c r="AD891" s="3">
        <v>2007</v>
      </c>
      <c r="AE891" s="3">
        <v>25</v>
      </c>
      <c r="AF891" s="54">
        <v>80</v>
      </c>
      <c r="AG891" s="54">
        <v>1996</v>
      </c>
      <c r="AH891" s="54">
        <v>23</v>
      </c>
      <c r="AI891" s="3">
        <v>73.2</v>
      </c>
      <c r="AJ891" s="3">
        <v>2012</v>
      </c>
      <c r="AK891" s="3">
        <v>13</v>
      </c>
      <c r="AL891" s="54">
        <v>82.4</v>
      </c>
      <c r="AM891" s="54">
        <v>1997</v>
      </c>
      <c r="AN891" s="54">
        <v>29</v>
      </c>
      <c r="AO891" s="3">
        <v>102.2</v>
      </c>
      <c r="AP891" s="3">
        <v>1984</v>
      </c>
      <c r="AQ891" s="3">
        <v>18</v>
      </c>
    </row>
    <row r="892" spans="1:43" x14ac:dyDescent="0.25">
      <c r="A892" s="3">
        <v>26075040</v>
      </c>
      <c r="B892" s="3" t="s">
        <v>3475</v>
      </c>
      <c r="C892" s="3">
        <v>3.5366888890000001</v>
      </c>
      <c r="D892" s="3">
        <v>-76.386638888999997</v>
      </c>
      <c r="E892" s="3">
        <v>970</v>
      </c>
      <c r="F892" s="3" t="s">
        <v>77</v>
      </c>
      <c r="G892" s="3" t="s">
        <v>864</v>
      </c>
      <c r="H892" s="54">
        <v>60.6</v>
      </c>
      <c r="I892" s="54">
        <v>1984</v>
      </c>
      <c r="J892" s="54">
        <v>7</v>
      </c>
      <c r="K892" s="3">
        <v>51.8</v>
      </c>
      <c r="L892" s="3">
        <v>1999</v>
      </c>
      <c r="M892" s="3">
        <v>23</v>
      </c>
      <c r="N892" s="54">
        <v>72.7</v>
      </c>
      <c r="O892" s="54">
        <v>1987</v>
      </c>
      <c r="P892" s="54">
        <v>4</v>
      </c>
      <c r="Q892" s="3">
        <v>84.7</v>
      </c>
      <c r="R892" s="3">
        <v>1999</v>
      </c>
      <c r="S892" s="3">
        <v>7</v>
      </c>
      <c r="T892" s="54">
        <v>81.5</v>
      </c>
      <c r="U892" s="54">
        <v>1988</v>
      </c>
      <c r="V892" s="54">
        <v>27</v>
      </c>
      <c r="W892" s="3">
        <v>72.2</v>
      </c>
      <c r="X892" s="3">
        <v>2021</v>
      </c>
      <c r="Y892" s="3">
        <v>14</v>
      </c>
      <c r="Z892" s="54">
        <v>60.3</v>
      </c>
      <c r="AA892" s="54">
        <v>1975</v>
      </c>
      <c r="AB892" s="54">
        <v>7</v>
      </c>
      <c r="AC892" s="3">
        <v>62.4</v>
      </c>
      <c r="AD892" s="3">
        <v>2007</v>
      </c>
      <c r="AE892" s="3">
        <v>25</v>
      </c>
      <c r="AF892" s="54">
        <v>62.5</v>
      </c>
      <c r="AG892" s="54">
        <v>2002</v>
      </c>
      <c r="AH892" s="54">
        <v>25</v>
      </c>
      <c r="AI892" s="3">
        <v>89.6</v>
      </c>
      <c r="AJ892" s="3">
        <v>2002</v>
      </c>
      <c r="AK892" s="3">
        <v>26</v>
      </c>
      <c r="AL892" s="54">
        <v>86.2</v>
      </c>
      <c r="AM892" s="54">
        <v>2007</v>
      </c>
      <c r="AN892" s="54">
        <v>30</v>
      </c>
      <c r="AO892" s="3">
        <v>84.1</v>
      </c>
      <c r="AP892" s="3">
        <v>2002</v>
      </c>
      <c r="AQ892" s="3">
        <v>16</v>
      </c>
    </row>
    <row r="893" spans="1:43" x14ac:dyDescent="0.25">
      <c r="A893" s="3">
        <v>26075050</v>
      </c>
      <c r="B893" s="3" t="s">
        <v>3476</v>
      </c>
      <c r="C893" s="3">
        <v>3.5740555559999998</v>
      </c>
      <c r="D893" s="3">
        <v>-76.277805556000004</v>
      </c>
      <c r="E893" s="3">
        <v>1059</v>
      </c>
      <c r="F893" s="3" t="s">
        <v>77</v>
      </c>
      <c r="G893" s="3" t="s">
        <v>864</v>
      </c>
      <c r="H893" s="54">
        <v>61</v>
      </c>
      <c r="I893" s="54">
        <v>1999</v>
      </c>
      <c r="J893" s="54">
        <v>4</v>
      </c>
      <c r="K893" s="3">
        <v>60.4</v>
      </c>
      <c r="L893" s="3">
        <v>1967</v>
      </c>
      <c r="M893" s="3">
        <v>6</v>
      </c>
      <c r="N893" s="54">
        <v>116.3</v>
      </c>
      <c r="O893" s="54">
        <v>1998</v>
      </c>
      <c r="P893" s="54">
        <v>27</v>
      </c>
      <c r="Q893" s="3">
        <v>106.5</v>
      </c>
      <c r="R893" s="3">
        <v>1956</v>
      </c>
      <c r="S893" s="3">
        <v>9</v>
      </c>
      <c r="T893" s="54">
        <v>126.4</v>
      </c>
      <c r="U893" s="54">
        <v>1956</v>
      </c>
      <c r="V893" s="54">
        <v>11</v>
      </c>
      <c r="W893" s="3">
        <v>76.8</v>
      </c>
      <c r="X893" s="3">
        <v>1956</v>
      </c>
      <c r="Y893" s="3">
        <v>16</v>
      </c>
      <c r="Z893" s="54">
        <v>69</v>
      </c>
      <c r="AA893" s="54">
        <v>1975</v>
      </c>
      <c r="AB893" s="54">
        <v>7</v>
      </c>
      <c r="AC893" s="3">
        <v>76</v>
      </c>
      <c r="AD893" s="3">
        <v>1968</v>
      </c>
      <c r="AE893" s="3">
        <v>27</v>
      </c>
      <c r="AF893" s="54">
        <v>83.3</v>
      </c>
      <c r="AG893" s="54">
        <v>1971</v>
      </c>
      <c r="AH893" s="54">
        <v>8</v>
      </c>
      <c r="AI893" s="3">
        <v>107.7</v>
      </c>
      <c r="AJ893" s="3">
        <v>1956</v>
      </c>
      <c r="AK893" s="3">
        <v>12</v>
      </c>
      <c r="AL893" s="54">
        <v>92.5</v>
      </c>
      <c r="AM893" s="54">
        <v>2010</v>
      </c>
      <c r="AN893" s="54">
        <v>27</v>
      </c>
      <c r="AO893" s="3">
        <v>63.8</v>
      </c>
      <c r="AP893" s="3">
        <v>1961</v>
      </c>
      <c r="AQ893" s="3">
        <v>11</v>
      </c>
    </row>
    <row r="894" spans="1:43" x14ac:dyDescent="0.25">
      <c r="A894" s="3">
        <v>26075080</v>
      </c>
      <c r="B894" s="3" t="s">
        <v>3477</v>
      </c>
      <c r="C894" s="3">
        <v>3.360416667</v>
      </c>
      <c r="D894" s="3">
        <v>-76.299722222</v>
      </c>
      <c r="E894" s="3">
        <v>128</v>
      </c>
      <c r="F894" s="3" t="s">
        <v>909</v>
      </c>
      <c r="G894" s="3" t="s">
        <v>864</v>
      </c>
      <c r="H894" s="54">
        <v>64.8</v>
      </c>
      <c r="I894" s="54">
        <v>1986</v>
      </c>
      <c r="J894" s="54">
        <v>23</v>
      </c>
      <c r="K894" s="3">
        <v>81</v>
      </c>
      <c r="L894" s="3">
        <v>2011</v>
      </c>
      <c r="M894" s="3">
        <v>12</v>
      </c>
      <c r="N894" s="54">
        <v>74.8</v>
      </c>
      <c r="O894" s="54">
        <v>2021</v>
      </c>
      <c r="P894" s="54">
        <v>2</v>
      </c>
      <c r="Q894" s="3">
        <v>114</v>
      </c>
      <c r="R894" s="3">
        <v>1988</v>
      </c>
      <c r="S894" s="3">
        <v>15</v>
      </c>
      <c r="T894" s="54">
        <v>90</v>
      </c>
      <c r="U894" s="54">
        <v>2016</v>
      </c>
      <c r="V894" s="54">
        <v>25</v>
      </c>
      <c r="W894" s="3">
        <v>94.5</v>
      </c>
      <c r="X894" s="3">
        <v>2017</v>
      </c>
      <c r="Y894" s="3">
        <v>26</v>
      </c>
      <c r="Z894" s="54">
        <v>50.3</v>
      </c>
      <c r="AA894" s="54">
        <v>1988</v>
      </c>
      <c r="AB894" s="54">
        <v>3</v>
      </c>
      <c r="AC894" s="3">
        <v>54.7</v>
      </c>
      <c r="AD894" s="3">
        <v>2023</v>
      </c>
      <c r="AE894" s="3">
        <v>19</v>
      </c>
      <c r="AF894" s="54">
        <v>99.9</v>
      </c>
      <c r="AG894" s="54">
        <v>1997</v>
      </c>
      <c r="AH894" s="54">
        <v>24</v>
      </c>
      <c r="AI894" s="3">
        <v>82.6</v>
      </c>
      <c r="AJ894" s="3">
        <v>2022</v>
      </c>
      <c r="AK894" s="3">
        <v>23</v>
      </c>
      <c r="AL894" s="54">
        <v>94</v>
      </c>
      <c r="AM894" s="54">
        <v>2018</v>
      </c>
      <c r="AN894" s="54">
        <v>30</v>
      </c>
      <c r="AO894" s="3">
        <v>55.1</v>
      </c>
      <c r="AP894" s="3">
        <v>1982</v>
      </c>
      <c r="AQ894" s="3">
        <v>21</v>
      </c>
    </row>
    <row r="895" spans="1:43" x14ac:dyDescent="0.25">
      <c r="A895" s="3">
        <v>26080070</v>
      </c>
      <c r="B895" s="3" t="s">
        <v>3478</v>
      </c>
      <c r="C895" s="3">
        <v>3.6985277779999999</v>
      </c>
      <c r="D895" s="3">
        <v>-76.429722220000002</v>
      </c>
      <c r="E895" s="3">
        <v>974</v>
      </c>
      <c r="F895" s="3" t="s">
        <v>939</v>
      </c>
      <c r="G895" s="3" t="s">
        <v>864</v>
      </c>
      <c r="H895" s="54">
        <v>60</v>
      </c>
      <c r="I895" s="54">
        <v>1951</v>
      </c>
      <c r="J895" s="54">
        <v>6</v>
      </c>
      <c r="K895" s="3">
        <v>59</v>
      </c>
      <c r="L895" s="3">
        <v>1956</v>
      </c>
      <c r="M895" s="3">
        <v>28</v>
      </c>
      <c r="N895" s="54">
        <v>75</v>
      </c>
      <c r="O895" s="54">
        <v>1990</v>
      </c>
      <c r="P895" s="54">
        <v>31</v>
      </c>
      <c r="Q895" s="3">
        <v>65</v>
      </c>
      <c r="R895" s="3">
        <v>1986</v>
      </c>
      <c r="S895" s="3">
        <v>20</v>
      </c>
      <c r="T895" s="54">
        <v>67</v>
      </c>
      <c r="U895" s="54">
        <v>2009</v>
      </c>
      <c r="V895" s="54">
        <v>5</v>
      </c>
      <c r="W895" s="3">
        <v>80</v>
      </c>
      <c r="X895" s="3">
        <v>1969</v>
      </c>
      <c r="Y895" s="3">
        <v>27</v>
      </c>
      <c r="Z895" s="54">
        <v>57</v>
      </c>
      <c r="AA895" s="54">
        <v>1953</v>
      </c>
      <c r="AB895" s="54">
        <v>28</v>
      </c>
      <c r="AC895" s="3">
        <v>70</v>
      </c>
      <c r="AD895" s="3">
        <v>1981</v>
      </c>
      <c r="AE895" s="3">
        <v>22</v>
      </c>
      <c r="AF895" s="54">
        <v>101</v>
      </c>
      <c r="AG895" s="54">
        <v>1977</v>
      </c>
      <c r="AH895" s="54">
        <v>19</v>
      </c>
      <c r="AI895" s="3">
        <v>80</v>
      </c>
      <c r="AJ895" s="3">
        <v>1966</v>
      </c>
      <c r="AK895" s="3">
        <v>5</v>
      </c>
      <c r="AL895" s="54">
        <v>66</v>
      </c>
      <c r="AM895" s="54">
        <v>2005</v>
      </c>
      <c r="AN895" s="54">
        <v>9</v>
      </c>
      <c r="AO895" s="3">
        <v>60</v>
      </c>
      <c r="AP895" s="3">
        <v>1958</v>
      </c>
      <c r="AQ895" s="3">
        <v>29</v>
      </c>
    </row>
    <row r="896" spans="1:43" x14ac:dyDescent="0.25">
      <c r="A896" s="3">
        <v>26080280</v>
      </c>
      <c r="B896" s="3" t="s">
        <v>3479</v>
      </c>
      <c r="C896" s="3">
        <v>3.4381944440000001</v>
      </c>
      <c r="D896" s="3">
        <v>-76.601555559999994</v>
      </c>
      <c r="E896" s="3">
        <v>1637</v>
      </c>
      <c r="F896" s="3" t="s">
        <v>2362</v>
      </c>
      <c r="G896" s="3" t="s">
        <v>864</v>
      </c>
      <c r="H896" s="54">
        <v>89</v>
      </c>
      <c r="I896" s="54">
        <v>2000</v>
      </c>
      <c r="J896" s="54">
        <v>30</v>
      </c>
      <c r="K896" s="3">
        <v>93</v>
      </c>
      <c r="L896" s="3">
        <v>2001</v>
      </c>
      <c r="M896" s="3">
        <v>9</v>
      </c>
      <c r="N896" s="54">
        <v>135</v>
      </c>
      <c r="O896" s="54">
        <v>1996</v>
      </c>
      <c r="P896" s="54">
        <v>5</v>
      </c>
      <c r="Q896" s="3">
        <v>125</v>
      </c>
      <c r="R896" s="3">
        <v>2003</v>
      </c>
      <c r="S896" s="3">
        <v>24</v>
      </c>
      <c r="T896" s="54">
        <v>82</v>
      </c>
      <c r="U896" s="54">
        <v>2013</v>
      </c>
      <c r="V896" s="54">
        <v>26</v>
      </c>
      <c r="W896" s="3">
        <v>93</v>
      </c>
      <c r="X896" s="3">
        <v>2003</v>
      </c>
      <c r="Y896" s="3">
        <v>17</v>
      </c>
      <c r="Z896" s="54">
        <v>90</v>
      </c>
      <c r="AA896" s="54">
        <v>1984</v>
      </c>
      <c r="AB896" s="54">
        <v>1</v>
      </c>
      <c r="AC896" s="3">
        <v>80</v>
      </c>
      <c r="AD896" s="3">
        <v>1989</v>
      </c>
      <c r="AE896" s="3">
        <v>21</v>
      </c>
      <c r="AF896" s="54">
        <v>63</v>
      </c>
      <c r="AG896" s="54">
        <v>1998</v>
      </c>
      <c r="AH896" s="54">
        <v>26</v>
      </c>
      <c r="AI896" s="3">
        <v>85</v>
      </c>
      <c r="AJ896" s="3">
        <v>1986</v>
      </c>
      <c r="AK896" s="3">
        <v>22</v>
      </c>
      <c r="AL896" s="54">
        <v>91</v>
      </c>
      <c r="AM896" s="54">
        <v>1997</v>
      </c>
      <c r="AN896" s="54">
        <v>24</v>
      </c>
      <c r="AO896" s="3">
        <v>92</v>
      </c>
      <c r="AP896" s="3">
        <v>1987</v>
      </c>
      <c r="AQ896" s="3">
        <v>3</v>
      </c>
    </row>
    <row r="897" spans="1:43" x14ac:dyDescent="0.25">
      <c r="A897" s="3">
        <v>26080290</v>
      </c>
      <c r="B897" s="3" t="s">
        <v>3480</v>
      </c>
      <c r="C897" s="3">
        <v>3.8908888890000002</v>
      </c>
      <c r="D897" s="3">
        <v>-76.35083333</v>
      </c>
      <c r="E897" s="3">
        <v>962</v>
      </c>
      <c r="F897" s="3" t="s">
        <v>2418</v>
      </c>
      <c r="G897" s="3" t="s">
        <v>864</v>
      </c>
      <c r="H897" s="54">
        <v>62</v>
      </c>
      <c r="I897" s="54">
        <v>2008</v>
      </c>
      <c r="J897" s="54">
        <v>9</v>
      </c>
      <c r="K897" s="3">
        <v>99</v>
      </c>
      <c r="L897" s="3">
        <v>2009</v>
      </c>
      <c r="M897" s="3">
        <v>26</v>
      </c>
      <c r="N897" s="54">
        <v>100</v>
      </c>
      <c r="O897" s="54">
        <v>2021</v>
      </c>
      <c r="P897" s="54">
        <v>17</v>
      </c>
      <c r="Q897" s="3">
        <v>115</v>
      </c>
      <c r="R897" s="3">
        <v>2015</v>
      </c>
      <c r="S897" s="3">
        <v>18</v>
      </c>
      <c r="T897" s="54">
        <v>70</v>
      </c>
      <c r="U897" s="54">
        <v>2005</v>
      </c>
      <c r="V897" s="54">
        <v>15</v>
      </c>
      <c r="W897" s="3">
        <v>78</v>
      </c>
      <c r="X897" s="3">
        <v>2018</v>
      </c>
      <c r="Y897" s="3">
        <v>11</v>
      </c>
      <c r="Z897" s="54">
        <v>75</v>
      </c>
      <c r="AA897" s="54">
        <v>2003</v>
      </c>
      <c r="AB897" s="54">
        <v>11</v>
      </c>
      <c r="AC897" s="3">
        <v>77</v>
      </c>
      <c r="AD897" s="3">
        <v>2017</v>
      </c>
      <c r="AE897" s="3">
        <v>18</v>
      </c>
      <c r="AF897" s="54">
        <v>92</v>
      </c>
      <c r="AG897" s="54">
        <v>2016</v>
      </c>
      <c r="AH897" s="54">
        <v>1</v>
      </c>
      <c r="AI897" s="3">
        <v>90</v>
      </c>
      <c r="AJ897" s="3">
        <v>1984</v>
      </c>
      <c r="AK897" s="3">
        <v>29</v>
      </c>
      <c r="AL897" s="54">
        <v>100</v>
      </c>
      <c r="AM897" s="54">
        <v>1990</v>
      </c>
      <c r="AN897" s="54">
        <v>20</v>
      </c>
      <c r="AO897" s="3">
        <v>72</v>
      </c>
      <c r="AP897" s="3">
        <v>2002</v>
      </c>
      <c r="AQ897" s="3">
        <v>15</v>
      </c>
    </row>
    <row r="898" spans="1:43" x14ac:dyDescent="0.25">
      <c r="A898" s="3">
        <v>26080310</v>
      </c>
      <c r="B898" s="3" t="s">
        <v>3481</v>
      </c>
      <c r="C898" s="3">
        <v>3.4759722219999998</v>
      </c>
      <c r="D898" s="3">
        <v>-76.523027780000007</v>
      </c>
      <c r="E898" s="3">
        <v>983</v>
      </c>
      <c r="F898" s="3" t="s">
        <v>2362</v>
      </c>
      <c r="G898" s="3" t="s">
        <v>864</v>
      </c>
      <c r="H898" s="54">
        <v>91.3</v>
      </c>
      <c r="I898" s="54">
        <v>1997</v>
      </c>
      <c r="J898" s="54">
        <v>20</v>
      </c>
      <c r="K898" s="3">
        <v>52.7</v>
      </c>
      <c r="L898" s="3">
        <v>2013</v>
      </c>
      <c r="M898" s="3">
        <v>1</v>
      </c>
      <c r="N898" s="54">
        <v>69.2</v>
      </c>
      <c r="O898" s="54">
        <v>2021</v>
      </c>
      <c r="P898" s="54">
        <v>8</v>
      </c>
      <c r="Q898" s="3">
        <v>88.5</v>
      </c>
      <c r="R898" s="3">
        <v>2003</v>
      </c>
      <c r="S898" s="3">
        <v>9</v>
      </c>
      <c r="T898" s="54">
        <v>101.5</v>
      </c>
      <c r="U898" s="54">
        <v>2024</v>
      </c>
      <c r="V898" s="54">
        <v>15</v>
      </c>
      <c r="W898" s="3">
        <v>71.5</v>
      </c>
      <c r="X898" s="3">
        <v>2022</v>
      </c>
      <c r="Y898" s="3">
        <v>25</v>
      </c>
      <c r="Z898" s="54">
        <v>62.3</v>
      </c>
      <c r="AA898" s="54">
        <v>2001</v>
      </c>
      <c r="AB898" s="54">
        <v>13</v>
      </c>
      <c r="AC898" s="3">
        <v>58.3</v>
      </c>
      <c r="AD898" s="3">
        <v>2010</v>
      </c>
      <c r="AE898" s="3">
        <v>30</v>
      </c>
      <c r="AF898" s="54">
        <v>72.5</v>
      </c>
      <c r="AG898" s="54">
        <v>2011</v>
      </c>
      <c r="AH898" s="54">
        <v>15</v>
      </c>
      <c r="AI898" s="3">
        <v>111.5</v>
      </c>
      <c r="AJ898" s="3">
        <v>2023</v>
      </c>
      <c r="AK898" s="3">
        <v>10</v>
      </c>
      <c r="AL898" s="54">
        <v>82</v>
      </c>
      <c r="AM898" s="54">
        <v>2000</v>
      </c>
      <c r="AN898" s="54">
        <v>18</v>
      </c>
      <c r="AO898" s="3">
        <v>122.4</v>
      </c>
      <c r="AP898" s="3">
        <v>2011</v>
      </c>
      <c r="AQ898" s="3">
        <v>15</v>
      </c>
    </row>
    <row r="899" spans="1:43" x14ac:dyDescent="0.25">
      <c r="A899" s="3">
        <v>26085170</v>
      </c>
      <c r="B899" s="3" t="s">
        <v>3482</v>
      </c>
      <c r="C899" s="3">
        <v>3.4544139999999999</v>
      </c>
      <c r="D899" s="3">
        <v>-76.499948000000003</v>
      </c>
      <c r="E899" s="3">
        <v>971</v>
      </c>
      <c r="F899" s="3" t="s">
        <v>2362</v>
      </c>
      <c r="G899" s="3" t="s">
        <v>864</v>
      </c>
      <c r="H899" s="54">
        <v>95</v>
      </c>
      <c r="I899" s="54">
        <v>1981</v>
      </c>
      <c r="J899" s="54">
        <v>30</v>
      </c>
      <c r="K899" s="3">
        <v>102.7</v>
      </c>
      <c r="L899" s="3">
        <v>1998</v>
      </c>
      <c r="M899" s="3">
        <v>6</v>
      </c>
      <c r="N899" s="54">
        <v>80.400000000000006</v>
      </c>
      <c r="O899" s="54">
        <v>2007</v>
      </c>
      <c r="P899" s="54">
        <v>7</v>
      </c>
      <c r="Q899" s="3">
        <v>60.7</v>
      </c>
      <c r="R899" s="3">
        <v>1982</v>
      </c>
      <c r="S899" s="3">
        <v>4</v>
      </c>
      <c r="T899" s="54">
        <v>73</v>
      </c>
      <c r="U899" s="54">
        <v>2007</v>
      </c>
      <c r="V899" s="54">
        <v>18</v>
      </c>
      <c r="W899" s="3">
        <v>82</v>
      </c>
      <c r="X899" s="3">
        <v>1977</v>
      </c>
      <c r="Y899" s="3">
        <v>7</v>
      </c>
      <c r="Z899" s="54">
        <v>69.3</v>
      </c>
      <c r="AA899" s="54">
        <v>2006</v>
      </c>
      <c r="AB899" s="54">
        <v>27</v>
      </c>
      <c r="AC899" s="3">
        <v>36.200000000000003</v>
      </c>
      <c r="AD899" s="3">
        <v>1998</v>
      </c>
      <c r="AE899" s="3">
        <v>30</v>
      </c>
      <c r="AF899" s="54">
        <v>61.8</v>
      </c>
      <c r="AG899" s="54">
        <v>2001</v>
      </c>
      <c r="AH899" s="54">
        <v>13</v>
      </c>
      <c r="AI899" s="3">
        <v>100</v>
      </c>
      <c r="AJ899" s="3">
        <v>1979</v>
      </c>
      <c r="AK899" s="3">
        <v>16</v>
      </c>
      <c r="AL899" s="54">
        <v>73</v>
      </c>
      <c r="AM899" s="54">
        <v>2008</v>
      </c>
      <c r="AN899" s="54">
        <v>1</v>
      </c>
      <c r="AO899" s="3">
        <v>65.099999999999994</v>
      </c>
      <c r="AP899" s="3">
        <v>2004</v>
      </c>
      <c r="AQ899" s="3">
        <v>14</v>
      </c>
    </row>
    <row r="900" spans="1:43" x14ac:dyDescent="0.25">
      <c r="A900" s="3">
        <v>26090060</v>
      </c>
      <c r="B900" s="3" t="s">
        <v>3483</v>
      </c>
      <c r="C900" s="3">
        <v>3.7732222219999998</v>
      </c>
      <c r="D900" s="3">
        <v>-76.165555560000001</v>
      </c>
      <c r="E900" s="3">
        <v>1826</v>
      </c>
      <c r="F900" s="3" t="s">
        <v>931</v>
      </c>
      <c r="G900" s="3" t="s">
        <v>864</v>
      </c>
      <c r="H900" s="54">
        <v>95</v>
      </c>
      <c r="I900" s="54">
        <v>1984</v>
      </c>
      <c r="J900" s="54">
        <v>27</v>
      </c>
      <c r="K900" s="3">
        <v>105</v>
      </c>
      <c r="L900" s="3">
        <v>1982</v>
      </c>
      <c r="M900" s="3">
        <v>19</v>
      </c>
      <c r="N900" s="54">
        <v>98</v>
      </c>
      <c r="O900" s="54">
        <v>2021</v>
      </c>
      <c r="P900" s="54">
        <v>21</v>
      </c>
      <c r="Q900" s="3">
        <v>125</v>
      </c>
      <c r="R900" s="3">
        <v>1982</v>
      </c>
      <c r="S900" s="3">
        <v>16</v>
      </c>
      <c r="T900" s="54">
        <v>87</v>
      </c>
      <c r="U900" s="54">
        <v>2021</v>
      </c>
      <c r="V900" s="54">
        <v>6</v>
      </c>
      <c r="W900" s="3">
        <v>64</v>
      </c>
      <c r="X900" s="3">
        <v>2025</v>
      </c>
      <c r="Y900" s="3">
        <v>22</v>
      </c>
      <c r="Z900" s="54">
        <v>63</v>
      </c>
      <c r="AA900" s="54">
        <v>2010</v>
      </c>
      <c r="AB900" s="54">
        <v>14</v>
      </c>
      <c r="AC900" s="3">
        <v>48</v>
      </c>
      <c r="AD900" s="3">
        <v>1995</v>
      </c>
      <c r="AE900" s="3">
        <v>10</v>
      </c>
      <c r="AF900" s="54">
        <v>73</v>
      </c>
      <c r="AG900" s="54">
        <v>1993</v>
      </c>
      <c r="AH900" s="54">
        <v>28</v>
      </c>
      <c r="AI900" s="3">
        <v>130</v>
      </c>
      <c r="AJ900" s="3">
        <v>1990</v>
      </c>
      <c r="AK900" s="3">
        <v>21</v>
      </c>
      <c r="AL900" s="54">
        <v>95</v>
      </c>
      <c r="AM900" s="54">
        <v>2023</v>
      </c>
      <c r="AN900" s="54">
        <v>2</v>
      </c>
      <c r="AO900" s="3">
        <v>135</v>
      </c>
      <c r="AP900" s="3">
        <v>1999</v>
      </c>
      <c r="AQ900" s="3">
        <v>24</v>
      </c>
    </row>
    <row r="901" spans="1:43" x14ac:dyDescent="0.25">
      <c r="A901" s="3">
        <v>26090460</v>
      </c>
      <c r="B901" s="3" t="s">
        <v>3484</v>
      </c>
      <c r="C901" s="3">
        <v>3.6497222219999998</v>
      </c>
      <c r="D901" s="3">
        <v>-76.199722219999998</v>
      </c>
      <c r="E901" s="3">
        <v>1305</v>
      </c>
      <c r="F901" s="3" t="s">
        <v>2371</v>
      </c>
      <c r="G901" s="3" t="s">
        <v>864</v>
      </c>
      <c r="H901" s="54">
        <v>103</v>
      </c>
      <c r="I901" s="54">
        <v>2022</v>
      </c>
      <c r="J901" s="54">
        <v>5</v>
      </c>
      <c r="K901" s="3">
        <v>92</v>
      </c>
      <c r="L901" s="3">
        <v>2020</v>
      </c>
      <c r="M901" s="3">
        <v>21</v>
      </c>
      <c r="N901" s="54">
        <v>91</v>
      </c>
      <c r="O901" s="54">
        <v>2021</v>
      </c>
      <c r="P901" s="54">
        <v>18</v>
      </c>
      <c r="Q901" s="3">
        <v>115</v>
      </c>
      <c r="R901" s="3">
        <v>2007</v>
      </c>
      <c r="S901" s="3">
        <v>4</v>
      </c>
      <c r="T901" s="54">
        <v>113</v>
      </c>
      <c r="U901" s="54">
        <v>1977</v>
      </c>
      <c r="V901" s="54">
        <v>14</v>
      </c>
      <c r="W901" s="3">
        <v>68</v>
      </c>
      <c r="X901" s="3">
        <v>2002</v>
      </c>
      <c r="Y901" s="3">
        <v>4</v>
      </c>
      <c r="Z901" s="54">
        <v>65</v>
      </c>
      <c r="AA901" s="54">
        <v>1989</v>
      </c>
      <c r="AB901" s="54">
        <v>24</v>
      </c>
      <c r="AC901" s="3">
        <v>79</v>
      </c>
      <c r="AD901" s="3">
        <v>1988</v>
      </c>
      <c r="AE901" s="3">
        <v>28</v>
      </c>
      <c r="AF901" s="54">
        <v>109</v>
      </c>
      <c r="AG901" s="54">
        <v>1992</v>
      </c>
      <c r="AH901" s="54">
        <v>14</v>
      </c>
      <c r="AI901" s="3">
        <v>130</v>
      </c>
      <c r="AJ901" s="3">
        <v>1995</v>
      </c>
      <c r="AK901" s="3">
        <v>10</v>
      </c>
      <c r="AL901" s="54">
        <v>115</v>
      </c>
      <c r="AM901" s="54">
        <v>2016</v>
      </c>
      <c r="AN901" s="54">
        <v>18</v>
      </c>
      <c r="AO901" s="3">
        <v>136</v>
      </c>
      <c r="AP901" s="3">
        <v>2001</v>
      </c>
      <c r="AQ901" s="3">
        <v>12</v>
      </c>
    </row>
    <row r="902" spans="1:43" x14ac:dyDescent="0.25">
      <c r="A902" s="3">
        <v>26090630</v>
      </c>
      <c r="B902" s="3" t="s">
        <v>3485</v>
      </c>
      <c r="C902" s="3">
        <v>3.770138889</v>
      </c>
      <c r="D902" s="3">
        <v>-76.331944440000001</v>
      </c>
      <c r="E902" s="3">
        <v>990</v>
      </c>
      <c r="F902" s="3" t="s">
        <v>929</v>
      </c>
      <c r="G902" s="3" t="s">
        <v>864</v>
      </c>
      <c r="H902" s="54">
        <v>55</v>
      </c>
      <c r="I902" s="54">
        <v>2023</v>
      </c>
      <c r="J902" s="54">
        <v>13</v>
      </c>
      <c r="K902" s="3">
        <v>75</v>
      </c>
      <c r="L902" s="3">
        <v>1974</v>
      </c>
      <c r="M902" s="3">
        <v>20</v>
      </c>
      <c r="N902" s="54">
        <v>85</v>
      </c>
      <c r="O902" s="54">
        <v>1998</v>
      </c>
      <c r="P902" s="54">
        <v>26</v>
      </c>
      <c r="Q902" s="3">
        <v>95</v>
      </c>
      <c r="R902" s="3">
        <v>1995</v>
      </c>
      <c r="S902" s="3">
        <v>13</v>
      </c>
      <c r="T902" s="54">
        <v>71</v>
      </c>
      <c r="U902" s="54">
        <v>2004</v>
      </c>
      <c r="V902" s="54">
        <v>18</v>
      </c>
      <c r="W902" s="3">
        <v>57</v>
      </c>
      <c r="X902" s="3">
        <v>1997</v>
      </c>
      <c r="Y902" s="3">
        <v>3</v>
      </c>
      <c r="Z902" s="54">
        <v>60</v>
      </c>
      <c r="AA902" s="54">
        <v>2002</v>
      </c>
      <c r="AB902" s="54">
        <v>3</v>
      </c>
      <c r="AC902" s="3">
        <v>68</v>
      </c>
      <c r="AD902" s="3">
        <v>1984</v>
      </c>
      <c r="AE902" s="3">
        <v>17</v>
      </c>
      <c r="AF902" s="54">
        <v>94</v>
      </c>
      <c r="AG902" s="54">
        <v>1985</v>
      </c>
      <c r="AH902" s="54">
        <v>24</v>
      </c>
      <c r="AI902" s="3">
        <v>96</v>
      </c>
      <c r="AJ902" s="3">
        <v>1977</v>
      </c>
      <c r="AK902" s="3">
        <v>1</v>
      </c>
      <c r="AL902" s="54">
        <v>73</v>
      </c>
      <c r="AM902" s="54">
        <v>1992</v>
      </c>
      <c r="AN902" s="54">
        <v>16</v>
      </c>
      <c r="AO902" s="3">
        <v>52</v>
      </c>
      <c r="AP902" s="3">
        <v>1977</v>
      </c>
      <c r="AQ902" s="3">
        <v>12</v>
      </c>
    </row>
    <row r="903" spans="1:43" x14ac:dyDescent="0.25">
      <c r="A903" s="3">
        <v>26095080</v>
      </c>
      <c r="B903" s="3" t="s">
        <v>3486</v>
      </c>
      <c r="C903" s="3">
        <v>3.7299722219999998</v>
      </c>
      <c r="D903" s="3">
        <v>-76.074777780000005</v>
      </c>
      <c r="E903" s="3">
        <v>2628</v>
      </c>
      <c r="F903" s="3" t="s">
        <v>2371</v>
      </c>
      <c r="G903" s="3" t="s">
        <v>864</v>
      </c>
      <c r="H903" s="54">
        <v>70</v>
      </c>
      <c r="I903" s="54">
        <v>1994</v>
      </c>
      <c r="J903" s="54">
        <v>9</v>
      </c>
      <c r="K903" s="3">
        <v>77.2</v>
      </c>
      <c r="L903" s="3">
        <v>2011</v>
      </c>
      <c r="M903" s="3">
        <v>24</v>
      </c>
      <c r="N903" s="54">
        <v>54.2</v>
      </c>
      <c r="O903" s="54">
        <v>1994</v>
      </c>
      <c r="P903" s="54">
        <v>3</v>
      </c>
      <c r="Q903" s="3">
        <v>44</v>
      </c>
      <c r="R903" s="3">
        <v>2007</v>
      </c>
      <c r="S903" s="3">
        <v>20</v>
      </c>
      <c r="T903" s="54">
        <v>54.6</v>
      </c>
      <c r="U903" s="54">
        <v>2014</v>
      </c>
      <c r="V903" s="54">
        <v>8</v>
      </c>
      <c r="W903" s="3">
        <v>60</v>
      </c>
      <c r="X903" s="3">
        <v>2010</v>
      </c>
      <c r="Y903" s="3">
        <v>19</v>
      </c>
      <c r="Z903" s="54">
        <v>31.6</v>
      </c>
      <c r="AA903" s="54">
        <v>1973</v>
      </c>
      <c r="AB903" s="54">
        <v>31</v>
      </c>
      <c r="AC903" s="3">
        <v>35.9</v>
      </c>
      <c r="AD903" s="3">
        <v>1979</v>
      </c>
      <c r="AE903" s="3">
        <v>27</v>
      </c>
      <c r="AF903" s="54">
        <v>63.5</v>
      </c>
      <c r="AG903" s="54">
        <v>1996</v>
      </c>
      <c r="AH903" s="54">
        <v>19</v>
      </c>
      <c r="AI903" s="3">
        <v>105.2</v>
      </c>
      <c r="AJ903" s="3">
        <v>1981</v>
      </c>
      <c r="AK903" s="3">
        <v>13</v>
      </c>
      <c r="AL903" s="54">
        <v>57.8</v>
      </c>
      <c r="AM903" s="54">
        <v>1987</v>
      </c>
      <c r="AN903" s="54">
        <v>20</v>
      </c>
      <c r="AO903" s="3">
        <v>54.7</v>
      </c>
      <c r="AP903" s="3">
        <v>2013</v>
      </c>
      <c r="AQ903" s="3">
        <v>22</v>
      </c>
    </row>
    <row r="904" spans="1:43" x14ac:dyDescent="0.25">
      <c r="A904" s="3">
        <v>26095320</v>
      </c>
      <c r="B904" s="3" t="s">
        <v>3487</v>
      </c>
      <c r="C904" s="3">
        <v>3.360416667</v>
      </c>
      <c r="D904" s="3">
        <v>-76.300005556000002</v>
      </c>
      <c r="E904" s="3">
        <v>980</v>
      </c>
      <c r="F904" s="3" t="s">
        <v>909</v>
      </c>
      <c r="G904" s="3" t="s">
        <v>864</v>
      </c>
      <c r="H904" s="54">
        <v>54.9</v>
      </c>
      <c r="I904" s="54">
        <v>1984</v>
      </c>
      <c r="J904" s="54">
        <v>19</v>
      </c>
      <c r="K904" s="3">
        <v>71.099999999999994</v>
      </c>
      <c r="L904" s="3">
        <v>2013</v>
      </c>
      <c r="M904" s="3">
        <v>28</v>
      </c>
      <c r="N904" s="54">
        <v>91.2</v>
      </c>
      <c r="O904" s="54">
        <v>2002</v>
      </c>
      <c r="P904" s="54">
        <v>18</v>
      </c>
      <c r="Q904" s="3">
        <v>85.5</v>
      </c>
      <c r="R904" s="3">
        <v>1994</v>
      </c>
      <c r="S904" s="3">
        <v>25</v>
      </c>
      <c r="T904" s="54">
        <v>84.8</v>
      </c>
      <c r="U904" s="54">
        <v>2005</v>
      </c>
      <c r="V904" s="54">
        <v>15</v>
      </c>
      <c r="W904" s="3">
        <v>55.5</v>
      </c>
      <c r="X904" s="3">
        <v>1997</v>
      </c>
      <c r="Y904" s="3">
        <v>3</v>
      </c>
      <c r="Z904" s="54">
        <v>49.3</v>
      </c>
      <c r="AA904" s="54">
        <v>1988</v>
      </c>
      <c r="AB904" s="54">
        <v>30</v>
      </c>
      <c r="AC904" s="3">
        <v>41.9</v>
      </c>
      <c r="AD904" s="3">
        <v>2002</v>
      </c>
      <c r="AE904" s="3">
        <v>28</v>
      </c>
      <c r="AF904" s="54">
        <v>90</v>
      </c>
      <c r="AG904" s="54">
        <v>2018</v>
      </c>
      <c r="AH904" s="54">
        <v>11</v>
      </c>
      <c r="AI904" s="3">
        <v>108</v>
      </c>
      <c r="AJ904" s="3">
        <v>1984</v>
      </c>
      <c r="AK904" s="3">
        <v>29</v>
      </c>
      <c r="AL904" s="54">
        <v>78.599999999999994</v>
      </c>
      <c r="AM904" s="54">
        <v>1988</v>
      </c>
      <c r="AN904" s="54">
        <v>8</v>
      </c>
      <c r="AO904" s="3">
        <v>80.2</v>
      </c>
      <c r="AP904" s="3">
        <v>2007</v>
      </c>
      <c r="AQ904" s="3">
        <v>9</v>
      </c>
    </row>
    <row r="905" spans="1:43" x14ac:dyDescent="0.25">
      <c r="A905" s="3">
        <v>26100070</v>
      </c>
      <c r="B905" s="3" t="s">
        <v>3488</v>
      </c>
      <c r="C905" s="3">
        <v>4.2238055560000003</v>
      </c>
      <c r="D905" s="3">
        <v>-76.147305560000007</v>
      </c>
      <c r="E905" s="3">
        <v>964</v>
      </c>
      <c r="F905" s="3" t="s">
        <v>899</v>
      </c>
      <c r="G905" s="3" t="s">
        <v>864</v>
      </c>
      <c r="H905" s="54">
        <v>62</v>
      </c>
      <c r="I905" s="54">
        <v>2023</v>
      </c>
      <c r="J905" s="54">
        <v>11</v>
      </c>
      <c r="K905" s="3">
        <v>60</v>
      </c>
      <c r="L905" s="3">
        <v>2022</v>
      </c>
      <c r="M905" s="3">
        <v>18</v>
      </c>
      <c r="N905" s="54">
        <v>98</v>
      </c>
      <c r="O905" s="54">
        <v>1979</v>
      </c>
      <c r="P905" s="54">
        <v>5</v>
      </c>
      <c r="Q905" s="3">
        <v>97</v>
      </c>
      <c r="R905" s="3">
        <v>1984</v>
      </c>
      <c r="S905" s="3">
        <v>27</v>
      </c>
      <c r="T905" s="54">
        <v>80</v>
      </c>
      <c r="U905" s="54">
        <v>2021</v>
      </c>
      <c r="V905" s="54">
        <v>15</v>
      </c>
      <c r="W905" s="3">
        <v>72</v>
      </c>
      <c r="X905" s="3">
        <v>1997</v>
      </c>
      <c r="Y905" s="3">
        <v>6</v>
      </c>
      <c r="Z905" s="54">
        <v>69</v>
      </c>
      <c r="AA905" s="54">
        <v>1998</v>
      </c>
      <c r="AB905" s="54">
        <v>7</v>
      </c>
      <c r="AC905" s="3">
        <v>67</v>
      </c>
      <c r="AD905" s="3">
        <v>2020</v>
      </c>
      <c r="AE905" s="3">
        <v>13</v>
      </c>
      <c r="AF905" s="54">
        <v>73</v>
      </c>
      <c r="AG905" s="54">
        <v>2002</v>
      </c>
      <c r="AH905" s="54">
        <v>25</v>
      </c>
      <c r="AI905" s="3">
        <v>88</v>
      </c>
      <c r="AJ905" s="3">
        <v>1999</v>
      </c>
      <c r="AK905" s="3">
        <v>26</v>
      </c>
      <c r="AL905" s="54">
        <v>98</v>
      </c>
      <c r="AM905" s="54">
        <v>1987</v>
      </c>
      <c r="AN905" s="54">
        <v>14</v>
      </c>
      <c r="AO905" s="3">
        <v>80</v>
      </c>
      <c r="AP905" s="3">
        <v>2023</v>
      </c>
      <c r="AQ905" s="3">
        <v>26</v>
      </c>
    </row>
    <row r="906" spans="1:43" x14ac:dyDescent="0.25">
      <c r="A906" s="3">
        <v>26100300</v>
      </c>
      <c r="B906" s="3" t="s">
        <v>3489</v>
      </c>
      <c r="C906" s="3">
        <v>4.5886111109999996</v>
      </c>
      <c r="D906" s="3">
        <v>-75.965833329999995</v>
      </c>
      <c r="E906" s="3">
        <v>986</v>
      </c>
      <c r="F906" s="3" t="s">
        <v>2389</v>
      </c>
      <c r="G906" s="3" t="s">
        <v>864</v>
      </c>
      <c r="H906" s="54">
        <v>76</v>
      </c>
      <c r="I906" s="54">
        <v>2023</v>
      </c>
      <c r="J906" s="54">
        <v>9</v>
      </c>
      <c r="K906" s="3">
        <v>62</v>
      </c>
      <c r="L906" s="3">
        <v>2005</v>
      </c>
      <c r="M906" s="3">
        <v>11</v>
      </c>
      <c r="N906" s="54">
        <v>82</v>
      </c>
      <c r="O906" s="54">
        <v>2017</v>
      </c>
      <c r="P906" s="54">
        <v>22</v>
      </c>
      <c r="Q906" s="3">
        <v>95</v>
      </c>
      <c r="R906" s="3">
        <v>2002</v>
      </c>
      <c r="S906" s="3">
        <v>6</v>
      </c>
      <c r="T906" s="54">
        <v>105</v>
      </c>
      <c r="U906" s="54">
        <v>1977</v>
      </c>
      <c r="V906" s="54">
        <v>14</v>
      </c>
      <c r="W906" s="3">
        <v>118</v>
      </c>
      <c r="X906" s="3">
        <v>1997</v>
      </c>
      <c r="Y906" s="3">
        <v>3</v>
      </c>
      <c r="Z906" s="54">
        <v>85</v>
      </c>
      <c r="AA906" s="54">
        <v>2022</v>
      </c>
      <c r="AB906" s="54">
        <v>29</v>
      </c>
      <c r="AC906" s="3">
        <v>102</v>
      </c>
      <c r="AD906" s="3">
        <v>1983</v>
      </c>
      <c r="AE906" s="3">
        <v>29</v>
      </c>
      <c r="AF906" s="54">
        <v>67</v>
      </c>
      <c r="AG906" s="54">
        <v>2016</v>
      </c>
      <c r="AH906" s="54">
        <v>12</v>
      </c>
      <c r="AI906" s="3">
        <v>110</v>
      </c>
      <c r="AJ906" s="3">
        <v>1990</v>
      </c>
      <c r="AK906" s="3">
        <v>9</v>
      </c>
      <c r="AL906" s="54">
        <v>78</v>
      </c>
      <c r="AM906" s="54">
        <v>2004</v>
      </c>
      <c r="AN906" s="54">
        <v>19</v>
      </c>
      <c r="AO906" s="3">
        <v>78</v>
      </c>
      <c r="AP906" s="3">
        <v>2005</v>
      </c>
      <c r="AQ906" s="3">
        <v>11</v>
      </c>
    </row>
    <row r="907" spans="1:43" x14ac:dyDescent="0.25">
      <c r="A907" s="3">
        <v>26100350</v>
      </c>
      <c r="B907" s="3" t="s">
        <v>3490</v>
      </c>
      <c r="C907" s="3">
        <v>4.0543611110000004</v>
      </c>
      <c r="D907" s="3">
        <v>-75.994749999999996</v>
      </c>
      <c r="E907" s="3">
        <v>1657</v>
      </c>
      <c r="F907" s="3" t="s">
        <v>893</v>
      </c>
      <c r="G907" s="3" t="s">
        <v>864</v>
      </c>
      <c r="H907" s="54">
        <v>105</v>
      </c>
      <c r="I907" s="54">
        <v>1985</v>
      </c>
      <c r="J907" s="54">
        <v>26</v>
      </c>
      <c r="K907" s="3">
        <v>149</v>
      </c>
      <c r="L907" s="3">
        <v>1982</v>
      </c>
      <c r="M907" s="3">
        <v>19</v>
      </c>
      <c r="N907" s="54">
        <v>98</v>
      </c>
      <c r="O907" s="54">
        <v>2021</v>
      </c>
      <c r="P907" s="54">
        <v>13</v>
      </c>
      <c r="Q907" s="3">
        <v>113</v>
      </c>
      <c r="R907" s="3">
        <v>1993</v>
      </c>
      <c r="S907" s="3">
        <v>5</v>
      </c>
      <c r="T907" s="54">
        <v>79</v>
      </c>
      <c r="U907" s="54">
        <v>1984</v>
      </c>
      <c r="V907" s="54">
        <v>12</v>
      </c>
      <c r="W907" s="3">
        <v>72</v>
      </c>
      <c r="X907" s="3">
        <v>1985</v>
      </c>
      <c r="Y907" s="3">
        <v>3</v>
      </c>
      <c r="Z907" s="54">
        <v>64</v>
      </c>
      <c r="AA907" s="54">
        <v>1975</v>
      </c>
      <c r="AB907" s="54">
        <v>7</v>
      </c>
      <c r="AC907" s="3">
        <v>75</v>
      </c>
      <c r="AD907" s="3">
        <v>1986</v>
      </c>
      <c r="AE907" s="3">
        <v>16</v>
      </c>
      <c r="AF907" s="54">
        <v>87</v>
      </c>
      <c r="AG907" s="54">
        <v>1979</v>
      </c>
      <c r="AH907" s="54">
        <v>6</v>
      </c>
      <c r="AI907" s="3">
        <v>105</v>
      </c>
      <c r="AJ907" s="3">
        <v>1981</v>
      </c>
      <c r="AK907" s="3">
        <v>14</v>
      </c>
      <c r="AL907" s="54">
        <v>100</v>
      </c>
      <c r="AM907" s="54">
        <v>2012</v>
      </c>
      <c r="AN907" s="54">
        <v>30</v>
      </c>
      <c r="AO907" s="3">
        <v>90</v>
      </c>
      <c r="AP907" s="3">
        <v>1990</v>
      </c>
      <c r="AQ907" s="3">
        <v>2</v>
      </c>
    </row>
    <row r="908" spans="1:43" x14ac:dyDescent="0.25">
      <c r="A908" s="3">
        <v>26100400</v>
      </c>
      <c r="B908" s="3" t="s">
        <v>3491</v>
      </c>
      <c r="C908" s="3">
        <v>4.3099999999999996</v>
      </c>
      <c r="D908" s="3">
        <v>-76.02</v>
      </c>
      <c r="E908" s="3">
        <v>17</v>
      </c>
      <c r="F908" s="3" t="s">
        <v>901</v>
      </c>
      <c r="G908" s="3" t="s">
        <v>864</v>
      </c>
      <c r="H908" s="54">
        <v>126</v>
      </c>
      <c r="I908" s="54">
        <v>1974</v>
      </c>
      <c r="J908" s="54">
        <v>15</v>
      </c>
      <c r="K908" s="3">
        <v>110</v>
      </c>
      <c r="L908" s="3">
        <v>2018</v>
      </c>
      <c r="M908" s="3">
        <v>18</v>
      </c>
      <c r="N908" s="54">
        <v>112</v>
      </c>
      <c r="O908" s="54">
        <v>1996</v>
      </c>
      <c r="P908" s="54">
        <v>10</v>
      </c>
      <c r="Q908" s="3">
        <v>113</v>
      </c>
      <c r="R908" s="3">
        <v>1979</v>
      </c>
      <c r="S908" s="3">
        <v>4</v>
      </c>
      <c r="T908" s="54">
        <v>123</v>
      </c>
      <c r="U908" s="54">
        <v>1979</v>
      </c>
      <c r="V908" s="54">
        <v>18</v>
      </c>
      <c r="W908" s="3">
        <v>114</v>
      </c>
      <c r="X908" s="3">
        <v>1984</v>
      </c>
      <c r="Y908" s="3">
        <v>6</v>
      </c>
      <c r="Z908" s="54">
        <v>95</v>
      </c>
      <c r="AA908" s="54">
        <v>1972</v>
      </c>
      <c r="AB908" s="54">
        <v>5</v>
      </c>
      <c r="AC908" s="3">
        <v>116</v>
      </c>
      <c r="AD908" s="3">
        <v>2006</v>
      </c>
      <c r="AE908" s="3">
        <v>24</v>
      </c>
      <c r="AF908" s="54">
        <v>100</v>
      </c>
      <c r="AG908" s="54">
        <v>1978</v>
      </c>
      <c r="AH908" s="54">
        <v>30</v>
      </c>
      <c r="AI908" s="3">
        <v>93</v>
      </c>
      <c r="AJ908" s="3">
        <v>1978</v>
      </c>
      <c r="AK908" s="3">
        <v>22</v>
      </c>
      <c r="AL908" s="54">
        <v>90</v>
      </c>
      <c r="AM908" s="54">
        <v>1991</v>
      </c>
      <c r="AN908" s="54">
        <v>9</v>
      </c>
      <c r="AO908" s="3">
        <v>86</v>
      </c>
      <c r="AP908" s="3">
        <v>1978</v>
      </c>
      <c r="AQ908" s="3">
        <v>18</v>
      </c>
    </row>
    <row r="909" spans="1:43" x14ac:dyDescent="0.25">
      <c r="A909" s="3">
        <v>26100410</v>
      </c>
      <c r="B909" s="3" t="s">
        <v>3492</v>
      </c>
      <c r="C909" s="3">
        <v>4.1718888889999999</v>
      </c>
      <c r="D909" s="3">
        <v>-76.056388889999994</v>
      </c>
      <c r="E909" s="3">
        <v>1191</v>
      </c>
      <c r="F909" s="3" t="s">
        <v>899</v>
      </c>
      <c r="G909" s="3" t="s">
        <v>864</v>
      </c>
      <c r="H909" s="54">
        <v>81</v>
      </c>
      <c r="I909" s="54">
        <v>2014</v>
      </c>
      <c r="J909" s="54">
        <v>6</v>
      </c>
      <c r="K909" s="3">
        <v>73</v>
      </c>
      <c r="L909" s="3">
        <v>1972</v>
      </c>
      <c r="M909" s="3">
        <v>28</v>
      </c>
      <c r="N909" s="54">
        <v>100</v>
      </c>
      <c r="O909" s="54">
        <v>2003</v>
      </c>
      <c r="P909" s="54">
        <v>15</v>
      </c>
      <c r="Q909" s="3">
        <v>110</v>
      </c>
      <c r="R909" s="3">
        <v>2011</v>
      </c>
      <c r="S909" s="3">
        <v>9</v>
      </c>
      <c r="T909" s="54">
        <v>100</v>
      </c>
      <c r="U909" s="54">
        <v>2001</v>
      </c>
      <c r="V909" s="54">
        <v>8</v>
      </c>
      <c r="W909" s="3">
        <v>97</v>
      </c>
      <c r="X909" s="3">
        <v>2018</v>
      </c>
      <c r="Y909" s="3">
        <v>30</v>
      </c>
      <c r="Z909" s="54">
        <v>52</v>
      </c>
      <c r="AA909" s="54">
        <v>1990</v>
      </c>
      <c r="AB909" s="54">
        <v>8</v>
      </c>
      <c r="AC909" s="3">
        <v>79</v>
      </c>
      <c r="AD909" s="3">
        <v>1989</v>
      </c>
      <c r="AE909" s="3">
        <v>9</v>
      </c>
      <c r="AF909" s="54">
        <v>65</v>
      </c>
      <c r="AG909" s="54">
        <v>1989</v>
      </c>
      <c r="AH909" s="54">
        <v>3</v>
      </c>
      <c r="AI909" s="3">
        <v>147</v>
      </c>
      <c r="AJ909" s="3">
        <v>1972</v>
      </c>
      <c r="AK909" s="3">
        <v>31</v>
      </c>
      <c r="AL909" s="54">
        <v>85</v>
      </c>
      <c r="AM909" s="54">
        <v>2020</v>
      </c>
      <c r="AN909" s="54">
        <v>9</v>
      </c>
      <c r="AO909" s="3">
        <v>80</v>
      </c>
      <c r="AP909" s="3">
        <v>2002</v>
      </c>
      <c r="AQ909" s="3">
        <v>15</v>
      </c>
    </row>
    <row r="910" spans="1:43" x14ac:dyDescent="0.25">
      <c r="A910" s="3">
        <v>26100690</v>
      </c>
      <c r="B910" s="3" t="s">
        <v>3493</v>
      </c>
      <c r="C910" s="3">
        <v>3.878944444</v>
      </c>
      <c r="D910" s="3">
        <v>-76.100555556000003</v>
      </c>
      <c r="E910" s="3">
        <v>2132</v>
      </c>
      <c r="F910" s="3" t="s">
        <v>2353</v>
      </c>
      <c r="G910" s="3" t="s">
        <v>864</v>
      </c>
      <c r="H910" s="54">
        <v>60</v>
      </c>
      <c r="I910" s="54">
        <v>1974</v>
      </c>
      <c r="J910" s="54">
        <v>15</v>
      </c>
      <c r="K910" s="3">
        <v>90</v>
      </c>
      <c r="L910" s="3">
        <v>1996</v>
      </c>
      <c r="M910" s="3">
        <v>6</v>
      </c>
      <c r="N910" s="54">
        <v>75</v>
      </c>
      <c r="O910" s="54">
        <v>1971</v>
      </c>
      <c r="P910" s="54">
        <v>30</v>
      </c>
      <c r="Q910" s="3">
        <v>77</v>
      </c>
      <c r="R910" s="3">
        <v>2003</v>
      </c>
      <c r="S910" s="3">
        <v>21</v>
      </c>
      <c r="T910" s="54">
        <v>110</v>
      </c>
      <c r="U910" s="54">
        <v>1998</v>
      </c>
      <c r="V910" s="54">
        <v>7</v>
      </c>
      <c r="W910" s="3">
        <v>63</v>
      </c>
      <c r="X910" s="3">
        <v>1977</v>
      </c>
      <c r="Y910" s="3">
        <v>1</v>
      </c>
      <c r="Z910" s="54">
        <v>135</v>
      </c>
      <c r="AA910" s="54">
        <v>1991</v>
      </c>
      <c r="AB910" s="54">
        <v>31</v>
      </c>
      <c r="AC910" s="3">
        <v>90</v>
      </c>
      <c r="AD910" s="3">
        <v>2002</v>
      </c>
      <c r="AE910" s="3">
        <v>28</v>
      </c>
      <c r="AF910" s="54">
        <v>90</v>
      </c>
      <c r="AG910" s="54">
        <v>1994</v>
      </c>
      <c r="AH910" s="54">
        <v>25</v>
      </c>
      <c r="AI910" s="3">
        <v>67</v>
      </c>
      <c r="AJ910" s="3">
        <v>1984</v>
      </c>
      <c r="AK910" s="3">
        <v>29</v>
      </c>
      <c r="AL910" s="54">
        <v>105</v>
      </c>
      <c r="AM910" s="54">
        <v>1973</v>
      </c>
      <c r="AN910" s="54">
        <v>15</v>
      </c>
      <c r="AO910" s="3">
        <v>120</v>
      </c>
      <c r="AP910" s="3">
        <v>2012</v>
      </c>
      <c r="AQ910" s="3">
        <v>17</v>
      </c>
    </row>
    <row r="911" spans="1:43" x14ac:dyDescent="0.25">
      <c r="A911" s="3">
        <v>26100700</v>
      </c>
      <c r="B911" s="3" t="s">
        <v>3494</v>
      </c>
      <c r="C911" s="3">
        <v>4.08725</v>
      </c>
      <c r="D911" s="3">
        <v>-76.100805559999998</v>
      </c>
      <c r="E911" s="3">
        <v>1314</v>
      </c>
      <c r="F911" s="3" t="s">
        <v>2346</v>
      </c>
      <c r="G911" s="3" t="s">
        <v>864</v>
      </c>
      <c r="H911" s="54">
        <v>98</v>
      </c>
      <c r="I911" s="54">
        <v>1997</v>
      </c>
      <c r="J911" s="54">
        <v>1</v>
      </c>
      <c r="K911" s="3">
        <v>101</v>
      </c>
      <c r="L911" s="3">
        <v>1996</v>
      </c>
      <c r="M911" s="3">
        <v>5</v>
      </c>
      <c r="N911" s="54">
        <v>99</v>
      </c>
      <c r="O911" s="54">
        <v>2011</v>
      </c>
      <c r="P911" s="54">
        <v>11</v>
      </c>
      <c r="Q911" s="3">
        <v>105</v>
      </c>
      <c r="R911" s="3">
        <v>1978</v>
      </c>
      <c r="S911" s="3">
        <v>15</v>
      </c>
      <c r="T911" s="54">
        <v>95</v>
      </c>
      <c r="U911" s="54">
        <v>1987</v>
      </c>
      <c r="V911" s="54">
        <v>3</v>
      </c>
      <c r="W911" s="3">
        <v>126</v>
      </c>
      <c r="X911" s="3">
        <v>1984</v>
      </c>
      <c r="Y911" s="3">
        <v>30</v>
      </c>
      <c r="Z911" s="54">
        <v>85</v>
      </c>
      <c r="AA911" s="54">
        <v>1995</v>
      </c>
      <c r="AB911" s="54">
        <v>23</v>
      </c>
      <c r="AC911" s="3">
        <v>64</v>
      </c>
      <c r="AD911" s="3">
        <v>2021</v>
      </c>
      <c r="AE911" s="3">
        <v>29</v>
      </c>
      <c r="AF911" s="54">
        <v>112</v>
      </c>
      <c r="AG911" s="54">
        <v>1972</v>
      </c>
      <c r="AH911" s="54">
        <v>19</v>
      </c>
      <c r="AI911" s="3">
        <v>100</v>
      </c>
      <c r="AJ911" s="3">
        <v>1995</v>
      </c>
      <c r="AK911" s="3">
        <v>13</v>
      </c>
      <c r="AL911" s="54">
        <v>120</v>
      </c>
      <c r="AM911" s="54">
        <v>2020</v>
      </c>
      <c r="AN911" s="54">
        <v>19</v>
      </c>
      <c r="AO911" s="3">
        <v>98</v>
      </c>
      <c r="AP911" s="3">
        <v>2006</v>
      </c>
      <c r="AQ911" s="3">
        <v>11</v>
      </c>
    </row>
    <row r="912" spans="1:43" x14ac:dyDescent="0.25">
      <c r="A912" s="3">
        <v>26100740</v>
      </c>
      <c r="B912" s="3" t="s">
        <v>3495</v>
      </c>
      <c r="C912" s="3">
        <v>4.5156388889999999</v>
      </c>
      <c r="D912" s="3">
        <v>-76.040555560000001</v>
      </c>
      <c r="E912" s="3">
        <v>949</v>
      </c>
      <c r="F912" s="3" t="s">
        <v>1535</v>
      </c>
      <c r="G912" s="3" t="s">
        <v>864</v>
      </c>
      <c r="H912" s="54">
        <v>63</v>
      </c>
      <c r="I912" s="54">
        <v>2000</v>
      </c>
      <c r="J912" s="54">
        <v>26</v>
      </c>
      <c r="K912" s="3">
        <v>60</v>
      </c>
      <c r="L912" s="3">
        <v>2009</v>
      </c>
      <c r="M912" s="3">
        <v>24</v>
      </c>
      <c r="N912" s="54">
        <v>60</v>
      </c>
      <c r="O912" s="54">
        <v>1998</v>
      </c>
      <c r="P912" s="54">
        <v>8</v>
      </c>
      <c r="Q912" s="3">
        <v>100</v>
      </c>
      <c r="R912" s="3">
        <v>1995</v>
      </c>
      <c r="S912" s="3">
        <v>16</v>
      </c>
      <c r="T912" s="54">
        <v>71</v>
      </c>
      <c r="U912" s="54">
        <v>2021</v>
      </c>
      <c r="V912" s="54">
        <v>27</v>
      </c>
      <c r="W912" s="3">
        <v>138</v>
      </c>
      <c r="X912" s="3">
        <v>1999</v>
      </c>
      <c r="Y912" s="3">
        <v>24</v>
      </c>
      <c r="Z912" s="54">
        <v>80</v>
      </c>
      <c r="AA912" s="54">
        <v>1989</v>
      </c>
      <c r="AB912" s="54">
        <v>22</v>
      </c>
      <c r="AC912" s="3">
        <v>84</v>
      </c>
      <c r="AD912" s="3">
        <v>1975</v>
      </c>
      <c r="AE912" s="3">
        <v>31</v>
      </c>
      <c r="AF912" s="54">
        <v>82</v>
      </c>
      <c r="AG912" s="54">
        <v>2019</v>
      </c>
      <c r="AH912" s="54">
        <v>24</v>
      </c>
      <c r="AI912" s="3">
        <v>100</v>
      </c>
      <c r="AJ912" s="3">
        <v>1994</v>
      </c>
      <c r="AK912" s="3">
        <v>17</v>
      </c>
      <c r="AL912" s="54">
        <v>79</v>
      </c>
      <c r="AM912" s="54">
        <v>2022</v>
      </c>
      <c r="AN912" s="54">
        <v>7</v>
      </c>
      <c r="AO912" s="3">
        <v>180</v>
      </c>
      <c r="AP912" s="3">
        <v>2007</v>
      </c>
      <c r="AQ912" s="3">
        <v>9</v>
      </c>
    </row>
    <row r="913" spans="1:43" x14ac:dyDescent="0.25">
      <c r="A913" s="3">
        <v>26100770</v>
      </c>
      <c r="B913" s="3" t="s">
        <v>3496</v>
      </c>
      <c r="C913" s="3">
        <v>4.1143055559999997</v>
      </c>
      <c r="D913" s="3">
        <v>-76.04252778</v>
      </c>
      <c r="E913" s="3">
        <v>1382</v>
      </c>
      <c r="F913" s="3" t="s">
        <v>899</v>
      </c>
      <c r="G913" s="3" t="s">
        <v>864</v>
      </c>
      <c r="H913" s="54">
        <v>125</v>
      </c>
      <c r="I913" s="54">
        <v>2021</v>
      </c>
      <c r="J913" s="54">
        <v>3</v>
      </c>
      <c r="K913" s="3">
        <v>131</v>
      </c>
      <c r="L913" s="3">
        <v>2021</v>
      </c>
      <c r="M913" s="3">
        <v>26</v>
      </c>
      <c r="N913" s="54">
        <v>139</v>
      </c>
      <c r="O913" s="54">
        <v>1978</v>
      </c>
      <c r="P913" s="54">
        <v>31</v>
      </c>
      <c r="Q913" s="3">
        <v>150</v>
      </c>
      <c r="R913" s="3">
        <v>1978</v>
      </c>
      <c r="S913" s="3">
        <v>21</v>
      </c>
      <c r="T913" s="54">
        <v>169</v>
      </c>
      <c r="U913" s="54">
        <v>1978</v>
      </c>
      <c r="V913" s="54">
        <v>6</v>
      </c>
      <c r="W913" s="3">
        <v>115</v>
      </c>
      <c r="X913" s="3">
        <v>2020</v>
      </c>
      <c r="Y913" s="3">
        <v>2</v>
      </c>
      <c r="Z913" s="54">
        <v>113</v>
      </c>
      <c r="AA913" s="54">
        <v>2020</v>
      </c>
      <c r="AB913" s="54">
        <v>23</v>
      </c>
      <c r="AC913" s="3">
        <v>134</v>
      </c>
      <c r="AD913" s="3">
        <v>2021</v>
      </c>
      <c r="AE913" s="3">
        <v>13</v>
      </c>
      <c r="AF913" s="54">
        <v>132</v>
      </c>
      <c r="AG913" s="54">
        <v>2020</v>
      </c>
      <c r="AH913" s="54">
        <v>7</v>
      </c>
      <c r="AI913" s="3">
        <v>130</v>
      </c>
      <c r="AJ913" s="3">
        <v>2019</v>
      </c>
      <c r="AK913" s="3">
        <v>26</v>
      </c>
      <c r="AL913" s="54">
        <v>130</v>
      </c>
      <c r="AM913" s="54">
        <v>2017</v>
      </c>
      <c r="AN913" s="54">
        <v>14</v>
      </c>
      <c r="AO913" s="3">
        <v>111</v>
      </c>
      <c r="AP913" s="3">
        <v>2017</v>
      </c>
      <c r="AQ913" s="3">
        <v>9</v>
      </c>
    </row>
    <row r="914" spans="1:43" x14ac:dyDescent="0.25">
      <c r="A914" s="3">
        <v>26100780</v>
      </c>
      <c r="B914" s="3" t="s">
        <v>3497</v>
      </c>
      <c r="C914" s="3">
        <v>4.3830555560000004</v>
      </c>
      <c r="D914" s="3">
        <v>-76.073499999999996</v>
      </c>
      <c r="E914" s="3">
        <v>953</v>
      </c>
      <c r="F914" s="3" t="s">
        <v>901</v>
      </c>
      <c r="G914" s="3" t="s">
        <v>864</v>
      </c>
      <c r="H914" s="54">
        <v>78</v>
      </c>
      <c r="I914" s="54">
        <v>2014</v>
      </c>
      <c r="J914" s="54">
        <v>6</v>
      </c>
      <c r="K914" s="3">
        <v>61</v>
      </c>
      <c r="L914" s="3">
        <v>2003</v>
      </c>
      <c r="M914" s="3">
        <v>27</v>
      </c>
      <c r="N914" s="54">
        <v>70</v>
      </c>
      <c r="O914" s="54">
        <v>2012</v>
      </c>
      <c r="P914" s="54">
        <v>18</v>
      </c>
      <c r="Q914" s="3">
        <v>88</v>
      </c>
      <c r="R914" s="3">
        <v>1984</v>
      </c>
      <c r="S914" s="3">
        <v>10</v>
      </c>
      <c r="T914" s="54">
        <v>101</v>
      </c>
      <c r="U914" s="54">
        <v>1980</v>
      </c>
      <c r="V914" s="54">
        <v>8</v>
      </c>
      <c r="W914" s="3">
        <v>92</v>
      </c>
      <c r="X914" s="3">
        <v>2005</v>
      </c>
      <c r="Y914" s="3">
        <v>5</v>
      </c>
      <c r="Z914" s="54">
        <v>81</v>
      </c>
      <c r="AA914" s="54">
        <v>1980</v>
      </c>
      <c r="AB914" s="54">
        <v>10</v>
      </c>
      <c r="AC914" s="3">
        <v>70</v>
      </c>
      <c r="AD914" s="3">
        <v>2017</v>
      </c>
      <c r="AE914" s="3">
        <v>17</v>
      </c>
      <c r="AF914" s="54">
        <v>69</v>
      </c>
      <c r="AG914" s="54">
        <v>1998</v>
      </c>
      <c r="AH914" s="54">
        <v>22</v>
      </c>
      <c r="AI914" s="3">
        <v>91</v>
      </c>
      <c r="AJ914" s="3">
        <v>2018</v>
      </c>
      <c r="AK914" s="3">
        <v>7</v>
      </c>
      <c r="AL914" s="54">
        <v>71</v>
      </c>
      <c r="AM914" s="54">
        <v>2016</v>
      </c>
      <c r="AN914" s="54">
        <v>10</v>
      </c>
      <c r="AO914" s="3">
        <v>90</v>
      </c>
      <c r="AP914" s="3">
        <v>1992</v>
      </c>
      <c r="AQ914" s="3">
        <v>17</v>
      </c>
    </row>
    <row r="915" spans="1:43" x14ac:dyDescent="0.25">
      <c r="A915" s="3">
        <v>26100790</v>
      </c>
      <c r="B915" s="3" t="s">
        <v>3498</v>
      </c>
      <c r="C915" s="3">
        <v>4.057222222</v>
      </c>
      <c r="D915" s="3">
        <v>-75.805750000000003</v>
      </c>
      <c r="E915" s="3">
        <v>2809</v>
      </c>
      <c r="F915" s="3" t="s">
        <v>917</v>
      </c>
      <c r="G915" s="3" t="s">
        <v>864</v>
      </c>
      <c r="H915" s="54">
        <v>84</v>
      </c>
      <c r="I915" s="54">
        <v>1999</v>
      </c>
      <c r="J915" s="54">
        <v>31</v>
      </c>
      <c r="K915" s="3">
        <v>90</v>
      </c>
      <c r="L915" s="3">
        <v>1988</v>
      </c>
      <c r="M915" s="3">
        <v>26</v>
      </c>
      <c r="N915" s="54">
        <v>81</v>
      </c>
      <c r="O915" s="54">
        <v>2018</v>
      </c>
      <c r="P915" s="54">
        <v>30</v>
      </c>
      <c r="Q915" s="3">
        <v>100</v>
      </c>
      <c r="R915" s="3">
        <v>2023</v>
      </c>
      <c r="S915" s="3">
        <v>28</v>
      </c>
      <c r="T915" s="54">
        <v>90</v>
      </c>
      <c r="U915" s="54">
        <v>1986</v>
      </c>
      <c r="V915" s="54">
        <v>28</v>
      </c>
      <c r="W915" s="3">
        <v>90</v>
      </c>
      <c r="X915" s="3">
        <v>1986</v>
      </c>
      <c r="Y915" s="3">
        <v>6</v>
      </c>
      <c r="Z915" s="54">
        <v>44</v>
      </c>
      <c r="AA915" s="54">
        <v>1999</v>
      </c>
      <c r="AB915" s="54">
        <v>31</v>
      </c>
      <c r="AC915" s="3">
        <v>41</v>
      </c>
      <c r="AD915" s="3">
        <v>1986</v>
      </c>
      <c r="AE915" s="3">
        <v>12</v>
      </c>
      <c r="AF915" s="54">
        <v>90</v>
      </c>
      <c r="AG915" s="54">
        <v>1987</v>
      </c>
      <c r="AH915" s="54">
        <v>4</v>
      </c>
      <c r="AI915" s="3">
        <v>90</v>
      </c>
      <c r="AJ915" s="3">
        <v>1987</v>
      </c>
      <c r="AK915" s="3">
        <v>20</v>
      </c>
      <c r="AL915" s="54">
        <v>100</v>
      </c>
      <c r="AM915" s="54">
        <v>1998</v>
      </c>
      <c r="AN915" s="54">
        <v>9</v>
      </c>
      <c r="AO915" s="3">
        <v>72</v>
      </c>
      <c r="AP915" s="3">
        <v>1998</v>
      </c>
      <c r="AQ915" s="3">
        <v>21</v>
      </c>
    </row>
    <row r="916" spans="1:43" x14ac:dyDescent="0.25">
      <c r="A916" s="3">
        <v>26100800</v>
      </c>
      <c r="B916" s="3" t="s">
        <v>3499</v>
      </c>
      <c r="C916" s="3">
        <v>3.8886666669999999</v>
      </c>
      <c r="D916" s="3">
        <v>-76.065833330000004</v>
      </c>
      <c r="E916" s="3">
        <v>2507</v>
      </c>
      <c r="F916" s="3" t="s">
        <v>2353</v>
      </c>
      <c r="G916" s="3" t="s">
        <v>864</v>
      </c>
      <c r="H916" s="54">
        <v>55</v>
      </c>
      <c r="I916" s="54">
        <v>1982</v>
      </c>
      <c r="J916" s="54">
        <v>5</v>
      </c>
      <c r="K916" s="3">
        <v>90</v>
      </c>
      <c r="L916" s="3">
        <v>2008</v>
      </c>
      <c r="M916" s="3">
        <v>21</v>
      </c>
      <c r="N916" s="54">
        <v>90</v>
      </c>
      <c r="O916" s="54">
        <v>2000</v>
      </c>
      <c r="P916" s="54">
        <v>25</v>
      </c>
      <c r="Q916" s="3">
        <v>54</v>
      </c>
      <c r="R916" s="3">
        <v>1982</v>
      </c>
      <c r="S916" s="3">
        <v>16</v>
      </c>
      <c r="T916" s="54">
        <v>60</v>
      </c>
      <c r="U916" s="54">
        <v>1977</v>
      </c>
      <c r="V916" s="54">
        <v>17</v>
      </c>
      <c r="W916" s="3">
        <v>35</v>
      </c>
      <c r="X916" s="3">
        <v>1979</v>
      </c>
      <c r="Y916" s="3">
        <v>5</v>
      </c>
      <c r="Z916" s="54">
        <v>60</v>
      </c>
      <c r="AA916" s="54">
        <v>2008</v>
      </c>
      <c r="AB916" s="54">
        <v>8</v>
      </c>
      <c r="AC916" s="3">
        <v>67</v>
      </c>
      <c r="AD916" s="3">
        <v>1984</v>
      </c>
      <c r="AE916" s="3">
        <v>21</v>
      </c>
      <c r="AF916" s="54">
        <v>70</v>
      </c>
      <c r="AG916" s="54">
        <v>1993</v>
      </c>
      <c r="AH916" s="54">
        <v>27</v>
      </c>
      <c r="AI916" s="3">
        <v>74</v>
      </c>
      <c r="AJ916" s="3">
        <v>1984</v>
      </c>
      <c r="AK916" s="3">
        <v>29</v>
      </c>
      <c r="AL916" s="54">
        <v>60</v>
      </c>
      <c r="AM916" s="54">
        <v>2005</v>
      </c>
      <c r="AN916" s="54">
        <v>22</v>
      </c>
      <c r="AO916" s="3">
        <v>85</v>
      </c>
      <c r="AP916" s="3">
        <v>1992</v>
      </c>
      <c r="AQ916" s="3">
        <v>11</v>
      </c>
    </row>
    <row r="917" spans="1:43" x14ac:dyDescent="0.25">
      <c r="A917" s="3">
        <v>26100830</v>
      </c>
      <c r="B917" s="3" t="s">
        <v>3500</v>
      </c>
      <c r="C917" s="3">
        <v>4.6884166670000003</v>
      </c>
      <c r="D917" s="3">
        <v>-75.96166667</v>
      </c>
      <c r="E917" s="3">
        <v>940</v>
      </c>
      <c r="F917" s="3" t="s">
        <v>886</v>
      </c>
      <c r="G917" s="3" t="s">
        <v>864</v>
      </c>
      <c r="H917" s="54">
        <v>60</v>
      </c>
      <c r="I917" s="54">
        <v>1989</v>
      </c>
      <c r="J917" s="54">
        <v>4</v>
      </c>
      <c r="K917" s="3">
        <v>90</v>
      </c>
      <c r="L917" s="3">
        <v>1999</v>
      </c>
      <c r="M917" s="3">
        <v>26</v>
      </c>
      <c r="N917" s="54">
        <v>95</v>
      </c>
      <c r="O917" s="54">
        <v>1989</v>
      </c>
      <c r="P917" s="54">
        <v>7</v>
      </c>
      <c r="Q917" s="3">
        <v>241</v>
      </c>
      <c r="R917" s="3">
        <v>2000</v>
      </c>
      <c r="S917" s="3">
        <v>4</v>
      </c>
      <c r="T917" s="54">
        <v>78</v>
      </c>
      <c r="U917" s="54">
        <v>2005</v>
      </c>
      <c r="V917" s="54">
        <v>13</v>
      </c>
      <c r="W917" s="3">
        <v>80</v>
      </c>
      <c r="X917" s="3">
        <v>2016</v>
      </c>
      <c r="Y917" s="3">
        <v>3</v>
      </c>
      <c r="Z917" s="54">
        <v>90</v>
      </c>
      <c r="AA917" s="54">
        <v>1988</v>
      </c>
      <c r="AB917" s="54">
        <v>4</v>
      </c>
      <c r="AC917" s="3">
        <v>90</v>
      </c>
      <c r="AD917" s="3">
        <v>1999</v>
      </c>
      <c r="AE917" s="3">
        <v>25</v>
      </c>
      <c r="AF917" s="54">
        <v>98</v>
      </c>
      <c r="AG917" s="54">
        <v>2008</v>
      </c>
      <c r="AH917" s="54">
        <v>16</v>
      </c>
      <c r="AI917" s="3">
        <v>90</v>
      </c>
      <c r="AJ917" s="3">
        <v>1997</v>
      </c>
      <c r="AK917" s="3">
        <v>10</v>
      </c>
      <c r="AL917" s="54">
        <v>90</v>
      </c>
      <c r="AM917" s="54">
        <v>1986</v>
      </c>
      <c r="AN917" s="54">
        <v>24</v>
      </c>
      <c r="AO917" s="3">
        <v>75</v>
      </c>
      <c r="AP917" s="3">
        <v>2024</v>
      </c>
      <c r="AQ917" s="3">
        <v>22</v>
      </c>
    </row>
    <row r="918" spans="1:43" x14ac:dyDescent="0.25">
      <c r="A918" s="3">
        <v>26105110</v>
      </c>
      <c r="B918" s="3" t="s">
        <v>3501</v>
      </c>
      <c r="C918" s="3">
        <v>4.3244999999999996</v>
      </c>
      <c r="D918" s="3">
        <v>-76.084527780000002</v>
      </c>
      <c r="E918" s="3">
        <v>954</v>
      </c>
      <c r="F918" s="3" t="s">
        <v>901</v>
      </c>
      <c r="G918" s="3" t="s">
        <v>864</v>
      </c>
      <c r="H918" s="54">
        <v>54</v>
      </c>
      <c r="I918" s="54">
        <v>2005</v>
      </c>
      <c r="J918" s="54">
        <v>14</v>
      </c>
      <c r="K918" s="3">
        <v>64.3</v>
      </c>
      <c r="L918" s="3">
        <v>2005</v>
      </c>
      <c r="M918" s="3">
        <v>11</v>
      </c>
      <c r="N918" s="54">
        <v>64</v>
      </c>
      <c r="O918" s="54">
        <v>2019</v>
      </c>
      <c r="P918" s="54">
        <v>21</v>
      </c>
      <c r="Q918" s="3">
        <v>67</v>
      </c>
      <c r="R918" s="3">
        <v>2012</v>
      </c>
      <c r="S918" s="3">
        <v>11</v>
      </c>
      <c r="T918" s="54">
        <v>73</v>
      </c>
      <c r="U918" s="54">
        <v>2002</v>
      </c>
      <c r="V918" s="54">
        <v>18</v>
      </c>
      <c r="W918" s="3">
        <v>74</v>
      </c>
      <c r="X918" s="3">
        <v>2010</v>
      </c>
      <c r="Y918" s="3">
        <v>12</v>
      </c>
      <c r="Z918" s="54">
        <v>93</v>
      </c>
      <c r="AA918" s="54">
        <v>2010</v>
      </c>
      <c r="AB918" s="54">
        <v>30</v>
      </c>
      <c r="AC918" s="3">
        <v>75</v>
      </c>
      <c r="AD918" s="3">
        <v>2003</v>
      </c>
      <c r="AE918" s="3">
        <v>21</v>
      </c>
      <c r="AF918" s="54">
        <v>61</v>
      </c>
      <c r="AG918" s="54">
        <v>2025</v>
      </c>
      <c r="AH918" s="54">
        <v>21</v>
      </c>
      <c r="AI918" s="3">
        <v>80</v>
      </c>
      <c r="AJ918" s="3">
        <v>2014</v>
      </c>
      <c r="AK918" s="3">
        <v>30</v>
      </c>
      <c r="AL918" s="54">
        <v>67</v>
      </c>
      <c r="AM918" s="54">
        <v>2017</v>
      </c>
      <c r="AN918" s="54">
        <v>14</v>
      </c>
      <c r="AO918" s="3">
        <v>119</v>
      </c>
      <c r="AP918" s="3">
        <v>2006</v>
      </c>
      <c r="AQ918" s="3">
        <v>6</v>
      </c>
    </row>
    <row r="919" spans="1:43" x14ac:dyDescent="0.25">
      <c r="A919" s="3">
        <v>26105140</v>
      </c>
      <c r="B919" s="3" t="s">
        <v>3502</v>
      </c>
      <c r="C919" s="3">
        <v>4.0330555559999999</v>
      </c>
      <c r="D919" s="3">
        <v>-75.888027777999994</v>
      </c>
      <c r="E919" s="3">
        <v>2902</v>
      </c>
      <c r="F919" s="3" t="s">
        <v>893</v>
      </c>
      <c r="G919" s="3" t="s">
        <v>864</v>
      </c>
      <c r="H919" s="54">
        <v>47.9</v>
      </c>
      <c r="I919" s="54">
        <v>2008</v>
      </c>
      <c r="J919" s="54">
        <v>8</v>
      </c>
      <c r="K919" s="3">
        <v>62.8</v>
      </c>
      <c r="L919" s="3">
        <v>2016</v>
      </c>
      <c r="M919" s="3">
        <v>21</v>
      </c>
      <c r="N919" s="54">
        <v>55</v>
      </c>
      <c r="O919" s="54">
        <v>1983</v>
      </c>
      <c r="P919" s="54">
        <v>26</v>
      </c>
      <c r="Q919" s="3">
        <v>50</v>
      </c>
      <c r="R919" s="3">
        <v>1985</v>
      </c>
      <c r="S919" s="3">
        <v>25</v>
      </c>
      <c r="T919" s="54">
        <v>99.4</v>
      </c>
      <c r="U919" s="54">
        <v>1973</v>
      </c>
      <c r="V919" s="54">
        <v>18</v>
      </c>
      <c r="W919" s="3">
        <v>38.5</v>
      </c>
      <c r="X919" s="3">
        <v>2010</v>
      </c>
      <c r="Y919" s="3">
        <v>19</v>
      </c>
      <c r="Z919" s="54">
        <v>28</v>
      </c>
      <c r="AA919" s="54">
        <v>1988</v>
      </c>
      <c r="AB919" s="54">
        <v>3</v>
      </c>
      <c r="AC919" s="3">
        <v>34.4</v>
      </c>
      <c r="AD919" s="3">
        <v>2021</v>
      </c>
      <c r="AE919" s="3">
        <v>14</v>
      </c>
      <c r="AF919" s="54">
        <v>81</v>
      </c>
      <c r="AG919" s="54">
        <v>1997</v>
      </c>
      <c r="AH919" s="54">
        <v>7</v>
      </c>
      <c r="AI919" s="3">
        <v>99.5</v>
      </c>
      <c r="AJ919" s="3">
        <v>1979</v>
      </c>
      <c r="AK919" s="3">
        <v>15</v>
      </c>
      <c r="AL919" s="54">
        <v>51.2</v>
      </c>
      <c r="AM919" s="54">
        <v>1993</v>
      </c>
      <c r="AN919" s="54">
        <v>19</v>
      </c>
      <c r="AO919" s="3">
        <v>47.2</v>
      </c>
      <c r="AP919" s="3">
        <v>2007</v>
      </c>
      <c r="AQ919" s="3">
        <v>16</v>
      </c>
    </row>
    <row r="920" spans="1:43" x14ac:dyDescent="0.25">
      <c r="A920" s="3">
        <v>26105150</v>
      </c>
      <c r="B920" s="3" t="s">
        <v>3503</v>
      </c>
      <c r="C920" s="3">
        <v>4.2389166669999998</v>
      </c>
      <c r="D920" s="3">
        <v>-76.033055555999994</v>
      </c>
      <c r="E920" s="3">
        <v>1011</v>
      </c>
      <c r="F920" s="3" t="s">
        <v>899</v>
      </c>
      <c r="G920" s="3" t="s">
        <v>864</v>
      </c>
      <c r="H920" s="54">
        <v>67</v>
      </c>
      <c r="I920" s="54">
        <v>1985</v>
      </c>
      <c r="J920" s="54">
        <v>22</v>
      </c>
      <c r="K920" s="3">
        <v>77</v>
      </c>
      <c r="L920" s="3">
        <v>1999</v>
      </c>
      <c r="M920" s="3">
        <v>19</v>
      </c>
      <c r="N920" s="54">
        <v>79.900000000000006</v>
      </c>
      <c r="O920" s="54">
        <v>2008</v>
      </c>
      <c r="P920" s="54">
        <v>28</v>
      </c>
      <c r="Q920" s="3">
        <v>112</v>
      </c>
      <c r="R920" s="3">
        <v>1997</v>
      </c>
      <c r="S920" s="3">
        <v>13</v>
      </c>
      <c r="T920" s="54">
        <v>76.7</v>
      </c>
      <c r="U920" s="54">
        <v>1983</v>
      </c>
      <c r="V920" s="54">
        <v>28</v>
      </c>
      <c r="W920" s="3">
        <v>81.8</v>
      </c>
      <c r="X920" s="3">
        <v>1972</v>
      </c>
      <c r="Y920" s="3">
        <v>10</v>
      </c>
      <c r="Z920" s="54">
        <v>65</v>
      </c>
      <c r="AA920" s="54">
        <v>1995</v>
      </c>
      <c r="AB920" s="54">
        <v>23</v>
      </c>
      <c r="AC920" s="3">
        <v>68.7</v>
      </c>
      <c r="AD920" s="3">
        <v>1972</v>
      </c>
      <c r="AE920" s="3">
        <v>30</v>
      </c>
      <c r="AF920" s="54">
        <v>70</v>
      </c>
      <c r="AG920" s="54">
        <v>1990</v>
      </c>
      <c r="AH920" s="54">
        <v>30</v>
      </c>
      <c r="AI920" s="3">
        <v>84</v>
      </c>
      <c r="AJ920" s="3">
        <v>1999</v>
      </c>
      <c r="AK920" s="3">
        <v>26</v>
      </c>
      <c r="AL920" s="54">
        <v>79.400000000000006</v>
      </c>
      <c r="AM920" s="54">
        <v>2024</v>
      </c>
      <c r="AN920" s="54">
        <v>22</v>
      </c>
      <c r="AO920" s="3">
        <v>83.1</v>
      </c>
      <c r="AP920" s="3">
        <v>2005</v>
      </c>
      <c r="AQ920" s="3">
        <v>13</v>
      </c>
    </row>
    <row r="921" spans="1:43" x14ac:dyDescent="0.25">
      <c r="A921" s="3">
        <v>26105230</v>
      </c>
      <c r="B921" s="3" t="s">
        <v>3504</v>
      </c>
      <c r="C921" s="3">
        <v>4.028333333</v>
      </c>
      <c r="D921" s="3">
        <v>-76.168527780000005</v>
      </c>
      <c r="E921" s="3">
        <v>1119</v>
      </c>
      <c r="F921" s="3" t="s">
        <v>893</v>
      </c>
      <c r="G921" s="3" t="s">
        <v>864</v>
      </c>
      <c r="H921" s="54">
        <v>83.2</v>
      </c>
      <c r="I921" s="54">
        <v>2012</v>
      </c>
      <c r="J921" s="54">
        <v>5</v>
      </c>
      <c r="K921" s="3">
        <v>67.099999999999994</v>
      </c>
      <c r="L921" s="3">
        <v>2011</v>
      </c>
      <c r="M921" s="3">
        <v>23</v>
      </c>
      <c r="N921" s="54">
        <v>76.8</v>
      </c>
      <c r="O921" s="54">
        <v>1995</v>
      </c>
      <c r="P921" s="54">
        <v>10</v>
      </c>
      <c r="Q921" s="3">
        <v>102.5</v>
      </c>
      <c r="R921" s="3">
        <v>1986</v>
      </c>
      <c r="S921" s="3">
        <v>3</v>
      </c>
      <c r="T921" s="54">
        <v>76.099999999999994</v>
      </c>
      <c r="U921" s="54">
        <v>1987</v>
      </c>
      <c r="V921" s="54">
        <v>20</v>
      </c>
      <c r="W921" s="3">
        <v>60</v>
      </c>
      <c r="X921" s="3">
        <v>2024</v>
      </c>
      <c r="Y921" s="3">
        <v>27</v>
      </c>
      <c r="Z921" s="54">
        <v>43.3</v>
      </c>
      <c r="AA921" s="54">
        <v>2021</v>
      </c>
      <c r="AB921" s="54">
        <v>29</v>
      </c>
      <c r="AC921" s="3">
        <v>47.3</v>
      </c>
      <c r="AD921" s="3">
        <v>1984</v>
      </c>
      <c r="AE921" s="3">
        <v>21</v>
      </c>
      <c r="AF921" s="54">
        <v>74.5</v>
      </c>
      <c r="AG921" s="54">
        <v>2022</v>
      </c>
      <c r="AH921" s="54">
        <v>12</v>
      </c>
      <c r="AI921" s="3">
        <v>82.4</v>
      </c>
      <c r="AJ921" s="3">
        <v>2014</v>
      </c>
      <c r="AK921" s="3">
        <v>20</v>
      </c>
      <c r="AL921" s="54">
        <v>82.4</v>
      </c>
      <c r="AM921" s="54">
        <v>1986</v>
      </c>
      <c r="AN921" s="54">
        <v>8</v>
      </c>
      <c r="AO921" s="3">
        <v>78.3</v>
      </c>
      <c r="AP921" s="3">
        <v>2005</v>
      </c>
      <c r="AQ921" s="3">
        <v>14</v>
      </c>
    </row>
    <row r="922" spans="1:43" x14ac:dyDescent="0.25">
      <c r="A922" s="3">
        <v>26110040</v>
      </c>
      <c r="B922" s="3" t="s">
        <v>3505</v>
      </c>
      <c r="C922" s="3">
        <v>4.3429444439999996</v>
      </c>
      <c r="D922" s="3">
        <v>-76.190444439999993</v>
      </c>
      <c r="E922" s="3">
        <v>972</v>
      </c>
      <c r="F922" s="3" t="s">
        <v>35</v>
      </c>
      <c r="G922" s="3" t="s">
        <v>864</v>
      </c>
      <c r="H922" s="54">
        <v>91</v>
      </c>
      <c r="I922" s="54">
        <v>2000</v>
      </c>
      <c r="J922" s="54">
        <v>15</v>
      </c>
      <c r="K922" s="3">
        <v>79</v>
      </c>
      <c r="L922" s="3">
        <v>2005</v>
      </c>
      <c r="M922" s="3">
        <v>11</v>
      </c>
      <c r="N922" s="54">
        <v>95</v>
      </c>
      <c r="O922" s="54">
        <v>2007</v>
      </c>
      <c r="P922" s="54">
        <v>23</v>
      </c>
      <c r="Q922" s="3">
        <v>88</v>
      </c>
      <c r="R922" s="3">
        <v>2006</v>
      </c>
      <c r="S922" s="3">
        <v>11</v>
      </c>
      <c r="T922" s="54">
        <v>81</v>
      </c>
      <c r="U922" s="54">
        <v>1973</v>
      </c>
      <c r="V922" s="54">
        <v>20</v>
      </c>
      <c r="W922" s="3">
        <v>85</v>
      </c>
      <c r="X922" s="3">
        <v>1997</v>
      </c>
      <c r="Y922" s="3">
        <v>3</v>
      </c>
      <c r="Z922" s="54">
        <v>90</v>
      </c>
      <c r="AA922" s="54">
        <v>1966</v>
      </c>
      <c r="AB922" s="54">
        <v>24</v>
      </c>
      <c r="AC922" s="3">
        <v>63</v>
      </c>
      <c r="AD922" s="3">
        <v>1974</v>
      </c>
      <c r="AE922" s="3">
        <v>30</v>
      </c>
      <c r="AF922" s="54">
        <v>80</v>
      </c>
      <c r="AG922" s="54">
        <v>2011</v>
      </c>
      <c r="AH922" s="54">
        <v>10</v>
      </c>
      <c r="AI922" s="3">
        <v>115</v>
      </c>
      <c r="AJ922" s="3">
        <v>1994</v>
      </c>
      <c r="AK922" s="3">
        <v>16</v>
      </c>
      <c r="AL922" s="54">
        <v>95</v>
      </c>
      <c r="AM922" s="54">
        <v>2022</v>
      </c>
      <c r="AN922" s="54">
        <v>2</v>
      </c>
      <c r="AO922" s="3">
        <v>84</v>
      </c>
      <c r="AP922" s="3">
        <v>1998</v>
      </c>
      <c r="AQ922" s="3">
        <v>20</v>
      </c>
    </row>
    <row r="923" spans="1:43" x14ac:dyDescent="0.25">
      <c r="A923" s="3">
        <v>26110120</v>
      </c>
      <c r="B923" s="3" t="s">
        <v>3506</v>
      </c>
      <c r="C923" s="3">
        <v>4.9710833330000002</v>
      </c>
      <c r="D923" s="3">
        <v>-76.038527779999995</v>
      </c>
      <c r="E923" s="3">
        <v>1341</v>
      </c>
      <c r="F923" s="3" t="s">
        <v>2368</v>
      </c>
      <c r="G923" s="3" t="s">
        <v>864</v>
      </c>
      <c r="H923" s="54">
        <v>100</v>
      </c>
      <c r="I923" s="54">
        <v>1984</v>
      </c>
      <c r="J923" s="54">
        <v>7</v>
      </c>
      <c r="K923" s="3">
        <v>80</v>
      </c>
      <c r="L923" s="3">
        <v>2016</v>
      </c>
      <c r="M923" s="3">
        <v>28</v>
      </c>
      <c r="N923" s="54">
        <v>145</v>
      </c>
      <c r="O923" s="54">
        <v>2025</v>
      </c>
      <c r="P923" s="54">
        <v>24</v>
      </c>
      <c r="Q923" s="3">
        <v>100</v>
      </c>
      <c r="R923" s="3">
        <v>2018</v>
      </c>
      <c r="S923" s="3">
        <v>16</v>
      </c>
      <c r="T923" s="54">
        <v>110</v>
      </c>
      <c r="U923" s="54">
        <v>1973</v>
      </c>
      <c r="V923" s="54">
        <v>16</v>
      </c>
      <c r="W923" s="3">
        <v>90</v>
      </c>
      <c r="X923" s="3">
        <v>2024</v>
      </c>
      <c r="Y923" s="3">
        <v>2</v>
      </c>
      <c r="Z923" s="54">
        <v>175</v>
      </c>
      <c r="AA923" s="54">
        <v>1984</v>
      </c>
      <c r="AB923" s="54">
        <v>31</v>
      </c>
      <c r="AC923" s="3">
        <v>100</v>
      </c>
      <c r="AD923" s="3">
        <v>1979</v>
      </c>
      <c r="AE923" s="3">
        <v>20</v>
      </c>
      <c r="AF923" s="54">
        <v>80</v>
      </c>
      <c r="AG923" s="54">
        <v>1982</v>
      </c>
      <c r="AH923" s="54">
        <v>23</v>
      </c>
      <c r="AI923" s="3">
        <v>102</v>
      </c>
      <c r="AJ923" s="3">
        <v>1975</v>
      </c>
      <c r="AK923" s="3">
        <v>21</v>
      </c>
      <c r="AL923" s="54">
        <v>95</v>
      </c>
      <c r="AM923" s="54">
        <v>1993</v>
      </c>
      <c r="AN923" s="54">
        <v>28</v>
      </c>
      <c r="AO923" s="3">
        <v>90</v>
      </c>
      <c r="AP923" s="3">
        <v>1982</v>
      </c>
      <c r="AQ923" s="3">
        <v>3</v>
      </c>
    </row>
    <row r="924" spans="1:43" x14ac:dyDescent="0.25">
      <c r="A924" s="3">
        <v>26110150</v>
      </c>
      <c r="B924" s="3" t="s">
        <v>3507</v>
      </c>
      <c r="C924" s="3">
        <v>4.7938333330000003</v>
      </c>
      <c r="D924" s="3">
        <v>-75.986500000000007</v>
      </c>
      <c r="E924" s="3">
        <v>960</v>
      </c>
      <c r="F924" s="3" t="s">
        <v>911</v>
      </c>
      <c r="G924" s="3" t="s">
        <v>864</v>
      </c>
      <c r="H924" s="54">
        <v>75</v>
      </c>
      <c r="I924" s="54">
        <v>1994</v>
      </c>
      <c r="J924" s="54">
        <v>14</v>
      </c>
      <c r="K924" s="3">
        <v>98.5</v>
      </c>
      <c r="L924" s="3">
        <v>2025</v>
      </c>
      <c r="M924" s="3">
        <v>23</v>
      </c>
      <c r="N924" s="54">
        <v>81.2</v>
      </c>
      <c r="O924" s="54">
        <v>1987</v>
      </c>
      <c r="P924" s="54">
        <v>4</v>
      </c>
      <c r="Q924" s="3">
        <v>80</v>
      </c>
      <c r="R924" s="3">
        <v>1976</v>
      </c>
      <c r="S924" s="3">
        <v>30</v>
      </c>
      <c r="T924" s="54">
        <v>91</v>
      </c>
      <c r="U924" s="54">
        <v>1965</v>
      </c>
      <c r="V924" s="54">
        <v>28</v>
      </c>
      <c r="W924" s="3">
        <v>93.6</v>
      </c>
      <c r="X924" s="3">
        <v>2021</v>
      </c>
      <c r="Y924" s="3">
        <v>7</v>
      </c>
      <c r="Z924" s="54">
        <v>94.8</v>
      </c>
      <c r="AA924" s="54">
        <v>2021</v>
      </c>
      <c r="AB924" s="54">
        <v>25</v>
      </c>
      <c r="AC924" s="3">
        <v>86.4</v>
      </c>
      <c r="AD924" s="3">
        <v>2021</v>
      </c>
      <c r="AE924" s="3">
        <v>29</v>
      </c>
      <c r="AF924" s="54">
        <v>60</v>
      </c>
      <c r="AG924" s="54">
        <v>1998</v>
      </c>
      <c r="AH924" s="54">
        <v>21</v>
      </c>
      <c r="AI924" s="3">
        <v>144</v>
      </c>
      <c r="AJ924" s="3">
        <v>2016</v>
      </c>
      <c r="AK924" s="3">
        <v>17</v>
      </c>
      <c r="AL924" s="54">
        <v>78</v>
      </c>
      <c r="AM924" s="54">
        <v>1971</v>
      </c>
      <c r="AN924" s="54">
        <v>8</v>
      </c>
      <c r="AO924" s="3">
        <v>70</v>
      </c>
      <c r="AP924" s="3">
        <v>2011</v>
      </c>
      <c r="AQ924" s="3">
        <v>12</v>
      </c>
    </row>
    <row r="925" spans="1:43" x14ac:dyDescent="0.25">
      <c r="A925" s="3">
        <v>26110160</v>
      </c>
      <c r="B925" s="3" t="s">
        <v>3508</v>
      </c>
      <c r="C925" s="3">
        <v>4.684861111</v>
      </c>
      <c r="D925" s="3">
        <v>-76.035722219999997</v>
      </c>
      <c r="E925" s="3">
        <v>974</v>
      </c>
      <c r="F925" s="3" t="s">
        <v>941</v>
      </c>
      <c r="G925" s="3" t="s">
        <v>864</v>
      </c>
      <c r="H925" s="54">
        <v>53</v>
      </c>
      <c r="I925" s="54">
        <v>2015</v>
      </c>
      <c r="J925" s="54">
        <v>21</v>
      </c>
      <c r="K925" s="3">
        <v>63</v>
      </c>
      <c r="L925" s="3">
        <v>2013</v>
      </c>
      <c r="M925" s="3">
        <v>13</v>
      </c>
      <c r="N925" s="54">
        <v>90</v>
      </c>
      <c r="O925" s="54">
        <v>1993</v>
      </c>
      <c r="P925" s="54">
        <v>29</v>
      </c>
      <c r="Q925" s="3">
        <v>78</v>
      </c>
      <c r="R925" s="3">
        <v>2007</v>
      </c>
      <c r="S925" s="3">
        <v>18</v>
      </c>
      <c r="T925" s="54">
        <v>75</v>
      </c>
      <c r="U925" s="54">
        <v>2016</v>
      </c>
      <c r="V925" s="54">
        <v>9</v>
      </c>
      <c r="W925" s="3">
        <v>97</v>
      </c>
      <c r="X925" s="3">
        <v>1986</v>
      </c>
      <c r="Y925" s="3">
        <v>30</v>
      </c>
      <c r="Z925" s="54">
        <v>77</v>
      </c>
      <c r="AA925" s="54">
        <v>2018</v>
      </c>
      <c r="AB925" s="54">
        <v>31</v>
      </c>
      <c r="AC925" s="3">
        <v>95</v>
      </c>
      <c r="AD925" s="3">
        <v>1971</v>
      </c>
      <c r="AE925" s="3">
        <v>17</v>
      </c>
      <c r="AF925" s="54">
        <v>125</v>
      </c>
      <c r="AG925" s="54">
        <v>2008</v>
      </c>
      <c r="AH925" s="54">
        <v>27</v>
      </c>
      <c r="AI925" s="3">
        <v>85</v>
      </c>
      <c r="AJ925" s="3">
        <v>1985</v>
      </c>
      <c r="AK925" s="3">
        <v>28</v>
      </c>
      <c r="AL925" s="54">
        <v>80</v>
      </c>
      <c r="AM925" s="54">
        <v>1986</v>
      </c>
      <c r="AN925" s="54">
        <v>27</v>
      </c>
      <c r="AO925" s="3">
        <v>83</v>
      </c>
      <c r="AP925" s="3">
        <v>1981</v>
      </c>
      <c r="AQ925" s="3">
        <v>11</v>
      </c>
    </row>
    <row r="926" spans="1:43" x14ac:dyDescent="0.25">
      <c r="A926" s="3">
        <v>26110230</v>
      </c>
      <c r="B926" s="3" t="s">
        <v>3509</v>
      </c>
      <c r="C926" s="3">
        <v>4.4186666670000001</v>
      </c>
      <c r="D926" s="3">
        <v>-76.100527779999993</v>
      </c>
      <c r="E926" s="3">
        <v>933</v>
      </c>
      <c r="F926" s="3" t="s">
        <v>927</v>
      </c>
      <c r="G926" s="3" t="s">
        <v>864</v>
      </c>
      <c r="H926" s="54">
        <v>48</v>
      </c>
      <c r="I926" s="54">
        <v>1972</v>
      </c>
      <c r="J926" s="54">
        <v>12</v>
      </c>
      <c r="K926" s="3">
        <v>67.7</v>
      </c>
      <c r="L926" s="3">
        <v>1975</v>
      </c>
      <c r="M926" s="3">
        <v>3</v>
      </c>
      <c r="N926" s="54">
        <v>76</v>
      </c>
      <c r="O926" s="54">
        <v>2021</v>
      </c>
      <c r="P926" s="54">
        <v>7</v>
      </c>
      <c r="Q926" s="3">
        <v>107</v>
      </c>
      <c r="R926" s="3">
        <v>2011</v>
      </c>
      <c r="S926" s="3">
        <v>26</v>
      </c>
      <c r="T926" s="54">
        <v>93</v>
      </c>
      <c r="U926" s="54">
        <v>2007</v>
      </c>
      <c r="V926" s="54">
        <v>9</v>
      </c>
      <c r="W926" s="3">
        <v>64</v>
      </c>
      <c r="X926" s="3">
        <v>2025</v>
      </c>
      <c r="Y926" s="3">
        <v>12</v>
      </c>
      <c r="Z926" s="54">
        <v>77</v>
      </c>
      <c r="AA926" s="54">
        <v>2004</v>
      </c>
      <c r="AB926" s="54">
        <v>22</v>
      </c>
      <c r="AC926" s="3">
        <v>73</v>
      </c>
      <c r="AD926" s="3">
        <v>1983</v>
      </c>
      <c r="AE926" s="3">
        <v>18</v>
      </c>
      <c r="AF926" s="54">
        <v>60</v>
      </c>
      <c r="AG926" s="54">
        <v>2019</v>
      </c>
      <c r="AH926" s="54">
        <v>24</v>
      </c>
      <c r="AI926" s="3">
        <v>59</v>
      </c>
      <c r="AJ926" s="3">
        <v>2024</v>
      </c>
      <c r="AK926" s="3">
        <v>10</v>
      </c>
      <c r="AL926" s="54">
        <v>95</v>
      </c>
      <c r="AM926" s="54">
        <v>2016</v>
      </c>
      <c r="AN926" s="54">
        <v>10</v>
      </c>
      <c r="AO926" s="3">
        <v>83</v>
      </c>
      <c r="AP926" s="3">
        <v>2010</v>
      </c>
      <c r="AQ926" s="3">
        <v>26</v>
      </c>
    </row>
    <row r="927" spans="1:43" x14ac:dyDescent="0.25">
      <c r="A927" s="3">
        <v>26110290</v>
      </c>
      <c r="B927" s="3" t="s">
        <v>3510</v>
      </c>
      <c r="C927" s="3">
        <v>4.5316111110000001</v>
      </c>
      <c r="D927" s="3">
        <v>-76.093611109999998</v>
      </c>
      <c r="E927" s="3">
        <v>959</v>
      </c>
      <c r="F927" s="3" t="s">
        <v>192</v>
      </c>
      <c r="G927" s="3" t="s">
        <v>864</v>
      </c>
      <c r="H927" s="54">
        <v>110</v>
      </c>
      <c r="I927" s="54">
        <v>2018</v>
      </c>
      <c r="J927" s="54">
        <v>1</v>
      </c>
      <c r="K927" s="3">
        <v>115</v>
      </c>
      <c r="L927" s="3">
        <v>2014</v>
      </c>
      <c r="M927" s="3">
        <v>28</v>
      </c>
      <c r="N927" s="54">
        <v>124</v>
      </c>
      <c r="O927" s="54">
        <v>2018</v>
      </c>
      <c r="P927" s="54">
        <v>30</v>
      </c>
      <c r="Q927" s="3">
        <v>125</v>
      </c>
      <c r="R927" s="3">
        <v>2014</v>
      </c>
      <c r="S927" s="3">
        <v>30</v>
      </c>
      <c r="T927" s="54">
        <v>150</v>
      </c>
      <c r="U927" s="54">
        <v>2023</v>
      </c>
      <c r="V927" s="54">
        <v>1</v>
      </c>
      <c r="W927" s="3">
        <v>97</v>
      </c>
      <c r="X927" s="3">
        <v>1999</v>
      </c>
      <c r="Y927" s="3">
        <v>24</v>
      </c>
      <c r="Z927" s="54">
        <v>65</v>
      </c>
      <c r="AA927" s="54">
        <v>2007</v>
      </c>
      <c r="AB927" s="54">
        <v>10</v>
      </c>
      <c r="AC927" s="3">
        <v>100</v>
      </c>
      <c r="AD927" s="3">
        <v>2017</v>
      </c>
      <c r="AE927" s="3">
        <v>17</v>
      </c>
      <c r="AF927" s="54">
        <v>80</v>
      </c>
      <c r="AG927" s="54">
        <v>1987</v>
      </c>
      <c r="AH927" s="54">
        <v>29</v>
      </c>
      <c r="AI927" s="3">
        <v>90</v>
      </c>
      <c r="AJ927" s="3">
        <v>1994</v>
      </c>
      <c r="AK927" s="3">
        <v>17</v>
      </c>
      <c r="AL927" s="54">
        <v>135</v>
      </c>
      <c r="AM927" s="54">
        <v>2017</v>
      </c>
      <c r="AN927" s="54">
        <v>17</v>
      </c>
      <c r="AO927" s="3">
        <v>110</v>
      </c>
      <c r="AP927" s="3">
        <v>2005</v>
      </c>
      <c r="AQ927" s="3">
        <v>4</v>
      </c>
    </row>
    <row r="928" spans="1:43" x14ac:dyDescent="0.25">
      <c r="A928" s="3">
        <v>26110300</v>
      </c>
      <c r="B928" s="3" t="s">
        <v>3511</v>
      </c>
      <c r="C928" s="3">
        <v>4.6163888890000004</v>
      </c>
      <c r="D928" s="3">
        <v>-76.034444440000001</v>
      </c>
      <c r="E928" s="3">
        <v>940</v>
      </c>
      <c r="F928" s="3" t="s">
        <v>941</v>
      </c>
      <c r="G928" s="3" t="s">
        <v>864</v>
      </c>
      <c r="H928" s="54">
        <v>57</v>
      </c>
      <c r="I928" s="54">
        <v>2011</v>
      </c>
      <c r="J928" s="54">
        <v>4</v>
      </c>
      <c r="K928" s="3">
        <v>87</v>
      </c>
      <c r="L928" s="3">
        <v>2011</v>
      </c>
      <c r="M928" s="3">
        <v>7</v>
      </c>
      <c r="N928" s="54">
        <v>78</v>
      </c>
      <c r="O928" s="54">
        <v>2019</v>
      </c>
      <c r="P928" s="54">
        <v>10</v>
      </c>
      <c r="Q928" s="3">
        <v>77</v>
      </c>
      <c r="R928" s="3">
        <v>2003</v>
      </c>
      <c r="S928" s="3">
        <v>24</v>
      </c>
      <c r="T928" s="54">
        <v>113</v>
      </c>
      <c r="U928" s="54">
        <v>2017</v>
      </c>
      <c r="V928" s="54">
        <v>1</v>
      </c>
      <c r="W928" s="3">
        <v>68</v>
      </c>
      <c r="X928" s="3">
        <v>2008</v>
      </c>
      <c r="Y928" s="3">
        <v>2</v>
      </c>
      <c r="Z928" s="54">
        <v>95</v>
      </c>
      <c r="AA928" s="54">
        <v>2022</v>
      </c>
      <c r="AB928" s="54">
        <v>28</v>
      </c>
      <c r="AC928" s="3">
        <v>67</v>
      </c>
      <c r="AD928" s="3">
        <v>2021</v>
      </c>
      <c r="AE928" s="3">
        <v>19</v>
      </c>
      <c r="AF928" s="54">
        <v>70</v>
      </c>
      <c r="AG928" s="54">
        <v>1996</v>
      </c>
      <c r="AH928" s="54">
        <v>2</v>
      </c>
      <c r="AI928" s="3">
        <v>74</v>
      </c>
      <c r="AJ928" s="3">
        <v>1994</v>
      </c>
      <c r="AK928" s="3">
        <v>17</v>
      </c>
      <c r="AL928" s="54">
        <v>63</v>
      </c>
      <c r="AM928" s="54">
        <v>2025</v>
      </c>
      <c r="AN928" s="54">
        <v>7</v>
      </c>
      <c r="AO928" s="3">
        <v>41</v>
      </c>
      <c r="AP928" s="3">
        <v>1994</v>
      </c>
      <c r="AQ928" s="3">
        <v>21</v>
      </c>
    </row>
    <row r="929" spans="1:43" x14ac:dyDescent="0.25">
      <c r="A929" s="3">
        <v>26115080</v>
      </c>
      <c r="B929" s="3" t="s">
        <v>3512</v>
      </c>
      <c r="C929" s="3">
        <v>4.4809166669999998</v>
      </c>
      <c r="D929" s="3">
        <v>-76.079888890000007</v>
      </c>
      <c r="E929" s="3">
        <v>945</v>
      </c>
      <c r="F929" s="3" t="s">
        <v>927</v>
      </c>
      <c r="G929" s="3" t="s">
        <v>864</v>
      </c>
      <c r="H929" s="54">
        <v>66</v>
      </c>
      <c r="I929" s="54">
        <v>1986</v>
      </c>
      <c r="J929" s="54">
        <v>14</v>
      </c>
      <c r="K929" s="3">
        <v>67</v>
      </c>
      <c r="L929" s="3">
        <v>1979</v>
      </c>
      <c r="M929" s="3">
        <v>25</v>
      </c>
      <c r="N929" s="54">
        <v>88</v>
      </c>
      <c r="O929" s="54">
        <v>1985</v>
      </c>
      <c r="P929" s="54">
        <v>31</v>
      </c>
      <c r="Q929" s="3">
        <v>104</v>
      </c>
      <c r="R929" s="3">
        <v>2000</v>
      </c>
      <c r="S929" s="3">
        <v>22</v>
      </c>
      <c r="T929" s="54">
        <v>93</v>
      </c>
      <c r="U929" s="54">
        <v>2003</v>
      </c>
      <c r="V929" s="54">
        <v>31</v>
      </c>
      <c r="W929" s="3">
        <v>53</v>
      </c>
      <c r="X929" s="3">
        <v>1996</v>
      </c>
      <c r="Y929" s="3">
        <v>21</v>
      </c>
      <c r="Z929" s="54">
        <v>76.599999999999994</v>
      </c>
      <c r="AA929" s="54">
        <v>2020</v>
      </c>
      <c r="AB929" s="54">
        <v>4</v>
      </c>
      <c r="AC929" s="3">
        <v>54</v>
      </c>
      <c r="AD929" s="3">
        <v>1985</v>
      </c>
      <c r="AE929" s="3">
        <v>29</v>
      </c>
      <c r="AF929" s="54">
        <v>110</v>
      </c>
      <c r="AG929" s="54">
        <v>1978</v>
      </c>
      <c r="AH929" s="54">
        <v>30</v>
      </c>
      <c r="AI929" s="3">
        <v>57</v>
      </c>
      <c r="AJ929" s="3">
        <v>2023</v>
      </c>
      <c r="AK929" s="3">
        <v>10</v>
      </c>
      <c r="AL929" s="54">
        <v>80</v>
      </c>
      <c r="AM929" s="54">
        <v>1983</v>
      </c>
      <c r="AN929" s="54">
        <v>23</v>
      </c>
      <c r="AO929" s="3">
        <v>54</v>
      </c>
      <c r="AP929" s="3">
        <v>1981</v>
      </c>
      <c r="AQ929" s="3">
        <v>25</v>
      </c>
    </row>
    <row r="930" spans="1:43" x14ac:dyDescent="0.25">
      <c r="A930" s="3">
        <v>26115090</v>
      </c>
      <c r="B930" s="3" t="s">
        <v>3513</v>
      </c>
      <c r="C930" s="3">
        <v>4.7755833330000002</v>
      </c>
      <c r="D930" s="3">
        <v>-76.144277778000003</v>
      </c>
      <c r="E930" s="3">
        <v>1971</v>
      </c>
      <c r="F930" s="3" t="s">
        <v>3071</v>
      </c>
      <c r="G930" s="3" t="s">
        <v>864</v>
      </c>
      <c r="H930" s="54">
        <v>69</v>
      </c>
      <c r="I930" s="54">
        <v>1980</v>
      </c>
      <c r="J930" s="54">
        <v>23</v>
      </c>
      <c r="K930" s="3">
        <v>60</v>
      </c>
      <c r="L930" s="3">
        <v>1999</v>
      </c>
      <c r="M930" s="3">
        <v>24</v>
      </c>
      <c r="N930" s="54">
        <v>76</v>
      </c>
      <c r="O930" s="54">
        <v>1981</v>
      </c>
      <c r="P930" s="54">
        <v>26</v>
      </c>
      <c r="Q930" s="3">
        <v>73</v>
      </c>
      <c r="R930" s="3">
        <v>2002</v>
      </c>
      <c r="S930" s="3">
        <v>28</v>
      </c>
      <c r="T930" s="54">
        <v>63</v>
      </c>
      <c r="U930" s="54">
        <v>2013</v>
      </c>
      <c r="V930" s="54">
        <v>4</v>
      </c>
      <c r="W930" s="3">
        <v>75</v>
      </c>
      <c r="X930" s="3">
        <v>1992</v>
      </c>
      <c r="Y930" s="3">
        <v>28</v>
      </c>
      <c r="Z930" s="54">
        <v>70</v>
      </c>
      <c r="AA930" s="54">
        <v>1979</v>
      </c>
      <c r="AB930" s="54">
        <v>17</v>
      </c>
      <c r="AC930" s="3">
        <v>53</v>
      </c>
      <c r="AD930" s="3">
        <v>2013</v>
      </c>
      <c r="AE930" s="3">
        <v>12</v>
      </c>
      <c r="AF930" s="54">
        <v>63</v>
      </c>
      <c r="AG930" s="54">
        <v>1980</v>
      </c>
      <c r="AH930" s="54">
        <v>22</v>
      </c>
      <c r="AI930" s="3">
        <v>102</v>
      </c>
      <c r="AJ930" s="3">
        <v>1994</v>
      </c>
      <c r="AK930" s="3">
        <v>17</v>
      </c>
      <c r="AL930" s="54">
        <v>114</v>
      </c>
      <c r="AM930" s="54">
        <v>2010</v>
      </c>
      <c r="AN930" s="54">
        <v>1</v>
      </c>
      <c r="AO930" s="3">
        <v>200</v>
      </c>
      <c r="AP930" s="3">
        <v>1994</v>
      </c>
      <c r="AQ930" s="3">
        <v>7</v>
      </c>
    </row>
    <row r="931" spans="1:43" x14ac:dyDescent="0.25">
      <c r="A931" s="3">
        <v>26120120</v>
      </c>
      <c r="B931" s="3" t="s">
        <v>3514</v>
      </c>
      <c r="C931" s="3">
        <v>4.3315555559999996</v>
      </c>
      <c r="D931" s="3">
        <v>-75.834833333000006</v>
      </c>
      <c r="E931" s="3">
        <v>1240</v>
      </c>
      <c r="F931" s="3" t="s">
        <v>919</v>
      </c>
      <c r="G931" s="3" t="s">
        <v>864</v>
      </c>
      <c r="H931" s="54">
        <v>117</v>
      </c>
      <c r="I931" s="54">
        <v>1994</v>
      </c>
      <c r="J931" s="54">
        <v>14</v>
      </c>
      <c r="K931" s="3">
        <v>76.400000000000006</v>
      </c>
      <c r="L931" s="3">
        <v>2018</v>
      </c>
      <c r="M931" s="3">
        <v>18</v>
      </c>
      <c r="N931" s="54">
        <v>105</v>
      </c>
      <c r="O931" s="54">
        <v>1977</v>
      </c>
      <c r="P931" s="54">
        <v>28</v>
      </c>
      <c r="Q931" s="3">
        <v>103.5</v>
      </c>
      <c r="R931" s="3">
        <v>2018</v>
      </c>
      <c r="S931" s="3">
        <v>11</v>
      </c>
      <c r="T931" s="54">
        <v>102.5</v>
      </c>
      <c r="U931" s="54">
        <v>2013</v>
      </c>
      <c r="V931" s="54">
        <v>4</v>
      </c>
      <c r="W931" s="3">
        <v>81</v>
      </c>
      <c r="X931" s="3">
        <v>2020</v>
      </c>
      <c r="Y931" s="3">
        <v>2</v>
      </c>
      <c r="Z931" s="54">
        <v>100</v>
      </c>
      <c r="AA931" s="54">
        <v>1979</v>
      </c>
      <c r="AB931" s="54">
        <v>31</v>
      </c>
      <c r="AC931" s="3">
        <v>125</v>
      </c>
      <c r="AD931" s="3">
        <v>1993</v>
      </c>
      <c r="AE931" s="3">
        <v>15</v>
      </c>
      <c r="AF931" s="54">
        <v>91</v>
      </c>
      <c r="AG931" s="54">
        <v>1972</v>
      </c>
      <c r="AH931" s="54">
        <v>19</v>
      </c>
      <c r="AI931" s="3">
        <v>91.5</v>
      </c>
      <c r="AJ931" s="3">
        <v>1996</v>
      </c>
      <c r="AK931" s="3">
        <v>6</v>
      </c>
      <c r="AL931" s="54">
        <v>108</v>
      </c>
      <c r="AM931" s="54">
        <v>1988</v>
      </c>
      <c r="AN931" s="54">
        <v>14</v>
      </c>
      <c r="AO931" s="3">
        <v>142</v>
      </c>
      <c r="AP931" s="3">
        <v>1973</v>
      </c>
      <c r="AQ931" s="3">
        <v>28</v>
      </c>
    </row>
    <row r="932" spans="1:43" x14ac:dyDescent="0.25">
      <c r="A932" s="3">
        <v>26120130</v>
      </c>
      <c r="B932" s="3" t="s">
        <v>3515</v>
      </c>
      <c r="C932" s="3">
        <v>4.4027777779999999</v>
      </c>
      <c r="D932" s="3">
        <v>-75.915416669999999</v>
      </c>
      <c r="E932" s="3">
        <v>1178</v>
      </c>
      <c r="F932" s="3" t="s">
        <v>901</v>
      </c>
      <c r="G932" s="3" t="s">
        <v>864</v>
      </c>
      <c r="H932" s="54">
        <v>78</v>
      </c>
      <c r="I932" s="54">
        <v>1999</v>
      </c>
      <c r="J932" s="54">
        <v>10</v>
      </c>
      <c r="K932" s="3">
        <v>100</v>
      </c>
      <c r="L932" s="3">
        <v>1998</v>
      </c>
      <c r="M932" s="3">
        <v>7</v>
      </c>
      <c r="N932" s="54">
        <v>99</v>
      </c>
      <c r="O932" s="54">
        <v>2022</v>
      </c>
      <c r="P932" s="54">
        <v>27</v>
      </c>
      <c r="Q932" s="3">
        <v>135</v>
      </c>
      <c r="R932" s="3">
        <v>1995</v>
      </c>
      <c r="S932" s="3">
        <v>16</v>
      </c>
      <c r="T932" s="54">
        <v>100</v>
      </c>
      <c r="U932" s="54">
        <v>1998</v>
      </c>
      <c r="V932" s="54">
        <v>1</v>
      </c>
      <c r="W932" s="3">
        <v>100</v>
      </c>
      <c r="X932" s="3">
        <v>2017</v>
      </c>
      <c r="Y932" s="3">
        <v>11</v>
      </c>
      <c r="Z932" s="54">
        <v>90</v>
      </c>
      <c r="AA932" s="54">
        <v>2016</v>
      </c>
      <c r="AB932" s="54">
        <v>24</v>
      </c>
      <c r="AC932" s="3">
        <v>101</v>
      </c>
      <c r="AD932" s="3">
        <v>2023</v>
      </c>
      <c r="AE932" s="3">
        <v>20</v>
      </c>
      <c r="AF932" s="54">
        <v>90</v>
      </c>
      <c r="AG932" s="54">
        <v>1982</v>
      </c>
      <c r="AH932" s="54">
        <v>12</v>
      </c>
      <c r="AI932" s="3">
        <v>95</v>
      </c>
      <c r="AJ932" s="3">
        <v>1994</v>
      </c>
      <c r="AK932" s="3">
        <v>18</v>
      </c>
      <c r="AL932" s="54">
        <v>95</v>
      </c>
      <c r="AM932" s="54">
        <v>1971</v>
      </c>
      <c r="AN932" s="54">
        <v>8</v>
      </c>
      <c r="AO932" s="3">
        <v>91</v>
      </c>
      <c r="AP932" s="3">
        <v>1972</v>
      </c>
      <c r="AQ932" s="3">
        <v>16</v>
      </c>
    </row>
    <row r="933" spans="1:43" x14ac:dyDescent="0.25">
      <c r="A933" s="3">
        <v>26120150</v>
      </c>
      <c r="B933" s="3" t="s">
        <v>3516</v>
      </c>
      <c r="C933" s="3">
        <v>4.6764722220000001</v>
      </c>
      <c r="D933" s="3">
        <v>-75.786305560000002</v>
      </c>
      <c r="E933" s="3">
        <v>1261</v>
      </c>
      <c r="F933" s="3" t="s">
        <v>884</v>
      </c>
      <c r="G933" s="3" t="s">
        <v>864</v>
      </c>
      <c r="H933" s="54">
        <v>98.2</v>
      </c>
      <c r="I933" s="54">
        <v>2022</v>
      </c>
      <c r="J933" s="54">
        <v>6</v>
      </c>
      <c r="K933" s="3">
        <v>80</v>
      </c>
      <c r="L933" s="3">
        <v>1999</v>
      </c>
      <c r="M933" s="3">
        <v>24</v>
      </c>
      <c r="N933" s="54">
        <v>120.8</v>
      </c>
      <c r="O933" s="54">
        <v>2010</v>
      </c>
      <c r="P933" s="54">
        <v>17</v>
      </c>
      <c r="Q933" s="3">
        <v>89</v>
      </c>
      <c r="R933" s="3">
        <v>1983</v>
      </c>
      <c r="S933" s="3">
        <v>5</v>
      </c>
      <c r="T933" s="54">
        <v>95</v>
      </c>
      <c r="U933" s="54">
        <v>1978</v>
      </c>
      <c r="V933" s="54">
        <v>26</v>
      </c>
      <c r="W933" s="3">
        <v>81.400000000000006</v>
      </c>
      <c r="X933" s="3">
        <v>2021</v>
      </c>
      <c r="Y933" s="3">
        <v>12</v>
      </c>
      <c r="Z933" s="54">
        <v>80</v>
      </c>
      <c r="AA933" s="54">
        <v>1994</v>
      </c>
      <c r="AB933" s="54">
        <v>4</v>
      </c>
      <c r="AC933" s="3">
        <v>82.2</v>
      </c>
      <c r="AD933" s="3">
        <v>2021</v>
      </c>
      <c r="AE933" s="3">
        <v>18</v>
      </c>
      <c r="AF933" s="54">
        <v>93.4</v>
      </c>
      <c r="AG933" s="54">
        <v>2021</v>
      </c>
      <c r="AH933" s="54">
        <v>22</v>
      </c>
      <c r="AI933" s="3">
        <v>105</v>
      </c>
      <c r="AJ933" s="3">
        <v>1984</v>
      </c>
      <c r="AK933" s="3">
        <v>14</v>
      </c>
      <c r="AL933" s="54">
        <v>97.8</v>
      </c>
      <c r="AM933" s="54">
        <v>2004</v>
      </c>
      <c r="AN933" s="54">
        <v>19</v>
      </c>
      <c r="AO933" s="3">
        <v>78</v>
      </c>
      <c r="AP933" s="3">
        <v>1998</v>
      </c>
      <c r="AQ933" s="3">
        <v>24</v>
      </c>
    </row>
    <row r="934" spans="1:43" x14ac:dyDescent="0.25">
      <c r="A934" s="3">
        <v>26120160</v>
      </c>
      <c r="B934" s="3" t="s">
        <v>3517</v>
      </c>
      <c r="C934" s="3">
        <v>4.6362777780000002</v>
      </c>
      <c r="D934" s="3">
        <v>-75.569166667000005</v>
      </c>
      <c r="E934" s="3">
        <v>1926</v>
      </c>
      <c r="F934" s="3" t="s">
        <v>942</v>
      </c>
      <c r="G934" s="3" t="s">
        <v>68</v>
      </c>
      <c r="H934" s="54">
        <v>135</v>
      </c>
      <c r="I934" s="54">
        <v>1979</v>
      </c>
      <c r="J934" s="54">
        <v>5</v>
      </c>
      <c r="K934" s="3">
        <v>125</v>
      </c>
      <c r="L934" s="3">
        <v>2001</v>
      </c>
      <c r="M934" s="3">
        <v>28</v>
      </c>
      <c r="N934" s="54">
        <v>130</v>
      </c>
      <c r="O934" s="54">
        <v>2018</v>
      </c>
      <c r="P934" s="54">
        <v>31</v>
      </c>
      <c r="Q934" s="3">
        <v>144</v>
      </c>
      <c r="R934" s="3">
        <v>1977</v>
      </c>
      <c r="S934" s="3">
        <v>29</v>
      </c>
      <c r="T934" s="54">
        <v>140</v>
      </c>
      <c r="U934" s="54">
        <v>2024</v>
      </c>
      <c r="V934" s="54">
        <v>4</v>
      </c>
      <c r="W934" s="3">
        <v>95</v>
      </c>
      <c r="X934" s="3">
        <v>2010</v>
      </c>
      <c r="Y934" s="3">
        <v>19</v>
      </c>
      <c r="Z934" s="54">
        <v>90</v>
      </c>
      <c r="AA934" s="54">
        <v>2024</v>
      </c>
      <c r="AB934" s="54">
        <v>4</v>
      </c>
      <c r="AC934" s="3">
        <v>95</v>
      </c>
      <c r="AD934" s="3">
        <v>2020</v>
      </c>
      <c r="AE934" s="3">
        <v>29</v>
      </c>
      <c r="AF934" s="54">
        <v>99</v>
      </c>
      <c r="AG934" s="54">
        <v>2000</v>
      </c>
      <c r="AH934" s="54">
        <v>6</v>
      </c>
      <c r="AI934" s="3">
        <v>150</v>
      </c>
      <c r="AJ934" s="3">
        <v>2014</v>
      </c>
      <c r="AK934" s="3">
        <v>25</v>
      </c>
      <c r="AL934" s="54">
        <v>130</v>
      </c>
      <c r="AM934" s="54">
        <v>2009</v>
      </c>
      <c r="AN934" s="54">
        <v>1</v>
      </c>
      <c r="AO934" s="3">
        <v>105</v>
      </c>
      <c r="AP934" s="3">
        <v>1988</v>
      </c>
      <c r="AQ934" s="3">
        <v>13</v>
      </c>
    </row>
    <row r="935" spans="1:43" x14ac:dyDescent="0.25">
      <c r="A935" s="3">
        <v>26120170</v>
      </c>
      <c r="B935" s="3" t="s">
        <v>3518</v>
      </c>
      <c r="C935" s="3">
        <v>4.3327499999999999</v>
      </c>
      <c r="D935" s="3">
        <v>-75.706277779999994</v>
      </c>
      <c r="E935" s="3">
        <v>1685</v>
      </c>
      <c r="F935" s="3" t="s">
        <v>920</v>
      </c>
      <c r="G935" s="3" t="s">
        <v>68</v>
      </c>
      <c r="H935" s="54">
        <v>165</v>
      </c>
      <c r="I935" s="54">
        <v>2006</v>
      </c>
      <c r="J935" s="54">
        <v>3</v>
      </c>
      <c r="K935" s="3">
        <v>100</v>
      </c>
      <c r="L935" s="3">
        <v>2025</v>
      </c>
      <c r="M935" s="3">
        <v>15</v>
      </c>
      <c r="N935" s="54">
        <v>137</v>
      </c>
      <c r="O935" s="54">
        <v>1988</v>
      </c>
      <c r="P935" s="54">
        <v>8</v>
      </c>
      <c r="Q935" s="3">
        <v>128</v>
      </c>
      <c r="R935" s="3">
        <v>2013</v>
      </c>
      <c r="S935" s="3">
        <v>20</v>
      </c>
      <c r="T935" s="54">
        <v>130</v>
      </c>
      <c r="U935" s="54">
        <v>2004</v>
      </c>
      <c r="V935" s="54">
        <v>17</v>
      </c>
      <c r="W935" s="3">
        <v>79</v>
      </c>
      <c r="X935" s="3">
        <v>2011</v>
      </c>
      <c r="Y935" s="3">
        <v>3</v>
      </c>
      <c r="Z935" s="54">
        <v>80</v>
      </c>
      <c r="AA935" s="54">
        <v>1975</v>
      </c>
      <c r="AB935" s="54">
        <v>13</v>
      </c>
      <c r="AC935" s="3">
        <v>79</v>
      </c>
      <c r="AD935" s="3">
        <v>2002</v>
      </c>
      <c r="AE935" s="3">
        <v>28</v>
      </c>
      <c r="AF935" s="54">
        <v>90</v>
      </c>
      <c r="AG935" s="54">
        <v>1988</v>
      </c>
      <c r="AH935" s="54">
        <v>11</v>
      </c>
      <c r="AI935" s="3">
        <v>140</v>
      </c>
      <c r="AJ935" s="3">
        <v>2005</v>
      </c>
      <c r="AK935" s="3">
        <v>29</v>
      </c>
      <c r="AL935" s="54">
        <v>113</v>
      </c>
      <c r="AM935" s="54">
        <v>1976</v>
      </c>
      <c r="AN935" s="54">
        <v>4</v>
      </c>
      <c r="AO935" s="3">
        <v>102</v>
      </c>
      <c r="AP935" s="3">
        <v>2011</v>
      </c>
      <c r="AQ935" s="3">
        <v>18</v>
      </c>
    </row>
    <row r="936" spans="1:43" x14ac:dyDescent="0.25">
      <c r="A936" s="3">
        <v>26120180</v>
      </c>
      <c r="B936" s="3" t="s">
        <v>3519</v>
      </c>
      <c r="C936" s="3">
        <v>4.4093055559999996</v>
      </c>
      <c r="D936" s="3">
        <v>-75.875333333</v>
      </c>
      <c r="E936" s="3">
        <v>1071</v>
      </c>
      <c r="F936" s="3" t="s">
        <v>901</v>
      </c>
      <c r="G936" s="3" t="s">
        <v>864</v>
      </c>
      <c r="H936" s="54">
        <v>46.8</v>
      </c>
      <c r="I936" s="54">
        <v>2023</v>
      </c>
      <c r="J936" s="54">
        <v>2</v>
      </c>
      <c r="K936" s="3">
        <v>58.7</v>
      </c>
      <c r="L936" s="3">
        <v>2019</v>
      </c>
      <c r="M936" s="3">
        <v>7</v>
      </c>
      <c r="N936" s="54">
        <v>75</v>
      </c>
      <c r="O936" s="54">
        <v>2019</v>
      </c>
      <c r="P936" s="54">
        <v>19</v>
      </c>
      <c r="Q936" s="3">
        <v>46</v>
      </c>
      <c r="R936" s="3">
        <v>2023</v>
      </c>
      <c r="S936" s="3">
        <v>15</v>
      </c>
      <c r="T936" s="54">
        <v>48</v>
      </c>
      <c r="U936" s="54">
        <v>2021</v>
      </c>
      <c r="V936" s="54">
        <v>12</v>
      </c>
      <c r="W936" s="3">
        <v>41</v>
      </c>
      <c r="X936" s="3">
        <v>2022</v>
      </c>
      <c r="Y936" s="3">
        <v>5</v>
      </c>
      <c r="Z936" s="54">
        <v>42.5</v>
      </c>
      <c r="AA936" s="54">
        <v>2018</v>
      </c>
      <c r="AB936" s="54">
        <v>30</v>
      </c>
      <c r="AC936" s="3">
        <v>44.5</v>
      </c>
      <c r="AD936" s="3">
        <v>2022</v>
      </c>
      <c r="AE936" s="3">
        <v>1</v>
      </c>
      <c r="AF936" s="54">
        <v>42.5</v>
      </c>
      <c r="AG936" s="54">
        <v>2021</v>
      </c>
      <c r="AH936" s="54">
        <v>15</v>
      </c>
      <c r="AI936" s="3">
        <v>40.200000000000003</v>
      </c>
      <c r="AJ936" s="3">
        <v>2021</v>
      </c>
      <c r="AK936" s="3">
        <v>15</v>
      </c>
      <c r="AL936" s="54">
        <v>66.7</v>
      </c>
      <c r="AM936" s="54">
        <v>2020</v>
      </c>
      <c r="AN936" s="54">
        <v>27</v>
      </c>
      <c r="AO936" s="3">
        <v>40</v>
      </c>
      <c r="AP936" s="3">
        <v>2021</v>
      </c>
      <c r="AQ936" s="3">
        <v>30</v>
      </c>
    </row>
    <row r="937" spans="1:43" x14ac:dyDescent="0.25">
      <c r="A937" s="3">
        <v>26125061</v>
      </c>
      <c r="B937" s="3" t="s">
        <v>3520</v>
      </c>
      <c r="C937" s="3">
        <v>4.454722222</v>
      </c>
      <c r="D937" s="3">
        <v>-75.766388890000002</v>
      </c>
      <c r="E937" s="3">
        <v>1229</v>
      </c>
      <c r="F937" s="3" t="s">
        <v>69</v>
      </c>
      <c r="G937" s="3" t="s">
        <v>68</v>
      </c>
      <c r="H937" s="54">
        <v>108.2</v>
      </c>
      <c r="I937" s="54">
        <v>1994</v>
      </c>
      <c r="J937" s="54">
        <v>14</v>
      </c>
      <c r="K937" s="3">
        <v>121.8</v>
      </c>
      <c r="L937" s="3">
        <v>2019</v>
      </c>
      <c r="M937" s="3">
        <v>23</v>
      </c>
      <c r="N937" s="54">
        <v>138</v>
      </c>
      <c r="O937" s="54">
        <v>1968</v>
      </c>
      <c r="P937" s="54">
        <v>16</v>
      </c>
      <c r="Q937" s="3">
        <v>123.8</v>
      </c>
      <c r="R937" s="3">
        <v>2016</v>
      </c>
      <c r="S937" s="3">
        <v>11</v>
      </c>
      <c r="T937" s="54">
        <v>98</v>
      </c>
      <c r="U937" s="54">
        <v>1960</v>
      </c>
      <c r="V937" s="54">
        <v>7</v>
      </c>
      <c r="W937" s="3">
        <v>144.6</v>
      </c>
      <c r="X937" s="3">
        <v>2008</v>
      </c>
      <c r="Y937" s="3">
        <v>2</v>
      </c>
      <c r="Z937" s="54">
        <v>101.7</v>
      </c>
      <c r="AA937" s="54">
        <v>2000</v>
      </c>
      <c r="AB937" s="54">
        <v>20</v>
      </c>
      <c r="AC937" s="3">
        <v>98.1</v>
      </c>
      <c r="AD937" s="3">
        <v>2021</v>
      </c>
      <c r="AE937" s="3">
        <v>24</v>
      </c>
      <c r="AF937" s="54">
        <v>93</v>
      </c>
      <c r="AG937" s="54">
        <v>1969</v>
      </c>
      <c r="AH937" s="54">
        <v>28</v>
      </c>
      <c r="AI937" s="3">
        <v>120</v>
      </c>
      <c r="AJ937" s="3">
        <v>1959</v>
      </c>
      <c r="AK937" s="3">
        <v>18</v>
      </c>
      <c r="AL937" s="54">
        <v>114.5</v>
      </c>
      <c r="AM937" s="54">
        <v>2022</v>
      </c>
      <c r="AN937" s="54">
        <v>7</v>
      </c>
      <c r="AO937" s="3">
        <v>108.7</v>
      </c>
      <c r="AP937" s="3">
        <v>2016</v>
      </c>
      <c r="AQ937" s="3">
        <v>2</v>
      </c>
    </row>
    <row r="938" spans="1:43" x14ac:dyDescent="0.25">
      <c r="A938" s="3">
        <v>26125130</v>
      </c>
      <c r="B938" s="3" t="s">
        <v>3521</v>
      </c>
      <c r="C938" s="3">
        <v>4.185055556</v>
      </c>
      <c r="D938" s="3">
        <v>-75.832361109999994</v>
      </c>
      <c r="E938" s="3">
        <v>1749</v>
      </c>
      <c r="F938" s="3" t="s">
        <v>917</v>
      </c>
      <c r="G938" s="3" t="s">
        <v>864</v>
      </c>
      <c r="H938" s="54">
        <v>89.4</v>
      </c>
      <c r="I938" s="54">
        <v>2021</v>
      </c>
      <c r="J938" s="54">
        <v>3</v>
      </c>
      <c r="K938" s="3">
        <v>79</v>
      </c>
      <c r="L938" s="3">
        <v>2016</v>
      </c>
      <c r="M938" s="3">
        <v>21</v>
      </c>
      <c r="N938" s="54">
        <v>96.2</v>
      </c>
      <c r="O938" s="54">
        <v>2018</v>
      </c>
      <c r="P938" s="54">
        <v>23</v>
      </c>
      <c r="Q938" s="3">
        <v>87</v>
      </c>
      <c r="R938" s="3">
        <v>2017</v>
      </c>
      <c r="S938" s="3">
        <v>7</v>
      </c>
      <c r="T938" s="54">
        <v>91.2</v>
      </c>
      <c r="U938" s="54">
        <v>2018</v>
      </c>
      <c r="V938" s="54">
        <v>29</v>
      </c>
      <c r="W938" s="3">
        <v>71.5</v>
      </c>
      <c r="X938" s="3">
        <v>2025</v>
      </c>
      <c r="Y938" s="3">
        <v>22</v>
      </c>
      <c r="Z938" s="54">
        <v>68.900000000000006</v>
      </c>
      <c r="AA938" s="54">
        <v>1974</v>
      </c>
      <c r="AB938" s="54">
        <v>19</v>
      </c>
      <c r="AC938" s="3">
        <v>81.5</v>
      </c>
      <c r="AD938" s="3">
        <v>2025</v>
      </c>
      <c r="AE938" s="3">
        <v>22</v>
      </c>
      <c r="AF938" s="54">
        <v>83.4</v>
      </c>
      <c r="AG938" s="54">
        <v>1995</v>
      </c>
      <c r="AH938" s="54">
        <v>11</v>
      </c>
      <c r="AI938" s="3">
        <v>93.2</v>
      </c>
      <c r="AJ938" s="3">
        <v>2023</v>
      </c>
      <c r="AK938" s="3">
        <v>10</v>
      </c>
      <c r="AL938" s="54">
        <v>94.5</v>
      </c>
      <c r="AM938" s="54">
        <v>2025</v>
      </c>
      <c r="AN938" s="54">
        <v>16</v>
      </c>
      <c r="AO938" s="3">
        <v>95.5</v>
      </c>
      <c r="AP938" s="3">
        <v>1990</v>
      </c>
      <c r="AQ938" s="3">
        <v>2</v>
      </c>
    </row>
    <row r="939" spans="1:43" x14ac:dyDescent="0.25">
      <c r="A939" s="3">
        <v>26130020</v>
      </c>
      <c r="B939" s="3" t="s">
        <v>3522</v>
      </c>
      <c r="C939" s="3">
        <v>4.8441666669999996</v>
      </c>
      <c r="D939" s="3">
        <v>-75.558055555999999</v>
      </c>
      <c r="E939" s="3">
        <v>2001</v>
      </c>
      <c r="F939" s="3" t="s">
        <v>895</v>
      </c>
      <c r="G939" s="3" t="s">
        <v>65</v>
      </c>
      <c r="H939" s="54">
        <v>105</v>
      </c>
      <c r="I939" s="54">
        <v>1982</v>
      </c>
      <c r="J939" s="54">
        <v>4</v>
      </c>
      <c r="K939" s="3">
        <v>114.7</v>
      </c>
      <c r="L939" s="3">
        <v>2018</v>
      </c>
      <c r="M939" s="3">
        <v>18</v>
      </c>
      <c r="N939" s="54">
        <v>91</v>
      </c>
      <c r="O939" s="54">
        <v>1990</v>
      </c>
      <c r="P939" s="54">
        <v>31</v>
      </c>
      <c r="Q939" s="3">
        <v>101</v>
      </c>
      <c r="R939" s="3">
        <v>1978</v>
      </c>
      <c r="S939" s="3">
        <v>7</v>
      </c>
      <c r="T939" s="54">
        <v>100</v>
      </c>
      <c r="U939" s="54">
        <v>1986</v>
      </c>
      <c r="V939" s="54">
        <v>10</v>
      </c>
      <c r="W939" s="3">
        <v>100</v>
      </c>
      <c r="X939" s="3">
        <v>1988</v>
      </c>
      <c r="Y939" s="3">
        <v>30</v>
      </c>
      <c r="Z939" s="54">
        <v>120</v>
      </c>
      <c r="AA939" s="54">
        <v>1988</v>
      </c>
      <c r="AB939" s="54">
        <v>1</v>
      </c>
      <c r="AC939" s="3">
        <v>116</v>
      </c>
      <c r="AD939" s="3">
        <v>1979</v>
      </c>
      <c r="AE939" s="3">
        <v>31</v>
      </c>
      <c r="AF939" s="54">
        <v>95</v>
      </c>
      <c r="AG939" s="54">
        <v>2000</v>
      </c>
      <c r="AH939" s="54">
        <v>29</v>
      </c>
      <c r="AI939" s="3">
        <v>90</v>
      </c>
      <c r="AJ939" s="3">
        <v>1978</v>
      </c>
      <c r="AK939" s="3">
        <v>14</v>
      </c>
      <c r="AL939" s="54">
        <v>131</v>
      </c>
      <c r="AM939" s="54">
        <v>1976</v>
      </c>
      <c r="AN939" s="54">
        <v>11</v>
      </c>
      <c r="AO939" s="3">
        <v>111</v>
      </c>
      <c r="AP939" s="3">
        <v>1973</v>
      </c>
      <c r="AQ939" s="3">
        <v>5</v>
      </c>
    </row>
    <row r="940" spans="1:43" x14ac:dyDescent="0.25">
      <c r="A940" s="3">
        <v>26130170</v>
      </c>
      <c r="B940" s="3" t="s">
        <v>3523</v>
      </c>
      <c r="C940" s="3">
        <v>4.8855555559999999</v>
      </c>
      <c r="D940" s="3">
        <v>-75.55805556</v>
      </c>
      <c r="E940" s="3">
        <v>2134</v>
      </c>
      <c r="F940" s="3" t="s">
        <v>895</v>
      </c>
      <c r="G940" s="3" t="s">
        <v>65</v>
      </c>
      <c r="H940" s="54">
        <v>114</v>
      </c>
      <c r="I940" s="54">
        <v>1993</v>
      </c>
      <c r="J940" s="54">
        <v>15</v>
      </c>
      <c r="K940" s="3">
        <v>97</v>
      </c>
      <c r="L940" s="3">
        <v>1986</v>
      </c>
      <c r="M940" s="3">
        <v>26</v>
      </c>
      <c r="N940" s="54">
        <v>100</v>
      </c>
      <c r="O940" s="54">
        <v>1982</v>
      </c>
      <c r="P940" s="54">
        <v>20</v>
      </c>
      <c r="Q940" s="3">
        <v>91</v>
      </c>
      <c r="R940" s="3">
        <v>1995</v>
      </c>
      <c r="S940" s="3">
        <v>13</v>
      </c>
      <c r="T940" s="54">
        <v>90.7</v>
      </c>
      <c r="U940" s="54">
        <v>2011</v>
      </c>
      <c r="V940" s="54">
        <v>12</v>
      </c>
      <c r="W940" s="3">
        <v>100</v>
      </c>
      <c r="X940" s="3">
        <v>1980</v>
      </c>
      <c r="Y940" s="3">
        <v>21</v>
      </c>
      <c r="Z940" s="54">
        <v>101</v>
      </c>
      <c r="AA940" s="54">
        <v>2011</v>
      </c>
      <c r="AB940" s="54">
        <v>10</v>
      </c>
      <c r="AC940" s="3">
        <v>91</v>
      </c>
      <c r="AD940" s="3">
        <v>1975</v>
      </c>
      <c r="AE940" s="3">
        <v>19</v>
      </c>
      <c r="AF940" s="54">
        <v>95</v>
      </c>
      <c r="AG940" s="54">
        <v>1986</v>
      </c>
      <c r="AH940" s="54">
        <v>29</v>
      </c>
      <c r="AI940" s="3">
        <v>97</v>
      </c>
      <c r="AJ940" s="3">
        <v>1976</v>
      </c>
      <c r="AK940" s="3">
        <v>31</v>
      </c>
      <c r="AL940" s="54">
        <v>100</v>
      </c>
      <c r="AM940" s="54">
        <v>1981</v>
      </c>
      <c r="AN940" s="54">
        <v>18</v>
      </c>
      <c r="AO940" s="3">
        <v>120</v>
      </c>
      <c r="AP940" s="3">
        <v>1984</v>
      </c>
      <c r="AQ940" s="3">
        <v>16</v>
      </c>
    </row>
    <row r="941" spans="1:43" x14ac:dyDescent="0.25">
      <c r="A941" s="3">
        <v>26130180</v>
      </c>
      <c r="B941" s="3" t="s">
        <v>3524</v>
      </c>
      <c r="C941" s="3">
        <v>4.8009722220000004</v>
      </c>
      <c r="D941" s="3">
        <v>-75.858333329999994</v>
      </c>
      <c r="E941" s="3">
        <v>1196</v>
      </c>
      <c r="F941" s="3" t="s">
        <v>66</v>
      </c>
      <c r="G941" s="3" t="s">
        <v>65</v>
      </c>
      <c r="H941" s="54">
        <v>89</v>
      </c>
      <c r="I941" s="54">
        <v>1986</v>
      </c>
      <c r="J941" s="54">
        <v>17</v>
      </c>
      <c r="K941" s="3">
        <v>95</v>
      </c>
      <c r="L941" s="3">
        <v>2006</v>
      </c>
      <c r="M941" s="3">
        <v>4</v>
      </c>
      <c r="N941" s="54">
        <v>80</v>
      </c>
      <c r="O941" s="54">
        <v>1978</v>
      </c>
      <c r="P941" s="54">
        <v>1</v>
      </c>
      <c r="Q941" s="3">
        <v>93</v>
      </c>
      <c r="R941" s="3">
        <v>1981</v>
      </c>
      <c r="S941" s="3">
        <v>18</v>
      </c>
      <c r="T941" s="54">
        <v>90</v>
      </c>
      <c r="U941" s="54">
        <v>2000</v>
      </c>
      <c r="V941" s="54">
        <v>18</v>
      </c>
      <c r="W941" s="3">
        <v>137</v>
      </c>
      <c r="X941" s="3">
        <v>1973</v>
      </c>
      <c r="Y941" s="3">
        <v>10</v>
      </c>
      <c r="Z941" s="54">
        <v>80</v>
      </c>
      <c r="AA941" s="54">
        <v>2018</v>
      </c>
      <c r="AB941" s="54">
        <v>17</v>
      </c>
      <c r="AC941" s="3">
        <v>70</v>
      </c>
      <c r="AD941" s="3">
        <v>2002</v>
      </c>
      <c r="AE941" s="3">
        <v>28</v>
      </c>
      <c r="AF941" s="54">
        <v>93</v>
      </c>
      <c r="AG941" s="54">
        <v>1974</v>
      </c>
      <c r="AH941" s="54">
        <v>15</v>
      </c>
      <c r="AI941" s="3">
        <v>77</v>
      </c>
      <c r="AJ941" s="3">
        <v>1970</v>
      </c>
      <c r="AK941" s="3">
        <v>21</v>
      </c>
      <c r="AL941" s="54">
        <v>100</v>
      </c>
      <c r="AM941" s="54">
        <v>1974</v>
      </c>
      <c r="AN941" s="54">
        <v>18</v>
      </c>
      <c r="AO941" s="3">
        <v>85</v>
      </c>
      <c r="AP941" s="3">
        <v>2006</v>
      </c>
      <c r="AQ941" s="3">
        <v>6</v>
      </c>
    </row>
    <row r="942" spans="1:43" x14ac:dyDescent="0.25">
      <c r="A942" s="3">
        <v>26130200</v>
      </c>
      <c r="B942" s="3" t="s">
        <v>3525</v>
      </c>
      <c r="C942" s="3">
        <v>4.9624166670000003</v>
      </c>
      <c r="D942" s="3">
        <v>-75.741666670000001</v>
      </c>
      <c r="E942" s="3">
        <v>1587</v>
      </c>
      <c r="F942" s="3" t="s">
        <v>2148</v>
      </c>
      <c r="G942" s="3" t="s">
        <v>65</v>
      </c>
      <c r="H942" s="54">
        <v>116</v>
      </c>
      <c r="I942" s="54">
        <v>1980</v>
      </c>
      <c r="J942" s="54">
        <v>30</v>
      </c>
      <c r="K942" s="3">
        <v>98</v>
      </c>
      <c r="L942" s="3">
        <v>2015</v>
      </c>
      <c r="M942" s="3">
        <v>1</v>
      </c>
      <c r="N942" s="54">
        <v>145</v>
      </c>
      <c r="O942" s="54">
        <v>2011</v>
      </c>
      <c r="P942" s="54">
        <v>23</v>
      </c>
      <c r="Q942" s="3">
        <v>99</v>
      </c>
      <c r="R942" s="3">
        <v>2019</v>
      </c>
      <c r="S942" s="3">
        <v>5</v>
      </c>
      <c r="T942" s="54">
        <v>120</v>
      </c>
      <c r="U942" s="54">
        <v>2015</v>
      </c>
      <c r="V942" s="54">
        <v>23</v>
      </c>
      <c r="W942" s="3">
        <v>190</v>
      </c>
      <c r="X942" s="3">
        <v>2015</v>
      </c>
      <c r="Y942" s="3">
        <v>8</v>
      </c>
      <c r="Z942" s="54">
        <v>128</v>
      </c>
      <c r="AA942" s="54">
        <v>2012</v>
      </c>
      <c r="AB942" s="54">
        <v>12</v>
      </c>
      <c r="AC942" s="3">
        <v>143</v>
      </c>
      <c r="AD942" s="3">
        <v>1975</v>
      </c>
      <c r="AE942" s="3">
        <v>11</v>
      </c>
      <c r="AF942" s="54">
        <v>108</v>
      </c>
      <c r="AG942" s="54">
        <v>1999</v>
      </c>
      <c r="AH942" s="54">
        <v>30</v>
      </c>
      <c r="AI942" s="3">
        <v>118</v>
      </c>
      <c r="AJ942" s="3">
        <v>2015</v>
      </c>
      <c r="AK942" s="3">
        <v>30</v>
      </c>
      <c r="AL942" s="54">
        <v>130</v>
      </c>
      <c r="AM942" s="54">
        <v>2000</v>
      </c>
      <c r="AN942" s="54">
        <v>17</v>
      </c>
      <c r="AO942" s="3">
        <v>110</v>
      </c>
      <c r="AP942" s="3">
        <v>2000</v>
      </c>
      <c r="AQ942" s="3">
        <v>14</v>
      </c>
    </row>
    <row r="943" spans="1:43" x14ac:dyDescent="0.25">
      <c r="A943" s="3">
        <v>26130220</v>
      </c>
      <c r="B943" s="3" t="s">
        <v>3526</v>
      </c>
      <c r="C943" s="3">
        <v>4.8121666669999996</v>
      </c>
      <c r="D943" s="3">
        <v>-75.843055555999996</v>
      </c>
      <c r="E943" s="3">
        <v>1201</v>
      </c>
      <c r="F943" s="3" t="s">
        <v>66</v>
      </c>
      <c r="G943" s="3" t="s">
        <v>65</v>
      </c>
      <c r="H943" s="54">
        <v>70</v>
      </c>
      <c r="I943" s="54">
        <v>2005</v>
      </c>
      <c r="J943" s="54">
        <v>11</v>
      </c>
      <c r="K943" s="3">
        <v>102</v>
      </c>
      <c r="L943" s="3">
        <v>2016</v>
      </c>
      <c r="M943" s="3">
        <v>21</v>
      </c>
      <c r="N943" s="54">
        <v>80</v>
      </c>
      <c r="O943" s="54">
        <v>1988</v>
      </c>
      <c r="P943" s="54">
        <v>9</v>
      </c>
      <c r="Q943" s="3">
        <v>126</v>
      </c>
      <c r="R943" s="3">
        <v>2009</v>
      </c>
      <c r="S943" s="3">
        <v>8</v>
      </c>
      <c r="T943" s="54">
        <v>92</v>
      </c>
      <c r="U943" s="54">
        <v>2008</v>
      </c>
      <c r="V943" s="54">
        <v>20</v>
      </c>
      <c r="W943" s="3">
        <v>68</v>
      </c>
      <c r="X943" s="3">
        <v>1991</v>
      </c>
      <c r="Y943" s="3">
        <v>27</v>
      </c>
      <c r="Z943" s="54">
        <v>70</v>
      </c>
      <c r="AA943" s="54">
        <v>1995</v>
      </c>
      <c r="AB943" s="54">
        <v>26</v>
      </c>
      <c r="AC943" s="3">
        <v>64</v>
      </c>
      <c r="AD943" s="3">
        <v>1988</v>
      </c>
      <c r="AE943" s="3">
        <v>4</v>
      </c>
      <c r="AF943" s="54">
        <v>85</v>
      </c>
      <c r="AG943" s="54">
        <v>1986</v>
      </c>
      <c r="AH943" s="54">
        <v>20</v>
      </c>
      <c r="AI943" s="3">
        <v>85</v>
      </c>
      <c r="AJ943" s="3">
        <v>1979</v>
      </c>
      <c r="AK943" s="3">
        <v>16</v>
      </c>
      <c r="AL943" s="54">
        <v>88</v>
      </c>
      <c r="AM943" s="54">
        <v>1992</v>
      </c>
      <c r="AN943" s="54">
        <v>23</v>
      </c>
      <c r="AO943" s="3">
        <v>68</v>
      </c>
      <c r="AP943" s="3">
        <v>2011</v>
      </c>
      <c r="AQ943" s="3">
        <v>6</v>
      </c>
    </row>
    <row r="944" spans="1:43" x14ac:dyDescent="0.25">
      <c r="A944" s="3">
        <v>26130540</v>
      </c>
      <c r="B944" s="3" t="s">
        <v>3527</v>
      </c>
      <c r="C944" s="3">
        <v>4.7567222219999996</v>
      </c>
      <c r="D944" s="3">
        <v>-75.597194439999996</v>
      </c>
      <c r="E944" s="3">
        <v>1728</v>
      </c>
      <c r="F944" s="3" t="s">
        <v>895</v>
      </c>
      <c r="G944" s="3" t="s">
        <v>65</v>
      </c>
      <c r="H944" s="54">
        <v>97.6</v>
      </c>
      <c r="I944" s="54">
        <v>1996</v>
      </c>
      <c r="J944" s="54">
        <v>28</v>
      </c>
      <c r="K944" s="3">
        <v>111.4</v>
      </c>
      <c r="L944" s="3">
        <v>2021</v>
      </c>
      <c r="M944" s="3">
        <v>8</v>
      </c>
      <c r="N944" s="54">
        <v>123</v>
      </c>
      <c r="O944" s="54">
        <v>2007</v>
      </c>
      <c r="P944" s="54">
        <v>21</v>
      </c>
      <c r="Q944" s="3">
        <v>102</v>
      </c>
      <c r="R944" s="3">
        <v>2006</v>
      </c>
      <c r="S944" s="3">
        <v>4</v>
      </c>
      <c r="T944" s="54">
        <v>102</v>
      </c>
      <c r="U944" s="54">
        <v>2007</v>
      </c>
      <c r="V944" s="54">
        <v>28</v>
      </c>
      <c r="W944" s="3">
        <v>71.599999999999994</v>
      </c>
      <c r="X944" s="3">
        <v>2010</v>
      </c>
      <c r="Y944" s="3">
        <v>19</v>
      </c>
      <c r="Z944" s="54">
        <v>94.6</v>
      </c>
      <c r="AA944" s="54">
        <v>2024</v>
      </c>
      <c r="AB944" s="54">
        <v>4</v>
      </c>
      <c r="AC944" s="3">
        <v>88.1</v>
      </c>
      <c r="AD944" s="3">
        <v>2022</v>
      </c>
      <c r="AE944" s="3">
        <v>5</v>
      </c>
      <c r="AF944" s="54">
        <v>95</v>
      </c>
      <c r="AG944" s="54">
        <v>2016</v>
      </c>
      <c r="AH944" s="54">
        <v>30</v>
      </c>
      <c r="AI944" s="3">
        <v>97.1</v>
      </c>
      <c r="AJ944" s="3">
        <v>2023</v>
      </c>
      <c r="AK944" s="3">
        <v>3</v>
      </c>
      <c r="AL944" s="54">
        <v>133.19999999999999</v>
      </c>
      <c r="AM944" s="54">
        <v>2018</v>
      </c>
      <c r="AN944" s="54">
        <v>1</v>
      </c>
      <c r="AO944" s="3">
        <v>100.2</v>
      </c>
      <c r="AP944" s="3">
        <v>2010</v>
      </c>
      <c r="AQ944" s="3">
        <v>2</v>
      </c>
    </row>
    <row r="945" spans="1:43" x14ac:dyDescent="0.25">
      <c r="A945" s="3">
        <v>26130560</v>
      </c>
      <c r="B945" s="3" t="s">
        <v>3528</v>
      </c>
      <c r="C945" s="3">
        <v>4.7327222219999996</v>
      </c>
      <c r="D945" s="3">
        <v>-75.575555559999998</v>
      </c>
      <c r="E945" s="3">
        <v>1875</v>
      </c>
      <c r="F945" s="3" t="s">
        <v>895</v>
      </c>
      <c r="G945" s="3" t="s">
        <v>65</v>
      </c>
      <c r="H945" s="54">
        <v>95.5</v>
      </c>
      <c r="I945" s="54">
        <v>2020</v>
      </c>
      <c r="J945" s="54">
        <v>21</v>
      </c>
      <c r="K945" s="3">
        <v>126.4</v>
      </c>
      <c r="L945" s="3">
        <v>2024</v>
      </c>
      <c r="M945" s="3">
        <v>21</v>
      </c>
      <c r="N945" s="54">
        <v>97.2</v>
      </c>
      <c r="O945" s="54">
        <v>2017</v>
      </c>
      <c r="P945" s="54">
        <v>29</v>
      </c>
      <c r="Q945" s="3">
        <v>102.1</v>
      </c>
      <c r="R945" s="3">
        <v>2018</v>
      </c>
      <c r="S945" s="3">
        <v>5</v>
      </c>
      <c r="T945" s="54">
        <v>105.5</v>
      </c>
      <c r="U945" s="54">
        <v>1998</v>
      </c>
      <c r="V945" s="54">
        <v>3</v>
      </c>
      <c r="W945" s="3">
        <v>83</v>
      </c>
      <c r="X945" s="3">
        <v>2010</v>
      </c>
      <c r="Y945" s="3">
        <v>19</v>
      </c>
      <c r="Z945" s="54">
        <v>98.5</v>
      </c>
      <c r="AA945" s="54">
        <v>2024</v>
      </c>
      <c r="AB945" s="54">
        <v>4</v>
      </c>
      <c r="AC945" s="3">
        <v>80</v>
      </c>
      <c r="AD945" s="3">
        <v>1998</v>
      </c>
      <c r="AE945" s="3">
        <v>24</v>
      </c>
      <c r="AF945" s="54">
        <v>112.1</v>
      </c>
      <c r="AG945" s="54">
        <v>2016</v>
      </c>
      <c r="AH945" s="54">
        <v>30</v>
      </c>
      <c r="AI945" s="3">
        <v>127</v>
      </c>
      <c r="AJ945" s="3">
        <v>2023</v>
      </c>
      <c r="AK945" s="3">
        <v>26</v>
      </c>
      <c r="AL945" s="54">
        <v>97.9</v>
      </c>
      <c r="AM945" s="54">
        <v>2002</v>
      </c>
      <c r="AN945" s="54">
        <v>3</v>
      </c>
      <c r="AO945" s="3">
        <v>124</v>
      </c>
      <c r="AP945" s="3">
        <v>1996</v>
      </c>
      <c r="AQ945" s="3">
        <v>30</v>
      </c>
    </row>
    <row r="946" spans="1:43" x14ac:dyDescent="0.25">
      <c r="A946" s="3">
        <v>26130570</v>
      </c>
      <c r="B946" s="3" t="s">
        <v>3529</v>
      </c>
      <c r="C946" s="3">
        <v>4.7820555560000004</v>
      </c>
      <c r="D946" s="3">
        <v>-75.645833330000002</v>
      </c>
      <c r="E946" s="3">
        <v>1625</v>
      </c>
      <c r="F946" s="3" t="s">
        <v>66</v>
      </c>
      <c r="G946" s="3" t="s">
        <v>65</v>
      </c>
      <c r="H946" s="54">
        <v>78.2</v>
      </c>
      <c r="I946" s="54">
        <v>2011</v>
      </c>
      <c r="J946" s="54">
        <v>3</v>
      </c>
      <c r="K946" s="3">
        <v>103.7</v>
      </c>
      <c r="L946" s="3">
        <v>2024</v>
      </c>
      <c r="M946" s="3">
        <v>2</v>
      </c>
      <c r="N946" s="54">
        <v>100.2</v>
      </c>
      <c r="O946" s="54">
        <v>2007</v>
      </c>
      <c r="P946" s="54">
        <v>21</v>
      </c>
      <c r="Q946" s="3">
        <v>87.7</v>
      </c>
      <c r="R946" s="3">
        <v>2019</v>
      </c>
      <c r="S946" s="3">
        <v>17</v>
      </c>
      <c r="T946" s="54">
        <v>99.2</v>
      </c>
      <c r="U946" s="54">
        <v>2021</v>
      </c>
      <c r="V946" s="54">
        <v>25</v>
      </c>
      <c r="W946" s="3">
        <v>84</v>
      </c>
      <c r="X946" s="3">
        <v>2009</v>
      </c>
      <c r="Y946" s="3">
        <v>5</v>
      </c>
      <c r="Z946" s="54">
        <v>80.3</v>
      </c>
      <c r="AA946" s="54">
        <v>2011</v>
      </c>
      <c r="AB946" s="54">
        <v>14</v>
      </c>
      <c r="AC946" s="3">
        <v>109.6</v>
      </c>
      <c r="AD946" s="3">
        <v>2013</v>
      </c>
      <c r="AE946" s="3">
        <v>11</v>
      </c>
      <c r="AF946" s="54">
        <v>75.2</v>
      </c>
      <c r="AG946" s="54">
        <v>2015</v>
      </c>
      <c r="AH946" s="54">
        <v>11</v>
      </c>
      <c r="AI946" s="3">
        <v>95.7</v>
      </c>
      <c r="AJ946" s="3">
        <v>2018</v>
      </c>
      <c r="AK946" s="3">
        <v>20</v>
      </c>
      <c r="AL946" s="54">
        <v>104.2</v>
      </c>
      <c r="AM946" s="54">
        <v>2019</v>
      </c>
      <c r="AN946" s="54">
        <v>4</v>
      </c>
      <c r="AO946" s="3">
        <v>97</v>
      </c>
      <c r="AP946" s="3">
        <v>2008</v>
      </c>
      <c r="AQ946" s="3">
        <v>23</v>
      </c>
    </row>
    <row r="947" spans="1:43" x14ac:dyDescent="0.25">
      <c r="A947" s="3">
        <v>26135040</v>
      </c>
      <c r="B947" s="3" t="s">
        <v>3530</v>
      </c>
      <c r="C947" s="3">
        <v>4.8158611110000002</v>
      </c>
      <c r="D947" s="3">
        <v>-75.737222222</v>
      </c>
      <c r="E947" s="3">
        <v>1342</v>
      </c>
      <c r="F947" s="3" t="s">
        <v>66</v>
      </c>
      <c r="G947" s="3" t="s">
        <v>65</v>
      </c>
      <c r="H947" s="54">
        <v>76.599999999999994</v>
      </c>
      <c r="I947" s="54">
        <v>2012</v>
      </c>
      <c r="J947" s="54">
        <v>23</v>
      </c>
      <c r="K947" s="3">
        <v>76.400000000000006</v>
      </c>
      <c r="L947" s="3">
        <v>2020</v>
      </c>
      <c r="M947" s="3">
        <v>21</v>
      </c>
      <c r="N947" s="54">
        <v>103.4</v>
      </c>
      <c r="O947" s="54">
        <v>2001</v>
      </c>
      <c r="P947" s="54">
        <v>4</v>
      </c>
      <c r="Q947" s="3">
        <v>103.1</v>
      </c>
      <c r="R947" s="3">
        <v>2022</v>
      </c>
      <c r="S947" s="3">
        <v>24</v>
      </c>
      <c r="T947" s="54">
        <v>123.7</v>
      </c>
      <c r="U947" s="54">
        <v>1994</v>
      </c>
      <c r="V947" s="54">
        <v>28</v>
      </c>
      <c r="W947" s="3">
        <v>103.3</v>
      </c>
      <c r="X947" s="3">
        <v>1999</v>
      </c>
      <c r="Y947" s="3">
        <v>1</v>
      </c>
      <c r="Z947" s="54">
        <v>75.8</v>
      </c>
      <c r="AA947" s="54">
        <v>2006</v>
      </c>
      <c r="AB947" s="54">
        <v>27</v>
      </c>
      <c r="AC947" s="3">
        <v>79.900000000000006</v>
      </c>
      <c r="AD947" s="3">
        <v>1988</v>
      </c>
      <c r="AE947" s="3">
        <v>18</v>
      </c>
      <c r="AF947" s="54">
        <v>92.4</v>
      </c>
      <c r="AG947" s="54">
        <v>1993</v>
      </c>
      <c r="AH947" s="54">
        <v>28</v>
      </c>
      <c r="AI947" s="3">
        <v>104.4</v>
      </c>
      <c r="AJ947" s="3">
        <v>2015</v>
      </c>
      <c r="AK947" s="3">
        <v>15</v>
      </c>
      <c r="AL947" s="54">
        <v>90.8</v>
      </c>
      <c r="AM947" s="54">
        <v>2023</v>
      </c>
      <c r="AN947" s="54">
        <v>5</v>
      </c>
      <c r="AO947" s="3">
        <v>104.7</v>
      </c>
      <c r="AP947" s="3">
        <v>2011</v>
      </c>
      <c r="AQ947" s="3">
        <v>18</v>
      </c>
    </row>
    <row r="948" spans="1:43" x14ac:dyDescent="0.25">
      <c r="A948" s="3">
        <v>26135100</v>
      </c>
      <c r="B948" s="3" t="s">
        <v>3531</v>
      </c>
      <c r="C948" s="3">
        <v>4.8780277779999999</v>
      </c>
      <c r="D948" s="3">
        <v>-75.877555560000005</v>
      </c>
      <c r="E948" s="3">
        <v>995</v>
      </c>
      <c r="F948" s="3" t="s">
        <v>66</v>
      </c>
      <c r="G948" s="3" t="s">
        <v>65</v>
      </c>
      <c r="H948" s="54">
        <v>56.2</v>
      </c>
      <c r="I948" s="54">
        <v>1984</v>
      </c>
      <c r="J948" s="54">
        <v>7</v>
      </c>
      <c r="K948" s="3">
        <v>97.6</v>
      </c>
      <c r="L948" s="3">
        <v>1972</v>
      </c>
      <c r="M948" s="3">
        <v>7</v>
      </c>
      <c r="N948" s="54">
        <v>100</v>
      </c>
      <c r="O948" s="54">
        <v>2007</v>
      </c>
      <c r="P948" s="54">
        <v>15</v>
      </c>
      <c r="Q948" s="3">
        <v>125.5</v>
      </c>
      <c r="R948" s="3">
        <v>1998</v>
      </c>
      <c r="S948" s="3">
        <v>19</v>
      </c>
      <c r="T948" s="54">
        <v>115</v>
      </c>
      <c r="U948" s="54">
        <v>2010</v>
      </c>
      <c r="V948" s="54">
        <v>25</v>
      </c>
      <c r="W948" s="3">
        <v>90</v>
      </c>
      <c r="X948" s="3">
        <v>1996</v>
      </c>
      <c r="Y948" s="3">
        <v>24</v>
      </c>
      <c r="Z948" s="54">
        <v>81.599999999999994</v>
      </c>
      <c r="AA948" s="54">
        <v>1994</v>
      </c>
      <c r="AB948" s="54">
        <v>4</v>
      </c>
      <c r="AC948" s="3">
        <v>72</v>
      </c>
      <c r="AD948" s="3">
        <v>2021</v>
      </c>
      <c r="AE948" s="3">
        <v>29</v>
      </c>
      <c r="AF948" s="54">
        <v>78.5</v>
      </c>
      <c r="AG948" s="54">
        <v>1986</v>
      </c>
      <c r="AH948" s="54">
        <v>20</v>
      </c>
      <c r="AI948" s="3">
        <v>104.6</v>
      </c>
      <c r="AJ948" s="3">
        <v>1965</v>
      </c>
      <c r="AK948" s="3">
        <v>19</v>
      </c>
      <c r="AL948" s="54">
        <v>87</v>
      </c>
      <c r="AM948" s="54">
        <v>1973</v>
      </c>
      <c r="AN948" s="54">
        <v>15</v>
      </c>
      <c r="AO948" s="3">
        <v>83</v>
      </c>
      <c r="AP948" s="3">
        <v>1969</v>
      </c>
      <c r="AQ948" s="3">
        <v>12</v>
      </c>
    </row>
    <row r="949" spans="1:43" x14ac:dyDescent="0.25">
      <c r="A949" s="3">
        <v>26135140</v>
      </c>
      <c r="B949" s="3" t="s">
        <v>3532</v>
      </c>
      <c r="C949" s="3">
        <v>4.7764166670000003</v>
      </c>
      <c r="D949" s="3">
        <v>-75.412499999999994</v>
      </c>
      <c r="E949" s="3">
        <v>3950</v>
      </c>
      <c r="F949" s="3" t="s">
        <v>66</v>
      </c>
      <c r="G949" s="3" t="s">
        <v>65</v>
      </c>
      <c r="H949" s="54">
        <v>20.5</v>
      </c>
      <c r="I949" s="54">
        <v>2009</v>
      </c>
      <c r="J949" s="54">
        <v>17</v>
      </c>
      <c r="K949" s="3">
        <v>32</v>
      </c>
      <c r="L949" s="3">
        <v>1999</v>
      </c>
      <c r="M949" s="3">
        <v>21</v>
      </c>
      <c r="N949" s="54">
        <v>62</v>
      </c>
      <c r="O949" s="54">
        <v>2014</v>
      </c>
      <c r="P949" s="54">
        <v>8</v>
      </c>
      <c r="Q949" s="3">
        <v>46.8</v>
      </c>
      <c r="R949" s="3">
        <v>2003</v>
      </c>
      <c r="S949" s="3">
        <v>27</v>
      </c>
      <c r="T949" s="54">
        <v>47.7</v>
      </c>
      <c r="U949" s="54">
        <v>2014</v>
      </c>
      <c r="V949" s="54">
        <v>9</v>
      </c>
      <c r="W949" s="3">
        <v>48.6</v>
      </c>
      <c r="X949" s="3">
        <v>2009</v>
      </c>
      <c r="Y949" s="3">
        <v>7</v>
      </c>
      <c r="Z949" s="54">
        <v>34</v>
      </c>
      <c r="AA949" s="54">
        <v>2002</v>
      </c>
      <c r="AB949" s="54">
        <v>5</v>
      </c>
      <c r="AC949" s="3">
        <v>30.5</v>
      </c>
      <c r="AD949" s="3">
        <v>2018</v>
      </c>
      <c r="AE949" s="3">
        <v>3</v>
      </c>
      <c r="AF949" s="54">
        <v>38</v>
      </c>
      <c r="AG949" s="54">
        <v>2016</v>
      </c>
      <c r="AH949" s="54">
        <v>30</v>
      </c>
      <c r="AI949" s="3">
        <v>50</v>
      </c>
      <c r="AJ949" s="3">
        <v>1997</v>
      </c>
      <c r="AK949" s="3">
        <v>17</v>
      </c>
      <c r="AL949" s="54">
        <v>44.7</v>
      </c>
      <c r="AM949" s="54">
        <v>2009</v>
      </c>
      <c r="AN949" s="54">
        <v>16</v>
      </c>
      <c r="AO949" s="3">
        <v>95.3</v>
      </c>
      <c r="AP949" s="3">
        <v>2003</v>
      </c>
      <c r="AQ949" s="3">
        <v>23</v>
      </c>
    </row>
    <row r="950" spans="1:43" x14ac:dyDescent="0.25">
      <c r="A950" s="3">
        <v>26135160</v>
      </c>
      <c r="B950" s="3" t="s">
        <v>3533</v>
      </c>
      <c r="C950" s="3">
        <v>4.8416666670000001</v>
      </c>
      <c r="D950" s="3">
        <v>-75.579972220000002</v>
      </c>
      <c r="E950" s="3">
        <v>1947</v>
      </c>
      <c r="F950" s="3" t="s">
        <v>895</v>
      </c>
      <c r="G950" s="3" t="s">
        <v>65</v>
      </c>
      <c r="H950" s="54">
        <v>93.3</v>
      </c>
      <c r="I950" s="54">
        <v>2022</v>
      </c>
      <c r="J950" s="54">
        <v>6</v>
      </c>
      <c r="K950" s="3">
        <v>100.2</v>
      </c>
      <c r="L950" s="3">
        <v>2018</v>
      </c>
      <c r="M950" s="3">
        <v>4</v>
      </c>
      <c r="N950" s="54">
        <v>117.7</v>
      </c>
      <c r="O950" s="54">
        <v>2002</v>
      </c>
      <c r="P950" s="54">
        <v>28</v>
      </c>
      <c r="Q950" s="3">
        <v>95.3</v>
      </c>
      <c r="R950" s="3">
        <v>2022</v>
      </c>
      <c r="S950" s="3">
        <v>18</v>
      </c>
      <c r="T950" s="54">
        <v>119</v>
      </c>
      <c r="U950" s="54">
        <v>1998</v>
      </c>
      <c r="V950" s="54">
        <v>3</v>
      </c>
      <c r="W950" s="3">
        <v>87.5</v>
      </c>
      <c r="X950" s="3">
        <v>2010</v>
      </c>
      <c r="Y950" s="3">
        <v>19</v>
      </c>
      <c r="Z950" s="54">
        <v>79</v>
      </c>
      <c r="AA950" s="54">
        <v>2024</v>
      </c>
      <c r="AB950" s="54">
        <v>4</v>
      </c>
      <c r="AC950" s="3">
        <v>76.3</v>
      </c>
      <c r="AD950" s="3">
        <v>2022</v>
      </c>
      <c r="AE950" s="3">
        <v>5</v>
      </c>
      <c r="AF950" s="54">
        <v>89</v>
      </c>
      <c r="AG950" s="54">
        <v>1993</v>
      </c>
      <c r="AH950" s="54">
        <v>28</v>
      </c>
      <c r="AI950" s="3">
        <v>101.8</v>
      </c>
      <c r="AJ950" s="3">
        <v>2023</v>
      </c>
      <c r="AK950" s="3">
        <v>10</v>
      </c>
      <c r="AL950" s="54">
        <v>86</v>
      </c>
      <c r="AM950" s="54">
        <v>1998</v>
      </c>
      <c r="AN950" s="54">
        <v>26</v>
      </c>
      <c r="AO950" s="3">
        <v>94</v>
      </c>
      <c r="AP950" s="3">
        <v>1989</v>
      </c>
      <c r="AQ950" s="3">
        <v>9</v>
      </c>
    </row>
    <row r="951" spans="1:43" x14ac:dyDescent="0.25">
      <c r="A951" s="3">
        <v>26140080</v>
      </c>
      <c r="B951" s="3" t="s">
        <v>3534</v>
      </c>
      <c r="C951" s="3">
        <v>5.2808055559999998</v>
      </c>
      <c r="D951" s="3">
        <v>-75.825833329999995</v>
      </c>
      <c r="E951" s="3">
        <v>1478</v>
      </c>
      <c r="F951" s="3" t="s">
        <v>2144</v>
      </c>
      <c r="G951" s="3" t="s">
        <v>65</v>
      </c>
      <c r="H951" s="54">
        <v>60</v>
      </c>
      <c r="I951" s="54">
        <v>2006</v>
      </c>
      <c r="J951" s="54">
        <v>28</v>
      </c>
      <c r="K951" s="3">
        <v>48</v>
      </c>
      <c r="L951" s="3">
        <v>1992</v>
      </c>
      <c r="M951" s="3">
        <v>11</v>
      </c>
      <c r="N951" s="54">
        <v>72</v>
      </c>
      <c r="O951" s="54">
        <v>2022</v>
      </c>
      <c r="P951" s="54">
        <v>3</v>
      </c>
      <c r="Q951" s="3">
        <v>138</v>
      </c>
      <c r="R951" s="3">
        <v>2011</v>
      </c>
      <c r="S951" s="3">
        <v>10</v>
      </c>
      <c r="T951" s="54">
        <v>110</v>
      </c>
      <c r="U951" s="54">
        <v>1998</v>
      </c>
      <c r="V951" s="54">
        <v>28</v>
      </c>
      <c r="W951" s="3">
        <v>80</v>
      </c>
      <c r="X951" s="3">
        <v>2009</v>
      </c>
      <c r="Y951" s="3">
        <v>6</v>
      </c>
      <c r="Z951" s="54">
        <v>65</v>
      </c>
      <c r="AA951" s="54">
        <v>2000</v>
      </c>
      <c r="AB951" s="54">
        <v>10</v>
      </c>
      <c r="AC951" s="3">
        <v>100</v>
      </c>
      <c r="AD951" s="3">
        <v>1999</v>
      </c>
      <c r="AE951" s="3">
        <v>24</v>
      </c>
      <c r="AF951" s="54">
        <v>89</v>
      </c>
      <c r="AG951" s="54">
        <v>2001</v>
      </c>
      <c r="AH951" s="54">
        <v>11</v>
      </c>
      <c r="AI951" s="3">
        <v>70</v>
      </c>
      <c r="AJ951" s="3">
        <v>1994</v>
      </c>
      <c r="AK951" s="3">
        <v>17</v>
      </c>
      <c r="AL951" s="54">
        <v>50</v>
      </c>
      <c r="AM951" s="54">
        <v>2005</v>
      </c>
      <c r="AN951" s="54">
        <v>14</v>
      </c>
      <c r="AO951" s="3">
        <v>80</v>
      </c>
      <c r="AP951" s="3">
        <v>2014</v>
      </c>
      <c r="AQ951" s="3">
        <v>13</v>
      </c>
    </row>
    <row r="952" spans="1:43" x14ac:dyDescent="0.25">
      <c r="A952" s="3">
        <v>26140090</v>
      </c>
      <c r="B952" s="3" t="s">
        <v>3535</v>
      </c>
      <c r="C952" s="3">
        <v>5.1670555560000002</v>
      </c>
      <c r="D952" s="3">
        <v>-75.862777780000002</v>
      </c>
      <c r="E952" s="3">
        <v>1609</v>
      </c>
      <c r="F952" s="3" t="s">
        <v>948</v>
      </c>
      <c r="G952" s="3" t="s">
        <v>65</v>
      </c>
      <c r="H952" s="54">
        <v>123</v>
      </c>
      <c r="I952" s="54">
        <v>1984</v>
      </c>
      <c r="J952" s="54">
        <v>8</v>
      </c>
      <c r="K952" s="3">
        <v>121</v>
      </c>
      <c r="L952" s="3">
        <v>1984</v>
      </c>
      <c r="M952" s="3">
        <v>5</v>
      </c>
      <c r="N952" s="54">
        <v>110</v>
      </c>
      <c r="O952" s="54">
        <v>1971</v>
      </c>
      <c r="P952" s="54">
        <v>28</v>
      </c>
      <c r="Q952" s="3">
        <v>168</v>
      </c>
      <c r="R952" s="3">
        <v>1969</v>
      </c>
      <c r="S952" s="3">
        <v>15</v>
      </c>
      <c r="T952" s="54">
        <v>134</v>
      </c>
      <c r="U952" s="54">
        <v>1998</v>
      </c>
      <c r="V952" s="54">
        <v>28</v>
      </c>
      <c r="W952" s="3">
        <v>132</v>
      </c>
      <c r="X952" s="3">
        <v>2017</v>
      </c>
      <c r="Y952" s="3">
        <v>7</v>
      </c>
      <c r="Z952" s="54">
        <v>122</v>
      </c>
      <c r="AA952" s="54">
        <v>2011</v>
      </c>
      <c r="AB952" s="54">
        <v>28</v>
      </c>
      <c r="AC952" s="3">
        <v>127</v>
      </c>
      <c r="AD952" s="3">
        <v>2021</v>
      </c>
      <c r="AE952" s="3">
        <v>16</v>
      </c>
      <c r="AF952" s="54">
        <v>139</v>
      </c>
      <c r="AG952" s="54">
        <v>2021</v>
      </c>
      <c r="AH952" s="54">
        <v>1</v>
      </c>
      <c r="AI952" s="3">
        <v>159</v>
      </c>
      <c r="AJ952" s="3">
        <v>2014</v>
      </c>
      <c r="AK952" s="3">
        <v>8</v>
      </c>
      <c r="AL952" s="54">
        <v>151</v>
      </c>
      <c r="AM952" s="54">
        <v>2008</v>
      </c>
      <c r="AN952" s="54">
        <v>13</v>
      </c>
      <c r="AO952" s="3">
        <v>177</v>
      </c>
      <c r="AP952" s="3">
        <v>1975</v>
      </c>
      <c r="AQ952" s="3">
        <v>1</v>
      </c>
    </row>
    <row r="953" spans="1:43" x14ac:dyDescent="0.25">
      <c r="A953" s="3">
        <v>26140110</v>
      </c>
      <c r="B953" s="3" t="s">
        <v>3536</v>
      </c>
      <c r="C953" s="3">
        <v>5.317861111</v>
      </c>
      <c r="D953" s="3">
        <v>-75.787666669999993</v>
      </c>
      <c r="E953" s="3">
        <v>2173</v>
      </c>
      <c r="F953" s="3" t="s">
        <v>2144</v>
      </c>
      <c r="G953" s="3" t="s">
        <v>65</v>
      </c>
      <c r="H953" s="54">
        <v>80</v>
      </c>
      <c r="I953" s="54">
        <v>1990</v>
      </c>
      <c r="J953" s="54">
        <v>4</v>
      </c>
      <c r="K953" s="3">
        <v>70</v>
      </c>
      <c r="L953" s="3">
        <v>1986</v>
      </c>
      <c r="M953" s="3">
        <v>16</v>
      </c>
      <c r="N953" s="54">
        <v>122</v>
      </c>
      <c r="O953" s="54">
        <v>1993</v>
      </c>
      <c r="P953" s="54">
        <v>30</v>
      </c>
      <c r="Q953" s="3">
        <v>90</v>
      </c>
      <c r="R953" s="3">
        <v>1990</v>
      </c>
      <c r="S953" s="3">
        <v>2</v>
      </c>
      <c r="T953" s="54">
        <v>86</v>
      </c>
      <c r="U953" s="54">
        <v>2008</v>
      </c>
      <c r="V953" s="54">
        <v>20</v>
      </c>
      <c r="W953" s="3">
        <v>90</v>
      </c>
      <c r="X953" s="3">
        <v>1990</v>
      </c>
      <c r="Y953" s="3">
        <v>13</v>
      </c>
      <c r="Z953" s="54">
        <v>100</v>
      </c>
      <c r="AA953" s="54">
        <v>1985</v>
      </c>
      <c r="AB953" s="54">
        <v>17</v>
      </c>
      <c r="AC953" s="3">
        <v>90</v>
      </c>
      <c r="AD953" s="3">
        <v>1990</v>
      </c>
      <c r="AE953" s="3">
        <v>7</v>
      </c>
      <c r="AF953" s="54">
        <v>155</v>
      </c>
      <c r="AG953" s="54">
        <v>1985</v>
      </c>
      <c r="AH953" s="54">
        <v>22</v>
      </c>
      <c r="AI953" s="3">
        <v>100</v>
      </c>
      <c r="AJ953" s="3">
        <v>1986</v>
      </c>
      <c r="AK953" s="3">
        <v>26</v>
      </c>
      <c r="AL953" s="54">
        <v>90</v>
      </c>
      <c r="AM953" s="54">
        <v>1990</v>
      </c>
      <c r="AN953" s="54">
        <v>16</v>
      </c>
      <c r="AO953" s="3">
        <v>90</v>
      </c>
      <c r="AP953" s="3">
        <v>1975</v>
      </c>
      <c r="AQ953" s="3">
        <v>1</v>
      </c>
    </row>
    <row r="954" spans="1:43" x14ac:dyDescent="0.25">
      <c r="A954" s="3">
        <v>26140120</v>
      </c>
      <c r="B954" s="3" t="s">
        <v>3537</v>
      </c>
      <c r="C954" s="3">
        <v>5.2942499999999999</v>
      </c>
      <c r="D954" s="3">
        <v>-75.87272222</v>
      </c>
      <c r="E954" s="3">
        <v>1483</v>
      </c>
      <c r="F954" s="3" t="s">
        <v>2150</v>
      </c>
      <c r="G954" s="3" t="s">
        <v>65</v>
      </c>
      <c r="H954" s="54">
        <v>87</v>
      </c>
      <c r="I954" s="54">
        <v>1964</v>
      </c>
      <c r="J954" s="54">
        <v>2</v>
      </c>
      <c r="K954" s="3">
        <v>88</v>
      </c>
      <c r="L954" s="3">
        <v>1964</v>
      </c>
      <c r="M954" s="3">
        <v>24</v>
      </c>
      <c r="N954" s="54">
        <v>90</v>
      </c>
      <c r="O954" s="54">
        <v>1990</v>
      </c>
      <c r="P954" s="54">
        <v>17</v>
      </c>
      <c r="Q954" s="3">
        <v>132</v>
      </c>
      <c r="R954" s="3">
        <v>1964</v>
      </c>
      <c r="S954" s="3">
        <v>14</v>
      </c>
      <c r="T954" s="54">
        <v>90</v>
      </c>
      <c r="U954" s="54">
        <v>2013</v>
      </c>
      <c r="V954" s="54">
        <v>22</v>
      </c>
      <c r="W954" s="3">
        <v>129</v>
      </c>
      <c r="X954" s="3">
        <v>1964</v>
      </c>
      <c r="Y954" s="3">
        <v>16</v>
      </c>
      <c r="Z954" s="54">
        <v>102</v>
      </c>
      <c r="AA954" s="54">
        <v>1964</v>
      </c>
      <c r="AB954" s="54">
        <v>15</v>
      </c>
      <c r="AC954" s="3">
        <v>120</v>
      </c>
      <c r="AD954" s="3">
        <v>1964</v>
      </c>
      <c r="AE954" s="3">
        <v>14</v>
      </c>
      <c r="AF954" s="54">
        <v>124</v>
      </c>
      <c r="AG954" s="54">
        <v>1964</v>
      </c>
      <c r="AH954" s="54">
        <v>6</v>
      </c>
      <c r="AI954" s="3">
        <v>145</v>
      </c>
      <c r="AJ954" s="3">
        <v>1969</v>
      </c>
      <c r="AK954" s="3">
        <v>5</v>
      </c>
      <c r="AL954" s="54">
        <v>118</v>
      </c>
      <c r="AM954" s="54">
        <v>1973</v>
      </c>
      <c r="AN954" s="54">
        <v>11</v>
      </c>
      <c r="AO954" s="3">
        <v>165</v>
      </c>
      <c r="AP954" s="3">
        <v>1971</v>
      </c>
      <c r="AQ954" s="3">
        <v>25</v>
      </c>
    </row>
    <row r="955" spans="1:43" x14ac:dyDescent="0.25">
      <c r="A955" s="3">
        <v>26140180</v>
      </c>
      <c r="B955" s="3" t="s">
        <v>3538</v>
      </c>
      <c r="C955" s="3">
        <v>4.8925000000000001</v>
      </c>
      <c r="D955" s="3">
        <v>-75.882777778000005</v>
      </c>
      <c r="E955" s="3">
        <v>922</v>
      </c>
      <c r="F955" s="3" t="s">
        <v>950</v>
      </c>
      <c r="G955" s="3" t="s">
        <v>65</v>
      </c>
      <c r="H955" s="54">
        <v>70</v>
      </c>
      <c r="I955" s="54">
        <v>1983</v>
      </c>
      <c r="J955" s="54">
        <v>26</v>
      </c>
      <c r="K955" s="3">
        <v>68</v>
      </c>
      <c r="L955" s="3">
        <v>2010</v>
      </c>
      <c r="M955" s="3">
        <v>9</v>
      </c>
      <c r="N955" s="54">
        <v>120.2</v>
      </c>
      <c r="O955" s="54">
        <v>2001</v>
      </c>
      <c r="P955" s="54">
        <v>6</v>
      </c>
      <c r="Q955" s="3">
        <v>99</v>
      </c>
      <c r="R955" s="3">
        <v>2000</v>
      </c>
      <c r="S955" s="3">
        <v>7</v>
      </c>
      <c r="T955" s="54">
        <v>122</v>
      </c>
      <c r="U955" s="54">
        <v>2004</v>
      </c>
      <c r="V955" s="54">
        <v>27</v>
      </c>
      <c r="W955" s="3">
        <v>150</v>
      </c>
      <c r="X955" s="3">
        <v>2010</v>
      </c>
      <c r="Y955" s="3">
        <v>26</v>
      </c>
      <c r="Z955" s="54">
        <v>110</v>
      </c>
      <c r="AA955" s="54">
        <v>2013</v>
      </c>
      <c r="AB955" s="54">
        <v>22</v>
      </c>
      <c r="AC955" s="3">
        <v>70</v>
      </c>
      <c r="AD955" s="3">
        <v>2008</v>
      </c>
      <c r="AE955" s="3">
        <v>18</v>
      </c>
      <c r="AF955" s="54">
        <v>78</v>
      </c>
      <c r="AG955" s="54">
        <v>2005</v>
      </c>
      <c r="AH955" s="54">
        <v>22</v>
      </c>
      <c r="AI955" s="3">
        <v>90</v>
      </c>
      <c r="AJ955" s="3">
        <v>2022</v>
      </c>
      <c r="AK955" s="3">
        <v>19</v>
      </c>
      <c r="AL955" s="54">
        <v>78</v>
      </c>
      <c r="AM955" s="54">
        <v>2015</v>
      </c>
      <c r="AN955" s="54">
        <v>17</v>
      </c>
      <c r="AO955" s="3">
        <v>73</v>
      </c>
      <c r="AP955" s="3">
        <v>2024</v>
      </c>
      <c r="AQ955" s="3">
        <v>23</v>
      </c>
    </row>
    <row r="956" spans="1:43" x14ac:dyDescent="0.25">
      <c r="A956" s="3">
        <v>26145020</v>
      </c>
      <c r="B956" s="3" t="s">
        <v>3539</v>
      </c>
      <c r="C956" s="3">
        <v>5.2759444440000003</v>
      </c>
      <c r="D956" s="3">
        <v>-75.800138888999996</v>
      </c>
      <c r="E956" s="3">
        <v>1984</v>
      </c>
      <c r="F956" s="3" t="s">
        <v>887</v>
      </c>
      <c r="G956" s="3" t="s">
        <v>110</v>
      </c>
      <c r="H956" s="54">
        <v>51</v>
      </c>
      <c r="I956" s="54">
        <v>2006</v>
      </c>
      <c r="J956" s="54">
        <v>13</v>
      </c>
      <c r="K956" s="3">
        <v>65</v>
      </c>
      <c r="L956" s="3">
        <v>1971</v>
      </c>
      <c r="M956" s="3">
        <v>3</v>
      </c>
      <c r="N956" s="54">
        <v>114.3</v>
      </c>
      <c r="O956" s="54">
        <v>1984</v>
      </c>
      <c r="P956" s="54">
        <v>1</v>
      </c>
      <c r="Q956" s="3">
        <v>90.4</v>
      </c>
      <c r="R956" s="3">
        <v>1981</v>
      </c>
      <c r="S956" s="3">
        <v>19</v>
      </c>
      <c r="T956" s="54">
        <v>72.5</v>
      </c>
      <c r="U956" s="54">
        <v>1974</v>
      </c>
      <c r="V956" s="54">
        <v>3</v>
      </c>
      <c r="W956" s="3">
        <v>60</v>
      </c>
      <c r="X956" s="3">
        <v>1988</v>
      </c>
      <c r="Y956" s="3">
        <v>18</v>
      </c>
      <c r="Z956" s="54">
        <v>61.7</v>
      </c>
      <c r="AA956" s="54">
        <v>2018</v>
      </c>
      <c r="AB956" s="54">
        <v>31</v>
      </c>
      <c r="AC956" s="3">
        <v>77</v>
      </c>
      <c r="AD956" s="3">
        <v>2021</v>
      </c>
      <c r="AE956" s="3">
        <v>19</v>
      </c>
      <c r="AF956" s="54">
        <v>81</v>
      </c>
      <c r="AG956" s="54">
        <v>1998</v>
      </c>
      <c r="AH956" s="54">
        <v>26</v>
      </c>
      <c r="AI956" s="3">
        <v>76</v>
      </c>
      <c r="AJ956" s="3">
        <v>1987</v>
      </c>
      <c r="AK956" s="3">
        <v>31</v>
      </c>
      <c r="AL956" s="54">
        <v>60</v>
      </c>
      <c r="AM956" s="54">
        <v>1986</v>
      </c>
      <c r="AN956" s="54">
        <v>17</v>
      </c>
      <c r="AO956" s="3">
        <v>121</v>
      </c>
      <c r="AP956" s="3">
        <v>1975</v>
      </c>
      <c r="AQ956" s="3">
        <v>1</v>
      </c>
    </row>
    <row r="957" spans="1:43" x14ac:dyDescent="0.25">
      <c r="A957" s="3">
        <v>26145030</v>
      </c>
      <c r="B957" s="3" t="s">
        <v>3540</v>
      </c>
      <c r="C957" s="3">
        <v>5.08</v>
      </c>
      <c r="D957" s="3">
        <v>-75.97</v>
      </c>
      <c r="E957" s="3">
        <v>1763</v>
      </c>
      <c r="F957" s="3" t="s">
        <v>935</v>
      </c>
      <c r="G957" s="3" t="s">
        <v>65</v>
      </c>
      <c r="H957" s="54">
        <v>64</v>
      </c>
      <c r="I957" s="54">
        <v>1982</v>
      </c>
      <c r="J957" s="54">
        <v>2</v>
      </c>
      <c r="K957" s="3">
        <v>97.5</v>
      </c>
      <c r="L957" s="3">
        <v>2009</v>
      </c>
      <c r="M957" s="3">
        <v>12</v>
      </c>
      <c r="N957" s="54">
        <v>69</v>
      </c>
      <c r="O957" s="54">
        <v>2007</v>
      </c>
      <c r="P957" s="54">
        <v>30</v>
      </c>
      <c r="Q957" s="3">
        <v>100</v>
      </c>
      <c r="R957" s="3">
        <v>2002</v>
      </c>
      <c r="S957" s="3">
        <v>24</v>
      </c>
      <c r="T957" s="54">
        <v>84.5</v>
      </c>
      <c r="U957" s="54">
        <v>1980</v>
      </c>
      <c r="V957" s="54">
        <v>12</v>
      </c>
      <c r="W957" s="3">
        <v>68</v>
      </c>
      <c r="X957" s="3">
        <v>2024</v>
      </c>
      <c r="Y957" s="3">
        <v>14</v>
      </c>
      <c r="Z957" s="54">
        <v>88</v>
      </c>
      <c r="AA957" s="54">
        <v>1984</v>
      </c>
      <c r="AB957" s="54">
        <v>12</v>
      </c>
      <c r="AC957" s="3">
        <v>86</v>
      </c>
      <c r="AD957" s="3">
        <v>2024</v>
      </c>
      <c r="AE957" s="3">
        <v>10</v>
      </c>
      <c r="AF957" s="54">
        <v>77</v>
      </c>
      <c r="AG957" s="54">
        <v>1985</v>
      </c>
      <c r="AH957" s="54">
        <v>25</v>
      </c>
      <c r="AI957" s="3">
        <v>78</v>
      </c>
      <c r="AJ957" s="3">
        <v>1985</v>
      </c>
      <c r="AK957" s="3">
        <v>27</v>
      </c>
      <c r="AL957" s="54">
        <v>79.900000000000006</v>
      </c>
      <c r="AM957" s="54">
        <v>1974</v>
      </c>
      <c r="AN957" s="54">
        <v>30</v>
      </c>
      <c r="AO957" s="3">
        <v>75.900000000000006</v>
      </c>
      <c r="AP957" s="3">
        <v>2008</v>
      </c>
      <c r="AQ957" s="3">
        <v>19</v>
      </c>
    </row>
    <row r="958" spans="1:43" x14ac:dyDescent="0.25">
      <c r="A958" s="3">
        <v>26150060</v>
      </c>
      <c r="B958" s="3" t="s">
        <v>3541</v>
      </c>
      <c r="C958" s="3">
        <v>5.108527778</v>
      </c>
      <c r="D958" s="3">
        <v>-75.701666666999998</v>
      </c>
      <c r="E958" s="3">
        <v>917</v>
      </c>
      <c r="F958" s="3" t="s">
        <v>874</v>
      </c>
      <c r="G958" s="3" t="s">
        <v>110</v>
      </c>
      <c r="H958" s="54">
        <v>61</v>
      </c>
      <c r="I958" s="54">
        <v>1987</v>
      </c>
      <c r="J958" s="54">
        <v>7</v>
      </c>
      <c r="K958" s="3">
        <v>93</v>
      </c>
      <c r="L958" s="3">
        <v>1974</v>
      </c>
      <c r="M958" s="3">
        <v>17</v>
      </c>
      <c r="N958" s="54">
        <v>113</v>
      </c>
      <c r="O958" s="54">
        <v>2022</v>
      </c>
      <c r="P958" s="54">
        <v>1</v>
      </c>
      <c r="Q958" s="3">
        <v>100</v>
      </c>
      <c r="R958" s="3">
        <v>1990</v>
      </c>
      <c r="S958" s="3">
        <v>27</v>
      </c>
      <c r="T958" s="54">
        <v>98</v>
      </c>
      <c r="U958" s="54">
        <v>2001</v>
      </c>
      <c r="V958" s="54">
        <v>14</v>
      </c>
      <c r="W958" s="3">
        <v>105</v>
      </c>
      <c r="X958" s="3">
        <v>1983</v>
      </c>
      <c r="Y958" s="3">
        <v>3</v>
      </c>
      <c r="Z958" s="54">
        <v>89</v>
      </c>
      <c r="AA958" s="54">
        <v>1975</v>
      </c>
      <c r="AB958" s="54">
        <v>26</v>
      </c>
      <c r="AC958" s="3">
        <v>87</v>
      </c>
      <c r="AD958" s="3">
        <v>2003</v>
      </c>
      <c r="AE958" s="3">
        <v>21</v>
      </c>
      <c r="AF958" s="54">
        <v>118</v>
      </c>
      <c r="AG958" s="54">
        <v>1983</v>
      </c>
      <c r="AH958" s="54">
        <v>17</v>
      </c>
      <c r="AI958" s="3">
        <v>86.8</v>
      </c>
      <c r="AJ958" s="3">
        <v>2024</v>
      </c>
      <c r="AK958" s="3">
        <v>18</v>
      </c>
      <c r="AL958" s="54">
        <v>96.2</v>
      </c>
      <c r="AM958" s="54">
        <v>2018</v>
      </c>
      <c r="AN958" s="54">
        <v>1</v>
      </c>
      <c r="AO958" s="3">
        <v>91.4</v>
      </c>
      <c r="AP958" s="3">
        <v>2016</v>
      </c>
      <c r="AQ958" s="3">
        <v>15</v>
      </c>
    </row>
    <row r="959" spans="1:43" x14ac:dyDescent="0.25">
      <c r="A959" s="3">
        <v>26150150</v>
      </c>
      <c r="B959" s="3" t="s">
        <v>3542</v>
      </c>
      <c r="C959" s="3">
        <v>4.9516666669999996</v>
      </c>
      <c r="D959" s="3">
        <v>-75.489722220000004</v>
      </c>
      <c r="E959" s="3">
        <v>2304</v>
      </c>
      <c r="F959" s="3" t="s">
        <v>1537</v>
      </c>
      <c r="G959" s="3" t="s">
        <v>110</v>
      </c>
      <c r="H959" s="54">
        <v>64</v>
      </c>
      <c r="I959" s="54">
        <v>1986</v>
      </c>
      <c r="J959" s="54">
        <v>23</v>
      </c>
      <c r="K959" s="3">
        <v>150</v>
      </c>
      <c r="L959" s="3">
        <v>2001</v>
      </c>
      <c r="M959" s="3">
        <v>2</v>
      </c>
      <c r="N959" s="54">
        <v>100</v>
      </c>
      <c r="O959" s="54">
        <v>2016</v>
      </c>
      <c r="P959" s="54">
        <v>29</v>
      </c>
      <c r="Q959" s="3">
        <v>98</v>
      </c>
      <c r="R959" s="3">
        <v>1973</v>
      </c>
      <c r="S959" s="3">
        <v>11</v>
      </c>
      <c r="T959" s="54">
        <v>106</v>
      </c>
      <c r="U959" s="54">
        <v>1980</v>
      </c>
      <c r="V959" s="54">
        <v>1</v>
      </c>
      <c r="W959" s="3">
        <v>62</v>
      </c>
      <c r="X959" s="3">
        <v>1995</v>
      </c>
      <c r="Y959" s="3">
        <v>7</v>
      </c>
      <c r="Z959" s="54">
        <v>70</v>
      </c>
      <c r="AA959" s="54">
        <v>1972</v>
      </c>
      <c r="AB959" s="54">
        <v>31</v>
      </c>
      <c r="AC959" s="3">
        <v>95.2</v>
      </c>
      <c r="AD959" s="3">
        <v>2023</v>
      </c>
      <c r="AE959" s="3">
        <v>25</v>
      </c>
      <c r="AF959" s="54">
        <v>95</v>
      </c>
      <c r="AG959" s="54">
        <v>2021</v>
      </c>
      <c r="AH959" s="54">
        <v>30</v>
      </c>
      <c r="AI959" s="3">
        <v>89</v>
      </c>
      <c r="AJ959" s="3">
        <v>1988</v>
      </c>
      <c r="AK959" s="3">
        <v>2</v>
      </c>
      <c r="AL959" s="54">
        <v>90</v>
      </c>
      <c r="AM959" s="54">
        <v>2014</v>
      </c>
      <c r="AN959" s="54">
        <v>7</v>
      </c>
      <c r="AO959" s="3">
        <v>95</v>
      </c>
      <c r="AP959" s="3">
        <v>2020</v>
      </c>
      <c r="AQ959" s="3">
        <v>26</v>
      </c>
    </row>
    <row r="960" spans="1:43" x14ac:dyDescent="0.25">
      <c r="A960" s="3">
        <v>26150160</v>
      </c>
      <c r="B960" s="3" t="s">
        <v>3543</v>
      </c>
      <c r="C960" s="3">
        <v>5.0178333329999996</v>
      </c>
      <c r="D960" s="3">
        <v>-75.356555556000004</v>
      </c>
      <c r="E960" s="3">
        <v>3341</v>
      </c>
      <c r="F960" s="3" t="s">
        <v>867</v>
      </c>
      <c r="G960" s="3" t="s">
        <v>110</v>
      </c>
      <c r="H960" s="54">
        <v>55</v>
      </c>
      <c r="I960" s="54">
        <v>2004</v>
      </c>
      <c r="J960" s="54">
        <v>21</v>
      </c>
      <c r="K960" s="3">
        <v>57</v>
      </c>
      <c r="L960" s="3">
        <v>2016</v>
      </c>
      <c r="M960" s="3">
        <v>21</v>
      </c>
      <c r="N960" s="54">
        <v>56</v>
      </c>
      <c r="O960" s="54">
        <v>2023</v>
      </c>
      <c r="P960" s="54">
        <v>8</v>
      </c>
      <c r="Q960" s="3">
        <v>45</v>
      </c>
      <c r="R960" s="3">
        <v>2003</v>
      </c>
      <c r="S960" s="3">
        <v>13</v>
      </c>
      <c r="T960" s="54">
        <v>55</v>
      </c>
      <c r="U960" s="54">
        <v>2011</v>
      </c>
      <c r="V960" s="54">
        <v>13</v>
      </c>
      <c r="W960" s="3">
        <v>50</v>
      </c>
      <c r="X960" s="3">
        <v>2010</v>
      </c>
      <c r="Y960" s="3">
        <v>19</v>
      </c>
      <c r="Z960" s="54">
        <v>47</v>
      </c>
      <c r="AA960" s="54">
        <v>2002</v>
      </c>
      <c r="AB960" s="54">
        <v>5</v>
      </c>
      <c r="AC960" s="3">
        <v>49</v>
      </c>
      <c r="AD960" s="3">
        <v>1973</v>
      </c>
      <c r="AE960" s="3">
        <v>31</v>
      </c>
      <c r="AF960" s="54">
        <v>51</v>
      </c>
      <c r="AG960" s="54">
        <v>1993</v>
      </c>
      <c r="AH960" s="54">
        <v>28</v>
      </c>
      <c r="AI960" s="3">
        <v>65</v>
      </c>
      <c r="AJ960" s="3">
        <v>2018</v>
      </c>
      <c r="AK960" s="3">
        <v>23</v>
      </c>
      <c r="AL960" s="54">
        <v>77</v>
      </c>
      <c r="AM960" s="54">
        <v>2000</v>
      </c>
      <c r="AN960" s="54">
        <v>5</v>
      </c>
      <c r="AO960" s="3">
        <v>52</v>
      </c>
      <c r="AP960" s="3">
        <v>1987</v>
      </c>
      <c r="AQ960" s="3">
        <v>5</v>
      </c>
    </row>
    <row r="961" spans="1:43" x14ac:dyDescent="0.25">
      <c r="A961" s="3">
        <v>26155110</v>
      </c>
      <c r="B961" s="3" t="s">
        <v>3544</v>
      </c>
      <c r="C961" s="3">
        <v>5.0297777779999997</v>
      </c>
      <c r="D961" s="3">
        <v>-75.469916667000007</v>
      </c>
      <c r="E961" s="3">
        <v>2104</v>
      </c>
      <c r="F961" s="3" t="s">
        <v>867</v>
      </c>
      <c r="G961" s="3" t="s">
        <v>110</v>
      </c>
      <c r="H961" s="54">
        <v>63.8</v>
      </c>
      <c r="I961" s="54">
        <v>1982</v>
      </c>
      <c r="J961" s="54">
        <v>4</v>
      </c>
      <c r="K961" s="3">
        <v>65</v>
      </c>
      <c r="L961" s="3">
        <v>2005</v>
      </c>
      <c r="M961" s="3">
        <v>27</v>
      </c>
      <c r="N961" s="54">
        <v>75.2</v>
      </c>
      <c r="O961" s="54">
        <v>2003</v>
      </c>
      <c r="P961" s="54">
        <v>18</v>
      </c>
      <c r="Q961" s="3">
        <v>90</v>
      </c>
      <c r="R961" s="3">
        <v>2017</v>
      </c>
      <c r="S961" s="3">
        <v>18</v>
      </c>
      <c r="T961" s="54">
        <v>89.3</v>
      </c>
      <c r="U961" s="54">
        <v>2014</v>
      </c>
      <c r="V961" s="54">
        <v>8</v>
      </c>
      <c r="W961" s="3">
        <v>60</v>
      </c>
      <c r="X961" s="3">
        <v>1969</v>
      </c>
      <c r="Y961" s="3">
        <v>3</v>
      </c>
      <c r="Z961" s="54">
        <v>48.7</v>
      </c>
      <c r="AA961" s="54">
        <v>1975</v>
      </c>
      <c r="AB961" s="54">
        <v>13</v>
      </c>
      <c r="AC961" s="3">
        <v>58.2</v>
      </c>
      <c r="AD961" s="3">
        <v>2021</v>
      </c>
      <c r="AE961" s="3">
        <v>30</v>
      </c>
      <c r="AF961" s="54">
        <v>63</v>
      </c>
      <c r="AG961" s="54">
        <v>1995</v>
      </c>
      <c r="AH961" s="54">
        <v>15</v>
      </c>
      <c r="AI961" s="3">
        <v>74.5</v>
      </c>
      <c r="AJ961" s="3">
        <v>2009</v>
      </c>
      <c r="AK961" s="3">
        <v>31</v>
      </c>
      <c r="AL961" s="54">
        <v>123.6</v>
      </c>
      <c r="AM961" s="54">
        <v>2008</v>
      </c>
      <c r="AN961" s="54">
        <v>14</v>
      </c>
      <c r="AO961" s="3">
        <v>84.5</v>
      </c>
      <c r="AP961" s="3">
        <v>1973</v>
      </c>
      <c r="AQ961" s="3">
        <v>4</v>
      </c>
    </row>
    <row r="962" spans="1:43" x14ac:dyDescent="0.25">
      <c r="A962" s="3">
        <v>26155170</v>
      </c>
      <c r="B962" s="3" t="s">
        <v>3545</v>
      </c>
      <c r="C962" s="3">
        <v>5.0322222219999997</v>
      </c>
      <c r="D962" s="3">
        <v>-75.438333330000006</v>
      </c>
      <c r="E962" s="3">
        <v>2325</v>
      </c>
      <c r="F962" s="3" t="s">
        <v>867</v>
      </c>
      <c r="G962" s="3" t="s">
        <v>110</v>
      </c>
      <c r="H962" s="54">
        <v>65</v>
      </c>
      <c r="I962" s="54">
        <v>1996</v>
      </c>
      <c r="J962" s="54">
        <v>24</v>
      </c>
      <c r="K962" s="3">
        <v>77</v>
      </c>
      <c r="L962" s="3">
        <v>2021</v>
      </c>
      <c r="M962" s="3">
        <v>18</v>
      </c>
      <c r="N962" s="54">
        <v>76.8</v>
      </c>
      <c r="O962" s="54">
        <v>1998</v>
      </c>
      <c r="P962" s="54">
        <v>22</v>
      </c>
      <c r="Q962" s="3">
        <v>96.1</v>
      </c>
      <c r="R962" s="3">
        <v>2017</v>
      </c>
      <c r="S962" s="3">
        <v>18</v>
      </c>
      <c r="T962" s="54">
        <v>59.5</v>
      </c>
      <c r="U962" s="54">
        <v>2008</v>
      </c>
      <c r="V962" s="54">
        <v>26</v>
      </c>
      <c r="W962" s="3">
        <v>53.1</v>
      </c>
      <c r="X962" s="3">
        <v>2025</v>
      </c>
      <c r="Y962" s="3">
        <v>13</v>
      </c>
      <c r="Z962" s="54">
        <v>50.5</v>
      </c>
      <c r="AA962" s="54">
        <v>1998</v>
      </c>
      <c r="AB962" s="54">
        <v>4</v>
      </c>
      <c r="AC962" s="3">
        <v>56</v>
      </c>
      <c r="AD962" s="3">
        <v>2021</v>
      </c>
      <c r="AE962" s="3">
        <v>30</v>
      </c>
      <c r="AF962" s="54">
        <v>60.6</v>
      </c>
      <c r="AG962" s="54">
        <v>2000</v>
      </c>
      <c r="AH962" s="54">
        <v>6</v>
      </c>
      <c r="AI962" s="3">
        <v>75</v>
      </c>
      <c r="AJ962" s="3">
        <v>1994</v>
      </c>
      <c r="AK962" s="3">
        <v>17</v>
      </c>
      <c r="AL962" s="54">
        <v>98.6</v>
      </c>
      <c r="AM962" s="54">
        <v>2008</v>
      </c>
      <c r="AN962" s="54">
        <v>14</v>
      </c>
      <c r="AO962" s="3">
        <v>51.2</v>
      </c>
      <c r="AP962" s="3">
        <v>2008</v>
      </c>
      <c r="AQ962" s="3">
        <v>20</v>
      </c>
    </row>
    <row r="963" spans="1:43" x14ac:dyDescent="0.25">
      <c r="A963" s="3">
        <v>26160080</v>
      </c>
      <c r="B963" s="3" t="s">
        <v>3546</v>
      </c>
      <c r="C963" s="3">
        <v>5.3954444439999998</v>
      </c>
      <c r="D963" s="3">
        <v>-75.489305560000005</v>
      </c>
      <c r="E963" s="3">
        <v>1890</v>
      </c>
      <c r="F963" s="3" t="s">
        <v>158</v>
      </c>
      <c r="G963" s="3" t="s">
        <v>110</v>
      </c>
      <c r="H963" s="54">
        <v>60</v>
      </c>
      <c r="I963" s="54">
        <v>1995</v>
      </c>
      <c r="J963" s="54">
        <v>9</v>
      </c>
      <c r="K963" s="3">
        <v>80</v>
      </c>
      <c r="L963" s="3">
        <v>2010</v>
      </c>
      <c r="M963" s="3">
        <v>24</v>
      </c>
      <c r="N963" s="54">
        <v>89</v>
      </c>
      <c r="O963" s="54">
        <v>2020</v>
      </c>
      <c r="P963" s="54">
        <v>12</v>
      </c>
      <c r="Q963" s="3">
        <v>100</v>
      </c>
      <c r="R963" s="3">
        <v>1981</v>
      </c>
      <c r="S963" s="3">
        <v>18</v>
      </c>
      <c r="T963" s="54">
        <v>65</v>
      </c>
      <c r="U963" s="54">
        <v>2014</v>
      </c>
      <c r="V963" s="54">
        <v>22</v>
      </c>
      <c r="W963" s="3">
        <v>72</v>
      </c>
      <c r="X963" s="3">
        <v>2022</v>
      </c>
      <c r="Y963" s="3">
        <v>6</v>
      </c>
      <c r="Z963" s="54">
        <v>48</v>
      </c>
      <c r="AA963" s="54">
        <v>1978</v>
      </c>
      <c r="AB963" s="54">
        <v>13</v>
      </c>
      <c r="AC963" s="3">
        <v>72</v>
      </c>
      <c r="AD963" s="3">
        <v>1974</v>
      </c>
      <c r="AE963" s="3">
        <v>27</v>
      </c>
      <c r="AF963" s="54">
        <v>71</v>
      </c>
      <c r="AG963" s="54">
        <v>2014</v>
      </c>
      <c r="AH963" s="54">
        <v>17</v>
      </c>
      <c r="AI963" s="3">
        <v>85</v>
      </c>
      <c r="AJ963" s="3">
        <v>2008</v>
      </c>
      <c r="AK963" s="3">
        <v>31</v>
      </c>
      <c r="AL963" s="54">
        <v>68</v>
      </c>
      <c r="AM963" s="54">
        <v>2024</v>
      </c>
      <c r="AN963" s="54">
        <v>7</v>
      </c>
      <c r="AO963" s="3">
        <v>95</v>
      </c>
      <c r="AP963" s="3">
        <v>2020</v>
      </c>
      <c r="AQ963" s="3">
        <v>25</v>
      </c>
    </row>
    <row r="964" spans="1:43" x14ac:dyDescent="0.25">
      <c r="A964" s="3">
        <v>26160090</v>
      </c>
      <c r="B964" s="3" t="s">
        <v>3547</v>
      </c>
      <c r="C964" s="3">
        <v>5.5224444439999996</v>
      </c>
      <c r="D964" s="3">
        <v>-75.455083329999994</v>
      </c>
      <c r="E964" s="3">
        <v>1821</v>
      </c>
      <c r="F964" s="3" t="s">
        <v>164</v>
      </c>
      <c r="G964" s="3" t="s">
        <v>110</v>
      </c>
      <c r="H964" s="54">
        <v>95</v>
      </c>
      <c r="I964" s="54">
        <v>1983</v>
      </c>
      <c r="J964" s="54">
        <v>1</v>
      </c>
      <c r="K964" s="3">
        <v>100</v>
      </c>
      <c r="L964" s="3">
        <v>1990</v>
      </c>
      <c r="M964" s="3">
        <v>5</v>
      </c>
      <c r="N964" s="54">
        <v>143</v>
      </c>
      <c r="O964" s="54">
        <v>1972</v>
      </c>
      <c r="P964" s="54">
        <v>27</v>
      </c>
      <c r="Q964" s="3">
        <v>137.4</v>
      </c>
      <c r="R964" s="3">
        <v>1983</v>
      </c>
      <c r="S964" s="3">
        <v>15</v>
      </c>
      <c r="T964" s="54">
        <v>85</v>
      </c>
      <c r="U964" s="54">
        <v>2014</v>
      </c>
      <c r="V964" s="54">
        <v>22</v>
      </c>
      <c r="W964" s="3">
        <v>71</v>
      </c>
      <c r="X964" s="3">
        <v>1981</v>
      </c>
      <c r="Y964" s="3">
        <v>29</v>
      </c>
      <c r="Z964" s="54">
        <v>72</v>
      </c>
      <c r="AA964" s="54">
        <v>2004</v>
      </c>
      <c r="AB964" s="54">
        <v>21</v>
      </c>
      <c r="AC964" s="3">
        <v>135</v>
      </c>
      <c r="AD964" s="3">
        <v>1973</v>
      </c>
      <c r="AE964" s="3">
        <v>27</v>
      </c>
      <c r="AF964" s="54">
        <v>200</v>
      </c>
      <c r="AG964" s="54">
        <v>2006</v>
      </c>
      <c r="AH964" s="54">
        <v>19</v>
      </c>
      <c r="AI964" s="3">
        <v>123</v>
      </c>
      <c r="AJ964" s="3">
        <v>1974</v>
      </c>
      <c r="AK964" s="3">
        <v>13</v>
      </c>
      <c r="AL964" s="54">
        <v>172</v>
      </c>
      <c r="AM964" s="54">
        <v>1972</v>
      </c>
      <c r="AN964" s="54">
        <v>13</v>
      </c>
      <c r="AO964" s="3">
        <v>125</v>
      </c>
      <c r="AP964" s="3">
        <v>1983</v>
      </c>
      <c r="AQ964" s="3">
        <v>16</v>
      </c>
    </row>
    <row r="965" spans="1:43" x14ac:dyDescent="0.25">
      <c r="A965" s="3">
        <v>26160100</v>
      </c>
      <c r="B965" s="3" t="s">
        <v>3548</v>
      </c>
      <c r="C965" s="3">
        <v>5.1631666669999996</v>
      </c>
      <c r="D965" s="3">
        <v>-75.518444443999996</v>
      </c>
      <c r="E965" s="3">
        <v>1980</v>
      </c>
      <c r="F965" s="3" t="s">
        <v>946</v>
      </c>
      <c r="G965" s="3" t="s">
        <v>110</v>
      </c>
      <c r="H965" s="54">
        <v>100</v>
      </c>
      <c r="I965" s="54">
        <v>1997</v>
      </c>
      <c r="J965" s="54">
        <v>26</v>
      </c>
      <c r="K965" s="3">
        <v>130</v>
      </c>
      <c r="L965" s="3">
        <v>2013</v>
      </c>
      <c r="M965" s="3">
        <v>9</v>
      </c>
      <c r="N965" s="54">
        <v>104</v>
      </c>
      <c r="O965" s="54">
        <v>2024</v>
      </c>
      <c r="P965" s="54">
        <v>26</v>
      </c>
      <c r="Q965" s="3">
        <v>130</v>
      </c>
      <c r="R965" s="3">
        <v>2022</v>
      </c>
      <c r="S965" s="3">
        <v>22</v>
      </c>
      <c r="T965" s="54">
        <v>141</v>
      </c>
      <c r="U965" s="54">
        <v>2011</v>
      </c>
      <c r="V965" s="54">
        <v>13</v>
      </c>
      <c r="W965" s="3">
        <v>80</v>
      </c>
      <c r="X965" s="3">
        <v>2017</v>
      </c>
      <c r="Y965" s="3">
        <v>11</v>
      </c>
      <c r="Z965" s="54">
        <v>72</v>
      </c>
      <c r="AA965" s="54">
        <v>2010</v>
      </c>
      <c r="AB965" s="54">
        <v>5</v>
      </c>
      <c r="AC965" s="3">
        <v>111</v>
      </c>
      <c r="AD965" s="3">
        <v>2021</v>
      </c>
      <c r="AE965" s="3">
        <v>30</v>
      </c>
      <c r="AF965" s="54">
        <v>110</v>
      </c>
      <c r="AG965" s="54">
        <v>1977</v>
      </c>
      <c r="AH965" s="54">
        <v>18</v>
      </c>
      <c r="AI965" s="3">
        <v>134</v>
      </c>
      <c r="AJ965" s="3">
        <v>2018</v>
      </c>
      <c r="AK965" s="3">
        <v>10</v>
      </c>
      <c r="AL965" s="54">
        <v>122</v>
      </c>
      <c r="AM965" s="54">
        <v>2011</v>
      </c>
      <c r="AN965" s="54">
        <v>20</v>
      </c>
      <c r="AO965" s="3">
        <v>112</v>
      </c>
      <c r="AP965" s="3">
        <v>2012</v>
      </c>
      <c r="AQ965" s="3">
        <v>14</v>
      </c>
    </row>
    <row r="966" spans="1:43" x14ac:dyDescent="0.25">
      <c r="A966" s="3">
        <v>26160120</v>
      </c>
      <c r="B966" s="3" t="s">
        <v>3549</v>
      </c>
      <c r="C966" s="3">
        <v>5.1921944440000001</v>
      </c>
      <c r="D966" s="3">
        <v>-75.435777779999995</v>
      </c>
      <c r="E966" s="3">
        <v>2411</v>
      </c>
      <c r="F966" s="3" t="s">
        <v>946</v>
      </c>
      <c r="G966" s="3" t="s">
        <v>110</v>
      </c>
      <c r="H966" s="54">
        <v>75</v>
      </c>
      <c r="I966" s="54">
        <v>2004</v>
      </c>
      <c r="J966" s="54">
        <v>21</v>
      </c>
      <c r="K966" s="3">
        <v>165</v>
      </c>
      <c r="L966" s="3">
        <v>1972</v>
      </c>
      <c r="M966" s="3">
        <v>6</v>
      </c>
      <c r="N966" s="54">
        <v>92</v>
      </c>
      <c r="O966" s="54">
        <v>1971</v>
      </c>
      <c r="P966" s="54">
        <v>17</v>
      </c>
      <c r="Q966" s="3">
        <v>87</v>
      </c>
      <c r="R966" s="3">
        <v>2018</v>
      </c>
      <c r="S966" s="3">
        <v>23</v>
      </c>
      <c r="T966" s="54">
        <v>77</v>
      </c>
      <c r="U966" s="54">
        <v>2014</v>
      </c>
      <c r="V966" s="54">
        <v>8</v>
      </c>
      <c r="W966" s="3">
        <v>65</v>
      </c>
      <c r="X966" s="3">
        <v>2010</v>
      </c>
      <c r="Y966" s="3">
        <v>19</v>
      </c>
      <c r="Z966" s="54">
        <v>64</v>
      </c>
      <c r="AA966" s="54">
        <v>2011</v>
      </c>
      <c r="AB966" s="54">
        <v>14</v>
      </c>
      <c r="AC966" s="3">
        <v>90</v>
      </c>
      <c r="AD966" s="3">
        <v>1972</v>
      </c>
      <c r="AE966" s="3">
        <v>30</v>
      </c>
      <c r="AF966" s="54">
        <v>99</v>
      </c>
      <c r="AG966" s="54">
        <v>1997</v>
      </c>
      <c r="AH966" s="54">
        <v>23</v>
      </c>
      <c r="AI966" s="3">
        <v>78</v>
      </c>
      <c r="AJ966" s="3">
        <v>1990</v>
      </c>
      <c r="AK966" s="3">
        <v>18</v>
      </c>
      <c r="AL966" s="54">
        <v>109</v>
      </c>
      <c r="AM966" s="54">
        <v>2007</v>
      </c>
      <c r="AN966" s="54">
        <v>23</v>
      </c>
      <c r="AO966" s="3">
        <v>75</v>
      </c>
      <c r="AP966" s="3">
        <v>1991</v>
      </c>
      <c r="AQ966" s="3">
        <v>15</v>
      </c>
    </row>
    <row r="967" spans="1:43" x14ac:dyDescent="0.25">
      <c r="A967" s="3">
        <v>26160160</v>
      </c>
      <c r="B967" s="3" t="s">
        <v>3550</v>
      </c>
      <c r="C967" s="3">
        <v>5.5875000000000004</v>
      </c>
      <c r="D967" s="3">
        <v>-75.577500000000001</v>
      </c>
      <c r="E967" s="3">
        <v>645</v>
      </c>
      <c r="F967" s="3" t="s">
        <v>1520</v>
      </c>
      <c r="G967" s="3" t="s">
        <v>110</v>
      </c>
      <c r="H967" s="54">
        <v>91</v>
      </c>
      <c r="I967" s="54">
        <v>1987</v>
      </c>
      <c r="J967" s="54">
        <v>7</v>
      </c>
      <c r="K967" s="3">
        <v>95</v>
      </c>
      <c r="L967" s="3">
        <v>1987</v>
      </c>
      <c r="M967" s="3">
        <v>12</v>
      </c>
      <c r="N967" s="54">
        <v>91</v>
      </c>
      <c r="O967" s="54">
        <v>1971</v>
      </c>
      <c r="P967" s="54">
        <v>20</v>
      </c>
      <c r="Q967" s="3">
        <v>103</v>
      </c>
      <c r="R967" s="3">
        <v>2007</v>
      </c>
      <c r="S967" s="3">
        <v>18</v>
      </c>
      <c r="T967" s="54">
        <v>130</v>
      </c>
      <c r="U967" s="54">
        <v>2011</v>
      </c>
      <c r="V967" s="54">
        <v>13</v>
      </c>
      <c r="W967" s="3">
        <v>140</v>
      </c>
      <c r="X967" s="3">
        <v>1973</v>
      </c>
      <c r="Y967" s="3">
        <v>24</v>
      </c>
      <c r="Z967" s="54">
        <v>104</v>
      </c>
      <c r="AA967" s="54">
        <v>2007</v>
      </c>
      <c r="AB967" s="54">
        <v>8</v>
      </c>
      <c r="AC967" s="3">
        <v>88</v>
      </c>
      <c r="AD967" s="3">
        <v>1963</v>
      </c>
      <c r="AE967" s="3">
        <v>9</v>
      </c>
      <c r="AF967" s="54">
        <v>100.6</v>
      </c>
      <c r="AG967" s="54">
        <v>2017</v>
      </c>
      <c r="AH967" s="54">
        <v>22</v>
      </c>
      <c r="AI967" s="3">
        <v>130</v>
      </c>
      <c r="AJ967" s="3">
        <v>1982</v>
      </c>
      <c r="AK967" s="3">
        <v>31</v>
      </c>
      <c r="AL967" s="54">
        <v>116</v>
      </c>
      <c r="AM967" s="54">
        <v>2004</v>
      </c>
      <c r="AN967" s="54">
        <v>19</v>
      </c>
      <c r="AO967" s="3">
        <v>200</v>
      </c>
      <c r="AP967" s="3">
        <v>1992</v>
      </c>
      <c r="AQ967" s="3">
        <v>5</v>
      </c>
    </row>
    <row r="968" spans="1:43" x14ac:dyDescent="0.25">
      <c r="A968" s="3">
        <v>26170180</v>
      </c>
      <c r="B968" s="3" t="s">
        <v>3551</v>
      </c>
      <c r="C968" s="3">
        <v>5.5478333329999998</v>
      </c>
      <c r="D968" s="3">
        <v>-75.641305560000006</v>
      </c>
      <c r="E968" s="3">
        <v>2112</v>
      </c>
      <c r="F968" s="3" t="s">
        <v>1257</v>
      </c>
      <c r="G968" s="3" t="s">
        <v>58</v>
      </c>
      <c r="H968" s="54">
        <v>85</v>
      </c>
      <c r="I968" s="54">
        <v>1980</v>
      </c>
      <c r="J968" s="54">
        <v>17</v>
      </c>
      <c r="K968" s="3">
        <v>90</v>
      </c>
      <c r="L968" s="3">
        <v>1983</v>
      </c>
      <c r="M968" s="3">
        <v>1</v>
      </c>
      <c r="N968" s="54">
        <v>130</v>
      </c>
      <c r="O968" s="54">
        <v>1982</v>
      </c>
      <c r="P968" s="54">
        <v>2</v>
      </c>
      <c r="Q968" s="3">
        <v>117</v>
      </c>
      <c r="R968" s="3">
        <v>1979</v>
      </c>
      <c r="S968" s="3">
        <v>27</v>
      </c>
      <c r="T968" s="54">
        <v>96</v>
      </c>
      <c r="U968" s="54">
        <v>1975</v>
      </c>
      <c r="V968" s="54">
        <v>31</v>
      </c>
      <c r="W968" s="3">
        <v>100</v>
      </c>
      <c r="X968" s="3">
        <v>2020</v>
      </c>
      <c r="Y968" s="3">
        <v>15</v>
      </c>
      <c r="Z968" s="54">
        <v>88</v>
      </c>
      <c r="AA968" s="54">
        <v>1973</v>
      </c>
      <c r="AB968" s="54">
        <v>31</v>
      </c>
      <c r="AC968" s="3">
        <v>85</v>
      </c>
      <c r="AD968" s="3">
        <v>1971</v>
      </c>
      <c r="AE968" s="3">
        <v>26</v>
      </c>
      <c r="AF968" s="54">
        <v>99</v>
      </c>
      <c r="AG968" s="54">
        <v>2008</v>
      </c>
      <c r="AH968" s="54">
        <v>14</v>
      </c>
      <c r="AI968" s="3">
        <v>120</v>
      </c>
      <c r="AJ968" s="3">
        <v>2017</v>
      </c>
      <c r="AK968" s="3">
        <v>28</v>
      </c>
      <c r="AL968" s="54">
        <v>100</v>
      </c>
      <c r="AM968" s="54">
        <v>2007</v>
      </c>
      <c r="AN968" s="54">
        <v>3</v>
      </c>
      <c r="AO968" s="3">
        <v>70</v>
      </c>
      <c r="AP968" s="3">
        <v>2010</v>
      </c>
      <c r="AQ968" s="3">
        <v>2</v>
      </c>
    </row>
    <row r="969" spans="1:43" x14ac:dyDescent="0.25">
      <c r="A969" s="3">
        <v>26170190</v>
      </c>
      <c r="B969" s="3" t="s">
        <v>3552</v>
      </c>
      <c r="C969" s="3">
        <v>5.8038611109999998</v>
      </c>
      <c r="D969" s="3">
        <v>-75.723611109999993</v>
      </c>
      <c r="E969" s="3">
        <v>922</v>
      </c>
      <c r="F969" s="3" t="s">
        <v>172</v>
      </c>
      <c r="G969" s="3" t="s">
        <v>58</v>
      </c>
      <c r="H969" s="54">
        <v>145</v>
      </c>
      <c r="I969" s="54">
        <v>1994</v>
      </c>
      <c r="J969" s="54">
        <v>7</v>
      </c>
      <c r="K969" s="3">
        <v>90</v>
      </c>
      <c r="L969" s="3">
        <v>2009</v>
      </c>
      <c r="M969" s="3">
        <v>21</v>
      </c>
      <c r="N969" s="54">
        <v>150</v>
      </c>
      <c r="O969" s="54">
        <v>1989</v>
      </c>
      <c r="P969" s="54">
        <v>12</v>
      </c>
      <c r="Q969" s="3">
        <v>140</v>
      </c>
      <c r="R969" s="3">
        <v>1997</v>
      </c>
      <c r="S969" s="3">
        <v>3</v>
      </c>
      <c r="T969" s="54">
        <v>100</v>
      </c>
      <c r="U969" s="54">
        <v>2025</v>
      </c>
      <c r="V969" s="54">
        <v>18</v>
      </c>
      <c r="W969" s="3">
        <v>124</v>
      </c>
      <c r="X969" s="3">
        <v>1984</v>
      </c>
      <c r="Y969" s="3">
        <v>13</v>
      </c>
      <c r="Z969" s="54">
        <v>106</v>
      </c>
      <c r="AA969" s="54">
        <v>2012</v>
      </c>
      <c r="AB969" s="54">
        <v>11</v>
      </c>
      <c r="AC969" s="3">
        <v>90</v>
      </c>
      <c r="AD969" s="3">
        <v>1992</v>
      </c>
      <c r="AE969" s="3">
        <v>16</v>
      </c>
      <c r="AF969" s="54">
        <v>130</v>
      </c>
      <c r="AG969" s="54">
        <v>1988</v>
      </c>
      <c r="AH969" s="54">
        <v>22</v>
      </c>
      <c r="AI969" s="3">
        <v>95</v>
      </c>
      <c r="AJ969" s="3">
        <v>1977</v>
      </c>
      <c r="AK969" s="3">
        <v>25</v>
      </c>
      <c r="AL969" s="54">
        <v>100</v>
      </c>
      <c r="AM969" s="54">
        <v>1972</v>
      </c>
      <c r="AN969" s="54">
        <v>9</v>
      </c>
      <c r="AO969" s="3">
        <v>82</v>
      </c>
      <c r="AP969" s="3">
        <v>2013</v>
      </c>
      <c r="AQ969" s="3">
        <v>1</v>
      </c>
    </row>
    <row r="970" spans="1:43" x14ac:dyDescent="0.25">
      <c r="A970" s="3">
        <v>26170260</v>
      </c>
      <c r="B970" s="3" t="s">
        <v>3553</v>
      </c>
      <c r="C970" s="3">
        <v>5.2810555560000001</v>
      </c>
      <c r="D970" s="3">
        <v>-75.664972219999996</v>
      </c>
      <c r="E970" s="3">
        <v>797</v>
      </c>
      <c r="F970" s="3" t="s">
        <v>2153</v>
      </c>
      <c r="G970" s="3" t="s">
        <v>65</v>
      </c>
      <c r="H970" s="54">
        <v>80</v>
      </c>
      <c r="I970" s="54">
        <v>2012</v>
      </c>
      <c r="J970" s="54">
        <v>23</v>
      </c>
      <c r="K970" s="3">
        <v>82</v>
      </c>
      <c r="L970" s="3">
        <v>1996</v>
      </c>
      <c r="M970" s="3">
        <v>5</v>
      </c>
      <c r="N970" s="54">
        <v>90</v>
      </c>
      <c r="O970" s="54">
        <v>2025</v>
      </c>
      <c r="P970" s="54">
        <v>25</v>
      </c>
      <c r="Q970" s="3">
        <v>93</v>
      </c>
      <c r="R970" s="3">
        <v>1979</v>
      </c>
      <c r="S970" s="3">
        <v>27</v>
      </c>
      <c r="T970" s="54">
        <v>110</v>
      </c>
      <c r="U970" s="54">
        <v>2008</v>
      </c>
      <c r="V970" s="54">
        <v>21</v>
      </c>
      <c r="W970" s="3">
        <v>90</v>
      </c>
      <c r="X970" s="3">
        <v>2008</v>
      </c>
      <c r="Y970" s="3">
        <v>16</v>
      </c>
      <c r="Z970" s="54">
        <v>145</v>
      </c>
      <c r="AA970" s="54">
        <v>2013</v>
      </c>
      <c r="AB970" s="54">
        <v>3</v>
      </c>
      <c r="AC970" s="3">
        <v>90</v>
      </c>
      <c r="AD970" s="3">
        <v>2003</v>
      </c>
      <c r="AE970" s="3">
        <v>14</v>
      </c>
      <c r="AF970" s="54">
        <v>90</v>
      </c>
      <c r="AG970" s="54">
        <v>1982</v>
      </c>
      <c r="AH970" s="54">
        <v>12</v>
      </c>
      <c r="AI970" s="3">
        <v>95</v>
      </c>
      <c r="AJ970" s="3">
        <v>2012</v>
      </c>
      <c r="AK970" s="3">
        <v>30</v>
      </c>
      <c r="AL970" s="54">
        <v>81</v>
      </c>
      <c r="AM970" s="54">
        <v>2020</v>
      </c>
      <c r="AN970" s="54">
        <v>4</v>
      </c>
      <c r="AO970" s="3">
        <v>90</v>
      </c>
      <c r="AP970" s="3">
        <v>1981</v>
      </c>
      <c r="AQ970" s="3">
        <v>21</v>
      </c>
    </row>
    <row r="971" spans="1:43" x14ac:dyDescent="0.25">
      <c r="A971" s="3">
        <v>26170290</v>
      </c>
      <c r="B971" s="3" t="s">
        <v>3554</v>
      </c>
      <c r="C971" s="3">
        <v>5.4247777780000002</v>
      </c>
      <c r="D971" s="3">
        <v>-75.730249999999998</v>
      </c>
      <c r="E971" s="3">
        <v>1946</v>
      </c>
      <c r="F971" s="3" t="s">
        <v>896</v>
      </c>
      <c r="G971" s="3" t="s">
        <v>110</v>
      </c>
      <c r="H971" s="54">
        <v>88</v>
      </c>
      <c r="I971" s="54">
        <v>2002</v>
      </c>
      <c r="J971" s="54">
        <v>22</v>
      </c>
      <c r="K971" s="3">
        <v>72</v>
      </c>
      <c r="L971" s="3">
        <v>2005</v>
      </c>
      <c r="M971" s="3">
        <v>11</v>
      </c>
      <c r="N971" s="54">
        <v>63</v>
      </c>
      <c r="O971" s="54">
        <v>2005</v>
      </c>
      <c r="P971" s="54">
        <v>19</v>
      </c>
      <c r="Q971" s="3">
        <v>79</v>
      </c>
      <c r="R971" s="3">
        <v>2019</v>
      </c>
      <c r="S971" s="3">
        <v>9</v>
      </c>
      <c r="T971" s="54">
        <v>86</v>
      </c>
      <c r="U971" s="54">
        <v>1999</v>
      </c>
      <c r="V971" s="54">
        <v>9</v>
      </c>
      <c r="W971" s="3">
        <v>80</v>
      </c>
      <c r="X971" s="3">
        <v>1994</v>
      </c>
      <c r="Y971" s="3">
        <v>28</v>
      </c>
      <c r="Z971" s="54">
        <v>71</v>
      </c>
      <c r="AA971" s="54">
        <v>1998</v>
      </c>
      <c r="AB971" s="54">
        <v>3</v>
      </c>
      <c r="AC971" s="3">
        <v>88</v>
      </c>
      <c r="AD971" s="3">
        <v>2018</v>
      </c>
      <c r="AE971" s="3">
        <v>18</v>
      </c>
      <c r="AF971" s="54">
        <v>69</v>
      </c>
      <c r="AG971" s="54">
        <v>2019</v>
      </c>
      <c r="AH971" s="54">
        <v>2</v>
      </c>
      <c r="AI971" s="3">
        <v>95</v>
      </c>
      <c r="AJ971" s="3">
        <v>1986</v>
      </c>
      <c r="AK971" s="3">
        <v>21</v>
      </c>
      <c r="AL971" s="54">
        <v>80</v>
      </c>
      <c r="AM971" s="54">
        <v>1987</v>
      </c>
      <c r="AN971" s="54">
        <v>14</v>
      </c>
      <c r="AO971" s="3">
        <v>64</v>
      </c>
      <c r="AP971" s="3">
        <v>2005</v>
      </c>
      <c r="AQ971" s="3">
        <v>15</v>
      </c>
    </row>
    <row r="972" spans="1:43" x14ac:dyDescent="0.25">
      <c r="A972" s="3">
        <v>26175030</v>
      </c>
      <c r="B972" s="3" t="s">
        <v>3555</v>
      </c>
      <c r="C972" s="3">
        <v>5.717333333</v>
      </c>
      <c r="D972" s="3">
        <v>-75.690916669999993</v>
      </c>
      <c r="E972" s="3">
        <v>1153</v>
      </c>
      <c r="F972" s="3" t="s">
        <v>162</v>
      </c>
      <c r="G972" s="3" t="s">
        <v>58</v>
      </c>
      <c r="H972" s="54">
        <v>93.8</v>
      </c>
      <c r="I972" s="54">
        <v>2011</v>
      </c>
      <c r="J972" s="54">
        <v>3</v>
      </c>
      <c r="K972" s="3">
        <v>71.599999999999994</v>
      </c>
      <c r="L972" s="3">
        <v>2024</v>
      </c>
      <c r="M972" s="3">
        <v>2</v>
      </c>
      <c r="N972" s="54">
        <v>60.6</v>
      </c>
      <c r="O972" s="54">
        <v>2017</v>
      </c>
      <c r="P972" s="54">
        <v>7</v>
      </c>
      <c r="Q972" s="3">
        <v>104.2</v>
      </c>
      <c r="R972" s="3">
        <v>1997</v>
      </c>
      <c r="S972" s="3">
        <v>19</v>
      </c>
      <c r="T972" s="54">
        <v>117.5</v>
      </c>
      <c r="U972" s="54">
        <v>2005</v>
      </c>
      <c r="V972" s="54">
        <v>13</v>
      </c>
      <c r="W972" s="3">
        <v>81.2</v>
      </c>
      <c r="X972" s="3">
        <v>1995</v>
      </c>
      <c r="Y972" s="3">
        <v>10</v>
      </c>
      <c r="Z972" s="54">
        <v>94.4</v>
      </c>
      <c r="AA972" s="54">
        <v>2015</v>
      </c>
      <c r="AB972" s="54">
        <v>20</v>
      </c>
      <c r="AC972" s="3">
        <v>82.2</v>
      </c>
      <c r="AD972" s="3">
        <v>2020</v>
      </c>
      <c r="AE972" s="3">
        <v>21</v>
      </c>
      <c r="AF972" s="54">
        <v>92.6</v>
      </c>
      <c r="AG972" s="54">
        <v>1989</v>
      </c>
      <c r="AH972" s="54">
        <v>21</v>
      </c>
      <c r="AI972" s="3">
        <v>197.5</v>
      </c>
      <c r="AJ972" s="3">
        <v>1992</v>
      </c>
      <c r="AK972" s="3">
        <v>31</v>
      </c>
      <c r="AL972" s="54">
        <v>73.599999999999994</v>
      </c>
      <c r="AM972" s="54">
        <v>1983</v>
      </c>
      <c r="AN972" s="54">
        <v>13</v>
      </c>
      <c r="AO972" s="3">
        <v>100.6</v>
      </c>
      <c r="AP972" s="3">
        <v>1990</v>
      </c>
      <c r="AQ972" s="3">
        <v>4</v>
      </c>
    </row>
    <row r="973" spans="1:43" x14ac:dyDescent="0.25">
      <c r="A973" s="3">
        <v>26175040</v>
      </c>
      <c r="B973" s="3" t="s">
        <v>3556</v>
      </c>
      <c r="C973" s="3">
        <v>5.8002500000000001</v>
      </c>
      <c r="D973" s="3">
        <v>-75.65097222</v>
      </c>
      <c r="E973" s="3">
        <v>604</v>
      </c>
      <c r="F973" s="3" t="s">
        <v>170</v>
      </c>
      <c r="G973" s="3" t="s">
        <v>58</v>
      </c>
      <c r="H973" s="54">
        <v>97.5</v>
      </c>
      <c r="I973" s="54">
        <v>2022</v>
      </c>
      <c r="J973" s="54">
        <v>1</v>
      </c>
      <c r="K973" s="3">
        <v>71.2</v>
      </c>
      <c r="L973" s="3">
        <v>2024</v>
      </c>
      <c r="M973" s="3">
        <v>5</v>
      </c>
      <c r="N973" s="54">
        <v>69</v>
      </c>
      <c r="O973" s="54">
        <v>2025</v>
      </c>
      <c r="P973" s="54">
        <v>13</v>
      </c>
      <c r="Q973" s="3">
        <v>91.5</v>
      </c>
      <c r="R973" s="3">
        <v>2023</v>
      </c>
      <c r="S973" s="3">
        <v>27</v>
      </c>
      <c r="T973" s="54">
        <v>130</v>
      </c>
      <c r="U973" s="54">
        <v>2005</v>
      </c>
      <c r="V973" s="54">
        <v>13</v>
      </c>
      <c r="W973" s="3">
        <v>80</v>
      </c>
      <c r="X973" s="3">
        <v>2003</v>
      </c>
      <c r="Y973" s="3">
        <v>14</v>
      </c>
      <c r="Z973" s="54">
        <v>76</v>
      </c>
      <c r="AA973" s="54">
        <v>2011</v>
      </c>
      <c r="AB973" s="54">
        <v>14</v>
      </c>
      <c r="AC973" s="3">
        <v>108</v>
      </c>
      <c r="AD973" s="3">
        <v>1980</v>
      </c>
      <c r="AE973" s="3">
        <v>7</v>
      </c>
      <c r="AF973" s="54">
        <v>69.2</v>
      </c>
      <c r="AG973" s="54">
        <v>2022</v>
      </c>
      <c r="AH973" s="54">
        <v>15</v>
      </c>
      <c r="AI973" s="3">
        <v>98.8</v>
      </c>
      <c r="AJ973" s="3">
        <v>2025</v>
      </c>
      <c r="AK973" s="3">
        <v>26</v>
      </c>
      <c r="AL973" s="54">
        <v>81</v>
      </c>
      <c r="AM973" s="54">
        <v>2006</v>
      </c>
      <c r="AN973" s="54">
        <v>2</v>
      </c>
      <c r="AO973" s="3">
        <v>72.3</v>
      </c>
      <c r="AP973" s="3">
        <v>1993</v>
      </c>
      <c r="AQ973" s="3">
        <v>11</v>
      </c>
    </row>
    <row r="974" spans="1:43" x14ac:dyDescent="0.25">
      <c r="A974" s="3">
        <v>26180160</v>
      </c>
      <c r="B974" s="3" t="s">
        <v>3557</v>
      </c>
      <c r="C974" s="3">
        <v>5.7859722219999998</v>
      </c>
      <c r="D974" s="3">
        <v>-75.43041667</v>
      </c>
      <c r="E974" s="3">
        <v>2170</v>
      </c>
      <c r="F974" s="3" t="s">
        <v>167</v>
      </c>
      <c r="G974" s="3" t="s">
        <v>58</v>
      </c>
      <c r="H974" s="54">
        <v>65</v>
      </c>
      <c r="I974" s="54">
        <v>1971</v>
      </c>
      <c r="J974" s="54">
        <v>12</v>
      </c>
      <c r="K974" s="3">
        <v>83</v>
      </c>
      <c r="L974" s="3">
        <v>2024</v>
      </c>
      <c r="M974" s="3">
        <v>20</v>
      </c>
      <c r="N974" s="54">
        <v>78</v>
      </c>
      <c r="O974" s="54">
        <v>2009</v>
      </c>
      <c r="P974" s="54">
        <v>21</v>
      </c>
      <c r="Q974" s="3">
        <v>93</v>
      </c>
      <c r="R974" s="3">
        <v>1985</v>
      </c>
      <c r="S974" s="3">
        <v>21</v>
      </c>
      <c r="T974" s="54">
        <v>85</v>
      </c>
      <c r="U974" s="54">
        <v>1972</v>
      </c>
      <c r="V974" s="54">
        <v>19</v>
      </c>
      <c r="W974" s="3">
        <v>75</v>
      </c>
      <c r="X974" s="3">
        <v>1977</v>
      </c>
      <c r="Y974" s="3">
        <v>12</v>
      </c>
      <c r="Z974" s="54">
        <v>60</v>
      </c>
      <c r="AA974" s="54">
        <v>1975</v>
      </c>
      <c r="AB974" s="54">
        <v>13</v>
      </c>
      <c r="AC974" s="3">
        <v>80</v>
      </c>
      <c r="AD974" s="3">
        <v>1988</v>
      </c>
      <c r="AE974" s="3">
        <v>24</v>
      </c>
      <c r="AF974" s="54">
        <v>100</v>
      </c>
      <c r="AG974" s="54">
        <v>1977</v>
      </c>
      <c r="AH974" s="54">
        <v>24</v>
      </c>
      <c r="AI974" s="3">
        <v>90</v>
      </c>
      <c r="AJ974" s="3">
        <v>1979</v>
      </c>
      <c r="AK974" s="3">
        <v>27</v>
      </c>
      <c r="AL974" s="54">
        <v>85</v>
      </c>
      <c r="AM974" s="54">
        <v>1976</v>
      </c>
      <c r="AN974" s="54">
        <v>5</v>
      </c>
      <c r="AO974" s="3">
        <v>90</v>
      </c>
      <c r="AP974" s="3">
        <v>1978</v>
      </c>
      <c r="AQ974" s="3">
        <v>9</v>
      </c>
    </row>
    <row r="975" spans="1:43" x14ac:dyDescent="0.25">
      <c r="A975" s="3">
        <v>26180170</v>
      </c>
      <c r="B975" s="3" t="s">
        <v>3558</v>
      </c>
      <c r="C975" s="3">
        <v>5.9983333329999997</v>
      </c>
      <c r="D975" s="3">
        <v>-75.381388889999997</v>
      </c>
      <c r="E975" s="3">
        <v>2530</v>
      </c>
      <c r="F975" s="3" t="s">
        <v>192</v>
      </c>
      <c r="G975" s="3" t="s">
        <v>58</v>
      </c>
      <c r="H975" s="54">
        <v>47</v>
      </c>
      <c r="I975" s="54">
        <v>2012</v>
      </c>
      <c r="J975" s="54">
        <v>17</v>
      </c>
      <c r="K975" s="3">
        <v>155</v>
      </c>
      <c r="L975" s="3">
        <v>1984</v>
      </c>
      <c r="M975" s="3">
        <v>26</v>
      </c>
      <c r="N975" s="54">
        <v>72.400000000000006</v>
      </c>
      <c r="O975" s="54">
        <v>2018</v>
      </c>
      <c r="P975" s="54">
        <v>31</v>
      </c>
      <c r="Q975" s="3">
        <v>80.2</v>
      </c>
      <c r="R975" s="3">
        <v>2018</v>
      </c>
      <c r="S975" s="3">
        <v>28</v>
      </c>
      <c r="T975" s="54">
        <v>85</v>
      </c>
      <c r="U975" s="54">
        <v>1992</v>
      </c>
      <c r="V975" s="54">
        <v>6</v>
      </c>
      <c r="W975" s="3">
        <v>80.900000000000006</v>
      </c>
      <c r="X975" s="3">
        <v>2013</v>
      </c>
      <c r="Y975" s="3">
        <v>11</v>
      </c>
      <c r="Z975" s="54">
        <v>88</v>
      </c>
      <c r="AA975" s="54">
        <v>2001</v>
      </c>
      <c r="AB975" s="54">
        <v>9</v>
      </c>
      <c r="AC975" s="3">
        <v>83</v>
      </c>
      <c r="AD975" s="3">
        <v>1995</v>
      </c>
      <c r="AE975" s="3">
        <v>27</v>
      </c>
      <c r="AF975" s="54">
        <v>96</v>
      </c>
      <c r="AG975" s="54">
        <v>1992</v>
      </c>
      <c r="AH975" s="54">
        <v>19</v>
      </c>
      <c r="AI975" s="3">
        <v>72</v>
      </c>
      <c r="AJ975" s="3">
        <v>2011</v>
      </c>
      <c r="AK975" s="3">
        <v>8</v>
      </c>
      <c r="AL975" s="54">
        <v>120.8</v>
      </c>
      <c r="AM975" s="54">
        <v>2013</v>
      </c>
      <c r="AN975" s="54">
        <v>30</v>
      </c>
      <c r="AO975" s="3">
        <v>74.2</v>
      </c>
      <c r="AP975" s="3">
        <v>2013</v>
      </c>
      <c r="AQ975" s="3">
        <v>1</v>
      </c>
    </row>
    <row r="976" spans="1:43" x14ac:dyDescent="0.25">
      <c r="A976" s="3">
        <v>26180190</v>
      </c>
      <c r="B976" s="3" t="s">
        <v>3559</v>
      </c>
      <c r="C976" s="3">
        <v>5.6000277780000003</v>
      </c>
      <c r="D976" s="3">
        <v>-75.451194439999995</v>
      </c>
      <c r="E976" s="3">
        <v>2180</v>
      </c>
      <c r="F976" s="3" t="s">
        <v>1520</v>
      </c>
      <c r="G976" s="3" t="s">
        <v>110</v>
      </c>
      <c r="H976" s="54">
        <v>90</v>
      </c>
      <c r="I976" s="54">
        <v>1990</v>
      </c>
      <c r="J976" s="54">
        <v>23</v>
      </c>
      <c r="K976" s="3">
        <v>125</v>
      </c>
      <c r="L976" s="3">
        <v>2013</v>
      </c>
      <c r="M976" s="3">
        <v>11</v>
      </c>
      <c r="N976" s="54">
        <v>100</v>
      </c>
      <c r="O976" s="54">
        <v>2015</v>
      </c>
      <c r="P976" s="54">
        <v>23</v>
      </c>
      <c r="Q976" s="3">
        <v>177</v>
      </c>
      <c r="R976" s="3">
        <v>2011</v>
      </c>
      <c r="S976" s="3">
        <v>11</v>
      </c>
      <c r="T976" s="54">
        <v>100</v>
      </c>
      <c r="U976" s="54">
        <v>2007</v>
      </c>
      <c r="V976" s="54">
        <v>11</v>
      </c>
      <c r="W976" s="3">
        <v>113</v>
      </c>
      <c r="X976" s="3">
        <v>2013</v>
      </c>
      <c r="Y976" s="3">
        <v>16</v>
      </c>
      <c r="Z976" s="54">
        <v>123</v>
      </c>
      <c r="AA976" s="54">
        <v>2012</v>
      </c>
      <c r="AB976" s="54">
        <v>3</v>
      </c>
      <c r="AC976" s="3">
        <v>90</v>
      </c>
      <c r="AD976" s="3">
        <v>1995</v>
      </c>
      <c r="AE976" s="3">
        <v>27</v>
      </c>
      <c r="AF976" s="54">
        <v>270</v>
      </c>
      <c r="AG976" s="54">
        <v>2012</v>
      </c>
      <c r="AH976" s="54">
        <v>17</v>
      </c>
      <c r="AI976" s="3">
        <v>124</v>
      </c>
      <c r="AJ976" s="3">
        <v>2011</v>
      </c>
      <c r="AK976" s="3">
        <v>11</v>
      </c>
      <c r="AL976" s="54">
        <v>90</v>
      </c>
      <c r="AM976" s="54">
        <v>2011</v>
      </c>
      <c r="AN976" s="54">
        <v>28</v>
      </c>
      <c r="AO976" s="3">
        <v>100</v>
      </c>
      <c r="AP976" s="3">
        <v>1981</v>
      </c>
      <c r="AQ976" s="3">
        <v>5</v>
      </c>
    </row>
    <row r="977" spans="1:43" x14ac:dyDescent="0.25">
      <c r="A977" s="3">
        <v>26180200</v>
      </c>
      <c r="B977" s="3" t="s">
        <v>3560</v>
      </c>
      <c r="C977" s="3">
        <v>5.9503000000000004</v>
      </c>
      <c r="D977" s="3">
        <v>-75.536900000000003</v>
      </c>
      <c r="E977" s="3">
        <v>2129</v>
      </c>
      <c r="F977" s="3" t="s">
        <v>241</v>
      </c>
      <c r="G977" s="3" t="s">
        <v>58</v>
      </c>
      <c r="H977" s="54">
        <v>65</v>
      </c>
      <c r="I977" s="54">
        <v>1974</v>
      </c>
      <c r="J977" s="54">
        <v>16</v>
      </c>
      <c r="K977" s="3">
        <v>100</v>
      </c>
      <c r="L977" s="3">
        <v>2016</v>
      </c>
      <c r="M977" s="3">
        <v>21</v>
      </c>
      <c r="N977" s="54">
        <v>90</v>
      </c>
      <c r="O977" s="54">
        <v>2016</v>
      </c>
      <c r="P977" s="54">
        <v>12</v>
      </c>
      <c r="Q977" s="3">
        <v>102</v>
      </c>
      <c r="R977" s="3">
        <v>2004</v>
      </c>
      <c r="S977" s="3">
        <v>24</v>
      </c>
      <c r="T977" s="54">
        <v>99</v>
      </c>
      <c r="U977" s="54">
        <v>1998</v>
      </c>
      <c r="V977" s="54">
        <v>3</v>
      </c>
      <c r="W977" s="3">
        <v>105</v>
      </c>
      <c r="X977" s="3">
        <v>2008</v>
      </c>
      <c r="Y977" s="3">
        <v>1</v>
      </c>
      <c r="Z977" s="54">
        <v>92</v>
      </c>
      <c r="AA977" s="54">
        <v>2018</v>
      </c>
      <c r="AB977" s="54">
        <v>2</v>
      </c>
      <c r="AC977" s="3">
        <v>102</v>
      </c>
      <c r="AD977" s="3">
        <v>1988</v>
      </c>
      <c r="AE977" s="3">
        <v>26</v>
      </c>
      <c r="AF977" s="54">
        <v>115</v>
      </c>
      <c r="AG977" s="54">
        <v>1992</v>
      </c>
      <c r="AH977" s="54">
        <v>21</v>
      </c>
      <c r="AI977" s="3">
        <v>93</v>
      </c>
      <c r="AJ977" s="3">
        <v>1988</v>
      </c>
      <c r="AK977" s="3">
        <v>14</v>
      </c>
      <c r="AL977" s="54">
        <v>98</v>
      </c>
      <c r="AM977" s="54">
        <v>2005</v>
      </c>
      <c r="AN977" s="54">
        <v>11</v>
      </c>
      <c r="AO977" s="3">
        <v>110</v>
      </c>
      <c r="AP977" s="3">
        <v>1972</v>
      </c>
      <c r="AQ977" s="3">
        <v>16</v>
      </c>
    </row>
    <row r="978" spans="1:43" x14ac:dyDescent="0.25">
      <c r="A978" s="3">
        <v>26180220</v>
      </c>
      <c r="B978" s="3" t="s">
        <v>3561</v>
      </c>
      <c r="C978" s="3">
        <v>5.7414778000000002</v>
      </c>
      <c r="D978" s="3">
        <v>-75.600563800000003</v>
      </c>
      <c r="E978" s="3">
        <v>620</v>
      </c>
      <c r="F978" s="3" t="s">
        <v>195</v>
      </c>
      <c r="G978" s="3" t="s">
        <v>58</v>
      </c>
      <c r="H978" s="54">
        <v>63</v>
      </c>
      <c r="I978" s="54">
        <v>1982</v>
      </c>
      <c r="J978" s="54">
        <v>4</v>
      </c>
      <c r="K978" s="3">
        <v>100.2</v>
      </c>
      <c r="L978" s="3">
        <v>2024</v>
      </c>
      <c r="M978" s="3">
        <v>2</v>
      </c>
      <c r="N978" s="54">
        <v>107</v>
      </c>
      <c r="O978" s="54">
        <v>2010</v>
      </c>
      <c r="P978" s="54">
        <v>31</v>
      </c>
      <c r="Q978" s="3">
        <v>115</v>
      </c>
      <c r="R978" s="3">
        <v>1986</v>
      </c>
      <c r="S978" s="3">
        <v>19</v>
      </c>
      <c r="T978" s="54">
        <v>180</v>
      </c>
      <c r="U978" s="54">
        <v>1982</v>
      </c>
      <c r="V978" s="54">
        <v>20</v>
      </c>
      <c r="W978" s="3">
        <v>91</v>
      </c>
      <c r="X978" s="3">
        <v>2006</v>
      </c>
      <c r="Y978" s="3">
        <v>1</v>
      </c>
      <c r="Z978" s="54">
        <v>88.9</v>
      </c>
      <c r="AA978" s="54">
        <v>2022</v>
      </c>
      <c r="AB978" s="54">
        <v>22</v>
      </c>
      <c r="AC978" s="3">
        <v>109</v>
      </c>
      <c r="AD978" s="3">
        <v>1980</v>
      </c>
      <c r="AE978" s="3">
        <v>7</v>
      </c>
      <c r="AF978" s="54">
        <v>94</v>
      </c>
      <c r="AG978" s="54">
        <v>2010</v>
      </c>
      <c r="AH978" s="54">
        <v>4</v>
      </c>
      <c r="AI978" s="3">
        <v>101</v>
      </c>
      <c r="AJ978" s="3">
        <v>1998</v>
      </c>
      <c r="AK978" s="3">
        <v>24</v>
      </c>
      <c r="AL978" s="54">
        <v>124</v>
      </c>
      <c r="AM978" s="54">
        <v>1982</v>
      </c>
      <c r="AN978" s="54">
        <v>3</v>
      </c>
      <c r="AO978" s="3">
        <v>73</v>
      </c>
      <c r="AP978" s="3">
        <v>2010</v>
      </c>
      <c r="AQ978" s="3">
        <v>19</v>
      </c>
    </row>
    <row r="979" spans="1:43" x14ac:dyDescent="0.25">
      <c r="A979" s="3">
        <v>26180240</v>
      </c>
      <c r="B979" s="3" t="s">
        <v>3562</v>
      </c>
      <c r="C979" s="3">
        <v>5.5221944440000001</v>
      </c>
      <c r="D979" s="3">
        <v>-75.392888889999995</v>
      </c>
      <c r="E979" s="3">
        <v>2770</v>
      </c>
      <c r="F979" s="3" t="s">
        <v>1520</v>
      </c>
      <c r="G979" s="3" t="s">
        <v>110</v>
      </c>
      <c r="H979" s="54">
        <v>40</v>
      </c>
      <c r="I979" s="54">
        <v>2004</v>
      </c>
      <c r="J979" s="54">
        <v>5</v>
      </c>
      <c r="K979" s="3">
        <v>111</v>
      </c>
      <c r="L979" s="3">
        <v>2004</v>
      </c>
      <c r="M979" s="3">
        <v>20</v>
      </c>
      <c r="N979" s="54">
        <v>90</v>
      </c>
      <c r="O979" s="54">
        <v>2003</v>
      </c>
      <c r="P979" s="54">
        <v>22</v>
      </c>
      <c r="Q979" s="3">
        <v>69.2</v>
      </c>
      <c r="R979" s="3">
        <v>2017</v>
      </c>
      <c r="S979" s="3">
        <v>25</v>
      </c>
      <c r="T979" s="54">
        <v>80</v>
      </c>
      <c r="U979" s="54">
        <v>2001</v>
      </c>
      <c r="V979" s="54">
        <v>5</v>
      </c>
      <c r="W979" s="3">
        <v>138</v>
      </c>
      <c r="X979" s="3">
        <v>1994</v>
      </c>
      <c r="Y979" s="3">
        <v>10</v>
      </c>
      <c r="Z979" s="54">
        <v>61</v>
      </c>
      <c r="AA979" s="54">
        <v>2010</v>
      </c>
      <c r="AB979" s="54">
        <v>25</v>
      </c>
      <c r="AC979" s="3">
        <v>60</v>
      </c>
      <c r="AD979" s="3">
        <v>2011</v>
      </c>
      <c r="AE979" s="3">
        <v>1</v>
      </c>
      <c r="AF979" s="54">
        <v>91.5</v>
      </c>
      <c r="AG979" s="54">
        <v>2022</v>
      </c>
      <c r="AH979" s="54">
        <v>14</v>
      </c>
      <c r="AI979" s="3">
        <v>111</v>
      </c>
      <c r="AJ979" s="3">
        <v>2003</v>
      </c>
      <c r="AK979" s="3">
        <v>1</v>
      </c>
      <c r="AL979" s="54">
        <v>110</v>
      </c>
      <c r="AM979" s="54">
        <v>2020</v>
      </c>
      <c r="AN979" s="54">
        <v>13</v>
      </c>
      <c r="AO979" s="3">
        <v>127</v>
      </c>
      <c r="AP979" s="3">
        <v>2001</v>
      </c>
      <c r="AQ979" s="3">
        <v>8</v>
      </c>
    </row>
    <row r="980" spans="1:43" x14ac:dyDescent="0.25">
      <c r="A980" s="3">
        <v>26180250</v>
      </c>
      <c r="B980" s="3" t="s">
        <v>3563</v>
      </c>
      <c r="C980" s="3">
        <v>5.35</v>
      </c>
      <c r="D980" s="3">
        <v>-75.31777778</v>
      </c>
      <c r="E980" s="3">
        <v>3311</v>
      </c>
      <c r="F980" s="3" t="s">
        <v>158</v>
      </c>
      <c r="G980" s="3" t="s">
        <v>110</v>
      </c>
      <c r="H980" s="54">
        <v>55</v>
      </c>
      <c r="I980" s="54">
        <v>2014</v>
      </c>
      <c r="J980" s="54">
        <v>6</v>
      </c>
      <c r="K980" s="3">
        <v>61</v>
      </c>
      <c r="L980" s="3">
        <v>2014</v>
      </c>
      <c r="M980" s="3">
        <v>28</v>
      </c>
      <c r="N980" s="54">
        <v>110</v>
      </c>
      <c r="O980" s="54">
        <v>2010</v>
      </c>
      <c r="P980" s="54">
        <v>6</v>
      </c>
      <c r="Q980" s="3">
        <v>63.4</v>
      </c>
      <c r="R980" s="3">
        <v>2010</v>
      </c>
      <c r="S980" s="3">
        <v>3</v>
      </c>
      <c r="T980" s="54">
        <v>65.2</v>
      </c>
      <c r="U980" s="54">
        <v>1995</v>
      </c>
      <c r="V980" s="54">
        <v>17</v>
      </c>
      <c r="W980" s="3">
        <v>50</v>
      </c>
      <c r="X980" s="3">
        <v>2021</v>
      </c>
      <c r="Y980" s="3">
        <v>10</v>
      </c>
      <c r="Z980" s="54">
        <v>38</v>
      </c>
      <c r="AA980" s="54">
        <v>2011</v>
      </c>
      <c r="AB980" s="54">
        <v>14</v>
      </c>
      <c r="AC980" s="3">
        <v>41</v>
      </c>
      <c r="AD980" s="3">
        <v>2018</v>
      </c>
      <c r="AE980" s="3">
        <v>15</v>
      </c>
      <c r="AF980" s="54">
        <v>37</v>
      </c>
      <c r="AG980" s="54">
        <v>1998</v>
      </c>
      <c r="AH980" s="54">
        <v>14</v>
      </c>
      <c r="AI980" s="3">
        <v>133</v>
      </c>
      <c r="AJ980" s="3">
        <v>2017</v>
      </c>
      <c r="AK980" s="3">
        <v>11</v>
      </c>
      <c r="AL980" s="54">
        <v>91</v>
      </c>
      <c r="AM980" s="54">
        <v>2013</v>
      </c>
      <c r="AN980" s="54">
        <v>26</v>
      </c>
      <c r="AO980" s="3">
        <v>61</v>
      </c>
      <c r="AP980" s="3">
        <v>2013</v>
      </c>
      <c r="AQ980" s="3">
        <v>21</v>
      </c>
    </row>
    <row r="981" spans="1:43" x14ac:dyDescent="0.25">
      <c r="A981" s="3">
        <v>26180260</v>
      </c>
      <c r="B981" s="3" t="s">
        <v>3564</v>
      </c>
      <c r="C981" s="3">
        <v>5.4271666669999998</v>
      </c>
      <c r="D981" s="3">
        <v>-75.333583329999996</v>
      </c>
      <c r="E981" s="3">
        <v>2915</v>
      </c>
      <c r="F981" s="3" t="s">
        <v>158</v>
      </c>
      <c r="G981" s="3" t="s">
        <v>110</v>
      </c>
      <c r="H981" s="54">
        <v>39</v>
      </c>
      <c r="I981" s="54">
        <v>2013</v>
      </c>
      <c r="J981" s="54">
        <v>13</v>
      </c>
      <c r="K981" s="3">
        <v>130</v>
      </c>
      <c r="L981" s="3">
        <v>2007</v>
      </c>
      <c r="M981" s="3">
        <v>8</v>
      </c>
      <c r="N981" s="54">
        <v>64</v>
      </c>
      <c r="O981" s="54">
        <v>2023</v>
      </c>
      <c r="P981" s="54">
        <v>10</v>
      </c>
      <c r="Q981" s="3">
        <v>81</v>
      </c>
      <c r="R981" s="3">
        <v>2004</v>
      </c>
      <c r="S981" s="3">
        <v>9</v>
      </c>
      <c r="T981" s="54">
        <v>90</v>
      </c>
      <c r="U981" s="54">
        <v>2023</v>
      </c>
      <c r="V981" s="54">
        <v>11</v>
      </c>
      <c r="W981" s="3">
        <v>52</v>
      </c>
      <c r="X981" s="3">
        <v>2025</v>
      </c>
      <c r="Y981" s="3">
        <v>22</v>
      </c>
      <c r="Z981" s="54">
        <v>66</v>
      </c>
      <c r="AA981" s="54">
        <v>2019</v>
      </c>
      <c r="AB981" s="54">
        <v>5</v>
      </c>
      <c r="AC981" s="3">
        <v>48</v>
      </c>
      <c r="AD981" s="3">
        <v>2009</v>
      </c>
      <c r="AE981" s="3">
        <v>16</v>
      </c>
      <c r="AF981" s="54">
        <v>60</v>
      </c>
      <c r="AG981" s="54">
        <v>2024</v>
      </c>
      <c r="AH981" s="54">
        <v>22</v>
      </c>
      <c r="AI981" s="3">
        <v>90</v>
      </c>
      <c r="AJ981" s="3">
        <v>2013</v>
      </c>
      <c r="AK981" s="3">
        <v>10</v>
      </c>
      <c r="AL981" s="54">
        <v>46</v>
      </c>
      <c r="AM981" s="54">
        <v>2010</v>
      </c>
      <c r="AN981" s="54">
        <v>16</v>
      </c>
      <c r="AO981" s="3">
        <v>42</v>
      </c>
      <c r="AP981" s="3">
        <v>2008</v>
      </c>
      <c r="AQ981" s="3">
        <v>20</v>
      </c>
    </row>
    <row r="982" spans="1:43" x14ac:dyDescent="0.25">
      <c r="A982" s="3">
        <v>26185010</v>
      </c>
      <c r="B982" s="3" t="s">
        <v>3565</v>
      </c>
      <c r="C982" s="3">
        <v>5.5787500000000003</v>
      </c>
      <c r="D982" s="3">
        <v>-75.344777780000001</v>
      </c>
      <c r="E982" s="3">
        <v>2180</v>
      </c>
      <c r="F982" s="3" t="s">
        <v>1520</v>
      </c>
      <c r="G982" s="3" t="s">
        <v>110</v>
      </c>
      <c r="H982" s="54">
        <v>80</v>
      </c>
      <c r="I982" s="54">
        <v>2003</v>
      </c>
      <c r="J982" s="54">
        <v>30</v>
      </c>
      <c r="K982" s="3">
        <v>80</v>
      </c>
      <c r="L982" s="3">
        <v>2020</v>
      </c>
      <c r="M982" s="3">
        <v>6</v>
      </c>
      <c r="N982" s="54">
        <v>63</v>
      </c>
      <c r="O982" s="54">
        <v>1995</v>
      </c>
      <c r="P982" s="54">
        <v>20</v>
      </c>
      <c r="Q982" s="3">
        <v>90</v>
      </c>
      <c r="R982" s="3">
        <v>1995</v>
      </c>
      <c r="S982" s="3">
        <v>18</v>
      </c>
      <c r="T982" s="54">
        <v>94</v>
      </c>
      <c r="U982" s="54">
        <v>1996</v>
      </c>
      <c r="V982" s="54">
        <v>15</v>
      </c>
      <c r="W982" s="3">
        <v>55</v>
      </c>
      <c r="X982" s="3">
        <v>1997</v>
      </c>
      <c r="Y982" s="3">
        <v>11</v>
      </c>
      <c r="Z982" s="54">
        <v>70.400000000000006</v>
      </c>
      <c r="AA982" s="54">
        <v>2020</v>
      </c>
      <c r="AB982" s="54">
        <v>13</v>
      </c>
      <c r="AC982" s="3">
        <v>101</v>
      </c>
      <c r="AD982" s="3">
        <v>2014</v>
      </c>
      <c r="AE982" s="3">
        <v>26</v>
      </c>
      <c r="AF982" s="54">
        <v>80</v>
      </c>
      <c r="AG982" s="54">
        <v>1996</v>
      </c>
      <c r="AH982" s="54">
        <v>30</v>
      </c>
      <c r="AI982" s="3">
        <v>110</v>
      </c>
      <c r="AJ982" s="3">
        <v>1996</v>
      </c>
      <c r="AK982" s="3">
        <v>15</v>
      </c>
      <c r="AL982" s="54">
        <v>66.599999999999994</v>
      </c>
      <c r="AM982" s="54">
        <v>2010</v>
      </c>
      <c r="AN982" s="54">
        <v>16</v>
      </c>
      <c r="AO982" s="3">
        <v>52</v>
      </c>
      <c r="AP982" s="3">
        <v>2008</v>
      </c>
      <c r="AQ982" s="3">
        <v>26</v>
      </c>
    </row>
    <row r="983" spans="1:43" x14ac:dyDescent="0.25">
      <c r="A983" s="3">
        <v>26185040</v>
      </c>
      <c r="B983" s="3" t="s">
        <v>3566</v>
      </c>
      <c r="C983" s="3">
        <v>5.3729444439999998</v>
      </c>
      <c r="D983" s="3">
        <v>-75.375333330000004</v>
      </c>
      <c r="E983" s="3">
        <v>2855</v>
      </c>
      <c r="F983" s="3" t="s">
        <v>158</v>
      </c>
      <c r="G983" s="3" t="s">
        <v>110</v>
      </c>
      <c r="H983" s="54">
        <v>47</v>
      </c>
      <c r="I983" s="54">
        <v>1994</v>
      </c>
      <c r="J983" s="54">
        <v>14</v>
      </c>
      <c r="K983" s="3">
        <v>47</v>
      </c>
      <c r="L983" s="3">
        <v>2011</v>
      </c>
      <c r="M983" s="3">
        <v>28</v>
      </c>
      <c r="N983" s="54">
        <v>55</v>
      </c>
      <c r="O983" s="54">
        <v>1991</v>
      </c>
      <c r="P983" s="54">
        <v>2</v>
      </c>
      <c r="Q983" s="3">
        <v>72.400000000000006</v>
      </c>
      <c r="R983" s="3">
        <v>2002</v>
      </c>
      <c r="S983" s="3">
        <v>24</v>
      </c>
      <c r="T983" s="54">
        <v>71.599999999999994</v>
      </c>
      <c r="U983" s="54">
        <v>2009</v>
      </c>
      <c r="V983" s="54">
        <v>8</v>
      </c>
      <c r="W983" s="3">
        <v>72.900000000000006</v>
      </c>
      <c r="X983" s="3">
        <v>2010</v>
      </c>
      <c r="Y983" s="3">
        <v>19</v>
      </c>
      <c r="Z983" s="54">
        <v>39.200000000000003</v>
      </c>
      <c r="AA983" s="54">
        <v>2002</v>
      </c>
      <c r="AB983" s="54">
        <v>5</v>
      </c>
      <c r="AC983" s="3">
        <v>93</v>
      </c>
      <c r="AD983" s="3">
        <v>2021</v>
      </c>
      <c r="AE983" s="3">
        <v>20</v>
      </c>
      <c r="AF983" s="54">
        <v>49</v>
      </c>
      <c r="AG983" s="54">
        <v>2021</v>
      </c>
      <c r="AH983" s="54">
        <v>22</v>
      </c>
      <c r="AI983" s="3">
        <v>143</v>
      </c>
      <c r="AJ983" s="3">
        <v>1995</v>
      </c>
      <c r="AK983" s="3">
        <v>16</v>
      </c>
      <c r="AL983" s="54">
        <v>75</v>
      </c>
      <c r="AM983" s="54">
        <v>2005</v>
      </c>
      <c r="AN983" s="54">
        <v>21</v>
      </c>
      <c r="AO983" s="3">
        <v>66</v>
      </c>
      <c r="AP983" s="3">
        <v>1989</v>
      </c>
      <c r="AQ983" s="3">
        <v>9</v>
      </c>
    </row>
    <row r="984" spans="1:43" x14ac:dyDescent="0.25">
      <c r="A984" s="3">
        <v>26187110</v>
      </c>
      <c r="B984" s="3" t="s">
        <v>3567</v>
      </c>
      <c r="C984" s="3">
        <v>5.7414778000000002</v>
      </c>
      <c r="D984" s="3">
        <v>-75.600563800000003</v>
      </c>
      <c r="E984" s="3">
        <v>620</v>
      </c>
      <c r="F984" s="3" t="s">
        <v>195</v>
      </c>
      <c r="G984" s="3" t="s">
        <v>58</v>
      </c>
      <c r="H984" s="54">
        <v>31.1</v>
      </c>
      <c r="I984" s="54">
        <v>2025</v>
      </c>
      <c r="J984" s="54">
        <v>4</v>
      </c>
      <c r="K984" s="3">
        <v>100.2</v>
      </c>
      <c r="L984" s="3">
        <v>2024</v>
      </c>
      <c r="M984" s="3">
        <v>2</v>
      </c>
      <c r="N984" s="54">
        <v>73.900000000000006</v>
      </c>
      <c r="O984" s="54">
        <v>2025</v>
      </c>
      <c r="P984" s="54">
        <v>13</v>
      </c>
      <c r="Q984" s="3">
        <v>66.7</v>
      </c>
      <c r="R984" s="3">
        <v>2025</v>
      </c>
      <c r="S984" s="3">
        <v>10</v>
      </c>
      <c r="T984" s="54">
        <v>38.9</v>
      </c>
      <c r="U984" s="54">
        <v>2024</v>
      </c>
      <c r="V984" s="54">
        <v>14</v>
      </c>
      <c r="W984" s="3">
        <v>52.6</v>
      </c>
      <c r="X984" s="3">
        <v>2024</v>
      </c>
      <c r="Y984" s="3">
        <v>27</v>
      </c>
      <c r="Z984" s="54">
        <v>52.2</v>
      </c>
      <c r="AA984" s="54">
        <v>2024</v>
      </c>
      <c r="AB984" s="54">
        <v>3</v>
      </c>
      <c r="AC984" s="3">
        <v>84.3</v>
      </c>
      <c r="AD984" s="3">
        <v>2024</v>
      </c>
      <c r="AE984" s="3">
        <v>22</v>
      </c>
      <c r="AF984" s="54">
        <v>25.8</v>
      </c>
      <c r="AG984" s="54">
        <v>2024</v>
      </c>
      <c r="AH984" s="54">
        <v>22</v>
      </c>
      <c r="AI984" s="3">
        <v>31.9</v>
      </c>
      <c r="AJ984" s="3">
        <v>2024</v>
      </c>
      <c r="AK984" s="3">
        <v>8</v>
      </c>
      <c r="AL984" s="54">
        <v>62.7</v>
      </c>
      <c r="AM984" s="54">
        <v>2024</v>
      </c>
      <c r="AN984" s="54">
        <v>20</v>
      </c>
      <c r="AO984" s="3">
        <v>72.7</v>
      </c>
      <c r="AP984" s="3">
        <v>2024</v>
      </c>
      <c r="AQ984" s="3">
        <v>14</v>
      </c>
    </row>
    <row r="985" spans="1:43" x14ac:dyDescent="0.25">
      <c r="A985" s="3">
        <v>26190090</v>
      </c>
      <c r="B985" s="3" t="s">
        <v>3568</v>
      </c>
      <c r="C985" s="3">
        <v>5.7549999999999999</v>
      </c>
      <c r="D985" s="3">
        <v>-75.975527779999993</v>
      </c>
      <c r="E985" s="3">
        <v>1600</v>
      </c>
      <c r="F985" s="3" t="s">
        <v>102</v>
      </c>
      <c r="G985" s="3" t="s">
        <v>58</v>
      </c>
      <c r="H985" s="54">
        <v>90</v>
      </c>
      <c r="I985" s="54">
        <v>1998</v>
      </c>
      <c r="J985" s="54">
        <v>23</v>
      </c>
      <c r="K985" s="3">
        <v>127</v>
      </c>
      <c r="L985" s="3">
        <v>1993</v>
      </c>
      <c r="M985" s="3">
        <v>8</v>
      </c>
      <c r="N985" s="54">
        <v>85</v>
      </c>
      <c r="O985" s="54">
        <v>2000</v>
      </c>
      <c r="P985" s="54">
        <v>2</v>
      </c>
      <c r="Q985" s="3">
        <v>125</v>
      </c>
      <c r="R985" s="3">
        <v>2019</v>
      </c>
      <c r="S985" s="3">
        <v>5</v>
      </c>
      <c r="T985" s="54">
        <v>120</v>
      </c>
      <c r="U985" s="54">
        <v>2001</v>
      </c>
      <c r="V985" s="54">
        <v>2</v>
      </c>
      <c r="W985" s="3">
        <v>91</v>
      </c>
      <c r="X985" s="3">
        <v>1984</v>
      </c>
      <c r="Y985" s="3">
        <v>29</v>
      </c>
      <c r="Z985" s="54">
        <v>148</v>
      </c>
      <c r="AA985" s="54">
        <v>2020</v>
      </c>
      <c r="AB985" s="54">
        <v>26</v>
      </c>
      <c r="AC985" s="3">
        <v>80</v>
      </c>
      <c r="AD985" s="3">
        <v>2005</v>
      </c>
      <c r="AE985" s="3">
        <v>31</v>
      </c>
      <c r="AF985" s="54">
        <v>92</v>
      </c>
      <c r="AG985" s="54">
        <v>1973</v>
      </c>
      <c r="AH985" s="54">
        <v>25</v>
      </c>
      <c r="AI985" s="3">
        <v>110</v>
      </c>
      <c r="AJ985" s="3">
        <v>1973</v>
      </c>
      <c r="AK985" s="3">
        <v>3</v>
      </c>
      <c r="AL985" s="54">
        <v>83</v>
      </c>
      <c r="AM985" s="54">
        <v>1998</v>
      </c>
      <c r="AN985" s="54">
        <v>13</v>
      </c>
      <c r="AO985" s="3">
        <v>95</v>
      </c>
      <c r="AP985" s="3">
        <v>2010</v>
      </c>
      <c r="AQ985" s="3">
        <v>26</v>
      </c>
    </row>
    <row r="986" spans="1:43" x14ac:dyDescent="0.25">
      <c r="A986" s="3">
        <v>26190100</v>
      </c>
      <c r="B986" s="3" t="s">
        <v>3569</v>
      </c>
      <c r="C986" s="3">
        <v>5.5639722220000003</v>
      </c>
      <c r="D986" s="3">
        <v>-75.900083330000001</v>
      </c>
      <c r="E986" s="3">
        <v>1594</v>
      </c>
      <c r="F986" s="3" t="s">
        <v>166</v>
      </c>
      <c r="G986" s="3" t="s">
        <v>58</v>
      </c>
      <c r="H986" s="54">
        <v>70</v>
      </c>
      <c r="I986" s="54">
        <v>1986</v>
      </c>
      <c r="J986" s="54">
        <v>27</v>
      </c>
      <c r="K986" s="3">
        <v>73</v>
      </c>
      <c r="L986" s="3">
        <v>1982</v>
      </c>
      <c r="M986" s="3">
        <v>14</v>
      </c>
      <c r="N986" s="54">
        <v>71.5</v>
      </c>
      <c r="O986" s="54">
        <v>2018</v>
      </c>
      <c r="P986" s="54">
        <v>3</v>
      </c>
      <c r="Q986" s="3">
        <v>80.5</v>
      </c>
      <c r="R986" s="3">
        <v>2025</v>
      </c>
      <c r="S986" s="3">
        <v>4</v>
      </c>
      <c r="T986" s="54">
        <v>200.5</v>
      </c>
      <c r="U986" s="54">
        <v>2015</v>
      </c>
      <c r="V986" s="54">
        <v>28</v>
      </c>
      <c r="W986" s="3">
        <v>70.7</v>
      </c>
      <c r="X986" s="3">
        <v>2020</v>
      </c>
      <c r="Y986" s="3">
        <v>16</v>
      </c>
      <c r="Z986" s="54">
        <v>73</v>
      </c>
      <c r="AA986" s="54">
        <v>2007</v>
      </c>
      <c r="AB986" s="54">
        <v>23</v>
      </c>
      <c r="AC986" s="3">
        <v>81</v>
      </c>
      <c r="AD986" s="3">
        <v>1990</v>
      </c>
      <c r="AE986" s="3">
        <v>25</v>
      </c>
      <c r="AF986" s="54">
        <v>67</v>
      </c>
      <c r="AG986" s="54">
        <v>1998</v>
      </c>
      <c r="AH986" s="54">
        <v>14</v>
      </c>
      <c r="AI986" s="3">
        <v>123</v>
      </c>
      <c r="AJ986" s="3">
        <v>1999</v>
      </c>
      <c r="AK986" s="3">
        <v>22</v>
      </c>
      <c r="AL986" s="54">
        <v>90</v>
      </c>
      <c r="AM986" s="54">
        <v>1975</v>
      </c>
      <c r="AN986" s="54">
        <v>8</v>
      </c>
      <c r="AO986" s="3">
        <v>82.8</v>
      </c>
      <c r="AP986" s="3">
        <v>2014</v>
      </c>
      <c r="AQ986" s="3">
        <v>10</v>
      </c>
    </row>
    <row r="987" spans="1:43" x14ac:dyDescent="0.25">
      <c r="A987" s="3">
        <v>26195020</v>
      </c>
      <c r="B987" s="3" t="s">
        <v>3570</v>
      </c>
      <c r="C987" s="3">
        <v>5.6909999999999998</v>
      </c>
      <c r="D987" s="3">
        <v>-75.880222219999993</v>
      </c>
      <c r="E987" s="3">
        <v>1180</v>
      </c>
      <c r="F987" s="3" t="s">
        <v>166</v>
      </c>
      <c r="G987" s="3" t="s">
        <v>58</v>
      </c>
      <c r="H987" s="54">
        <v>55</v>
      </c>
      <c r="I987" s="54">
        <v>2006</v>
      </c>
      <c r="J987" s="54">
        <v>28</v>
      </c>
      <c r="K987" s="3">
        <v>62</v>
      </c>
      <c r="L987" s="3">
        <v>2014</v>
      </c>
      <c r="M987" s="3">
        <v>26</v>
      </c>
      <c r="N987" s="54">
        <v>63</v>
      </c>
      <c r="O987" s="54">
        <v>1994</v>
      </c>
      <c r="P987" s="54">
        <v>12</v>
      </c>
      <c r="Q987" s="3">
        <v>91</v>
      </c>
      <c r="R987" s="3">
        <v>1982</v>
      </c>
      <c r="S987" s="3">
        <v>27</v>
      </c>
      <c r="T987" s="54">
        <v>80.2</v>
      </c>
      <c r="U987" s="54">
        <v>1971</v>
      </c>
      <c r="V987" s="54">
        <v>24</v>
      </c>
      <c r="W987" s="3">
        <v>68</v>
      </c>
      <c r="X987" s="3">
        <v>1980</v>
      </c>
      <c r="Y987" s="3">
        <v>12</v>
      </c>
      <c r="Z987" s="54">
        <v>45</v>
      </c>
      <c r="AA987" s="54">
        <v>1979</v>
      </c>
      <c r="AB987" s="54">
        <v>24</v>
      </c>
      <c r="AC987" s="3">
        <v>68.099999999999994</v>
      </c>
      <c r="AD987" s="3">
        <v>1977</v>
      </c>
      <c r="AE987" s="3">
        <v>20</v>
      </c>
      <c r="AF987" s="54">
        <v>68</v>
      </c>
      <c r="AG987" s="54">
        <v>1974</v>
      </c>
      <c r="AH987" s="54">
        <v>18</v>
      </c>
      <c r="AI987" s="3">
        <v>97.5</v>
      </c>
      <c r="AJ987" s="3">
        <v>1980</v>
      </c>
      <c r="AK987" s="3">
        <v>2</v>
      </c>
      <c r="AL987" s="54">
        <v>101</v>
      </c>
      <c r="AM987" s="54">
        <v>2010</v>
      </c>
      <c r="AN987" s="54">
        <v>16</v>
      </c>
      <c r="AO987" s="3">
        <v>83</v>
      </c>
      <c r="AP987" s="3">
        <v>2002</v>
      </c>
      <c r="AQ987" s="3">
        <v>14</v>
      </c>
    </row>
    <row r="988" spans="1:43" x14ac:dyDescent="0.25">
      <c r="A988" s="3">
        <v>26195030</v>
      </c>
      <c r="B988" s="3" t="s">
        <v>3571</v>
      </c>
      <c r="C988" s="3">
        <v>5.587722222</v>
      </c>
      <c r="D988" s="3">
        <v>-75.800555556000006</v>
      </c>
      <c r="E988" s="3">
        <v>2161</v>
      </c>
      <c r="F988" s="3" t="s">
        <v>1282</v>
      </c>
      <c r="G988" s="3" t="s">
        <v>58</v>
      </c>
      <c r="H988" s="54">
        <v>68</v>
      </c>
      <c r="I988" s="54">
        <v>2003</v>
      </c>
      <c r="J988" s="54">
        <v>18</v>
      </c>
      <c r="K988" s="3">
        <v>98</v>
      </c>
      <c r="L988" s="3">
        <v>2011</v>
      </c>
      <c r="M988" s="3">
        <v>23</v>
      </c>
      <c r="N988" s="54">
        <v>64</v>
      </c>
      <c r="O988" s="54">
        <v>2010</v>
      </c>
      <c r="P988" s="54">
        <v>10</v>
      </c>
      <c r="Q988" s="3">
        <v>63</v>
      </c>
      <c r="R988" s="3">
        <v>2002</v>
      </c>
      <c r="S988" s="3">
        <v>24</v>
      </c>
      <c r="T988" s="54">
        <v>80.2</v>
      </c>
      <c r="U988" s="54">
        <v>1992</v>
      </c>
      <c r="V988" s="54">
        <v>17</v>
      </c>
      <c r="W988" s="3">
        <v>62</v>
      </c>
      <c r="X988" s="3">
        <v>2006</v>
      </c>
      <c r="Y988" s="3">
        <v>19</v>
      </c>
      <c r="Z988" s="54">
        <v>47</v>
      </c>
      <c r="AA988" s="54">
        <v>1990</v>
      </c>
      <c r="AB988" s="54">
        <v>4</v>
      </c>
      <c r="AC988" s="3">
        <v>62</v>
      </c>
      <c r="AD988" s="3">
        <v>2003</v>
      </c>
      <c r="AE988" s="3">
        <v>19</v>
      </c>
      <c r="AF988" s="54">
        <v>65</v>
      </c>
      <c r="AG988" s="54">
        <v>2008</v>
      </c>
      <c r="AH988" s="54">
        <v>30</v>
      </c>
      <c r="AI988" s="3">
        <v>58</v>
      </c>
      <c r="AJ988" s="3">
        <v>1992</v>
      </c>
      <c r="AK988" s="3">
        <v>1</v>
      </c>
      <c r="AL988" s="54">
        <v>58</v>
      </c>
      <c r="AM988" s="54">
        <v>1991</v>
      </c>
      <c r="AN988" s="54">
        <v>28</v>
      </c>
      <c r="AO988" s="3">
        <v>67</v>
      </c>
      <c r="AP988" s="3">
        <v>2001</v>
      </c>
      <c r="AQ988" s="3">
        <v>7</v>
      </c>
    </row>
    <row r="989" spans="1:43" x14ac:dyDescent="0.25">
      <c r="A989" s="3">
        <v>26200130</v>
      </c>
      <c r="B989" s="3" t="s">
        <v>3572</v>
      </c>
      <c r="C989" s="3">
        <v>5.9680999999999997</v>
      </c>
      <c r="D989" s="3">
        <v>-75.837400000000002</v>
      </c>
      <c r="E989" s="3">
        <v>530</v>
      </c>
      <c r="F989" s="3" t="s">
        <v>156</v>
      </c>
      <c r="G989" s="3" t="s">
        <v>58</v>
      </c>
      <c r="H989" s="54">
        <v>88.8</v>
      </c>
      <c r="I989" s="54">
        <v>2018</v>
      </c>
      <c r="J989" s="54">
        <v>2</v>
      </c>
      <c r="K989" s="3">
        <v>41.8</v>
      </c>
      <c r="L989" s="3">
        <v>2019</v>
      </c>
      <c r="M989" s="3">
        <v>23</v>
      </c>
      <c r="N989" s="54">
        <v>57.9</v>
      </c>
      <c r="O989" s="54">
        <v>2019</v>
      </c>
      <c r="P989" s="54">
        <v>4</v>
      </c>
      <c r="Q989" s="3">
        <v>87.5</v>
      </c>
      <c r="R989" s="3">
        <v>2018</v>
      </c>
      <c r="S989" s="3">
        <v>13</v>
      </c>
      <c r="T989" s="54">
        <v>58.7</v>
      </c>
      <c r="U989" s="54">
        <v>2019</v>
      </c>
      <c r="V989" s="54">
        <v>9</v>
      </c>
      <c r="W989" s="3">
        <v>76.2</v>
      </c>
      <c r="X989" s="3">
        <v>2024</v>
      </c>
      <c r="Y989" s="3">
        <v>27</v>
      </c>
      <c r="Z989" s="54">
        <v>64.3</v>
      </c>
      <c r="AA989" s="54">
        <v>2021</v>
      </c>
      <c r="AB989" s="54">
        <v>16</v>
      </c>
      <c r="AC989" s="3">
        <v>71.099999999999994</v>
      </c>
      <c r="AD989" s="3">
        <v>2024</v>
      </c>
      <c r="AE989" s="3">
        <v>6</v>
      </c>
      <c r="AF989" s="54">
        <v>55.1</v>
      </c>
      <c r="AG989" s="54">
        <v>2019</v>
      </c>
      <c r="AH989" s="54">
        <v>12</v>
      </c>
      <c r="AI989" s="3">
        <v>57.5</v>
      </c>
      <c r="AJ989" s="3">
        <v>2018</v>
      </c>
      <c r="AK989" s="3">
        <v>4</v>
      </c>
      <c r="AL989" s="54">
        <v>39.5</v>
      </c>
      <c r="AM989" s="54">
        <v>2020</v>
      </c>
      <c r="AN989" s="54">
        <v>12</v>
      </c>
      <c r="AO989" s="3">
        <v>39.4</v>
      </c>
      <c r="AP989" s="3">
        <v>2019</v>
      </c>
      <c r="AQ989" s="3">
        <v>14</v>
      </c>
    </row>
    <row r="990" spans="1:43" x14ac:dyDescent="0.25">
      <c r="A990" s="3">
        <v>26205080</v>
      </c>
      <c r="B990" s="3" t="s">
        <v>3573</v>
      </c>
      <c r="C990" s="3">
        <v>6.3410555559999997</v>
      </c>
      <c r="D990" s="3">
        <v>-75.700944440000001</v>
      </c>
      <c r="E990" s="3">
        <v>1737</v>
      </c>
      <c r="F990" s="3" t="s">
        <v>61</v>
      </c>
      <c r="G990" s="3" t="s">
        <v>58</v>
      </c>
      <c r="H990" s="54">
        <v>103</v>
      </c>
      <c r="I990" s="54">
        <v>2012</v>
      </c>
      <c r="J990" s="54">
        <v>30</v>
      </c>
      <c r="K990" s="3">
        <v>77</v>
      </c>
      <c r="L990" s="3">
        <v>1999</v>
      </c>
      <c r="M990" s="3">
        <v>28</v>
      </c>
      <c r="N990" s="54">
        <v>101</v>
      </c>
      <c r="O990" s="54">
        <v>1991</v>
      </c>
      <c r="P990" s="54">
        <v>25</v>
      </c>
      <c r="Q990" s="3">
        <v>121</v>
      </c>
      <c r="R990" s="3">
        <v>2018</v>
      </c>
      <c r="S990" s="3">
        <v>9</v>
      </c>
      <c r="T990" s="54">
        <v>83</v>
      </c>
      <c r="U990" s="54">
        <v>1999</v>
      </c>
      <c r="V990" s="54">
        <v>11</v>
      </c>
      <c r="W990" s="3">
        <v>84</v>
      </c>
      <c r="X990" s="3">
        <v>2015</v>
      </c>
      <c r="Y990" s="3">
        <v>8</v>
      </c>
      <c r="Z990" s="54">
        <v>78</v>
      </c>
      <c r="AA990" s="54">
        <v>2019</v>
      </c>
      <c r="AB990" s="54">
        <v>4</v>
      </c>
      <c r="AC990" s="3">
        <v>46.6</v>
      </c>
      <c r="AD990" s="3">
        <v>2022</v>
      </c>
      <c r="AE990" s="3">
        <v>28</v>
      </c>
      <c r="AF990" s="54">
        <v>117</v>
      </c>
      <c r="AG990" s="54">
        <v>2006</v>
      </c>
      <c r="AH990" s="54">
        <v>7</v>
      </c>
      <c r="AI990" s="3">
        <v>129</v>
      </c>
      <c r="AJ990" s="3">
        <v>2018</v>
      </c>
      <c r="AK990" s="3">
        <v>10</v>
      </c>
      <c r="AL990" s="54">
        <v>105</v>
      </c>
      <c r="AM990" s="54">
        <v>2011</v>
      </c>
      <c r="AN990" s="54">
        <v>7</v>
      </c>
      <c r="AO990" s="3">
        <v>126</v>
      </c>
      <c r="AP990" s="3">
        <v>2001</v>
      </c>
      <c r="AQ990" s="3">
        <v>12</v>
      </c>
    </row>
    <row r="991" spans="1:43" x14ac:dyDescent="0.25">
      <c r="A991" s="3">
        <v>26210070</v>
      </c>
      <c r="B991" s="3" t="s">
        <v>3574</v>
      </c>
      <c r="C991" s="3">
        <v>6.4048999999999996</v>
      </c>
      <c r="D991" s="3">
        <v>-75.981800000000007</v>
      </c>
      <c r="E991" s="3">
        <v>1778</v>
      </c>
      <c r="F991" s="3" t="s">
        <v>1253</v>
      </c>
      <c r="G991" s="3" t="s">
        <v>58</v>
      </c>
      <c r="H991" s="54">
        <v>82</v>
      </c>
      <c r="I991" s="54">
        <v>1989</v>
      </c>
      <c r="J991" s="54">
        <v>4</v>
      </c>
      <c r="K991" s="3">
        <v>71</v>
      </c>
      <c r="L991" s="3">
        <v>1985</v>
      </c>
      <c r="M991" s="3">
        <v>21</v>
      </c>
      <c r="N991" s="54">
        <v>114</v>
      </c>
      <c r="O991" s="54">
        <v>1999</v>
      </c>
      <c r="P991" s="54">
        <v>10</v>
      </c>
      <c r="Q991" s="3">
        <v>96</v>
      </c>
      <c r="R991" s="3">
        <v>2025</v>
      </c>
      <c r="S991" s="3">
        <v>11</v>
      </c>
      <c r="T991" s="54">
        <v>96</v>
      </c>
      <c r="U991" s="54">
        <v>2006</v>
      </c>
      <c r="V991" s="54">
        <v>30</v>
      </c>
      <c r="W991" s="3">
        <v>90</v>
      </c>
      <c r="X991" s="3">
        <v>2005</v>
      </c>
      <c r="Y991" s="3">
        <v>5</v>
      </c>
      <c r="Z991" s="54">
        <v>90</v>
      </c>
      <c r="AA991" s="54">
        <v>2008</v>
      </c>
      <c r="AB991" s="54">
        <v>15</v>
      </c>
      <c r="AC991" s="3">
        <v>117</v>
      </c>
      <c r="AD991" s="3">
        <v>1996</v>
      </c>
      <c r="AE991" s="3">
        <v>17</v>
      </c>
      <c r="AF991" s="54">
        <v>131</v>
      </c>
      <c r="AG991" s="54">
        <v>2007</v>
      </c>
      <c r="AH991" s="54">
        <v>29</v>
      </c>
      <c r="AI991" s="3">
        <v>90</v>
      </c>
      <c r="AJ991" s="3">
        <v>1990</v>
      </c>
      <c r="AK991" s="3">
        <v>7</v>
      </c>
      <c r="AL991" s="54">
        <v>80</v>
      </c>
      <c r="AM991" s="54">
        <v>2007</v>
      </c>
      <c r="AN991" s="54">
        <v>7</v>
      </c>
      <c r="AO991" s="3">
        <v>90</v>
      </c>
      <c r="AP991" s="3">
        <v>2022</v>
      </c>
      <c r="AQ991" s="3">
        <v>12</v>
      </c>
    </row>
    <row r="992" spans="1:43" x14ac:dyDescent="0.25">
      <c r="A992" s="3">
        <v>26210080</v>
      </c>
      <c r="B992" s="3" t="s">
        <v>3575</v>
      </c>
      <c r="C992" s="3">
        <v>6.0992222219999999</v>
      </c>
      <c r="D992" s="3">
        <v>-75.873972219999999</v>
      </c>
      <c r="E992" s="3">
        <v>849</v>
      </c>
      <c r="F992" s="3" t="s">
        <v>114</v>
      </c>
      <c r="G992" s="3" t="s">
        <v>58</v>
      </c>
      <c r="H992" s="54">
        <v>130</v>
      </c>
      <c r="I992" s="54">
        <v>1982</v>
      </c>
      <c r="J992" s="54">
        <v>5</v>
      </c>
      <c r="K992" s="3">
        <v>80</v>
      </c>
      <c r="L992" s="3">
        <v>1996</v>
      </c>
      <c r="M992" s="3">
        <v>28</v>
      </c>
      <c r="N992" s="54">
        <v>110</v>
      </c>
      <c r="O992" s="54">
        <v>1978</v>
      </c>
      <c r="P992" s="54">
        <v>11</v>
      </c>
      <c r="Q992" s="3">
        <v>140</v>
      </c>
      <c r="R992" s="3">
        <v>2006</v>
      </c>
      <c r="S992" s="3">
        <v>25</v>
      </c>
      <c r="T992" s="54">
        <v>120</v>
      </c>
      <c r="U992" s="54">
        <v>1982</v>
      </c>
      <c r="V992" s="54">
        <v>4</v>
      </c>
      <c r="W992" s="3">
        <v>201</v>
      </c>
      <c r="X992" s="3">
        <v>1982</v>
      </c>
      <c r="Y992" s="3">
        <v>12</v>
      </c>
      <c r="Z992" s="54">
        <v>103</v>
      </c>
      <c r="AA992" s="54">
        <v>1982</v>
      </c>
      <c r="AB992" s="54">
        <v>28</v>
      </c>
      <c r="AC992" s="3">
        <v>100</v>
      </c>
      <c r="AD992" s="3">
        <v>1985</v>
      </c>
      <c r="AE992" s="3">
        <v>29</v>
      </c>
      <c r="AF992" s="54">
        <v>91</v>
      </c>
      <c r="AG992" s="54">
        <v>2002</v>
      </c>
      <c r="AH992" s="54">
        <v>27</v>
      </c>
      <c r="AI992" s="3">
        <v>96</v>
      </c>
      <c r="AJ992" s="3">
        <v>1988</v>
      </c>
      <c r="AK992" s="3">
        <v>10</v>
      </c>
      <c r="AL992" s="54">
        <v>105</v>
      </c>
      <c r="AM992" s="54">
        <v>1978</v>
      </c>
      <c r="AN992" s="54">
        <v>9</v>
      </c>
      <c r="AO992" s="3">
        <v>131</v>
      </c>
      <c r="AP992" s="3">
        <v>1981</v>
      </c>
      <c r="AQ992" s="3">
        <v>10</v>
      </c>
    </row>
    <row r="993" spans="1:43" x14ac:dyDescent="0.25">
      <c r="A993" s="3">
        <v>26210090</v>
      </c>
      <c r="B993" s="3" t="s">
        <v>3576</v>
      </c>
      <c r="C993" s="3">
        <v>6.3031388890000004</v>
      </c>
      <c r="D993" s="3">
        <v>-75.859250000000003</v>
      </c>
      <c r="E993" s="3">
        <v>743</v>
      </c>
      <c r="F993" s="3" t="s">
        <v>125</v>
      </c>
      <c r="G993" s="3" t="s">
        <v>58</v>
      </c>
      <c r="H993" s="54">
        <v>71</v>
      </c>
      <c r="I993" s="54">
        <v>1982</v>
      </c>
      <c r="J993" s="54">
        <v>5</v>
      </c>
      <c r="K993" s="3">
        <v>66</v>
      </c>
      <c r="L993" s="3">
        <v>1971</v>
      </c>
      <c r="M993" s="3">
        <v>18</v>
      </c>
      <c r="N993" s="54">
        <v>165</v>
      </c>
      <c r="O993" s="54">
        <v>1971</v>
      </c>
      <c r="P993" s="54">
        <v>29</v>
      </c>
      <c r="Q993" s="3">
        <v>100</v>
      </c>
      <c r="R993" s="3">
        <v>1982</v>
      </c>
      <c r="S993" s="3">
        <v>26</v>
      </c>
      <c r="T993" s="54">
        <v>169</v>
      </c>
      <c r="U993" s="54">
        <v>1971</v>
      </c>
      <c r="V993" s="54">
        <v>30</v>
      </c>
      <c r="W993" s="3">
        <v>100</v>
      </c>
      <c r="X993" s="3">
        <v>2000</v>
      </c>
      <c r="Y993" s="3">
        <v>1</v>
      </c>
      <c r="Z993" s="54">
        <v>90</v>
      </c>
      <c r="AA993" s="54">
        <v>1978</v>
      </c>
      <c r="AB993" s="54">
        <v>11</v>
      </c>
      <c r="AC993" s="3">
        <v>325</v>
      </c>
      <c r="AD993" s="3">
        <v>1971</v>
      </c>
      <c r="AE993" s="3">
        <v>11</v>
      </c>
      <c r="AF993" s="54">
        <v>82</v>
      </c>
      <c r="AG993" s="54">
        <v>2009</v>
      </c>
      <c r="AH993" s="54">
        <v>3</v>
      </c>
      <c r="AI993" s="3">
        <v>82.9</v>
      </c>
      <c r="AJ993" s="3">
        <v>2024</v>
      </c>
      <c r="AK993" s="3">
        <v>30</v>
      </c>
      <c r="AL993" s="54">
        <v>90</v>
      </c>
      <c r="AM993" s="54">
        <v>1972</v>
      </c>
      <c r="AN993" s="54">
        <v>30</v>
      </c>
      <c r="AO993" s="3">
        <v>76</v>
      </c>
      <c r="AP993" s="3">
        <v>2016</v>
      </c>
      <c r="AQ993" s="3">
        <v>1</v>
      </c>
    </row>
    <row r="994" spans="1:43" x14ac:dyDescent="0.25">
      <c r="A994" s="3">
        <v>26210110</v>
      </c>
      <c r="B994" s="3" t="s">
        <v>3577</v>
      </c>
      <c r="C994" s="3">
        <v>5.9349166670000004</v>
      </c>
      <c r="D994" s="3">
        <v>-75.861166670000003</v>
      </c>
      <c r="E994" s="3">
        <v>552</v>
      </c>
      <c r="F994" s="3" t="s">
        <v>1298</v>
      </c>
      <c r="G994" s="3" t="s">
        <v>58</v>
      </c>
      <c r="H994" s="54">
        <v>146</v>
      </c>
      <c r="I994" s="54">
        <v>2004</v>
      </c>
      <c r="J994" s="54">
        <v>7</v>
      </c>
      <c r="K994" s="3">
        <v>96</v>
      </c>
      <c r="L994" s="3">
        <v>2003</v>
      </c>
      <c r="M994" s="3">
        <v>24</v>
      </c>
      <c r="N994" s="54">
        <v>98</v>
      </c>
      <c r="O994" s="54">
        <v>2022</v>
      </c>
      <c r="P994" s="54">
        <v>31</v>
      </c>
      <c r="Q994" s="3">
        <v>105</v>
      </c>
      <c r="R994" s="3">
        <v>2012</v>
      </c>
      <c r="S994" s="3">
        <v>30</v>
      </c>
      <c r="T994" s="54">
        <v>120</v>
      </c>
      <c r="U994" s="54">
        <v>2008</v>
      </c>
      <c r="V994" s="54">
        <v>17</v>
      </c>
      <c r="W994" s="3">
        <v>161</v>
      </c>
      <c r="X994" s="3">
        <v>2008</v>
      </c>
      <c r="Y994" s="3">
        <v>12</v>
      </c>
      <c r="Z994" s="54">
        <v>145</v>
      </c>
      <c r="AA994" s="54">
        <v>2021</v>
      </c>
      <c r="AB994" s="54">
        <v>12</v>
      </c>
      <c r="AC994" s="3">
        <v>157</v>
      </c>
      <c r="AD994" s="3">
        <v>1984</v>
      </c>
      <c r="AE994" s="3">
        <v>1</v>
      </c>
      <c r="AF994" s="54">
        <v>110</v>
      </c>
      <c r="AG994" s="54">
        <v>2010</v>
      </c>
      <c r="AH994" s="54">
        <v>29</v>
      </c>
      <c r="AI994" s="3">
        <v>102</v>
      </c>
      <c r="AJ994" s="3">
        <v>1981</v>
      </c>
      <c r="AK994" s="3">
        <v>25</v>
      </c>
      <c r="AL994" s="54">
        <v>125</v>
      </c>
      <c r="AM994" s="54">
        <v>2010</v>
      </c>
      <c r="AN994" s="54">
        <v>1</v>
      </c>
      <c r="AO994" s="3">
        <v>136</v>
      </c>
      <c r="AP994" s="3">
        <v>1977</v>
      </c>
      <c r="AQ994" s="3">
        <v>2</v>
      </c>
    </row>
    <row r="995" spans="1:43" x14ac:dyDescent="0.25">
      <c r="A995" s="3">
        <v>26210130</v>
      </c>
      <c r="B995" s="3" t="s">
        <v>3578</v>
      </c>
      <c r="C995" s="3">
        <v>6.5033333329999996</v>
      </c>
      <c r="D995" s="3">
        <v>-75.955833330000004</v>
      </c>
      <c r="E995" s="3">
        <v>2182</v>
      </c>
      <c r="F995" s="3" t="s">
        <v>3579</v>
      </c>
      <c r="G995" s="3" t="s">
        <v>58</v>
      </c>
      <c r="H995" s="54">
        <v>60</v>
      </c>
      <c r="I995" s="54">
        <v>1997</v>
      </c>
      <c r="J995" s="54">
        <v>1</v>
      </c>
      <c r="K995" s="3">
        <v>70</v>
      </c>
      <c r="L995" s="3">
        <v>2001</v>
      </c>
      <c r="M995" s="3">
        <v>2</v>
      </c>
      <c r="N995" s="54">
        <v>80</v>
      </c>
      <c r="O995" s="54">
        <v>1994</v>
      </c>
      <c r="P995" s="54">
        <v>26</v>
      </c>
      <c r="Q995" s="3">
        <v>113</v>
      </c>
      <c r="R995" s="3">
        <v>1979</v>
      </c>
      <c r="S995" s="3">
        <v>26</v>
      </c>
      <c r="T995" s="54">
        <v>96</v>
      </c>
      <c r="U995" s="54">
        <v>1982</v>
      </c>
      <c r="V995" s="54">
        <v>5</v>
      </c>
      <c r="W995" s="3">
        <v>80</v>
      </c>
      <c r="X995" s="3">
        <v>1995</v>
      </c>
      <c r="Y995" s="3">
        <v>2</v>
      </c>
      <c r="Z995" s="54">
        <v>57</v>
      </c>
      <c r="AA995" s="54">
        <v>2010</v>
      </c>
      <c r="AB995" s="54">
        <v>13</v>
      </c>
      <c r="AC995" s="3">
        <v>90</v>
      </c>
      <c r="AD995" s="3">
        <v>2011</v>
      </c>
      <c r="AE995" s="3">
        <v>18</v>
      </c>
      <c r="AF995" s="54">
        <v>62</v>
      </c>
      <c r="AG995" s="54">
        <v>1978</v>
      </c>
      <c r="AH995" s="54">
        <v>26</v>
      </c>
      <c r="AI995" s="3">
        <v>83</v>
      </c>
      <c r="AJ995" s="3">
        <v>2020</v>
      </c>
      <c r="AK995" s="3">
        <v>18</v>
      </c>
      <c r="AL995" s="54">
        <v>130</v>
      </c>
      <c r="AM995" s="54">
        <v>1998</v>
      </c>
      <c r="AN995" s="54">
        <v>5</v>
      </c>
      <c r="AO995" s="3">
        <v>125</v>
      </c>
      <c r="AP995" s="3">
        <v>1980</v>
      </c>
      <c r="AQ995" s="3">
        <v>5</v>
      </c>
    </row>
    <row r="996" spans="1:43" x14ac:dyDescent="0.25">
      <c r="A996" s="3">
        <v>26210140</v>
      </c>
      <c r="B996" s="3" t="s">
        <v>3580</v>
      </c>
      <c r="C996" s="3">
        <v>6.2187999999999999</v>
      </c>
      <c r="D996" s="3">
        <v>-75.944900000000004</v>
      </c>
      <c r="E996" s="3">
        <v>1816</v>
      </c>
      <c r="F996" s="3" t="s">
        <v>122</v>
      </c>
      <c r="G996" s="3" t="s">
        <v>58</v>
      </c>
      <c r="H996" s="54">
        <v>50</v>
      </c>
      <c r="I996" s="54">
        <v>1997</v>
      </c>
      <c r="J996" s="54">
        <v>10</v>
      </c>
      <c r="K996" s="3">
        <v>75</v>
      </c>
      <c r="L996" s="3">
        <v>2025</v>
      </c>
      <c r="M996" s="3">
        <v>27</v>
      </c>
      <c r="N996" s="54">
        <v>95</v>
      </c>
      <c r="O996" s="54">
        <v>2015</v>
      </c>
      <c r="P996" s="54">
        <v>28</v>
      </c>
      <c r="Q996" s="3">
        <v>105</v>
      </c>
      <c r="R996" s="3">
        <v>2020</v>
      </c>
      <c r="S996" s="3">
        <v>22</v>
      </c>
      <c r="T996" s="54">
        <v>133</v>
      </c>
      <c r="U996" s="54">
        <v>1979</v>
      </c>
      <c r="V996" s="54">
        <v>23</v>
      </c>
      <c r="W996" s="3">
        <v>118</v>
      </c>
      <c r="X996" s="3">
        <v>1979</v>
      </c>
      <c r="Y996" s="3">
        <v>24</v>
      </c>
      <c r="Z996" s="54">
        <v>105.9</v>
      </c>
      <c r="AA996" s="54">
        <v>1986</v>
      </c>
      <c r="AB996" s="54">
        <v>31</v>
      </c>
      <c r="AC996" s="3">
        <v>101</v>
      </c>
      <c r="AD996" s="3">
        <v>2018</v>
      </c>
      <c r="AE996" s="3">
        <v>14</v>
      </c>
      <c r="AF996" s="54">
        <v>130</v>
      </c>
      <c r="AG996" s="54">
        <v>1978</v>
      </c>
      <c r="AH996" s="54">
        <v>21</v>
      </c>
      <c r="AI996" s="3">
        <v>98</v>
      </c>
      <c r="AJ996" s="3">
        <v>1977</v>
      </c>
      <c r="AK996" s="3">
        <v>17</v>
      </c>
      <c r="AL996" s="54">
        <v>136</v>
      </c>
      <c r="AM996" s="54">
        <v>1978</v>
      </c>
      <c r="AN996" s="54">
        <v>14</v>
      </c>
      <c r="AO996" s="3">
        <v>70</v>
      </c>
      <c r="AP996" s="3">
        <v>1978</v>
      </c>
      <c r="AQ996" s="3">
        <v>19</v>
      </c>
    </row>
    <row r="997" spans="1:43" x14ac:dyDescent="0.25">
      <c r="A997" s="3">
        <v>26215010</v>
      </c>
      <c r="B997" s="3" t="s">
        <v>3581</v>
      </c>
      <c r="C997" s="3">
        <v>6.0395555559999998</v>
      </c>
      <c r="D997" s="3">
        <v>-75.919527778000003</v>
      </c>
      <c r="E997" s="3">
        <v>2032</v>
      </c>
      <c r="F997" s="3" t="s">
        <v>114</v>
      </c>
      <c r="G997" s="3" t="s">
        <v>58</v>
      </c>
      <c r="H997" s="54">
        <v>100</v>
      </c>
      <c r="I997" s="54">
        <v>2018</v>
      </c>
      <c r="J997" s="54">
        <v>17</v>
      </c>
      <c r="K997" s="3">
        <v>90</v>
      </c>
      <c r="L997" s="3">
        <v>2022</v>
      </c>
      <c r="M997" s="3">
        <v>13</v>
      </c>
      <c r="N997" s="54">
        <v>94.2</v>
      </c>
      <c r="O997" s="54">
        <v>1984</v>
      </c>
      <c r="P997" s="54">
        <v>28</v>
      </c>
      <c r="Q997" s="3">
        <v>95</v>
      </c>
      <c r="R997" s="3">
        <v>2007</v>
      </c>
      <c r="S997" s="3">
        <v>24</v>
      </c>
      <c r="T997" s="54">
        <v>120</v>
      </c>
      <c r="U997" s="54">
        <v>2010</v>
      </c>
      <c r="V997" s="54">
        <v>3</v>
      </c>
      <c r="W997" s="3">
        <v>104.3</v>
      </c>
      <c r="X997" s="3">
        <v>1980</v>
      </c>
      <c r="Y997" s="3">
        <v>12</v>
      </c>
      <c r="Z997" s="54">
        <v>82</v>
      </c>
      <c r="AA997" s="54">
        <v>2008</v>
      </c>
      <c r="AB997" s="54">
        <v>30</v>
      </c>
      <c r="AC997" s="3">
        <v>91.1</v>
      </c>
      <c r="AD997" s="3">
        <v>2012</v>
      </c>
      <c r="AE997" s="3">
        <v>19</v>
      </c>
      <c r="AF997" s="54">
        <v>81</v>
      </c>
      <c r="AG997" s="54">
        <v>2009</v>
      </c>
      <c r="AH997" s="54">
        <v>21</v>
      </c>
      <c r="AI997" s="3">
        <v>82.8</v>
      </c>
      <c r="AJ997" s="3">
        <v>1985</v>
      </c>
      <c r="AK997" s="3">
        <v>10</v>
      </c>
      <c r="AL997" s="54">
        <v>79.599999999999994</v>
      </c>
      <c r="AM997" s="54">
        <v>2003</v>
      </c>
      <c r="AN997" s="54">
        <v>23</v>
      </c>
      <c r="AO997" s="3">
        <v>74</v>
      </c>
      <c r="AP997" s="3">
        <v>1980</v>
      </c>
      <c r="AQ997" s="3">
        <v>25</v>
      </c>
    </row>
    <row r="998" spans="1:43" x14ac:dyDescent="0.25">
      <c r="A998" s="3">
        <v>26220090</v>
      </c>
      <c r="B998" s="3" t="s">
        <v>3582</v>
      </c>
      <c r="C998" s="3">
        <v>6.6802000000000001</v>
      </c>
      <c r="D998" s="3">
        <v>-75.952699999999993</v>
      </c>
      <c r="E998" s="3">
        <v>1930</v>
      </c>
      <c r="F998" s="3" t="s">
        <v>149</v>
      </c>
      <c r="G998" s="3" t="s">
        <v>58</v>
      </c>
      <c r="H998" s="54">
        <v>83</v>
      </c>
      <c r="I998" s="54">
        <v>2008</v>
      </c>
      <c r="J998" s="54">
        <v>9</v>
      </c>
      <c r="K998" s="3">
        <v>72</v>
      </c>
      <c r="L998" s="3">
        <v>2025</v>
      </c>
      <c r="M998" s="3">
        <v>15</v>
      </c>
      <c r="N998" s="54">
        <v>76</v>
      </c>
      <c r="O998" s="54">
        <v>1995</v>
      </c>
      <c r="P998" s="54">
        <v>31</v>
      </c>
      <c r="Q998" s="3">
        <v>92</v>
      </c>
      <c r="R998" s="3">
        <v>1990</v>
      </c>
      <c r="S998" s="3">
        <v>15</v>
      </c>
      <c r="T998" s="54">
        <v>80</v>
      </c>
      <c r="U998" s="54">
        <v>1971</v>
      </c>
      <c r="V998" s="54">
        <v>20</v>
      </c>
      <c r="W998" s="3">
        <v>88</v>
      </c>
      <c r="X998" s="3">
        <v>2000</v>
      </c>
      <c r="Y998" s="3">
        <v>16</v>
      </c>
      <c r="Z998" s="54">
        <v>70</v>
      </c>
      <c r="AA998" s="54">
        <v>2011</v>
      </c>
      <c r="AB998" s="54">
        <v>12</v>
      </c>
      <c r="AC998" s="3">
        <v>74</v>
      </c>
      <c r="AD998" s="3">
        <v>2014</v>
      </c>
      <c r="AE998" s="3">
        <v>6</v>
      </c>
      <c r="AF998" s="54">
        <v>78</v>
      </c>
      <c r="AG998" s="54">
        <v>2020</v>
      </c>
      <c r="AH998" s="54">
        <v>19</v>
      </c>
      <c r="AI998" s="3">
        <v>75</v>
      </c>
      <c r="AJ998" s="3">
        <v>2006</v>
      </c>
      <c r="AK998" s="3">
        <v>10</v>
      </c>
      <c r="AL998" s="54">
        <v>73</v>
      </c>
      <c r="AM998" s="54">
        <v>1993</v>
      </c>
      <c r="AN998" s="54">
        <v>10</v>
      </c>
      <c r="AO998" s="3">
        <v>73</v>
      </c>
      <c r="AP998" s="3">
        <v>1993</v>
      </c>
      <c r="AQ998" s="3">
        <v>14</v>
      </c>
    </row>
    <row r="999" spans="1:43" x14ac:dyDescent="0.25">
      <c r="A999" s="3">
        <v>26220100</v>
      </c>
      <c r="B999" s="3" t="s">
        <v>3583</v>
      </c>
      <c r="C999" s="3">
        <v>7.2496388889999999</v>
      </c>
      <c r="D999" s="3">
        <v>-75.734083330000004</v>
      </c>
      <c r="E999" s="3">
        <v>1028</v>
      </c>
      <c r="F999" s="3" t="s">
        <v>183</v>
      </c>
      <c r="G999" s="3" t="s">
        <v>58</v>
      </c>
      <c r="H999" s="54">
        <v>50</v>
      </c>
      <c r="I999" s="54">
        <v>2021</v>
      </c>
      <c r="J999" s="54">
        <v>5</v>
      </c>
      <c r="K999" s="3">
        <v>56</v>
      </c>
      <c r="L999" s="3">
        <v>1997</v>
      </c>
      <c r="M999" s="3">
        <v>11</v>
      </c>
      <c r="N999" s="54">
        <v>77</v>
      </c>
      <c r="O999" s="54">
        <v>1979</v>
      </c>
      <c r="P999" s="54">
        <v>6</v>
      </c>
      <c r="Q999" s="3">
        <v>110</v>
      </c>
      <c r="R999" s="3">
        <v>2018</v>
      </c>
      <c r="S999" s="3">
        <v>28</v>
      </c>
      <c r="T999" s="54">
        <v>96</v>
      </c>
      <c r="U999" s="54">
        <v>1982</v>
      </c>
      <c r="V999" s="54">
        <v>7</v>
      </c>
      <c r="W999" s="3">
        <v>75</v>
      </c>
      <c r="X999" s="3">
        <v>1980</v>
      </c>
      <c r="Y999" s="3">
        <v>21</v>
      </c>
      <c r="Z999" s="54">
        <v>75</v>
      </c>
      <c r="AA999" s="54">
        <v>2009</v>
      </c>
      <c r="AB999" s="54">
        <v>8</v>
      </c>
      <c r="AC999" s="3">
        <v>79</v>
      </c>
      <c r="AD999" s="3">
        <v>1992</v>
      </c>
      <c r="AE999" s="3">
        <v>30</v>
      </c>
      <c r="AF999" s="54">
        <v>87</v>
      </c>
      <c r="AG999" s="54">
        <v>1977</v>
      </c>
      <c r="AH999" s="54">
        <v>26</v>
      </c>
      <c r="AI999" s="3">
        <v>56</v>
      </c>
      <c r="AJ999" s="3">
        <v>1991</v>
      </c>
      <c r="AK999" s="3">
        <v>26</v>
      </c>
      <c r="AL999" s="54">
        <v>99</v>
      </c>
      <c r="AM999" s="54">
        <v>1991</v>
      </c>
      <c r="AN999" s="54">
        <v>28</v>
      </c>
      <c r="AO999" s="3">
        <v>81</v>
      </c>
      <c r="AP999" s="3">
        <v>2003</v>
      </c>
      <c r="AQ999" s="3">
        <v>2</v>
      </c>
    </row>
    <row r="1000" spans="1:43" x14ac:dyDescent="0.25">
      <c r="A1000" s="3">
        <v>26220110</v>
      </c>
      <c r="B1000" s="3" t="s">
        <v>3584</v>
      </c>
      <c r="C1000" s="3">
        <v>7.3237500000000004</v>
      </c>
      <c r="D1000" s="3">
        <v>-75.616861111000006</v>
      </c>
      <c r="E1000" s="3">
        <v>2039</v>
      </c>
      <c r="F1000" s="3" t="s">
        <v>183</v>
      </c>
      <c r="G1000" s="3" t="s">
        <v>58</v>
      </c>
      <c r="H1000" s="54">
        <v>55</v>
      </c>
      <c r="I1000" s="54">
        <v>2023</v>
      </c>
      <c r="J1000" s="54">
        <v>9</v>
      </c>
      <c r="K1000" s="3">
        <v>69</v>
      </c>
      <c r="L1000" s="3">
        <v>1990</v>
      </c>
      <c r="M1000" s="3">
        <v>5</v>
      </c>
      <c r="N1000" s="54">
        <v>90</v>
      </c>
      <c r="O1000" s="54">
        <v>2009</v>
      </c>
      <c r="P1000" s="54">
        <v>21</v>
      </c>
      <c r="Q1000" s="3">
        <v>105</v>
      </c>
      <c r="R1000" s="3">
        <v>1998</v>
      </c>
      <c r="S1000" s="3">
        <v>15</v>
      </c>
      <c r="T1000" s="54">
        <v>91</v>
      </c>
      <c r="U1000" s="54">
        <v>1989</v>
      </c>
      <c r="V1000" s="54">
        <v>23</v>
      </c>
      <c r="W1000" s="3">
        <v>102</v>
      </c>
      <c r="X1000" s="3">
        <v>2018</v>
      </c>
      <c r="Y1000" s="3">
        <v>19</v>
      </c>
      <c r="Z1000" s="54">
        <v>90</v>
      </c>
      <c r="AA1000" s="54">
        <v>2010</v>
      </c>
      <c r="AB1000" s="54">
        <v>4</v>
      </c>
      <c r="AC1000" s="3">
        <v>90</v>
      </c>
      <c r="AD1000" s="3">
        <v>2011</v>
      </c>
      <c r="AE1000" s="3">
        <v>14</v>
      </c>
      <c r="AF1000" s="54">
        <v>85</v>
      </c>
      <c r="AG1000" s="54">
        <v>2024</v>
      </c>
      <c r="AH1000" s="54">
        <v>12</v>
      </c>
      <c r="AI1000" s="3">
        <v>96</v>
      </c>
      <c r="AJ1000" s="3">
        <v>2011</v>
      </c>
      <c r="AK1000" s="3">
        <v>5</v>
      </c>
      <c r="AL1000" s="54">
        <v>130</v>
      </c>
      <c r="AM1000" s="54">
        <v>2017</v>
      </c>
      <c r="AN1000" s="54">
        <v>17</v>
      </c>
      <c r="AO1000" s="3">
        <v>70</v>
      </c>
      <c r="AP1000" s="3">
        <v>2016</v>
      </c>
      <c r="AQ1000" s="3">
        <v>1</v>
      </c>
    </row>
    <row r="1001" spans="1:43" x14ac:dyDescent="0.25">
      <c r="A1001" s="3">
        <v>26225030</v>
      </c>
      <c r="B1001" s="3" t="s">
        <v>3585</v>
      </c>
      <c r="C1001" s="3">
        <v>6.5339166669999997</v>
      </c>
      <c r="D1001" s="3">
        <v>-75.827333332999999</v>
      </c>
      <c r="E1001" s="3">
        <v>534</v>
      </c>
      <c r="F1001" s="3" t="s">
        <v>3579</v>
      </c>
      <c r="G1001" s="3" t="s">
        <v>58</v>
      </c>
      <c r="H1001" s="54">
        <v>70.8</v>
      </c>
      <c r="I1001" s="54">
        <v>1993</v>
      </c>
      <c r="J1001" s="54">
        <v>6</v>
      </c>
      <c r="K1001" s="3">
        <v>46.5</v>
      </c>
      <c r="L1001" s="3">
        <v>1999</v>
      </c>
      <c r="M1001" s="3">
        <v>16</v>
      </c>
      <c r="N1001" s="54">
        <v>50</v>
      </c>
      <c r="O1001" s="54">
        <v>2019</v>
      </c>
      <c r="P1001" s="54">
        <v>21</v>
      </c>
      <c r="Q1001" s="3">
        <v>72</v>
      </c>
      <c r="R1001" s="3">
        <v>2021</v>
      </c>
      <c r="S1001" s="3">
        <v>29</v>
      </c>
      <c r="T1001" s="54">
        <v>69</v>
      </c>
      <c r="U1001" s="54">
        <v>2006</v>
      </c>
      <c r="V1001" s="54">
        <v>16</v>
      </c>
      <c r="W1001" s="3">
        <v>68</v>
      </c>
      <c r="X1001" s="3">
        <v>2021</v>
      </c>
      <c r="Y1001" s="3">
        <v>1</v>
      </c>
      <c r="Z1001" s="54">
        <v>66.8</v>
      </c>
      <c r="AA1001" s="54">
        <v>1985</v>
      </c>
      <c r="AB1001" s="54">
        <v>31</v>
      </c>
      <c r="AC1001" s="3">
        <v>84.5</v>
      </c>
      <c r="AD1001" s="3">
        <v>1999</v>
      </c>
      <c r="AE1001" s="3">
        <v>15</v>
      </c>
      <c r="AF1001" s="54">
        <v>90</v>
      </c>
      <c r="AG1001" s="54">
        <v>1996</v>
      </c>
      <c r="AH1001" s="54">
        <v>24</v>
      </c>
      <c r="AI1001" s="3">
        <v>77.8</v>
      </c>
      <c r="AJ1001" s="3">
        <v>1976</v>
      </c>
      <c r="AK1001" s="3">
        <v>6</v>
      </c>
      <c r="AL1001" s="54">
        <v>66</v>
      </c>
      <c r="AM1001" s="54">
        <v>2006</v>
      </c>
      <c r="AN1001" s="54">
        <v>13</v>
      </c>
      <c r="AO1001" s="3">
        <v>84</v>
      </c>
      <c r="AP1001" s="3">
        <v>1986</v>
      </c>
      <c r="AQ1001" s="3">
        <v>7</v>
      </c>
    </row>
    <row r="1002" spans="1:43" x14ac:dyDescent="0.25">
      <c r="A1002" s="3">
        <v>26230010</v>
      </c>
      <c r="B1002" s="3" t="s">
        <v>3586</v>
      </c>
      <c r="C1002" s="3">
        <v>6.6287222220000004</v>
      </c>
      <c r="D1002" s="3">
        <v>-75.810888890000001</v>
      </c>
      <c r="E1002" s="3">
        <v>575</v>
      </c>
      <c r="F1002" s="3" t="s">
        <v>144</v>
      </c>
      <c r="G1002" s="3" t="s">
        <v>58</v>
      </c>
      <c r="H1002" s="54">
        <v>80</v>
      </c>
      <c r="I1002" s="54">
        <v>2025</v>
      </c>
      <c r="J1002" s="54">
        <v>4</v>
      </c>
      <c r="K1002" s="3">
        <v>79</v>
      </c>
      <c r="L1002" s="3">
        <v>2011</v>
      </c>
      <c r="M1002" s="3">
        <v>16</v>
      </c>
      <c r="N1002" s="54">
        <v>78</v>
      </c>
      <c r="O1002" s="54">
        <v>2015</v>
      </c>
      <c r="P1002" s="54">
        <v>18</v>
      </c>
      <c r="Q1002" s="3">
        <v>95</v>
      </c>
      <c r="R1002" s="3">
        <v>1979</v>
      </c>
      <c r="S1002" s="3">
        <v>28</v>
      </c>
      <c r="T1002" s="54">
        <v>110</v>
      </c>
      <c r="U1002" s="54">
        <v>1974</v>
      </c>
      <c r="V1002" s="54">
        <v>22</v>
      </c>
      <c r="W1002" s="3">
        <v>100</v>
      </c>
      <c r="X1002" s="3">
        <v>1999</v>
      </c>
      <c r="Y1002" s="3">
        <v>17</v>
      </c>
      <c r="Z1002" s="54">
        <v>86</v>
      </c>
      <c r="AA1002" s="54">
        <v>2010</v>
      </c>
      <c r="AB1002" s="54">
        <v>30</v>
      </c>
      <c r="AC1002" s="3">
        <v>84</v>
      </c>
      <c r="AD1002" s="3">
        <v>2021</v>
      </c>
      <c r="AE1002" s="3">
        <v>19</v>
      </c>
      <c r="AF1002" s="54">
        <v>126</v>
      </c>
      <c r="AG1002" s="54">
        <v>1987</v>
      </c>
      <c r="AH1002" s="54">
        <v>10</v>
      </c>
      <c r="AI1002" s="3">
        <v>97</v>
      </c>
      <c r="AJ1002" s="3">
        <v>1987</v>
      </c>
      <c r="AK1002" s="3">
        <v>25</v>
      </c>
      <c r="AL1002" s="54">
        <v>75</v>
      </c>
      <c r="AM1002" s="54">
        <v>1988</v>
      </c>
      <c r="AN1002" s="54">
        <v>22</v>
      </c>
      <c r="AO1002" s="3">
        <v>54</v>
      </c>
      <c r="AP1002" s="3">
        <v>2009</v>
      </c>
      <c r="AQ1002" s="3">
        <v>19</v>
      </c>
    </row>
    <row r="1003" spans="1:43" x14ac:dyDescent="0.25">
      <c r="A1003" s="3">
        <v>26230110</v>
      </c>
      <c r="B1003" s="3" t="s">
        <v>3587</v>
      </c>
      <c r="C1003" s="3">
        <v>6.9098333329999999</v>
      </c>
      <c r="D1003" s="3">
        <v>-75.669861109999999</v>
      </c>
      <c r="E1003" s="3">
        <v>1839</v>
      </c>
      <c r="F1003" s="3" t="s">
        <v>28</v>
      </c>
      <c r="G1003" s="3" t="s">
        <v>58</v>
      </c>
      <c r="H1003" s="54">
        <v>100</v>
      </c>
      <c r="I1003" s="54">
        <v>1959</v>
      </c>
      <c r="J1003" s="54">
        <v>21</v>
      </c>
      <c r="K1003" s="3">
        <v>90</v>
      </c>
      <c r="L1003" s="3">
        <v>1986</v>
      </c>
      <c r="M1003" s="3">
        <v>24</v>
      </c>
      <c r="N1003" s="54">
        <v>71</v>
      </c>
      <c r="O1003" s="54">
        <v>1999</v>
      </c>
      <c r="P1003" s="54">
        <v>11</v>
      </c>
      <c r="Q1003" s="3">
        <v>90</v>
      </c>
      <c r="R1003" s="3">
        <v>1996</v>
      </c>
      <c r="S1003" s="3">
        <v>5</v>
      </c>
      <c r="T1003" s="54">
        <v>82</v>
      </c>
      <c r="U1003" s="54">
        <v>1999</v>
      </c>
      <c r="V1003" s="54">
        <v>11</v>
      </c>
      <c r="W1003" s="3">
        <v>72</v>
      </c>
      <c r="X1003" s="3">
        <v>1962</v>
      </c>
      <c r="Y1003" s="3">
        <v>3</v>
      </c>
      <c r="Z1003" s="54">
        <v>80</v>
      </c>
      <c r="AA1003" s="54">
        <v>2018</v>
      </c>
      <c r="AB1003" s="54">
        <v>26</v>
      </c>
      <c r="AC1003" s="3">
        <v>100</v>
      </c>
      <c r="AD1003" s="3">
        <v>1972</v>
      </c>
      <c r="AE1003" s="3">
        <v>27</v>
      </c>
      <c r="AF1003" s="54">
        <v>98</v>
      </c>
      <c r="AG1003" s="54">
        <v>1947</v>
      </c>
      <c r="AH1003" s="54">
        <v>15</v>
      </c>
      <c r="AI1003" s="3">
        <v>110.5</v>
      </c>
      <c r="AJ1003" s="3">
        <v>2002</v>
      </c>
      <c r="AK1003" s="3">
        <v>17</v>
      </c>
      <c r="AL1003" s="54">
        <v>122</v>
      </c>
      <c r="AM1003" s="54">
        <v>1958</v>
      </c>
      <c r="AN1003" s="54">
        <v>5</v>
      </c>
      <c r="AO1003" s="3">
        <v>88</v>
      </c>
      <c r="AP1003" s="3">
        <v>1959</v>
      </c>
      <c r="AQ1003" s="3">
        <v>28</v>
      </c>
    </row>
    <row r="1004" spans="1:43" x14ac:dyDescent="0.25">
      <c r="A1004" s="3">
        <v>26230130</v>
      </c>
      <c r="B1004" s="3" t="s">
        <v>3588</v>
      </c>
      <c r="C1004" s="3">
        <v>6.8906777779999997</v>
      </c>
      <c r="D1004" s="3">
        <v>-75.620227778</v>
      </c>
      <c r="E1004" s="3">
        <v>2805</v>
      </c>
      <c r="F1004" s="3" t="s">
        <v>28</v>
      </c>
      <c r="G1004" s="3" t="s">
        <v>58</v>
      </c>
      <c r="H1004" s="54">
        <v>81</v>
      </c>
      <c r="I1004" s="54">
        <v>1989</v>
      </c>
      <c r="J1004" s="54">
        <v>5</v>
      </c>
      <c r="K1004" s="3">
        <v>45</v>
      </c>
      <c r="L1004" s="3">
        <v>1999</v>
      </c>
      <c r="M1004" s="3">
        <v>25</v>
      </c>
      <c r="N1004" s="54">
        <v>75</v>
      </c>
      <c r="O1004" s="54">
        <v>1999</v>
      </c>
      <c r="P1004" s="54">
        <v>31</v>
      </c>
      <c r="Q1004" s="3">
        <v>94</v>
      </c>
      <c r="R1004" s="3">
        <v>2004</v>
      </c>
      <c r="S1004" s="3">
        <v>29</v>
      </c>
      <c r="T1004" s="54">
        <v>110</v>
      </c>
      <c r="U1004" s="54">
        <v>1997</v>
      </c>
      <c r="V1004" s="54">
        <v>13</v>
      </c>
      <c r="W1004" s="3">
        <v>70</v>
      </c>
      <c r="X1004" s="3">
        <v>1994</v>
      </c>
      <c r="Y1004" s="3">
        <v>21</v>
      </c>
      <c r="Z1004" s="54">
        <v>75</v>
      </c>
      <c r="AA1004" s="54">
        <v>1982</v>
      </c>
      <c r="AB1004" s="54">
        <v>7</v>
      </c>
      <c r="AC1004" s="3">
        <v>60</v>
      </c>
      <c r="AD1004" s="3">
        <v>2008</v>
      </c>
      <c r="AE1004" s="3">
        <v>26</v>
      </c>
      <c r="AF1004" s="54">
        <v>111</v>
      </c>
      <c r="AG1004" s="54">
        <v>2004</v>
      </c>
      <c r="AH1004" s="54">
        <v>19</v>
      </c>
      <c r="AI1004" s="3">
        <v>83</v>
      </c>
      <c r="AJ1004" s="3">
        <v>2007</v>
      </c>
      <c r="AK1004" s="3">
        <v>20</v>
      </c>
      <c r="AL1004" s="54">
        <v>90</v>
      </c>
      <c r="AM1004" s="54">
        <v>2006</v>
      </c>
      <c r="AN1004" s="54">
        <v>16</v>
      </c>
      <c r="AO1004" s="3">
        <v>82</v>
      </c>
      <c r="AP1004" s="3">
        <v>2000</v>
      </c>
      <c r="AQ1004" s="3">
        <v>26</v>
      </c>
    </row>
    <row r="1005" spans="1:43" x14ac:dyDescent="0.25">
      <c r="A1005" s="3">
        <v>26230140</v>
      </c>
      <c r="B1005" s="3" t="s">
        <v>3589</v>
      </c>
      <c r="C1005" s="3">
        <v>6.7208888890000003</v>
      </c>
      <c r="D1005" s="3">
        <v>-75.758055560000003</v>
      </c>
      <c r="E1005" s="3">
        <v>1539</v>
      </c>
      <c r="F1005" s="3" t="s">
        <v>151</v>
      </c>
      <c r="G1005" s="3" t="s">
        <v>58</v>
      </c>
      <c r="H1005" s="54">
        <v>50</v>
      </c>
      <c r="I1005" s="54">
        <v>1971</v>
      </c>
      <c r="J1005" s="54">
        <v>7</v>
      </c>
      <c r="K1005" s="3">
        <v>130</v>
      </c>
      <c r="L1005" s="3">
        <v>2002</v>
      </c>
      <c r="M1005" s="3">
        <v>16</v>
      </c>
      <c r="N1005" s="54">
        <v>92</v>
      </c>
      <c r="O1005" s="54">
        <v>1996</v>
      </c>
      <c r="P1005" s="54">
        <v>7</v>
      </c>
      <c r="Q1005" s="3">
        <v>70.099999999999994</v>
      </c>
      <c r="R1005" s="3">
        <v>2024</v>
      </c>
      <c r="S1005" s="3">
        <v>27</v>
      </c>
      <c r="T1005" s="54">
        <v>78.400000000000006</v>
      </c>
      <c r="U1005" s="54">
        <v>2021</v>
      </c>
      <c r="V1005" s="54">
        <v>2</v>
      </c>
      <c r="W1005" s="3">
        <v>80</v>
      </c>
      <c r="X1005" s="3">
        <v>1995</v>
      </c>
      <c r="Y1005" s="3">
        <v>3</v>
      </c>
      <c r="Z1005" s="54">
        <v>90</v>
      </c>
      <c r="AA1005" s="54">
        <v>1977</v>
      </c>
      <c r="AB1005" s="54">
        <v>30</v>
      </c>
      <c r="AC1005" s="3">
        <v>70</v>
      </c>
      <c r="AD1005" s="3">
        <v>1986</v>
      </c>
      <c r="AE1005" s="3">
        <v>22</v>
      </c>
      <c r="AF1005" s="54">
        <v>85</v>
      </c>
      <c r="AG1005" s="54">
        <v>1998</v>
      </c>
      <c r="AH1005" s="54">
        <v>12</v>
      </c>
      <c r="AI1005" s="3">
        <v>87</v>
      </c>
      <c r="AJ1005" s="3">
        <v>2016</v>
      </c>
      <c r="AK1005" s="3">
        <v>26</v>
      </c>
      <c r="AL1005" s="54">
        <v>72</v>
      </c>
      <c r="AM1005" s="54">
        <v>1991</v>
      </c>
      <c r="AN1005" s="54">
        <v>15</v>
      </c>
      <c r="AO1005" s="3">
        <v>67</v>
      </c>
      <c r="AP1005" s="3">
        <v>1999</v>
      </c>
      <c r="AQ1005" s="3">
        <v>24</v>
      </c>
    </row>
    <row r="1006" spans="1:43" x14ac:dyDescent="0.25">
      <c r="A1006" s="3">
        <v>26230160</v>
      </c>
      <c r="B1006" s="3" t="s">
        <v>3590</v>
      </c>
      <c r="C1006" s="3">
        <v>7.1052777779999996</v>
      </c>
      <c r="D1006" s="3">
        <v>-75.511666669999997</v>
      </c>
      <c r="E1006" s="3">
        <v>1440</v>
      </c>
      <c r="F1006" s="3" t="s">
        <v>1248</v>
      </c>
      <c r="G1006" s="3" t="s">
        <v>58</v>
      </c>
      <c r="H1006" s="54">
        <v>150</v>
      </c>
      <c r="I1006" s="54">
        <v>2002</v>
      </c>
      <c r="J1006" s="54">
        <v>23</v>
      </c>
      <c r="K1006" s="3">
        <v>140</v>
      </c>
      <c r="L1006" s="3">
        <v>1999</v>
      </c>
      <c r="M1006" s="3">
        <v>9</v>
      </c>
      <c r="N1006" s="54">
        <v>214</v>
      </c>
      <c r="O1006" s="54">
        <v>1984</v>
      </c>
      <c r="P1006" s="54">
        <v>4</v>
      </c>
      <c r="Q1006" s="3">
        <v>194</v>
      </c>
      <c r="R1006" s="3">
        <v>1976</v>
      </c>
      <c r="S1006" s="3">
        <v>28</v>
      </c>
      <c r="T1006" s="54">
        <v>200</v>
      </c>
      <c r="U1006" s="54">
        <v>1978</v>
      </c>
      <c r="V1006" s="54">
        <v>16</v>
      </c>
      <c r="W1006" s="3">
        <v>273</v>
      </c>
      <c r="X1006" s="3">
        <v>2010</v>
      </c>
      <c r="Y1006" s="3">
        <v>23</v>
      </c>
      <c r="Z1006" s="54">
        <v>230</v>
      </c>
      <c r="AA1006" s="54">
        <v>2010</v>
      </c>
      <c r="AB1006" s="54">
        <v>10</v>
      </c>
      <c r="AC1006" s="3">
        <v>225</v>
      </c>
      <c r="AD1006" s="3">
        <v>2010</v>
      </c>
      <c r="AE1006" s="3">
        <v>15</v>
      </c>
      <c r="AF1006" s="54">
        <v>171</v>
      </c>
      <c r="AG1006" s="54">
        <v>2007</v>
      </c>
      <c r="AH1006" s="54">
        <v>16</v>
      </c>
      <c r="AI1006" s="3">
        <v>200</v>
      </c>
      <c r="AJ1006" s="3">
        <v>1980</v>
      </c>
      <c r="AK1006" s="3">
        <v>28</v>
      </c>
      <c r="AL1006" s="54">
        <v>166</v>
      </c>
      <c r="AM1006" s="54">
        <v>1983</v>
      </c>
      <c r="AN1006" s="54">
        <v>29</v>
      </c>
      <c r="AO1006" s="3">
        <v>137</v>
      </c>
      <c r="AP1006" s="3">
        <v>2000</v>
      </c>
      <c r="AQ1006" s="3">
        <v>2</v>
      </c>
    </row>
    <row r="1007" spans="1:43" x14ac:dyDescent="0.25">
      <c r="A1007" s="3">
        <v>26230180</v>
      </c>
      <c r="B1007" s="3" t="s">
        <v>3591</v>
      </c>
      <c r="C1007" s="3">
        <v>6.4269999999999996</v>
      </c>
      <c r="D1007" s="3">
        <v>-75.717749999999995</v>
      </c>
      <c r="E1007" s="3">
        <v>885</v>
      </c>
      <c r="F1007" s="3" t="s">
        <v>1305</v>
      </c>
      <c r="G1007" s="3" t="s">
        <v>58</v>
      </c>
      <c r="H1007" s="54">
        <v>80</v>
      </c>
      <c r="I1007" s="54">
        <v>2021</v>
      </c>
      <c r="J1007" s="54">
        <v>6</v>
      </c>
      <c r="K1007" s="3">
        <v>110</v>
      </c>
      <c r="L1007" s="3">
        <v>2022</v>
      </c>
      <c r="M1007" s="3">
        <v>5</v>
      </c>
      <c r="N1007" s="54">
        <v>84</v>
      </c>
      <c r="O1007" s="54">
        <v>2022</v>
      </c>
      <c r="P1007" s="54">
        <v>28</v>
      </c>
      <c r="Q1007" s="3">
        <v>100</v>
      </c>
      <c r="R1007" s="3">
        <v>2022</v>
      </c>
      <c r="S1007" s="3">
        <v>9</v>
      </c>
      <c r="T1007" s="54">
        <v>100</v>
      </c>
      <c r="U1007" s="54">
        <v>2016</v>
      </c>
      <c r="V1007" s="54">
        <v>10</v>
      </c>
      <c r="W1007" s="3">
        <v>101</v>
      </c>
      <c r="X1007" s="3">
        <v>2021</v>
      </c>
      <c r="Y1007" s="3">
        <v>22</v>
      </c>
      <c r="Z1007" s="54">
        <v>90</v>
      </c>
      <c r="AA1007" s="54">
        <v>2021</v>
      </c>
      <c r="AB1007" s="54">
        <v>26</v>
      </c>
      <c r="AC1007" s="3">
        <v>99</v>
      </c>
      <c r="AD1007" s="3">
        <v>1993</v>
      </c>
      <c r="AE1007" s="3">
        <v>18</v>
      </c>
      <c r="AF1007" s="54">
        <v>100</v>
      </c>
      <c r="AG1007" s="54">
        <v>2001</v>
      </c>
      <c r="AH1007" s="54">
        <v>10</v>
      </c>
      <c r="AI1007" s="3">
        <v>90</v>
      </c>
      <c r="AJ1007" s="3">
        <v>2021</v>
      </c>
      <c r="AK1007" s="3">
        <v>9</v>
      </c>
      <c r="AL1007" s="54">
        <v>110</v>
      </c>
      <c r="AM1007" s="54">
        <v>1993</v>
      </c>
      <c r="AN1007" s="54">
        <v>28</v>
      </c>
      <c r="AO1007" s="3">
        <v>129</v>
      </c>
      <c r="AP1007" s="3">
        <v>2006</v>
      </c>
      <c r="AQ1007" s="3">
        <v>8</v>
      </c>
    </row>
    <row r="1008" spans="1:43" x14ac:dyDescent="0.25">
      <c r="A1008" s="3">
        <v>26230200</v>
      </c>
      <c r="B1008" s="3" t="s">
        <v>3592</v>
      </c>
      <c r="C1008" s="3">
        <v>6.8460000000000001</v>
      </c>
      <c r="D1008" s="3">
        <v>-75.814805559999996</v>
      </c>
      <c r="E1008" s="3">
        <v>910</v>
      </c>
      <c r="F1008" s="3" t="s">
        <v>118</v>
      </c>
      <c r="G1008" s="3" t="s">
        <v>58</v>
      </c>
      <c r="H1008" s="54">
        <v>34</v>
      </c>
      <c r="I1008" s="54">
        <v>1982</v>
      </c>
      <c r="J1008" s="54">
        <v>3</v>
      </c>
      <c r="K1008" s="3">
        <v>38</v>
      </c>
      <c r="L1008" s="3">
        <v>2014</v>
      </c>
      <c r="M1008" s="3">
        <v>27</v>
      </c>
      <c r="N1008" s="54">
        <v>55</v>
      </c>
      <c r="O1008" s="54">
        <v>1978</v>
      </c>
      <c r="P1008" s="54">
        <v>4</v>
      </c>
      <c r="Q1008" s="3">
        <v>65</v>
      </c>
      <c r="R1008" s="3">
        <v>2012</v>
      </c>
      <c r="S1008" s="3">
        <v>13</v>
      </c>
      <c r="T1008" s="54">
        <v>111</v>
      </c>
      <c r="U1008" s="54">
        <v>2004</v>
      </c>
      <c r="V1008" s="54">
        <v>7</v>
      </c>
      <c r="W1008" s="3">
        <v>93</v>
      </c>
      <c r="X1008" s="3">
        <v>2019</v>
      </c>
      <c r="Y1008" s="3">
        <v>5</v>
      </c>
      <c r="Z1008" s="54">
        <v>90</v>
      </c>
      <c r="AA1008" s="54">
        <v>1995</v>
      </c>
      <c r="AB1008" s="54">
        <v>30</v>
      </c>
      <c r="AC1008" s="3">
        <v>59</v>
      </c>
      <c r="AD1008" s="3">
        <v>1979</v>
      </c>
      <c r="AE1008" s="3">
        <v>22</v>
      </c>
      <c r="AF1008" s="54">
        <v>72</v>
      </c>
      <c r="AG1008" s="54">
        <v>1980</v>
      </c>
      <c r="AH1008" s="54">
        <v>30</v>
      </c>
      <c r="AI1008" s="3">
        <v>64.400000000000006</v>
      </c>
      <c r="AJ1008" s="3">
        <v>2022</v>
      </c>
      <c r="AK1008" s="3">
        <v>22</v>
      </c>
      <c r="AL1008" s="54">
        <v>94</v>
      </c>
      <c r="AM1008" s="54">
        <v>2001</v>
      </c>
      <c r="AN1008" s="54">
        <v>13</v>
      </c>
      <c r="AO1008" s="3">
        <v>68.7</v>
      </c>
      <c r="AP1008" s="3">
        <v>2023</v>
      </c>
      <c r="AQ1008" s="3">
        <v>25</v>
      </c>
    </row>
    <row r="1009" spans="1:43" x14ac:dyDescent="0.25">
      <c r="A1009" s="3">
        <v>26230220</v>
      </c>
      <c r="B1009" s="3" t="s">
        <v>3593</v>
      </c>
      <c r="C1009" s="3">
        <v>6.7793888889999998</v>
      </c>
      <c r="D1009" s="3">
        <v>-75.638583330000003</v>
      </c>
      <c r="E1009" s="3">
        <v>2685</v>
      </c>
      <c r="F1009" s="3" t="s">
        <v>143</v>
      </c>
      <c r="G1009" s="3" t="s">
        <v>58</v>
      </c>
      <c r="H1009" s="54">
        <v>77</v>
      </c>
      <c r="I1009" s="54">
        <v>2009</v>
      </c>
      <c r="J1009" s="54">
        <v>28</v>
      </c>
      <c r="K1009" s="3">
        <v>68</v>
      </c>
      <c r="L1009" s="3">
        <v>2025</v>
      </c>
      <c r="M1009" s="3">
        <v>10</v>
      </c>
      <c r="N1009" s="54">
        <v>105</v>
      </c>
      <c r="O1009" s="54">
        <v>1984</v>
      </c>
      <c r="P1009" s="54">
        <v>2</v>
      </c>
      <c r="Q1009" s="3">
        <v>97</v>
      </c>
      <c r="R1009" s="3">
        <v>2004</v>
      </c>
      <c r="S1009" s="3">
        <v>14</v>
      </c>
      <c r="T1009" s="54">
        <v>58</v>
      </c>
      <c r="U1009" s="54">
        <v>1984</v>
      </c>
      <c r="V1009" s="54">
        <v>15</v>
      </c>
      <c r="W1009" s="3">
        <v>55</v>
      </c>
      <c r="X1009" s="3">
        <v>2002</v>
      </c>
      <c r="Y1009" s="3">
        <v>1</v>
      </c>
      <c r="Z1009" s="54">
        <v>50</v>
      </c>
      <c r="AA1009" s="54">
        <v>2010</v>
      </c>
      <c r="AB1009" s="54">
        <v>14</v>
      </c>
      <c r="AC1009" s="3">
        <v>65</v>
      </c>
      <c r="AD1009" s="3">
        <v>1988</v>
      </c>
      <c r="AE1009" s="3">
        <v>21</v>
      </c>
      <c r="AF1009" s="54">
        <v>71</v>
      </c>
      <c r="AG1009" s="54">
        <v>2003</v>
      </c>
      <c r="AH1009" s="54">
        <v>25</v>
      </c>
      <c r="AI1009" s="3">
        <v>170.2</v>
      </c>
      <c r="AJ1009" s="3">
        <v>2001</v>
      </c>
      <c r="AK1009" s="3">
        <v>14</v>
      </c>
      <c r="AL1009" s="54">
        <v>100</v>
      </c>
      <c r="AM1009" s="54">
        <v>2002</v>
      </c>
      <c r="AN1009" s="54">
        <v>4</v>
      </c>
      <c r="AO1009" s="3">
        <v>63</v>
      </c>
      <c r="AP1009" s="3">
        <v>2002</v>
      </c>
      <c r="AQ1009" s="3">
        <v>30</v>
      </c>
    </row>
    <row r="1010" spans="1:43" x14ac:dyDescent="0.25">
      <c r="A1010" s="3">
        <v>26230240</v>
      </c>
      <c r="B1010" s="3" t="s">
        <v>3594</v>
      </c>
      <c r="C1010" s="3">
        <v>6.9001944440000003</v>
      </c>
      <c r="D1010" s="3">
        <v>-75.70483333</v>
      </c>
      <c r="E1010" s="3">
        <v>2550</v>
      </c>
      <c r="F1010" s="3" t="s">
        <v>28</v>
      </c>
      <c r="G1010" s="3" t="s">
        <v>58</v>
      </c>
      <c r="H1010" s="54">
        <v>90</v>
      </c>
      <c r="I1010" s="54">
        <v>2005</v>
      </c>
      <c r="J1010" s="54">
        <v>9</v>
      </c>
      <c r="K1010" s="3">
        <v>110</v>
      </c>
      <c r="L1010" s="3">
        <v>1999</v>
      </c>
      <c r="M1010" s="3">
        <v>28</v>
      </c>
      <c r="N1010" s="54">
        <v>80</v>
      </c>
      <c r="O1010" s="54">
        <v>2009</v>
      </c>
      <c r="P1010" s="54">
        <v>23</v>
      </c>
      <c r="Q1010" s="3">
        <v>140</v>
      </c>
      <c r="R1010" s="3">
        <v>1995</v>
      </c>
      <c r="S1010" s="3">
        <v>5</v>
      </c>
      <c r="T1010" s="54">
        <v>80</v>
      </c>
      <c r="U1010" s="54">
        <v>2006</v>
      </c>
      <c r="V1010" s="54">
        <v>5</v>
      </c>
      <c r="W1010" s="3">
        <v>98</v>
      </c>
      <c r="X1010" s="3">
        <v>2009</v>
      </c>
      <c r="Y1010" s="3">
        <v>10</v>
      </c>
      <c r="Z1010" s="54">
        <v>80</v>
      </c>
      <c r="AA1010" s="54">
        <v>2004</v>
      </c>
      <c r="AB1010" s="54">
        <v>6</v>
      </c>
      <c r="AC1010" s="3">
        <v>80</v>
      </c>
      <c r="AD1010" s="3">
        <v>2001</v>
      </c>
      <c r="AE1010" s="3">
        <v>6</v>
      </c>
      <c r="AF1010" s="54">
        <v>87</v>
      </c>
      <c r="AG1010" s="54">
        <v>1993</v>
      </c>
      <c r="AH1010" s="54">
        <v>7</v>
      </c>
      <c r="AI1010" s="3">
        <v>100</v>
      </c>
      <c r="AJ1010" s="3">
        <v>2003</v>
      </c>
      <c r="AK1010" s="3">
        <v>12</v>
      </c>
      <c r="AL1010" s="54">
        <v>80</v>
      </c>
      <c r="AM1010" s="54">
        <v>2003</v>
      </c>
      <c r="AN1010" s="54">
        <v>18</v>
      </c>
      <c r="AO1010" s="3">
        <v>80</v>
      </c>
      <c r="AP1010" s="3">
        <v>2005</v>
      </c>
      <c r="AQ1010" s="3">
        <v>22</v>
      </c>
    </row>
    <row r="1011" spans="1:43" x14ac:dyDescent="0.25">
      <c r="A1011" s="3">
        <v>26240060</v>
      </c>
      <c r="B1011" s="3" t="s">
        <v>3595</v>
      </c>
      <c r="C1011" s="3">
        <v>7.8375560000000002</v>
      </c>
      <c r="D1011" s="3">
        <v>-75.413111000000001</v>
      </c>
      <c r="E1011" s="3">
        <v>81</v>
      </c>
      <c r="F1011" s="3" t="s">
        <v>106</v>
      </c>
      <c r="G1011" s="3" t="s">
        <v>58</v>
      </c>
      <c r="H1011" s="54">
        <v>135</v>
      </c>
      <c r="I1011" s="54">
        <v>2009</v>
      </c>
      <c r="J1011" s="54">
        <v>21</v>
      </c>
      <c r="K1011" s="3">
        <v>90</v>
      </c>
      <c r="L1011" s="3">
        <v>1980</v>
      </c>
      <c r="M1011" s="3">
        <v>3</v>
      </c>
      <c r="N1011" s="54">
        <v>170</v>
      </c>
      <c r="O1011" s="54">
        <v>2006</v>
      </c>
      <c r="P1011" s="54">
        <v>24</v>
      </c>
      <c r="Q1011" s="3">
        <v>150</v>
      </c>
      <c r="R1011" s="3">
        <v>1979</v>
      </c>
      <c r="S1011" s="3">
        <v>25</v>
      </c>
      <c r="T1011" s="54">
        <v>143</v>
      </c>
      <c r="U1011" s="54">
        <v>1972</v>
      </c>
      <c r="V1011" s="54">
        <v>10</v>
      </c>
      <c r="W1011" s="3">
        <v>130</v>
      </c>
      <c r="X1011" s="3">
        <v>2003</v>
      </c>
      <c r="Y1011" s="3">
        <v>2</v>
      </c>
      <c r="Z1011" s="54">
        <v>135</v>
      </c>
      <c r="AA1011" s="54">
        <v>1993</v>
      </c>
      <c r="AB1011" s="54">
        <v>15</v>
      </c>
      <c r="AC1011" s="3">
        <v>166</v>
      </c>
      <c r="AD1011" s="3">
        <v>2006</v>
      </c>
      <c r="AE1011" s="3">
        <v>20</v>
      </c>
      <c r="AF1011" s="54">
        <v>137</v>
      </c>
      <c r="AG1011" s="54">
        <v>1996</v>
      </c>
      <c r="AH1011" s="54">
        <v>1</v>
      </c>
      <c r="AI1011" s="3">
        <v>150</v>
      </c>
      <c r="AJ1011" s="3">
        <v>2022</v>
      </c>
      <c r="AK1011" s="3">
        <v>11</v>
      </c>
      <c r="AL1011" s="54">
        <v>138</v>
      </c>
      <c r="AM1011" s="54">
        <v>2005</v>
      </c>
      <c r="AN1011" s="54">
        <v>17</v>
      </c>
      <c r="AO1011" s="3">
        <v>112</v>
      </c>
      <c r="AP1011" s="3">
        <v>1975</v>
      </c>
      <c r="AQ1011" s="3">
        <v>5</v>
      </c>
    </row>
    <row r="1012" spans="1:43" x14ac:dyDescent="0.25">
      <c r="A1012" s="3">
        <v>26240090</v>
      </c>
      <c r="B1012" s="3" t="s">
        <v>3596</v>
      </c>
      <c r="C1012" s="3">
        <v>7.668305556</v>
      </c>
      <c r="D1012" s="3">
        <v>-75.284444440000001</v>
      </c>
      <c r="E1012" s="3">
        <v>80</v>
      </c>
      <c r="F1012" s="3" t="s">
        <v>106</v>
      </c>
      <c r="G1012" s="3" t="s">
        <v>58</v>
      </c>
      <c r="H1012" s="54">
        <v>70</v>
      </c>
      <c r="I1012" s="54">
        <v>2011</v>
      </c>
      <c r="J1012" s="54">
        <v>9</v>
      </c>
      <c r="K1012" s="3">
        <v>90</v>
      </c>
      <c r="L1012" s="3">
        <v>1997</v>
      </c>
      <c r="M1012" s="3">
        <v>4</v>
      </c>
      <c r="N1012" s="54">
        <v>125</v>
      </c>
      <c r="O1012" s="54">
        <v>2011</v>
      </c>
      <c r="P1012" s="54">
        <v>27</v>
      </c>
      <c r="Q1012" s="3">
        <v>326</v>
      </c>
      <c r="R1012" s="3">
        <v>1979</v>
      </c>
      <c r="S1012" s="3">
        <v>14</v>
      </c>
      <c r="T1012" s="54">
        <v>170</v>
      </c>
      <c r="U1012" s="54">
        <v>2004</v>
      </c>
      <c r="V1012" s="54">
        <v>8</v>
      </c>
      <c r="W1012" s="3">
        <v>148</v>
      </c>
      <c r="X1012" s="3">
        <v>2009</v>
      </c>
      <c r="Y1012" s="3">
        <v>21</v>
      </c>
      <c r="Z1012" s="54">
        <v>132</v>
      </c>
      <c r="AA1012" s="54">
        <v>1995</v>
      </c>
      <c r="AB1012" s="54">
        <v>6</v>
      </c>
      <c r="AC1012" s="3">
        <v>155</v>
      </c>
      <c r="AD1012" s="3">
        <v>2022</v>
      </c>
      <c r="AE1012" s="3">
        <v>11</v>
      </c>
      <c r="AF1012" s="54">
        <v>140</v>
      </c>
      <c r="AG1012" s="54">
        <v>2017</v>
      </c>
      <c r="AH1012" s="54">
        <v>19</v>
      </c>
      <c r="AI1012" s="3">
        <v>158</v>
      </c>
      <c r="AJ1012" s="3">
        <v>1978</v>
      </c>
      <c r="AK1012" s="3">
        <v>29</v>
      </c>
      <c r="AL1012" s="54">
        <v>150</v>
      </c>
      <c r="AM1012" s="54">
        <v>1994</v>
      </c>
      <c r="AN1012" s="54">
        <v>5</v>
      </c>
      <c r="AO1012" s="3">
        <v>102</v>
      </c>
      <c r="AP1012" s="3">
        <v>2008</v>
      </c>
      <c r="AQ1012" s="3">
        <v>3</v>
      </c>
    </row>
    <row r="1013" spans="1:43" x14ac:dyDescent="0.25">
      <c r="A1013" s="3">
        <v>26240100</v>
      </c>
      <c r="B1013" s="3" t="s">
        <v>3597</v>
      </c>
      <c r="C1013" s="3">
        <v>7.8629166670000004</v>
      </c>
      <c r="D1013" s="3">
        <v>-75.214916669999994</v>
      </c>
      <c r="E1013" s="3">
        <v>70</v>
      </c>
      <c r="F1013" s="3" t="s">
        <v>106</v>
      </c>
      <c r="G1013" s="3" t="s">
        <v>58</v>
      </c>
      <c r="H1013" s="54">
        <v>90</v>
      </c>
      <c r="I1013" s="54">
        <v>1987</v>
      </c>
      <c r="J1013" s="54">
        <v>6</v>
      </c>
      <c r="K1013" s="3">
        <v>120</v>
      </c>
      <c r="L1013" s="3">
        <v>2002</v>
      </c>
      <c r="M1013" s="3">
        <v>3</v>
      </c>
      <c r="N1013" s="54">
        <v>140</v>
      </c>
      <c r="O1013" s="54">
        <v>2019</v>
      </c>
      <c r="P1013" s="54">
        <v>10</v>
      </c>
      <c r="Q1013" s="3">
        <v>192</v>
      </c>
      <c r="R1013" s="3">
        <v>2008</v>
      </c>
      <c r="S1013" s="3">
        <v>24</v>
      </c>
      <c r="T1013" s="54">
        <v>160</v>
      </c>
      <c r="U1013" s="54">
        <v>2005</v>
      </c>
      <c r="V1013" s="54">
        <v>12</v>
      </c>
      <c r="W1013" s="3">
        <v>147</v>
      </c>
      <c r="X1013" s="3">
        <v>2017</v>
      </c>
      <c r="Y1013" s="3">
        <v>16</v>
      </c>
      <c r="Z1013" s="54">
        <v>167</v>
      </c>
      <c r="AA1013" s="54">
        <v>2024</v>
      </c>
      <c r="AB1013" s="54">
        <v>17</v>
      </c>
      <c r="AC1013" s="3">
        <v>235</v>
      </c>
      <c r="AD1013" s="3">
        <v>1985</v>
      </c>
      <c r="AE1013" s="3">
        <v>17</v>
      </c>
      <c r="AF1013" s="54">
        <v>147</v>
      </c>
      <c r="AG1013" s="54">
        <v>2003</v>
      </c>
      <c r="AH1013" s="54">
        <v>19</v>
      </c>
      <c r="AI1013" s="3">
        <v>187</v>
      </c>
      <c r="AJ1013" s="3">
        <v>2023</v>
      </c>
      <c r="AK1013" s="3">
        <v>3</v>
      </c>
      <c r="AL1013" s="54">
        <v>140</v>
      </c>
      <c r="AM1013" s="54">
        <v>1998</v>
      </c>
      <c r="AN1013" s="54">
        <v>6</v>
      </c>
      <c r="AO1013" s="3">
        <v>130</v>
      </c>
      <c r="AP1013" s="3">
        <v>1987</v>
      </c>
      <c r="AQ1013" s="3">
        <v>5</v>
      </c>
    </row>
    <row r="1014" spans="1:43" x14ac:dyDescent="0.25">
      <c r="A1014" s="3">
        <v>26240150</v>
      </c>
      <c r="B1014" s="3" t="s">
        <v>3598</v>
      </c>
      <c r="C1014" s="3">
        <v>7.29</v>
      </c>
      <c r="D1014" s="3">
        <v>-75.400000000000006</v>
      </c>
      <c r="E1014" s="3">
        <v>301</v>
      </c>
      <c r="F1014" s="3" t="s">
        <v>197</v>
      </c>
      <c r="G1014" s="3" t="s">
        <v>58</v>
      </c>
      <c r="H1014" s="54">
        <v>150</v>
      </c>
      <c r="I1014" s="54">
        <v>1999</v>
      </c>
      <c r="J1014" s="54">
        <v>31</v>
      </c>
      <c r="K1014" s="3">
        <v>131</v>
      </c>
      <c r="L1014" s="3">
        <v>2000</v>
      </c>
      <c r="M1014" s="3">
        <v>26</v>
      </c>
      <c r="N1014" s="54">
        <v>160</v>
      </c>
      <c r="O1014" s="54">
        <v>2007</v>
      </c>
      <c r="P1014" s="54">
        <v>4</v>
      </c>
      <c r="Q1014" s="3">
        <v>160</v>
      </c>
      <c r="R1014" s="3">
        <v>1987</v>
      </c>
      <c r="S1014" s="3">
        <v>20</v>
      </c>
      <c r="T1014" s="54">
        <v>150</v>
      </c>
      <c r="U1014" s="54">
        <v>1995</v>
      </c>
      <c r="V1014" s="54">
        <v>28</v>
      </c>
      <c r="W1014" s="3">
        <v>156</v>
      </c>
      <c r="X1014" s="3">
        <v>2019</v>
      </c>
      <c r="Y1014" s="3">
        <v>19</v>
      </c>
      <c r="Z1014" s="54">
        <v>150</v>
      </c>
      <c r="AA1014" s="54">
        <v>2006</v>
      </c>
      <c r="AB1014" s="54">
        <v>20</v>
      </c>
      <c r="AC1014" s="3">
        <v>150</v>
      </c>
      <c r="AD1014" s="3">
        <v>1998</v>
      </c>
      <c r="AE1014" s="3">
        <v>26</v>
      </c>
      <c r="AF1014" s="54">
        <v>150</v>
      </c>
      <c r="AG1014" s="54">
        <v>2006</v>
      </c>
      <c r="AH1014" s="54">
        <v>15</v>
      </c>
      <c r="AI1014" s="3">
        <v>135</v>
      </c>
      <c r="AJ1014" s="3">
        <v>2008</v>
      </c>
      <c r="AK1014" s="3">
        <v>23</v>
      </c>
      <c r="AL1014" s="54">
        <v>150</v>
      </c>
      <c r="AM1014" s="54">
        <v>2006</v>
      </c>
      <c r="AN1014" s="54">
        <v>20</v>
      </c>
      <c r="AO1014" s="3">
        <v>133</v>
      </c>
      <c r="AP1014" s="3">
        <v>1999</v>
      </c>
      <c r="AQ1014" s="3">
        <v>4</v>
      </c>
    </row>
    <row r="1015" spans="1:43" x14ac:dyDescent="0.25">
      <c r="A1015" s="3">
        <v>26240160</v>
      </c>
      <c r="B1015" s="3" t="s">
        <v>3599</v>
      </c>
      <c r="C1015" s="3">
        <v>7.96</v>
      </c>
      <c r="D1015" s="3">
        <v>-75.2</v>
      </c>
      <c r="E1015" s="3">
        <v>49</v>
      </c>
      <c r="F1015" s="3" t="s">
        <v>108</v>
      </c>
      <c r="G1015" s="3" t="s">
        <v>58</v>
      </c>
      <c r="H1015" s="54">
        <v>61</v>
      </c>
      <c r="I1015" s="54">
        <v>2025</v>
      </c>
      <c r="J1015" s="54">
        <v>4</v>
      </c>
      <c r="K1015" s="3">
        <v>80</v>
      </c>
      <c r="L1015" s="3">
        <v>1989</v>
      </c>
      <c r="M1015" s="3">
        <v>28</v>
      </c>
      <c r="N1015" s="54">
        <v>96</v>
      </c>
      <c r="O1015" s="54">
        <v>1993</v>
      </c>
      <c r="P1015" s="54">
        <v>13</v>
      </c>
      <c r="Q1015" s="3">
        <v>235</v>
      </c>
      <c r="R1015" s="3">
        <v>1995</v>
      </c>
      <c r="S1015" s="3">
        <v>8</v>
      </c>
      <c r="T1015" s="54">
        <v>138</v>
      </c>
      <c r="U1015" s="54">
        <v>2019</v>
      </c>
      <c r="V1015" s="54">
        <v>26</v>
      </c>
      <c r="W1015" s="3">
        <v>155</v>
      </c>
      <c r="X1015" s="3">
        <v>1997</v>
      </c>
      <c r="Y1015" s="3">
        <v>13</v>
      </c>
      <c r="Z1015" s="54">
        <v>135</v>
      </c>
      <c r="AA1015" s="54">
        <v>2016</v>
      </c>
      <c r="AB1015" s="54">
        <v>15</v>
      </c>
      <c r="AC1015" s="3">
        <v>194</v>
      </c>
      <c r="AD1015" s="3">
        <v>1981</v>
      </c>
      <c r="AE1015" s="3">
        <v>13</v>
      </c>
      <c r="AF1015" s="54">
        <v>158</v>
      </c>
      <c r="AG1015" s="54">
        <v>1981</v>
      </c>
      <c r="AH1015" s="54">
        <v>10</v>
      </c>
      <c r="AI1015" s="3">
        <v>142</v>
      </c>
      <c r="AJ1015" s="3">
        <v>2020</v>
      </c>
      <c r="AK1015" s="3">
        <v>1</v>
      </c>
      <c r="AL1015" s="54">
        <v>137</v>
      </c>
      <c r="AM1015" s="54">
        <v>2014</v>
      </c>
      <c r="AN1015" s="54">
        <v>1</v>
      </c>
      <c r="AO1015" s="3">
        <v>105</v>
      </c>
      <c r="AP1015" s="3">
        <v>1985</v>
      </c>
      <c r="AQ1015" s="3">
        <v>1</v>
      </c>
    </row>
    <row r="1016" spans="1:43" x14ac:dyDescent="0.25">
      <c r="A1016" s="3">
        <v>26240170</v>
      </c>
      <c r="B1016" s="3" t="s">
        <v>3600</v>
      </c>
      <c r="C1016" s="3">
        <v>7.5625555560000004</v>
      </c>
      <c r="D1016" s="3">
        <v>-75.448555560000003</v>
      </c>
      <c r="E1016" s="3">
        <v>175</v>
      </c>
      <c r="F1016" s="3" t="s">
        <v>185</v>
      </c>
      <c r="G1016" s="3" t="s">
        <v>58</v>
      </c>
      <c r="H1016" s="54">
        <v>80</v>
      </c>
      <c r="I1016" s="54">
        <v>1993</v>
      </c>
      <c r="J1016" s="54">
        <v>22</v>
      </c>
      <c r="K1016" s="3">
        <v>80</v>
      </c>
      <c r="L1016" s="3">
        <v>1993</v>
      </c>
      <c r="M1016" s="3">
        <v>11</v>
      </c>
      <c r="N1016" s="54">
        <v>100</v>
      </c>
      <c r="O1016" s="54">
        <v>1986</v>
      </c>
      <c r="P1016" s="54">
        <v>30</v>
      </c>
      <c r="Q1016" s="3">
        <v>120</v>
      </c>
      <c r="R1016" s="3">
        <v>2022</v>
      </c>
      <c r="S1016" s="3">
        <v>21</v>
      </c>
      <c r="T1016" s="54">
        <v>170.9</v>
      </c>
      <c r="U1016" s="54">
        <v>1987</v>
      </c>
      <c r="V1016" s="54">
        <v>14</v>
      </c>
      <c r="W1016" s="3">
        <v>142.80000000000001</v>
      </c>
      <c r="X1016" s="3">
        <v>1985</v>
      </c>
      <c r="Y1016" s="3">
        <v>6</v>
      </c>
      <c r="Z1016" s="54">
        <v>120</v>
      </c>
      <c r="AA1016" s="54">
        <v>2010</v>
      </c>
      <c r="AB1016" s="54">
        <v>2</v>
      </c>
      <c r="AC1016" s="3">
        <v>136</v>
      </c>
      <c r="AD1016" s="3">
        <v>2007</v>
      </c>
      <c r="AE1016" s="3">
        <v>8</v>
      </c>
      <c r="AF1016" s="54">
        <v>140</v>
      </c>
      <c r="AG1016" s="54">
        <v>1984</v>
      </c>
      <c r="AH1016" s="54">
        <v>11</v>
      </c>
      <c r="AI1016" s="3">
        <v>134</v>
      </c>
      <c r="AJ1016" s="3">
        <v>1987</v>
      </c>
      <c r="AK1016" s="3">
        <v>26</v>
      </c>
      <c r="AL1016" s="54">
        <v>197.3</v>
      </c>
      <c r="AM1016" s="54">
        <v>1984</v>
      </c>
      <c r="AN1016" s="54">
        <v>3</v>
      </c>
      <c r="AO1016" s="3">
        <v>120</v>
      </c>
      <c r="AP1016" s="3">
        <v>1983</v>
      </c>
      <c r="AQ1016" s="3">
        <v>15</v>
      </c>
    </row>
    <row r="1017" spans="1:43" x14ac:dyDescent="0.25">
      <c r="A1017" s="3">
        <v>26250030</v>
      </c>
      <c r="B1017" s="3" t="s">
        <v>3601</v>
      </c>
      <c r="C1017" s="3">
        <v>7.5790555560000001</v>
      </c>
      <c r="D1017" s="3">
        <v>-75.34783333</v>
      </c>
      <c r="E1017" s="3">
        <v>95</v>
      </c>
      <c r="F1017" s="3" t="s">
        <v>106</v>
      </c>
      <c r="G1017" s="3" t="s">
        <v>58</v>
      </c>
      <c r="H1017" s="54">
        <v>160</v>
      </c>
      <c r="I1017" s="54">
        <v>1971</v>
      </c>
      <c r="J1017" s="54">
        <v>1</v>
      </c>
      <c r="K1017" s="3">
        <v>113</v>
      </c>
      <c r="L1017" s="3">
        <v>1996</v>
      </c>
      <c r="M1017" s="3">
        <v>12</v>
      </c>
      <c r="N1017" s="54">
        <v>123</v>
      </c>
      <c r="O1017" s="54">
        <v>1988</v>
      </c>
      <c r="P1017" s="54">
        <v>19</v>
      </c>
      <c r="Q1017" s="3">
        <v>170</v>
      </c>
      <c r="R1017" s="3">
        <v>1971</v>
      </c>
      <c r="S1017" s="3">
        <v>27</v>
      </c>
      <c r="T1017" s="54">
        <v>242</v>
      </c>
      <c r="U1017" s="54">
        <v>1971</v>
      </c>
      <c r="V1017" s="54">
        <v>13</v>
      </c>
      <c r="W1017" s="3">
        <v>175</v>
      </c>
      <c r="X1017" s="3">
        <v>1970</v>
      </c>
      <c r="Y1017" s="3">
        <v>15</v>
      </c>
      <c r="Z1017" s="54">
        <v>154</v>
      </c>
      <c r="AA1017" s="54">
        <v>2022</v>
      </c>
      <c r="AB1017" s="54">
        <v>3</v>
      </c>
      <c r="AC1017" s="3">
        <v>151</v>
      </c>
      <c r="AD1017" s="3">
        <v>2017</v>
      </c>
      <c r="AE1017" s="3">
        <v>10</v>
      </c>
      <c r="AF1017" s="54">
        <v>190</v>
      </c>
      <c r="AG1017" s="54">
        <v>1987</v>
      </c>
      <c r="AH1017" s="54">
        <v>2</v>
      </c>
      <c r="AI1017" s="3">
        <v>150</v>
      </c>
      <c r="AJ1017" s="3">
        <v>1975</v>
      </c>
      <c r="AK1017" s="3">
        <v>24</v>
      </c>
      <c r="AL1017" s="54">
        <v>162</v>
      </c>
      <c r="AM1017" s="54">
        <v>1970</v>
      </c>
      <c r="AN1017" s="54">
        <v>2</v>
      </c>
      <c r="AO1017" s="3">
        <v>200</v>
      </c>
      <c r="AP1017" s="3">
        <v>1970</v>
      </c>
      <c r="AQ1017" s="3">
        <v>8</v>
      </c>
    </row>
    <row r="1018" spans="1:43" x14ac:dyDescent="0.25">
      <c r="A1018" s="3">
        <v>26250060</v>
      </c>
      <c r="B1018" s="3" t="s">
        <v>3602</v>
      </c>
      <c r="C1018" s="3">
        <v>7.369916667</v>
      </c>
      <c r="D1018" s="3">
        <v>-75.327611110000007</v>
      </c>
      <c r="E1018" s="3">
        <v>125</v>
      </c>
      <c r="F1018" s="3" t="s">
        <v>197</v>
      </c>
      <c r="G1018" s="3" t="s">
        <v>58</v>
      </c>
      <c r="H1018" s="54">
        <v>151</v>
      </c>
      <c r="I1018" s="54">
        <v>2025</v>
      </c>
      <c r="J1018" s="54">
        <v>8</v>
      </c>
      <c r="K1018" s="3">
        <v>150</v>
      </c>
      <c r="L1018" s="3">
        <v>1986</v>
      </c>
      <c r="M1018" s="3">
        <v>7</v>
      </c>
      <c r="N1018" s="54">
        <v>135</v>
      </c>
      <c r="O1018" s="54">
        <v>2009</v>
      </c>
      <c r="P1018" s="54">
        <v>20</v>
      </c>
      <c r="Q1018" s="3">
        <v>182</v>
      </c>
      <c r="R1018" s="3">
        <v>1976</v>
      </c>
      <c r="S1018" s="3">
        <v>11</v>
      </c>
      <c r="T1018" s="54">
        <v>140</v>
      </c>
      <c r="U1018" s="54">
        <v>1972</v>
      </c>
      <c r="V1018" s="54">
        <v>20</v>
      </c>
      <c r="W1018" s="3">
        <v>183</v>
      </c>
      <c r="X1018" s="3">
        <v>1998</v>
      </c>
      <c r="Y1018" s="3">
        <v>19</v>
      </c>
      <c r="Z1018" s="54">
        <v>150</v>
      </c>
      <c r="AA1018" s="54">
        <v>1994</v>
      </c>
      <c r="AB1018" s="54">
        <v>23</v>
      </c>
      <c r="AC1018" s="3">
        <v>140</v>
      </c>
      <c r="AD1018" s="3">
        <v>2002</v>
      </c>
      <c r="AE1018" s="3">
        <v>2</v>
      </c>
      <c r="AF1018" s="54">
        <v>140</v>
      </c>
      <c r="AG1018" s="54">
        <v>1993</v>
      </c>
      <c r="AH1018" s="54">
        <v>14</v>
      </c>
      <c r="AI1018" s="3">
        <v>201</v>
      </c>
      <c r="AJ1018" s="3">
        <v>1975</v>
      </c>
      <c r="AK1018" s="3">
        <v>9</v>
      </c>
      <c r="AL1018" s="54">
        <v>181</v>
      </c>
      <c r="AM1018" s="54">
        <v>2003</v>
      </c>
      <c r="AN1018" s="54">
        <v>8</v>
      </c>
      <c r="AO1018" s="3">
        <v>203</v>
      </c>
      <c r="AP1018" s="3">
        <v>2003</v>
      </c>
      <c r="AQ1018" s="3">
        <v>1</v>
      </c>
    </row>
    <row r="1019" spans="1:43" x14ac:dyDescent="0.25">
      <c r="A1019" s="3">
        <v>26250110</v>
      </c>
      <c r="B1019" s="3" t="s">
        <v>3603</v>
      </c>
      <c r="C1019" s="3">
        <v>7.474111111</v>
      </c>
      <c r="D1019" s="3">
        <v>-75.264388890000006</v>
      </c>
      <c r="E1019" s="3">
        <v>190</v>
      </c>
      <c r="F1019" s="3" t="s">
        <v>185</v>
      </c>
      <c r="G1019" s="3" t="s">
        <v>58</v>
      </c>
      <c r="H1019" s="54">
        <v>130</v>
      </c>
      <c r="I1019" s="54">
        <v>1998</v>
      </c>
      <c r="J1019" s="54">
        <v>11</v>
      </c>
      <c r="K1019" s="3">
        <v>150</v>
      </c>
      <c r="L1019" s="3">
        <v>1999</v>
      </c>
      <c r="M1019" s="3">
        <v>17</v>
      </c>
      <c r="N1019" s="54">
        <v>160</v>
      </c>
      <c r="O1019" s="54">
        <v>2013</v>
      </c>
      <c r="P1019" s="54">
        <v>15</v>
      </c>
      <c r="Q1019" s="3">
        <v>158.5</v>
      </c>
      <c r="R1019" s="3">
        <v>1986</v>
      </c>
      <c r="S1019" s="3">
        <v>19</v>
      </c>
      <c r="T1019" s="54">
        <v>160</v>
      </c>
      <c r="U1019" s="54">
        <v>1987</v>
      </c>
      <c r="V1019" s="54">
        <v>21</v>
      </c>
      <c r="W1019" s="3">
        <v>198</v>
      </c>
      <c r="X1019" s="3">
        <v>1991</v>
      </c>
      <c r="Y1019" s="3">
        <v>20</v>
      </c>
      <c r="Z1019" s="54">
        <v>180</v>
      </c>
      <c r="AA1019" s="54">
        <v>2024</v>
      </c>
      <c r="AB1019" s="54">
        <v>5</v>
      </c>
      <c r="AC1019" s="3">
        <v>170</v>
      </c>
      <c r="AD1019" s="3">
        <v>1998</v>
      </c>
      <c r="AE1019" s="3">
        <v>28</v>
      </c>
      <c r="AF1019" s="54">
        <v>142</v>
      </c>
      <c r="AG1019" s="54">
        <v>1993</v>
      </c>
      <c r="AH1019" s="54">
        <v>24</v>
      </c>
      <c r="AI1019" s="3">
        <v>145</v>
      </c>
      <c r="AJ1019" s="3">
        <v>2005</v>
      </c>
      <c r="AK1019" s="3">
        <v>30</v>
      </c>
      <c r="AL1019" s="54">
        <v>193.1</v>
      </c>
      <c r="AM1019" s="54">
        <v>1987</v>
      </c>
      <c r="AN1019" s="54">
        <v>27</v>
      </c>
      <c r="AO1019" s="3">
        <v>153</v>
      </c>
      <c r="AP1019" s="3">
        <v>2000</v>
      </c>
      <c r="AQ1019" s="3">
        <v>24</v>
      </c>
    </row>
    <row r="1020" spans="1:43" x14ac:dyDescent="0.25">
      <c r="A1020" s="3">
        <v>26255020</v>
      </c>
      <c r="B1020" s="3" t="s">
        <v>3604</v>
      </c>
      <c r="C1020" s="3">
        <v>7.1572222219999997</v>
      </c>
      <c r="D1020" s="3">
        <v>-75.442274999999995</v>
      </c>
      <c r="E1020" s="3">
        <v>1131</v>
      </c>
      <c r="F1020" s="3" t="s">
        <v>197</v>
      </c>
      <c r="G1020" s="3" t="s">
        <v>58</v>
      </c>
      <c r="H1020" s="54">
        <v>119</v>
      </c>
      <c r="I1020" s="54">
        <v>2007</v>
      </c>
      <c r="J1020" s="54">
        <v>15</v>
      </c>
      <c r="K1020" s="3">
        <v>133</v>
      </c>
      <c r="L1020" s="3">
        <v>1999</v>
      </c>
      <c r="M1020" s="3">
        <v>9</v>
      </c>
      <c r="N1020" s="54">
        <v>150</v>
      </c>
      <c r="O1020" s="54">
        <v>2010</v>
      </c>
      <c r="P1020" s="54">
        <v>18</v>
      </c>
      <c r="Q1020" s="3">
        <v>136</v>
      </c>
      <c r="R1020" s="3">
        <v>2014</v>
      </c>
      <c r="S1020" s="3">
        <v>23</v>
      </c>
      <c r="T1020" s="54">
        <v>192.3</v>
      </c>
      <c r="U1020" s="54">
        <v>2002</v>
      </c>
      <c r="V1020" s="54">
        <v>24</v>
      </c>
      <c r="W1020" s="3">
        <v>135</v>
      </c>
      <c r="X1020" s="3">
        <v>2002</v>
      </c>
      <c r="Y1020" s="3">
        <v>17</v>
      </c>
      <c r="Z1020" s="54">
        <v>142.6</v>
      </c>
      <c r="AA1020" s="54">
        <v>1976</v>
      </c>
      <c r="AB1020" s="54">
        <v>4</v>
      </c>
      <c r="AC1020" s="3">
        <v>140</v>
      </c>
      <c r="AD1020" s="3">
        <v>2004</v>
      </c>
      <c r="AE1020" s="3">
        <v>4</v>
      </c>
      <c r="AF1020" s="54">
        <v>137</v>
      </c>
      <c r="AG1020" s="54">
        <v>1995</v>
      </c>
      <c r="AH1020" s="54">
        <v>13</v>
      </c>
      <c r="AI1020" s="3">
        <v>130</v>
      </c>
      <c r="AJ1020" s="3">
        <v>2019</v>
      </c>
      <c r="AK1020" s="3">
        <v>13</v>
      </c>
      <c r="AL1020" s="54">
        <v>139</v>
      </c>
      <c r="AM1020" s="54">
        <v>1984</v>
      </c>
      <c r="AN1020" s="54">
        <v>3</v>
      </c>
      <c r="AO1020" s="3">
        <v>120</v>
      </c>
      <c r="AP1020" s="3">
        <v>1988</v>
      </c>
      <c r="AQ1020" s="3">
        <v>15</v>
      </c>
    </row>
    <row r="1021" spans="1:43" x14ac:dyDescent="0.25">
      <c r="A1021" s="3">
        <v>27010770</v>
      </c>
      <c r="B1021" s="3" t="s">
        <v>3605</v>
      </c>
      <c r="C1021" s="3">
        <v>6.1783333330000003</v>
      </c>
      <c r="D1021" s="3">
        <v>-75.705083329999994</v>
      </c>
      <c r="E1021" s="3">
        <v>2227</v>
      </c>
      <c r="F1021" s="3" t="s">
        <v>1279</v>
      </c>
      <c r="G1021" s="3" t="s">
        <v>58</v>
      </c>
      <c r="H1021" s="54">
        <v>120</v>
      </c>
      <c r="I1021" s="54">
        <v>1976</v>
      </c>
      <c r="J1021" s="54">
        <v>1</v>
      </c>
      <c r="K1021" s="3">
        <v>62</v>
      </c>
      <c r="L1021" s="3">
        <v>1975</v>
      </c>
      <c r="M1021" s="3">
        <v>25</v>
      </c>
      <c r="N1021" s="54">
        <v>129</v>
      </c>
      <c r="O1021" s="54">
        <v>1978</v>
      </c>
      <c r="P1021" s="54">
        <v>31</v>
      </c>
      <c r="Q1021" s="3">
        <v>130</v>
      </c>
      <c r="R1021" s="3">
        <v>1980</v>
      </c>
      <c r="S1021" s="3">
        <v>2</v>
      </c>
      <c r="T1021" s="54">
        <v>151</v>
      </c>
      <c r="U1021" s="54">
        <v>1977</v>
      </c>
      <c r="V1021" s="54">
        <v>18</v>
      </c>
      <c r="W1021" s="3">
        <v>116</v>
      </c>
      <c r="X1021" s="3">
        <v>1997</v>
      </c>
      <c r="Y1021" s="3">
        <v>11</v>
      </c>
      <c r="Z1021" s="54">
        <v>98</v>
      </c>
      <c r="AA1021" s="54">
        <v>2012</v>
      </c>
      <c r="AB1021" s="54">
        <v>12</v>
      </c>
      <c r="AC1021" s="3">
        <v>160</v>
      </c>
      <c r="AD1021" s="3">
        <v>1988</v>
      </c>
      <c r="AE1021" s="3">
        <v>20</v>
      </c>
      <c r="AF1021" s="54">
        <v>210</v>
      </c>
      <c r="AG1021" s="54">
        <v>1974</v>
      </c>
      <c r="AH1021" s="54">
        <v>30</v>
      </c>
      <c r="AI1021" s="3">
        <v>109</v>
      </c>
      <c r="AJ1021" s="3">
        <v>1981</v>
      </c>
      <c r="AK1021" s="3">
        <v>14</v>
      </c>
      <c r="AL1021" s="54">
        <v>113</v>
      </c>
      <c r="AM1021" s="54">
        <v>1998</v>
      </c>
      <c r="AN1021" s="54">
        <v>12</v>
      </c>
      <c r="AO1021" s="3">
        <v>86</v>
      </c>
      <c r="AP1021" s="3">
        <v>1975</v>
      </c>
      <c r="AQ1021" s="3">
        <v>5</v>
      </c>
    </row>
    <row r="1022" spans="1:43" x14ac:dyDescent="0.25">
      <c r="A1022" s="3">
        <v>27010800</v>
      </c>
      <c r="B1022" s="3" t="s">
        <v>3606</v>
      </c>
      <c r="C1022" s="3">
        <v>6.3997222220000003</v>
      </c>
      <c r="D1022" s="3">
        <v>-75.607222219999997</v>
      </c>
      <c r="E1022" s="3">
        <v>2600</v>
      </c>
      <c r="F1022" s="3" t="s">
        <v>128</v>
      </c>
      <c r="G1022" s="3" t="s">
        <v>58</v>
      </c>
      <c r="H1022" s="54">
        <v>50</v>
      </c>
      <c r="I1022" s="54">
        <v>1974</v>
      </c>
      <c r="J1022" s="54">
        <v>20</v>
      </c>
      <c r="K1022" s="3">
        <v>57</v>
      </c>
      <c r="L1022" s="3">
        <v>2014</v>
      </c>
      <c r="M1022" s="3">
        <v>27</v>
      </c>
      <c r="N1022" s="54">
        <v>56</v>
      </c>
      <c r="O1022" s="54">
        <v>1973</v>
      </c>
      <c r="P1022" s="54">
        <v>8</v>
      </c>
      <c r="Q1022" s="3">
        <v>130</v>
      </c>
      <c r="R1022" s="3">
        <v>1975</v>
      </c>
      <c r="S1022" s="3">
        <v>8</v>
      </c>
      <c r="T1022" s="54">
        <v>94</v>
      </c>
      <c r="U1022" s="54">
        <v>2010</v>
      </c>
      <c r="V1022" s="54">
        <v>12</v>
      </c>
      <c r="W1022" s="3">
        <v>117</v>
      </c>
      <c r="X1022" s="3">
        <v>2002</v>
      </c>
      <c r="Y1022" s="3">
        <v>10</v>
      </c>
      <c r="Z1022" s="54">
        <v>77</v>
      </c>
      <c r="AA1022" s="54">
        <v>2006</v>
      </c>
      <c r="AB1022" s="54">
        <v>26</v>
      </c>
      <c r="AC1022" s="3">
        <v>81</v>
      </c>
      <c r="AD1022" s="3">
        <v>2012</v>
      </c>
      <c r="AE1022" s="3">
        <v>11</v>
      </c>
      <c r="AF1022" s="54">
        <v>80</v>
      </c>
      <c r="AG1022" s="54">
        <v>1999</v>
      </c>
      <c r="AH1022" s="54">
        <v>25</v>
      </c>
      <c r="AI1022" s="3">
        <v>67</v>
      </c>
      <c r="AJ1022" s="3">
        <v>2011</v>
      </c>
      <c r="AK1022" s="3">
        <v>26</v>
      </c>
      <c r="AL1022" s="54">
        <v>64</v>
      </c>
      <c r="AM1022" s="54">
        <v>2010</v>
      </c>
      <c r="AN1022" s="54">
        <v>12</v>
      </c>
      <c r="AO1022" s="3">
        <v>55</v>
      </c>
      <c r="AP1022" s="3">
        <v>2010</v>
      </c>
      <c r="AQ1022" s="3">
        <v>7</v>
      </c>
    </row>
    <row r="1023" spans="1:43" x14ac:dyDescent="0.25">
      <c r="A1023" s="3">
        <v>27010810</v>
      </c>
      <c r="B1023" s="3" t="s">
        <v>3607</v>
      </c>
      <c r="C1023" s="3">
        <v>6.1968888890000002</v>
      </c>
      <c r="D1023" s="3">
        <v>-75.516750000000002</v>
      </c>
      <c r="E1023" s="3">
        <v>2707</v>
      </c>
      <c r="F1023" s="3" t="s">
        <v>61</v>
      </c>
      <c r="G1023" s="3" t="s">
        <v>58</v>
      </c>
      <c r="H1023" s="54">
        <v>85</v>
      </c>
      <c r="I1023" s="54">
        <v>1997</v>
      </c>
      <c r="J1023" s="54">
        <v>23</v>
      </c>
      <c r="K1023" s="3">
        <v>63</v>
      </c>
      <c r="L1023" s="3">
        <v>1999</v>
      </c>
      <c r="M1023" s="3">
        <v>21</v>
      </c>
      <c r="N1023" s="54">
        <v>79</v>
      </c>
      <c r="O1023" s="54">
        <v>1999</v>
      </c>
      <c r="P1023" s="54">
        <v>15</v>
      </c>
      <c r="Q1023" s="3">
        <v>80</v>
      </c>
      <c r="R1023" s="3">
        <v>2000</v>
      </c>
      <c r="S1023" s="3">
        <v>3</v>
      </c>
      <c r="T1023" s="54">
        <v>109</v>
      </c>
      <c r="U1023" s="54">
        <v>2018</v>
      </c>
      <c r="V1023" s="54">
        <v>19</v>
      </c>
      <c r="W1023" s="3">
        <v>99</v>
      </c>
      <c r="X1023" s="3">
        <v>1984</v>
      </c>
      <c r="Y1023" s="3">
        <v>11</v>
      </c>
      <c r="Z1023" s="54">
        <v>80</v>
      </c>
      <c r="AA1023" s="54">
        <v>1991</v>
      </c>
      <c r="AB1023" s="54">
        <v>29</v>
      </c>
      <c r="AC1023" s="3">
        <v>86</v>
      </c>
      <c r="AD1023" s="3">
        <v>2010</v>
      </c>
      <c r="AE1023" s="3">
        <v>27</v>
      </c>
      <c r="AF1023" s="54">
        <v>98</v>
      </c>
      <c r="AG1023" s="54">
        <v>2000</v>
      </c>
      <c r="AH1023" s="54">
        <v>3</v>
      </c>
      <c r="AI1023" s="3">
        <v>92</v>
      </c>
      <c r="AJ1023" s="3">
        <v>2002</v>
      </c>
      <c r="AK1023" s="3">
        <v>25</v>
      </c>
      <c r="AL1023" s="54">
        <v>93</v>
      </c>
      <c r="AM1023" s="54">
        <v>1970</v>
      </c>
      <c r="AN1023" s="54">
        <v>7</v>
      </c>
      <c r="AO1023" s="3">
        <v>97</v>
      </c>
      <c r="AP1023" s="3">
        <v>1992</v>
      </c>
      <c r="AQ1023" s="3">
        <v>1</v>
      </c>
    </row>
    <row r="1024" spans="1:43" x14ac:dyDescent="0.25">
      <c r="A1024" s="3">
        <v>27010820</v>
      </c>
      <c r="B1024" s="3" t="s">
        <v>3608</v>
      </c>
      <c r="C1024" s="3">
        <v>6.3683333329999998</v>
      </c>
      <c r="D1024" s="3">
        <v>-75.453611109999997</v>
      </c>
      <c r="E1024" s="3">
        <v>1600</v>
      </c>
      <c r="F1024" s="3" t="s">
        <v>132</v>
      </c>
      <c r="G1024" s="3" t="s">
        <v>58</v>
      </c>
      <c r="H1024" s="54">
        <v>68</v>
      </c>
      <c r="I1024" s="54">
        <v>2020</v>
      </c>
      <c r="J1024" s="54">
        <v>22</v>
      </c>
      <c r="K1024" s="3">
        <v>79</v>
      </c>
      <c r="L1024" s="3">
        <v>2021</v>
      </c>
      <c r="M1024" s="3">
        <v>18</v>
      </c>
      <c r="N1024" s="54">
        <v>86</v>
      </c>
      <c r="O1024" s="54">
        <v>2025</v>
      </c>
      <c r="P1024" s="54">
        <v>17</v>
      </c>
      <c r="Q1024" s="3">
        <v>120</v>
      </c>
      <c r="R1024" s="3">
        <v>2025</v>
      </c>
      <c r="S1024" s="3">
        <v>30</v>
      </c>
      <c r="T1024" s="54">
        <v>126</v>
      </c>
      <c r="U1024" s="54">
        <v>2025</v>
      </c>
      <c r="V1024" s="54">
        <v>5</v>
      </c>
      <c r="W1024" s="3">
        <v>115</v>
      </c>
      <c r="X1024" s="3">
        <v>2000</v>
      </c>
      <c r="Y1024" s="3">
        <v>23</v>
      </c>
      <c r="Z1024" s="54">
        <v>83</v>
      </c>
      <c r="AA1024" s="54">
        <v>2022</v>
      </c>
      <c r="AB1024" s="54">
        <v>27</v>
      </c>
      <c r="AC1024" s="3">
        <v>90</v>
      </c>
      <c r="AD1024" s="3">
        <v>2004</v>
      </c>
      <c r="AE1024" s="3">
        <v>26</v>
      </c>
      <c r="AF1024" s="54">
        <v>84</v>
      </c>
      <c r="AG1024" s="54">
        <v>1974</v>
      </c>
      <c r="AH1024" s="54">
        <v>29</v>
      </c>
      <c r="AI1024" s="3">
        <v>94</v>
      </c>
      <c r="AJ1024" s="3">
        <v>2023</v>
      </c>
      <c r="AK1024" s="3">
        <v>31</v>
      </c>
      <c r="AL1024" s="54">
        <v>161</v>
      </c>
      <c r="AM1024" s="54">
        <v>1974</v>
      </c>
      <c r="AN1024" s="54">
        <v>21</v>
      </c>
      <c r="AO1024" s="3">
        <v>93</v>
      </c>
      <c r="AP1024" s="3">
        <v>2024</v>
      </c>
      <c r="AQ1024" s="3">
        <v>14</v>
      </c>
    </row>
    <row r="1025" spans="1:43" x14ac:dyDescent="0.25">
      <c r="A1025" s="3">
        <v>27010830</v>
      </c>
      <c r="B1025" s="3" t="s">
        <v>3609</v>
      </c>
      <c r="C1025" s="3">
        <v>6.5632222220000003</v>
      </c>
      <c r="D1025" s="3">
        <v>-75.515749999999997</v>
      </c>
      <c r="E1025" s="3">
        <v>2320</v>
      </c>
      <c r="F1025" s="3" t="s">
        <v>1274</v>
      </c>
      <c r="G1025" s="3" t="s">
        <v>58</v>
      </c>
      <c r="H1025" s="54">
        <v>35</v>
      </c>
      <c r="I1025" s="54">
        <v>1996</v>
      </c>
      <c r="J1025" s="54">
        <v>20</v>
      </c>
      <c r="K1025" s="3">
        <v>60</v>
      </c>
      <c r="L1025" s="3">
        <v>2019</v>
      </c>
      <c r="M1025" s="3">
        <v>20</v>
      </c>
      <c r="N1025" s="54">
        <v>49</v>
      </c>
      <c r="O1025" s="54">
        <v>1982</v>
      </c>
      <c r="P1025" s="54">
        <v>24</v>
      </c>
      <c r="Q1025" s="3">
        <v>57</v>
      </c>
      <c r="R1025" s="3">
        <v>1972</v>
      </c>
      <c r="S1025" s="3">
        <v>18</v>
      </c>
      <c r="T1025" s="54">
        <v>66</v>
      </c>
      <c r="U1025" s="54">
        <v>1973</v>
      </c>
      <c r="V1025" s="54">
        <v>14</v>
      </c>
      <c r="W1025" s="3">
        <v>90</v>
      </c>
      <c r="X1025" s="3">
        <v>1972</v>
      </c>
      <c r="Y1025" s="3">
        <v>13</v>
      </c>
      <c r="Z1025" s="54">
        <v>70</v>
      </c>
      <c r="AA1025" s="54">
        <v>1996</v>
      </c>
      <c r="AB1025" s="54">
        <v>20</v>
      </c>
      <c r="AC1025" s="3">
        <v>83</v>
      </c>
      <c r="AD1025" s="3">
        <v>1977</v>
      </c>
      <c r="AE1025" s="3">
        <v>4</v>
      </c>
      <c r="AF1025" s="54">
        <v>120</v>
      </c>
      <c r="AG1025" s="54">
        <v>1974</v>
      </c>
      <c r="AH1025" s="54">
        <v>21</v>
      </c>
      <c r="AI1025" s="3">
        <v>127</v>
      </c>
      <c r="AJ1025" s="3">
        <v>1987</v>
      </c>
      <c r="AK1025" s="3">
        <v>3</v>
      </c>
      <c r="AL1025" s="54">
        <v>80</v>
      </c>
      <c r="AM1025" s="54">
        <v>1973</v>
      </c>
      <c r="AN1025" s="54">
        <v>30</v>
      </c>
      <c r="AO1025" s="3">
        <v>51</v>
      </c>
      <c r="AP1025" s="3">
        <v>1972</v>
      </c>
      <c r="AQ1025" s="3">
        <v>20</v>
      </c>
    </row>
    <row r="1026" spans="1:43" x14ac:dyDescent="0.25">
      <c r="A1026" s="3">
        <v>27010840</v>
      </c>
      <c r="B1026" s="3" t="s">
        <v>3610</v>
      </c>
      <c r="C1026" s="3">
        <v>6.6020000000000003</v>
      </c>
      <c r="D1026" s="3">
        <v>-75.246527779999994</v>
      </c>
      <c r="E1026" s="3">
        <v>1900</v>
      </c>
      <c r="F1026" s="3" t="s">
        <v>3611</v>
      </c>
      <c r="G1026" s="3" t="s">
        <v>58</v>
      </c>
      <c r="H1026" s="54">
        <v>86</v>
      </c>
      <c r="I1026" s="54">
        <v>1979</v>
      </c>
      <c r="J1026" s="54">
        <v>22</v>
      </c>
      <c r="K1026" s="3">
        <v>125</v>
      </c>
      <c r="L1026" s="3">
        <v>1977</v>
      </c>
      <c r="M1026" s="3">
        <v>12</v>
      </c>
      <c r="N1026" s="54">
        <v>105</v>
      </c>
      <c r="O1026" s="54">
        <v>1982</v>
      </c>
      <c r="P1026" s="54">
        <v>18</v>
      </c>
      <c r="Q1026" s="3">
        <v>110</v>
      </c>
      <c r="R1026" s="3">
        <v>1976</v>
      </c>
      <c r="S1026" s="3">
        <v>29</v>
      </c>
      <c r="T1026" s="54">
        <v>150</v>
      </c>
      <c r="U1026" s="54">
        <v>2007</v>
      </c>
      <c r="V1026" s="54">
        <v>9</v>
      </c>
      <c r="W1026" s="3">
        <v>114</v>
      </c>
      <c r="X1026" s="3">
        <v>2014</v>
      </c>
      <c r="Y1026" s="3">
        <v>9</v>
      </c>
      <c r="Z1026" s="54">
        <v>125</v>
      </c>
      <c r="AA1026" s="54">
        <v>1995</v>
      </c>
      <c r="AB1026" s="54">
        <v>27</v>
      </c>
      <c r="AC1026" s="3">
        <v>130</v>
      </c>
      <c r="AD1026" s="3">
        <v>1995</v>
      </c>
      <c r="AE1026" s="3">
        <v>22</v>
      </c>
      <c r="AF1026" s="54">
        <v>150</v>
      </c>
      <c r="AG1026" s="54">
        <v>1982</v>
      </c>
      <c r="AH1026" s="54">
        <v>4</v>
      </c>
      <c r="AI1026" s="3">
        <v>110</v>
      </c>
      <c r="AJ1026" s="3">
        <v>1974</v>
      </c>
      <c r="AK1026" s="3">
        <v>27</v>
      </c>
      <c r="AL1026" s="54">
        <v>97</v>
      </c>
      <c r="AM1026" s="54">
        <v>1977</v>
      </c>
      <c r="AN1026" s="54">
        <v>16</v>
      </c>
      <c r="AO1026" s="3">
        <v>115</v>
      </c>
      <c r="AP1026" s="3">
        <v>1978</v>
      </c>
      <c r="AQ1026" s="3">
        <v>14</v>
      </c>
    </row>
    <row r="1027" spans="1:43" x14ac:dyDescent="0.25">
      <c r="A1027" s="3">
        <v>27010870</v>
      </c>
      <c r="B1027" s="3" t="s">
        <v>3612</v>
      </c>
      <c r="C1027" s="3">
        <v>6.6091666670000002</v>
      </c>
      <c r="D1027" s="3">
        <v>-75.668333329999996</v>
      </c>
      <c r="E1027" s="3">
        <v>2540</v>
      </c>
      <c r="F1027" s="3" t="s">
        <v>143</v>
      </c>
      <c r="G1027" s="3" t="s">
        <v>58</v>
      </c>
      <c r="H1027" s="54">
        <v>60.4</v>
      </c>
      <c r="I1027" s="54">
        <v>2007</v>
      </c>
      <c r="J1027" s="54">
        <v>19</v>
      </c>
      <c r="K1027" s="3">
        <v>65</v>
      </c>
      <c r="L1027" s="3">
        <v>2019</v>
      </c>
      <c r="M1027" s="3">
        <v>20</v>
      </c>
      <c r="N1027" s="54">
        <v>55</v>
      </c>
      <c r="O1027" s="54">
        <v>2016</v>
      </c>
      <c r="P1027" s="54">
        <v>29</v>
      </c>
      <c r="Q1027" s="3">
        <v>76</v>
      </c>
      <c r="R1027" s="3">
        <v>1985</v>
      </c>
      <c r="S1027" s="3">
        <v>21</v>
      </c>
      <c r="T1027" s="54">
        <v>80</v>
      </c>
      <c r="U1027" s="54">
        <v>1989</v>
      </c>
      <c r="V1027" s="54">
        <v>6</v>
      </c>
      <c r="W1027" s="3">
        <v>85</v>
      </c>
      <c r="X1027" s="3">
        <v>1978</v>
      </c>
      <c r="Y1027" s="3">
        <v>29</v>
      </c>
      <c r="Z1027" s="54">
        <v>65</v>
      </c>
      <c r="AA1027" s="54">
        <v>1974</v>
      </c>
      <c r="AB1027" s="54">
        <v>16</v>
      </c>
      <c r="AC1027" s="3">
        <v>55</v>
      </c>
      <c r="AD1027" s="3">
        <v>1973</v>
      </c>
      <c r="AE1027" s="3">
        <v>27</v>
      </c>
      <c r="AF1027" s="54">
        <v>72</v>
      </c>
      <c r="AG1027" s="54">
        <v>1977</v>
      </c>
      <c r="AH1027" s="54">
        <v>23</v>
      </c>
      <c r="AI1027" s="3">
        <v>142.5</v>
      </c>
      <c r="AJ1027" s="3">
        <v>2011</v>
      </c>
      <c r="AK1027" s="3">
        <v>1</v>
      </c>
      <c r="AL1027" s="54">
        <v>67</v>
      </c>
      <c r="AM1027" s="54">
        <v>2020</v>
      </c>
      <c r="AN1027" s="54">
        <v>4</v>
      </c>
      <c r="AO1027" s="3">
        <v>60</v>
      </c>
      <c r="AP1027" s="3">
        <v>1973</v>
      </c>
      <c r="AQ1027" s="3">
        <v>1</v>
      </c>
    </row>
    <row r="1028" spans="1:43" x14ac:dyDescent="0.25">
      <c r="A1028" s="3">
        <v>27010880</v>
      </c>
      <c r="B1028" s="3" t="s">
        <v>3613</v>
      </c>
      <c r="C1028" s="3">
        <v>6.7028611109999998</v>
      </c>
      <c r="D1028" s="3">
        <v>-75.392222219999994</v>
      </c>
      <c r="E1028" s="3">
        <v>2630</v>
      </c>
      <c r="F1028" s="3" t="s">
        <v>3611</v>
      </c>
      <c r="G1028" s="3" t="s">
        <v>58</v>
      </c>
      <c r="H1028" s="54">
        <v>49</v>
      </c>
      <c r="I1028" s="54">
        <v>2012</v>
      </c>
      <c r="J1028" s="54">
        <v>13</v>
      </c>
      <c r="K1028" s="3">
        <v>80</v>
      </c>
      <c r="L1028" s="3">
        <v>2014</v>
      </c>
      <c r="M1028" s="3">
        <v>25</v>
      </c>
      <c r="N1028" s="54">
        <v>102</v>
      </c>
      <c r="O1028" s="54">
        <v>1985</v>
      </c>
      <c r="P1028" s="54">
        <v>28</v>
      </c>
      <c r="Q1028" s="3">
        <v>76</v>
      </c>
      <c r="R1028" s="3">
        <v>1995</v>
      </c>
      <c r="S1028" s="3">
        <v>25</v>
      </c>
      <c r="T1028" s="54">
        <v>91</v>
      </c>
      <c r="U1028" s="54">
        <v>1994</v>
      </c>
      <c r="V1028" s="54">
        <v>22</v>
      </c>
      <c r="W1028" s="3">
        <v>95</v>
      </c>
      <c r="X1028" s="3">
        <v>2000</v>
      </c>
      <c r="Y1028" s="3">
        <v>21</v>
      </c>
      <c r="Z1028" s="54">
        <v>80</v>
      </c>
      <c r="AA1028" s="54">
        <v>2005</v>
      </c>
      <c r="AB1028" s="54">
        <v>19</v>
      </c>
      <c r="AC1028" s="3">
        <v>70</v>
      </c>
      <c r="AD1028" s="3">
        <v>1976</v>
      </c>
      <c r="AE1028" s="3">
        <v>15</v>
      </c>
      <c r="AF1028" s="54">
        <v>81</v>
      </c>
      <c r="AG1028" s="54">
        <v>1993</v>
      </c>
      <c r="AH1028" s="54">
        <v>9</v>
      </c>
      <c r="AI1028" s="3">
        <v>90</v>
      </c>
      <c r="AJ1028" s="3">
        <v>1987</v>
      </c>
      <c r="AK1028" s="3">
        <v>20</v>
      </c>
      <c r="AL1028" s="54">
        <v>61</v>
      </c>
      <c r="AM1028" s="54">
        <v>2006</v>
      </c>
      <c r="AN1028" s="54">
        <v>15</v>
      </c>
      <c r="AO1028" s="3">
        <v>51</v>
      </c>
      <c r="AP1028" s="3">
        <v>2002</v>
      </c>
      <c r="AQ1028" s="3">
        <v>17</v>
      </c>
    </row>
    <row r="1029" spans="1:43" x14ac:dyDescent="0.25">
      <c r="A1029" s="3">
        <v>27010890</v>
      </c>
      <c r="B1029" s="3" t="s">
        <v>3614</v>
      </c>
      <c r="C1029" s="3">
        <v>6.9589999999999996</v>
      </c>
      <c r="D1029" s="3">
        <v>-75.038361109999997</v>
      </c>
      <c r="E1029" s="3">
        <v>1550</v>
      </c>
      <c r="F1029" s="3" t="s">
        <v>1237</v>
      </c>
      <c r="G1029" s="3" t="s">
        <v>58</v>
      </c>
      <c r="H1029" s="54">
        <v>90</v>
      </c>
      <c r="I1029" s="54">
        <v>2021</v>
      </c>
      <c r="J1029" s="54">
        <v>9</v>
      </c>
      <c r="K1029" s="3">
        <v>130</v>
      </c>
      <c r="L1029" s="3">
        <v>1978</v>
      </c>
      <c r="M1029" s="3">
        <v>5</v>
      </c>
      <c r="N1029" s="54">
        <v>132</v>
      </c>
      <c r="O1029" s="54">
        <v>1976</v>
      </c>
      <c r="P1029" s="54">
        <v>18</v>
      </c>
      <c r="Q1029" s="3">
        <v>150</v>
      </c>
      <c r="R1029" s="3">
        <v>1975</v>
      </c>
      <c r="S1029" s="3">
        <v>3</v>
      </c>
      <c r="T1029" s="54">
        <v>163</v>
      </c>
      <c r="U1029" s="54">
        <v>2007</v>
      </c>
      <c r="V1029" s="54">
        <v>24</v>
      </c>
      <c r="W1029" s="3">
        <v>140</v>
      </c>
      <c r="X1029" s="3">
        <v>1975</v>
      </c>
      <c r="Y1029" s="3">
        <v>4</v>
      </c>
      <c r="Z1029" s="54">
        <v>139</v>
      </c>
      <c r="AA1029" s="54">
        <v>2011</v>
      </c>
      <c r="AB1029" s="54">
        <v>12</v>
      </c>
      <c r="AC1029" s="3">
        <v>135</v>
      </c>
      <c r="AD1029" s="3">
        <v>1975</v>
      </c>
      <c r="AE1029" s="3">
        <v>31</v>
      </c>
      <c r="AF1029" s="54">
        <v>148</v>
      </c>
      <c r="AG1029" s="54">
        <v>2010</v>
      </c>
      <c r="AH1029" s="54">
        <v>6</v>
      </c>
      <c r="AI1029" s="3">
        <v>159</v>
      </c>
      <c r="AJ1029" s="3">
        <v>1992</v>
      </c>
      <c r="AK1029" s="3">
        <v>5</v>
      </c>
      <c r="AL1029" s="54">
        <v>170</v>
      </c>
      <c r="AM1029" s="54">
        <v>1978</v>
      </c>
      <c r="AN1029" s="54">
        <v>12</v>
      </c>
      <c r="AO1029" s="3">
        <v>101</v>
      </c>
      <c r="AP1029" s="3">
        <v>1998</v>
      </c>
      <c r="AQ1029" s="3">
        <v>27</v>
      </c>
    </row>
    <row r="1030" spans="1:43" x14ac:dyDescent="0.25">
      <c r="A1030" s="3">
        <v>27010900</v>
      </c>
      <c r="B1030" s="3" t="s">
        <v>3615</v>
      </c>
      <c r="C1030" s="3">
        <v>6.6789610000000001</v>
      </c>
      <c r="D1030" s="3">
        <v>-75.219806000000005</v>
      </c>
      <c r="E1030" s="3">
        <v>1850</v>
      </c>
      <c r="F1030" s="3" t="s">
        <v>148</v>
      </c>
      <c r="G1030" s="3" t="s">
        <v>58</v>
      </c>
      <c r="H1030" s="54">
        <v>80</v>
      </c>
      <c r="I1030" s="54">
        <v>2019</v>
      </c>
      <c r="J1030" s="54">
        <v>20</v>
      </c>
      <c r="K1030" s="3">
        <v>72</v>
      </c>
      <c r="L1030" s="3">
        <v>1997</v>
      </c>
      <c r="M1030" s="3">
        <v>11</v>
      </c>
      <c r="N1030" s="54">
        <v>99</v>
      </c>
      <c r="O1030" s="54">
        <v>1998</v>
      </c>
      <c r="P1030" s="54">
        <v>29</v>
      </c>
      <c r="Q1030" s="3">
        <v>112</v>
      </c>
      <c r="R1030" s="3">
        <v>2025</v>
      </c>
      <c r="S1030" s="3">
        <v>3</v>
      </c>
      <c r="T1030" s="54">
        <v>137</v>
      </c>
      <c r="U1030" s="54">
        <v>2018</v>
      </c>
      <c r="V1030" s="54">
        <v>19</v>
      </c>
      <c r="W1030" s="3">
        <v>110</v>
      </c>
      <c r="X1030" s="3">
        <v>1985</v>
      </c>
      <c r="Y1030" s="3">
        <v>1</v>
      </c>
      <c r="Z1030" s="54">
        <v>95</v>
      </c>
      <c r="AA1030" s="54">
        <v>1992</v>
      </c>
      <c r="AB1030" s="54">
        <v>14</v>
      </c>
      <c r="AC1030" s="3">
        <v>97</v>
      </c>
      <c r="AD1030" s="3">
        <v>2018</v>
      </c>
      <c r="AE1030" s="3">
        <v>21</v>
      </c>
      <c r="AF1030" s="54">
        <v>110</v>
      </c>
      <c r="AG1030" s="54">
        <v>1989</v>
      </c>
      <c r="AH1030" s="54">
        <v>8</v>
      </c>
      <c r="AI1030" s="3">
        <v>109</v>
      </c>
      <c r="AJ1030" s="3">
        <v>2003</v>
      </c>
      <c r="AK1030" s="3">
        <v>19</v>
      </c>
      <c r="AL1030" s="54">
        <v>98</v>
      </c>
      <c r="AM1030" s="54">
        <v>1987</v>
      </c>
      <c r="AN1030" s="54">
        <v>5</v>
      </c>
      <c r="AO1030" s="3">
        <v>98</v>
      </c>
      <c r="AP1030" s="3">
        <v>2006</v>
      </c>
      <c r="AQ1030" s="3">
        <v>6</v>
      </c>
    </row>
    <row r="1031" spans="1:43" x14ac:dyDescent="0.25">
      <c r="A1031" s="3">
        <v>27010960</v>
      </c>
      <c r="B1031" s="3" t="s">
        <v>3616</v>
      </c>
      <c r="C1031" s="3">
        <v>6.8986111110000001</v>
      </c>
      <c r="D1031" s="3">
        <v>-74.902138890000003</v>
      </c>
      <c r="E1031" s="3">
        <v>1100</v>
      </c>
      <c r="F1031" s="3" t="s">
        <v>1237</v>
      </c>
      <c r="G1031" s="3" t="s">
        <v>58</v>
      </c>
      <c r="H1031" s="54">
        <v>94</v>
      </c>
      <c r="I1031" s="54">
        <v>2020</v>
      </c>
      <c r="J1031" s="54">
        <v>21</v>
      </c>
      <c r="K1031" s="3">
        <v>93</v>
      </c>
      <c r="L1031" s="3">
        <v>2023</v>
      </c>
      <c r="M1031" s="3">
        <v>20</v>
      </c>
      <c r="N1031" s="54">
        <v>130</v>
      </c>
      <c r="O1031" s="54">
        <v>2012</v>
      </c>
      <c r="P1031" s="54">
        <v>4</v>
      </c>
      <c r="Q1031" s="3">
        <v>132</v>
      </c>
      <c r="R1031" s="3">
        <v>2006</v>
      </c>
      <c r="S1031" s="3">
        <v>3</v>
      </c>
      <c r="T1031" s="54">
        <v>145</v>
      </c>
      <c r="U1031" s="54">
        <v>1987</v>
      </c>
      <c r="V1031" s="54">
        <v>13</v>
      </c>
      <c r="W1031" s="3">
        <v>115</v>
      </c>
      <c r="X1031" s="3">
        <v>2023</v>
      </c>
      <c r="Y1031" s="3">
        <v>11</v>
      </c>
      <c r="Z1031" s="54">
        <v>134</v>
      </c>
      <c r="AA1031" s="54">
        <v>2011</v>
      </c>
      <c r="AB1031" s="54">
        <v>12</v>
      </c>
      <c r="AC1031" s="3">
        <v>210.2</v>
      </c>
      <c r="AD1031" s="3">
        <v>2005</v>
      </c>
      <c r="AE1031" s="3">
        <v>20</v>
      </c>
      <c r="AF1031" s="54">
        <v>134</v>
      </c>
      <c r="AG1031" s="54">
        <v>2010</v>
      </c>
      <c r="AH1031" s="54">
        <v>6</v>
      </c>
      <c r="AI1031" s="3">
        <v>150</v>
      </c>
      <c r="AJ1031" s="3">
        <v>2016</v>
      </c>
      <c r="AK1031" s="3">
        <v>29</v>
      </c>
      <c r="AL1031" s="54">
        <v>150</v>
      </c>
      <c r="AM1031" s="54">
        <v>1987</v>
      </c>
      <c r="AN1031" s="54">
        <v>30</v>
      </c>
      <c r="AO1031" s="3">
        <v>96</v>
      </c>
      <c r="AP1031" s="3">
        <v>2019</v>
      </c>
      <c r="AQ1031" s="3">
        <v>19</v>
      </c>
    </row>
    <row r="1032" spans="1:43" x14ac:dyDescent="0.25">
      <c r="A1032" s="3">
        <v>27011100</v>
      </c>
      <c r="B1032" s="3" t="s">
        <v>3617</v>
      </c>
      <c r="C1032" s="3">
        <v>7.1588055559999999</v>
      </c>
      <c r="D1032" s="3">
        <v>-74.821833330000004</v>
      </c>
      <c r="E1032" s="3">
        <v>600</v>
      </c>
      <c r="F1032" s="3" t="s">
        <v>1318</v>
      </c>
      <c r="G1032" s="3" t="s">
        <v>58</v>
      </c>
      <c r="H1032" s="54">
        <v>109</v>
      </c>
      <c r="I1032" s="54">
        <v>1993</v>
      </c>
      <c r="J1032" s="54">
        <v>4</v>
      </c>
      <c r="K1032" s="3">
        <v>133</v>
      </c>
      <c r="L1032" s="3">
        <v>1998</v>
      </c>
      <c r="M1032" s="3">
        <v>7</v>
      </c>
      <c r="N1032" s="54">
        <v>92</v>
      </c>
      <c r="O1032" s="54">
        <v>2009</v>
      </c>
      <c r="P1032" s="54">
        <v>21</v>
      </c>
      <c r="Q1032" s="3">
        <v>135</v>
      </c>
      <c r="R1032" s="3">
        <v>2008</v>
      </c>
      <c r="S1032" s="3">
        <v>25</v>
      </c>
      <c r="T1032" s="54">
        <v>147</v>
      </c>
      <c r="U1032" s="54">
        <v>1994</v>
      </c>
      <c r="V1032" s="54">
        <v>16</v>
      </c>
      <c r="W1032" s="3">
        <v>135</v>
      </c>
      <c r="X1032" s="3">
        <v>1990</v>
      </c>
      <c r="Y1032" s="3">
        <v>9</v>
      </c>
      <c r="Z1032" s="54">
        <v>160</v>
      </c>
      <c r="AA1032" s="54">
        <v>2020</v>
      </c>
      <c r="AB1032" s="54">
        <v>25</v>
      </c>
      <c r="AC1032" s="3">
        <v>135</v>
      </c>
      <c r="AD1032" s="3">
        <v>2003</v>
      </c>
      <c r="AE1032" s="3">
        <v>1</v>
      </c>
      <c r="AF1032" s="54">
        <v>128</v>
      </c>
      <c r="AG1032" s="54">
        <v>1987</v>
      </c>
      <c r="AH1032" s="54">
        <v>8</v>
      </c>
      <c r="AI1032" s="3">
        <v>135</v>
      </c>
      <c r="AJ1032" s="3">
        <v>2017</v>
      </c>
      <c r="AK1032" s="3">
        <v>14</v>
      </c>
      <c r="AL1032" s="54">
        <v>155</v>
      </c>
      <c r="AM1032" s="54">
        <v>2001</v>
      </c>
      <c r="AN1032" s="54">
        <v>17</v>
      </c>
      <c r="AO1032" s="3">
        <v>135</v>
      </c>
      <c r="AP1032" s="3">
        <v>1994</v>
      </c>
      <c r="AQ1032" s="3">
        <v>20</v>
      </c>
    </row>
    <row r="1033" spans="1:43" x14ac:dyDescent="0.25">
      <c r="A1033" s="3">
        <v>27011110</v>
      </c>
      <c r="B1033" s="3" t="s">
        <v>3618</v>
      </c>
      <c r="C1033" s="3">
        <v>6.2573055560000004</v>
      </c>
      <c r="D1033" s="3">
        <v>-75.67586111</v>
      </c>
      <c r="E1033" s="3">
        <v>2450</v>
      </c>
      <c r="F1033" s="3" t="s">
        <v>61</v>
      </c>
      <c r="G1033" s="3" t="s">
        <v>58</v>
      </c>
      <c r="H1033" s="54">
        <v>81</v>
      </c>
      <c r="I1033" s="54">
        <v>2023</v>
      </c>
      <c r="J1033" s="54">
        <v>14</v>
      </c>
      <c r="K1033" s="3">
        <v>95</v>
      </c>
      <c r="L1033" s="3">
        <v>2025</v>
      </c>
      <c r="M1033" s="3">
        <v>7</v>
      </c>
      <c r="N1033" s="54">
        <v>124</v>
      </c>
      <c r="O1033" s="54">
        <v>1995</v>
      </c>
      <c r="P1033" s="54">
        <v>20</v>
      </c>
      <c r="Q1033" s="3">
        <v>117</v>
      </c>
      <c r="R1033" s="3">
        <v>2021</v>
      </c>
      <c r="S1033" s="3">
        <v>5</v>
      </c>
      <c r="T1033" s="54">
        <v>100</v>
      </c>
      <c r="U1033" s="54">
        <v>1998</v>
      </c>
      <c r="V1033" s="54">
        <v>11</v>
      </c>
      <c r="W1033" s="3">
        <v>109</v>
      </c>
      <c r="X1033" s="3">
        <v>2009</v>
      </c>
      <c r="Y1033" s="3">
        <v>8</v>
      </c>
      <c r="Z1033" s="54">
        <v>83</v>
      </c>
      <c r="AA1033" s="54">
        <v>2007</v>
      </c>
      <c r="AB1033" s="54">
        <v>8</v>
      </c>
      <c r="AC1033" s="3">
        <v>78</v>
      </c>
      <c r="AD1033" s="3">
        <v>1995</v>
      </c>
      <c r="AE1033" s="3">
        <v>16</v>
      </c>
      <c r="AF1033" s="54">
        <v>82</v>
      </c>
      <c r="AG1033" s="54">
        <v>2021</v>
      </c>
      <c r="AH1033" s="54">
        <v>11</v>
      </c>
      <c r="AI1033" s="3">
        <v>79</v>
      </c>
      <c r="AJ1033" s="3">
        <v>1999</v>
      </c>
      <c r="AK1033" s="3">
        <v>15</v>
      </c>
      <c r="AL1033" s="54">
        <v>72</v>
      </c>
      <c r="AM1033" s="54">
        <v>2002</v>
      </c>
      <c r="AN1033" s="54">
        <v>7</v>
      </c>
      <c r="AO1033" s="3">
        <v>59</v>
      </c>
      <c r="AP1033" s="3">
        <v>2023</v>
      </c>
      <c r="AQ1033" s="3">
        <v>16</v>
      </c>
    </row>
    <row r="1034" spans="1:43" x14ac:dyDescent="0.25">
      <c r="A1034" s="3">
        <v>27011120</v>
      </c>
      <c r="B1034" s="3" t="s">
        <v>3619</v>
      </c>
      <c r="C1034" s="3">
        <v>6.3162777779999999</v>
      </c>
      <c r="D1034" s="3">
        <v>-75.657527779999995</v>
      </c>
      <c r="E1034" s="3">
        <v>2300</v>
      </c>
      <c r="F1034" s="3" t="s">
        <v>61</v>
      </c>
      <c r="G1034" s="3" t="s">
        <v>58</v>
      </c>
      <c r="H1034" s="54">
        <v>60</v>
      </c>
      <c r="I1034" s="54">
        <v>1993</v>
      </c>
      <c r="J1034" s="54">
        <v>15</v>
      </c>
      <c r="K1034" s="3">
        <v>67</v>
      </c>
      <c r="L1034" s="3">
        <v>2012</v>
      </c>
      <c r="M1034" s="3">
        <v>28</v>
      </c>
      <c r="N1034" s="54">
        <v>130</v>
      </c>
      <c r="O1034" s="54">
        <v>1994</v>
      </c>
      <c r="P1034" s="54">
        <v>14</v>
      </c>
      <c r="Q1034" s="3">
        <v>111</v>
      </c>
      <c r="R1034" s="3">
        <v>1997</v>
      </c>
      <c r="S1034" s="3">
        <v>7</v>
      </c>
      <c r="T1034" s="54">
        <v>84</v>
      </c>
      <c r="U1034" s="54">
        <v>2011</v>
      </c>
      <c r="V1034" s="54">
        <v>13</v>
      </c>
      <c r="W1034" s="3">
        <v>96</v>
      </c>
      <c r="X1034" s="3">
        <v>2000</v>
      </c>
      <c r="Y1034" s="3">
        <v>16</v>
      </c>
      <c r="Z1034" s="54">
        <v>89</v>
      </c>
      <c r="AA1034" s="54">
        <v>2020</v>
      </c>
      <c r="AB1034" s="54">
        <v>10</v>
      </c>
      <c r="AC1034" s="3">
        <v>86</v>
      </c>
      <c r="AD1034" s="3">
        <v>2015</v>
      </c>
      <c r="AE1034" s="3">
        <v>8</v>
      </c>
      <c r="AF1034" s="54">
        <v>97</v>
      </c>
      <c r="AG1034" s="54">
        <v>2014</v>
      </c>
      <c r="AH1034" s="54">
        <v>17</v>
      </c>
      <c r="AI1034" s="3">
        <v>97</v>
      </c>
      <c r="AJ1034" s="3">
        <v>2025</v>
      </c>
      <c r="AK1034" s="3">
        <v>4</v>
      </c>
      <c r="AL1034" s="54">
        <v>86</v>
      </c>
      <c r="AM1034" s="54">
        <v>2003</v>
      </c>
      <c r="AN1034" s="54">
        <v>23</v>
      </c>
      <c r="AO1034" s="3">
        <v>100</v>
      </c>
      <c r="AP1034" s="3">
        <v>1994</v>
      </c>
      <c r="AQ1034" s="3">
        <v>19</v>
      </c>
    </row>
    <row r="1035" spans="1:43" x14ac:dyDescent="0.25">
      <c r="A1035" s="3">
        <v>27011230</v>
      </c>
      <c r="B1035" s="3" t="s">
        <v>3620</v>
      </c>
      <c r="C1035" s="3">
        <v>6.6208333330000002</v>
      </c>
      <c r="D1035" s="3">
        <v>-75.151666669999997</v>
      </c>
      <c r="E1035" s="3">
        <v>1029</v>
      </c>
      <c r="F1035" s="3" t="s">
        <v>1342</v>
      </c>
      <c r="G1035" s="3" t="s">
        <v>58</v>
      </c>
      <c r="H1035" s="54">
        <v>40</v>
      </c>
      <c r="I1035" s="54">
        <v>2008</v>
      </c>
      <c r="J1035" s="54">
        <v>15</v>
      </c>
      <c r="K1035" s="3">
        <v>60</v>
      </c>
      <c r="L1035" s="3">
        <v>2008</v>
      </c>
      <c r="M1035" s="3">
        <v>8</v>
      </c>
      <c r="N1035" s="54">
        <v>67</v>
      </c>
      <c r="O1035" s="54">
        <v>2013</v>
      </c>
      <c r="P1035" s="54">
        <v>23</v>
      </c>
      <c r="Q1035" s="3">
        <v>130</v>
      </c>
      <c r="R1035" s="3">
        <v>2008</v>
      </c>
      <c r="S1035" s="3">
        <v>6</v>
      </c>
      <c r="T1035" s="54">
        <v>121</v>
      </c>
      <c r="U1035" s="54">
        <v>2007</v>
      </c>
      <c r="V1035" s="54">
        <v>19</v>
      </c>
      <c r="W1035" s="3">
        <v>97</v>
      </c>
      <c r="X1035" s="3">
        <v>2010</v>
      </c>
      <c r="Y1035" s="3">
        <v>2</v>
      </c>
      <c r="Z1035" s="54">
        <v>60</v>
      </c>
      <c r="AA1035" s="54">
        <v>2008</v>
      </c>
      <c r="AB1035" s="54">
        <v>3</v>
      </c>
      <c r="AC1035" s="3">
        <v>72</v>
      </c>
      <c r="AD1035" s="3">
        <v>2010</v>
      </c>
      <c r="AE1035" s="3">
        <v>28</v>
      </c>
      <c r="AF1035" s="54">
        <v>150</v>
      </c>
      <c r="AG1035" s="54">
        <v>2018</v>
      </c>
      <c r="AH1035" s="54">
        <v>14</v>
      </c>
      <c r="AI1035" s="3">
        <v>120</v>
      </c>
      <c r="AJ1035" s="3">
        <v>1999</v>
      </c>
      <c r="AK1035" s="3">
        <v>25</v>
      </c>
      <c r="AL1035" s="54">
        <v>66</v>
      </c>
      <c r="AM1035" s="54">
        <v>2006</v>
      </c>
      <c r="AN1035" s="54">
        <v>15</v>
      </c>
      <c r="AO1035" s="3">
        <v>72</v>
      </c>
      <c r="AP1035" s="3">
        <v>2010</v>
      </c>
      <c r="AQ1035" s="3">
        <v>3</v>
      </c>
    </row>
    <row r="1036" spans="1:43" x14ac:dyDescent="0.25">
      <c r="A1036" s="3">
        <v>27011270</v>
      </c>
      <c r="B1036" s="3" t="s">
        <v>3621</v>
      </c>
      <c r="C1036" s="3">
        <v>6.2464166670000001</v>
      </c>
      <c r="D1036" s="3">
        <v>-75.591055560000001</v>
      </c>
      <c r="E1036" s="3">
        <v>1512</v>
      </c>
      <c r="F1036" s="3" t="s">
        <v>61</v>
      </c>
      <c r="G1036" s="3" t="s">
        <v>58</v>
      </c>
      <c r="H1036" s="54">
        <v>92.5</v>
      </c>
      <c r="I1036" s="54">
        <v>2023</v>
      </c>
      <c r="J1036" s="54">
        <v>14</v>
      </c>
      <c r="K1036" s="3">
        <v>54.5</v>
      </c>
      <c r="L1036" s="3">
        <v>2025</v>
      </c>
      <c r="M1036" s="3">
        <v>15</v>
      </c>
      <c r="N1036" s="54">
        <v>75.400000000000006</v>
      </c>
      <c r="O1036" s="54">
        <v>2021</v>
      </c>
      <c r="P1036" s="54">
        <v>21</v>
      </c>
      <c r="Q1036" s="3">
        <v>57</v>
      </c>
      <c r="R1036" s="3">
        <v>2017</v>
      </c>
      <c r="S1036" s="3">
        <v>8</v>
      </c>
      <c r="T1036" s="54">
        <v>92</v>
      </c>
      <c r="U1036" s="54">
        <v>2024</v>
      </c>
      <c r="V1036" s="54">
        <v>3</v>
      </c>
      <c r="W1036" s="3">
        <v>55.4</v>
      </c>
      <c r="X1036" s="3">
        <v>2024</v>
      </c>
      <c r="Y1036" s="3">
        <v>8</v>
      </c>
      <c r="Z1036" s="54">
        <v>67</v>
      </c>
      <c r="AA1036" s="54">
        <v>2011</v>
      </c>
      <c r="AB1036" s="54">
        <v>12</v>
      </c>
      <c r="AC1036" s="3">
        <v>54</v>
      </c>
      <c r="AD1036" s="3">
        <v>2022</v>
      </c>
      <c r="AE1036" s="3">
        <v>5</v>
      </c>
      <c r="AF1036" s="54">
        <v>70.599999999999994</v>
      </c>
      <c r="AG1036" s="54">
        <v>2020</v>
      </c>
      <c r="AH1036" s="54">
        <v>1</v>
      </c>
      <c r="AI1036" s="3">
        <v>75.5</v>
      </c>
      <c r="AJ1036" s="3">
        <v>2017</v>
      </c>
      <c r="AK1036" s="3">
        <v>2</v>
      </c>
      <c r="AL1036" s="54">
        <v>58.4</v>
      </c>
      <c r="AM1036" s="54">
        <v>2024</v>
      </c>
      <c r="AN1036" s="54">
        <v>10</v>
      </c>
      <c r="AO1036" s="3">
        <v>95</v>
      </c>
      <c r="AP1036" s="3">
        <v>2014</v>
      </c>
      <c r="AQ1036" s="3">
        <v>12</v>
      </c>
    </row>
    <row r="1037" spans="1:43" x14ac:dyDescent="0.25">
      <c r="A1037" s="3">
        <v>27015090</v>
      </c>
      <c r="B1037" s="3" t="s">
        <v>3622</v>
      </c>
      <c r="C1037" s="3">
        <v>6.3196944439999996</v>
      </c>
      <c r="D1037" s="3">
        <v>-75.553250000000006</v>
      </c>
      <c r="E1037" s="3">
        <v>1453</v>
      </c>
      <c r="F1037" s="3" t="s">
        <v>128</v>
      </c>
      <c r="G1037" s="3" t="s">
        <v>58</v>
      </c>
      <c r="H1037" s="54">
        <v>80.7</v>
      </c>
      <c r="I1037" s="54">
        <v>2019</v>
      </c>
      <c r="J1037" s="54">
        <v>8</v>
      </c>
      <c r="K1037" s="3">
        <v>66.8</v>
      </c>
      <c r="L1037" s="3">
        <v>2008</v>
      </c>
      <c r="M1037" s="3">
        <v>18</v>
      </c>
      <c r="N1037" s="54">
        <v>81.8</v>
      </c>
      <c r="O1037" s="54">
        <v>1985</v>
      </c>
      <c r="P1037" s="54">
        <v>6</v>
      </c>
      <c r="Q1037" s="3">
        <v>152.6</v>
      </c>
      <c r="R1037" s="3">
        <v>1979</v>
      </c>
      <c r="S1037" s="3">
        <v>24</v>
      </c>
      <c r="T1037" s="54">
        <v>81.8</v>
      </c>
      <c r="U1037" s="54">
        <v>2025</v>
      </c>
      <c r="V1037" s="54">
        <v>5</v>
      </c>
      <c r="W1037" s="3">
        <v>86.2</v>
      </c>
      <c r="X1037" s="3">
        <v>2025</v>
      </c>
      <c r="Y1037" s="3">
        <v>23</v>
      </c>
      <c r="Z1037" s="54">
        <v>105.2</v>
      </c>
      <c r="AA1037" s="54">
        <v>2020</v>
      </c>
      <c r="AB1037" s="54">
        <v>25</v>
      </c>
      <c r="AC1037" s="3">
        <v>82.7</v>
      </c>
      <c r="AD1037" s="3">
        <v>2024</v>
      </c>
      <c r="AE1037" s="3">
        <v>5</v>
      </c>
      <c r="AF1037" s="54">
        <v>80.900000000000006</v>
      </c>
      <c r="AG1037" s="54">
        <v>2020</v>
      </c>
      <c r="AH1037" s="54">
        <v>11</v>
      </c>
      <c r="AI1037" s="3">
        <v>70</v>
      </c>
      <c r="AJ1037" s="3">
        <v>2004</v>
      </c>
      <c r="AK1037" s="3">
        <v>17</v>
      </c>
      <c r="AL1037" s="54">
        <v>82.1</v>
      </c>
      <c r="AM1037" s="54">
        <v>1961</v>
      </c>
      <c r="AN1037" s="54">
        <v>9</v>
      </c>
      <c r="AO1037" s="3">
        <v>62</v>
      </c>
      <c r="AP1037" s="3">
        <v>1956</v>
      </c>
      <c r="AQ1037" s="3">
        <v>25</v>
      </c>
    </row>
    <row r="1038" spans="1:43" x14ac:dyDescent="0.25">
      <c r="A1038" s="3">
        <v>27015190</v>
      </c>
      <c r="B1038" s="3" t="s">
        <v>3623</v>
      </c>
      <c r="C1038" s="3">
        <v>6.5403888889999999</v>
      </c>
      <c r="D1038" s="3">
        <v>-75.146749999999997</v>
      </c>
      <c r="E1038" s="3">
        <v>1440</v>
      </c>
      <c r="F1038" s="3" t="s">
        <v>138</v>
      </c>
      <c r="G1038" s="3" t="s">
        <v>58</v>
      </c>
      <c r="H1038" s="54">
        <v>120</v>
      </c>
      <c r="I1038" s="54">
        <v>1989</v>
      </c>
      <c r="J1038" s="54">
        <v>18</v>
      </c>
      <c r="K1038" s="3">
        <v>110</v>
      </c>
      <c r="L1038" s="3">
        <v>1999</v>
      </c>
      <c r="M1038" s="3">
        <v>13</v>
      </c>
      <c r="N1038" s="54">
        <v>118</v>
      </c>
      <c r="O1038" s="54">
        <v>1988</v>
      </c>
      <c r="P1038" s="54">
        <v>30</v>
      </c>
      <c r="Q1038" s="3">
        <v>174</v>
      </c>
      <c r="R1038" s="3">
        <v>2006</v>
      </c>
      <c r="S1038" s="3">
        <v>26</v>
      </c>
      <c r="T1038" s="54">
        <v>151</v>
      </c>
      <c r="U1038" s="54">
        <v>2017</v>
      </c>
      <c r="V1038" s="54">
        <v>1</v>
      </c>
      <c r="W1038" s="3">
        <v>149.69999999999999</v>
      </c>
      <c r="X1038" s="3">
        <v>1977</v>
      </c>
      <c r="Y1038" s="3">
        <v>30</v>
      </c>
      <c r="Z1038" s="54">
        <v>143</v>
      </c>
      <c r="AA1038" s="54">
        <v>1987</v>
      </c>
      <c r="AB1038" s="54">
        <v>30</v>
      </c>
      <c r="AC1038" s="3">
        <v>175</v>
      </c>
      <c r="AD1038" s="3">
        <v>1995</v>
      </c>
      <c r="AE1038" s="3">
        <v>4</v>
      </c>
      <c r="AF1038" s="54">
        <v>120.4</v>
      </c>
      <c r="AG1038" s="54">
        <v>1987</v>
      </c>
      <c r="AH1038" s="54">
        <v>3</v>
      </c>
      <c r="AI1038" s="3">
        <v>141.9</v>
      </c>
      <c r="AJ1038" s="3">
        <v>1980</v>
      </c>
      <c r="AK1038" s="3">
        <v>19</v>
      </c>
      <c r="AL1038" s="54">
        <v>117</v>
      </c>
      <c r="AM1038" s="54">
        <v>2010</v>
      </c>
      <c r="AN1038" s="54">
        <v>12</v>
      </c>
      <c r="AO1038" s="3">
        <v>132</v>
      </c>
      <c r="AP1038" s="3">
        <v>1994</v>
      </c>
      <c r="AQ1038" s="3">
        <v>1</v>
      </c>
    </row>
    <row r="1039" spans="1:43" x14ac:dyDescent="0.25">
      <c r="A1039" s="3">
        <v>27015260</v>
      </c>
      <c r="B1039" s="3" t="s">
        <v>3624</v>
      </c>
      <c r="C1039" s="3">
        <v>6.0483611110000002</v>
      </c>
      <c r="D1039" s="3">
        <v>-75.624666669999996</v>
      </c>
      <c r="E1039" s="3">
        <v>1923</v>
      </c>
      <c r="F1039" s="3" t="s">
        <v>110</v>
      </c>
      <c r="G1039" s="3" t="s">
        <v>58</v>
      </c>
      <c r="H1039" s="54">
        <v>61</v>
      </c>
      <c r="I1039" s="54">
        <v>1994</v>
      </c>
      <c r="J1039" s="54">
        <v>30</v>
      </c>
      <c r="K1039" s="3">
        <v>80.3</v>
      </c>
      <c r="L1039" s="3">
        <v>2024</v>
      </c>
      <c r="M1039" s="3">
        <v>2</v>
      </c>
      <c r="N1039" s="54">
        <v>125</v>
      </c>
      <c r="O1039" s="54">
        <v>2006</v>
      </c>
      <c r="P1039" s="54">
        <v>23</v>
      </c>
      <c r="Q1039" s="3">
        <v>93.7</v>
      </c>
      <c r="R1039" s="3">
        <v>2025</v>
      </c>
      <c r="S1039" s="3">
        <v>10</v>
      </c>
      <c r="T1039" s="54">
        <v>94.9</v>
      </c>
      <c r="U1039" s="54">
        <v>2014</v>
      </c>
      <c r="V1039" s="54">
        <v>28</v>
      </c>
      <c r="W1039" s="3">
        <v>95.1</v>
      </c>
      <c r="X1039" s="3">
        <v>1999</v>
      </c>
      <c r="Y1039" s="3">
        <v>11</v>
      </c>
      <c r="Z1039" s="54">
        <v>130</v>
      </c>
      <c r="AA1039" s="54">
        <v>1994</v>
      </c>
      <c r="AB1039" s="54">
        <v>21</v>
      </c>
      <c r="AC1039" s="3">
        <v>70.5</v>
      </c>
      <c r="AD1039" s="3">
        <v>2007</v>
      </c>
      <c r="AE1039" s="3">
        <v>13</v>
      </c>
      <c r="AF1039" s="54">
        <v>96</v>
      </c>
      <c r="AG1039" s="54">
        <v>1985</v>
      </c>
      <c r="AH1039" s="54">
        <v>25</v>
      </c>
      <c r="AI1039" s="3">
        <v>90.3</v>
      </c>
      <c r="AJ1039" s="3">
        <v>2009</v>
      </c>
      <c r="AK1039" s="3">
        <v>2</v>
      </c>
      <c r="AL1039" s="54">
        <v>100.7</v>
      </c>
      <c r="AM1039" s="54">
        <v>2023</v>
      </c>
      <c r="AN1039" s="54">
        <v>14</v>
      </c>
      <c r="AO1039" s="3">
        <v>60.2</v>
      </c>
      <c r="AP1039" s="3">
        <v>1991</v>
      </c>
      <c r="AQ1039" s="3">
        <v>15</v>
      </c>
    </row>
    <row r="1040" spans="1:43" x14ac:dyDescent="0.25">
      <c r="A1040" s="3">
        <v>27015330</v>
      </c>
      <c r="B1040" s="3" t="s">
        <v>3625</v>
      </c>
      <c r="C1040" s="3">
        <v>6.2246389000000004</v>
      </c>
      <c r="D1040" s="3">
        <v>-75.588200000000001</v>
      </c>
      <c r="E1040" s="3">
        <v>1492</v>
      </c>
      <c r="F1040" s="3" t="s">
        <v>61</v>
      </c>
      <c r="G1040" s="3" t="s">
        <v>58</v>
      </c>
      <c r="H1040" s="54">
        <v>58.1</v>
      </c>
      <c r="I1040" s="54">
        <v>2018</v>
      </c>
      <c r="J1040" s="54">
        <v>8</v>
      </c>
      <c r="K1040" s="3">
        <v>58</v>
      </c>
      <c r="L1040" s="3">
        <v>2017</v>
      </c>
      <c r="M1040" s="3">
        <v>24</v>
      </c>
      <c r="N1040" s="54">
        <v>67.099999999999994</v>
      </c>
      <c r="O1040" s="54">
        <v>2019</v>
      </c>
      <c r="P1040" s="54">
        <v>25</v>
      </c>
      <c r="Q1040" s="3">
        <v>85.4</v>
      </c>
      <c r="R1040" s="3">
        <v>1955</v>
      </c>
      <c r="S1040" s="3">
        <v>25</v>
      </c>
      <c r="T1040" s="54">
        <v>110.1</v>
      </c>
      <c r="U1040" s="54">
        <v>2000</v>
      </c>
      <c r="V1040" s="54">
        <v>5</v>
      </c>
      <c r="W1040" s="3">
        <v>69.3</v>
      </c>
      <c r="X1040" s="3">
        <v>2024</v>
      </c>
      <c r="Y1040" s="3">
        <v>8</v>
      </c>
      <c r="Z1040" s="54">
        <v>64.400000000000006</v>
      </c>
      <c r="AA1040" s="54">
        <v>2011</v>
      </c>
      <c r="AB1040" s="54">
        <v>12</v>
      </c>
      <c r="AC1040" s="3">
        <v>77.7</v>
      </c>
      <c r="AD1040" s="3">
        <v>1996</v>
      </c>
      <c r="AE1040" s="3">
        <v>29</v>
      </c>
      <c r="AF1040" s="54">
        <v>64.400000000000006</v>
      </c>
      <c r="AG1040" s="54">
        <v>1989</v>
      </c>
      <c r="AH1040" s="54">
        <v>21</v>
      </c>
      <c r="AI1040" s="3">
        <v>78.900000000000006</v>
      </c>
      <c r="AJ1040" s="3">
        <v>2007</v>
      </c>
      <c r="AK1040" s="3">
        <v>8</v>
      </c>
      <c r="AL1040" s="54">
        <v>85.2</v>
      </c>
      <c r="AM1040" s="54">
        <v>1943</v>
      </c>
      <c r="AN1040" s="54">
        <v>1</v>
      </c>
      <c r="AO1040" s="3">
        <v>67.599999999999994</v>
      </c>
      <c r="AP1040" s="3">
        <v>2013</v>
      </c>
      <c r="AQ1040" s="3">
        <v>1</v>
      </c>
    </row>
    <row r="1041" spans="1:43" x14ac:dyDescent="0.25">
      <c r="A1041" s="3">
        <v>27020170</v>
      </c>
      <c r="B1041" s="3" t="s">
        <v>3626</v>
      </c>
      <c r="C1041" s="3">
        <v>7.1471944440000001</v>
      </c>
      <c r="D1041" s="3">
        <v>-75.079777780000001</v>
      </c>
      <c r="E1041" s="3">
        <v>950</v>
      </c>
      <c r="F1041" s="3" t="s">
        <v>1240</v>
      </c>
      <c r="G1041" s="3" t="s">
        <v>58</v>
      </c>
      <c r="H1041" s="54">
        <v>100</v>
      </c>
      <c r="I1041" s="54">
        <v>1972</v>
      </c>
      <c r="J1041" s="54">
        <v>4</v>
      </c>
      <c r="K1041" s="3">
        <v>100</v>
      </c>
      <c r="L1041" s="3">
        <v>2006</v>
      </c>
      <c r="M1041" s="3">
        <v>26</v>
      </c>
      <c r="N1041" s="54">
        <v>140</v>
      </c>
      <c r="O1041" s="54">
        <v>2008</v>
      </c>
      <c r="P1041" s="54">
        <v>22</v>
      </c>
      <c r="Q1041" s="3">
        <v>130</v>
      </c>
      <c r="R1041" s="3">
        <v>2013</v>
      </c>
      <c r="S1041" s="3">
        <v>30</v>
      </c>
      <c r="T1041" s="54">
        <v>150</v>
      </c>
      <c r="U1041" s="54">
        <v>1984</v>
      </c>
      <c r="V1041" s="54">
        <v>31</v>
      </c>
      <c r="W1041" s="3">
        <v>136</v>
      </c>
      <c r="X1041" s="3">
        <v>1980</v>
      </c>
      <c r="Y1041" s="3">
        <v>12</v>
      </c>
      <c r="Z1041" s="54">
        <v>174</v>
      </c>
      <c r="AA1041" s="54">
        <v>2014</v>
      </c>
      <c r="AB1041" s="54">
        <v>26</v>
      </c>
      <c r="AC1041" s="3">
        <v>142</v>
      </c>
      <c r="AD1041" s="3">
        <v>2000</v>
      </c>
      <c r="AE1041" s="3">
        <v>4</v>
      </c>
      <c r="AF1041" s="54">
        <v>140</v>
      </c>
      <c r="AG1041" s="54">
        <v>2014</v>
      </c>
      <c r="AH1041" s="54">
        <v>13</v>
      </c>
      <c r="AI1041" s="3">
        <v>142</v>
      </c>
      <c r="AJ1041" s="3">
        <v>2001</v>
      </c>
      <c r="AK1041" s="3">
        <v>15</v>
      </c>
      <c r="AL1041" s="54">
        <v>190</v>
      </c>
      <c r="AM1041" s="54">
        <v>2014</v>
      </c>
      <c r="AN1041" s="54">
        <v>12</v>
      </c>
      <c r="AO1041" s="3">
        <v>130</v>
      </c>
      <c r="AP1041" s="3">
        <v>2014</v>
      </c>
      <c r="AQ1041" s="3">
        <v>9</v>
      </c>
    </row>
    <row r="1042" spans="1:43" x14ac:dyDescent="0.25">
      <c r="A1042" s="3">
        <v>27020190</v>
      </c>
      <c r="B1042" s="3" t="s">
        <v>3627</v>
      </c>
      <c r="C1042" s="3">
        <v>6.9559722219999998</v>
      </c>
      <c r="D1042" s="3">
        <v>-75.415555560000001</v>
      </c>
      <c r="E1042" s="3">
        <v>2181</v>
      </c>
      <c r="F1042" s="3" t="s">
        <v>117</v>
      </c>
      <c r="G1042" s="3" t="s">
        <v>58</v>
      </c>
      <c r="H1042" s="54">
        <v>100</v>
      </c>
      <c r="I1042" s="54">
        <v>1989</v>
      </c>
      <c r="J1042" s="54">
        <v>25</v>
      </c>
      <c r="K1042" s="3">
        <v>75</v>
      </c>
      <c r="L1042" s="3">
        <v>2008</v>
      </c>
      <c r="M1042" s="3">
        <v>7</v>
      </c>
      <c r="N1042" s="54">
        <v>67</v>
      </c>
      <c r="O1042" s="54">
        <v>1972</v>
      </c>
      <c r="P1042" s="54">
        <v>21</v>
      </c>
      <c r="Q1042" s="3">
        <v>130</v>
      </c>
      <c r="R1042" s="3">
        <v>1987</v>
      </c>
      <c r="S1042" s="3">
        <v>24</v>
      </c>
      <c r="T1042" s="54">
        <v>110</v>
      </c>
      <c r="U1042" s="54">
        <v>1980</v>
      </c>
      <c r="V1042" s="54">
        <v>9</v>
      </c>
      <c r="W1042" s="3">
        <v>167</v>
      </c>
      <c r="X1042" s="3">
        <v>1978</v>
      </c>
      <c r="Y1042" s="3">
        <v>4</v>
      </c>
      <c r="Z1042" s="54">
        <v>105</v>
      </c>
      <c r="AA1042" s="54">
        <v>1995</v>
      </c>
      <c r="AB1042" s="54">
        <v>10</v>
      </c>
      <c r="AC1042" s="3">
        <v>95</v>
      </c>
      <c r="AD1042" s="3">
        <v>1989</v>
      </c>
      <c r="AE1042" s="3">
        <v>5</v>
      </c>
      <c r="AF1042" s="54">
        <v>91</v>
      </c>
      <c r="AG1042" s="54">
        <v>2017</v>
      </c>
      <c r="AH1042" s="54">
        <v>9</v>
      </c>
      <c r="AI1042" s="3">
        <v>99</v>
      </c>
      <c r="AJ1042" s="3">
        <v>1990</v>
      </c>
      <c r="AK1042" s="3">
        <v>16</v>
      </c>
      <c r="AL1042" s="54">
        <v>98</v>
      </c>
      <c r="AM1042" s="54">
        <v>1993</v>
      </c>
      <c r="AN1042" s="54">
        <v>29</v>
      </c>
      <c r="AO1042" s="3">
        <v>77</v>
      </c>
      <c r="AP1042" s="3">
        <v>1977</v>
      </c>
      <c r="AQ1042" s="3">
        <v>11</v>
      </c>
    </row>
    <row r="1043" spans="1:43" x14ac:dyDescent="0.25">
      <c r="A1043" s="3">
        <v>27020200</v>
      </c>
      <c r="B1043" s="3" t="s">
        <v>3628</v>
      </c>
      <c r="C1043" s="3">
        <v>7.0707222219999997</v>
      </c>
      <c r="D1043" s="3">
        <v>-75.355583330000002</v>
      </c>
      <c r="E1043" s="3">
        <v>1584</v>
      </c>
      <c r="F1043" s="3" t="s">
        <v>117</v>
      </c>
      <c r="G1043" s="3" t="s">
        <v>58</v>
      </c>
      <c r="H1043" s="54">
        <v>80</v>
      </c>
      <c r="I1043" s="54">
        <v>2015</v>
      </c>
      <c r="J1043" s="54">
        <v>20</v>
      </c>
      <c r="K1043" s="3">
        <v>143.1</v>
      </c>
      <c r="L1043" s="3">
        <v>2001</v>
      </c>
      <c r="M1043" s="3">
        <v>8</v>
      </c>
      <c r="N1043" s="54">
        <v>111</v>
      </c>
      <c r="O1043" s="54">
        <v>2002</v>
      </c>
      <c r="P1043" s="54">
        <v>28</v>
      </c>
      <c r="Q1043" s="3">
        <v>136</v>
      </c>
      <c r="R1043" s="3">
        <v>1979</v>
      </c>
      <c r="S1043" s="3">
        <v>19</v>
      </c>
      <c r="T1043" s="54">
        <v>149</v>
      </c>
      <c r="U1043" s="54">
        <v>1972</v>
      </c>
      <c r="V1043" s="54">
        <v>20</v>
      </c>
      <c r="W1043" s="3">
        <v>174</v>
      </c>
      <c r="X1043" s="3">
        <v>2010</v>
      </c>
      <c r="Y1043" s="3">
        <v>24</v>
      </c>
      <c r="Z1043" s="54">
        <v>95</v>
      </c>
      <c r="AA1043" s="54">
        <v>1971</v>
      </c>
      <c r="AB1043" s="54">
        <v>12</v>
      </c>
      <c r="AC1043" s="3">
        <v>170</v>
      </c>
      <c r="AD1043" s="3">
        <v>1973</v>
      </c>
      <c r="AE1043" s="3">
        <v>22</v>
      </c>
      <c r="AF1043" s="54">
        <v>145</v>
      </c>
      <c r="AG1043" s="54">
        <v>2020</v>
      </c>
      <c r="AH1043" s="54">
        <v>30</v>
      </c>
      <c r="AI1043" s="3">
        <v>112</v>
      </c>
      <c r="AJ1043" s="3">
        <v>1976</v>
      </c>
      <c r="AK1043" s="3">
        <v>11</v>
      </c>
      <c r="AL1043" s="54">
        <v>200</v>
      </c>
      <c r="AM1043" s="54">
        <v>1973</v>
      </c>
      <c r="AN1043" s="54">
        <v>11</v>
      </c>
      <c r="AO1043" s="3">
        <v>95</v>
      </c>
      <c r="AP1043" s="3">
        <v>1978</v>
      </c>
      <c r="AQ1043" s="3">
        <v>3</v>
      </c>
    </row>
    <row r="1044" spans="1:43" x14ac:dyDescent="0.25">
      <c r="A1044" s="3">
        <v>27020210</v>
      </c>
      <c r="B1044" s="3" t="s">
        <v>3629</v>
      </c>
      <c r="C1044" s="3">
        <v>6.8830555560000004</v>
      </c>
      <c r="D1044" s="3">
        <v>-75.33247222</v>
      </c>
      <c r="E1044" s="3">
        <v>1650</v>
      </c>
      <c r="F1044" s="3" t="s">
        <v>175</v>
      </c>
      <c r="G1044" s="3" t="s">
        <v>58</v>
      </c>
      <c r="H1044" s="54">
        <v>116</v>
      </c>
      <c r="I1044" s="54">
        <v>1978</v>
      </c>
      <c r="J1044" s="54">
        <v>23</v>
      </c>
      <c r="K1044" s="3">
        <v>106</v>
      </c>
      <c r="L1044" s="3">
        <v>2008</v>
      </c>
      <c r="M1044" s="3">
        <v>7</v>
      </c>
      <c r="N1044" s="54">
        <v>97</v>
      </c>
      <c r="O1044" s="54">
        <v>2018</v>
      </c>
      <c r="P1044" s="54">
        <v>8</v>
      </c>
      <c r="Q1044" s="3">
        <v>98</v>
      </c>
      <c r="R1044" s="3">
        <v>1987</v>
      </c>
      <c r="S1044" s="3">
        <v>24</v>
      </c>
      <c r="T1044" s="54">
        <v>130</v>
      </c>
      <c r="U1044" s="54">
        <v>1998</v>
      </c>
      <c r="V1044" s="54">
        <v>4</v>
      </c>
      <c r="W1044" s="3">
        <v>132</v>
      </c>
      <c r="X1044" s="3">
        <v>1974</v>
      </c>
      <c r="Y1044" s="3">
        <v>27</v>
      </c>
      <c r="Z1044" s="54">
        <v>128</v>
      </c>
      <c r="AA1044" s="54">
        <v>1996</v>
      </c>
      <c r="AB1044" s="54">
        <v>19</v>
      </c>
      <c r="AC1044" s="3">
        <v>110</v>
      </c>
      <c r="AD1044" s="3">
        <v>1976</v>
      </c>
      <c r="AE1044" s="3">
        <v>2</v>
      </c>
      <c r="AF1044" s="54">
        <v>137</v>
      </c>
      <c r="AG1044" s="54">
        <v>1979</v>
      </c>
      <c r="AH1044" s="54">
        <v>24</v>
      </c>
      <c r="AI1044" s="3">
        <v>111</v>
      </c>
      <c r="AJ1044" s="3">
        <v>2025</v>
      </c>
      <c r="AK1044" s="3">
        <v>26</v>
      </c>
      <c r="AL1044" s="54">
        <v>98</v>
      </c>
      <c r="AM1044" s="54">
        <v>2009</v>
      </c>
      <c r="AN1044" s="54">
        <v>15</v>
      </c>
      <c r="AO1044" s="3">
        <v>115</v>
      </c>
      <c r="AP1044" s="3">
        <v>1972</v>
      </c>
      <c r="AQ1044" s="3">
        <v>23</v>
      </c>
    </row>
    <row r="1045" spans="1:43" x14ac:dyDescent="0.25">
      <c r="A1045" s="3">
        <v>27020220</v>
      </c>
      <c r="B1045" s="3" t="s">
        <v>3630</v>
      </c>
      <c r="C1045" s="3">
        <v>6.8136111110000002</v>
      </c>
      <c r="D1045" s="3">
        <v>-75.483861110000007</v>
      </c>
      <c r="E1045" s="3">
        <v>2750</v>
      </c>
      <c r="F1045" s="3" t="s">
        <v>117</v>
      </c>
      <c r="G1045" s="3" t="s">
        <v>58</v>
      </c>
      <c r="H1045" s="54">
        <v>83</v>
      </c>
      <c r="I1045" s="54">
        <v>1987</v>
      </c>
      <c r="J1045" s="54">
        <v>22</v>
      </c>
      <c r="K1045" s="3">
        <v>92</v>
      </c>
      <c r="L1045" s="3">
        <v>1989</v>
      </c>
      <c r="M1045" s="3">
        <v>6</v>
      </c>
      <c r="N1045" s="54">
        <v>98</v>
      </c>
      <c r="O1045" s="54">
        <v>1990</v>
      </c>
      <c r="P1045" s="54">
        <v>25</v>
      </c>
      <c r="Q1045" s="3">
        <v>161</v>
      </c>
      <c r="R1045" s="3">
        <v>1978</v>
      </c>
      <c r="S1045" s="3">
        <v>7</v>
      </c>
      <c r="T1045" s="54">
        <v>204</v>
      </c>
      <c r="U1045" s="54">
        <v>1980</v>
      </c>
      <c r="V1045" s="54">
        <v>9</v>
      </c>
      <c r="W1045" s="3">
        <v>210</v>
      </c>
      <c r="X1045" s="3">
        <v>1978</v>
      </c>
      <c r="Y1045" s="3">
        <v>11</v>
      </c>
      <c r="Z1045" s="54">
        <v>164</v>
      </c>
      <c r="AA1045" s="54">
        <v>1971</v>
      </c>
      <c r="AB1045" s="54">
        <v>2</v>
      </c>
      <c r="AC1045" s="3">
        <v>132</v>
      </c>
      <c r="AD1045" s="3">
        <v>1974</v>
      </c>
      <c r="AE1045" s="3">
        <v>1</v>
      </c>
      <c r="AF1045" s="54">
        <v>151</v>
      </c>
      <c r="AG1045" s="54">
        <v>1978</v>
      </c>
      <c r="AH1045" s="54">
        <v>14</v>
      </c>
      <c r="AI1045" s="3">
        <v>170</v>
      </c>
      <c r="AJ1045" s="3">
        <v>1981</v>
      </c>
      <c r="AK1045" s="3">
        <v>21</v>
      </c>
      <c r="AL1045" s="54">
        <v>84</v>
      </c>
      <c r="AM1045" s="54">
        <v>1978</v>
      </c>
      <c r="AN1045" s="54">
        <v>2</v>
      </c>
      <c r="AO1045" s="3">
        <v>135</v>
      </c>
      <c r="AP1045" s="3">
        <v>1985</v>
      </c>
      <c r="AQ1045" s="3">
        <v>6</v>
      </c>
    </row>
    <row r="1046" spans="1:43" x14ac:dyDescent="0.25">
      <c r="A1046" s="3">
        <v>27020260</v>
      </c>
      <c r="B1046" s="3" t="s">
        <v>3631</v>
      </c>
      <c r="C1046" s="3">
        <v>7.2483000000000004</v>
      </c>
      <c r="D1046" s="3">
        <v>-75.302199999999999</v>
      </c>
      <c r="E1046" s="3">
        <v>1039</v>
      </c>
      <c r="F1046" s="3" t="s">
        <v>197</v>
      </c>
      <c r="G1046" s="3" t="s">
        <v>58</v>
      </c>
      <c r="H1046" s="54">
        <v>94</v>
      </c>
      <c r="I1046" s="54">
        <v>1997</v>
      </c>
      <c r="J1046" s="54">
        <v>7</v>
      </c>
      <c r="K1046" s="3">
        <v>135</v>
      </c>
      <c r="L1046" s="3">
        <v>2000</v>
      </c>
      <c r="M1046" s="3">
        <v>26</v>
      </c>
      <c r="N1046" s="54">
        <v>140</v>
      </c>
      <c r="O1046" s="54">
        <v>2006</v>
      </c>
      <c r="P1046" s="54">
        <v>5</v>
      </c>
      <c r="Q1046" s="3">
        <v>110</v>
      </c>
      <c r="R1046" s="3">
        <v>1988</v>
      </c>
      <c r="S1046" s="3">
        <v>11</v>
      </c>
      <c r="T1046" s="54">
        <v>134</v>
      </c>
      <c r="U1046" s="54">
        <v>1998</v>
      </c>
      <c r="V1046" s="54">
        <v>7</v>
      </c>
      <c r="W1046" s="3">
        <v>122</v>
      </c>
      <c r="X1046" s="3">
        <v>2009</v>
      </c>
      <c r="Y1046" s="3">
        <v>29</v>
      </c>
      <c r="Z1046" s="54">
        <v>150</v>
      </c>
      <c r="AA1046" s="54">
        <v>1994</v>
      </c>
      <c r="AB1046" s="54">
        <v>3</v>
      </c>
      <c r="AC1046" s="3">
        <v>122</v>
      </c>
      <c r="AD1046" s="3">
        <v>2010</v>
      </c>
      <c r="AE1046" s="3">
        <v>7</v>
      </c>
      <c r="AF1046" s="54">
        <v>135</v>
      </c>
      <c r="AG1046" s="54">
        <v>1993</v>
      </c>
      <c r="AH1046" s="54">
        <v>14</v>
      </c>
      <c r="AI1046" s="3">
        <v>135</v>
      </c>
      <c r="AJ1046" s="3">
        <v>1999</v>
      </c>
      <c r="AK1046" s="3">
        <v>23</v>
      </c>
      <c r="AL1046" s="54">
        <v>160</v>
      </c>
      <c r="AM1046" s="54">
        <v>2005</v>
      </c>
      <c r="AN1046" s="54">
        <v>4</v>
      </c>
      <c r="AO1046" s="3">
        <v>132</v>
      </c>
      <c r="AP1046" s="3">
        <v>2001</v>
      </c>
      <c r="AQ1046" s="3">
        <v>22</v>
      </c>
    </row>
    <row r="1047" spans="1:43" x14ac:dyDescent="0.25">
      <c r="A1047" s="3">
        <v>27025030</v>
      </c>
      <c r="B1047" s="3" t="s">
        <v>3632</v>
      </c>
      <c r="C1047" s="3">
        <v>7.0719000000000003</v>
      </c>
      <c r="D1047" s="3">
        <v>-75.150499999999994</v>
      </c>
      <c r="E1047" s="3">
        <v>1601</v>
      </c>
      <c r="F1047" s="3" t="s">
        <v>1240</v>
      </c>
      <c r="G1047" s="3" t="s">
        <v>58</v>
      </c>
      <c r="H1047" s="54">
        <v>81</v>
      </c>
      <c r="I1047" s="54">
        <v>2008</v>
      </c>
      <c r="J1047" s="54">
        <v>8</v>
      </c>
      <c r="K1047" s="3">
        <v>102</v>
      </c>
      <c r="L1047" s="3">
        <v>1998</v>
      </c>
      <c r="M1047" s="3">
        <v>7</v>
      </c>
      <c r="N1047" s="54">
        <v>92</v>
      </c>
      <c r="O1047" s="54">
        <v>2002</v>
      </c>
      <c r="P1047" s="54">
        <v>28</v>
      </c>
      <c r="Q1047" s="3">
        <v>93</v>
      </c>
      <c r="R1047" s="3">
        <v>1995</v>
      </c>
      <c r="S1047" s="3">
        <v>27</v>
      </c>
      <c r="T1047" s="54">
        <v>93</v>
      </c>
      <c r="U1047" s="54">
        <v>2016</v>
      </c>
      <c r="V1047" s="54">
        <v>30</v>
      </c>
      <c r="W1047" s="3">
        <v>100.3</v>
      </c>
      <c r="X1047" s="3">
        <v>2011</v>
      </c>
      <c r="Y1047" s="3">
        <v>24</v>
      </c>
      <c r="Z1047" s="54">
        <v>105.4</v>
      </c>
      <c r="AA1047" s="54">
        <v>1980</v>
      </c>
      <c r="AB1047" s="54">
        <v>15</v>
      </c>
      <c r="AC1047" s="3">
        <v>107</v>
      </c>
      <c r="AD1047" s="3">
        <v>1998</v>
      </c>
      <c r="AE1047" s="3">
        <v>14</v>
      </c>
      <c r="AF1047" s="54">
        <v>93</v>
      </c>
      <c r="AG1047" s="54">
        <v>1995</v>
      </c>
      <c r="AH1047" s="54">
        <v>13</v>
      </c>
      <c r="AI1047" s="3">
        <v>93</v>
      </c>
      <c r="AJ1047" s="3">
        <v>2006</v>
      </c>
      <c r="AK1047" s="3">
        <v>4</v>
      </c>
      <c r="AL1047" s="54">
        <v>107.6</v>
      </c>
      <c r="AM1047" s="54">
        <v>1984</v>
      </c>
      <c r="AN1047" s="54">
        <v>3</v>
      </c>
      <c r="AO1047" s="3">
        <v>93</v>
      </c>
      <c r="AP1047" s="3">
        <v>2003</v>
      </c>
      <c r="AQ1047" s="3">
        <v>2</v>
      </c>
    </row>
    <row r="1048" spans="1:43" x14ac:dyDescent="0.25">
      <c r="A1048" s="3">
        <v>27030040</v>
      </c>
      <c r="B1048" s="3" t="s">
        <v>3633</v>
      </c>
      <c r="C1048" s="3">
        <v>7.9044166669999996</v>
      </c>
      <c r="D1048" s="3">
        <v>-74.813999999999993</v>
      </c>
      <c r="E1048" s="3">
        <v>40</v>
      </c>
      <c r="F1048" s="3" t="s">
        <v>174</v>
      </c>
      <c r="G1048" s="3" t="s">
        <v>58</v>
      </c>
      <c r="H1048" s="54">
        <v>110.4</v>
      </c>
      <c r="I1048" s="54">
        <v>2025</v>
      </c>
      <c r="J1048" s="54">
        <v>1</v>
      </c>
      <c r="K1048" s="3">
        <v>113</v>
      </c>
      <c r="L1048" s="3">
        <v>2011</v>
      </c>
      <c r="M1048" s="3">
        <v>28</v>
      </c>
      <c r="N1048" s="54">
        <v>118</v>
      </c>
      <c r="O1048" s="54">
        <v>2021</v>
      </c>
      <c r="P1048" s="54">
        <v>24</v>
      </c>
      <c r="Q1048" s="3">
        <v>148</v>
      </c>
      <c r="R1048" s="3">
        <v>2005</v>
      </c>
      <c r="S1048" s="3">
        <v>10</v>
      </c>
      <c r="T1048" s="54">
        <v>170</v>
      </c>
      <c r="U1048" s="54">
        <v>1993</v>
      </c>
      <c r="V1048" s="54">
        <v>9</v>
      </c>
      <c r="W1048" s="3">
        <v>180</v>
      </c>
      <c r="X1048" s="3">
        <v>1987</v>
      </c>
      <c r="Y1048" s="3">
        <v>5</v>
      </c>
      <c r="Z1048" s="54">
        <v>150</v>
      </c>
      <c r="AA1048" s="54">
        <v>2010</v>
      </c>
      <c r="AB1048" s="54">
        <v>3</v>
      </c>
      <c r="AC1048" s="3">
        <v>158</v>
      </c>
      <c r="AD1048" s="3">
        <v>1974</v>
      </c>
      <c r="AE1048" s="3">
        <v>8</v>
      </c>
      <c r="AF1048" s="54">
        <v>145</v>
      </c>
      <c r="AG1048" s="54">
        <v>2018</v>
      </c>
      <c r="AH1048" s="54">
        <v>22</v>
      </c>
      <c r="AI1048" s="3">
        <v>172</v>
      </c>
      <c r="AJ1048" s="3">
        <v>1974</v>
      </c>
      <c r="AK1048" s="3">
        <v>3</v>
      </c>
      <c r="AL1048" s="54">
        <v>150</v>
      </c>
      <c r="AM1048" s="54">
        <v>2016</v>
      </c>
      <c r="AN1048" s="54">
        <v>29</v>
      </c>
      <c r="AO1048" s="3">
        <v>127</v>
      </c>
      <c r="AP1048" s="3">
        <v>2016</v>
      </c>
      <c r="AQ1048" s="3">
        <v>24</v>
      </c>
    </row>
    <row r="1049" spans="1:43" x14ac:dyDescent="0.25">
      <c r="A1049" s="3">
        <v>27030090</v>
      </c>
      <c r="B1049" s="3" t="s">
        <v>3634</v>
      </c>
      <c r="C1049" s="3">
        <v>7.3193055559999998</v>
      </c>
      <c r="D1049" s="3">
        <v>-74.839333330000002</v>
      </c>
      <c r="E1049" s="3">
        <v>220</v>
      </c>
      <c r="F1049" s="3" t="s">
        <v>1345</v>
      </c>
      <c r="G1049" s="3" t="s">
        <v>58</v>
      </c>
      <c r="H1049" s="54">
        <v>117</v>
      </c>
      <c r="I1049" s="54">
        <v>2009</v>
      </c>
      <c r="J1049" s="54">
        <v>5</v>
      </c>
      <c r="K1049" s="3">
        <v>132</v>
      </c>
      <c r="L1049" s="3">
        <v>1979</v>
      </c>
      <c r="M1049" s="3">
        <v>12</v>
      </c>
      <c r="N1049" s="54">
        <v>165</v>
      </c>
      <c r="O1049" s="54">
        <v>1971</v>
      </c>
      <c r="P1049" s="54">
        <v>19</v>
      </c>
      <c r="Q1049" s="3">
        <v>150</v>
      </c>
      <c r="R1049" s="3">
        <v>1986</v>
      </c>
      <c r="S1049" s="3">
        <v>18</v>
      </c>
      <c r="T1049" s="54">
        <v>178</v>
      </c>
      <c r="U1049" s="54">
        <v>2000</v>
      </c>
      <c r="V1049" s="54">
        <v>13</v>
      </c>
      <c r="W1049" s="3">
        <v>157</v>
      </c>
      <c r="X1049" s="3">
        <v>1994</v>
      </c>
      <c r="Y1049" s="3">
        <v>8</v>
      </c>
      <c r="Z1049" s="54">
        <v>158</v>
      </c>
      <c r="AA1049" s="54">
        <v>2012</v>
      </c>
      <c r="AB1049" s="54">
        <v>29</v>
      </c>
      <c r="AC1049" s="3">
        <v>188</v>
      </c>
      <c r="AD1049" s="3">
        <v>1989</v>
      </c>
      <c r="AE1049" s="3">
        <v>13</v>
      </c>
      <c r="AF1049" s="54">
        <v>140</v>
      </c>
      <c r="AG1049" s="54">
        <v>1979</v>
      </c>
      <c r="AH1049" s="54">
        <v>21</v>
      </c>
      <c r="AI1049" s="3">
        <v>157</v>
      </c>
      <c r="AJ1049" s="3">
        <v>1994</v>
      </c>
      <c r="AK1049" s="3">
        <v>8</v>
      </c>
      <c r="AL1049" s="54">
        <v>156</v>
      </c>
      <c r="AM1049" s="54">
        <v>2004</v>
      </c>
      <c r="AN1049" s="54">
        <v>10</v>
      </c>
      <c r="AO1049" s="3">
        <v>140</v>
      </c>
      <c r="AP1049" s="3">
        <v>1985</v>
      </c>
      <c r="AQ1049" s="3">
        <v>1</v>
      </c>
    </row>
    <row r="1050" spans="1:43" x14ac:dyDescent="0.25">
      <c r="A1050" s="3">
        <v>27030210</v>
      </c>
      <c r="B1050" s="3" t="s">
        <v>3635</v>
      </c>
      <c r="C1050" s="3">
        <v>7.4862222220000003</v>
      </c>
      <c r="D1050" s="3">
        <v>-74.872388889999996</v>
      </c>
      <c r="E1050" s="3">
        <v>50</v>
      </c>
      <c r="F1050" s="3" t="s">
        <v>1345</v>
      </c>
      <c r="G1050" s="3" t="s">
        <v>58</v>
      </c>
      <c r="H1050" s="54">
        <v>133</v>
      </c>
      <c r="I1050" s="54">
        <v>1971</v>
      </c>
      <c r="J1050" s="54">
        <v>1</v>
      </c>
      <c r="K1050" s="3">
        <v>130</v>
      </c>
      <c r="L1050" s="3">
        <v>1998</v>
      </c>
      <c r="M1050" s="3">
        <v>7</v>
      </c>
      <c r="N1050" s="54">
        <v>163</v>
      </c>
      <c r="O1050" s="54">
        <v>1993</v>
      </c>
      <c r="P1050" s="54">
        <v>17</v>
      </c>
      <c r="Q1050" s="3">
        <v>253</v>
      </c>
      <c r="R1050" s="3">
        <v>1994</v>
      </c>
      <c r="S1050" s="3">
        <v>2</v>
      </c>
      <c r="T1050" s="54">
        <v>182</v>
      </c>
      <c r="U1050" s="54">
        <v>2007</v>
      </c>
      <c r="V1050" s="54">
        <v>7</v>
      </c>
      <c r="W1050" s="3">
        <v>181</v>
      </c>
      <c r="X1050" s="3">
        <v>2014</v>
      </c>
      <c r="Y1050" s="3">
        <v>30</v>
      </c>
      <c r="Z1050" s="54">
        <v>150</v>
      </c>
      <c r="AA1050" s="54">
        <v>1991</v>
      </c>
      <c r="AB1050" s="54">
        <v>4</v>
      </c>
      <c r="AC1050" s="3">
        <v>175</v>
      </c>
      <c r="AD1050" s="3">
        <v>2006</v>
      </c>
      <c r="AE1050" s="3">
        <v>2</v>
      </c>
      <c r="AF1050" s="54">
        <v>198</v>
      </c>
      <c r="AG1050" s="54">
        <v>2021</v>
      </c>
      <c r="AH1050" s="54">
        <v>11</v>
      </c>
      <c r="AI1050" s="3">
        <v>200</v>
      </c>
      <c r="AJ1050" s="3">
        <v>2006</v>
      </c>
      <c r="AK1050" s="3">
        <v>30</v>
      </c>
      <c r="AL1050" s="54">
        <v>155</v>
      </c>
      <c r="AM1050" s="54">
        <v>1992</v>
      </c>
      <c r="AN1050" s="54">
        <v>22</v>
      </c>
      <c r="AO1050" s="3">
        <v>174</v>
      </c>
      <c r="AP1050" s="3">
        <v>1988</v>
      </c>
      <c r="AQ1050" s="3">
        <v>21</v>
      </c>
    </row>
    <row r="1051" spans="1:43" x14ac:dyDescent="0.25">
      <c r="A1051" s="3">
        <v>27040020</v>
      </c>
      <c r="B1051" s="3" t="s">
        <v>3636</v>
      </c>
      <c r="C1051" s="3">
        <v>7.5309999999999997</v>
      </c>
      <c r="D1051" s="3">
        <v>-74.952749999999995</v>
      </c>
      <c r="E1051" s="3">
        <v>125</v>
      </c>
      <c r="F1051" s="3" t="s">
        <v>1345</v>
      </c>
      <c r="G1051" s="3" t="s">
        <v>58</v>
      </c>
      <c r="H1051" s="54">
        <v>135</v>
      </c>
      <c r="I1051" s="54">
        <v>2008</v>
      </c>
      <c r="J1051" s="54">
        <v>25</v>
      </c>
      <c r="K1051" s="3">
        <v>120</v>
      </c>
      <c r="L1051" s="3">
        <v>1984</v>
      </c>
      <c r="M1051" s="3">
        <v>4</v>
      </c>
      <c r="N1051" s="54">
        <v>132</v>
      </c>
      <c r="O1051" s="54">
        <v>2024</v>
      </c>
      <c r="P1051" s="54">
        <v>20</v>
      </c>
      <c r="Q1051" s="3">
        <v>150</v>
      </c>
      <c r="R1051" s="3">
        <v>1982</v>
      </c>
      <c r="S1051" s="3">
        <v>29</v>
      </c>
      <c r="T1051" s="54">
        <v>156</v>
      </c>
      <c r="U1051" s="54">
        <v>2002</v>
      </c>
      <c r="V1051" s="54">
        <v>9</v>
      </c>
      <c r="W1051" s="3">
        <v>150</v>
      </c>
      <c r="X1051" s="3">
        <v>1984</v>
      </c>
      <c r="Y1051" s="3">
        <v>12</v>
      </c>
      <c r="Z1051" s="54">
        <v>146</v>
      </c>
      <c r="AA1051" s="54">
        <v>1995</v>
      </c>
      <c r="AB1051" s="54">
        <v>20</v>
      </c>
      <c r="AC1051" s="3">
        <v>150</v>
      </c>
      <c r="AD1051" s="3">
        <v>2023</v>
      </c>
      <c r="AE1051" s="3">
        <v>17</v>
      </c>
      <c r="AF1051" s="54">
        <v>155</v>
      </c>
      <c r="AG1051" s="54">
        <v>2005</v>
      </c>
      <c r="AH1051" s="54">
        <v>30</v>
      </c>
      <c r="AI1051" s="3">
        <v>150</v>
      </c>
      <c r="AJ1051" s="3">
        <v>1981</v>
      </c>
      <c r="AK1051" s="3">
        <v>2</v>
      </c>
      <c r="AL1051" s="54">
        <v>140</v>
      </c>
      <c r="AM1051" s="54">
        <v>2006</v>
      </c>
      <c r="AN1051" s="54">
        <v>29</v>
      </c>
      <c r="AO1051" s="3">
        <v>111</v>
      </c>
      <c r="AP1051" s="3">
        <v>1990</v>
      </c>
      <c r="AQ1051" s="3">
        <v>31</v>
      </c>
    </row>
    <row r="1052" spans="1:43" x14ac:dyDescent="0.25">
      <c r="A1052" s="3">
        <v>27040030</v>
      </c>
      <c r="B1052" s="3" t="s">
        <v>3637</v>
      </c>
      <c r="C1052" s="3">
        <v>7.7605279999999999</v>
      </c>
      <c r="D1052" s="3">
        <v>-74.876943999999995</v>
      </c>
      <c r="E1052" s="3">
        <v>81</v>
      </c>
      <c r="F1052" s="3" t="s">
        <v>108</v>
      </c>
      <c r="G1052" s="3" t="s">
        <v>58</v>
      </c>
      <c r="H1052" s="54">
        <v>130</v>
      </c>
      <c r="I1052" s="54">
        <v>2021</v>
      </c>
      <c r="J1052" s="54">
        <v>7</v>
      </c>
      <c r="K1052" s="3">
        <v>130</v>
      </c>
      <c r="L1052" s="3">
        <v>2022</v>
      </c>
      <c r="M1052" s="3">
        <v>12</v>
      </c>
      <c r="N1052" s="54">
        <v>133</v>
      </c>
      <c r="O1052" s="54">
        <v>1983</v>
      </c>
      <c r="P1052" s="54">
        <v>26</v>
      </c>
      <c r="Q1052" s="3">
        <v>145</v>
      </c>
      <c r="R1052" s="3">
        <v>1986</v>
      </c>
      <c r="S1052" s="3">
        <v>18</v>
      </c>
      <c r="T1052" s="54">
        <v>194</v>
      </c>
      <c r="U1052" s="54">
        <v>2024</v>
      </c>
      <c r="V1052" s="54">
        <v>11</v>
      </c>
      <c r="W1052" s="3">
        <v>180</v>
      </c>
      <c r="X1052" s="3">
        <v>1993</v>
      </c>
      <c r="Y1052" s="3">
        <v>5</v>
      </c>
      <c r="Z1052" s="54">
        <v>155</v>
      </c>
      <c r="AA1052" s="54">
        <v>2008</v>
      </c>
      <c r="AB1052" s="54">
        <v>3</v>
      </c>
      <c r="AC1052" s="3">
        <v>157</v>
      </c>
      <c r="AD1052" s="3">
        <v>1989</v>
      </c>
      <c r="AE1052" s="3">
        <v>31</v>
      </c>
      <c r="AF1052" s="54">
        <v>201</v>
      </c>
      <c r="AG1052" s="54">
        <v>1978</v>
      </c>
      <c r="AH1052" s="54">
        <v>26</v>
      </c>
      <c r="AI1052" s="3">
        <v>187</v>
      </c>
      <c r="AJ1052" s="3">
        <v>1978</v>
      </c>
      <c r="AK1052" s="3">
        <v>2</v>
      </c>
      <c r="AL1052" s="54">
        <v>170</v>
      </c>
      <c r="AM1052" s="54">
        <v>1989</v>
      </c>
      <c r="AN1052" s="54">
        <v>1</v>
      </c>
      <c r="AO1052" s="3">
        <v>140</v>
      </c>
      <c r="AP1052" s="3">
        <v>1975</v>
      </c>
      <c r="AQ1052" s="3">
        <v>26</v>
      </c>
    </row>
    <row r="1053" spans="1:43" x14ac:dyDescent="0.25">
      <c r="A1053" s="3">
        <v>27040040</v>
      </c>
      <c r="B1053" s="3" t="s">
        <v>3638</v>
      </c>
      <c r="C1053" s="3">
        <v>8.0971666669999998</v>
      </c>
      <c r="D1053" s="3">
        <v>-74.769444440000001</v>
      </c>
      <c r="E1053" s="3">
        <v>22</v>
      </c>
      <c r="F1053" s="3" t="s">
        <v>174</v>
      </c>
      <c r="G1053" s="3" t="s">
        <v>58</v>
      </c>
      <c r="H1053" s="54">
        <v>92</v>
      </c>
      <c r="I1053" s="54">
        <v>2018</v>
      </c>
      <c r="J1053" s="54">
        <v>7</v>
      </c>
      <c r="K1053" s="3">
        <v>72</v>
      </c>
      <c r="L1053" s="3">
        <v>2024</v>
      </c>
      <c r="M1053" s="3">
        <v>6</v>
      </c>
      <c r="N1053" s="54">
        <v>90</v>
      </c>
      <c r="O1053" s="54">
        <v>2022</v>
      </c>
      <c r="P1053" s="54">
        <v>12</v>
      </c>
      <c r="Q1053" s="3">
        <v>120</v>
      </c>
      <c r="R1053" s="3">
        <v>2022</v>
      </c>
      <c r="S1053" s="3">
        <v>18</v>
      </c>
      <c r="T1053" s="54">
        <v>134</v>
      </c>
      <c r="U1053" s="54">
        <v>2021</v>
      </c>
      <c r="V1053" s="54">
        <v>11</v>
      </c>
      <c r="W1053" s="3">
        <v>134</v>
      </c>
      <c r="X1053" s="3">
        <v>2015</v>
      </c>
      <c r="Y1053" s="3">
        <v>7</v>
      </c>
      <c r="Z1053" s="54">
        <v>127</v>
      </c>
      <c r="AA1053" s="54">
        <v>2013</v>
      </c>
      <c r="AB1053" s="54">
        <v>31</v>
      </c>
      <c r="AC1053" s="3">
        <v>134</v>
      </c>
      <c r="AD1053" s="3">
        <v>2021</v>
      </c>
      <c r="AE1053" s="3">
        <v>16</v>
      </c>
      <c r="AF1053" s="54">
        <v>99</v>
      </c>
      <c r="AG1053" s="54">
        <v>2009</v>
      </c>
      <c r="AH1053" s="54">
        <v>12</v>
      </c>
      <c r="AI1053" s="3">
        <v>132</v>
      </c>
      <c r="AJ1053" s="3">
        <v>2022</v>
      </c>
      <c r="AK1053" s="3">
        <v>21</v>
      </c>
      <c r="AL1053" s="54">
        <v>135</v>
      </c>
      <c r="AM1053" s="54">
        <v>2014</v>
      </c>
      <c r="AN1053" s="54">
        <v>1</v>
      </c>
      <c r="AO1053" s="3">
        <v>120</v>
      </c>
      <c r="AP1053" s="3">
        <v>2013</v>
      </c>
      <c r="AQ1053" s="3">
        <v>7</v>
      </c>
    </row>
    <row r="1054" spans="1:43" x14ac:dyDescent="0.25">
      <c r="A1054" s="3">
        <v>28010040</v>
      </c>
      <c r="B1054" s="3" t="s">
        <v>3639</v>
      </c>
      <c r="C1054" s="3">
        <v>10.39138889</v>
      </c>
      <c r="D1054" s="3">
        <v>-73.025277779999996</v>
      </c>
      <c r="E1054" s="3">
        <v>740</v>
      </c>
      <c r="F1054" s="3" t="s">
        <v>487</v>
      </c>
      <c r="G1054" s="3" t="s">
        <v>44</v>
      </c>
      <c r="H1054" s="54">
        <v>133</v>
      </c>
      <c r="I1054" s="54">
        <v>2010</v>
      </c>
      <c r="J1054" s="54">
        <v>24</v>
      </c>
      <c r="K1054" s="3">
        <v>95</v>
      </c>
      <c r="L1054" s="3">
        <v>2024</v>
      </c>
      <c r="M1054" s="3">
        <v>4</v>
      </c>
      <c r="N1054" s="54">
        <v>80.5</v>
      </c>
      <c r="O1054" s="54">
        <v>1985</v>
      </c>
      <c r="P1054" s="54">
        <v>19</v>
      </c>
      <c r="Q1054" s="3">
        <v>109</v>
      </c>
      <c r="R1054" s="3">
        <v>2006</v>
      </c>
      <c r="S1054" s="3">
        <v>12</v>
      </c>
      <c r="T1054" s="54">
        <v>106</v>
      </c>
      <c r="U1054" s="54">
        <v>2004</v>
      </c>
      <c r="V1054" s="54">
        <v>19</v>
      </c>
      <c r="W1054" s="3">
        <v>85</v>
      </c>
      <c r="X1054" s="3">
        <v>1981</v>
      </c>
      <c r="Y1054" s="3">
        <v>29</v>
      </c>
      <c r="Z1054" s="54">
        <v>52</v>
      </c>
      <c r="AA1054" s="54">
        <v>2022</v>
      </c>
      <c r="AB1054" s="54">
        <v>28</v>
      </c>
      <c r="AC1054" s="3">
        <v>116.6</v>
      </c>
      <c r="AD1054" s="3">
        <v>2013</v>
      </c>
      <c r="AE1054" s="3">
        <v>11</v>
      </c>
      <c r="AF1054" s="54">
        <v>113.5</v>
      </c>
      <c r="AG1054" s="54">
        <v>2011</v>
      </c>
      <c r="AH1054" s="54">
        <v>18</v>
      </c>
      <c r="AI1054" s="3">
        <v>158.69999999999999</v>
      </c>
      <c r="AJ1054" s="3">
        <v>1983</v>
      </c>
      <c r="AK1054" s="3">
        <v>31</v>
      </c>
      <c r="AL1054" s="54">
        <v>97</v>
      </c>
      <c r="AM1054" s="54">
        <v>1975</v>
      </c>
      <c r="AN1054" s="54">
        <v>18</v>
      </c>
      <c r="AO1054" s="3">
        <v>90.6</v>
      </c>
      <c r="AP1054" s="3">
        <v>2021</v>
      </c>
      <c r="AQ1054" s="3">
        <v>22</v>
      </c>
    </row>
    <row r="1055" spans="1:43" x14ac:dyDescent="0.25">
      <c r="A1055" s="3">
        <v>28010070</v>
      </c>
      <c r="B1055" s="3" t="s">
        <v>3640</v>
      </c>
      <c r="C1055" s="3">
        <v>10.185499999999999</v>
      </c>
      <c r="D1055" s="3">
        <v>-73.467111110000005</v>
      </c>
      <c r="E1055" s="3">
        <v>120</v>
      </c>
      <c r="F1055" s="3" t="s">
        <v>45</v>
      </c>
      <c r="G1055" s="3" t="s">
        <v>44</v>
      </c>
      <c r="H1055" s="54">
        <v>50</v>
      </c>
      <c r="I1055" s="54">
        <v>2018</v>
      </c>
      <c r="J1055" s="54">
        <v>3</v>
      </c>
      <c r="K1055" s="3">
        <v>83</v>
      </c>
      <c r="L1055" s="3">
        <v>2007</v>
      </c>
      <c r="M1055" s="3">
        <v>21</v>
      </c>
      <c r="N1055" s="54">
        <v>85</v>
      </c>
      <c r="O1055" s="54">
        <v>2006</v>
      </c>
      <c r="P1055" s="54">
        <v>20</v>
      </c>
      <c r="Q1055" s="3">
        <v>100</v>
      </c>
      <c r="R1055" s="3">
        <v>2005</v>
      </c>
      <c r="S1055" s="3">
        <v>21</v>
      </c>
      <c r="T1055" s="54">
        <v>137.5</v>
      </c>
      <c r="U1055" s="54">
        <v>1996</v>
      </c>
      <c r="V1055" s="54">
        <v>19</v>
      </c>
      <c r="W1055" s="3">
        <v>135</v>
      </c>
      <c r="X1055" s="3">
        <v>1999</v>
      </c>
      <c r="Y1055" s="3">
        <v>7</v>
      </c>
      <c r="Z1055" s="54">
        <v>95</v>
      </c>
      <c r="AA1055" s="54">
        <v>2019</v>
      </c>
      <c r="AB1055" s="54">
        <v>21</v>
      </c>
      <c r="AC1055" s="3">
        <v>100.1</v>
      </c>
      <c r="AD1055" s="3">
        <v>1995</v>
      </c>
      <c r="AE1055" s="3">
        <v>15</v>
      </c>
      <c r="AF1055" s="54">
        <v>95</v>
      </c>
      <c r="AG1055" s="54">
        <v>2012</v>
      </c>
      <c r="AH1055" s="54">
        <v>18</v>
      </c>
      <c r="AI1055" s="3">
        <v>114</v>
      </c>
      <c r="AJ1055" s="3">
        <v>1973</v>
      </c>
      <c r="AK1055" s="3">
        <v>22</v>
      </c>
      <c r="AL1055" s="54">
        <v>107</v>
      </c>
      <c r="AM1055" s="54">
        <v>2006</v>
      </c>
      <c r="AN1055" s="54">
        <v>13</v>
      </c>
      <c r="AO1055" s="3">
        <v>92</v>
      </c>
      <c r="AP1055" s="3">
        <v>2010</v>
      </c>
      <c r="AQ1055" s="3">
        <v>13</v>
      </c>
    </row>
    <row r="1056" spans="1:43" x14ac:dyDescent="0.25">
      <c r="A1056" s="3">
        <v>28010090</v>
      </c>
      <c r="B1056" s="3" t="s">
        <v>3641</v>
      </c>
      <c r="C1056" s="3">
        <v>10.70386111</v>
      </c>
      <c r="D1056" s="3">
        <v>-73.211611110000007</v>
      </c>
      <c r="E1056" s="3">
        <v>450</v>
      </c>
      <c r="F1056" s="3" t="s">
        <v>45</v>
      </c>
      <c r="G1056" s="3" t="s">
        <v>44</v>
      </c>
      <c r="H1056" s="54">
        <v>99</v>
      </c>
      <c r="I1056" s="54">
        <v>1971</v>
      </c>
      <c r="J1056" s="54">
        <v>18</v>
      </c>
      <c r="K1056" s="3">
        <v>43</v>
      </c>
      <c r="L1056" s="3">
        <v>1986</v>
      </c>
      <c r="M1056" s="3">
        <v>24</v>
      </c>
      <c r="N1056" s="54">
        <v>56</v>
      </c>
      <c r="O1056" s="54">
        <v>1981</v>
      </c>
      <c r="P1056" s="54">
        <v>4</v>
      </c>
      <c r="Q1056" s="3">
        <v>121</v>
      </c>
      <c r="R1056" s="3">
        <v>1981</v>
      </c>
      <c r="S1056" s="3">
        <v>29</v>
      </c>
      <c r="T1056" s="54">
        <v>130</v>
      </c>
      <c r="U1056" s="54">
        <v>1986</v>
      </c>
      <c r="V1056" s="54">
        <v>25</v>
      </c>
      <c r="W1056" s="3">
        <v>120</v>
      </c>
      <c r="X1056" s="3">
        <v>1988</v>
      </c>
      <c r="Y1056" s="3">
        <v>15</v>
      </c>
      <c r="Z1056" s="54">
        <v>126</v>
      </c>
      <c r="AA1056" s="54">
        <v>2023</v>
      </c>
      <c r="AB1056" s="54">
        <v>26</v>
      </c>
      <c r="AC1056" s="3">
        <v>110</v>
      </c>
      <c r="AD1056" s="3">
        <v>1982</v>
      </c>
      <c r="AE1056" s="3">
        <v>3</v>
      </c>
      <c r="AF1056" s="54">
        <v>93</v>
      </c>
      <c r="AG1056" s="54">
        <v>1983</v>
      </c>
      <c r="AH1056" s="54">
        <v>6</v>
      </c>
      <c r="AI1056" s="3">
        <v>138</v>
      </c>
      <c r="AJ1056" s="3">
        <v>1987</v>
      </c>
      <c r="AK1056" s="3">
        <v>30</v>
      </c>
      <c r="AL1056" s="54">
        <v>140</v>
      </c>
      <c r="AM1056" s="54">
        <v>1968</v>
      </c>
      <c r="AN1056" s="54">
        <v>25</v>
      </c>
      <c r="AO1056" s="3">
        <v>109</v>
      </c>
      <c r="AP1056" s="3">
        <v>2000</v>
      </c>
      <c r="AQ1056" s="3">
        <v>2</v>
      </c>
    </row>
    <row r="1057" spans="1:43" x14ac:dyDescent="0.25">
      <c r="A1057" s="3">
        <v>28010200</v>
      </c>
      <c r="B1057" s="3" t="s">
        <v>3642</v>
      </c>
      <c r="C1057" s="3">
        <v>10.860222220000001</v>
      </c>
      <c r="D1057" s="3">
        <v>-73.114166670000003</v>
      </c>
      <c r="E1057" s="3">
        <v>594</v>
      </c>
      <c r="F1057" s="3" t="s">
        <v>2689</v>
      </c>
      <c r="G1057" s="3" t="s">
        <v>41</v>
      </c>
      <c r="H1057" s="54">
        <v>50</v>
      </c>
      <c r="I1057" s="54">
        <v>2020</v>
      </c>
      <c r="J1057" s="54">
        <v>21</v>
      </c>
      <c r="K1057" s="3">
        <v>52</v>
      </c>
      <c r="L1057" s="3">
        <v>1978</v>
      </c>
      <c r="M1057" s="3">
        <v>6</v>
      </c>
      <c r="N1057" s="54">
        <v>58</v>
      </c>
      <c r="O1057" s="54">
        <v>2003</v>
      </c>
      <c r="P1057" s="54">
        <v>16</v>
      </c>
      <c r="Q1057" s="3">
        <v>95</v>
      </c>
      <c r="R1057" s="3">
        <v>2014</v>
      </c>
      <c r="S1057" s="3">
        <v>30</v>
      </c>
      <c r="T1057" s="54">
        <v>125</v>
      </c>
      <c r="U1057" s="54">
        <v>2011</v>
      </c>
      <c r="V1057" s="54">
        <v>15</v>
      </c>
      <c r="W1057" s="3">
        <v>134</v>
      </c>
      <c r="X1057" s="3">
        <v>1978</v>
      </c>
      <c r="Y1057" s="3">
        <v>11</v>
      </c>
      <c r="Z1057" s="54">
        <v>83.4</v>
      </c>
      <c r="AA1057" s="54">
        <v>1995</v>
      </c>
      <c r="AB1057" s="54">
        <v>8</v>
      </c>
      <c r="AC1057" s="3">
        <v>120.7</v>
      </c>
      <c r="AD1057" s="3">
        <v>1994</v>
      </c>
      <c r="AE1057" s="3">
        <v>15</v>
      </c>
      <c r="AF1057" s="54">
        <v>199</v>
      </c>
      <c r="AG1057" s="54">
        <v>1970</v>
      </c>
      <c r="AH1057" s="54">
        <v>4</v>
      </c>
      <c r="AI1057" s="3">
        <v>150</v>
      </c>
      <c r="AJ1057" s="3">
        <v>1972</v>
      </c>
      <c r="AK1057" s="3">
        <v>8</v>
      </c>
      <c r="AL1057" s="54">
        <v>130</v>
      </c>
      <c r="AM1057" s="54">
        <v>1984</v>
      </c>
      <c r="AN1057" s="54">
        <v>7</v>
      </c>
      <c r="AO1057" s="3">
        <v>98.4</v>
      </c>
      <c r="AP1057" s="3">
        <v>2005</v>
      </c>
      <c r="AQ1057" s="3">
        <v>22</v>
      </c>
    </row>
    <row r="1058" spans="1:43" x14ac:dyDescent="0.25">
      <c r="A1058" s="3">
        <v>28010340</v>
      </c>
      <c r="B1058" s="3" t="s">
        <v>3643</v>
      </c>
      <c r="C1058" s="3">
        <v>10.615833329999999</v>
      </c>
      <c r="D1058" s="3">
        <v>-72.981944440000007</v>
      </c>
      <c r="E1058" s="3">
        <v>340</v>
      </c>
      <c r="F1058" s="3" t="s">
        <v>341</v>
      </c>
      <c r="G1058" s="3" t="s">
        <v>41</v>
      </c>
      <c r="H1058" s="54">
        <v>95</v>
      </c>
      <c r="I1058" s="54">
        <v>2018</v>
      </c>
      <c r="J1058" s="54">
        <v>11</v>
      </c>
      <c r="K1058" s="3">
        <v>115</v>
      </c>
      <c r="L1058" s="3">
        <v>1978</v>
      </c>
      <c r="M1058" s="3">
        <v>8</v>
      </c>
      <c r="N1058" s="54">
        <v>112</v>
      </c>
      <c r="O1058" s="54">
        <v>2023</v>
      </c>
      <c r="P1058" s="54">
        <v>13</v>
      </c>
      <c r="Q1058" s="3">
        <v>104</v>
      </c>
      <c r="R1058" s="3">
        <v>1979</v>
      </c>
      <c r="S1058" s="3">
        <v>21</v>
      </c>
      <c r="T1058" s="54">
        <v>120</v>
      </c>
      <c r="U1058" s="54">
        <v>2016</v>
      </c>
      <c r="V1058" s="54">
        <v>2</v>
      </c>
      <c r="W1058" s="3">
        <v>122</v>
      </c>
      <c r="X1058" s="3">
        <v>2021</v>
      </c>
      <c r="Y1058" s="3">
        <v>24</v>
      </c>
      <c r="Z1058" s="54">
        <v>100</v>
      </c>
      <c r="AA1058" s="54">
        <v>2010</v>
      </c>
      <c r="AB1058" s="54">
        <v>20</v>
      </c>
      <c r="AC1058" s="3">
        <v>118</v>
      </c>
      <c r="AD1058" s="3">
        <v>2014</v>
      </c>
      <c r="AE1058" s="3">
        <v>27</v>
      </c>
      <c r="AF1058" s="54">
        <v>110</v>
      </c>
      <c r="AG1058" s="54">
        <v>2019</v>
      </c>
      <c r="AH1058" s="54">
        <v>22</v>
      </c>
      <c r="AI1058" s="3">
        <v>125</v>
      </c>
      <c r="AJ1058" s="3">
        <v>2014</v>
      </c>
      <c r="AK1058" s="3">
        <v>8</v>
      </c>
      <c r="AL1058" s="54">
        <v>135</v>
      </c>
      <c r="AM1058" s="54">
        <v>2018</v>
      </c>
      <c r="AN1058" s="54">
        <v>5</v>
      </c>
      <c r="AO1058" s="3">
        <v>107</v>
      </c>
      <c r="AP1058" s="3">
        <v>2010</v>
      </c>
      <c r="AQ1058" s="3">
        <v>13</v>
      </c>
    </row>
    <row r="1059" spans="1:43" x14ac:dyDescent="0.25">
      <c r="A1059" s="3">
        <v>28010360</v>
      </c>
      <c r="B1059" s="3" t="s">
        <v>3644</v>
      </c>
      <c r="C1059" s="3">
        <v>10.697333329999999</v>
      </c>
      <c r="D1059" s="3">
        <v>-73.353055560000001</v>
      </c>
      <c r="E1059" s="3">
        <v>800</v>
      </c>
      <c r="F1059" s="3" t="s">
        <v>45</v>
      </c>
      <c r="G1059" s="3" t="s">
        <v>44</v>
      </c>
      <c r="H1059" s="54">
        <v>77</v>
      </c>
      <c r="I1059" s="54">
        <v>1987</v>
      </c>
      <c r="J1059" s="54">
        <v>13</v>
      </c>
      <c r="K1059" s="3">
        <v>77</v>
      </c>
      <c r="L1059" s="3">
        <v>1999</v>
      </c>
      <c r="M1059" s="3">
        <v>22</v>
      </c>
      <c r="N1059" s="54">
        <v>95.8</v>
      </c>
      <c r="O1059" s="54">
        <v>2010</v>
      </c>
      <c r="P1059" s="54">
        <v>17</v>
      </c>
      <c r="Q1059" s="3">
        <v>117</v>
      </c>
      <c r="R1059" s="3">
        <v>1981</v>
      </c>
      <c r="S1059" s="3">
        <v>22</v>
      </c>
      <c r="T1059" s="54">
        <v>153</v>
      </c>
      <c r="U1059" s="54">
        <v>1981</v>
      </c>
      <c r="V1059" s="54">
        <v>4</v>
      </c>
      <c r="W1059" s="3">
        <v>142</v>
      </c>
      <c r="X1059" s="3">
        <v>1980</v>
      </c>
      <c r="Y1059" s="3">
        <v>19</v>
      </c>
      <c r="Z1059" s="54">
        <v>190</v>
      </c>
      <c r="AA1059" s="54">
        <v>1992</v>
      </c>
      <c r="AB1059" s="54">
        <v>20</v>
      </c>
      <c r="AC1059" s="3">
        <v>182</v>
      </c>
      <c r="AD1059" s="3">
        <v>1992</v>
      </c>
      <c r="AE1059" s="3">
        <v>13</v>
      </c>
      <c r="AF1059" s="54">
        <v>142</v>
      </c>
      <c r="AG1059" s="54">
        <v>1994</v>
      </c>
      <c r="AH1059" s="54">
        <v>5</v>
      </c>
      <c r="AI1059" s="3">
        <v>220</v>
      </c>
      <c r="AJ1059" s="3">
        <v>1992</v>
      </c>
      <c r="AK1059" s="3">
        <v>1</v>
      </c>
      <c r="AL1059" s="54">
        <v>152</v>
      </c>
      <c r="AM1059" s="54">
        <v>1995</v>
      </c>
      <c r="AN1059" s="54">
        <v>16</v>
      </c>
      <c r="AO1059" s="3">
        <v>154</v>
      </c>
      <c r="AP1059" s="3">
        <v>1998</v>
      </c>
      <c r="AQ1059" s="3">
        <v>9</v>
      </c>
    </row>
    <row r="1060" spans="1:43" x14ac:dyDescent="0.25">
      <c r="A1060" s="3">
        <v>28010370</v>
      </c>
      <c r="B1060" s="3" t="s">
        <v>3645</v>
      </c>
      <c r="C1060" s="3">
        <v>10.307083329999999</v>
      </c>
      <c r="D1060" s="3">
        <v>-73.325444439999998</v>
      </c>
      <c r="E1060" s="3">
        <v>180</v>
      </c>
      <c r="F1060" s="3" t="s">
        <v>45</v>
      </c>
      <c r="G1060" s="3" t="s">
        <v>44</v>
      </c>
      <c r="H1060" s="54">
        <v>51</v>
      </c>
      <c r="I1060" s="54">
        <v>1992</v>
      </c>
      <c r="J1060" s="54">
        <v>5</v>
      </c>
      <c r="K1060" s="3">
        <v>106</v>
      </c>
      <c r="L1060" s="3">
        <v>1998</v>
      </c>
      <c r="M1060" s="3">
        <v>8</v>
      </c>
      <c r="N1060" s="54">
        <v>180</v>
      </c>
      <c r="O1060" s="54">
        <v>2008</v>
      </c>
      <c r="P1060" s="54">
        <v>14</v>
      </c>
      <c r="Q1060" s="3">
        <v>120</v>
      </c>
      <c r="R1060" s="3">
        <v>2022</v>
      </c>
      <c r="S1060" s="3">
        <v>7</v>
      </c>
      <c r="T1060" s="54">
        <v>147</v>
      </c>
      <c r="U1060" s="54">
        <v>2010</v>
      </c>
      <c r="V1060" s="54">
        <v>22</v>
      </c>
      <c r="W1060" s="3">
        <v>164</v>
      </c>
      <c r="X1060" s="3">
        <v>2000</v>
      </c>
      <c r="Y1060" s="3">
        <v>23</v>
      </c>
      <c r="Z1060" s="54">
        <v>139</v>
      </c>
      <c r="AA1060" s="54">
        <v>2001</v>
      </c>
      <c r="AB1060" s="54">
        <v>14</v>
      </c>
      <c r="AC1060" s="3">
        <v>152</v>
      </c>
      <c r="AD1060" s="3">
        <v>1995</v>
      </c>
      <c r="AE1060" s="3">
        <v>15</v>
      </c>
      <c r="AF1060" s="54">
        <v>89</v>
      </c>
      <c r="AG1060" s="54">
        <v>2000</v>
      </c>
      <c r="AH1060" s="54">
        <v>9</v>
      </c>
      <c r="AI1060" s="3">
        <v>151</v>
      </c>
      <c r="AJ1060" s="3">
        <v>2019</v>
      </c>
      <c r="AK1060" s="3">
        <v>3</v>
      </c>
      <c r="AL1060" s="54">
        <v>175</v>
      </c>
      <c r="AM1060" s="54">
        <v>2000</v>
      </c>
      <c r="AN1060" s="54">
        <v>2</v>
      </c>
      <c r="AO1060" s="3">
        <v>89</v>
      </c>
      <c r="AP1060" s="3">
        <v>2016</v>
      </c>
      <c r="AQ1060" s="3">
        <v>2</v>
      </c>
    </row>
    <row r="1061" spans="1:43" x14ac:dyDescent="0.25">
      <c r="A1061" s="3">
        <v>28015070</v>
      </c>
      <c r="B1061" s="3" t="s">
        <v>3646</v>
      </c>
      <c r="C1061" s="3">
        <v>10.566388890000001</v>
      </c>
      <c r="D1061" s="3">
        <v>-73.016388890000002</v>
      </c>
      <c r="E1061" s="3">
        <v>255</v>
      </c>
      <c r="F1061" s="3" t="s">
        <v>472</v>
      </c>
      <c r="G1061" s="3" t="s">
        <v>41</v>
      </c>
      <c r="H1061" s="54">
        <v>75.5</v>
      </c>
      <c r="I1061" s="54">
        <v>2022</v>
      </c>
      <c r="J1061" s="54">
        <v>13</v>
      </c>
      <c r="K1061" s="3">
        <v>80.099999999999994</v>
      </c>
      <c r="L1061" s="3">
        <v>1986</v>
      </c>
      <c r="M1061" s="3">
        <v>28</v>
      </c>
      <c r="N1061" s="54">
        <v>84.9</v>
      </c>
      <c r="O1061" s="54">
        <v>2007</v>
      </c>
      <c r="P1061" s="54">
        <v>27</v>
      </c>
      <c r="Q1061" s="3">
        <v>97.9</v>
      </c>
      <c r="R1061" s="3">
        <v>2024</v>
      </c>
      <c r="S1061" s="3">
        <v>19</v>
      </c>
      <c r="T1061" s="54">
        <v>137.19999999999999</v>
      </c>
      <c r="U1061" s="54">
        <v>1981</v>
      </c>
      <c r="V1061" s="54">
        <v>2</v>
      </c>
      <c r="W1061" s="3">
        <v>125</v>
      </c>
      <c r="X1061" s="3">
        <v>1992</v>
      </c>
      <c r="Y1061" s="3">
        <v>17</v>
      </c>
      <c r="Z1061" s="54">
        <v>138.69999999999999</v>
      </c>
      <c r="AA1061" s="54">
        <v>2010</v>
      </c>
      <c r="AB1061" s="54">
        <v>20</v>
      </c>
      <c r="AC1061" s="3">
        <v>80</v>
      </c>
      <c r="AD1061" s="3">
        <v>2014</v>
      </c>
      <c r="AE1061" s="3">
        <v>27</v>
      </c>
      <c r="AF1061" s="54">
        <v>122.8</v>
      </c>
      <c r="AG1061" s="54">
        <v>1979</v>
      </c>
      <c r="AH1061" s="54">
        <v>29</v>
      </c>
      <c r="AI1061" s="3">
        <v>136.19999999999999</v>
      </c>
      <c r="AJ1061" s="3">
        <v>1986</v>
      </c>
      <c r="AK1061" s="3">
        <v>15</v>
      </c>
      <c r="AL1061" s="54">
        <v>122</v>
      </c>
      <c r="AM1061" s="54">
        <v>2005</v>
      </c>
      <c r="AN1061" s="54">
        <v>13</v>
      </c>
      <c r="AO1061" s="3">
        <v>104.5</v>
      </c>
      <c r="AP1061" s="3">
        <v>1987</v>
      </c>
      <c r="AQ1061" s="3">
        <v>5</v>
      </c>
    </row>
    <row r="1062" spans="1:43" x14ac:dyDescent="0.25">
      <c r="A1062" s="3">
        <v>28020080</v>
      </c>
      <c r="B1062" s="3" t="s">
        <v>3647</v>
      </c>
      <c r="C1062" s="3">
        <v>9.8480833329999999</v>
      </c>
      <c r="D1062" s="3">
        <v>-73.462194440000005</v>
      </c>
      <c r="E1062" s="3">
        <v>60</v>
      </c>
      <c r="F1062" s="3" t="s">
        <v>1647</v>
      </c>
      <c r="G1062" s="3" t="s">
        <v>44</v>
      </c>
      <c r="H1062" s="54">
        <v>55</v>
      </c>
      <c r="I1062" s="54">
        <v>2025</v>
      </c>
      <c r="J1062" s="54">
        <v>4</v>
      </c>
      <c r="K1062" s="3">
        <v>100</v>
      </c>
      <c r="L1062" s="3">
        <v>1972</v>
      </c>
      <c r="M1062" s="3">
        <v>10</v>
      </c>
      <c r="N1062" s="54">
        <v>85</v>
      </c>
      <c r="O1062" s="54">
        <v>1999</v>
      </c>
      <c r="P1062" s="54">
        <v>13</v>
      </c>
      <c r="Q1062" s="3">
        <v>230.2</v>
      </c>
      <c r="R1062" s="3">
        <v>1984</v>
      </c>
      <c r="S1062" s="3">
        <v>28</v>
      </c>
      <c r="T1062" s="54">
        <v>140</v>
      </c>
      <c r="U1062" s="54">
        <v>1998</v>
      </c>
      <c r="V1062" s="54">
        <v>14</v>
      </c>
      <c r="W1062" s="3">
        <v>99</v>
      </c>
      <c r="X1062" s="3">
        <v>1969</v>
      </c>
      <c r="Y1062" s="3">
        <v>16</v>
      </c>
      <c r="Z1062" s="54">
        <v>220</v>
      </c>
      <c r="AA1062" s="54">
        <v>2008</v>
      </c>
      <c r="AB1062" s="54">
        <v>9</v>
      </c>
      <c r="AC1062" s="3">
        <v>134</v>
      </c>
      <c r="AD1062" s="3">
        <v>2021</v>
      </c>
      <c r="AE1062" s="3">
        <v>29</v>
      </c>
      <c r="AF1062" s="54">
        <v>132</v>
      </c>
      <c r="AG1062" s="54">
        <v>2011</v>
      </c>
      <c r="AH1062" s="54">
        <v>8</v>
      </c>
      <c r="AI1062" s="3">
        <v>162</v>
      </c>
      <c r="AJ1062" s="3">
        <v>1985</v>
      </c>
      <c r="AK1062" s="3">
        <v>29</v>
      </c>
      <c r="AL1062" s="54">
        <v>135</v>
      </c>
      <c r="AM1062" s="54">
        <v>2017</v>
      </c>
      <c r="AN1062" s="54">
        <v>8</v>
      </c>
      <c r="AO1062" s="3">
        <v>94</v>
      </c>
      <c r="AP1062" s="3">
        <v>2002</v>
      </c>
      <c r="AQ1062" s="3">
        <v>16</v>
      </c>
    </row>
    <row r="1063" spans="1:43" x14ac:dyDescent="0.25">
      <c r="A1063" s="3">
        <v>28020150</v>
      </c>
      <c r="B1063" s="3" t="s">
        <v>3648</v>
      </c>
      <c r="C1063" s="3">
        <v>10.029972219999999</v>
      </c>
      <c r="D1063" s="3">
        <v>-73.668833329999998</v>
      </c>
      <c r="E1063" s="3">
        <v>60</v>
      </c>
      <c r="F1063" s="3" t="s">
        <v>45</v>
      </c>
      <c r="G1063" s="3" t="s">
        <v>44</v>
      </c>
      <c r="H1063" s="54">
        <v>75</v>
      </c>
      <c r="I1063" s="54">
        <v>2018</v>
      </c>
      <c r="J1063" s="54">
        <v>1</v>
      </c>
      <c r="K1063" s="3">
        <v>79</v>
      </c>
      <c r="L1063" s="3">
        <v>2020</v>
      </c>
      <c r="M1063" s="3">
        <v>29</v>
      </c>
      <c r="N1063" s="54">
        <v>79</v>
      </c>
      <c r="O1063" s="54">
        <v>2020</v>
      </c>
      <c r="P1063" s="54">
        <v>31</v>
      </c>
      <c r="Q1063" s="3">
        <v>137</v>
      </c>
      <c r="R1063" s="3">
        <v>1996</v>
      </c>
      <c r="S1063" s="3">
        <v>1</v>
      </c>
      <c r="T1063" s="54">
        <v>110</v>
      </c>
      <c r="U1063" s="54">
        <v>2005</v>
      </c>
      <c r="V1063" s="54">
        <v>20</v>
      </c>
      <c r="W1063" s="3">
        <v>123</v>
      </c>
      <c r="X1063" s="3">
        <v>2024</v>
      </c>
      <c r="Y1063" s="3">
        <v>8</v>
      </c>
      <c r="Z1063" s="54">
        <v>96</v>
      </c>
      <c r="AA1063" s="54">
        <v>1995</v>
      </c>
      <c r="AB1063" s="54">
        <v>6</v>
      </c>
      <c r="AC1063" s="3">
        <v>111</v>
      </c>
      <c r="AD1063" s="3">
        <v>1992</v>
      </c>
      <c r="AE1063" s="3">
        <v>12</v>
      </c>
      <c r="AF1063" s="54">
        <v>132</v>
      </c>
      <c r="AG1063" s="54">
        <v>1992</v>
      </c>
      <c r="AH1063" s="54">
        <v>21</v>
      </c>
      <c r="AI1063" s="3">
        <v>135</v>
      </c>
      <c r="AJ1063" s="3">
        <v>1992</v>
      </c>
      <c r="AK1063" s="3">
        <v>5</v>
      </c>
      <c r="AL1063" s="54">
        <v>92</v>
      </c>
      <c r="AM1063" s="54">
        <v>1965</v>
      </c>
      <c r="AN1063" s="54">
        <v>19</v>
      </c>
      <c r="AO1063" s="3">
        <v>62</v>
      </c>
      <c r="AP1063" s="3">
        <v>1989</v>
      </c>
      <c r="AQ1063" s="3">
        <v>2</v>
      </c>
    </row>
    <row r="1064" spans="1:43" x14ac:dyDescent="0.25">
      <c r="A1064" s="3">
        <v>28020410</v>
      </c>
      <c r="B1064" s="3" t="s">
        <v>3649</v>
      </c>
      <c r="C1064" s="3">
        <v>10.18416667</v>
      </c>
      <c r="D1064" s="3">
        <v>-73.317027780000004</v>
      </c>
      <c r="E1064" s="3">
        <v>150</v>
      </c>
      <c r="F1064" s="3" t="s">
        <v>1680</v>
      </c>
      <c r="G1064" s="3" t="s">
        <v>44</v>
      </c>
      <c r="H1064" s="54">
        <v>50</v>
      </c>
      <c r="I1064" s="54">
        <v>2017</v>
      </c>
      <c r="J1064" s="54">
        <v>21</v>
      </c>
      <c r="K1064" s="3">
        <v>73</v>
      </c>
      <c r="L1064" s="3">
        <v>1978</v>
      </c>
      <c r="M1064" s="3">
        <v>7</v>
      </c>
      <c r="N1064" s="54">
        <v>111</v>
      </c>
      <c r="O1064" s="54">
        <v>1975</v>
      </c>
      <c r="P1064" s="54">
        <v>1</v>
      </c>
      <c r="Q1064" s="3">
        <v>130</v>
      </c>
      <c r="R1064" s="3">
        <v>2005</v>
      </c>
      <c r="S1064" s="3">
        <v>21</v>
      </c>
      <c r="T1064" s="54">
        <v>145</v>
      </c>
      <c r="U1064" s="54">
        <v>1996</v>
      </c>
      <c r="V1064" s="54">
        <v>19</v>
      </c>
      <c r="W1064" s="3">
        <v>130</v>
      </c>
      <c r="X1064" s="3">
        <v>2010</v>
      </c>
      <c r="Y1064" s="3">
        <v>26</v>
      </c>
      <c r="Z1064" s="54">
        <v>130</v>
      </c>
      <c r="AA1064" s="54">
        <v>1984</v>
      </c>
      <c r="AB1064" s="54">
        <v>20</v>
      </c>
      <c r="AC1064" s="3">
        <v>210</v>
      </c>
      <c r="AD1064" s="3">
        <v>1987</v>
      </c>
      <c r="AE1064" s="3">
        <v>19</v>
      </c>
      <c r="AF1064" s="54">
        <v>125</v>
      </c>
      <c r="AG1064" s="54">
        <v>2000</v>
      </c>
      <c r="AH1064" s="54">
        <v>10</v>
      </c>
      <c r="AI1064" s="3">
        <v>150</v>
      </c>
      <c r="AJ1064" s="3">
        <v>2019</v>
      </c>
      <c r="AK1064" s="3">
        <v>21</v>
      </c>
      <c r="AL1064" s="54">
        <v>140</v>
      </c>
      <c r="AM1064" s="54">
        <v>1985</v>
      </c>
      <c r="AN1064" s="54">
        <v>7</v>
      </c>
      <c r="AO1064" s="3">
        <v>111</v>
      </c>
      <c r="AP1064" s="3">
        <v>2016</v>
      </c>
      <c r="AQ1064" s="3">
        <v>9</v>
      </c>
    </row>
    <row r="1065" spans="1:43" x14ac:dyDescent="0.25">
      <c r="A1065" s="3">
        <v>28020420</v>
      </c>
      <c r="B1065" s="3" t="s">
        <v>3650</v>
      </c>
      <c r="C1065" s="3">
        <v>9.8446111110000007</v>
      </c>
      <c r="D1065" s="3">
        <v>-73.547694440000001</v>
      </c>
      <c r="E1065" s="3">
        <v>70</v>
      </c>
      <c r="F1065" s="3" t="s">
        <v>1680</v>
      </c>
      <c r="G1065" s="3" t="s">
        <v>44</v>
      </c>
      <c r="H1065" s="54">
        <v>82</v>
      </c>
      <c r="I1065" s="54">
        <v>2019</v>
      </c>
      <c r="J1065" s="54">
        <v>27</v>
      </c>
      <c r="K1065" s="3">
        <v>110</v>
      </c>
      <c r="L1065" s="3">
        <v>1979</v>
      </c>
      <c r="M1065" s="3">
        <v>26</v>
      </c>
      <c r="N1065" s="54">
        <v>116</v>
      </c>
      <c r="O1065" s="54">
        <v>2010</v>
      </c>
      <c r="P1065" s="54">
        <v>17</v>
      </c>
      <c r="Q1065" s="3">
        <v>111</v>
      </c>
      <c r="R1065" s="3">
        <v>2008</v>
      </c>
      <c r="S1065" s="3">
        <v>24</v>
      </c>
      <c r="T1065" s="54">
        <v>142</v>
      </c>
      <c r="U1065" s="54">
        <v>1974</v>
      </c>
      <c r="V1065" s="54">
        <v>7</v>
      </c>
      <c r="W1065" s="3">
        <v>116</v>
      </c>
      <c r="X1065" s="3">
        <v>1996</v>
      </c>
      <c r="Y1065" s="3">
        <v>28</v>
      </c>
      <c r="Z1065" s="54">
        <v>100</v>
      </c>
      <c r="AA1065" s="54">
        <v>2004</v>
      </c>
      <c r="AB1065" s="54">
        <v>21</v>
      </c>
      <c r="AC1065" s="3">
        <v>112</v>
      </c>
      <c r="AD1065" s="3">
        <v>2021</v>
      </c>
      <c r="AE1065" s="3">
        <v>30</v>
      </c>
      <c r="AF1065" s="54">
        <v>125</v>
      </c>
      <c r="AG1065" s="54">
        <v>1992</v>
      </c>
      <c r="AH1065" s="54">
        <v>4</v>
      </c>
      <c r="AI1065" s="3">
        <v>147</v>
      </c>
      <c r="AJ1065" s="3">
        <v>1973</v>
      </c>
      <c r="AK1065" s="3">
        <v>15</v>
      </c>
      <c r="AL1065" s="54">
        <v>125</v>
      </c>
      <c r="AM1065" s="54">
        <v>2008</v>
      </c>
      <c r="AN1065" s="54">
        <v>26</v>
      </c>
      <c r="AO1065" s="3">
        <v>130</v>
      </c>
      <c r="AP1065" s="3">
        <v>1985</v>
      </c>
      <c r="AQ1065" s="3">
        <v>5</v>
      </c>
    </row>
    <row r="1066" spans="1:43" x14ac:dyDescent="0.25">
      <c r="A1066" s="3">
        <v>28020440</v>
      </c>
      <c r="B1066" s="3" t="s">
        <v>3651</v>
      </c>
      <c r="C1066" s="3">
        <v>9.9170277779999996</v>
      </c>
      <c r="D1066" s="3">
        <v>-73.286138890000004</v>
      </c>
      <c r="E1066" s="3">
        <v>80</v>
      </c>
      <c r="F1066" s="3" t="s">
        <v>1647</v>
      </c>
      <c r="G1066" s="3" t="s">
        <v>44</v>
      </c>
      <c r="H1066" s="54">
        <v>136</v>
      </c>
      <c r="I1066" s="54">
        <v>1972</v>
      </c>
      <c r="J1066" s="54">
        <v>16</v>
      </c>
      <c r="K1066" s="3">
        <v>95</v>
      </c>
      <c r="L1066" s="3">
        <v>1968</v>
      </c>
      <c r="M1066" s="3">
        <v>20</v>
      </c>
      <c r="N1066" s="54">
        <v>143</v>
      </c>
      <c r="O1066" s="54">
        <v>2007</v>
      </c>
      <c r="P1066" s="54">
        <v>31</v>
      </c>
      <c r="Q1066" s="3">
        <v>133</v>
      </c>
      <c r="R1066" s="3">
        <v>1970</v>
      </c>
      <c r="S1066" s="3">
        <v>9</v>
      </c>
      <c r="T1066" s="54">
        <v>119</v>
      </c>
      <c r="U1066" s="54">
        <v>2010</v>
      </c>
      <c r="V1066" s="54">
        <v>26</v>
      </c>
      <c r="W1066" s="3">
        <v>135</v>
      </c>
      <c r="X1066" s="3">
        <v>1959</v>
      </c>
      <c r="Y1066" s="3">
        <v>6</v>
      </c>
      <c r="Z1066" s="54">
        <v>123.2</v>
      </c>
      <c r="AA1066" s="54">
        <v>1987</v>
      </c>
      <c r="AB1066" s="54">
        <v>16</v>
      </c>
      <c r="AC1066" s="3">
        <v>145</v>
      </c>
      <c r="AD1066" s="3">
        <v>2013</v>
      </c>
      <c r="AE1066" s="3">
        <v>26</v>
      </c>
      <c r="AF1066" s="54">
        <v>111</v>
      </c>
      <c r="AG1066" s="54">
        <v>2013</v>
      </c>
      <c r="AH1066" s="54">
        <v>3</v>
      </c>
      <c r="AI1066" s="3">
        <v>151</v>
      </c>
      <c r="AJ1066" s="3">
        <v>2016</v>
      </c>
      <c r="AK1066" s="3">
        <v>31</v>
      </c>
      <c r="AL1066" s="54">
        <v>126</v>
      </c>
      <c r="AM1066" s="54">
        <v>1980</v>
      </c>
      <c r="AN1066" s="54">
        <v>5</v>
      </c>
      <c r="AO1066" s="3">
        <v>148</v>
      </c>
      <c r="AP1066" s="3">
        <v>2010</v>
      </c>
      <c r="AQ1066" s="3">
        <v>13</v>
      </c>
    </row>
    <row r="1067" spans="1:43" x14ac:dyDescent="0.25">
      <c r="A1067" s="3">
        <v>28020590</v>
      </c>
      <c r="B1067" s="3" t="s">
        <v>3652</v>
      </c>
      <c r="C1067" s="3">
        <v>10.152388889999999</v>
      </c>
      <c r="D1067" s="3">
        <v>-73.221722220000004</v>
      </c>
      <c r="E1067" s="3">
        <v>140</v>
      </c>
      <c r="F1067" s="3" t="s">
        <v>1680</v>
      </c>
      <c r="G1067" s="3" t="s">
        <v>44</v>
      </c>
      <c r="H1067" s="54">
        <v>116</v>
      </c>
      <c r="I1067" s="54">
        <v>1996</v>
      </c>
      <c r="J1067" s="54">
        <v>13</v>
      </c>
      <c r="K1067" s="3">
        <v>115</v>
      </c>
      <c r="L1067" s="3">
        <v>2010</v>
      </c>
      <c r="M1067" s="3">
        <v>10</v>
      </c>
      <c r="N1067" s="54">
        <v>101</v>
      </c>
      <c r="O1067" s="54">
        <v>1998</v>
      </c>
      <c r="P1067" s="54">
        <v>30</v>
      </c>
      <c r="Q1067" s="3">
        <v>136</v>
      </c>
      <c r="R1067" s="3">
        <v>1983</v>
      </c>
      <c r="S1067" s="3">
        <v>18</v>
      </c>
      <c r="T1067" s="54">
        <v>137</v>
      </c>
      <c r="U1067" s="54">
        <v>2018</v>
      </c>
      <c r="V1067" s="54">
        <v>12</v>
      </c>
      <c r="W1067" s="3">
        <v>77</v>
      </c>
      <c r="X1067" s="3">
        <v>1996</v>
      </c>
      <c r="Y1067" s="3">
        <v>4</v>
      </c>
      <c r="Z1067" s="54">
        <v>124</v>
      </c>
      <c r="AA1067" s="54">
        <v>1984</v>
      </c>
      <c r="AB1067" s="54">
        <v>1</v>
      </c>
      <c r="AC1067" s="3">
        <v>115</v>
      </c>
      <c r="AD1067" s="3">
        <v>2002</v>
      </c>
      <c r="AE1067" s="3">
        <v>28</v>
      </c>
      <c r="AF1067" s="54">
        <v>111</v>
      </c>
      <c r="AG1067" s="54">
        <v>2021</v>
      </c>
      <c r="AH1067" s="54">
        <v>6</v>
      </c>
      <c r="AI1067" s="3">
        <v>118</v>
      </c>
      <c r="AJ1067" s="3">
        <v>2002</v>
      </c>
      <c r="AK1067" s="3">
        <v>6</v>
      </c>
      <c r="AL1067" s="54">
        <v>114</v>
      </c>
      <c r="AM1067" s="54">
        <v>2006</v>
      </c>
      <c r="AN1067" s="54">
        <v>13</v>
      </c>
      <c r="AO1067" s="3">
        <v>118</v>
      </c>
      <c r="AP1067" s="3">
        <v>2002</v>
      </c>
      <c r="AQ1067" s="3">
        <v>15</v>
      </c>
    </row>
    <row r="1068" spans="1:43" x14ac:dyDescent="0.25">
      <c r="A1068" s="3">
        <v>28020600</v>
      </c>
      <c r="B1068" s="3" t="s">
        <v>3653</v>
      </c>
      <c r="C1068" s="3">
        <v>9.8547222219999995</v>
      </c>
      <c r="D1068" s="3">
        <v>-73.357166669999998</v>
      </c>
      <c r="E1068" s="3">
        <v>150</v>
      </c>
      <c r="F1068" s="3" t="s">
        <v>1647</v>
      </c>
      <c r="G1068" s="3" t="s">
        <v>44</v>
      </c>
      <c r="H1068" s="54">
        <v>70</v>
      </c>
      <c r="I1068" s="54">
        <v>2006</v>
      </c>
      <c r="J1068" s="54">
        <v>5</v>
      </c>
      <c r="K1068" s="3">
        <v>95</v>
      </c>
      <c r="L1068" s="3">
        <v>1993</v>
      </c>
      <c r="M1068" s="3">
        <v>1</v>
      </c>
      <c r="N1068" s="54">
        <v>115</v>
      </c>
      <c r="O1068" s="54">
        <v>1974</v>
      </c>
      <c r="P1068" s="54">
        <v>22</v>
      </c>
      <c r="Q1068" s="3">
        <v>127</v>
      </c>
      <c r="R1068" s="3">
        <v>2022</v>
      </c>
      <c r="S1068" s="3">
        <v>15</v>
      </c>
      <c r="T1068" s="54">
        <v>135</v>
      </c>
      <c r="U1068" s="54">
        <v>2022</v>
      </c>
      <c r="V1068" s="54">
        <v>20</v>
      </c>
      <c r="W1068" s="3">
        <v>85</v>
      </c>
      <c r="X1068" s="3">
        <v>1979</v>
      </c>
      <c r="Y1068" s="3">
        <v>24</v>
      </c>
      <c r="Z1068" s="54">
        <v>81</v>
      </c>
      <c r="AA1068" s="54">
        <v>1998</v>
      </c>
      <c r="AB1068" s="54">
        <v>6</v>
      </c>
      <c r="AC1068" s="3">
        <v>135.1</v>
      </c>
      <c r="AD1068" s="3">
        <v>1995</v>
      </c>
      <c r="AE1068" s="3">
        <v>3</v>
      </c>
      <c r="AF1068" s="54">
        <v>122</v>
      </c>
      <c r="AG1068" s="54">
        <v>2019</v>
      </c>
      <c r="AH1068" s="54">
        <v>20</v>
      </c>
      <c r="AI1068" s="3">
        <v>114</v>
      </c>
      <c r="AJ1068" s="3">
        <v>1995</v>
      </c>
      <c r="AK1068" s="3">
        <v>3</v>
      </c>
      <c r="AL1068" s="54">
        <v>140</v>
      </c>
      <c r="AM1068" s="54">
        <v>2013</v>
      </c>
      <c r="AN1068" s="54">
        <v>3</v>
      </c>
      <c r="AO1068" s="3">
        <v>113</v>
      </c>
      <c r="AP1068" s="3">
        <v>1990</v>
      </c>
      <c r="AQ1068" s="3">
        <v>8</v>
      </c>
    </row>
    <row r="1069" spans="1:43" x14ac:dyDescent="0.25">
      <c r="A1069" s="3">
        <v>28025020</v>
      </c>
      <c r="B1069" s="3" t="s">
        <v>3654</v>
      </c>
      <c r="C1069" s="3">
        <v>10.271388890000001</v>
      </c>
      <c r="D1069" s="3">
        <v>-73.131388889999997</v>
      </c>
      <c r="E1069" s="3">
        <v>350</v>
      </c>
      <c r="F1069" s="3" t="s">
        <v>1680</v>
      </c>
      <c r="G1069" s="3" t="s">
        <v>44</v>
      </c>
      <c r="H1069" s="54">
        <v>119</v>
      </c>
      <c r="I1069" s="54">
        <v>1972</v>
      </c>
      <c r="J1069" s="54">
        <v>16</v>
      </c>
      <c r="K1069" s="3">
        <v>75.3</v>
      </c>
      <c r="L1069" s="3">
        <v>1986</v>
      </c>
      <c r="M1069" s="3">
        <v>25</v>
      </c>
      <c r="N1069" s="54">
        <v>75</v>
      </c>
      <c r="O1069" s="54">
        <v>2008</v>
      </c>
      <c r="P1069" s="54">
        <v>14</v>
      </c>
      <c r="Q1069" s="3">
        <v>95.1</v>
      </c>
      <c r="R1069" s="3">
        <v>1986</v>
      </c>
      <c r="S1069" s="3">
        <v>14</v>
      </c>
      <c r="T1069" s="54">
        <v>110</v>
      </c>
      <c r="U1069" s="54">
        <v>2008</v>
      </c>
      <c r="V1069" s="54">
        <v>3</v>
      </c>
      <c r="W1069" s="3">
        <v>160.19999999999999</v>
      </c>
      <c r="X1069" s="3">
        <v>1964</v>
      </c>
      <c r="Y1069" s="3">
        <v>28</v>
      </c>
      <c r="Z1069" s="54">
        <v>130</v>
      </c>
      <c r="AA1069" s="54">
        <v>1995</v>
      </c>
      <c r="AB1069" s="54">
        <v>4</v>
      </c>
      <c r="AC1069" s="3">
        <v>146.80000000000001</v>
      </c>
      <c r="AD1069" s="3">
        <v>1970</v>
      </c>
      <c r="AE1069" s="3">
        <v>3</v>
      </c>
      <c r="AF1069" s="54">
        <v>125</v>
      </c>
      <c r="AG1069" s="54">
        <v>1972</v>
      </c>
      <c r="AH1069" s="54">
        <v>15</v>
      </c>
      <c r="AI1069" s="3">
        <v>150</v>
      </c>
      <c r="AJ1069" s="3">
        <v>1977</v>
      </c>
      <c r="AK1069" s="3">
        <v>12</v>
      </c>
      <c r="AL1069" s="54">
        <v>130</v>
      </c>
      <c r="AM1069" s="54">
        <v>2006</v>
      </c>
      <c r="AN1069" s="54">
        <v>13</v>
      </c>
      <c r="AO1069" s="3">
        <v>98.1</v>
      </c>
      <c r="AP1069" s="3">
        <v>2006</v>
      </c>
      <c r="AQ1069" s="3">
        <v>12</v>
      </c>
    </row>
    <row r="1070" spans="1:43" x14ac:dyDescent="0.25">
      <c r="A1070" s="3">
        <v>28025070</v>
      </c>
      <c r="B1070" s="3" t="s">
        <v>3655</v>
      </c>
      <c r="C1070" s="3">
        <v>10.001805559999999</v>
      </c>
      <c r="D1070" s="3">
        <v>-73.249388890000006</v>
      </c>
      <c r="E1070" s="3">
        <v>180</v>
      </c>
      <c r="F1070" s="3" t="s">
        <v>1647</v>
      </c>
      <c r="G1070" s="3" t="s">
        <v>44</v>
      </c>
      <c r="H1070" s="54">
        <v>97</v>
      </c>
      <c r="I1070" s="54">
        <v>2009</v>
      </c>
      <c r="J1070" s="54">
        <v>19</v>
      </c>
      <c r="K1070" s="3">
        <v>70.8</v>
      </c>
      <c r="L1070" s="3">
        <v>1998</v>
      </c>
      <c r="M1070" s="3">
        <v>8</v>
      </c>
      <c r="N1070" s="54">
        <v>136.5</v>
      </c>
      <c r="O1070" s="54">
        <v>2007</v>
      </c>
      <c r="P1070" s="54">
        <v>25</v>
      </c>
      <c r="Q1070" s="3">
        <v>194.4</v>
      </c>
      <c r="R1070" s="3">
        <v>1986</v>
      </c>
      <c r="S1070" s="3">
        <v>16</v>
      </c>
      <c r="T1070" s="54">
        <v>115.5</v>
      </c>
      <c r="U1070" s="54">
        <v>2006</v>
      </c>
      <c r="V1070" s="54">
        <v>6</v>
      </c>
      <c r="W1070" s="3">
        <v>134</v>
      </c>
      <c r="X1070" s="3">
        <v>2010</v>
      </c>
      <c r="Y1070" s="3">
        <v>19</v>
      </c>
      <c r="Z1070" s="54">
        <v>145.80000000000001</v>
      </c>
      <c r="AA1070" s="54">
        <v>1995</v>
      </c>
      <c r="AB1070" s="54">
        <v>27</v>
      </c>
      <c r="AC1070" s="3">
        <v>135.80000000000001</v>
      </c>
      <c r="AD1070" s="3">
        <v>2021</v>
      </c>
      <c r="AE1070" s="3">
        <v>19</v>
      </c>
      <c r="AF1070" s="54">
        <v>111.4</v>
      </c>
      <c r="AG1070" s="54">
        <v>1989</v>
      </c>
      <c r="AH1070" s="54">
        <v>4</v>
      </c>
      <c r="AI1070" s="3">
        <v>140.80000000000001</v>
      </c>
      <c r="AJ1070" s="3">
        <v>1983</v>
      </c>
      <c r="AK1070" s="3">
        <v>30</v>
      </c>
      <c r="AL1070" s="54">
        <v>152.6</v>
      </c>
      <c r="AM1070" s="54">
        <v>2008</v>
      </c>
      <c r="AN1070" s="54">
        <v>26</v>
      </c>
      <c r="AO1070" s="3">
        <v>100.2</v>
      </c>
      <c r="AP1070" s="3">
        <v>1985</v>
      </c>
      <c r="AQ1070" s="3">
        <v>5</v>
      </c>
    </row>
    <row r="1071" spans="1:43" x14ac:dyDescent="0.25">
      <c r="A1071" s="3">
        <v>28025090</v>
      </c>
      <c r="B1071" s="3" t="s">
        <v>3656</v>
      </c>
      <c r="C1071" s="3">
        <v>9.8502500000000008</v>
      </c>
      <c r="D1071" s="3">
        <v>-73.265472220000007</v>
      </c>
      <c r="E1071" s="3">
        <v>100</v>
      </c>
      <c r="F1071" s="3" t="s">
        <v>1647</v>
      </c>
      <c r="G1071" s="3" t="s">
        <v>44</v>
      </c>
      <c r="H1071" s="54">
        <v>81</v>
      </c>
      <c r="I1071" s="54">
        <v>1995</v>
      </c>
      <c r="J1071" s="54">
        <v>31</v>
      </c>
      <c r="K1071" s="3">
        <v>112</v>
      </c>
      <c r="L1071" s="3">
        <v>2006</v>
      </c>
      <c r="M1071" s="3">
        <v>3</v>
      </c>
      <c r="N1071" s="54">
        <v>110</v>
      </c>
      <c r="O1071" s="54">
        <v>2010</v>
      </c>
      <c r="P1071" s="54">
        <v>3</v>
      </c>
      <c r="Q1071" s="3">
        <v>124.6</v>
      </c>
      <c r="R1071" s="3">
        <v>1987</v>
      </c>
      <c r="S1071" s="3">
        <v>3</v>
      </c>
      <c r="T1071" s="54">
        <v>118</v>
      </c>
      <c r="U1071" s="54">
        <v>2010</v>
      </c>
      <c r="V1071" s="54">
        <v>20</v>
      </c>
      <c r="W1071" s="3">
        <v>111</v>
      </c>
      <c r="X1071" s="3">
        <v>2010</v>
      </c>
      <c r="Y1071" s="3">
        <v>20</v>
      </c>
      <c r="Z1071" s="54">
        <v>124</v>
      </c>
      <c r="AA1071" s="54">
        <v>2010</v>
      </c>
      <c r="AB1071" s="54">
        <v>30</v>
      </c>
      <c r="AC1071" s="3">
        <v>114</v>
      </c>
      <c r="AD1071" s="3">
        <v>2009</v>
      </c>
      <c r="AE1071" s="3">
        <v>20</v>
      </c>
      <c r="AF1071" s="54">
        <v>91</v>
      </c>
      <c r="AG1071" s="54">
        <v>2007</v>
      </c>
      <c r="AH1071" s="54">
        <v>13</v>
      </c>
      <c r="AI1071" s="3">
        <v>133.4</v>
      </c>
      <c r="AJ1071" s="3">
        <v>1983</v>
      </c>
      <c r="AK1071" s="3">
        <v>19</v>
      </c>
      <c r="AL1071" s="54">
        <v>131</v>
      </c>
      <c r="AM1071" s="54">
        <v>2008</v>
      </c>
      <c r="AN1071" s="54">
        <v>1</v>
      </c>
      <c r="AO1071" s="3">
        <v>141</v>
      </c>
      <c r="AP1071" s="3">
        <v>2009</v>
      </c>
      <c r="AQ1071" s="3">
        <v>19</v>
      </c>
    </row>
    <row r="1072" spans="1:43" x14ac:dyDescent="0.25">
      <c r="A1072" s="3">
        <v>28025502</v>
      </c>
      <c r="B1072" s="3" t="s">
        <v>3657</v>
      </c>
      <c r="C1072" s="3">
        <v>10.43616667</v>
      </c>
      <c r="D1072" s="3">
        <v>-73.247666670000001</v>
      </c>
      <c r="E1072" s="3">
        <v>138</v>
      </c>
      <c r="F1072" s="3" t="s">
        <v>45</v>
      </c>
      <c r="G1072" s="3" t="s">
        <v>44</v>
      </c>
      <c r="H1072" s="54">
        <v>60.6</v>
      </c>
      <c r="I1072" s="54">
        <v>1996</v>
      </c>
      <c r="J1072" s="54">
        <v>12</v>
      </c>
      <c r="K1072" s="3">
        <v>128</v>
      </c>
      <c r="L1072" s="3">
        <v>2025</v>
      </c>
      <c r="M1072" s="3">
        <v>25</v>
      </c>
      <c r="N1072" s="54">
        <v>79.099999999999994</v>
      </c>
      <c r="O1072" s="54">
        <v>2023</v>
      </c>
      <c r="P1072" s="54">
        <v>8</v>
      </c>
      <c r="Q1072" s="3">
        <v>71.7</v>
      </c>
      <c r="R1072" s="3">
        <v>2004</v>
      </c>
      <c r="S1072" s="3">
        <v>2</v>
      </c>
      <c r="T1072" s="54">
        <v>125.3</v>
      </c>
      <c r="U1072" s="54">
        <v>1981</v>
      </c>
      <c r="V1072" s="54">
        <v>2</v>
      </c>
      <c r="W1072" s="3">
        <v>74.8</v>
      </c>
      <c r="X1072" s="3">
        <v>2002</v>
      </c>
      <c r="Y1072" s="3">
        <v>6</v>
      </c>
      <c r="Z1072" s="54">
        <v>95</v>
      </c>
      <c r="AA1072" s="54">
        <v>1984</v>
      </c>
      <c r="AB1072" s="54">
        <v>28</v>
      </c>
      <c r="AC1072" s="3">
        <v>117.6</v>
      </c>
      <c r="AD1072" s="3">
        <v>2000</v>
      </c>
      <c r="AE1072" s="3">
        <v>25</v>
      </c>
      <c r="AF1072" s="54">
        <v>105</v>
      </c>
      <c r="AG1072" s="54">
        <v>2004</v>
      </c>
      <c r="AH1072" s="54">
        <v>20</v>
      </c>
      <c r="AI1072" s="3">
        <v>131.19999999999999</v>
      </c>
      <c r="AJ1072" s="3">
        <v>2013</v>
      </c>
      <c r="AK1072" s="3">
        <v>21</v>
      </c>
      <c r="AL1072" s="54">
        <v>101.6</v>
      </c>
      <c r="AM1072" s="54">
        <v>2005</v>
      </c>
      <c r="AN1072" s="54">
        <v>21</v>
      </c>
      <c r="AO1072" s="3">
        <v>175.5</v>
      </c>
      <c r="AP1072" s="3">
        <v>1985</v>
      </c>
      <c r="AQ1072" s="3">
        <v>6</v>
      </c>
    </row>
    <row r="1073" spans="1:43" x14ac:dyDescent="0.25">
      <c r="A1073" s="3">
        <v>28030190</v>
      </c>
      <c r="B1073" s="3" t="s">
        <v>3658</v>
      </c>
      <c r="C1073" s="3">
        <v>10.088694439999999</v>
      </c>
      <c r="D1073" s="3">
        <v>-73.731722219999995</v>
      </c>
      <c r="E1073" s="3">
        <v>220</v>
      </c>
      <c r="F1073" s="3" t="s">
        <v>45</v>
      </c>
      <c r="G1073" s="3" t="s">
        <v>44</v>
      </c>
      <c r="H1073" s="54">
        <v>95</v>
      </c>
      <c r="I1073" s="54">
        <v>1986</v>
      </c>
      <c r="J1073" s="54">
        <v>27</v>
      </c>
      <c r="K1073" s="3">
        <v>265.39999999999998</v>
      </c>
      <c r="L1073" s="3">
        <v>1989</v>
      </c>
      <c r="M1073" s="3">
        <v>23</v>
      </c>
      <c r="N1073" s="54">
        <v>120</v>
      </c>
      <c r="O1073" s="54">
        <v>2001</v>
      </c>
      <c r="P1073" s="54">
        <v>22</v>
      </c>
      <c r="Q1073" s="3">
        <v>135</v>
      </c>
      <c r="R1073" s="3">
        <v>1978</v>
      </c>
      <c r="S1073" s="3">
        <v>20</v>
      </c>
      <c r="T1073" s="54">
        <v>124</v>
      </c>
      <c r="U1073" s="54">
        <v>2009</v>
      </c>
      <c r="V1073" s="54">
        <v>3</v>
      </c>
      <c r="W1073" s="3">
        <v>138</v>
      </c>
      <c r="X1073" s="3">
        <v>2013</v>
      </c>
      <c r="Y1073" s="3">
        <v>12</v>
      </c>
      <c r="Z1073" s="54">
        <v>93</v>
      </c>
      <c r="AA1073" s="54">
        <v>2001</v>
      </c>
      <c r="AB1073" s="54">
        <v>28</v>
      </c>
      <c r="AC1073" s="3">
        <v>110</v>
      </c>
      <c r="AD1073" s="3">
        <v>1998</v>
      </c>
      <c r="AE1073" s="3">
        <v>25</v>
      </c>
      <c r="AF1073" s="54">
        <v>100</v>
      </c>
      <c r="AG1073" s="54">
        <v>1999</v>
      </c>
      <c r="AH1073" s="54">
        <v>25</v>
      </c>
      <c r="AI1073" s="3">
        <v>85</v>
      </c>
      <c r="AJ1073" s="3">
        <v>1981</v>
      </c>
      <c r="AK1073" s="3">
        <v>12</v>
      </c>
      <c r="AL1073" s="54">
        <v>160</v>
      </c>
      <c r="AM1073" s="54">
        <v>2006</v>
      </c>
      <c r="AN1073" s="54">
        <v>13</v>
      </c>
      <c r="AO1073" s="3">
        <v>100</v>
      </c>
      <c r="AP1073" s="3">
        <v>1998</v>
      </c>
      <c r="AQ1073" s="3">
        <v>8</v>
      </c>
    </row>
    <row r="1074" spans="1:43" x14ac:dyDescent="0.25">
      <c r="A1074" s="3">
        <v>28035010</v>
      </c>
      <c r="B1074" s="3" t="s">
        <v>3659</v>
      </c>
      <c r="C1074" s="3">
        <v>10.190666670000001</v>
      </c>
      <c r="D1074" s="3">
        <v>-73.547388889999993</v>
      </c>
      <c r="E1074" s="3">
        <v>70</v>
      </c>
      <c r="F1074" s="3" t="s">
        <v>45</v>
      </c>
      <c r="G1074" s="3" t="s">
        <v>44</v>
      </c>
      <c r="H1074" s="54">
        <v>98.2</v>
      </c>
      <c r="I1074" s="54">
        <v>1983</v>
      </c>
      <c r="J1074" s="54">
        <v>27</v>
      </c>
      <c r="K1074" s="3">
        <v>35.4</v>
      </c>
      <c r="L1074" s="3">
        <v>1978</v>
      </c>
      <c r="M1074" s="3">
        <v>9</v>
      </c>
      <c r="N1074" s="54">
        <v>72</v>
      </c>
      <c r="O1074" s="54">
        <v>1999</v>
      </c>
      <c r="P1074" s="54">
        <v>14</v>
      </c>
      <c r="Q1074" s="3">
        <v>114</v>
      </c>
      <c r="R1074" s="3">
        <v>2024</v>
      </c>
      <c r="S1074" s="3">
        <v>3</v>
      </c>
      <c r="T1074" s="54">
        <v>143</v>
      </c>
      <c r="U1074" s="54">
        <v>1996</v>
      </c>
      <c r="V1074" s="54">
        <v>19</v>
      </c>
      <c r="W1074" s="3">
        <v>110.7</v>
      </c>
      <c r="X1074" s="3">
        <v>1981</v>
      </c>
      <c r="Y1074" s="3">
        <v>16</v>
      </c>
      <c r="Z1074" s="54">
        <v>90</v>
      </c>
      <c r="AA1074" s="54">
        <v>1982</v>
      </c>
      <c r="AB1074" s="54">
        <v>19</v>
      </c>
      <c r="AC1074" s="3">
        <v>91</v>
      </c>
      <c r="AD1074" s="3">
        <v>2023</v>
      </c>
      <c r="AE1074" s="3">
        <v>22</v>
      </c>
      <c r="AF1074" s="54">
        <v>117</v>
      </c>
      <c r="AG1074" s="54">
        <v>2002</v>
      </c>
      <c r="AH1074" s="54">
        <v>18</v>
      </c>
      <c r="AI1074" s="3">
        <v>146.9</v>
      </c>
      <c r="AJ1074" s="3">
        <v>1971</v>
      </c>
      <c r="AK1074" s="3">
        <v>10</v>
      </c>
      <c r="AL1074" s="54">
        <v>134</v>
      </c>
      <c r="AM1074" s="54">
        <v>2010</v>
      </c>
      <c r="AN1074" s="54">
        <v>8</v>
      </c>
      <c r="AO1074" s="3">
        <v>114.3</v>
      </c>
      <c r="AP1074" s="3">
        <v>2010</v>
      </c>
      <c r="AQ1074" s="3">
        <v>13</v>
      </c>
    </row>
    <row r="1075" spans="1:43" x14ac:dyDescent="0.25">
      <c r="A1075" s="3">
        <v>28035020</v>
      </c>
      <c r="B1075" s="3" t="s">
        <v>3660</v>
      </c>
      <c r="C1075" s="3">
        <v>10.363055559999999</v>
      </c>
      <c r="D1075" s="3">
        <v>-73.319444439999998</v>
      </c>
      <c r="E1075" s="3">
        <v>110</v>
      </c>
      <c r="F1075" s="3" t="s">
        <v>45</v>
      </c>
      <c r="G1075" s="3" t="s">
        <v>44</v>
      </c>
      <c r="H1075" s="54">
        <v>55</v>
      </c>
      <c r="I1075" s="54">
        <v>1996</v>
      </c>
      <c r="J1075" s="54">
        <v>13</v>
      </c>
      <c r="K1075" s="3">
        <v>82.5</v>
      </c>
      <c r="L1075" s="3">
        <v>1998</v>
      </c>
      <c r="M1075" s="3">
        <v>8</v>
      </c>
      <c r="N1075" s="54">
        <v>118.6</v>
      </c>
      <c r="O1075" s="54">
        <v>2008</v>
      </c>
      <c r="P1075" s="54">
        <v>14</v>
      </c>
      <c r="Q1075" s="3">
        <v>129</v>
      </c>
      <c r="R1075" s="3">
        <v>1981</v>
      </c>
      <c r="S1075" s="3">
        <v>29</v>
      </c>
      <c r="T1075" s="54">
        <v>139.9</v>
      </c>
      <c r="U1075" s="54">
        <v>1981</v>
      </c>
      <c r="V1075" s="54">
        <v>2</v>
      </c>
      <c r="W1075" s="3">
        <v>120</v>
      </c>
      <c r="X1075" s="3">
        <v>2017</v>
      </c>
      <c r="Y1075" s="3">
        <v>18</v>
      </c>
      <c r="Z1075" s="54">
        <v>82.3</v>
      </c>
      <c r="AA1075" s="54">
        <v>1973</v>
      </c>
      <c r="AB1075" s="54">
        <v>19</v>
      </c>
      <c r="AC1075" s="3">
        <v>145.4</v>
      </c>
      <c r="AD1075" s="3">
        <v>1999</v>
      </c>
      <c r="AE1075" s="3">
        <v>26</v>
      </c>
      <c r="AF1075" s="54">
        <v>133.69999999999999</v>
      </c>
      <c r="AG1075" s="54">
        <v>1987</v>
      </c>
      <c r="AH1075" s="54">
        <v>5</v>
      </c>
      <c r="AI1075" s="3">
        <v>112.6</v>
      </c>
      <c r="AJ1075" s="3">
        <v>2016</v>
      </c>
      <c r="AK1075" s="3">
        <v>9</v>
      </c>
      <c r="AL1075" s="54">
        <v>117</v>
      </c>
      <c r="AM1075" s="54">
        <v>2000</v>
      </c>
      <c r="AN1075" s="54">
        <v>2</v>
      </c>
      <c r="AO1075" s="3">
        <v>120.2</v>
      </c>
      <c r="AP1075" s="3">
        <v>1998</v>
      </c>
      <c r="AQ1075" s="3">
        <v>4</v>
      </c>
    </row>
    <row r="1076" spans="1:43" x14ac:dyDescent="0.25">
      <c r="A1076" s="3">
        <v>28035040</v>
      </c>
      <c r="B1076" s="3" t="s">
        <v>3661</v>
      </c>
      <c r="C1076" s="3">
        <v>9.9049166670000002</v>
      </c>
      <c r="D1076" s="3">
        <v>-73.647527780000004</v>
      </c>
      <c r="E1076" s="3">
        <v>50</v>
      </c>
      <c r="F1076" s="3" t="s">
        <v>45</v>
      </c>
      <c r="G1076" s="3" t="s">
        <v>44</v>
      </c>
      <c r="H1076" s="54">
        <v>55</v>
      </c>
      <c r="I1076" s="54">
        <v>2009</v>
      </c>
      <c r="J1076" s="54">
        <v>17</v>
      </c>
      <c r="K1076" s="3">
        <v>85.7</v>
      </c>
      <c r="L1076" s="3">
        <v>1996</v>
      </c>
      <c r="M1076" s="3">
        <v>17</v>
      </c>
      <c r="N1076" s="54">
        <v>101</v>
      </c>
      <c r="O1076" s="54">
        <v>2007</v>
      </c>
      <c r="P1076" s="54">
        <v>26</v>
      </c>
      <c r="Q1076" s="3">
        <v>127</v>
      </c>
      <c r="R1076" s="3">
        <v>1995</v>
      </c>
      <c r="S1076" s="3">
        <v>28</v>
      </c>
      <c r="T1076" s="54">
        <v>121</v>
      </c>
      <c r="U1076" s="54">
        <v>1979</v>
      </c>
      <c r="V1076" s="54">
        <v>17</v>
      </c>
      <c r="W1076" s="3">
        <v>120</v>
      </c>
      <c r="X1076" s="3">
        <v>2024</v>
      </c>
      <c r="Y1076" s="3">
        <v>20</v>
      </c>
      <c r="Z1076" s="54">
        <v>104</v>
      </c>
      <c r="AA1076" s="54">
        <v>2005</v>
      </c>
      <c r="AB1076" s="54">
        <v>5</v>
      </c>
      <c r="AC1076" s="3">
        <v>140</v>
      </c>
      <c r="AD1076" s="3">
        <v>2018</v>
      </c>
      <c r="AE1076" s="3">
        <v>13</v>
      </c>
      <c r="AF1076" s="54">
        <v>91.1</v>
      </c>
      <c r="AG1076" s="54">
        <v>1987</v>
      </c>
      <c r="AH1076" s="54">
        <v>28</v>
      </c>
      <c r="AI1076" s="3">
        <v>135</v>
      </c>
      <c r="AJ1076" s="3">
        <v>1988</v>
      </c>
      <c r="AK1076" s="3">
        <v>31</v>
      </c>
      <c r="AL1076" s="54">
        <v>120</v>
      </c>
      <c r="AM1076" s="54">
        <v>2016</v>
      </c>
      <c r="AN1076" s="54">
        <v>21</v>
      </c>
      <c r="AO1076" s="3">
        <v>110</v>
      </c>
      <c r="AP1076" s="3">
        <v>2010</v>
      </c>
      <c r="AQ1076" s="3">
        <v>13</v>
      </c>
    </row>
    <row r="1077" spans="1:43" x14ac:dyDescent="0.25">
      <c r="A1077" s="3">
        <v>28040010</v>
      </c>
      <c r="B1077" s="3" t="s">
        <v>3662</v>
      </c>
      <c r="C1077" s="3">
        <v>10.414638890000001</v>
      </c>
      <c r="D1077" s="3">
        <v>-73.585027780000004</v>
      </c>
      <c r="E1077" s="3">
        <v>10</v>
      </c>
      <c r="F1077" s="3" t="s">
        <v>180</v>
      </c>
      <c r="G1077" s="3" t="s">
        <v>44</v>
      </c>
      <c r="H1077" s="54">
        <v>60</v>
      </c>
      <c r="I1077" s="54">
        <v>2018</v>
      </c>
      <c r="J1077" s="54">
        <v>1</v>
      </c>
      <c r="K1077" s="3">
        <v>100</v>
      </c>
      <c r="L1077" s="3">
        <v>2018</v>
      </c>
      <c r="M1077" s="3">
        <v>27</v>
      </c>
      <c r="N1077" s="54">
        <v>67</v>
      </c>
      <c r="O1077" s="54">
        <v>2005</v>
      </c>
      <c r="P1077" s="54">
        <v>24</v>
      </c>
      <c r="Q1077" s="3">
        <v>105</v>
      </c>
      <c r="R1077" s="3">
        <v>1989</v>
      </c>
      <c r="S1077" s="3">
        <v>22</v>
      </c>
      <c r="T1077" s="54">
        <v>99</v>
      </c>
      <c r="U1077" s="54">
        <v>1970</v>
      </c>
      <c r="V1077" s="54">
        <v>9</v>
      </c>
      <c r="W1077" s="3">
        <v>150</v>
      </c>
      <c r="X1077" s="3">
        <v>2017</v>
      </c>
      <c r="Y1077" s="3">
        <v>7</v>
      </c>
      <c r="Z1077" s="54">
        <v>136</v>
      </c>
      <c r="AA1077" s="54">
        <v>1996</v>
      </c>
      <c r="AB1077" s="54">
        <v>25</v>
      </c>
      <c r="AC1077" s="3">
        <v>127</v>
      </c>
      <c r="AD1077" s="3">
        <v>2022</v>
      </c>
      <c r="AE1077" s="3">
        <v>6</v>
      </c>
      <c r="AF1077" s="54">
        <v>132</v>
      </c>
      <c r="AG1077" s="54">
        <v>1978</v>
      </c>
      <c r="AH1077" s="54">
        <v>13</v>
      </c>
      <c r="AI1077" s="3">
        <v>130</v>
      </c>
      <c r="AJ1077" s="3">
        <v>1983</v>
      </c>
      <c r="AK1077" s="3">
        <v>7</v>
      </c>
      <c r="AL1077" s="54">
        <v>106</v>
      </c>
      <c r="AM1077" s="54">
        <v>2006</v>
      </c>
      <c r="AN1077" s="54">
        <v>13</v>
      </c>
      <c r="AO1077" s="3">
        <v>105</v>
      </c>
      <c r="AP1077" s="3">
        <v>1999</v>
      </c>
      <c r="AQ1077" s="3">
        <v>4</v>
      </c>
    </row>
    <row r="1078" spans="1:43" x14ac:dyDescent="0.25">
      <c r="A1078" s="3">
        <v>28040030</v>
      </c>
      <c r="B1078" s="3" t="s">
        <v>3663</v>
      </c>
      <c r="C1078" s="3">
        <v>9.9757499999999997</v>
      </c>
      <c r="D1078" s="3">
        <v>-73.881749999999997</v>
      </c>
      <c r="E1078" s="3">
        <v>130</v>
      </c>
      <c r="F1078" s="3" t="s">
        <v>473</v>
      </c>
      <c r="G1078" s="3" t="s">
        <v>44</v>
      </c>
      <c r="H1078" s="54">
        <v>55</v>
      </c>
      <c r="I1078" s="54">
        <v>2006</v>
      </c>
      <c r="J1078" s="54">
        <v>7</v>
      </c>
      <c r="K1078" s="3">
        <v>130</v>
      </c>
      <c r="L1078" s="3">
        <v>1991</v>
      </c>
      <c r="M1078" s="3">
        <v>26</v>
      </c>
      <c r="N1078" s="54">
        <v>160</v>
      </c>
      <c r="O1078" s="54">
        <v>1998</v>
      </c>
      <c r="P1078" s="54">
        <v>7</v>
      </c>
      <c r="Q1078" s="3">
        <v>125</v>
      </c>
      <c r="R1078" s="3">
        <v>2025</v>
      </c>
      <c r="S1078" s="3">
        <v>10</v>
      </c>
      <c r="T1078" s="54">
        <v>115</v>
      </c>
      <c r="U1078" s="54">
        <v>2023</v>
      </c>
      <c r="V1078" s="54">
        <v>24</v>
      </c>
      <c r="W1078" s="3">
        <v>160</v>
      </c>
      <c r="X1078" s="3">
        <v>2011</v>
      </c>
      <c r="Y1078" s="3">
        <v>1</v>
      </c>
      <c r="Z1078" s="54">
        <v>170</v>
      </c>
      <c r="AA1078" s="54">
        <v>2011</v>
      </c>
      <c r="AB1078" s="54">
        <v>29</v>
      </c>
      <c r="AC1078" s="3">
        <v>153</v>
      </c>
      <c r="AD1078" s="3">
        <v>2010</v>
      </c>
      <c r="AE1078" s="3">
        <v>7</v>
      </c>
      <c r="AF1078" s="54">
        <v>130</v>
      </c>
      <c r="AG1078" s="54">
        <v>1988</v>
      </c>
      <c r="AH1078" s="54">
        <v>20</v>
      </c>
      <c r="AI1078" s="3">
        <v>160</v>
      </c>
      <c r="AJ1078" s="3">
        <v>2011</v>
      </c>
      <c r="AK1078" s="3">
        <v>8</v>
      </c>
      <c r="AL1078" s="54">
        <v>170</v>
      </c>
      <c r="AM1078" s="54">
        <v>2009</v>
      </c>
      <c r="AN1078" s="54">
        <v>4</v>
      </c>
      <c r="AO1078" s="3">
        <v>98</v>
      </c>
      <c r="AP1078" s="3">
        <v>2010</v>
      </c>
      <c r="AQ1078" s="3">
        <v>16</v>
      </c>
    </row>
    <row r="1079" spans="1:43" x14ac:dyDescent="0.25">
      <c r="A1079" s="3">
        <v>28040070</v>
      </c>
      <c r="B1079" s="3" t="s">
        <v>3664</v>
      </c>
      <c r="C1079" s="3">
        <v>9.9300833330000007</v>
      </c>
      <c r="D1079" s="3">
        <v>-73.954888890000007</v>
      </c>
      <c r="E1079" s="3">
        <v>80</v>
      </c>
      <c r="F1079" s="3" t="s">
        <v>473</v>
      </c>
      <c r="G1079" s="3" t="s">
        <v>44</v>
      </c>
      <c r="H1079" s="54">
        <v>80</v>
      </c>
      <c r="I1079" s="54">
        <v>2018</v>
      </c>
      <c r="J1079" s="54">
        <v>8</v>
      </c>
      <c r="K1079" s="3">
        <v>86</v>
      </c>
      <c r="L1079" s="3">
        <v>1963</v>
      </c>
      <c r="M1079" s="3">
        <v>28</v>
      </c>
      <c r="N1079" s="54">
        <v>130</v>
      </c>
      <c r="O1079" s="54">
        <v>2001</v>
      </c>
      <c r="P1079" s="54">
        <v>20</v>
      </c>
      <c r="Q1079" s="3">
        <v>200</v>
      </c>
      <c r="R1079" s="3">
        <v>1981</v>
      </c>
      <c r="S1079" s="3">
        <v>30</v>
      </c>
      <c r="T1079" s="54">
        <v>125</v>
      </c>
      <c r="U1079" s="54">
        <v>1993</v>
      </c>
      <c r="V1079" s="54">
        <v>24</v>
      </c>
      <c r="W1079" s="3">
        <v>125</v>
      </c>
      <c r="X1079" s="3">
        <v>1996</v>
      </c>
      <c r="Y1079" s="3">
        <v>26</v>
      </c>
      <c r="Z1079" s="54">
        <v>130</v>
      </c>
      <c r="AA1079" s="54">
        <v>2011</v>
      </c>
      <c r="AB1079" s="54">
        <v>28</v>
      </c>
      <c r="AC1079" s="3">
        <v>150</v>
      </c>
      <c r="AD1079" s="3">
        <v>2023</v>
      </c>
      <c r="AE1079" s="3">
        <v>23</v>
      </c>
      <c r="AF1079" s="54">
        <v>130</v>
      </c>
      <c r="AG1079" s="54">
        <v>1984</v>
      </c>
      <c r="AH1079" s="54">
        <v>18</v>
      </c>
      <c r="AI1079" s="3">
        <v>120</v>
      </c>
      <c r="AJ1079" s="3">
        <v>2009</v>
      </c>
      <c r="AK1079" s="3">
        <v>20</v>
      </c>
      <c r="AL1079" s="54">
        <v>225</v>
      </c>
      <c r="AM1079" s="54">
        <v>2003</v>
      </c>
      <c r="AN1079" s="54">
        <v>22</v>
      </c>
      <c r="AO1079" s="3">
        <v>95</v>
      </c>
      <c r="AP1079" s="3">
        <v>2014</v>
      </c>
      <c r="AQ1079" s="3">
        <v>13</v>
      </c>
    </row>
    <row r="1080" spans="1:43" x14ac:dyDescent="0.25">
      <c r="A1080" s="3">
        <v>28040100</v>
      </c>
      <c r="B1080" s="3" t="s">
        <v>3665</v>
      </c>
      <c r="C1080" s="3">
        <v>10.233694440000001</v>
      </c>
      <c r="D1080" s="3">
        <v>-74.273250000000004</v>
      </c>
      <c r="E1080" s="3">
        <v>100</v>
      </c>
      <c r="F1080" s="3" t="s">
        <v>2005</v>
      </c>
      <c r="G1080" s="3" t="s">
        <v>32</v>
      </c>
      <c r="H1080" s="54">
        <v>76</v>
      </c>
      <c r="I1080" s="54">
        <v>1997</v>
      </c>
      <c r="J1080" s="54">
        <v>30</v>
      </c>
      <c r="K1080" s="3">
        <v>95</v>
      </c>
      <c r="L1080" s="3">
        <v>1987</v>
      </c>
      <c r="M1080" s="3">
        <v>11</v>
      </c>
      <c r="N1080" s="54">
        <v>87</v>
      </c>
      <c r="O1080" s="54">
        <v>1985</v>
      </c>
      <c r="P1080" s="54">
        <v>30</v>
      </c>
      <c r="Q1080" s="3">
        <v>95</v>
      </c>
      <c r="R1080" s="3">
        <v>1986</v>
      </c>
      <c r="S1080" s="3">
        <v>14</v>
      </c>
      <c r="T1080" s="54">
        <v>127</v>
      </c>
      <c r="U1080" s="54">
        <v>1993</v>
      </c>
      <c r="V1080" s="54">
        <v>13</v>
      </c>
      <c r="W1080" s="3">
        <v>110</v>
      </c>
      <c r="X1080" s="3">
        <v>2003</v>
      </c>
      <c r="Y1080" s="3">
        <v>17</v>
      </c>
      <c r="Z1080" s="54">
        <v>114</v>
      </c>
      <c r="AA1080" s="54">
        <v>2004</v>
      </c>
      <c r="AB1080" s="54">
        <v>3</v>
      </c>
      <c r="AC1080" s="3">
        <v>103</v>
      </c>
      <c r="AD1080" s="3">
        <v>1995</v>
      </c>
      <c r="AE1080" s="3">
        <v>1</v>
      </c>
      <c r="AF1080" s="54">
        <v>124</v>
      </c>
      <c r="AG1080" s="54">
        <v>2005</v>
      </c>
      <c r="AH1080" s="54">
        <v>27</v>
      </c>
      <c r="AI1080" s="3">
        <v>143</v>
      </c>
      <c r="AJ1080" s="3">
        <v>1983</v>
      </c>
      <c r="AK1080" s="3">
        <v>30</v>
      </c>
      <c r="AL1080" s="54">
        <v>143</v>
      </c>
      <c r="AM1080" s="54">
        <v>1989</v>
      </c>
      <c r="AN1080" s="54">
        <v>7</v>
      </c>
      <c r="AO1080" s="3">
        <v>85</v>
      </c>
      <c r="AP1080" s="3">
        <v>1999</v>
      </c>
      <c r="AQ1080" s="3">
        <v>5</v>
      </c>
    </row>
    <row r="1081" spans="1:43" x14ac:dyDescent="0.25">
      <c r="A1081" s="3">
        <v>28040140</v>
      </c>
      <c r="B1081" s="3" t="s">
        <v>3666</v>
      </c>
      <c r="C1081" s="3">
        <v>10.033055559999999</v>
      </c>
      <c r="D1081" s="3">
        <v>-74.212611109999997</v>
      </c>
      <c r="E1081" s="3">
        <v>140</v>
      </c>
      <c r="F1081" s="3" t="s">
        <v>486</v>
      </c>
      <c r="G1081" s="3" t="s">
        <v>32</v>
      </c>
      <c r="H1081" s="54">
        <v>60</v>
      </c>
      <c r="I1081" s="54">
        <v>2018</v>
      </c>
      <c r="J1081" s="54">
        <v>1</v>
      </c>
      <c r="K1081" s="3">
        <v>98.9</v>
      </c>
      <c r="L1081" s="3">
        <v>1992</v>
      </c>
      <c r="M1081" s="3">
        <v>1</v>
      </c>
      <c r="N1081" s="54">
        <v>90.5</v>
      </c>
      <c r="O1081" s="54">
        <v>1991</v>
      </c>
      <c r="P1081" s="54">
        <v>12</v>
      </c>
      <c r="Q1081" s="3">
        <v>116</v>
      </c>
      <c r="R1081" s="3">
        <v>2005</v>
      </c>
      <c r="S1081" s="3">
        <v>27</v>
      </c>
      <c r="T1081" s="54">
        <v>136</v>
      </c>
      <c r="U1081" s="54">
        <v>1993</v>
      </c>
      <c r="V1081" s="54">
        <v>13</v>
      </c>
      <c r="W1081" s="3">
        <v>111</v>
      </c>
      <c r="X1081" s="3">
        <v>2022</v>
      </c>
      <c r="Y1081" s="3">
        <v>7</v>
      </c>
      <c r="Z1081" s="54">
        <v>108.5</v>
      </c>
      <c r="AA1081" s="54">
        <v>1988</v>
      </c>
      <c r="AB1081" s="54">
        <v>16</v>
      </c>
      <c r="AC1081" s="3">
        <v>123</v>
      </c>
      <c r="AD1081" s="3">
        <v>2010</v>
      </c>
      <c r="AE1081" s="3">
        <v>18</v>
      </c>
      <c r="AF1081" s="54">
        <v>98</v>
      </c>
      <c r="AG1081" s="54">
        <v>2022</v>
      </c>
      <c r="AH1081" s="54">
        <v>30</v>
      </c>
      <c r="AI1081" s="3">
        <v>125</v>
      </c>
      <c r="AJ1081" s="3">
        <v>2010</v>
      </c>
      <c r="AK1081" s="3">
        <v>24</v>
      </c>
      <c r="AL1081" s="54">
        <v>140</v>
      </c>
      <c r="AM1081" s="54">
        <v>2006</v>
      </c>
      <c r="AN1081" s="54">
        <v>14</v>
      </c>
      <c r="AO1081" s="3">
        <v>77</v>
      </c>
      <c r="AP1081" s="3">
        <v>2010</v>
      </c>
      <c r="AQ1081" s="3">
        <v>1</v>
      </c>
    </row>
    <row r="1082" spans="1:43" x14ac:dyDescent="0.25">
      <c r="A1082" s="3">
        <v>28040150</v>
      </c>
      <c r="B1082" s="3" t="s">
        <v>3667</v>
      </c>
      <c r="C1082" s="3">
        <v>10.30805556</v>
      </c>
      <c r="D1082" s="3">
        <v>-74.039222219999999</v>
      </c>
      <c r="E1082" s="3">
        <v>140</v>
      </c>
      <c r="F1082" s="3" t="s">
        <v>476</v>
      </c>
      <c r="G1082" s="3" t="s">
        <v>32</v>
      </c>
      <c r="H1082" s="54">
        <v>60.3</v>
      </c>
      <c r="I1082" s="54">
        <v>2012</v>
      </c>
      <c r="J1082" s="54">
        <v>24</v>
      </c>
      <c r="K1082" s="3">
        <v>65.599999999999994</v>
      </c>
      <c r="L1082" s="3">
        <v>2014</v>
      </c>
      <c r="M1082" s="3">
        <v>5</v>
      </c>
      <c r="N1082" s="54">
        <v>84.5</v>
      </c>
      <c r="O1082" s="54">
        <v>2008</v>
      </c>
      <c r="P1082" s="54">
        <v>14</v>
      </c>
      <c r="Q1082" s="3">
        <v>100</v>
      </c>
      <c r="R1082" s="3">
        <v>2001</v>
      </c>
      <c r="S1082" s="3">
        <v>18</v>
      </c>
      <c r="T1082" s="54">
        <v>130</v>
      </c>
      <c r="U1082" s="54">
        <v>2000</v>
      </c>
      <c r="V1082" s="54">
        <v>12</v>
      </c>
      <c r="W1082" s="3">
        <v>95</v>
      </c>
      <c r="X1082" s="3">
        <v>1990</v>
      </c>
      <c r="Y1082" s="3">
        <v>10</v>
      </c>
      <c r="Z1082" s="54">
        <v>132.4</v>
      </c>
      <c r="AA1082" s="54">
        <v>2001</v>
      </c>
      <c r="AB1082" s="54">
        <v>8</v>
      </c>
      <c r="AC1082" s="3">
        <v>123.4</v>
      </c>
      <c r="AD1082" s="3">
        <v>2025</v>
      </c>
      <c r="AE1082" s="3">
        <v>15</v>
      </c>
      <c r="AF1082" s="54">
        <v>103</v>
      </c>
      <c r="AG1082" s="54">
        <v>1983</v>
      </c>
      <c r="AH1082" s="54">
        <v>19</v>
      </c>
      <c r="AI1082" s="3">
        <v>140</v>
      </c>
      <c r="AJ1082" s="3">
        <v>1990</v>
      </c>
      <c r="AK1082" s="3">
        <v>29</v>
      </c>
      <c r="AL1082" s="54">
        <v>263.7</v>
      </c>
      <c r="AM1082" s="54">
        <v>2014</v>
      </c>
      <c r="AN1082" s="54">
        <v>12</v>
      </c>
      <c r="AO1082" s="3">
        <v>77</v>
      </c>
      <c r="AP1082" s="3">
        <v>1990</v>
      </c>
      <c r="AQ1082" s="3">
        <v>5</v>
      </c>
    </row>
    <row r="1083" spans="1:43" x14ac:dyDescent="0.25">
      <c r="A1083" s="3">
        <v>28040270</v>
      </c>
      <c r="B1083" s="3" t="s">
        <v>3668</v>
      </c>
      <c r="C1083" s="3">
        <v>10.035111110000001</v>
      </c>
      <c r="D1083" s="3">
        <v>-73.788527779999995</v>
      </c>
      <c r="E1083" s="3">
        <v>150</v>
      </c>
      <c r="F1083" s="3" t="s">
        <v>473</v>
      </c>
      <c r="G1083" s="3" t="s">
        <v>44</v>
      </c>
      <c r="H1083" s="54">
        <v>90</v>
      </c>
      <c r="I1083" s="54">
        <v>1997</v>
      </c>
      <c r="J1083" s="54">
        <v>8</v>
      </c>
      <c r="K1083" s="3">
        <v>90</v>
      </c>
      <c r="L1083" s="3">
        <v>1996</v>
      </c>
      <c r="M1083" s="3">
        <v>16</v>
      </c>
      <c r="N1083" s="54">
        <v>80</v>
      </c>
      <c r="O1083" s="54">
        <v>1996</v>
      </c>
      <c r="P1083" s="54">
        <v>13</v>
      </c>
      <c r="Q1083" s="3">
        <v>110</v>
      </c>
      <c r="R1083" s="3">
        <v>2023</v>
      </c>
      <c r="S1083" s="3">
        <v>21</v>
      </c>
      <c r="T1083" s="54">
        <v>93</v>
      </c>
      <c r="U1083" s="54">
        <v>1982</v>
      </c>
      <c r="V1083" s="54">
        <v>28</v>
      </c>
      <c r="W1083" s="3">
        <v>123</v>
      </c>
      <c r="X1083" s="3">
        <v>1998</v>
      </c>
      <c r="Y1083" s="3">
        <v>28</v>
      </c>
      <c r="Z1083" s="54">
        <v>90</v>
      </c>
      <c r="AA1083" s="54">
        <v>1983</v>
      </c>
      <c r="AB1083" s="54">
        <v>5</v>
      </c>
      <c r="AC1083" s="3">
        <v>150</v>
      </c>
      <c r="AD1083" s="3">
        <v>2001</v>
      </c>
      <c r="AE1083" s="3">
        <v>19</v>
      </c>
      <c r="AF1083" s="54">
        <v>150</v>
      </c>
      <c r="AG1083" s="54">
        <v>2006</v>
      </c>
      <c r="AH1083" s="54">
        <v>4</v>
      </c>
      <c r="AI1083" s="3">
        <v>150</v>
      </c>
      <c r="AJ1083" s="3">
        <v>1983</v>
      </c>
      <c r="AK1083" s="3">
        <v>30</v>
      </c>
      <c r="AL1083" s="54">
        <v>103</v>
      </c>
      <c r="AM1083" s="54">
        <v>1998</v>
      </c>
      <c r="AN1083" s="54">
        <v>4</v>
      </c>
      <c r="AO1083" s="3">
        <v>90</v>
      </c>
      <c r="AP1083" s="3">
        <v>1998</v>
      </c>
      <c r="AQ1083" s="3">
        <v>6</v>
      </c>
    </row>
    <row r="1084" spans="1:43" x14ac:dyDescent="0.25">
      <c r="A1084" s="3">
        <v>28040300</v>
      </c>
      <c r="B1084" s="3" t="s">
        <v>3669</v>
      </c>
      <c r="C1084" s="3">
        <v>9.7063055560000002</v>
      </c>
      <c r="D1084" s="3">
        <v>-73.859444440000004</v>
      </c>
      <c r="E1084" s="3">
        <v>120</v>
      </c>
      <c r="F1084" s="3" t="s">
        <v>3410</v>
      </c>
      <c r="G1084" s="3" t="s">
        <v>32</v>
      </c>
      <c r="H1084" s="54">
        <v>80</v>
      </c>
      <c r="I1084" s="54">
        <v>2005</v>
      </c>
      <c r="J1084" s="54">
        <v>17</v>
      </c>
      <c r="K1084" s="3">
        <v>83</v>
      </c>
      <c r="L1084" s="3">
        <v>1990</v>
      </c>
      <c r="M1084" s="3">
        <v>3</v>
      </c>
      <c r="N1084" s="54">
        <v>115</v>
      </c>
      <c r="O1084" s="54">
        <v>1999</v>
      </c>
      <c r="P1084" s="54">
        <v>27</v>
      </c>
      <c r="Q1084" s="3">
        <v>120</v>
      </c>
      <c r="R1084" s="3">
        <v>1982</v>
      </c>
      <c r="S1084" s="3">
        <v>5</v>
      </c>
      <c r="T1084" s="54">
        <v>102</v>
      </c>
      <c r="U1084" s="54">
        <v>1999</v>
      </c>
      <c r="V1084" s="54">
        <v>19</v>
      </c>
      <c r="W1084" s="3">
        <v>136</v>
      </c>
      <c r="X1084" s="3">
        <v>2002</v>
      </c>
      <c r="Y1084" s="3">
        <v>4</v>
      </c>
      <c r="Z1084" s="54">
        <v>100</v>
      </c>
      <c r="AA1084" s="54">
        <v>1984</v>
      </c>
      <c r="AB1084" s="54">
        <v>31</v>
      </c>
      <c r="AC1084" s="3">
        <v>115</v>
      </c>
      <c r="AD1084" s="3">
        <v>1995</v>
      </c>
      <c r="AE1084" s="3">
        <v>18</v>
      </c>
      <c r="AF1084" s="54">
        <v>150</v>
      </c>
      <c r="AG1084" s="54">
        <v>2020</v>
      </c>
      <c r="AH1084" s="54">
        <v>2</v>
      </c>
      <c r="AI1084" s="3">
        <v>115</v>
      </c>
      <c r="AJ1084" s="3">
        <v>2014</v>
      </c>
      <c r="AK1084" s="3">
        <v>8</v>
      </c>
      <c r="AL1084" s="54">
        <v>135</v>
      </c>
      <c r="AM1084" s="54">
        <v>1992</v>
      </c>
      <c r="AN1084" s="54">
        <v>27</v>
      </c>
      <c r="AO1084" s="3">
        <v>80</v>
      </c>
      <c r="AP1084" s="3">
        <v>2010</v>
      </c>
      <c r="AQ1084" s="3">
        <v>16</v>
      </c>
    </row>
    <row r="1085" spans="1:43" x14ac:dyDescent="0.25">
      <c r="A1085" s="3">
        <v>28040320</v>
      </c>
      <c r="B1085" s="3" t="s">
        <v>3670</v>
      </c>
      <c r="C1085" s="3">
        <v>9.70275</v>
      </c>
      <c r="D1085" s="3">
        <v>-73.959138890000006</v>
      </c>
      <c r="E1085" s="3">
        <v>135</v>
      </c>
      <c r="F1085" s="3" t="s">
        <v>458</v>
      </c>
      <c r="G1085" s="3" t="s">
        <v>32</v>
      </c>
      <c r="H1085" s="54">
        <v>75</v>
      </c>
      <c r="I1085" s="54">
        <v>2005</v>
      </c>
      <c r="J1085" s="54">
        <v>13</v>
      </c>
      <c r="K1085" s="3">
        <v>70</v>
      </c>
      <c r="L1085" s="3">
        <v>2002</v>
      </c>
      <c r="M1085" s="3">
        <v>4</v>
      </c>
      <c r="N1085" s="54">
        <v>115</v>
      </c>
      <c r="O1085" s="54">
        <v>1986</v>
      </c>
      <c r="P1085" s="54">
        <v>1</v>
      </c>
      <c r="Q1085" s="3">
        <v>133</v>
      </c>
      <c r="R1085" s="3">
        <v>2016</v>
      </c>
      <c r="S1085" s="3">
        <v>30</v>
      </c>
      <c r="T1085" s="54">
        <v>136</v>
      </c>
      <c r="U1085" s="54">
        <v>1983</v>
      </c>
      <c r="V1085" s="54">
        <v>29</v>
      </c>
      <c r="W1085" s="3">
        <v>99</v>
      </c>
      <c r="X1085" s="3">
        <v>1999</v>
      </c>
      <c r="Y1085" s="3">
        <v>13</v>
      </c>
      <c r="Z1085" s="54">
        <v>100</v>
      </c>
      <c r="AA1085" s="54">
        <v>1997</v>
      </c>
      <c r="AB1085" s="54">
        <v>28</v>
      </c>
      <c r="AC1085" s="3">
        <v>160</v>
      </c>
      <c r="AD1085" s="3">
        <v>1995</v>
      </c>
      <c r="AE1085" s="3">
        <v>18</v>
      </c>
      <c r="AF1085" s="54">
        <v>150</v>
      </c>
      <c r="AG1085" s="54">
        <v>1984</v>
      </c>
      <c r="AH1085" s="54">
        <v>18</v>
      </c>
      <c r="AI1085" s="3">
        <v>150</v>
      </c>
      <c r="AJ1085" s="3">
        <v>2005</v>
      </c>
      <c r="AK1085" s="3">
        <v>24</v>
      </c>
      <c r="AL1085" s="54">
        <v>150</v>
      </c>
      <c r="AM1085" s="54">
        <v>1998</v>
      </c>
      <c r="AN1085" s="54">
        <v>22</v>
      </c>
      <c r="AO1085" s="3">
        <v>70</v>
      </c>
      <c r="AP1085" s="3">
        <v>2001</v>
      </c>
      <c r="AQ1085" s="3">
        <v>19</v>
      </c>
    </row>
    <row r="1086" spans="1:43" x14ac:dyDescent="0.25">
      <c r="A1086" s="3">
        <v>28040350</v>
      </c>
      <c r="B1086" s="3" t="s">
        <v>3671</v>
      </c>
      <c r="C1086" s="3">
        <v>9.6569722220000003</v>
      </c>
      <c r="D1086" s="3">
        <v>-73.743694439999999</v>
      </c>
      <c r="E1086" s="3">
        <v>30</v>
      </c>
      <c r="F1086" s="3" t="s">
        <v>1663</v>
      </c>
      <c r="G1086" s="3" t="s">
        <v>44</v>
      </c>
      <c r="H1086" s="54">
        <v>44</v>
      </c>
      <c r="I1086" s="54">
        <v>2025</v>
      </c>
      <c r="J1086" s="54">
        <v>3</v>
      </c>
      <c r="K1086" s="3">
        <v>51.6</v>
      </c>
      <c r="L1086" s="3">
        <v>2011</v>
      </c>
      <c r="M1086" s="3">
        <v>8</v>
      </c>
      <c r="N1086" s="54">
        <v>110</v>
      </c>
      <c r="O1086" s="54">
        <v>2017</v>
      </c>
      <c r="P1086" s="54">
        <v>28</v>
      </c>
      <c r="Q1086" s="3">
        <v>122.6</v>
      </c>
      <c r="R1086" s="3">
        <v>1987</v>
      </c>
      <c r="S1086" s="3">
        <v>30</v>
      </c>
      <c r="T1086" s="54">
        <v>146.5</v>
      </c>
      <c r="U1086" s="54">
        <v>1996</v>
      </c>
      <c r="V1086" s="54">
        <v>19</v>
      </c>
      <c r="W1086" s="3">
        <v>126</v>
      </c>
      <c r="X1086" s="3">
        <v>2010</v>
      </c>
      <c r="Y1086" s="3">
        <v>26</v>
      </c>
      <c r="Z1086" s="54">
        <v>115</v>
      </c>
      <c r="AA1086" s="54">
        <v>2018</v>
      </c>
      <c r="AB1086" s="54">
        <v>24</v>
      </c>
      <c r="AC1086" s="3">
        <v>109</v>
      </c>
      <c r="AD1086" s="3">
        <v>2010</v>
      </c>
      <c r="AE1086" s="3">
        <v>6</v>
      </c>
      <c r="AF1086" s="54">
        <v>117.3</v>
      </c>
      <c r="AG1086" s="54">
        <v>1993</v>
      </c>
      <c r="AH1086" s="54">
        <v>4</v>
      </c>
      <c r="AI1086" s="3">
        <v>130</v>
      </c>
      <c r="AJ1086" s="3">
        <v>2011</v>
      </c>
      <c r="AK1086" s="3">
        <v>12</v>
      </c>
      <c r="AL1086" s="54">
        <v>240</v>
      </c>
      <c r="AM1086" s="54">
        <v>2014</v>
      </c>
      <c r="AN1086" s="54">
        <v>12</v>
      </c>
      <c r="AO1086" s="3">
        <v>115.5</v>
      </c>
      <c r="AP1086" s="3">
        <v>2010</v>
      </c>
      <c r="AQ1086" s="3">
        <v>2</v>
      </c>
    </row>
    <row r="1087" spans="1:43" x14ac:dyDescent="0.25">
      <c r="A1087" s="3">
        <v>28040360</v>
      </c>
      <c r="B1087" s="3" t="s">
        <v>3672</v>
      </c>
      <c r="C1087" s="3">
        <v>9.8610000000000007</v>
      </c>
      <c r="D1087" s="3">
        <v>-74.076722219999994</v>
      </c>
      <c r="E1087" s="3">
        <v>100</v>
      </c>
      <c r="F1087" s="3" t="s">
        <v>3410</v>
      </c>
      <c r="G1087" s="3" t="s">
        <v>32</v>
      </c>
      <c r="H1087" s="54">
        <v>115</v>
      </c>
      <c r="I1087" s="54">
        <v>2006</v>
      </c>
      <c r="J1087" s="54">
        <v>4</v>
      </c>
      <c r="K1087" s="3">
        <v>89</v>
      </c>
      <c r="L1087" s="3">
        <v>1998</v>
      </c>
      <c r="M1087" s="3">
        <v>7</v>
      </c>
      <c r="N1087" s="54">
        <v>115</v>
      </c>
      <c r="O1087" s="54">
        <v>1991</v>
      </c>
      <c r="P1087" s="54">
        <v>9</v>
      </c>
      <c r="Q1087" s="3">
        <v>130</v>
      </c>
      <c r="R1087" s="3">
        <v>2011</v>
      </c>
      <c r="S1087" s="3">
        <v>3</v>
      </c>
      <c r="T1087" s="54">
        <v>110</v>
      </c>
      <c r="U1087" s="54">
        <v>1996</v>
      </c>
      <c r="V1087" s="54">
        <v>19</v>
      </c>
      <c r="W1087" s="3">
        <v>150</v>
      </c>
      <c r="X1087" s="3">
        <v>2015</v>
      </c>
      <c r="Y1087" s="3">
        <v>7</v>
      </c>
      <c r="Z1087" s="54">
        <v>127</v>
      </c>
      <c r="AA1087" s="54">
        <v>2011</v>
      </c>
      <c r="AB1087" s="54">
        <v>29</v>
      </c>
      <c r="AC1087" s="3">
        <v>111</v>
      </c>
      <c r="AD1087" s="3">
        <v>1990</v>
      </c>
      <c r="AE1087" s="3">
        <v>10</v>
      </c>
      <c r="AF1087" s="54">
        <v>124</v>
      </c>
      <c r="AG1087" s="54">
        <v>1987</v>
      </c>
      <c r="AH1087" s="54">
        <v>5</v>
      </c>
      <c r="AI1087" s="3">
        <v>144</v>
      </c>
      <c r="AJ1087" s="3">
        <v>2023</v>
      </c>
      <c r="AK1087" s="3">
        <v>2</v>
      </c>
      <c r="AL1087" s="54">
        <v>150</v>
      </c>
      <c r="AM1087" s="54">
        <v>2015</v>
      </c>
      <c r="AN1087" s="54">
        <v>7</v>
      </c>
      <c r="AO1087" s="3">
        <v>82</v>
      </c>
      <c r="AP1087" s="3">
        <v>2013</v>
      </c>
      <c r="AQ1087" s="3">
        <v>23</v>
      </c>
    </row>
    <row r="1088" spans="1:43" x14ac:dyDescent="0.25">
      <c r="A1088" s="3">
        <v>29010050</v>
      </c>
      <c r="B1088" s="3" t="s">
        <v>3673</v>
      </c>
      <c r="C1088" s="3">
        <v>9.7523780000000002</v>
      </c>
      <c r="D1088" s="3">
        <v>-74.811904999999996</v>
      </c>
      <c r="E1088" s="3">
        <v>15</v>
      </c>
      <c r="F1088" s="3" t="s">
        <v>1429</v>
      </c>
      <c r="G1088" s="3" t="s">
        <v>2158</v>
      </c>
      <c r="H1088" s="54">
        <v>60</v>
      </c>
      <c r="I1088" s="54">
        <v>1992</v>
      </c>
      <c r="J1088" s="54">
        <v>6</v>
      </c>
      <c r="K1088" s="3">
        <v>60</v>
      </c>
      <c r="L1088" s="3">
        <v>1991</v>
      </c>
      <c r="M1088" s="3">
        <v>23</v>
      </c>
      <c r="N1088" s="54">
        <v>76</v>
      </c>
      <c r="O1088" s="54">
        <v>2010</v>
      </c>
      <c r="P1088" s="54">
        <v>26</v>
      </c>
      <c r="Q1088" s="3">
        <v>115</v>
      </c>
      <c r="R1088" s="3">
        <v>1981</v>
      </c>
      <c r="S1088" s="3">
        <v>16</v>
      </c>
      <c r="T1088" s="54">
        <v>150</v>
      </c>
      <c r="U1088" s="54">
        <v>1979</v>
      </c>
      <c r="V1088" s="54">
        <v>11</v>
      </c>
      <c r="W1088" s="3">
        <v>133</v>
      </c>
      <c r="X1088" s="3">
        <v>2017</v>
      </c>
      <c r="Y1088" s="3">
        <v>7</v>
      </c>
      <c r="Z1088" s="54">
        <v>146</v>
      </c>
      <c r="AA1088" s="54">
        <v>1990</v>
      </c>
      <c r="AB1088" s="54">
        <v>6</v>
      </c>
      <c r="AC1088" s="3">
        <v>120</v>
      </c>
      <c r="AD1088" s="3">
        <v>2023</v>
      </c>
      <c r="AE1088" s="3">
        <v>10</v>
      </c>
      <c r="AF1088" s="54">
        <v>124</v>
      </c>
      <c r="AG1088" s="54">
        <v>1973</v>
      </c>
      <c r="AH1088" s="54">
        <v>16</v>
      </c>
      <c r="AI1088" s="3">
        <v>132</v>
      </c>
      <c r="AJ1088" s="3">
        <v>2022</v>
      </c>
      <c r="AK1088" s="3">
        <v>6</v>
      </c>
      <c r="AL1088" s="54">
        <v>100</v>
      </c>
      <c r="AM1088" s="54">
        <v>2021</v>
      </c>
      <c r="AN1088" s="54">
        <v>25</v>
      </c>
      <c r="AO1088" s="3">
        <v>120</v>
      </c>
      <c r="AP1088" s="3">
        <v>1980</v>
      </c>
      <c r="AQ1088" s="3">
        <v>28</v>
      </c>
    </row>
    <row r="1089" spans="1:43" x14ac:dyDescent="0.25">
      <c r="A1089" s="3">
        <v>29010120</v>
      </c>
      <c r="B1089" s="3" t="s">
        <v>3674</v>
      </c>
      <c r="C1089" s="3">
        <v>9.7294429999999998</v>
      </c>
      <c r="D1089" s="3">
        <v>-74.964105000000004</v>
      </c>
      <c r="E1089" s="3">
        <v>80</v>
      </c>
      <c r="F1089" s="3" t="s">
        <v>3675</v>
      </c>
      <c r="G1089" s="3" t="s">
        <v>2158</v>
      </c>
      <c r="H1089" s="54">
        <v>81</v>
      </c>
      <c r="I1089" s="54">
        <v>2012</v>
      </c>
      <c r="J1089" s="54">
        <v>18</v>
      </c>
      <c r="K1089" s="3">
        <v>78</v>
      </c>
      <c r="L1089" s="3">
        <v>1985</v>
      </c>
      <c r="M1089" s="3">
        <v>9</v>
      </c>
      <c r="N1089" s="54">
        <v>110</v>
      </c>
      <c r="O1089" s="54">
        <v>2006</v>
      </c>
      <c r="P1089" s="54">
        <v>6</v>
      </c>
      <c r="Q1089" s="3">
        <v>88</v>
      </c>
      <c r="R1089" s="3">
        <v>1994</v>
      </c>
      <c r="S1089" s="3">
        <v>28</v>
      </c>
      <c r="T1089" s="54">
        <v>120</v>
      </c>
      <c r="U1089" s="54">
        <v>2007</v>
      </c>
      <c r="V1089" s="54">
        <v>12</v>
      </c>
      <c r="W1089" s="3">
        <v>90</v>
      </c>
      <c r="X1089" s="3">
        <v>2003</v>
      </c>
      <c r="Y1089" s="3">
        <v>17</v>
      </c>
      <c r="Z1089" s="54">
        <v>107</v>
      </c>
      <c r="AA1089" s="54">
        <v>1983</v>
      </c>
      <c r="AB1089" s="54">
        <v>22</v>
      </c>
      <c r="AC1089" s="3">
        <v>118</v>
      </c>
      <c r="AD1089" s="3">
        <v>1985</v>
      </c>
      <c r="AE1089" s="3">
        <v>10</v>
      </c>
      <c r="AF1089" s="54">
        <v>104</v>
      </c>
      <c r="AG1089" s="54">
        <v>1993</v>
      </c>
      <c r="AH1089" s="54">
        <v>29</v>
      </c>
      <c r="AI1089" s="3">
        <v>94</v>
      </c>
      <c r="AJ1089" s="3">
        <v>2000</v>
      </c>
      <c r="AK1089" s="3">
        <v>2</v>
      </c>
      <c r="AL1089" s="54">
        <v>80</v>
      </c>
      <c r="AM1089" s="54">
        <v>2008</v>
      </c>
      <c r="AN1089" s="54">
        <v>17</v>
      </c>
      <c r="AO1089" s="3">
        <v>51</v>
      </c>
      <c r="AP1089" s="3">
        <v>2014</v>
      </c>
      <c r="AQ1089" s="3">
        <v>8</v>
      </c>
    </row>
    <row r="1090" spans="1:43" x14ac:dyDescent="0.25">
      <c r="A1090" s="3">
        <v>29010130</v>
      </c>
      <c r="B1090" s="3" t="s">
        <v>3676</v>
      </c>
      <c r="C1090" s="3">
        <v>9.8131749999999993</v>
      </c>
      <c r="D1090" s="3">
        <v>-74.855912000000004</v>
      </c>
      <c r="E1090" s="3">
        <v>20</v>
      </c>
      <c r="F1090" s="3" t="s">
        <v>1429</v>
      </c>
      <c r="G1090" s="3" t="s">
        <v>2158</v>
      </c>
      <c r="H1090" s="54">
        <v>76</v>
      </c>
      <c r="I1090" s="54">
        <v>2005</v>
      </c>
      <c r="J1090" s="54">
        <v>15</v>
      </c>
      <c r="K1090" s="3">
        <v>51</v>
      </c>
      <c r="L1090" s="3">
        <v>2020</v>
      </c>
      <c r="M1090" s="3">
        <v>29</v>
      </c>
      <c r="N1090" s="54">
        <v>62</v>
      </c>
      <c r="O1090" s="54">
        <v>1993</v>
      </c>
      <c r="P1090" s="54">
        <v>23</v>
      </c>
      <c r="Q1090" s="3">
        <v>175</v>
      </c>
      <c r="R1090" s="3">
        <v>2008</v>
      </c>
      <c r="S1090" s="3">
        <v>25</v>
      </c>
      <c r="T1090" s="54">
        <v>116</v>
      </c>
      <c r="U1090" s="54">
        <v>2005</v>
      </c>
      <c r="V1090" s="54">
        <v>16</v>
      </c>
      <c r="W1090" s="3">
        <v>165</v>
      </c>
      <c r="X1090" s="3">
        <v>2006</v>
      </c>
      <c r="Y1090" s="3">
        <v>4</v>
      </c>
      <c r="Z1090" s="54">
        <v>124</v>
      </c>
      <c r="AA1090" s="54">
        <v>2011</v>
      </c>
      <c r="AB1090" s="54">
        <v>28</v>
      </c>
      <c r="AC1090" s="3">
        <v>138</v>
      </c>
      <c r="AD1090" s="3">
        <v>2001</v>
      </c>
      <c r="AE1090" s="3">
        <v>4</v>
      </c>
      <c r="AF1090" s="54">
        <v>106</v>
      </c>
      <c r="AG1090" s="54">
        <v>1993</v>
      </c>
      <c r="AH1090" s="54">
        <v>12</v>
      </c>
      <c r="AI1090" s="3">
        <v>98</v>
      </c>
      <c r="AJ1090" s="3">
        <v>1997</v>
      </c>
      <c r="AK1090" s="3">
        <v>14</v>
      </c>
      <c r="AL1090" s="54">
        <v>92</v>
      </c>
      <c r="AM1090" s="54">
        <v>2022</v>
      </c>
      <c r="AN1090" s="54">
        <v>17</v>
      </c>
      <c r="AO1090" s="3">
        <v>62</v>
      </c>
      <c r="AP1090" s="3">
        <v>1983</v>
      </c>
      <c r="AQ1090" s="3">
        <v>5</v>
      </c>
    </row>
    <row r="1091" spans="1:43" x14ac:dyDescent="0.25">
      <c r="A1091" s="3">
        <v>29015000</v>
      </c>
      <c r="B1091" s="3" t="s">
        <v>3677</v>
      </c>
      <c r="C1091" s="3">
        <v>10.034606999999999</v>
      </c>
      <c r="D1091" s="3">
        <v>-74.976637999999994</v>
      </c>
      <c r="E1091" s="3">
        <v>75</v>
      </c>
      <c r="F1091" s="3" t="s">
        <v>202</v>
      </c>
      <c r="G1091" s="3" t="s">
        <v>2158</v>
      </c>
      <c r="H1091" s="54">
        <v>41</v>
      </c>
      <c r="I1091" s="54">
        <v>1994</v>
      </c>
      <c r="J1091" s="54">
        <v>31</v>
      </c>
      <c r="K1091" s="3">
        <v>65</v>
      </c>
      <c r="L1091" s="3">
        <v>1997</v>
      </c>
      <c r="M1091" s="3">
        <v>4</v>
      </c>
      <c r="N1091" s="54">
        <v>78</v>
      </c>
      <c r="O1091" s="54">
        <v>2008</v>
      </c>
      <c r="P1091" s="54">
        <v>14</v>
      </c>
      <c r="Q1091" s="3">
        <v>117</v>
      </c>
      <c r="R1091" s="3">
        <v>2002</v>
      </c>
      <c r="S1091" s="3">
        <v>25</v>
      </c>
      <c r="T1091" s="54">
        <v>90</v>
      </c>
      <c r="U1091" s="54">
        <v>2005</v>
      </c>
      <c r="V1091" s="54">
        <v>20</v>
      </c>
      <c r="W1091" s="3">
        <v>85</v>
      </c>
      <c r="X1091" s="3">
        <v>2004</v>
      </c>
      <c r="Y1091" s="3">
        <v>20</v>
      </c>
      <c r="Z1091" s="54">
        <v>76</v>
      </c>
      <c r="AA1091" s="54">
        <v>2011</v>
      </c>
      <c r="AB1091" s="54">
        <v>29</v>
      </c>
      <c r="AC1091" s="3">
        <v>84</v>
      </c>
      <c r="AD1091" s="3">
        <v>2010</v>
      </c>
      <c r="AE1091" s="3">
        <v>31</v>
      </c>
      <c r="AF1091" s="54">
        <v>127.9</v>
      </c>
      <c r="AG1091" s="54">
        <v>1994</v>
      </c>
      <c r="AH1091" s="54">
        <v>20</v>
      </c>
      <c r="AI1091" s="3">
        <v>120</v>
      </c>
      <c r="AJ1091" s="3">
        <v>1988</v>
      </c>
      <c r="AK1091" s="3">
        <v>9</v>
      </c>
      <c r="AL1091" s="54">
        <v>75</v>
      </c>
      <c r="AM1091" s="54">
        <v>2022</v>
      </c>
      <c r="AN1091" s="54">
        <v>27</v>
      </c>
      <c r="AO1091" s="3">
        <v>86.6</v>
      </c>
      <c r="AP1091" s="3">
        <v>1989</v>
      </c>
      <c r="AQ1091" s="3">
        <v>5</v>
      </c>
    </row>
    <row r="1092" spans="1:43" x14ac:dyDescent="0.25">
      <c r="A1092" s="3">
        <v>29015020</v>
      </c>
      <c r="B1092" s="3" t="s">
        <v>3678</v>
      </c>
      <c r="C1092" s="3">
        <v>9.7156900000000004</v>
      </c>
      <c r="D1092" s="3">
        <v>-75.106448</v>
      </c>
      <c r="E1092" s="3">
        <v>152</v>
      </c>
      <c r="F1092" s="3" t="s">
        <v>3675</v>
      </c>
      <c r="G1092" s="3" t="s">
        <v>2158</v>
      </c>
      <c r="H1092" s="54">
        <v>64.5</v>
      </c>
      <c r="I1092" s="54">
        <v>1985</v>
      </c>
      <c r="J1092" s="54">
        <v>5</v>
      </c>
      <c r="K1092" s="3">
        <v>76.400000000000006</v>
      </c>
      <c r="L1092" s="3">
        <v>2000</v>
      </c>
      <c r="M1092" s="3">
        <v>28</v>
      </c>
      <c r="N1092" s="54">
        <v>87</v>
      </c>
      <c r="O1092" s="54">
        <v>1962</v>
      </c>
      <c r="P1092" s="54">
        <v>19</v>
      </c>
      <c r="Q1092" s="3">
        <v>108.6</v>
      </c>
      <c r="R1092" s="3">
        <v>2019</v>
      </c>
      <c r="S1092" s="3">
        <v>21</v>
      </c>
      <c r="T1092" s="54">
        <v>121.5</v>
      </c>
      <c r="U1092" s="54">
        <v>1964</v>
      </c>
      <c r="V1092" s="54">
        <v>23</v>
      </c>
      <c r="W1092" s="3">
        <v>117.5</v>
      </c>
      <c r="X1092" s="3">
        <v>2020</v>
      </c>
      <c r="Y1092" s="3">
        <v>9</v>
      </c>
      <c r="Z1092" s="54">
        <v>101.8</v>
      </c>
      <c r="AA1092" s="54">
        <v>1963</v>
      </c>
      <c r="AB1092" s="54">
        <v>31</v>
      </c>
      <c r="AC1092" s="3">
        <v>111</v>
      </c>
      <c r="AD1092" s="3">
        <v>1964</v>
      </c>
      <c r="AE1092" s="3">
        <v>13</v>
      </c>
      <c r="AF1092" s="54">
        <v>81.400000000000006</v>
      </c>
      <c r="AG1092" s="54">
        <v>2002</v>
      </c>
      <c r="AH1092" s="54">
        <v>3</v>
      </c>
      <c r="AI1092" s="3">
        <v>118.9</v>
      </c>
      <c r="AJ1092" s="3">
        <v>1988</v>
      </c>
      <c r="AK1092" s="3">
        <v>18</v>
      </c>
      <c r="AL1092" s="54">
        <v>78</v>
      </c>
      <c r="AM1092" s="54">
        <v>2005</v>
      </c>
      <c r="AN1092" s="54">
        <v>12</v>
      </c>
      <c r="AO1092" s="3">
        <v>67</v>
      </c>
      <c r="AP1092" s="3">
        <v>1989</v>
      </c>
      <c r="AQ1092" s="3">
        <v>26</v>
      </c>
    </row>
    <row r="1093" spans="1:43" x14ac:dyDescent="0.25">
      <c r="A1093" s="3">
        <v>29015040</v>
      </c>
      <c r="B1093" s="3" t="s">
        <v>3679</v>
      </c>
      <c r="C1093" s="3">
        <v>9.7156900000000004</v>
      </c>
      <c r="D1093" s="3">
        <v>-75.106448</v>
      </c>
      <c r="E1093" s="3">
        <v>152</v>
      </c>
      <c r="F1093" s="3" t="s">
        <v>3675</v>
      </c>
      <c r="G1093" s="3" t="s">
        <v>2158</v>
      </c>
      <c r="H1093" s="54">
        <v>37</v>
      </c>
      <c r="I1093" s="54">
        <v>2019</v>
      </c>
      <c r="J1093" s="54">
        <v>28</v>
      </c>
      <c r="K1093" s="3">
        <v>6.8</v>
      </c>
      <c r="L1093" s="3">
        <v>2020</v>
      </c>
      <c r="M1093" s="3">
        <v>2</v>
      </c>
      <c r="N1093" s="54">
        <v>41</v>
      </c>
      <c r="O1093" s="54">
        <v>2019</v>
      </c>
      <c r="P1093" s="54">
        <v>4</v>
      </c>
      <c r="Q1093" s="3">
        <v>108.6</v>
      </c>
      <c r="R1093" s="3">
        <v>2019</v>
      </c>
      <c r="S1093" s="3">
        <v>21</v>
      </c>
      <c r="T1093" s="54">
        <v>51.8</v>
      </c>
      <c r="U1093" s="54">
        <v>2018</v>
      </c>
      <c r="V1093" s="54">
        <v>4</v>
      </c>
      <c r="W1093" s="3">
        <v>43.5</v>
      </c>
      <c r="X1093" s="3">
        <v>2020</v>
      </c>
      <c r="Y1093" s="3">
        <v>18</v>
      </c>
      <c r="Z1093" s="54">
        <v>40.5</v>
      </c>
      <c r="AA1093" s="54">
        <v>2019</v>
      </c>
      <c r="AB1093" s="54">
        <v>22</v>
      </c>
      <c r="AC1093" s="3">
        <v>45</v>
      </c>
      <c r="AD1093" s="3">
        <v>2018</v>
      </c>
      <c r="AE1093" s="3">
        <v>14</v>
      </c>
      <c r="AF1093" s="54">
        <v>62.3</v>
      </c>
      <c r="AG1093" s="54">
        <v>2018</v>
      </c>
      <c r="AH1093" s="54">
        <v>15</v>
      </c>
      <c r="AI1093" s="3">
        <v>86</v>
      </c>
      <c r="AJ1093" s="3">
        <v>2019</v>
      </c>
      <c r="AK1093" s="3">
        <v>18</v>
      </c>
      <c r="AL1093" s="54">
        <v>49.8</v>
      </c>
      <c r="AM1093" s="54">
        <v>2018</v>
      </c>
      <c r="AN1093" s="54">
        <v>9</v>
      </c>
      <c r="AO1093" s="3">
        <v>34.1</v>
      </c>
      <c r="AP1093" s="3">
        <v>2025</v>
      </c>
      <c r="AQ1093" s="3">
        <v>2</v>
      </c>
    </row>
    <row r="1094" spans="1:43" x14ac:dyDescent="0.25">
      <c r="A1094" s="3">
        <v>29020020</v>
      </c>
      <c r="B1094" s="3" t="s">
        <v>3680</v>
      </c>
      <c r="C1094" s="3">
        <v>10.32155556</v>
      </c>
      <c r="D1094" s="3">
        <v>-74.423972219999996</v>
      </c>
      <c r="E1094" s="3">
        <v>60</v>
      </c>
      <c r="F1094" s="3" t="s">
        <v>2005</v>
      </c>
      <c r="G1094" s="3" t="s">
        <v>32</v>
      </c>
      <c r="H1094" s="54">
        <v>50</v>
      </c>
      <c r="I1094" s="54">
        <v>2000</v>
      </c>
      <c r="J1094" s="54">
        <v>2</v>
      </c>
      <c r="K1094" s="3">
        <v>70</v>
      </c>
      <c r="L1094" s="3">
        <v>2002</v>
      </c>
      <c r="M1094" s="3">
        <v>5</v>
      </c>
      <c r="N1094" s="54">
        <v>100</v>
      </c>
      <c r="O1094" s="54">
        <v>2003</v>
      </c>
      <c r="P1094" s="54">
        <v>16</v>
      </c>
      <c r="Q1094" s="3">
        <v>97</v>
      </c>
      <c r="R1094" s="3">
        <v>2001</v>
      </c>
      <c r="S1094" s="3">
        <v>26</v>
      </c>
      <c r="T1094" s="54">
        <v>102</v>
      </c>
      <c r="U1094" s="54">
        <v>2007</v>
      </c>
      <c r="V1094" s="54">
        <v>19</v>
      </c>
      <c r="W1094" s="3">
        <v>110</v>
      </c>
      <c r="X1094" s="3">
        <v>2006</v>
      </c>
      <c r="Y1094" s="3">
        <v>23</v>
      </c>
      <c r="Z1094" s="54">
        <v>94</v>
      </c>
      <c r="AA1094" s="54">
        <v>2006</v>
      </c>
      <c r="AB1094" s="54">
        <v>17</v>
      </c>
      <c r="AC1094" s="3">
        <v>100.3</v>
      </c>
      <c r="AD1094" s="3">
        <v>1987</v>
      </c>
      <c r="AE1094" s="3">
        <v>22</v>
      </c>
      <c r="AF1094" s="54">
        <v>128</v>
      </c>
      <c r="AG1094" s="54">
        <v>2006</v>
      </c>
      <c r="AH1094" s="54">
        <v>15</v>
      </c>
      <c r="AI1094" s="3">
        <v>123</v>
      </c>
      <c r="AJ1094" s="3">
        <v>1997</v>
      </c>
      <c r="AK1094" s="3">
        <v>16</v>
      </c>
      <c r="AL1094" s="54">
        <v>105</v>
      </c>
      <c r="AM1094" s="54">
        <v>2011</v>
      </c>
      <c r="AN1094" s="54">
        <v>8</v>
      </c>
      <c r="AO1094" s="3">
        <v>78</v>
      </c>
      <c r="AP1094" s="3">
        <v>2014</v>
      </c>
      <c r="AQ1094" s="3">
        <v>5</v>
      </c>
    </row>
    <row r="1095" spans="1:43" x14ac:dyDescent="0.25">
      <c r="A1095" s="3">
        <v>29030040</v>
      </c>
      <c r="B1095" s="3" t="s">
        <v>3681</v>
      </c>
      <c r="C1095" s="3">
        <v>10.246378</v>
      </c>
      <c r="D1095" s="3">
        <v>-75.348645000000005</v>
      </c>
      <c r="E1095" s="3">
        <v>60</v>
      </c>
      <c r="F1095" s="3" t="s">
        <v>253</v>
      </c>
      <c r="G1095" s="3" t="s">
        <v>2158</v>
      </c>
      <c r="H1095" s="54">
        <v>68.400000000000006</v>
      </c>
      <c r="I1095" s="54">
        <v>1990</v>
      </c>
      <c r="J1095" s="54">
        <v>1</v>
      </c>
      <c r="K1095" s="3">
        <v>76.2</v>
      </c>
      <c r="L1095" s="3">
        <v>1996</v>
      </c>
      <c r="M1095" s="3">
        <v>18</v>
      </c>
      <c r="N1095" s="54">
        <v>58.4</v>
      </c>
      <c r="O1095" s="54">
        <v>2005</v>
      </c>
      <c r="P1095" s="54">
        <v>27</v>
      </c>
      <c r="Q1095" s="3">
        <v>109</v>
      </c>
      <c r="R1095" s="3">
        <v>2021</v>
      </c>
      <c r="S1095" s="3">
        <v>26</v>
      </c>
      <c r="T1095" s="54">
        <v>131.30000000000001</v>
      </c>
      <c r="U1095" s="54">
        <v>1996</v>
      </c>
      <c r="V1095" s="54">
        <v>19</v>
      </c>
      <c r="W1095" s="3">
        <v>125</v>
      </c>
      <c r="X1095" s="3">
        <v>1982</v>
      </c>
      <c r="Y1095" s="3">
        <v>23</v>
      </c>
      <c r="Z1095" s="54">
        <v>129</v>
      </c>
      <c r="AA1095" s="54">
        <v>1992</v>
      </c>
      <c r="AB1095" s="54">
        <v>13</v>
      </c>
      <c r="AC1095" s="3">
        <v>85</v>
      </c>
      <c r="AD1095" s="3">
        <v>2019</v>
      </c>
      <c r="AE1095" s="3">
        <v>24</v>
      </c>
      <c r="AF1095" s="54">
        <v>106.8</v>
      </c>
      <c r="AG1095" s="54">
        <v>1988</v>
      </c>
      <c r="AH1095" s="54">
        <v>6</v>
      </c>
      <c r="AI1095" s="3">
        <v>133.5</v>
      </c>
      <c r="AJ1095" s="3">
        <v>1992</v>
      </c>
      <c r="AK1095" s="3">
        <v>5</v>
      </c>
      <c r="AL1095" s="54">
        <v>120</v>
      </c>
      <c r="AM1095" s="54">
        <v>2017</v>
      </c>
      <c r="AN1095" s="54">
        <v>17</v>
      </c>
      <c r="AO1095" s="3">
        <v>90</v>
      </c>
      <c r="AP1095" s="3">
        <v>1985</v>
      </c>
      <c r="AQ1095" s="3">
        <v>5</v>
      </c>
    </row>
    <row r="1096" spans="1:43" x14ac:dyDescent="0.25">
      <c r="A1096" s="3">
        <v>29030050</v>
      </c>
      <c r="B1096" s="3" t="s">
        <v>3682</v>
      </c>
      <c r="C1096" s="3">
        <v>10.404111110000001</v>
      </c>
      <c r="D1096" s="3">
        <v>-75.161833329999993</v>
      </c>
      <c r="E1096" s="3">
        <v>20</v>
      </c>
      <c r="F1096" s="3" t="s">
        <v>245</v>
      </c>
      <c r="G1096" s="3" t="s">
        <v>2158</v>
      </c>
      <c r="H1096" s="54">
        <v>64</v>
      </c>
      <c r="I1096" s="54">
        <v>2008</v>
      </c>
      <c r="J1096" s="54">
        <v>11</v>
      </c>
      <c r="K1096" s="3">
        <v>46</v>
      </c>
      <c r="L1096" s="3">
        <v>2014</v>
      </c>
      <c r="M1096" s="3">
        <v>14</v>
      </c>
      <c r="N1096" s="54">
        <v>60.1</v>
      </c>
      <c r="O1096" s="54">
        <v>1993</v>
      </c>
      <c r="P1096" s="54">
        <v>4</v>
      </c>
      <c r="Q1096" s="3">
        <v>88</v>
      </c>
      <c r="R1096" s="3">
        <v>2006</v>
      </c>
      <c r="S1096" s="3">
        <v>23</v>
      </c>
      <c r="T1096" s="54">
        <v>108.8</v>
      </c>
      <c r="U1096" s="54">
        <v>1999</v>
      </c>
      <c r="V1096" s="54">
        <v>10</v>
      </c>
      <c r="W1096" s="3">
        <v>118.1</v>
      </c>
      <c r="X1096" s="3">
        <v>1998</v>
      </c>
      <c r="Y1096" s="3">
        <v>28</v>
      </c>
      <c r="Z1096" s="54">
        <v>87</v>
      </c>
      <c r="AA1096" s="54">
        <v>2006</v>
      </c>
      <c r="AB1096" s="54">
        <v>30</v>
      </c>
      <c r="AC1096" s="3">
        <v>105</v>
      </c>
      <c r="AD1096" s="3">
        <v>2013</v>
      </c>
      <c r="AE1096" s="3">
        <v>18</v>
      </c>
      <c r="AF1096" s="54">
        <v>110</v>
      </c>
      <c r="AG1096" s="54">
        <v>2024</v>
      </c>
      <c r="AH1096" s="54">
        <v>6</v>
      </c>
      <c r="AI1096" s="3">
        <v>145</v>
      </c>
      <c r="AJ1096" s="3">
        <v>1988</v>
      </c>
      <c r="AK1096" s="3">
        <v>17</v>
      </c>
      <c r="AL1096" s="54">
        <v>120</v>
      </c>
      <c r="AM1096" s="54">
        <v>2011</v>
      </c>
      <c r="AN1096" s="54">
        <v>16</v>
      </c>
      <c r="AO1096" s="3">
        <v>85</v>
      </c>
      <c r="AP1096" s="3">
        <v>2010</v>
      </c>
      <c r="AQ1096" s="3">
        <v>2</v>
      </c>
    </row>
    <row r="1097" spans="1:43" x14ac:dyDescent="0.25">
      <c r="A1097" s="3">
        <v>29030080</v>
      </c>
      <c r="B1097" s="3" t="s">
        <v>3683</v>
      </c>
      <c r="C1097" s="3">
        <v>10.003740000000001</v>
      </c>
      <c r="D1097" s="3">
        <v>-75.316291000000007</v>
      </c>
      <c r="E1097" s="3">
        <v>5</v>
      </c>
      <c r="F1097" s="3" t="s">
        <v>244</v>
      </c>
      <c r="G1097" s="3" t="s">
        <v>2158</v>
      </c>
      <c r="H1097" s="54">
        <v>49</v>
      </c>
      <c r="I1097" s="54">
        <v>1993</v>
      </c>
      <c r="J1097" s="54">
        <v>5</v>
      </c>
      <c r="K1097" s="3">
        <v>55</v>
      </c>
      <c r="L1097" s="3">
        <v>1997</v>
      </c>
      <c r="M1097" s="3">
        <v>4</v>
      </c>
      <c r="N1097" s="54">
        <v>102</v>
      </c>
      <c r="O1097" s="54">
        <v>2021</v>
      </c>
      <c r="P1097" s="54">
        <v>16</v>
      </c>
      <c r="Q1097" s="3">
        <v>99.3</v>
      </c>
      <c r="R1097" s="3">
        <v>2002</v>
      </c>
      <c r="S1097" s="3">
        <v>24</v>
      </c>
      <c r="T1097" s="54">
        <v>148.5</v>
      </c>
      <c r="U1097" s="54">
        <v>2017</v>
      </c>
      <c r="V1097" s="54">
        <v>8</v>
      </c>
      <c r="W1097" s="3">
        <v>130</v>
      </c>
      <c r="X1097" s="3">
        <v>2003</v>
      </c>
      <c r="Y1097" s="3">
        <v>17</v>
      </c>
      <c r="Z1097" s="54">
        <v>95</v>
      </c>
      <c r="AA1097" s="54">
        <v>2020</v>
      </c>
      <c r="AB1097" s="54">
        <v>30</v>
      </c>
      <c r="AC1097" s="3">
        <v>110.7</v>
      </c>
      <c r="AD1097" s="3">
        <v>1965</v>
      </c>
      <c r="AE1097" s="3">
        <v>13</v>
      </c>
      <c r="AF1097" s="54">
        <v>150</v>
      </c>
      <c r="AG1097" s="54">
        <v>1998</v>
      </c>
      <c r="AH1097" s="54">
        <v>23</v>
      </c>
      <c r="AI1097" s="3">
        <v>120</v>
      </c>
      <c r="AJ1097" s="3">
        <v>2021</v>
      </c>
      <c r="AK1097" s="3">
        <v>15</v>
      </c>
      <c r="AL1097" s="54">
        <v>135</v>
      </c>
      <c r="AM1097" s="54">
        <v>1999</v>
      </c>
      <c r="AN1097" s="54">
        <v>22</v>
      </c>
      <c r="AO1097" s="3">
        <v>83</v>
      </c>
      <c r="AP1097" s="3">
        <v>2000</v>
      </c>
      <c r="AQ1097" s="3">
        <v>1</v>
      </c>
    </row>
    <row r="1098" spans="1:43" x14ac:dyDescent="0.25">
      <c r="A1098" s="3">
        <v>29030140</v>
      </c>
      <c r="B1098" s="3" t="s">
        <v>3684</v>
      </c>
      <c r="C1098" s="3">
        <v>10.607379</v>
      </c>
      <c r="D1098" s="3">
        <v>-75.137851999999995</v>
      </c>
      <c r="E1098" s="3">
        <v>20</v>
      </c>
      <c r="F1098" s="3" t="s">
        <v>1361</v>
      </c>
      <c r="G1098" s="3" t="s">
        <v>2663</v>
      </c>
      <c r="H1098" s="54">
        <v>34</v>
      </c>
      <c r="I1098" s="54">
        <v>1993</v>
      </c>
      <c r="J1098" s="54">
        <v>2</v>
      </c>
      <c r="K1098" s="3">
        <v>37.299999999999997</v>
      </c>
      <c r="L1098" s="3">
        <v>2013</v>
      </c>
      <c r="M1098" s="3">
        <v>28</v>
      </c>
      <c r="N1098" s="54">
        <v>70.599999999999994</v>
      </c>
      <c r="O1098" s="54">
        <v>1994</v>
      </c>
      <c r="P1098" s="54">
        <v>22</v>
      </c>
      <c r="Q1098" s="3">
        <v>76.5</v>
      </c>
      <c r="R1098" s="3">
        <v>2000</v>
      </c>
      <c r="S1098" s="3">
        <v>27</v>
      </c>
      <c r="T1098" s="54">
        <v>112.5</v>
      </c>
      <c r="U1098" s="54">
        <v>2017</v>
      </c>
      <c r="V1098" s="54">
        <v>11</v>
      </c>
      <c r="W1098" s="3">
        <v>77</v>
      </c>
      <c r="X1098" s="3">
        <v>2018</v>
      </c>
      <c r="Y1098" s="3">
        <v>13</v>
      </c>
      <c r="Z1098" s="54">
        <v>71.5</v>
      </c>
      <c r="AA1098" s="54">
        <v>1992</v>
      </c>
      <c r="AB1098" s="54">
        <v>27</v>
      </c>
      <c r="AC1098" s="3">
        <v>98.3</v>
      </c>
      <c r="AD1098" s="3">
        <v>2001</v>
      </c>
      <c r="AE1098" s="3">
        <v>3</v>
      </c>
      <c r="AF1098" s="54">
        <v>98</v>
      </c>
      <c r="AG1098" s="54">
        <v>1994</v>
      </c>
      <c r="AH1098" s="54">
        <v>30</v>
      </c>
      <c r="AI1098" s="3">
        <v>135.6</v>
      </c>
      <c r="AJ1098" s="3">
        <v>1998</v>
      </c>
      <c r="AK1098" s="3">
        <v>19</v>
      </c>
      <c r="AL1098" s="54">
        <v>112.3</v>
      </c>
      <c r="AM1098" s="54">
        <v>1998</v>
      </c>
      <c r="AN1098" s="54">
        <v>21</v>
      </c>
      <c r="AO1098" s="3">
        <v>79</v>
      </c>
      <c r="AP1098" s="3">
        <v>2021</v>
      </c>
      <c r="AQ1098" s="3">
        <v>1</v>
      </c>
    </row>
    <row r="1099" spans="1:43" x14ac:dyDescent="0.25">
      <c r="A1099" s="3">
        <v>29030150</v>
      </c>
      <c r="B1099" s="3" t="s">
        <v>3685</v>
      </c>
      <c r="C1099" s="3">
        <v>9.8801199999999998</v>
      </c>
      <c r="D1099" s="3">
        <v>-75.254444000000007</v>
      </c>
      <c r="E1099" s="3">
        <v>70</v>
      </c>
      <c r="F1099" s="3" t="s">
        <v>1411</v>
      </c>
      <c r="G1099" s="3" t="s">
        <v>2158</v>
      </c>
      <c r="H1099" s="54">
        <v>80</v>
      </c>
      <c r="I1099" s="54">
        <v>2012</v>
      </c>
      <c r="J1099" s="54">
        <v>22</v>
      </c>
      <c r="K1099" s="3">
        <v>78</v>
      </c>
      <c r="L1099" s="3">
        <v>2001</v>
      </c>
      <c r="M1099" s="3">
        <v>27</v>
      </c>
      <c r="N1099" s="54">
        <v>70</v>
      </c>
      <c r="O1099" s="54">
        <v>2022</v>
      </c>
      <c r="P1099" s="54">
        <v>5</v>
      </c>
      <c r="Q1099" s="3">
        <v>130</v>
      </c>
      <c r="R1099" s="3">
        <v>2016</v>
      </c>
      <c r="S1099" s="3">
        <v>23</v>
      </c>
      <c r="T1099" s="54">
        <v>136</v>
      </c>
      <c r="U1099" s="54">
        <v>2017</v>
      </c>
      <c r="V1099" s="54">
        <v>8</v>
      </c>
      <c r="W1099" s="3">
        <v>105</v>
      </c>
      <c r="X1099" s="3">
        <v>2006</v>
      </c>
      <c r="Y1099" s="3">
        <v>3</v>
      </c>
      <c r="Z1099" s="54">
        <v>100</v>
      </c>
      <c r="AA1099" s="54">
        <v>2020</v>
      </c>
      <c r="AB1099" s="54">
        <v>18</v>
      </c>
      <c r="AC1099" s="3">
        <v>135</v>
      </c>
      <c r="AD1099" s="3">
        <v>2000</v>
      </c>
      <c r="AE1099" s="3">
        <v>26</v>
      </c>
      <c r="AF1099" s="54">
        <v>134</v>
      </c>
      <c r="AG1099" s="54">
        <v>2000</v>
      </c>
      <c r="AH1099" s="54">
        <v>7</v>
      </c>
      <c r="AI1099" s="3">
        <v>135</v>
      </c>
      <c r="AJ1099" s="3">
        <v>2011</v>
      </c>
      <c r="AK1099" s="3">
        <v>8</v>
      </c>
      <c r="AL1099" s="54">
        <v>166.7</v>
      </c>
      <c r="AM1099" s="54">
        <v>2005</v>
      </c>
      <c r="AN1099" s="54">
        <v>22</v>
      </c>
      <c r="AO1099" s="3">
        <v>135</v>
      </c>
      <c r="AP1099" s="3">
        <v>2001</v>
      </c>
      <c r="AQ1099" s="3">
        <v>8</v>
      </c>
    </row>
    <row r="1100" spans="1:43" x14ac:dyDescent="0.25">
      <c r="A1100" s="3">
        <v>29030160</v>
      </c>
      <c r="B1100" s="3" t="s">
        <v>3686</v>
      </c>
      <c r="C1100" s="3">
        <v>9.9866689999999991</v>
      </c>
      <c r="D1100" s="3">
        <v>-75.398285000000001</v>
      </c>
      <c r="E1100" s="3">
        <v>12</v>
      </c>
      <c r="F1100" s="3" t="s">
        <v>244</v>
      </c>
      <c r="G1100" s="3" t="s">
        <v>2158</v>
      </c>
      <c r="H1100" s="54">
        <v>72</v>
      </c>
      <c r="I1100" s="54">
        <v>2008</v>
      </c>
      <c r="J1100" s="54">
        <v>9</v>
      </c>
      <c r="K1100" s="3">
        <v>43</v>
      </c>
      <c r="L1100" s="3">
        <v>1999</v>
      </c>
      <c r="M1100" s="3">
        <v>22</v>
      </c>
      <c r="N1100" s="54">
        <v>80</v>
      </c>
      <c r="O1100" s="54">
        <v>2011</v>
      </c>
      <c r="P1100" s="54">
        <v>1</v>
      </c>
      <c r="Q1100" s="3">
        <v>85</v>
      </c>
      <c r="R1100" s="3">
        <v>2017</v>
      </c>
      <c r="S1100" s="3">
        <v>16</v>
      </c>
      <c r="T1100" s="54">
        <v>110</v>
      </c>
      <c r="U1100" s="54">
        <v>2008</v>
      </c>
      <c r="V1100" s="54">
        <v>19</v>
      </c>
      <c r="W1100" s="3">
        <v>115</v>
      </c>
      <c r="X1100" s="3">
        <v>2003</v>
      </c>
      <c r="Y1100" s="3">
        <v>18</v>
      </c>
      <c r="Z1100" s="54">
        <v>120</v>
      </c>
      <c r="AA1100" s="54">
        <v>1996</v>
      </c>
      <c r="AB1100" s="54">
        <v>25</v>
      </c>
      <c r="AC1100" s="3">
        <v>121</v>
      </c>
      <c r="AD1100" s="3">
        <v>2014</v>
      </c>
      <c r="AE1100" s="3">
        <v>26</v>
      </c>
      <c r="AF1100" s="54">
        <v>130</v>
      </c>
      <c r="AG1100" s="54">
        <v>1993</v>
      </c>
      <c r="AH1100" s="54">
        <v>6</v>
      </c>
      <c r="AI1100" s="3">
        <v>145</v>
      </c>
      <c r="AJ1100" s="3">
        <v>2016</v>
      </c>
      <c r="AK1100" s="3">
        <v>1</v>
      </c>
      <c r="AL1100" s="54">
        <v>120</v>
      </c>
      <c r="AM1100" s="54">
        <v>2016</v>
      </c>
      <c r="AN1100" s="54">
        <v>19</v>
      </c>
      <c r="AO1100" s="3">
        <v>90</v>
      </c>
      <c r="AP1100" s="3">
        <v>1985</v>
      </c>
      <c r="AQ1100" s="3">
        <v>5</v>
      </c>
    </row>
    <row r="1101" spans="1:43" x14ac:dyDescent="0.25">
      <c r="A1101" s="3">
        <v>29030170</v>
      </c>
      <c r="B1101" s="3" t="s">
        <v>3687</v>
      </c>
      <c r="C1101" s="3">
        <v>10.206340000000001</v>
      </c>
      <c r="D1101" s="3">
        <v>-75.210139999999996</v>
      </c>
      <c r="E1101" s="3">
        <v>10</v>
      </c>
      <c r="F1101" s="3" t="s">
        <v>1392</v>
      </c>
      <c r="G1101" s="3" t="s">
        <v>2158</v>
      </c>
      <c r="H1101" s="54">
        <v>49</v>
      </c>
      <c r="I1101" s="54">
        <v>1999</v>
      </c>
      <c r="J1101" s="54">
        <v>15</v>
      </c>
      <c r="K1101" s="3">
        <v>73</v>
      </c>
      <c r="L1101" s="3">
        <v>2010</v>
      </c>
      <c r="M1101" s="3">
        <v>24</v>
      </c>
      <c r="N1101" s="54">
        <v>90</v>
      </c>
      <c r="O1101" s="54">
        <v>1998</v>
      </c>
      <c r="P1101" s="54">
        <v>23</v>
      </c>
      <c r="Q1101" s="3">
        <v>70</v>
      </c>
      <c r="R1101" s="3">
        <v>1990</v>
      </c>
      <c r="S1101" s="3">
        <v>22</v>
      </c>
      <c r="T1101" s="54">
        <v>156</v>
      </c>
      <c r="U1101" s="54">
        <v>1987</v>
      </c>
      <c r="V1101" s="54">
        <v>23</v>
      </c>
      <c r="W1101" s="3">
        <v>110</v>
      </c>
      <c r="X1101" s="3">
        <v>2015</v>
      </c>
      <c r="Y1101" s="3">
        <v>7</v>
      </c>
      <c r="Z1101" s="54">
        <v>90</v>
      </c>
      <c r="AA1101" s="54">
        <v>1997</v>
      </c>
      <c r="AB1101" s="54">
        <v>15</v>
      </c>
      <c r="AC1101" s="3">
        <v>126</v>
      </c>
      <c r="AD1101" s="3">
        <v>2021</v>
      </c>
      <c r="AE1101" s="3">
        <v>30</v>
      </c>
      <c r="AF1101" s="54">
        <v>138</v>
      </c>
      <c r="AG1101" s="54">
        <v>2020</v>
      </c>
      <c r="AH1101" s="54">
        <v>12</v>
      </c>
      <c r="AI1101" s="3">
        <v>132</v>
      </c>
      <c r="AJ1101" s="3">
        <v>1988</v>
      </c>
      <c r="AK1101" s="3">
        <v>18</v>
      </c>
      <c r="AL1101" s="54">
        <v>120</v>
      </c>
      <c r="AM1101" s="54">
        <v>2010</v>
      </c>
      <c r="AN1101" s="54">
        <v>6</v>
      </c>
      <c r="AO1101" s="3">
        <v>87</v>
      </c>
      <c r="AP1101" s="3">
        <v>2003</v>
      </c>
      <c r="AQ1101" s="3">
        <v>6</v>
      </c>
    </row>
    <row r="1102" spans="1:43" x14ac:dyDescent="0.25">
      <c r="A1102" s="3">
        <v>29030200</v>
      </c>
      <c r="B1102" s="3" t="s">
        <v>3688</v>
      </c>
      <c r="C1102" s="3">
        <v>10.090498</v>
      </c>
      <c r="D1102" s="3">
        <v>-75.142433999999994</v>
      </c>
      <c r="E1102" s="3">
        <v>70</v>
      </c>
      <c r="F1102" s="3" t="s">
        <v>1418</v>
      </c>
      <c r="G1102" s="3" t="s">
        <v>2158</v>
      </c>
      <c r="H1102" s="54">
        <v>88</v>
      </c>
      <c r="I1102" s="54">
        <v>2018</v>
      </c>
      <c r="J1102" s="54">
        <v>1</v>
      </c>
      <c r="K1102" s="3">
        <v>74.900000000000006</v>
      </c>
      <c r="L1102" s="3">
        <v>2004</v>
      </c>
      <c r="M1102" s="3">
        <v>22</v>
      </c>
      <c r="N1102" s="54">
        <v>87.2</v>
      </c>
      <c r="O1102" s="54">
        <v>1997</v>
      </c>
      <c r="P1102" s="54">
        <v>27</v>
      </c>
      <c r="Q1102" s="3">
        <v>87.6</v>
      </c>
      <c r="R1102" s="3">
        <v>2008</v>
      </c>
      <c r="S1102" s="3">
        <v>2</v>
      </c>
      <c r="T1102" s="54">
        <v>115</v>
      </c>
      <c r="U1102" s="54">
        <v>2018</v>
      </c>
      <c r="V1102" s="54">
        <v>18</v>
      </c>
      <c r="W1102" s="3">
        <v>173.3</v>
      </c>
      <c r="X1102" s="3">
        <v>1996</v>
      </c>
      <c r="Y1102" s="3">
        <v>24</v>
      </c>
      <c r="Z1102" s="54">
        <v>173.1</v>
      </c>
      <c r="AA1102" s="54">
        <v>1996</v>
      </c>
      <c r="AB1102" s="54">
        <v>26</v>
      </c>
      <c r="AC1102" s="3">
        <v>162.6</v>
      </c>
      <c r="AD1102" s="3">
        <v>1996</v>
      </c>
      <c r="AE1102" s="3">
        <v>18</v>
      </c>
      <c r="AF1102" s="54">
        <v>94.8</v>
      </c>
      <c r="AG1102" s="54">
        <v>1999</v>
      </c>
      <c r="AH1102" s="54">
        <v>22</v>
      </c>
      <c r="AI1102" s="3">
        <v>205.6</v>
      </c>
      <c r="AJ1102" s="3">
        <v>1988</v>
      </c>
      <c r="AK1102" s="3">
        <v>17</v>
      </c>
      <c r="AL1102" s="54">
        <v>132.4</v>
      </c>
      <c r="AM1102" s="54">
        <v>2016</v>
      </c>
      <c r="AN1102" s="54">
        <v>19</v>
      </c>
      <c r="AO1102" s="3">
        <v>95.6</v>
      </c>
      <c r="AP1102" s="3">
        <v>2003</v>
      </c>
      <c r="AQ1102" s="3">
        <v>5</v>
      </c>
    </row>
    <row r="1103" spans="1:43" x14ac:dyDescent="0.25">
      <c r="A1103" s="3">
        <v>29030270</v>
      </c>
      <c r="B1103" s="3" t="s">
        <v>3689</v>
      </c>
      <c r="C1103" s="3">
        <v>10.433833330000001</v>
      </c>
      <c r="D1103" s="3">
        <v>-75.131583329999998</v>
      </c>
      <c r="E1103" s="3">
        <v>15</v>
      </c>
      <c r="F1103" s="3" t="s">
        <v>1366</v>
      </c>
      <c r="G1103" s="3" t="s">
        <v>2663</v>
      </c>
      <c r="H1103" s="54">
        <v>44</v>
      </c>
      <c r="I1103" s="54">
        <v>2000</v>
      </c>
      <c r="J1103" s="54">
        <v>7</v>
      </c>
      <c r="K1103" s="3">
        <v>36.5</v>
      </c>
      <c r="L1103" s="3">
        <v>2021</v>
      </c>
      <c r="M1103" s="3">
        <v>19</v>
      </c>
      <c r="N1103" s="54">
        <v>57</v>
      </c>
      <c r="O1103" s="54">
        <v>1999</v>
      </c>
      <c r="P1103" s="54">
        <v>26</v>
      </c>
      <c r="Q1103" s="3">
        <v>87</v>
      </c>
      <c r="R1103" s="3">
        <v>2018</v>
      </c>
      <c r="S1103" s="3">
        <v>20</v>
      </c>
      <c r="T1103" s="54">
        <v>96</v>
      </c>
      <c r="U1103" s="54">
        <v>2006</v>
      </c>
      <c r="V1103" s="54">
        <v>16</v>
      </c>
      <c r="W1103" s="3">
        <v>83</v>
      </c>
      <c r="X1103" s="3">
        <v>1997</v>
      </c>
      <c r="Y1103" s="3">
        <v>25</v>
      </c>
      <c r="Z1103" s="54">
        <v>98</v>
      </c>
      <c r="AA1103" s="54">
        <v>2007</v>
      </c>
      <c r="AB1103" s="54">
        <v>20</v>
      </c>
      <c r="AC1103" s="3">
        <v>77.5</v>
      </c>
      <c r="AD1103" s="3">
        <v>2010</v>
      </c>
      <c r="AE1103" s="3">
        <v>11</v>
      </c>
      <c r="AF1103" s="54">
        <v>111</v>
      </c>
      <c r="AG1103" s="54">
        <v>1986</v>
      </c>
      <c r="AH1103" s="54">
        <v>25</v>
      </c>
      <c r="AI1103" s="3">
        <v>167</v>
      </c>
      <c r="AJ1103" s="3">
        <v>1984</v>
      </c>
      <c r="AK1103" s="3">
        <v>29</v>
      </c>
      <c r="AL1103" s="54">
        <v>95</v>
      </c>
      <c r="AM1103" s="54">
        <v>2022</v>
      </c>
      <c r="AN1103" s="54">
        <v>5</v>
      </c>
      <c r="AO1103" s="3">
        <v>59</v>
      </c>
      <c r="AP1103" s="3">
        <v>1998</v>
      </c>
      <c r="AQ1103" s="3">
        <v>29</v>
      </c>
    </row>
    <row r="1104" spans="1:43" x14ac:dyDescent="0.25">
      <c r="A1104" s="3">
        <v>29030280</v>
      </c>
      <c r="B1104" s="3" t="s">
        <v>3690</v>
      </c>
      <c r="C1104" s="3">
        <v>10.114425000000001</v>
      </c>
      <c r="D1104" s="3">
        <v>-75.207398999999995</v>
      </c>
      <c r="E1104" s="3">
        <v>50</v>
      </c>
      <c r="F1104" s="3" t="s">
        <v>1392</v>
      </c>
      <c r="G1104" s="3" t="s">
        <v>2158</v>
      </c>
      <c r="H1104" s="54">
        <v>60</v>
      </c>
      <c r="I1104" s="54">
        <v>2023</v>
      </c>
      <c r="J1104" s="54">
        <v>9</v>
      </c>
      <c r="K1104" s="3">
        <v>80</v>
      </c>
      <c r="L1104" s="3">
        <v>2011</v>
      </c>
      <c r="M1104" s="3">
        <v>25</v>
      </c>
      <c r="N1104" s="54">
        <v>84</v>
      </c>
      <c r="O1104" s="54">
        <v>1998</v>
      </c>
      <c r="P1104" s="54">
        <v>22</v>
      </c>
      <c r="Q1104" s="3">
        <v>97</v>
      </c>
      <c r="R1104" s="3">
        <v>1981</v>
      </c>
      <c r="S1104" s="3">
        <v>16</v>
      </c>
      <c r="T1104" s="54">
        <v>133.1</v>
      </c>
      <c r="U1104" s="54">
        <v>2009</v>
      </c>
      <c r="V1104" s="54">
        <v>10</v>
      </c>
      <c r="W1104" s="3">
        <v>134</v>
      </c>
      <c r="X1104" s="3">
        <v>2020</v>
      </c>
      <c r="Y1104" s="3">
        <v>9</v>
      </c>
      <c r="Z1104" s="54">
        <v>120</v>
      </c>
      <c r="AA1104" s="54">
        <v>1995</v>
      </c>
      <c r="AB1104" s="54">
        <v>30</v>
      </c>
      <c r="AC1104" s="3">
        <v>99</v>
      </c>
      <c r="AD1104" s="3">
        <v>2017</v>
      </c>
      <c r="AE1104" s="3">
        <v>10</v>
      </c>
      <c r="AF1104" s="54">
        <v>140</v>
      </c>
      <c r="AG1104" s="54">
        <v>1992</v>
      </c>
      <c r="AH1104" s="54">
        <v>30</v>
      </c>
      <c r="AI1104" s="3">
        <v>120</v>
      </c>
      <c r="AJ1104" s="3">
        <v>2016</v>
      </c>
      <c r="AK1104" s="3">
        <v>28</v>
      </c>
      <c r="AL1104" s="54">
        <v>132</v>
      </c>
      <c r="AM1104" s="54">
        <v>2016</v>
      </c>
      <c r="AN1104" s="54">
        <v>19</v>
      </c>
      <c r="AO1104" s="3">
        <v>110</v>
      </c>
      <c r="AP1104" s="3">
        <v>1998</v>
      </c>
      <c r="AQ1104" s="3">
        <v>6</v>
      </c>
    </row>
    <row r="1105" spans="1:43" x14ac:dyDescent="0.25">
      <c r="A1105" s="3">
        <v>29030320</v>
      </c>
      <c r="B1105" s="3" t="s">
        <v>3691</v>
      </c>
      <c r="C1105" s="3">
        <v>10.109909</v>
      </c>
      <c r="D1105" s="3">
        <v>-75.412631000000005</v>
      </c>
      <c r="E1105" s="3">
        <v>5</v>
      </c>
      <c r="F1105" s="3" t="s">
        <v>253</v>
      </c>
      <c r="G1105" s="3" t="s">
        <v>2158</v>
      </c>
      <c r="H1105" s="54">
        <v>50</v>
      </c>
      <c r="I1105" s="54">
        <v>1993</v>
      </c>
      <c r="J1105" s="54">
        <v>8</v>
      </c>
      <c r="K1105" s="3">
        <v>40</v>
      </c>
      <c r="L1105" s="3">
        <v>1990</v>
      </c>
      <c r="M1105" s="3">
        <v>5</v>
      </c>
      <c r="N1105" s="54">
        <v>60</v>
      </c>
      <c r="O1105" s="54">
        <v>1993</v>
      </c>
      <c r="P1105" s="54">
        <v>24</v>
      </c>
      <c r="Q1105" s="3">
        <v>101.1</v>
      </c>
      <c r="R1105" s="3">
        <v>2005</v>
      </c>
      <c r="S1105" s="3">
        <v>4</v>
      </c>
      <c r="T1105" s="54">
        <v>139</v>
      </c>
      <c r="U1105" s="54">
        <v>2012</v>
      </c>
      <c r="V1105" s="54">
        <v>8</v>
      </c>
      <c r="W1105" s="3">
        <v>133</v>
      </c>
      <c r="X1105" s="3">
        <v>2024</v>
      </c>
      <c r="Y1105" s="3">
        <v>4</v>
      </c>
      <c r="Z1105" s="54">
        <v>119</v>
      </c>
      <c r="AA1105" s="54">
        <v>2004</v>
      </c>
      <c r="AB1105" s="54">
        <v>26</v>
      </c>
      <c r="AC1105" s="3">
        <v>134</v>
      </c>
      <c r="AD1105" s="3">
        <v>2021</v>
      </c>
      <c r="AE1105" s="3">
        <v>8</v>
      </c>
      <c r="AF1105" s="54">
        <v>120</v>
      </c>
      <c r="AG1105" s="54">
        <v>2000</v>
      </c>
      <c r="AH1105" s="54">
        <v>28</v>
      </c>
      <c r="AI1105" s="3">
        <v>135</v>
      </c>
      <c r="AJ1105" s="3">
        <v>2011</v>
      </c>
      <c r="AK1105" s="3">
        <v>17</v>
      </c>
      <c r="AL1105" s="54">
        <v>130</v>
      </c>
      <c r="AM1105" s="54">
        <v>1984</v>
      </c>
      <c r="AN1105" s="54">
        <v>23</v>
      </c>
      <c r="AO1105" s="3">
        <v>108.3</v>
      </c>
      <c r="AP1105" s="3">
        <v>2010</v>
      </c>
      <c r="AQ1105" s="3">
        <v>1</v>
      </c>
    </row>
    <row r="1106" spans="1:43" x14ac:dyDescent="0.25">
      <c r="A1106" s="3">
        <v>29030370</v>
      </c>
      <c r="B1106" s="3" t="s">
        <v>3692</v>
      </c>
      <c r="C1106" s="3">
        <v>10.235277</v>
      </c>
      <c r="D1106" s="3">
        <v>-75.553325999999998</v>
      </c>
      <c r="E1106" s="3">
        <v>1</v>
      </c>
      <c r="F1106" s="3" t="s">
        <v>36</v>
      </c>
      <c r="G1106" s="3" t="s">
        <v>2158</v>
      </c>
      <c r="H1106" s="54">
        <v>52</v>
      </c>
      <c r="I1106" s="54">
        <v>2025</v>
      </c>
      <c r="J1106" s="54">
        <v>7</v>
      </c>
      <c r="K1106" s="3">
        <v>10</v>
      </c>
      <c r="L1106" s="3">
        <v>1996</v>
      </c>
      <c r="M1106" s="3">
        <v>18</v>
      </c>
      <c r="N1106" s="54">
        <v>23</v>
      </c>
      <c r="O1106" s="54">
        <v>1994</v>
      </c>
      <c r="P1106" s="54">
        <v>21</v>
      </c>
      <c r="Q1106" s="3">
        <v>93</v>
      </c>
      <c r="R1106" s="3">
        <v>2016</v>
      </c>
      <c r="S1106" s="3">
        <v>28</v>
      </c>
      <c r="T1106" s="54">
        <v>120</v>
      </c>
      <c r="U1106" s="54">
        <v>1996</v>
      </c>
      <c r="V1106" s="54">
        <v>19</v>
      </c>
      <c r="W1106" s="3">
        <v>150</v>
      </c>
      <c r="X1106" s="3">
        <v>1997</v>
      </c>
      <c r="Y1106" s="3">
        <v>13</v>
      </c>
      <c r="Z1106" s="54">
        <v>120</v>
      </c>
      <c r="AA1106" s="54">
        <v>2017</v>
      </c>
      <c r="AB1106" s="54">
        <v>30</v>
      </c>
      <c r="AC1106" s="3">
        <v>132</v>
      </c>
      <c r="AD1106" s="3">
        <v>2007</v>
      </c>
      <c r="AE1106" s="3">
        <v>25</v>
      </c>
      <c r="AF1106" s="54">
        <v>111.1</v>
      </c>
      <c r="AG1106" s="54">
        <v>2014</v>
      </c>
      <c r="AH1106" s="54">
        <v>4</v>
      </c>
      <c r="AI1106" s="3">
        <v>156</v>
      </c>
      <c r="AJ1106" s="3">
        <v>1988</v>
      </c>
      <c r="AK1106" s="3">
        <v>17</v>
      </c>
      <c r="AL1106" s="54">
        <v>130</v>
      </c>
      <c r="AM1106" s="54">
        <v>2010</v>
      </c>
      <c r="AN1106" s="54">
        <v>12</v>
      </c>
      <c r="AO1106" s="3">
        <v>134</v>
      </c>
      <c r="AP1106" s="3">
        <v>2006</v>
      </c>
      <c r="AQ1106" s="3">
        <v>9</v>
      </c>
    </row>
    <row r="1107" spans="1:43" x14ac:dyDescent="0.25">
      <c r="A1107" s="3">
        <v>29030380</v>
      </c>
      <c r="B1107" s="3" t="s">
        <v>3693</v>
      </c>
      <c r="C1107" s="3">
        <v>9.8798055560000009</v>
      </c>
      <c r="D1107" s="3">
        <v>-75.388694439999995</v>
      </c>
      <c r="E1107" s="3">
        <v>10</v>
      </c>
      <c r="F1107" s="3" t="s">
        <v>2253</v>
      </c>
      <c r="G1107" s="3" t="s">
        <v>206</v>
      </c>
      <c r="H1107" s="54">
        <v>50</v>
      </c>
      <c r="I1107" s="54">
        <v>1997</v>
      </c>
      <c r="J1107" s="54">
        <v>14</v>
      </c>
      <c r="K1107" s="3">
        <v>95</v>
      </c>
      <c r="L1107" s="3">
        <v>2011</v>
      </c>
      <c r="M1107" s="3">
        <v>28</v>
      </c>
      <c r="N1107" s="54">
        <v>72</v>
      </c>
      <c r="O1107" s="54">
        <v>2008</v>
      </c>
      <c r="P1107" s="54">
        <v>24</v>
      </c>
      <c r="Q1107" s="3">
        <v>100</v>
      </c>
      <c r="R1107" s="3">
        <v>2020</v>
      </c>
      <c r="S1107" s="3">
        <v>4</v>
      </c>
      <c r="T1107" s="54">
        <v>109</v>
      </c>
      <c r="U1107" s="54">
        <v>1992</v>
      </c>
      <c r="V1107" s="54">
        <v>28</v>
      </c>
      <c r="W1107" s="3">
        <v>133</v>
      </c>
      <c r="X1107" s="3">
        <v>2010</v>
      </c>
      <c r="Y1107" s="3">
        <v>19</v>
      </c>
      <c r="Z1107" s="54">
        <v>95</v>
      </c>
      <c r="AA1107" s="54">
        <v>1992</v>
      </c>
      <c r="AB1107" s="54">
        <v>5</v>
      </c>
      <c r="AC1107" s="3">
        <v>141</v>
      </c>
      <c r="AD1107" s="3">
        <v>1981</v>
      </c>
      <c r="AE1107" s="3">
        <v>12</v>
      </c>
      <c r="AF1107" s="54">
        <v>110</v>
      </c>
      <c r="AG1107" s="54">
        <v>2018</v>
      </c>
      <c r="AH1107" s="54">
        <v>14</v>
      </c>
      <c r="AI1107" s="3">
        <v>112</v>
      </c>
      <c r="AJ1107" s="3">
        <v>2014</v>
      </c>
      <c r="AK1107" s="3">
        <v>7</v>
      </c>
      <c r="AL1107" s="54">
        <v>136</v>
      </c>
      <c r="AM1107" s="54">
        <v>2005</v>
      </c>
      <c r="AN1107" s="54">
        <v>22</v>
      </c>
      <c r="AO1107" s="3">
        <v>110</v>
      </c>
      <c r="AP1107" s="3">
        <v>2003</v>
      </c>
      <c r="AQ1107" s="3">
        <v>5</v>
      </c>
    </row>
    <row r="1108" spans="1:43" x14ac:dyDescent="0.25">
      <c r="A1108" s="3">
        <v>29030410</v>
      </c>
      <c r="B1108" s="3" t="s">
        <v>3694</v>
      </c>
      <c r="C1108" s="3">
        <v>10.40833333</v>
      </c>
      <c r="D1108" s="3">
        <v>-75.127222219999993</v>
      </c>
      <c r="E1108" s="3">
        <v>10</v>
      </c>
      <c r="F1108" s="3" t="s">
        <v>1366</v>
      </c>
      <c r="G1108" s="3" t="s">
        <v>2663</v>
      </c>
      <c r="H1108" s="54">
        <v>30</v>
      </c>
      <c r="I1108" s="54">
        <v>2018</v>
      </c>
      <c r="J1108" s="54">
        <v>13</v>
      </c>
      <c r="K1108" s="3">
        <v>2</v>
      </c>
      <c r="L1108" s="3">
        <v>2025</v>
      </c>
      <c r="M1108" s="3">
        <v>23</v>
      </c>
      <c r="N1108" s="54">
        <v>41</v>
      </c>
      <c r="O1108" s="54">
        <v>2025</v>
      </c>
      <c r="P1108" s="54">
        <v>25</v>
      </c>
      <c r="Q1108" s="3">
        <v>54</v>
      </c>
      <c r="R1108" s="3">
        <v>2024</v>
      </c>
      <c r="S1108" s="3">
        <v>23</v>
      </c>
      <c r="T1108" s="54">
        <v>100</v>
      </c>
      <c r="U1108" s="54">
        <v>2018</v>
      </c>
      <c r="V1108" s="54">
        <v>31</v>
      </c>
      <c r="W1108" s="3">
        <v>100</v>
      </c>
      <c r="X1108" s="3">
        <v>2018</v>
      </c>
      <c r="Y1108" s="3">
        <v>2</v>
      </c>
      <c r="Z1108" s="54">
        <v>75</v>
      </c>
      <c r="AA1108" s="54">
        <v>2024</v>
      </c>
      <c r="AB1108" s="54">
        <v>2</v>
      </c>
      <c r="AC1108" s="3">
        <v>52</v>
      </c>
      <c r="AD1108" s="3">
        <v>2021</v>
      </c>
      <c r="AE1108" s="3">
        <v>1</v>
      </c>
      <c r="AF1108" s="54">
        <v>84</v>
      </c>
      <c r="AG1108" s="54">
        <v>2019</v>
      </c>
      <c r="AH1108" s="54">
        <v>29</v>
      </c>
      <c r="AI1108" s="3">
        <v>52</v>
      </c>
      <c r="AJ1108" s="3">
        <v>2024</v>
      </c>
      <c r="AK1108" s="3">
        <v>31</v>
      </c>
      <c r="AL1108" s="54">
        <v>93</v>
      </c>
      <c r="AM1108" s="54">
        <v>2020</v>
      </c>
      <c r="AN1108" s="54">
        <v>13</v>
      </c>
      <c r="AO1108" s="3">
        <v>68</v>
      </c>
      <c r="AP1108" s="3">
        <v>2019</v>
      </c>
      <c r="AQ1108" s="3">
        <v>6</v>
      </c>
    </row>
    <row r="1109" spans="1:43" x14ac:dyDescent="0.25">
      <c r="A1109" s="3">
        <v>29030430</v>
      </c>
      <c r="B1109" s="3" t="s">
        <v>3695</v>
      </c>
      <c r="C1109" s="3">
        <v>10.133861</v>
      </c>
      <c r="D1109" s="3">
        <v>-75.23124</v>
      </c>
      <c r="E1109" s="3">
        <v>8</v>
      </c>
      <c r="F1109" s="3" t="s">
        <v>1392</v>
      </c>
      <c r="G1109" s="3" t="s">
        <v>2158</v>
      </c>
      <c r="H1109" s="54">
        <v>84.6</v>
      </c>
      <c r="I1109" s="54">
        <v>2023</v>
      </c>
      <c r="J1109" s="54">
        <v>9</v>
      </c>
      <c r="K1109" s="3">
        <v>90.3</v>
      </c>
      <c r="L1109" s="3">
        <v>1982</v>
      </c>
      <c r="M1109" s="3">
        <v>14</v>
      </c>
      <c r="N1109" s="54">
        <v>80</v>
      </c>
      <c r="O1109" s="54">
        <v>1990</v>
      </c>
      <c r="P1109" s="54">
        <v>10</v>
      </c>
      <c r="Q1109" s="3">
        <v>76</v>
      </c>
      <c r="R1109" s="3">
        <v>2015</v>
      </c>
      <c r="S1109" s="3">
        <v>19</v>
      </c>
      <c r="T1109" s="54">
        <v>117</v>
      </c>
      <c r="U1109" s="54">
        <v>2017</v>
      </c>
      <c r="V1109" s="54">
        <v>16</v>
      </c>
      <c r="W1109" s="3">
        <v>131</v>
      </c>
      <c r="X1109" s="3">
        <v>2002</v>
      </c>
      <c r="Y1109" s="3">
        <v>4</v>
      </c>
      <c r="Z1109" s="54">
        <v>99</v>
      </c>
      <c r="AA1109" s="54">
        <v>2003</v>
      </c>
      <c r="AB1109" s="54">
        <v>16</v>
      </c>
      <c r="AC1109" s="3">
        <v>80</v>
      </c>
      <c r="AD1109" s="3">
        <v>1988</v>
      </c>
      <c r="AE1109" s="3">
        <v>10</v>
      </c>
      <c r="AF1109" s="54">
        <v>100</v>
      </c>
      <c r="AG1109" s="54">
        <v>1982</v>
      </c>
      <c r="AH1109" s="54">
        <v>23</v>
      </c>
      <c r="AI1109" s="3">
        <v>115</v>
      </c>
      <c r="AJ1109" s="3">
        <v>2003</v>
      </c>
      <c r="AK1109" s="3">
        <v>14</v>
      </c>
      <c r="AL1109" s="54">
        <v>136</v>
      </c>
      <c r="AM1109" s="54">
        <v>2016</v>
      </c>
      <c r="AN1109" s="54">
        <v>19</v>
      </c>
      <c r="AO1109" s="3">
        <v>97</v>
      </c>
      <c r="AP1109" s="3">
        <v>2003</v>
      </c>
      <c r="AQ1109" s="3">
        <v>6</v>
      </c>
    </row>
    <row r="1110" spans="1:43" x14ac:dyDescent="0.25">
      <c r="A1110" s="3">
        <v>29030450</v>
      </c>
      <c r="B1110" s="3" t="s">
        <v>3696</v>
      </c>
      <c r="C1110" s="3">
        <v>9.9329722220000001</v>
      </c>
      <c r="D1110" s="3">
        <v>-75.262388889999997</v>
      </c>
      <c r="E1110" s="3">
        <v>60</v>
      </c>
      <c r="F1110" s="3" t="s">
        <v>244</v>
      </c>
      <c r="G1110" s="3" t="s">
        <v>2158</v>
      </c>
      <c r="H1110" s="54">
        <v>126.8</v>
      </c>
      <c r="I1110" s="54">
        <v>1989</v>
      </c>
      <c r="J1110" s="54">
        <v>2</v>
      </c>
      <c r="K1110" s="3">
        <v>78.3</v>
      </c>
      <c r="L1110" s="3">
        <v>1982</v>
      </c>
      <c r="M1110" s="3">
        <v>21</v>
      </c>
      <c r="N1110" s="54">
        <v>70</v>
      </c>
      <c r="O1110" s="54">
        <v>2022</v>
      </c>
      <c r="P1110" s="54">
        <v>11</v>
      </c>
      <c r="Q1110" s="3">
        <v>135</v>
      </c>
      <c r="R1110" s="3">
        <v>1997</v>
      </c>
      <c r="S1110" s="3">
        <v>21</v>
      </c>
      <c r="T1110" s="54">
        <v>110</v>
      </c>
      <c r="U1110" s="54">
        <v>2018</v>
      </c>
      <c r="V1110" s="54">
        <v>26</v>
      </c>
      <c r="W1110" s="3">
        <v>100</v>
      </c>
      <c r="X1110" s="3">
        <v>1999</v>
      </c>
      <c r="Y1110" s="3">
        <v>27</v>
      </c>
      <c r="Z1110" s="54">
        <v>150</v>
      </c>
      <c r="AA1110" s="54">
        <v>2004</v>
      </c>
      <c r="AB1110" s="54">
        <v>24</v>
      </c>
      <c r="AC1110" s="3">
        <v>120</v>
      </c>
      <c r="AD1110" s="3">
        <v>2004</v>
      </c>
      <c r="AE1110" s="3">
        <v>18</v>
      </c>
      <c r="AF1110" s="54">
        <v>115</v>
      </c>
      <c r="AG1110" s="54">
        <v>2022</v>
      </c>
      <c r="AH1110" s="54">
        <v>30</v>
      </c>
      <c r="AI1110" s="3">
        <v>116.2</v>
      </c>
      <c r="AJ1110" s="3">
        <v>1993</v>
      </c>
      <c r="AK1110" s="3">
        <v>30</v>
      </c>
      <c r="AL1110" s="54">
        <v>146.69999999999999</v>
      </c>
      <c r="AM1110" s="54">
        <v>1987</v>
      </c>
      <c r="AN1110" s="54">
        <v>21</v>
      </c>
      <c r="AO1110" s="3">
        <v>100</v>
      </c>
      <c r="AP1110" s="3">
        <v>2003</v>
      </c>
      <c r="AQ1110" s="3">
        <v>6</v>
      </c>
    </row>
    <row r="1111" spans="1:43" x14ac:dyDescent="0.25">
      <c r="A1111" s="3">
        <v>29030480</v>
      </c>
      <c r="B1111" s="3" t="s">
        <v>3697</v>
      </c>
      <c r="C1111" s="3">
        <v>9.8451050000000002</v>
      </c>
      <c r="D1111" s="3">
        <v>-75.293780999999996</v>
      </c>
      <c r="E1111" s="3">
        <v>60</v>
      </c>
      <c r="F1111" s="3" t="s">
        <v>3675</v>
      </c>
      <c r="G1111" s="3" t="s">
        <v>2158</v>
      </c>
      <c r="H1111" s="54">
        <v>74</v>
      </c>
      <c r="I1111" s="54">
        <v>1989</v>
      </c>
      <c r="J1111" s="54">
        <v>1</v>
      </c>
      <c r="K1111" s="3">
        <v>60.5</v>
      </c>
      <c r="L1111" s="3">
        <v>2001</v>
      </c>
      <c r="M1111" s="3">
        <v>27</v>
      </c>
      <c r="N1111" s="54">
        <v>60</v>
      </c>
      <c r="O1111" s="54">
        <v>1989</v>
      </c>
      <c r="P1111" s="54">
        <v>27</v>
      </c>
      <c r="Q1111" s="3">
        <v>100.3</v>
      </c>
      <c r="R1111" s="3">
        <v>1983</v>
      </c>
      <c r="S1111" s="3">
        <v>18</v>
      </c>
      <c r="T1111" s="54">
        <v>123</v>
      </c>
      <c r="U1111" s="54">
        <v>2000</v>
      </c>
      <c r="V1111" s="54">
        <v>8</v>
      </c>
      <c r="W1111" s="3">
        <v>120</v>
      </c>
      <c r="X1111" s="3">
        <v>2010</v>
      </c>
      <c r="Y1111" s="3">
        <v>19</v>
      </c>
      <c r="Z1111" s="54">
        <v>124</v>
      </c>
      <c r="AA1111" s="54">
        <v>2003</v>
      </c>
      <c r="AB1111" s="54">
        <v>2</v>
      </c>
      <c r="AC1111" s="3">
        <v>120</v>
      </c>
      <c r="AD1111" s="3">
        <v>2011</v>
      </c>
      <c r="AE1111" s="3">
        <v>25</v>
      </c>
      <c r="AF1111" s="54">
        <v>133</v>
      </c>
      <c r="AG1111" s="54">
        <v>1988</v>
      </c>
      <c r="AH1111" s="54">
        <v>18</v>
      </c>
      <c r="AI1111" s="3">
        <v>145</v>
      </c>
      <c r="AJ1111" s="3">
        <v>1988</v>
      </c>
      <c r="AK1111" s="3">
        <v>14</v>
      </c>
      <c r="AL1111" s="54">
        <v>230.7</v>
      </c>
      <c r="AM1111" s="54">
        <v>1980</v>
      </c>
      <c r="AN1111" s="54">
        <v>12</v>
      </c>
      <c r="AO1111" s="3">
        <v>100</v>
      </c>
      <c r="AP1111" s="3">
        <v>1999</v>
      </c>
      <c r="AQ1111" s="3">
        <v>3</v>
      </c>
    </row>
    <row r="1112" spans="1:43" x14ac:dyDescent="0.25">
      <c r="A1112" s="3">
        <v>29030500</v>
      </c>
      <c r="B1112" s="3" t="s">
        <v>3698</v>
      </c>
      <c r="C1112" s="3">
        <v>9.8738888889999998</v>
      </c>
      <c r="D1112" s="3">
        <v>-75.215833329999995</v>
      </c>
      <c r="E1112" s="3">
        <v>60</v>
      </c>
      <c r="F1112" s="3" t="s">
        <v>1411</v>
      </c>
      <c r="G1112" s="3" t="s">
        <v>2158</v>
      </c>
      <c r="H1112" s="54">
        <v>83</v>
      </c>
      <c r="I1112" s="54">
        <v>1989</v>
      </c>
      <c r="J1112" s="54">
        <v>1</v>
      </c>
      <c r="K1112" s="3">
        <v>60</v>
      </c>
      <c r="L1112" s="3">
        <v>2013</v>
      </c>
      <c r="M1112" s="3">
        <v>4</v>
      </c>
      <c r="N1112" s="54">
        <v>93</v>
      </c>
      <c r="O1112" s="54">
        <v>2020</v>
      </c>
      <c r="P1112" s="54">
        <v>30</v>
      </c>
      <c r="Q1112" s="3">
        <v>106</v>
      </c>
      <c r="R1112" s="3">
        <v>2017</v>
      </c>
      <c r="S1112" s="3">
        <v>25</v>
      </c>
      <c r="T1112" s="54">
        <v>95</v>
      </c>
      <c r="U1112" s="54">
        <v>2013</v>
      </c>
      <c r="V1112" s="54">
        <v>20</v>
      </c>
      <c r="W1112" s="3">
        <v>125</v>
      </c>
      <c r="X1112" s="3">
        <v>1985</v>
      </c>
      <c r="Y1112" s="3">
        <v>1</v>
      </c>
      <c r="Z1112" s="54">
        <v>99</v>
      </c>
      <c r="AA1112" s="54">
        <v>2010</v>
      </c>
      <c r="AB1112" s="54">
        <v>16</v>
      </c>
      <c r="AC1112" s="3">
        <v>141</v>
      </c>
      <c r="AD1112" s="3">
        <v>1995</v>
      </c>
      <c r="AE1112" s="3">
        <v>14</v>
      </c>
      <c r="AF1112" s="54">
        <v>132.30000000000001</v>
      </c>
      <c r="AG1112" s="54">
        <v>1994</v>
      </c>
      <c r="AH1112" s="54">
        <v>19</v>
      </c>
      <c r="AI1112" s="3">
        <v>131.1</v>
      </c>
      <c r="AJ1112" s="3">
        <v>1982</v>
      </c>
      <c r="AK1112" s="3">
        <v>9</v>
      </c>
      <c r="AL1112" s="54">
        <v>130</v>
      </c>
      <c r="AM1112" s="54">
        <v>2005</v>
      </c>
      <c r="AN1112" s="54">
        <v>23</v>
      </c>
      <c r="AO1112" s="3">
        <v>131.5</v>
      </c>
      <c r="AP1112" s="3">
        <v>2001</v>
      </c>
      <c r="AQ1112" s="3">
        <v>8</v>
      </c>
    </row>
    <row r="1113" spans="1:43" x14ac:dyDescent="0.25">
      <c r="A1113" s="3">
        <v>29030520</v>
      </c>
      <c r="B1113" s="3" t="s">
        <v>3699</v>
      </c>
      <c r="C1113" s="3">
        <v>9.9493055560000005</v>
      </c>
      <c r="D1113" s="3">
        <v>-75.21719444</v>
      </c>
      <c r="E1113" s="3">
        <v>70</v>
      </c>
      <c r="F1113" s="3" t="s">
        <v>1418</v>
      </c>
      <c r="G1113" s="3" t="s">
        <v>2158</v>
      </c>
      <c r="H1113" s="54">
        <v>94.4</v>
      </c>
      <c r="I1113" s="54">
        <v>2000</v>
      </c>
      <c r="J1113" s="54">
        <v>4</v>
      </c>
      <c r="K1113" s="3">
        <v>80.5</v>
      </c>
      <c r="L1113" s="3">
        <v>2019</v>
      </c>
      <c r="M1113" s="3">
        <v>19</v>
      </c>
      <c r="N1113" s="54">
        <v>100.6</v>
      </c>
      <c r="O1113" s="54">
        <v>2022</v>
      </c>
      <c r="P1113" s="54">
        <v>25</v>
      </c>
      <c r="Q1113" s="3">
        <v>120.6</v>
      </c>
      <c r="R1113" s="3">
        <v>2021</v>
      </c>
      <c r="S1113" s="3">
        <v>10</v>
      </c>
      <c r="T1113" s="54">
        <v>110.7</v>
      </c>
      <c r="U1113" s="54">
        <v>1981</v>
      </c>
      <c r="V1113" s="54">
        <v>30</v>
      </c>
      <c r="W1113" s="3">
        <v>106.5</v>
      </c>
      <c r="X1113" s="3">
        <v>1985</v>
      </c>
      <c r="Y1113" s="3">
        <v>1</v>
      </c>
      <c r="Z1113" s="54">
        <v>104.4</v>
      </c>
      <c r="AA1113" s="54">
        <v>1989</v>
      </c>
      <c r="AB1113" s="54">
        <v>24</v>
      </c>
      <c r="AC1113" s="3">
        <v>136.69999999999999</v>
      </c>
      <c r="AD1113" s="3">
        <v>2021</v>
      </c>
      <c r="AE1113" s="3">
        <v>4</v>
      </c>
      <c r="AF1113" s="54">
        <v>152.6</v>
      </c>
      <c r="AG1113" s="54">
        <v>1994</v>
      </c>
      <c r="AH1113" s="54">
        <v>19</v>
      </c>
      <c r="AI1113" s="3">
        <v>105.7</v>
      </c>
      <c r="AJ1113" s="3">
        <v>1988</v>
      </c>
      <c r="AK1113" s="3">
        <v>18</v>
      </c>
      <c r="AL1113" s="54">
        <v>150.80000000000001</v>
      </c>
      <c r="AM1113" s="54">
        <v>2019</v>
      </c>
      <c r="AN1113" s="54">
        <v>5</v>
      </c>
      <c r="AO1113" s="3">
        <v>90.5</v>
      </c>
      <c r="AP1113" s="3">
        <v>2020</v>
      </c>
      <c r="AQ1113" s="3">
        <v>6</v>
      </c>
    </row>
    <row r="1114" spans="1:43" x14ac:dyDescent="0.25">
      <c r="A1114" s="3">
        <v>29030570</v>
      </c>
      <c r="B1114" s="3" t="s">
        <v>3700</v>
      </c>
      <c r="C1114" s="3">
        <v>9.9583333330000006</v>
      </c>
      <c r="D1114" s="3">
        <v>-75.186111109999999</v>
      </c>
      <c r="E1114" s="3">
        <v>100</v>
      </c>
      <c r="F1114" s="3" t="s">
        <v>1418</v>
      </c>
      <c r="G1114" s="3" t="s">
        <v>2158</v>
      </c>
      <c r="H1114" s="54">
        <v>70</v>
      </c>
      <c r="I1114" s="54">
        <v>2005</v>
      </c>
      <c r="J1114" s="54">
        <v>14</v>
      </c>
      <c r="K1114" s="3">
        <v>79</v>
      </c>
      <c r="L1114" s="3">
        <v>1974</v>
      </c>
      <c r="M1114" s="3">
        <v>11</v>
      </c>
      <c r="N1114" s="54">
        <v>76</v>
      </c>
      <c r="O1114" s="54">
        <v>2009</v>
      </c>
      <c r="P1114" s="54">
        <v>21</v>
      </c>
      <c r="Q1114" s="3">
        <v>130</v>
      </c>
      <c r="R1114" s="3">
        <v>2011</v>
      </c>
      <c r="S1114" s="3">
        <v>10</v>
      </c>
      <c r="T1114" s="54">
        <v>123</v>
      </c>
      <c r="U1114" s="54">
        <v>2021</v>
      </c>
      <c r="V1114" s="54">
        <v>6</v>
      </c>
      <c r="W1114" s="3">
        <v>200</v>
      </c>
      <c r="X1114" s="3">
        <v>2016</v>
      </c>
      <c r="Y1114" s="3">
        <v>18</v>
      </c>
      <c r="Z1114" s="54">
        <v>100</v>
      </c>
      <c r="AA1114" s="54">
        <v>2007</v>
      </c>
      <c r="AB1114" s="54">
        <v>8</v>
      </c>
      <c r="AC1114" s="3">
        <v>135</v>
      </c>
      <c r="AD1114" s="3">
        <v>1969</v>
      </c>
      <c r="AE1114" s="3">
        <v>23</v>
      </c>
      <c r="AF1114" s="54">
        <v>212</v>
      </c>
      <c r="AG1114" s="54">
        <v>1972</v>
      </c>
      <c r="AH1114" s="54">
        <v>20</v>
      </c>
      <c r="AI1114" s="3">
        <v>140</v>
      </c>
      <c r="AJ1114" s="3">
        <v>1977</v>
      </c>
      <c r="AK1114" s="3">
        <v>7</v>
      </c>
      <c r="AL1114" s="54">
        <v>150</v>
      </c>
      <c r="AM1114" s="54">
        <v>1994</v>
      </c>
      <c r="AN1114" s="54">
        <v>24</v>
      </c>
      <c r="AO1114" s="3">
        <v>152.5</v>
      </c>
      <c r="AP1114" s="3">
        <v>1994</v>
      </c>
      <c r="AQ1114" s="3">
        <v>23</v>
      </c>
    </row>
    <row r="1115" spans="1:43" x14ac:dyDescent="0.25">
      <c r="A1115" s="3">
        <v>29030780</v>
      </c>
      <c r="B1115" s="3" t="s">
        <v>3701</v>
      </c>
      <c r="C1115" s="3">
        <v>9.9877409999999998</v>
      </c>
      <c r="D1115" s="3">
        <v>-75.229855999999998</v>
      </c>
      <c r="E1115" s="3">
        <v>60</v>
      </c>
      <c r="F1115" s="3" t="s">
        <v>244</v>
      </c>
      <c r="G1115" s="3" t="s">
        <v>2158</v>
      </c>
      <c r="H1115" s="54">
        <v>80</v>
      </c>
      <c r="I1115" s="54">
        <v>2014</v>
      </c>
      <c r="J1115" s="54">
        <v>24</v>
      </c>
      <c r="K1115" s="3">
        <v>76.8</v>
      </c>
      <c r="L1115" s="3">
        <v>1999</v>
      </c>
      <c r="M1115" s="3">
        <v>16</v>
      </c>
      <c r="N1115" s="54">
        <v>91.8</v>
      </c>
      <c r="O1115" s="54">
        <v>1991</v>
      </c>
      <c r="P1115" s="54">
        <v>27</v>
      </c>
      <c r="Q1115" s="3">
        <v>86.7</v>
      </c>
      <c r="R1115" s="3">
        <v>1998</v>
      </c>
      <c r="S1115" s="3">
        <v>4</v>
      </c>
      <c r="T1115" s="54">
        <v>187</v>
      </c>
      <c r="U1115" s="54">
        <v>1999</v>
      </c>
      <c r="V1115" s="54">
        <v>8</v>
      </c>
      <c r="W1115" s="3">
        <v>126.3</v>
      </c>
      <c r="X1115" s="3">
        <v>1998</v>
      </c>
      <c r="Y1115" s="3">
        <v>13</v>
      </c>
      <c r="Z1115" s="54">
        <v>129.69999999999999</v>
      </c>
      <c r="AA1115" s="54">
        <v>1998</v>
      </c>
      <c r="AB1115" s="54">
        <v>26</v>
      </c>
      <c r="AC1115" s="3">
        <v>137.5</v>
      </c>
      <c r="AD1115" s="3">
        <v>1984</v>
      </c>
      <c r="AE1115" s="3">
        <v>23</v>
      </c>
      <c r="AF1115" s="54">
        <v>168</v>
      </c>
      <c r="AG1115" s="54">
        <v>2018</v>
      </c>
      <c r="AH1115" s="54">
        <v>8</v>
      </c>
      <c r="AI1115" s="3">
        <v>155</v>
      </c>
      <c r="AJ1115" s="3">
        <v>2000</v>
      </c>
      <c r="AK1115" s="3">
        <v>15</v>
      </c>
      <c r="AL1115" s="54">
        <v>136</v>
      </c>
      <c r="AM1115" s="54">
        <v>2016</v>
      </c>
      <c r="AN1115" s="54">
        <v>20</v>
      </c>
      <c r="AO1115" s="3">
        <v>119.5</v>
      </c>
      <c r="AP1115" s="3">
        <v>1998</v>
      </c>
      <c r="AQ1115" s="3">
        <v>1</v>
      </c>
    </row>
    <row r="1116" spans="1:43" x14ac:dyDescent="0.25">
      <c r="A1116" s="3">
        <v>29035000</v>
      </c>
      <c r="B1116" s="3" t="s">
        <v>3702</v>
      </c>
      <c r="C1116" s="3">
        <v>10.142583330000001</v>
      </c>
      <c r="D1116" s="3">
        <v>-75.278277779999996</v>
      </c>
      <c r="E1116" s="3">
        <v>10</v>
      </c>
      <c r="F1116" s="3" t="s">
        <v>253</v>
      </c>
      <c r="G1116" s="3" t="s">
        <v>2158</v>
      </c>
      <c r="H1116" s="54">
        <v>39.200000000000003</v>
      </c>
      <c r="I1116" s="54">
        <v>2023</v>
      </c>
      <c r="J1116" s="54">
        <v>10</v>
      </c>
      <c r="K1116" s="3">
        <v>70.7</v>
      </c>
      <c r="L1116" s="3">
        <v>1984</v>
      </c>
      <c r="M1116" s="3">
        <v>14</v>
      </c>
      <c r="N1116" s="54">
        <v>65.599999999999994</v>
      </c>
      <c r="O1116" s="54">
        <v>2001</v>
      </c>
      <c r="P1116" s="54">
        <v>17</v>
      </c>
      <c r="Q1116" s="3">
        <v>95.4</v>
      </c>
      <c r="R1116" s="3">
        <v>2001</v>
      </c>
      <c r="S1116" s="3">
        <v>11</v>
      </c>
      <c r="T1116" s="54">
        <v>109.5</v>
      </c>
      <c r="U1116" s="54">
        <v>1999</v>
      </c>
      <c r="V1116" s="54">
        <v>9</v>
      </c>
      <c r="W1116" s="3">
        <v>115.4</v>
      </c>
      <c r="X1116" s="3">
        <v>2020</v>
      </c>
      <c r="Y1116" s="3">
        <v>9</v>
      </c>
      <c r="Z1116" s="54">
        <v>78</v>
      </c>
      <c r="AA1116" s="54">
        <v>2017</v>
      </c>
      <c r="AB1116" s="54">
        <v>14</v>
      </c>
      <c r="AC1116" s="3">
        <v>90.3</v>
      </c>
      <c r="AD1116" s="3">
        <v>2008</v>
      </c>
      <c r="AE1116" s="3">
        <v>24</v>
      </c>
      <c r="AF1116" s="54">
        <v>92</v>
      </c>
      <c r="AG1116" s="54">
        <v>2001</v>
      </c>
      <c r="AH1116" s="54">
        <v>14</v>
      </c>
      <c r="AI1116" s="3">
        <v>125.3</v>
      </c>
      <c r="AJ1116" s="3">
        <v>1967</v>
      </c>
      <c r="AK1116" s="3">
        <v>8</v>
      </c>
      <c r="AL1116" s="54">
        <v>178.5</v>
      </c>
      <c r="AM1116" s="54">
        <v>2016</v>
      </c>
      <c r="AN1116" s="54">
        <v>19</v>
      </c>
      <c r="AO1116" s="3">
        <v>85.2</v>
      </c>
      <c r="AP1116" s="3">
        <v>1985</v>
      </c>
      <c r="AQ1116" s="3">
        <v>5</v>
      </c>
    </row>
    <row r="1117" spans="1:43" x14ac:dyDescent="0.25">
      <c r="A1117" s="3">
        <v>29035030</v>
      </c>
      <c r="B1117" s="3" t="s">
        <v>3703</v>
      </c>
      <c r="C1117" s="3">
        <v>9.8796339999999994</v>
      </c>
      <c r="D1117" s="3">
        <v>-75.326301000000001</v>
      </c>
      <c r="E1117" s="3">
        <v>60</v>
      </c>
      <c r="F1117" s="3" t="s">
        <v>244</v>
      </c>
      <c r="G1117" s="3" t="s">
        <v>2158</v>
      </c>
      <c r="H1117" s="54">
        <v>53.5</v>
      </c>
      <c r="I1117" s="54">
        <v>2005</v>
      </c>
      <c r="J1117" s="54">
        <v>15</v>
      </c>
      <c r="K1117" s="3">
        <v>62</v>
      </c>
      <c r="L1117" s="3">
        <v>1990</v>
      </c>
      <c r="M1117" s="3">
        <v>7</v>
      </c>
      <c r="N1117" s="54">
        <v>92</v>
      </c>
      <c r="O1117" s="54">
        <v>1978</v>
      </c>
      <c r="P1117" s="54">
        <v>28</v>
      </c>
      <c r="Q1117" s="3">
        <v>105.6</v>
      </c>
      <c r="R1117" s="3">
        <v>2024</v>
      </c>
      <c r="S1117" s="3">
        <v>27</v>
      </c>
      <c r="T1117" s="54">
        <v>106.5</v>
      </c>
      <c r="U1117" s="54">
        <v>1982</v>
      </c>
      <c r="V1117" s="54">
        <v>22</v>
      </c>
      <c r="W1117" s="3">
        <v>117</v>
      </c>
      <c r="X1117" s="3">
        <v>2003</v>
      </c>
      <c r="Y1117" s="3">
        <v>18</v>
      </c>
      <c r="Z1117" s="54">
        <v>100.5</v>
      </c>
      <c r="AA1117" s="54">
        <v>1997</v>
      </c>
      <c r="AB1117" s="54">
        <v>9</v>
      </c>
      <c r="AC1117" s="3">
        <v>104</v>
      </c>
      <c r="AD1117" s="3">
        <v>2022</v>
      </c>
      <c r="AE1117" s="3">
        <v>2</v>
      </c>
      <c r="AF1117" s="54">
        <v>110</v>
      </c>
      <c r="AG1117" s="54">
        <v>2025</v>
      </c>
      <c r="AH1117" s="54">
        <v>22</v>
      </c>
      <c r="AI1117" s="3">
        <v>109.3</v>
      </c>
      <c r="AJ1117" s="3">
        <v>1981</v>
      </c>
      <c r="AK1117" s="3">
        <v>21</v>
      </c>
      <c r="AL1117" s="54">
        <v>136</v>
      </c>
      <c r="AM1117" s="54">
        <v>2005</v>
      </c>
      <c r="AN1117" s="54">
        <v>22</v>
      </c>
      <c r="AO1117" s="3">
        <v>135</v>
      </c>
      <c r="AP1117" s="3">
        <v>2000</v>
      </c>
      <c r="AQ1117" s="3">
        <v>2</v>
      </c>
    </row>
    <row r="1118" spans="1:43" x14ac:dyDescent="0.25">
      <c r="A1118" s="3">
        <v>29035040</v>
      </c>
      <c r="B1118" s="3" t="s">
        <v>3704</v>
      </c>
      <c r="C1118" s="3">
        <v>9.9448059999999998</v>
      </c>
      <c r="D1118" s="3">
        <v>-75.351561000000004</v>
      </c>
      <c r="E1118" s="3">
        <v>13</v>
      </c>
      <c r="F1118" s="3" t="s">
        <v>244</v>
      </c>
      <c r="G1118" s="3" t="s">
        <v>2158</v>
      </c>
      <c r="H1118" s="54">
        <v>64</v>
      </c>
      <c r="I1118" s="54">
        <v>1972</v>
      </c>
      <c r="J1118" s="54">
        <v>15</v>
      </c>
      <c r="K1118" s="3">
        <v>60.3</v>
      </c>
      <c r="L1118" s="3">
        <v>1990</v>
      </c>
      <c r="M1118" s="3">
        <v>7</v>
      </c>
      <c r="N1118" s="54">
        <v>65.099999999999994</v>
      </c>
      <c r="O1118" s="54">
        <v>2002</v>
      </c>
      <c r="P1118" s="54">
        <v>15</v>
      </c>
      <c r="Q1118" s="3">
        <v>94.3</v>
      </c>
      <c r="R1118" s="3">
        <v>2016</v>
      </c>
      <c r="S1118" s="3">
        <v>23</v>
      </c>
      <c r="T1118" s="54">
        <v>111.2</v>
      </c>
      <c r="U1118" s="54">
        <v>2008</v>
      </c>
      <c r="V1118" s="54">
        <v>19</v>
      </c>
      <c r="W1118" s="3">
        <v>133</v>
      </c>
      <c r="X1118" s="3">
        <v>2003</v>
      </c>
      <c r="Y1118" s="3">
        <v>17</v>
      </c>
      <c r="Z1118" s="54">
        <v>94</v>
      </c>
      <c r="AA1118" s="54">
        <v>1993</v>
      </c>
      <c r="AB1118" s="54">
        <v>7</v>
      </c>
      <c r="AC1118" s="3">
        <v>106</v>
      </c>
      <c r="AD1118" s="3">
        <v>1971</v>
      </c>
      <c r="AE1118" s="3">
        <v>14</v>
      </c>
      <c r="AF1118" s="54">
        <v>100.2</v>
      </c>
      <c r="AG1118" s="54">
        <v>2008</v>
      </c>
      <c r="AH1118" s="54">
        <v>22</v>
      </c>
      <c r="AI1118" s="3">
        <v>119.5</v>
      </c>
      <c r="AJ1118" s="3">
        <v>2010</v>
      </c>
      <c r="AK1118" s="3">
        <v>6</v>
      </c>
      <c r="AL1118" s="54">
        <v>109.8</v>
      </c>
      <c r="AM1118" s="54">
        <v>2005</v>
      </c>
      <c r="AN1118" s="54">
        <v>23</v>
      </c>
      <c r="AO1118" s="3">
        <v>112</v>
      </c>
      <c r="AP1118" s="3">
        <v>2003</v>
      </c>
      <c r="AQ1118" s="3">
        <v>6</v>
      </c>
    </row>
    <row r="1119" spans="1:43" x14ac:dyDescent="0.25">
      <c r="A1119" s="3">
        <v>29035080</v>
      </c>
      <c r="B1119" s="3" t="s">
        <v>3705</v>
      </c>
      <c r="C1119" s="3">
        <v>10.453965999999999</v>
      </c>
      <c r="D1119" s="3">
        <v>-74.954725999999994</v>
      </c>
      <c r="E1119" s="3">
        <v>10</v>
      </c>
      <c r="F1119" s="3" t="s">
        <v>267</v>
      </c>
      <c r="G1119" s="3" t="s">
        <v>2663</v>
      </c>
      <c r="H1119" s="54">
        <v>50.9</v>
      </c>
      <c r="I1119" s="54">
        <v>1982</v>
      </c>
      <c r="J1119" s="54">
        <v>5</v>
      </c>
      <c r="K1119" s="3">
        <v>83.7</v>
      </c>
      <c r="L1119" s="3">
        <v>2008</v>
      </c>
      <c r="M1119" s="3">
        <v>17</v>
      </c>
      <c r="N1119" s="54">
        <v>81.2</v>
      </c>
      <c r="O1119" s="54">
        <v>1974</v>
      </c>
      <c r="P1119" s="54">
        <v>28</v>
      </c>
      <c r="Q1119" s="3">
        <v>90.2</v>
      </c>
      <c r="R1119" s="3">
        <v>1995</v>
      </c>
      <c r="S1119" s="3">
        <v>28</v>
      </c>
      <c r="T1119" s="54">
        <v>95.7</v>
      </c>
      <c r="U1119" s="54">
        <v>1980</v>
      </c>
      <c r="V1119" s="54">
        <v>23</v>
      </c>
      <c r="W1119" s="3">
        <v>134.19999999999999</v>
      </c>
      <c r="X1119" s="3">
        <v>2002</v>
      </c>
      <c r="Y1119" s="3">
        <v>4</v>
      </c>
      <c r="Z1119" s="54">
        <v>96.1</v>
      </c>
      <c r="AA1119" s="54">
        <v>1977</v>
      </c>
      <c r="AB1119" s="54">
        <v>27</v>
      </c>
      <c r="AC1119" s="3">
        <v>105</v>
      </c>
      <c r="AD1119" s="3">
        <v>2011</v>
      </c>
      <c r="AE1119" s="3">
        <v>23</v>
      </c>
      <c r="AF1119" s="54">
        <v>128</v>
      </c>
      <c r="AG1119" s="54">
        <v>1989</v>
      </c>
      <c r="AH1119" s="54">
        <v>19</v>
      </c>
      <c r="AI1119" s="3">
        <v>117.7</v>
      </c>
      <c r="AJ1119" s="3">
        <v>1986</v>
      </c>
      <c r="AK1119" s="3">
        <v>13</v>
      </c>
      <c r="AL1119" s="54">
        <v>91.8</v>
      </c>
      <c r="AM1119" s="54">
        <v>1974</v>
      </c>
      <c r="AN1119" s="54">
        <v>3</v>
      </c>
      <c r="AO1119" s="3">
        <v>76.400000000000006</v>
      </c>
      <c r="AP1119" s="3">
        <v>2024</v>
      </c>
      <c r="AQ1119" s="3">
        <v>20</v>
      </c>
    </row>
    <row r="1120" spans="1:43" x14ac:dyDescent="0.25">
      <c r="A1120" s="3">
        <v>29035110</v>
      </c>
      <c r="B1120" s="3" t="s">
        <v>3706</v>
      </c>
      <c r="C1120" s="3">
        <v>10.04316667</v>
      </c>
      <c r="D1120" s="3">
        <v>-75.258611110000004</v>
      </c>
      <c r="E1120" s="3">
        <v>20</v>
      </c>
      <c r="F1120" s="3" t="s">
        <v>244</v>
      </c>
      <c r="G1120" s="3" t="s">
        <v>2158</v>
      </c>
      <c r="H1120" s="54">
        <v>80.5</v>
      </c>
      <c r="I1120" s="54">
        <v>2025</v>
      </c>
      <c r="J1120" s="54">
        <v>3</v>
      </c>
      <c r="K1120" s="3">
        <v>59.6</v>
      </c>
      <c r="L1120" s="3">
        <v>1975</v>
      </c>
      <c r="M1120" s="3">
        <v>28</v>
      </c>
      <c r="N1120" s="54">
        <v>74.5</v>
      </c>
      <c r="O1120" s="54">
        <v>1994</v>
      </c>
      <c r="P1120" s="54">
        <v>22</v>
      </c>
      <c r="Q1120" s="3">
        <v>116.5</v>
      </c>
      <c r="R1120" s="3">
        <v>2010</v>
      </c>
      <c r="S1120" s="3">
        <v>26</v>
      </c>
      <c r="T1120" s="54">
        <v>140.80000000000001</v>
      </c>
      <c r="U1120" s="54">
        <v>1970</v>
      </c>
      <c r="V1120" s="54">
        <v>15</v>
      </c>
      <c r="W1120" s="3">
        <v>134.80000000000001</v>
      </c>
      <c r="X1120" s="3">
        <v>2003</v>
      </c>
      <c r="Y1120" s="3">
        <v>17</v>
      </c>
      <c r="Z1120" s="54">
        <v>130</v>
      </c>
      <c r="AA1120" s="54">
        <v>1973</v>
      </c>
      <c r="AB1120" s="54">
        <v>20</v>
      </c>
      <c r="AC1120" s="3">
        <v>132.19999999999999</v>
      </c>
      <c r="AD1120" s="3">
        <v>2021</v>
      </c>
      <c r="AE1120" s="3">
        <v>30</v>
      </c>
      <c r="AF1120" s="54">
        <v>110</v>
      </c>
      <c r="AG1120" s="54">
        <v>2018</v>
      </c>
      <c r="AH1120" s="54">
        <v>14</v>
      </c>
      <c r="AI1120" s="3">
        <v>139</v>
      </c>
      <c r="AJ1120" s="3">
        <v>1975</v>
      </c>
      <c r="AK1120" s="3">
        <v>3</v>
      </c>
      <c r="AL1120" s="54">
        <v>120.5</v>
      </c>
      <c r="AM1120" s="54">
        <v>2016</v>
      </c>
      <c r="AN1120" s="54">
        <v>19</v>
      </c>
      <c r="AO1120" s="3">
        <v>100.4</v>
      </c>
      <c r="AP1120" s="3">
        <v>2001</v>
      </c>
      <c r="AQ1120" s="3">
        <v>9</v>
      </c>
    </row>
    <row r="1121" spans="1:43" x14ac:dyDescent="0.25">
      <c r="A1121" s="3">
        <v>29035200</v>
      </c>
      <c r="B1121" s="3" t="s">
        <v>3707</v>
      </c>
      <c r="C1121" s="3">
        <v>10.49</v>
      </c>
      <c r="D1121" s="3">
        <v>-75.126944440000003</v>
      </c>
      <c r="E1121" s="3">
        <v>10</v>
      </c>
      <c r="F1121" s="3" t="s">
        <v>1366</v>
      </c>
      <c r="G1121" s="3" t="s">
        <v>2663</v>
      </c>
      <c r="H1121" s="54">
        <v>60.7</v>
      </c>
      <c r="I1121" s="54">
        <v>1993</v>
      </c>
      <c r="J1121" s="54">
        <v>16</v>
      </c>
      <c r="K1121" s="3">
        <v>43</v>
      </c>
      <c r="L1121" s="3">
        <v>2000</v>
      </c>
      <c r="M1121" s="3">
        <v>17</v>
      </c>
      <c r="N1121" s="54">
        <v>56</v>
      </c>
      <c r="O1121" s="54">
        <v>2013</v>
      </c>
      <c r="P1121" s="54">
        <v>21</v>
      </c>
      <c r="Q1121" s="3">
        <v>95.8</v>
      </c>
      <c r="R1121" s="3">
        <v>2018</v>
      </c>
      <c r="S1121" s="3">
        <v>19</v>
      </c>
      <c r="T1121" s="54">
        <v>100.2</v>
      </c>
      <c r="U1121" s="54">
        <v>2005</v>
      </c>
      <c r="V1121" s="54">
        <v>16</v>
      </c>
      <c r="W1121" s="3">
        <v>103.7</v>
      </c>
      <c r="X1121" s="3">
        <v>2018</v>
      </c>
      <c r="Y1121" s="3">
        <v>18</v>
      </c>
      <c r="Z1121" s="54">
        <v>135</v>
      </c>
      <c r="AA1121" s="54">
        <v>2011</v>
      </c>
      <c r="AB1121" s="54">
        <v>28</v>
      </c>
      <c r="AC1121" s="3">
        <v>82</v>
      </c>
      <c r="AD1121" s="3">
        <v>1967</v>
      </c>
      <c r="AE1121" s="3">
        <v>26</v>
      </c>
      <c r="AF1121" s="54">
        <v>84</v>
      </c>
      <c r="AG1121" s="54">
        <v>2010</v>
      </c>
      <c r="AH1121" s="54">
        <v>19</v>
      </c>
      <c r="AI1121" s="3">
        <v>160.30000000000001</v>
      </c>
      <c r="AJ1121" s="3">
        <v>1988</v>
      </c>
      <c r="AK1121" s="3">
        <v>17</v>
      </c>
      <c r="AL1121" s="54">
        <v>107.3</v>
      </c>
      <c r="AM1121" s="54">
        <v>2000</v>
      </c>
      <c r="AN1121" s="54">
        <v>10</v>
      </c>
      <c r="AO1121" s="3">
        <v>65.2</v>
      </c>
      <c r="AP1121" s="3">
        <v>1978</v>
      </c>
      <c r="AQ1121" s="3">
        <v>4</v>
      </c>
    </row>
    <row r="1122" spans="1:43" x14ac:dyDescent="0.25">
      <c r="A1122" s="3">
        <v>29037080</v>
      </c>
      <c r="B1122" s="3" t="s">
        <v>3708</v>
      </c>
      <c r="C1122" s="3">
        <v>10.16222222</v>
      </c>
      <c r="D1122" s="3">
        <v>-75.298611109999996</v>
      </c>
      <c r="E1122" s="3">
        <v>4</v>
      </c>
      <c r="F1122" s="3" t="s">
        <v>253</v>
      </c>
      <c r="G1122" s="3" t="s">
        <v>2158</v>
      </c>
      <c r="H1122" s="54">
        <v>43.6</v>
      </c>
      <c r="I1122" s="54">
        <v>1969</v>
      </c>
      <c r="J1122" s="54">
        <v>14</v>
      </c>
      <c r="K1122" s="3">
        <v>4.4000000000000004</v>
      </c>
      <c r="L1122" s="3">
        <v>1967</v>
      </c>
      <c r="M1122" s="3">
        <v>20</v>
      </c>
      <c r="N1122" s="54">
        <v>23</v>
      </c>
      <c r="O1122" s="54">
        <v>1969</v>
      </c>
      <c r="P1122" s="54">
        <v>5</v>
      </c>
      <c r="Q1122" s="3">
        <v>81</v>
      </c>
      <c r="R1122" s="3">
        <v>1969</v>
      </c>
      <c r="S1122" s="3">
        <v>8</v>
      </c>
      <c r="T1122" s="54">
        <v>45.9</v>
      </c>
      <c r="U1122" s="54">
        <v>1964</v>
      </c>
      <c r="V1122" s="54">
        <v>26</v>
      </c>
      <c r="W1122" s="3">
        <v>70.599999999999994</v>
      </c>
      <c r="X1122" s="3">
        <v>1966</v>
      </c>
      <c r="Y1122" s="3">
        <v>15</v>
      </c>
      <c r="Z1122" s="54">
        <v>57.7</v>
      </c>
      <c r="AA1122" s="54">
        <v>1969</v>
      </c>
      <c r="AB1122" s="54">
        <v>19</v>
      </c>
      <c r="AC1122" s="3">
        <v>70.7</v>
      </c>
      <c r="AD1122" s="3">
        <v>1970</v>
      </c>
      <c r="AE1122" s="3">
        <v>26</v>
      </c>
      <c r="AF1122" s="54">
        <v>54.4</v>
      </c>
      <c r="AG1122" s="54">
        <v>1965</v>
      </c>
      <c r="AH1122" s="54">
        <v>18</v>
      </c>
      <c r="AI1122" s="3">
        <v>121.8</v>
      </c>
      <c r="AJ1122" s="3">
        <v>1969</v>
      </c>
      <c r="AK1122" s="3">
        <v>3</v>
      </c>
      <c r="AL1122" s="54">
        <v>68.900000000000006</v>
      </c>
      <c r="AM1122" s="54">
        <v>1965</v>
      </c>
      <c r="AN1122" s="54">
        <v>10</v>
      </c>
      <c r="AO1122" s="3">
        <v>55.3</v>
      </c>
      <c r="AP1122" s="3">
        <v>1966</v>
      </c>
      <c r="AQ1122" s="3">
        <v>10</v>
      </c>
    </row>
    <row r="1123" spans="1:43" x14ac:dyDescent="0.25">
      <c r="A1123" s="3">
        <v>29040020</v>
      </c>
      <c r="B1123" s="3" t="s">
        <v>3709</v>
      </c>
      <c r="C1123" s="3">
        <v>10.708500000000001</v>
      </c>
      <c r="D1123" s="3">
        <v>-74.907833330000003</v>
      </c>
      <c r="E1123" s="3">
        <v>100</v>
      </c>
      <c r="F1123" s="3" t="s">
        <v>242</v>
      </c>
      <c r="G1123" s="3" t="s">
        <v>2663</v>
      </c>
      <c r="H1123" s="54">
        <v>56</v>
      </c>
      <c r="I1123" s="54">
        <v>1993</v>
      </c>
      <c r="J1123" s="54">
        <v>15</v>
      </c>
      <c r="K1123" s="3">
        <v>56.5</v>
      </c>
      <c r="L1123" s="3">
        <v>1999</v>
      </c>
      <c r="M1123" s="3">
        <v>13</v>
      </c>
      <c r="N1123" s="54">
        <v>66.5</v>
      </c>
      <c r="O1123" s="54">
        <v>1994</v>
      </c>
      <c r="P1123" s="54">
        <v>22</v>
      </c>
      <c r="Q1123" s="3">
        <v>132</v>
      </c>
      <c r="R1123" s="3">
        <v>2019</v>
      </c>
      <c r="S1123" s="3">
        <v>20</v>
      </c>
      <c r="T1123" s="54">
        <v>125.8</v>
      </c>
      <c r="U1123" s="54">
        <v>2022</v>
      </c>
      <c r="V1123" s="54">
        <v>17</v>
      </c>
      <c r="W1123" s="3">
        <v>67</v>
      </c>
      <c r="X1123" s="3">
        <v>2016</v>
      </c>
      <c r="Y1123" s="3">
        <v>24</v>
      </c>
      <c r="Z1123" s="54">
        <v>99</v>
      </c>
      <c r="AA1123" s="54">
        <v>2004</v>
      </c>
      <c r="AB1123" s="54">
        <v>3</v>
      </c>
      <c r="AC1123" s="3">
        <v>140</v>
      </c>
      <c r="AD1123" s="3">
        <v>2008</v>
      </c>
      <c r="AE1123" s="3">
        <v>31</v>
      </c>
      <c r="AF1123" s="54">
        <v>100</v>
      </c>
      <c r="AG1123" s="54">
        <v>2015</v>
      </c>
      <c r="AH1123" s="54">
        <v>20</v>
      </c>
      <c r="AI1123" s="3">
        <v>84.3</v>
      </c>
      <c r="AJ1123" s="3">
        <v>2016</v>
      </c>
      <c r="AK1123" s="3">
        <v>1</v>
      </c>
      <c r="AL1123" s="54">
        <v>114</v>
      </c>
      <c r="AM1123" s="54">
        <v>2013</v>
      </c>
      <c r="AN1123" s="54">
        <v>23</v>
      </c>
      <c r="AO1123" s="3">
        <v>96</v>
      </c>
      <c r="AP1123" s="3">
        <v>2025</v>
      </c>
      <c r="AQ1123" s="3">
        <v>1</v>
      </c>
    </row>
    <row r="1124" spans="1:43" x14ac:dyDescent="0.25">
      <c r="A1124" s="3">
        <v>29040070</v>
      </c>
      <c r="B1124" s="3" t="s">
        <v>3710</v>
      </c>
      <c r="C1124" s="3">
        <v>10.626341999999999</v>
      </c>
      <c r="D1124" s="3">
        <v>-74.830996999999996</v>
      </c>
      <c r="E1124" s="3">
        <v>8</v>
      </c>
      <c r="F1124" s="3" t="s">
        <v>234</v>
      </c>
      <c r="G1124" s="3" t="s">
        <v>2663</v>
      </c>
      <c r="H1124" s="54">
        <v>16</v>
      </c>
      <c r="I1124" s="54">
        <v>1982</v>
      </c>
      <c r="J1124" s="54">
        <v>5</v>
      </c>
      <c r="K1124" s="3">
        <v>55</v>
      </c>
      <c r="L1124" s="3">
        <v>1982</v>
      </c>
      <c r="M1124" s="3">
        <v>17</v>
      </c>
      <c r="N1124" s="54">
        <v>54</v>
      </c>
      <c r="O1124" s="54">
        <v>2017</v>
      </c>
      <c r="P1124" s="54">
        <v>30</v>
      </c>
      <c r="Q1124" s="3">
        <v>150</v>
      </c>
      <c r="R1124" s="3">
        <v>2002</v>
      </c>
      <c r="S1124" s="3">
        <v>24</v>
      </c>
      <c r="T1124" s="54">
        <v>110</v>
      </c>
      <c r="U1124" s="54">
        <v>1941</v>
      </c>
      <c r="V1124" s="54">
        <v>11</v>
      </c>
      <c r="W1124" s="3">
        <v>98</v>
      </c>
      <c r="X1124" s="3">
        <v>2014</v>
      </c>
      <c r="Y1124" s="3">
        <v>25</v>
      </c>
      <c r="Z1124" s="54">
        <v>130</v>
      </c>
      <c r="AA1124" s="54">
        <v>2024</v>
      </c>
      <c r="AB1124" s="54">
        <v>31</v>
      </c>
      <c r="AC1124" s="3">
        <v>123</v>
      </c>
      <c r="AD1124" s="3">
        <v>1995</v>
      </c>
      <c r="AE1124" s="3">
        <v>11</v>
      </c>
      <c r="AF1124" s="54">
        <v>135</v>
      </c>
      <c r="AG1124" s="54">
        <v>2007</v>
      </c>
      <c r="AH1124" s="54">
        <v>22</v>
      </c>
      <c r="AI1124" s="3">
        <v>128</v>
      </c>
      <c r="AJ1124" s="3">
        <v>1969</v>
      </c>
      <c r="AK1124" s="3">
        <v>2</v>
      </c>
      <c r="AL1124" s="54">
        <v>135</v>
      </c>
      <c r="AM1124" s="54">
        <v>2007</v>
      </c>
      <c r="AN1124" s="54">
        <v>14</v>
      </c>
      <c r="AO1124" s="3">
        <v>137</v>
      </c>
      <c r="AP1124" s="3">
        <v>1998</v>
      </c>
      <c r="AQ1124" s="3">
        <v>3</v>
      </c>
    </row>
    <row r="1125" spans="1:43" x14ac:dyDescent="0.25">
      <c r="A1125" s="3">
        <v>29040230</v>
      </c>
      <c r="B1125" s="3" t="s">
        <v>3711</v>
      </c>
      <c r="C1125" s="3">
        <v>10.996665</v>
      </c>
      <c r="D1125" s="3">
        <v>-74.951794000000007</v>
      </c>
      <c r="E1125" s="3">
        <v>5</v>
      </c>
      <c r="F1125" s="3" t="s">
        <v>208</v>
      </c>
      <c r="G1125" s="3" t="s">
        <v>2663</v>
      </c>
      <c r="H1125" s="54">
        <v>3.3</v>
      </c>
      <c r="I1125" s="54">
        <v>2008</v>
      </c>
      <c r="J1125" s="54">
        <v>25</v>
      </c>
      <c r="K1125" s="3">
        <v>7</v>
      </c>
      <c r="L1125" s="3">
        <v>2007</v>
      </c>
      <c r="M1125" s="3">
        <v>18</v>
      </c>
      <c r="N1125" s="54">
        <v>18.5</v>
      </c>
      <c r="O1125" s="54">
        <v>2010</v>
      </c>
      <c r="P1125" s="54">
        <v>16</v>
      </c>
      <c r="Q1125" s="3">
        <v>78</v>
      </c>
      <c r="R1125" s="3">
        <v>2021</v>
      </c>
      <c r="S1125" s="3">
        <v>30</v>
      </c>
      <c r="T1125" s="54">
        <v>150</v>
      </c>
      <c r="U1125" s="54">
        <v>2010</v>
      </c>
      <c r="V1125" s="54">
        <v>23</v>
      </c>
      <c r="W1125" s="3">
        <v>100.8</v>
      </c>
      <c r="X1125" s="3">
        <v>1996</v>
      </c>
      <c r="Y1125" s="3">
        <v>29</v>
      </c>
      <c r="Z1125" s="54">
        <v>80</v>
      </c>
      <c r="AA1125" s="54">
        <v>1984</v>
      </c>
      <c r="AB1125" s="54">
        <v>31</v>
      </c>
      <c r="AC1125" s="3">
        <v>147.5</v>
      </c>
      <c r="AD1125" s="3">
        <v>1990</v>
      </c>
      <c r="AE1125" s="3">
        <v>29</v>
      </c>
      <c r="AF1125" s="54">
        <v>143</v>
      </c>
      <c r="AG1125" s="54">
        <v>1980</v>
      </c>
      <c r="AH1125" s="54">
        <v>21</v>
      </c>
      <c r="AI1125" s="3">
        <v>190</v>
      </c>
      <c r="AJ1125" s="3">
        <v>1976</v>
      </c>
      <c r="AK1125" s="3">
        <v>31</v>
      </c>
      <c r="AL1125" s="54">
        <v>206</v>
      </c>
      <c r="AM1125" s="54">
        <v>1979</v>
      </c>
      <c r="AN1125" s="54">
        <v>13</v>
      </c>
      <c r="AO1125" s="3">
        <v>148</v>
      </c>
      <c r="AP1125" s="3">
        <v>2003</v>
      </c>
      <c r="AQ1125" s="3">
        <v>11</v>
      </c>
    </row>
    <row r="1126" spans="1:43" x14ac:dyDescent="0.25">
      <c r="A1126" s="3">
        <v>29040240</v>
      </c>
      <c r="B1126" s="3" t="s">
        <v>3712</v>
      </c>
      <c r="C1126" s="3">
        <v>10.74472222</v>
      </c>
      <c r="D1126" s="3">
        <v>-74.980555559999999</v>
      </c>
      <c r="E1126" s="3">
        <v>100</v>
      </c>
      <c r="F1126" s="3" t="s">
        <v>251</v>
      </c>
      <c r="G1126" s="3" t="s">
        <v>2663</v>
      </c>
      <c r="H1126" s="54">
        <v>46</v>
      </c>
      <c r="I1126" s="54">
        <v>1990</v>
      </c>
      <c r="J1126" s="54">
        <v>1</v>
      </c>
      <c r="K1126" s="3">
        <v>32</v>
      </c>
      <c r="L1126" s="3">
        <v>2012</v>
      </c>
      <c r="M1126" s="3">
        <v>12</v>
      </c>
      <c r="N1126" s="54">
        <v>60.5</v>
      </c>
      <c r="O1126" s="54">
        <v>2010</v>
      </c>
      <c r="P1126" s="54">
        <v>17</v>
      </c>
      <c r="Q1126" s="3">
        <v>102</v>
      </c>
      <c r="R1126" s="3">
        <v>2016</v>
      </c>
      <c r="S1126" s="3">
        <v>24</v>
      </c>
      <c r="T1126" s="54">
        <v>128</v>
      </c>
      <c r="U1126" s="54">
        <v>1998</v>
      </c>
      <c r="V1126" s="54">
        <v>4</v>
      </c>
      <c r="W1126" s="3">
        <v>84</v>
      </c>
      <c r="X1126" s="3">
        <v>1976</v>
      </c>
      <c r="Y1126" s="3">
        <v>7</v>
      </c>
      <c r="Z1126" s="54">
        <v>130</v>
      </c>
      <c r="AA1126" s="54">
        <v>2004</v>
      </c>
      <c r="AB1126" s="54">
        <v>22</v>
      </c>
      <c r="AC1126" s="3">
        <v>100</v>
      </c>
      <c r="AD1126" s="3">
        <v>2007</v>
      </c>
      <c r="AE1126" s="3">
        <v>15</v>
      </c>
      <c r="AF1126" s="54">
        <v>112</v>
      </c>
      <c r="AG1126" s="54">
        <v>1977</v>
      </c>
      <c r="AH1126" s="54">
        <v>26</v>
      </c>
      <c r="AI1126" s="3">
        <v>120</v>
      </c>
      <c r="AJ1126" s="3">
        <v>1968</v>
      </c>
      <c r="AK1126" s="3">
        <v>27</v>
      </c>
      <c r="AL1126" s="54">
        <v>107</v>
      </c>
      <c r="AM1126" s="54">
        <v>2022</v>
      </c>
      <c r="AN1126" s="54">
        <v>5</v>
      </c>
      <c r="AO1126" s="3">
        <v>85</v>
      </c>
      <c r="AP1126" s="3">
        <v>1965</v>
      </c>
      <c r="AQ1126" s="3">
        <v>1</v>
      </c>
    </row>
    <row r="1127" spans="1:43" x14ac:dyDescent="0.25">
      <c r="A1127" s="3">
        <v>29040250</v>
      </c>
      <c r="B1127" s="3" t="s">
        <v>3713</v>
      </c>
      <c r="C1127" s="3">
        <v>10.376709999999999</v>
      </c>
      <c r="D1127" s="3">
        <v>-74.888373999999999</v>
      </c>
      <c r="E1127" s="3">
        <v>4</v>
      </c>
      <c r="F1127" s="3" t="s">
        <v>239</v>
      </c>
      <c r="G1127" s="3" t="s">
        <v>2663</v>
      </c>
      <c r="H1127" s="54">
        <v>42.8</v>
      </c>
      <c r="I1127" s="54">
        <v>2023</v>
      </c>
      <c r="J1127" s="54">
        <v>11</v>
      </c>
      <c r="K1127" s="3">
        <v>36.299999999999997</v>
      </c>
      <c r="L1127" s="3">
        <v>1994</v>
      </c>
      <c r="M1127" s="3">
        <v>26</v>
      </c>
      <c r="N1127" s="54">
        <v>78</v>
      </c>
      <c r="O1127" s="54">
        <v>1981</v>
      </c>
      <c r="P1127" s="54">
        <v>7</v>
      </c>
      <c r="Q1127" s="3">
        <v>90</v>
      </c>
      <c r="R1127" s="3">
        <v>2002</v>
      </c>
      <c r="S1127" s="3">
        <v>25</v>
      </c>
      <c r="T1127" s="54">
        <v>103</v>
      </c>
      <c r="U1127" s="54">
        <v>1979</v>
      </c>
      <c r="V1127" s="54">
        <v>29</v>
      </c>
      <c r="W1127" s="3">
        <v>70</v>
      </c>
      <c r="X1127" s="3">
        <v>1987</v>
      </c>
      <c r="Y1127" s="3">
        <v>30</v>
      </c>
      <c r="Z1127" s="54">
        <v>89</v>
      </c>
      <c r="AA1127" s="54">
        <v>1991</v>
      </c>
      <c r="AB1127" s="54">
        <v>31</v>
      </c>
      <c r="AC1127" s="3">
        <v>98</v>
      </c>
      <c r="AD1127" s="3">
        <v>1997</v>
      </c>
      <c r="AE1127" s="3">
        <v>13</v>
      </c>
      <c r="AF1127" s="54">
        <v>99.8</v>
      </c>
      <c r="AG1127" s="54">
        <v>2008</v>
      </c>
      <c r="AH1127" s="54">
        <v>30</v>
      </c>
      <c r="AI1127" s="3">
        <v>116</v>
      </c>
      <c r="AJ1127" s="3">
        <v>1992</v>
      </c>
      <c r="AK1127" s="3">
        <v>5</v>
      </c>
      <c r="AL1127" s="54">
        <v>77</v>
      </c>
      <c r="AM1127" s="54">
        <v>1980</v>
      </c>
      <c r="AN1127" s="54">
        <v>1</v>
      </c>
      <c r="AO1127" s="3">
        <v>113</v>
      </c>
      <c r="AP1127" s="3">
        <v>1978</v>
      </c>
      <c r="AQ1127" s="3">
        <v>4</v>
      </c>
    </row>
    <row r="1128" spans="1:43" x14ac:dyDescent="0.25">
      <c r="A1128" s="3">
        <v>29040290</v>
      </c>
      <c r="B1128" s="3" t="s">
        <v>3714</v>
      </c>
      <c r="C1128" s="3">
        <v>10.55777778</v>
      </c>
      <c r="D1128" s="3">
        <v>-74.971777779999996</v>
      </c>
      <c r="E1128" s="3">
        <v>100</v>
      </c>
      <c r="F1128" s="3" t="s">
        <v>118</v>
      </c>
      <c r="G1128" s="3" t="s">
        <v>2663</v>
      </c>
      <c r="H1128" s="54">
        <v>45</v>
      </c>
      <c r="I1128" s="54">
        <v>2000</v>
      </c>
      <c r="J1128" s="54">
        <v>4</v>
      </c>
      <c r="K1128" s="3">
        <v>50</v>
      </c>
      <c r="L1128" s="3">
        <v>2004</v>
      </c>
      <c r="M1128" s="3">
        <v>17</v>
      </c>
      <c r="N1128" s="54">
        <v>95</v>
      </c>
      <c r="O1128" s="54">
        <v>1999</v>
      </c>
      <c r="P1128" s="54">
        <v>27</v>
      </c>
      <c r="Q1128" s="3">
        <v>110</v>
      </c>
      <c r="R1128" s="3">
        <v>2006</v>
      </c>
      <c r="S1128" s="3">
        <v>18</v>
      </c>
      <c r="T1128" s="54">
        <v>110</v>
      </c>
      <c r="U1128" s="54">
        <v>1984</v>
      </c>
      <c r="V1128" s="54">
        <v>27</v>
      </c>
      <c r="W1128" s="3">
        <v>105</v>
      </c>
      <c r="X1128" s="3">
        <v>2010</v>
      </c>
      <c r="Y1128" s="3">
        <v>19</v>
      </c>
      <c r="Z1128" s="54">
        <v>135</v>
      </c>
      <c r="AA1128" s="54">
        <v>1995</v>
      </c>
      <c r="AB1128" s="54">
        <v>26</v>
      </c>
      <c r="AC1128" s="3">
        <v>121</v>
      </c>
      <c r="AD1128" s="3">
        <v>1980</v>
      </c>
      <c r="AE1128" s="3">
        <v>8</v>
      </c>
      <c r="AF1128" s="54">
        <v>148</v>
      </c>
      <c r="AG1128" s="54">
        <v>2013</v>
      </c>
      <c r="AH1128" s="54">
        <v>17</v>
      </c>
      <c r="AI1128" s="3">
        <v>117</v>
      </c>
      <c r="AJ1128" s="3">
        <v>1993</v>
      </c>
      <c r="AK1128" s="3">
        <v>28</v>
      </c>
      <c r="AL1128" s="54">
        <v>90</v>
      </c>
      <c r="AM1128" s="54">
        <v>2006</v>
      </c>
      <c r="AN1128" s="54">
        <v>14</v>
      </c>
      <c r="AO1128" s="3">
        <v>90</v>
      </c>
      <c r="AP1128" s="3">
        <v>2010</v>
      </c>
      <c r="AQ1128" s="3">
        <v>2</v>
      </c>
    </row>
    <row r="1129" spans="1:43" x14ac:dyDescent="0.25">
      <c r="A1129" s="3">
        <v>29040300</v>
      </c>
      <c r="B1129" s="3" t="s">
        <v>3715</v>
      </c>
      <c r="C1129" s="3">
        <v>10.509383</v>
      </c>
      <c r="D1129" s="3">
        <v>-74.825536999999997</v>
      </c>
      <c r="E1129" s="3">
        <v>5</v>
      </c>
      <c r="F1129" s="3" t="s">
        <v>908</v>
      </c>
      <c r="G1129" s="3" t="s">
        <v>2663</v>
      </c>
      <c r="H1129" s="54">
        <v>48</v>
      </c>
      <c r="I1129" s="54">
        <v>1983</v>
      </c>
      <c r="J1129" s="54">
        <v>27</v>
      </c>
      <c r="K1129" s="3">
        <v>34</v>
      </c>
      <c r="L1129" s="3">
        <v>1986</v>
      </c>
      <c r="M1129" s="3">
        <v>27</v>
      </c>
      <c r="N1129" s="54">
        <v>86</v>
      </c>
      <c r="O1129" s="54">
        <v>2010</v>
      </c>
      <c r="P1129" s="54">
        <v>16</v>
      </c>
      <c r="Q1129" s="3">
        <v>72</v>
      </c>
      <c r="R1129" s="3">
        <v>1981</v>
      </c>
      <c r="S1129" s="3">
        <v>29</v>
      </c>
      <c r="T1129" s="54">
        <v>100</v>
      </c>
      <c r="U1129" s="54">
        <v>2003</v>
      </c>
      <c r="V1129" s="54">
        <v>18</v>
      </c>
      <c r="W1129" s="3">
        <v>84</v>
      </c>
      <c r="X1129" s="3">
        <v>2008</v>
      </c>
      <c r="Y1129" s="3">
        <v>22</v>
      </c>
      <c r="Z1129" s="54">
        <v>171</v>
      </c>
      <c r="AA1129" s="54">
        <v>1984</v>
      </c>
      <c r="AB1129" s="54">
        <v>5</v>
      </c>
      <c r="AC1129" s="3">
        <v>92</v>
      </c>
      <c r="AD1129" s="3">
        <v>2019</v>
      </c>
      <c r="AE1129" s="3">
        <v>15</v>
      </c>
      <c r="AF1129" s="54">
        <v>160</v>
      </c>
      <c r="AG1129" s="54">
        <v>1979</v>
      </c>
      <c r="AH1129" s="54">
        <v>9</v>
      </c>
      <c r="AI1129" s="3">
        <v>160</v>
      </c>
      <c r="AJ1129" s="3">
        <v>1998</v>
      </c>
      <c r="AK1129" s="3">
        <v>16</v>
      </c>
      <c r="AL1129" s="54">
        <v>135</v>
      </c>
      <c r="AM1129" s="54">
        <v>1997</v>
      </c>
      <c r="AN1129" s="54">
        <v>20</v>
      </c>
      <c r="AO1129" s="3">
        <v>103</v>
      </c>
      <c r="AP1129" s="3">
        <v>1986</v>
      </c>
      <c r="AQ1129" s="3">
        <v>6</v>
      </c>
    </row>
    <row r="1130" spans="1:43" x14ac:dyDescent="0.25">
      <c r="A1130" s="3">
        <v>29040310</v>
      </c>
      <c r="B1130" s="3" t="s">
        <v>3716</v>
      </c>
      <c r="C1130" s="3">
        <v>10.268599999999999</v>
      </c>
      <c r="D1130" s="3">
        <v>-74.907966999999999</v>
      </c>
      <c r="E1130" s="3">
        <v>8</v>
      </c>
      <c r="F1130" s="3" t="s">
        <v>238</v>
      </c>
      <c r="G1130" s="3" t="s">
        <v>2663</v>
      </c>
      <c r="H1130" s="54">
        <v>81</v>
      </c>
      <c r="I1130" s="54">
        <v>2025</v>
      </c>
      <c r="J1130" s="54">
        <v>4</v>
      </c>
      <c r="K1130" s="3">
        <v>43</v>
      </c>
      <c r="L1130" s="3">
        <v>1997</v>
      </c>
      <c r="M1130" s="3">
        <v>5</v>
      </c>
      <c r="N1130" s="54">
        <v>88</v>
      </c>
      <c r="O1130" s="54">
        <v>1998</v>
      </c>
      <c r="P1130" s="54">
        <v>23</v>
      </c>
      <c r="Q1130" s="3">
        <v>105</v>
      </c>
      <c r="R1130" s="3">
        <v>2020</v>
      </c>
      <c r="S1130" s="3">
        <v>6</v>
      </c>
      <c r="T1130" s="54">
        <v>100</v>
      </c>
      <c r="U1130" s="54">
        <v>2007</v>
      </c>
      <c r="V1130" s="54">
        <v>18</v>
      </c>
      <c r="W1130" s="3">
        <v>106</v>
      </c>
      <c r="X1130" s="3">
        <v>1980</v>
      </c>
      <c r="Y1130" s="3">
        <v>22</v>
      </c>
      <c r="Z1130" s="54">
        <v>90</v>
      </c>
      <c r="AA1130" s="54">
        <v>2016</v>
      </c>
      <c r="AB1130" s="54">
        <v>13</v>
      </c>
      <c r="AC1130" s="3">
        <v>140</v>
      </c>
      <c r="AD1130" s="3">
        <v>2020</v>
      </c>
      <c r="AE1130" s="3">
        <v>18</v>
      </c>
      <c r="AF1130" s="54">
        <v>120</v>
      </c>
      <c r="AG1130" s="54">
        <v>2018</v>
      </c>
      <c r="AH1130" s="54">
        <v>15</v>
      </c>
      <c r="AI1130" s="3">
        <v>120</v>
      </c>
      <c r="AJ1130" s="3">
        <v>2018</v>
      </c>
      <c r="AK1130" s="3">
        <v>5</v>
      </c>
      <c r="AL1130" s="54">
        <v>115</v>
      </c>
      <c r="AM1130" s="54">
        <v>1995</v>
      </c>
      <c r="AN1130" s="54">
        <v>7</v>
      </c>
      <c r="AO1130" s="3">
        <v>70</v>
      </c>
      <c r="AP1130" s="3">
        <v>2006</v>
      </c>
      <c r="AQ1130" s="3">
        <v>9</v>
      </c>
    </row>
    <row r="1131" spans="1:43" x14ac:dyDescent="0.25">
      <c r="A1131" s="3">
        <v>29040450</v>
      </c>
      <c r="B1131" s="3" t="s">
        <v>3717</v>
      </c>
      <c r="C1131" s="3">
        <v>10.997611109999999</v>
      </c>
      <c r="D1131" s="3">
        <v>-74.796722220000007</v>
      </c>
      <c r="E1131" s="3">
        <v>12</v>
      </c>
      <c r="F1131" s="3" t="s">
        <v>210</v>
      </c>
      <c r="G1131" s="3" t="s">
        <v>2663</v>
      </c>
      <c r="H1131" s="54">
        <v>11.5</v>
      </c>
      <c r="I1131" s="54">
        <v>2018</v>
      </c>
      <c r="J1131" s="54">
        <v>4</v>
      </c>
      <c r="K1131" s="3">
        <v>6.3</v>
      </c>
      <c r="L1131" s="3">
        <v>2024</v>
      </c>
      <c r="M1131" s="3">
        <v>7</v>
      </c>
      <c r="N1131" s="54">
        <v>19.100000000000001</v>
      </c>
      <c r="O1131" s="54">
        <v>2010</v>
      </c>
      <c r="P1131" s="54">
        <v>3</v>
      </c>
      <c r="Q1131" s="3">
        <v>57.9</v>
      </c>
      <c r="R1131" s="3">
        <v>2023</v>
      </c>
      <c r="S1131" s="3">
        <v>21</v>
      </c>
      <c r="T1131" s="54">
        <v>113</v>
      </c>
      <c r="U1131" s="54">
        <v>2011</v>
      </c>
      <c r="V1131" s="54">
        <v>14</v>
      </c>
      <c r="W1131" s="3">
        <v>126</v>
      </c>
      <c r="X1131" s="3">
        <v>2011</v>
      </c>
      <c r="Y1131" s="3">
        <v>25</v>
      </c>
      <c r="Z1131" s="54">
        <v>114</v>
      </c>
      <c r="AA1131" s="54">
        <v>2011</v>
      </c>
      <c r="AB1131" s="54">
        <v>30</v>
      </c>
      <c r="AC1131" s="3">
        <v>118.5</v>
      </c>
      <c r="AD1131" s="3">
        <v>2007</v>
      </c>
      <c r="AE1131" s="3">
        <v>25</v>
      </c>
      <c r="AF1131" s="54">
        <v>131.5</v>
      </c>
      <c r="AG1131" s="54">
        <v>2017</v>
      </c>
      <c r="AH1131" s="54">
        <v>28</v>
      </c>
      <c r="AI1131" s="3">
        <v>122</v>
      </c>
      <c r="AJ1131" s="3">
        <v>2014</v>
      </c>
      <c r="AK1131" s="3">
        <v>8</v>
      </c>
      <c r="AL1131" s="54">
        <v>120.8</v>
      </c>
      <c r="AM1131" s="54">
        <v>2020</v>
      </c>
      <c r="AN1131" s="54">
        <v>8</v>
      </c>
      <c r="AO1131" s="3">
        <v>47.5</v>
      </c>
      <c r="AP1131" s="3">
        <v>2010</v>
      </c>
      <c r="AQ1131" s="3">
        <v>2</v>
      </c>
    </row>
    <row r="1132" spans="1:43" x14ac:dyDescent="0.25">
      <c r="A1132" s="3">
        <v>29045000</v>
      </c>
      <c r="B1132" s="3" t="s">
        <v>3718</v>
      </c>
      <c r="C1132" s="3">
        <v>10.677485000000001</v>
      </c>
      <c r="D1132" s="3">
        <v>-74.850416999999993</v>
      </c>
      <c r="E1132" s="3">
        <v>100</v>
      </c>
      <c r="F1132" s="3" t="s">
        <v>234</v>
      </c>
      <c r="G1132" s="3" t="s">
        <v>2663</v>
      </c>
      <c r="H1132" s="54">
        <v>51</v>
      </c>
      <c r="I1132" s="54">
        <v>1964</v>
      </c>
      <c r="J1132" s="54">
        <v>13</v>
      </c>
      <c r="K1132" s="3">
        <v>132</v>
      </c>
      <c r="L1132" s="3">
        <v>1974</v>
      </c>
      <c r="M1132" s="3">
        <v>28</v>
      </c>
      <c r="N1132" s="54">
        <v>78</v>
      </c>
      <c r="O1132" s="54">
        <v>1970</v>
      </c>
      <c r="P1132" s="54">
        <v>29</v>
      </c>
      <c r="Q1132" s="3">
        <v>86</v>
      </c>
      <c r="R1132" s="3">
        <v>1967</v>
      </c>
      <c r="S1132" s="3">
        <v>26</v>
      </c>
      <c r="T1132" s="54">
        <v>92</v>
      </c>
      <c r="U1132" s="54">
        <v>1981</v>
      </c>
      <c r="V1132" s="54">
        <v>28</v>
      </c>
      <c r="W1132" s="3">
        <v>250</v>
      </c>
      <c r="X1132" s="3">
        <v>1962</v>
      </c>
      <c r="Y1132" s="3">
        <v>14</v>
      </c>
      <c r="Z1132" s="54">
        <v>100</v>
      </c>
      <c r="AA1132" s="54">
        <v>1962</v>
      </c>
      <c r="AB1132" s="54">
        <v>12</v>
      </c>
      <c r="AC1132" s="3">
        <v>110</v>
      </c>
      <c r="AD1132" s="3">
        <v>2016</v>
      </c>
      <c r="AE1132" s="3">
        <v>10</v>
      </c>
      <c r="AF1132" s="54">
        <v>100</v>
      </c>
      <c r="AG1132" s="54">
        <v>1980</v>
      </c>
      <c r="AH1132" s="54">
        <v>8</v>
      </c>
      <c r="AI1132" s="3">
        <v>177</v>
      </c>
      <c r="AJ1132" s="3">
        <v>2011</v>
      </c>
      <c r="AK1132" s="3">
        <v>17</v>
      </c>
      <c r="AL1132" s="54">
        <v>140</v>
      </c>
      <c r="AM1132" s="54">
        <v>1961</v>
      </c>
      <c r="AN1132" s="54">
        <v>1</v>
      </c>
      <c r="AO1132" s="3">
        <v>81</v>
      </c>
      <c r="AP1132" s="3">
        <v>1978</v>
      </c>
      <c r="AQ1132" s="3">
        <v>4</v>
      </c>
    </row>
    <row r="1133" spans="1:43" x14ac:dyDescent="0.25">
      <c r="A1133" s="3">
        <v>29045190</v>
      </c>
      <c r="B1133" s="3" t="s">
        <v>3719</v>
      </c>
      <c r="C1133" s="3">
        <v>10.91777778</v>
      </c>
      <c r="D1133" s="3">
        <v>-74.779722219999996</v>
      </c>
      <c r="E1133" s="3">
        <v>14</v>
      </c>
      <c r="F1133" s="3" t="s">
        <v>39</v>
      </c>
      <c r="G1133" s="3" t="s">
        <v>2663</v>
      </c>
      <c r="H1133" s="54">
        <v>62.5</v>
      </c>
      <c r="I1133" s="54">
        <v>1970</v>
      </c>
      <c r="J1133" s="54">
        <v>14</v>
      </c>
      <c r="K1133" s="3">
        <v>41.4</v>
      </c>
      <c r="L1133" s="3">
        <v>2015</v>
      </c>
      <c r="M1133" s="3">
        <v>9</v>
      </c>
      <c r="N1133" s="54">
        <v>11.5</v>
      </c>
      <c r="O1133" s="54">
        <v>1996</v>
      </c>
      <c r="P1133" s="54">
        <v>10</v>
      </c>
      <c r="Q1133" s="3">
        <v>56.9</v>
      </c>
      <c r="R1133" s="3">
        <v>2007</v>
      </c>
      <c r="S1133" s="3">
        <v>19</v>
      </c>
      <c r="T1133" s="54">
        <v>119.2</v>
      </c>
      <c r="U1133" s="54">
        <v>1973</v>
      </c>
      <c r="V1133" s="54">
        <v>17</v>
      </c>
      <c r="W1133" s="3">
        <v>104.1</v>
      </c>
      <c r="X1133" s="3">
        <v>1948</v>
      </c>
      <c r="Y1133" s="3">
        <v>2</v>
      </c>
      <c r="Z1133" s="54">
        <v>100.6</v>
      </c>
      <c r="AA1133" s="54">
        <v>1993</v>
      </c>
      <c r="AB1133" s="54">
        <v>16</v>
      </c>
      <c r="AC1133" s="3">
        <v>131.69999999999999</v>
      </c>
      <c r="AD1133" s="3">
        <v>2009</v>
      </c>
      <c r="AE1133" s="3">
        <v>18</v>
      </c>
      <c r="AF1133" s="54">
        <v>106.5</v>
      </c>
      <c r="AG1133" s="54">
        <v>1993</v>
      </c>
      <c r="AH1133" s="54">
        <v>15</v>
      </c>
      <c r="AI1133" s="3">
        <v>123</v>
      </c>
      <c r="AJ1133" s="3">
        <v>1961</v>
      </c>
      <c r="AK1133" s="3">
        <v>17</v>
      </c>
      <c r="AL1133" s="54">
        <v>140.69999999999999</v>
      </c>
      <c r="AM1133" s="54">
        <v>2008</v>
      </c>
      <c r="AN1133" s="54">
        <v>1</v>
      </c>
      <c r="AO1133" s="3">
        <v>118.4</v>
      </c>
      <c r="AP1133" s="3">
        <v>1981</v>
      </c>
      <c r="AQ1133" s="3">
        <v>10</v>
      </c>
    </row>
    <row r="1134" spans="1:43" x14ac:dyDescent="0.25">
      <c r="A1134" s="3">
        <v>29050010</v>
      </c>
      <c r="B1134" s="3" t="s">
        <v>3720</v>
      </c>
      <c r="C1134" s="3">
        <v>10.344416669999999</v>
      </c>
      <c r="D1134" s="3">
        <v>-74.732111110000005</v>
      </c>
      <c r="E1134" s="3">
        <v>41</v>
      </c>
      <c r="F1134" s="3" t="s">
        <v>1996</v>
      </c>
      <c r="G1134" s="3" t="s">
        <v>32</v>
      </c>
      <c r="H1134" s="54">
        <v>92</v>
      </c>
      <c r="I1134" s="54">
        <v>2018</v>
      </c>
      <c r="J1134" s="54">
        <v>8</v>
      </c>
      <c r="K1134" s="3">
        <v>90</v>
      </c>
      <c r="L1134" s="3">
        <v>2015</v>
      </c>
      <c r="M1134" s="3">
        <v>9</v>
      </c>
      <c r="N1134" s="54">
        <v>80</v>
      </c>
      <c r="O1134" s="54">
        <v>2008</v>
      </c>
      <c r="P1134" s="54">
        <v>23</v>
      </c>
      <c r="Q1134" s="3">
        <v>130</v>
      </c>
      <c r="R1134" s="3">
        <v>2018</v>
      </c>
      <c r="S1134" s="3">
        <v>24</v>
      </c>
      <c r="T1134" s="54">
        <v>100</v>
      </c>
      <c r="U1134" s="54">
        <v>1989</v>
      </c>
      <c r="V1134" s="54">
        <v>7</v>
      </c>
      <c r="W1134" s="3">
        <v>112</v>
      </c>
      <c r="X1134" s="3">
        <v>1988</v>
      </c>
      <c r="Y1134" s="3">
        <v>20</v>
      </c>
      <c r="Z1134" s="54">
        <v>135</v>
      </c>
      <c r="AA1134" s="54">
        <v>1985</v>
      </c>
      <c r="AB1134" s="54">
        <v>21</v>
      </c>
      <c r="AC1134" s="3">
        <v>138</v>
      </c>
      <c r="AD1134" s="3">
        <v>1990</v>
      </c>
      <c r="AE1134" s="3">
        <v>31</v>
      </c>
      <c r="AF1134" s="54">
        <v>135</v>
      </c>
      <c r="AG1134" s="54">
        <v>2008</v>
      </c>
      <c r="AH1134" s="54">
        <v>8</v>
      </c>
      <c r="AI1134" s="3">
        <v>98</v>
      </c>
      <c r="AJ1134" s="3">
        <v>2014</v>
      </c>
      <c r="AK1134" s="3">
        <v>24</v>
      </c>
      <c r="AL1134" s="54">
        <v>127</v>
      </c>
      <c r="AM1134" s="54">
        <v>1989</v>
      </c>
      <c r="AN1134" s="54">
        <v>12</v>
      </c>
      <c r="AO1134" s="3">
        <v>84</v>
      </c>
      <c r="AP1134" s="3">
        <v>1993</v>
      </c>
      <c r="AQ1134" s="3">
        <v>4</v>
      </c>
    </row>
    <row r="1135" spans="1:43" x14ac:dyDescent="0.25">
      <c r="A1135" s="3">
        <v>29050020</v>
      </c>
      <c r="B1135" s="3" t="s">
        <v>3721</v>
      </c>
      <c r="C1135" s="3">
        <v>10.487527780000001</v>
      </c>
      <c r="D1135" s="3">
        <v>-74.790000000000006</v>
      </c>
      <c r="E1135" s="3">
        <v>15</v>
      </c>
      <c r="F1135" s="3" t="s">
        <v>158</v>
      </c>
      <c r="G1135" s="3" t="s">
        <v>32</v>
      </c>
      <c r="H1135" s="54">
        <v>45.4</v>
      </c>
      <c r="I1135" s="54">
        <v>2018</v>
      </c>
      <c r="J1135" s="54">
        <v>19</v>
      </c>
      <c r="K1135" s="3">
        <v>27.9</v>
      </c>
      <c r="L1135" s="3">
        <v>2024</v>
      </c>
      <c r="M1135" s="3">
        <v>29</v>
      </c>
      <c r="N1135" s="54">
        <v>74.900000000000006</v>
      </c>
      <c r="O1135" s="54">
        <v>2022</v>
      </c>
      <c r="P1135" s="54">
        <v>27</v>
      </c>
      <c r="Q1135" s="3">
        <v>141.4</v>
      </c>
      <c r="R1135" s="3">
        <v>2005</v>
      </c>
      <c r="S1135" s="3">
        <v>21</v>
      </c>
      <c r="T1135" s="54">
        <v>137.5</v>
      </c>
      <c r="U1135" s="54">
        <v>2009</v>
      </c>
      <c r="V1135" s="54">
        <v>2</v>
      </c>
      <c r="W1135" s="3">
        <v>95.2</v>
      </c>
      <c r="X1135" s="3">
        <v>1995</v>
      </c>
      <c r="Y1135" s="3">
        <v>14</v>
      </c>
      <c r="Z1135" s="54">
        <v>137.4</v>
      </c>
      <c r="AA1135" s="54">
        <v>2021</v>
      </c>
      <c r="AB1135" s="54">
        <v>24</v>
      </c>
      <c r="AC1135" s="3">
        <v>113.9</v>
      </c>
      <c r="AD1135" s="3">
        <v>1988</v>
      </c>
      <c r="AE1135" s="3">
        <v>2</v>
      </c>
      <c r="AF1135" s="54">
        <v>113</v>
      </c>
      <c r="AG1135" s="54">
        <v>2025</v>
      </c>
      <c r="AH1135" s="54">
        <v>27</v>
      </c>
      <c r="AI1135" s="3">
        <v>125.7</v>
      </c>
      <c r="AJ1135" s="3">
        <v>1988</v>
      </c>
      <c r="AK1135" s="3">
        <v>17</v>
      </c>
      <c r="AL1135" s="54">
        <v>128.69999999999999</v>
      </c>
      <c r="AM1135" s="54">
        <v>2020</v>
      </c>
      <c r="AN1135" s="54">
        <v>12</v>
      </c>
      <c r="AO1135" s="3">
        <v>79.2</v>
      </c>
      <c r="AP1135" s="3">
        <v>2022</v>
      </c>
      <c r="AQ1135" s="3">
        <v>5</v>
      </c>
    </row>
    <row r="1136" spans="1:43" x14ac:dyDescent="0.25">
      <c r="A1136" s="3">
        <v>29060030</v>
      </c>
      <c r="B1136" s="3" t="s">
        <v>3722</v>
      </c>
      <c r="C1136" s="3">
        <v>10.64877778</v>
      </c>
      <c r="D1136" s="3">
        <v>-74.375500000000002</v>
      </c>
      <c r="E1136" s="3">
        <v>20</v>
      </c>
      <c r="F1136" s="3" t="s">
        <v>482</v>
      </c>
      <c r="G1136" s="3" t="s">
        <v>32</v>
      </c>
      <c r="H1136" s="54">
        <v>36</v>
      </c>
      <c r="I1136" s="54">
        <v>1987</v>
      </c>
      <c r="J1136" s="54">
        <v>21</v>
      </c>
      <c r="K1136" s="3">
        <v>15</v>
      </c>
      <c r="L1136" s="3">
        <v>2025</v>
      </c>
      <c r="M1136" s="3">
        <v>25</v>
      </c>
      <c r="N1136" s="54">
        <v>84</v>
      </c>
      <c r="O1136" s="54">
        <v>1981</v>
      </c>
      <c r="P1136" s="54">
        <v>6</v>
      </c>
      <c r="Q1136" s="3">
        <v>160</v>
      </c>
      <c r="R1136" s="3">
        <v>1981</v>
      </c>
      <c r="S1136" s="3">
        <v>19</v>
      </c>
      <c r="T1136" s="54">
        <v>139</v>
      </c>
      <c r="U1136" s="54">
        <v>2007</v>
      </c>
      <c r="V1136" s="54">
        <v>18</v>
      </c>
      <c r="W1136" s="3">
        <v>159</v>
      </c>
      <c r="X1136" s="3">
        <v>2002</v>
      </c>
      <c r="Y1136" s="3">
        <v>3</v>
      </c>
      <c r="Z1136" s="54">
        <v>98</v>
      </c>
      <c r="AA1136" s="54">
        <v>2004</v>
      </c>
      <c r="AB1136" s="54">
        <v>3</v>
      </c>
      <c r="AC1136" s="3">
        <v>151</v>
      </c>
      <c r="AD1136" s="3">
        <v>1981</v>
      </c>
      <c r="AE1136" s="3">
        <v>19</v>
      </c>
      <c r="AF1136" s="54">
        <v>175</v>
      </c>
      <c r="AG1136" s="54">
        <v>2002</v>
      </c>
      <c r="AH1136" s="54">
        <v>24</v>
      </c>
      <c r="AI1136" s="3">
        <v>178</v>
      </c>
      <c r="AJ1136" s="3">
        <v>2006</v>
      </c>
      <c r="AK1136" s="3">
        <v>14</v>
      </c>
      <c r="AL1136" s="54">
        <v>158</v>
      </c>
      <c r="AM1136" s="54">
        <v>2001</v>
      </c>
      <c r="AN1136" s="54">
        <v>19</v>
      </c>
      <c r="AO1136" s="3">
        <v>158</v>
      </c>
      <c r="AP1136" s="3">
        <v>2001</v>
      </c>
      <c r="AQ1136" s="3">
        <v>22</v>
      </c>
    </row>
    <row r="1137" spans="1:43" x14ac:dyDescent="0.25">
      <c r="A1137" s="3">
        <v>29060040</v>
      </c>
      <c r="B1137" s="3" t="s">
        <v>3723</v>
      </c>
      <c r="C1137" s="3">
        <v>10.524361109999999</v>
      </c>
      <c r="D1137" s="3">
        <v>-74.18222222</v>
      </c>
      <c r="E1137" s="3">
        <v>40</v>
      </c>
      <c r="F1137" s="3" t="s">
        <v>489</v>
      </c>
      <c r="G1137" s="3" t="s">
        <v>32</v>
      </c>
      <c r="H1137" s="54">
        <v>65</v>
      </c>
      <c r="I1137" s="54">
        <v>1970</v>
      </c>
      <c r="J1137" s="54">
        <v>13</v>
      </c>
      <c r="K1137" s="3">
        <v>60</v>
      </c>
      <c r="L1137" s="3">
        <v>1956</v>
      </c>
      <c r="M1137" s="3">
        <v>3</v>
      </c>
      <c r="N1137" s="54">
        <v>78</v>
      </c>
      <c r="O1137" s="54">
        <v>1994</v>
      </c>
      <c r="P1137" s="54">
        <v>22</v>
      </c>
      <c r="Q1137" s="3">
        <v>100</v>
      </c>
      <c r="R1137" s="3">
        <v>1976</v>
      </c>
      <c r="S1137" s="3">
        <v>11</v>
      </c>
      <c r="T1137" s="54">
        <v>140</v>
      </c>
      <c r="U1137" s="54">
        <v>1980</v>
      </c>
      <c r="V1137" s="54">
        <v>23</v>
      </c>
      <c r="W1137" s="3">
        <v>124</v>
      </c>
      <c r="X1137" s="3">
        <v>2011</v>
      </c>
      <c r="Y1137" s="3">
        <v>4</v>
      </c>
      <c r="Z1137" s="54">
        <v>135</v>
      </c>
      <c r="AA1137" s="54">
        <v>1995</v>
      </c>
      <c r="AB1137" s="54">
        <v>27</v>
      </c>
      <c r="AC1137" s="3">
        <v>220</v>
      </c>
      <c r="AD1137" s="3">
        <v>1998</v>
      </c>
      <c r="AE1137" s="3">
        <v>15</v>
      </c>
      <c r="AF1137" s="54">
        <v>160</v>
      </c>
      <c r="AG1137" s="54">
        <v>1977</v>
      </c>
      <c r="AH1137" s="54">
        <v>26</v>
      </c>
      <c r="AI1137" s="3">
        <v>142</v>
      </c>
      <c r="AJ1137" s="3">
        <v>2020</v>
      </c>
      <c r="AK1137" s="3">
        <v>30</v>
      </c>
      <c r="AL1137" s="54">
        <v>140</v>
      </c>
      <c r="AM1137" s="54">
        <v>1969</v>
      </c>
      <c r="AN1137" s="54">
        <v>8</v>
      </c>
      <c r="AO1137" s="3">
        <v>64.5</v>
      </c>
      <c r="AP1137" s="3">
        <v>2006</v>
      </c>
      <c r="AQ1137" s="3">
        <v>9</v>
      </c>
    </row>
    <row r="1138" spans="1:43" x14ac:dyDescent="0.25">
      <c r="A1138" s="3">
        <v>29060060</v>
      </c>
      <c r="B1138" s="3" t="s">
        <v>3724</v>
      </c>
      <c r="C1138" s="3">
        <v>10.651611109999999</v>
      </c>
      <c r="D1138" s="3">
        <v>-74.073222220000005</v>
      </c>
      <c r="E1138" s="3">
        <v>450</v>
      </c>
      <c r="F1138" s="3" t="s">
        <v>469</v>
      </c>
      <c r="G1138" s="3" t="s">
        <v>32</v>
      </c>
      <c r="H1138" s="54">
        <v>100</v>
      </c>
      <c r="I1138" s="54">
        <v>2000</v>
      </c>
      <c r="J1138" s="54">
        <v>24</v>
      </c>
      <c r="K1138" s="3">
        <v>60</v>
      </c>
      <c r="L1138" s="3">
        <v>1989</v>
      </c>
      <c r="M1138" s="3">
        <v>21</v>
      </c>
      <c r="N1138" s="54">
        <v>75</v>
      </c>
      <c r="O1138" s="54">
        <v>1994</v>
      </c>
      <c r="P1138" s="54">
        <v>20</v>
      </c>
      <c r="Q1138" s="3">
        <v>110</v>
      </c>
      <c r="R1138" s="3">
        <v>2023</v>
      </c>
      <c r="S1138" s="3">
        <v>10</v>
      </c>
      <c r="T1138" s="54">
        <v>142</v>
      </c>
      <c r="U1138" s="54">
        <v>1968</v>
      </c>
      <c r="V1138" s="54">
        <v>31</v>
      </c>
      <c r="W1138" s="3">
        <v>231</v>
      </c>
      <c r="X1138" s="3">
        <v>1979</v>
      </c>
      <c r="Y1138" s="3">
        <v>2</v>
      </c>
      <c r="Z1138" s="54">
        <v>96</v>
      </c>
      <c r="AA1138" s="54">
        <v>1995</v>
      </c>
      <c r="AB1138" s="54">
        <v>27</v>
      </c>
      <c r="AC1138" s="3">
        <v>140</v>
      </c>
      <c r="AD1138" s="3">
        <v>1994</v>
      </c>
      <c r="AE1138" s="3">
        <v>23</v>
      </c>
      <c r="AF1138" s="54">
        <v>135</v>
      </c>
      <c r="AG1138" s="54">
        <v>1979</v>
      </c>
      <c r="AH1138" s="54">
        <v>14</v>
      </c>
      <c r="AI1138" s="3">
        <v>140</v>
      </c>
      <c r="AJ1138" s="3">
        <v>1987</v>
      </c>
      <c r="AK1138" s="3">
        <v>28</v>
      </c>
      <c r="AL1138" s="54">
        <v>160</v>
      </c>
      <c r="AM1138" s="54">
        <v>1996</v>
      </c>
      <c r="AN1138" s="54">
        <v>13</v>
      </c>
      <c r="AO1138" s="3">
        <v>120</v>
      </c>
      <c r="AP1138" s="3">
        <v>1999</v>
      </c>
      <c r="AQ1138" s="3">
        <v>24</v>
      </c>
    </row>
    <row r="1139" spans="1:43" x14ac:dyDescent="0.25">
      <c r="A1139" s="3">
        <v>29060070</v>
      </c>
      <c r="B1139" s="3" t="s">
        <v>3725</v>
      </c>
      <c r="C1139" s="3">
        <v>10.808194439999999</v>
      </c>
      <c r="D1139" s="3">
        <v>-74.02680556</v>
      </c>
      <c r="E1139" s="3">
        <v>800</v>
      </c>
      <c r="F1139" s="3" t="s">
        <v>433</v>
      </c>
      <c r="G1139" s="3" t="s">
        <v>32</v>
      </c>
      <c r="H1139" s="54">
        <v>58</v>
      </c>
      <c r="I1139" s="54">
        <v>1987</v>
      </c>
      <c r="J1139" s="54">
        <v>21</v>
      </c>
      <c r="K1139" s="3">
        <v>71</v>
      </c>
      <c r="L1139" s="3">
        <v>1996</v>
      </c>
      <c r="M1139" s="3">
        <v>16</v>
      </c>
      <c r="N1139" s="54">
        <v>148</v>
      </c>
      <c r="O1139" s="54">
        <v>1978</v>
      </c>
      <c r="P1139" s="54">
        <v>27</v>
      </c>
      <c r="Q1139" s="3">
        <v>136</v>
      </c>
      <c r="R1139" s="3">
        <v>2022</v>
      </c>
      <c r="S1139" s="3">
        <v>21</v>
      </c>
      <c r="T1139" s="54">
        <v>164</v>
      </c>
      <c r="U1139" s="54">
        <v>1985</v>
      </c>
      <c r="V1139" s="54">
        <v>16</v>
      </c>
      <c r="W1139" s="3">
        <v>130</v>
      </c>
      <c r="X1139" s="3">
        <v>1977</v>
      </c>
      <c r="Y1139" s="3">
        <v>2</v>
      </c>
      <c r="Z1139" s="54">
        <v>113</v>
      </c>
      <c r="AA1139" s="54">
        <v>1995</v>
      </c>
      <c r="AB1139" s="54">
        <v>15</v>
      </c>
      <c r="AC1139" s="3">
        <v>114</v>
      </c>
      <c r="AD1139" s="3">
        <v>1986</v>
      </c>
      <c r="AE1139" s="3">
        <v>10</v>
      </c>
      <c r="AF1139" s="54">
        <v>165</v>
      </c>
      <c r="AG1139" s="54">
        <v>2002</v>
      </c>
      <c r="AH1139" s="54">
        <v>25</v>
      </c>
      <c r="AI1139" s="3">
        <v>163</v>
      </c>
      <c r="AJ1139" s="3">
        <v>1976</v>
      </c>
      <c r="AK1139" s="3">
        <v>10</v>
      </c>
      <c r="AL1139" s="54">
        <v>170</v>
      </c>
      <c r="AM1139" s="54">
        <v>2009</v>
      </c>
      <c r="AN1139" s="54">
        <v>4</v>
      </c>
      <c r="AO1139" s="3">
        <v>113</v>
      </c>
      <c r="AP1139" s="3">
        <v>1999</v>
      </c>
      <c r="AQ1139" s="3">
        <v>15</v>
      </c>
    </row>
    <row r="1140" spans="1:43" x14ac:dyDescent="0.25">
      <c r="A1140" s="3">
        <v>29060080</v>
      </c>
      <c r="B1140" s="3" t="s">
        <v>3726</v>
      </c>
      <c r="C1140" s="3">
        <v>11.00597222</v>
      </c>
      <c r="D1140" s="3">
        <v>-74.683638889999997</v>
      </c>
      <c r="E1140" s="3">
        <v>4</v>
      </c>
      <c r="F1140" s="3" t="s">
        <v>2023</v>
      </c>
      <c r="G1140" s="3" t="s">
        <v>32</v>
      </c>
      <c r="H1140" s="54">
        <v>4</v>
      </c>
      <c r="I1140" s="54">
        <v>1971</v>
      </c>
      <c r="J1140" s="54">
        <v>1</v>
      </c>
      <c r="K1140" s="3">
        <v>5</v>
      </c>
      <c r="L1140" s="3">
        <v>1978</v>
      </c>
      <c r="M1140" s="3">
        <v>5</v>
      </c>
      <c r="N1140" s="54">
        <v>80</v>
      </c>
      <c r="O1140" s="54">
        <v>2010</v>
      </c>
      <c r="P1140" s="54">
        <v>8</v>
      </c>
      <c r="Q1140" s="3">
        <v>80</v>
      </c>
      <c r="R1140" s="3">
        <v>2010</v>
      </c>
      <c r="S1140" s="3">
        <v>20</v>
      </c>
      <c r="T1140" s="54">
        <v>133.69999999999999</v>
      </c>
      <c r="U1140" s="54">
        <v>2005</v>
      </c>
      <c r="V1140" s="54">
        <v>21</v>
      </c>
      <c r="W1140" s="3">
        <v>110</v>
      </c>
      <c r="X1140" s="3">
        <v>2006</v>
      </c>
      <c r="Y1140" s="3">
        <v>5</v>
      </c>
      <c r="Z1140" s="54">
        <v>135</v>
      </c>
      <c r="AA1140" s="54">
        <v>1970</v>
      </c>
      <c r="AB1140" s="54">
        <v>27</v>
      </c>
      <c r="AC1140" s="3">
        <v>210</v>
      </c>
      <c r="AD1140" s="3">
        <v>1987</v>
      </c>
      <c r="AE1140" s="3">
        <v>2</v>
      </c>
      <c r="AF1140" s="54">
        <v>210</v>
      </c>
      <c r="AG1140" s="54">
        <v>1999</v>
      </c>
      <c r="AH1140" s="54">
        <v>1</v>
      </c>
      <c r="AI1140" s="3">
        <v>135</v>
      </c>
      <c r="AJ1140" s="3">
        <v>1996</v>
      </c>
      <c r="AK1140" s="3">
        <v>18</v>
      </c>
      <c r="AL1140" s="54">
        <v>127</v>
      </c>
      <c r="AM1140" s="54">
        <v>1996</v>
      </c>
      <c r="AN1140" s="54">
        <v>14</v>
      </c>
      <c r="AO1140" s="3">
        <v>135</v>
      </c>
      <c r="AP1140" s="3">
        <v>2000</v>
      </c>
      <c r="AQ1140" s="3">
        <v>6</v>
      </c>
    </row>
    <row r="1141" spans="1:43" x14ac:dyDescent="0.25">
      <c r="A1141" s="3">
        <v>29060090</v>
      </c>
      <c r="B1141" s="3" t="s">
        <v>3727</v>
      </c>
      <c r="C1141" s="3">
        <v>10.56330556</v>
      </c>
      <c r="D1141" s="3">
        <v>-73.603805559999998</v>
      </c>
      <c r="E1141" s="3">
        <v>20</v>
      </c>
      <c r="F1141" s="3" t="s">
        <v>180</v>
      </c>
      <c r="G1141" s="3" t="s">
        <v>44</v>
      </c>
      <c r="H1141" s="54">
        <v>40</v>
      </c>
      <c r="I1141" s="54">
        <v>2023</v>
      </c>
      <c r="J1141" s="54">
        <v>7</v>
      </c>
      <c r="K1141" s="3">
        <v>90</v>
      </c>
      <c r="L1141" s="3">
        <v>1996</v>
      </c>
      <c r="M1141" s="3">
        <v>22</v>
      </c>
      <c r="N1141" s="54">
        <v>100</v>
      </c>
      <c r="O1141" s="54">
        <v>2005</v>
      </c>
      <c r="P1141" s="54">
        <v>16</v>
      </c>
      <c r="Q1141" s="3">
        <v>80</v>
      </c>
      <c r="R1141" s="3">
        <v>1987</v>
      </c>
      <c r="S1141" s="3">
        <v>21</v>
      </c>
      <c r="T1141" s="54">
        <v>90</v>
      </c>
      <c r="U1141" s="54">
        <v>1996</v>
      </c>
      <c r="V1141" s="54">
        <v>12</v>
      </c>
      <c r="W1141" s="3">
        <v>81</v>
      </c>
      <c r="X1141" s="3">
        <v>1995</v>
      </c>
      <c r="Y1141" s="3">
        <v>9</v>
      </c>
      <c r="Z1141" s="54">
        <v>82</v>
      </c>
      <c r="AA1141" s="54">
        <v>1985</v>
      </c>
      <c r="AB1141" s="54">
        <v>24</v>
      </c>
      <c r="AC1141" s="3">
        <v>90</v>
      </c>
      <c r="AD1141" s="3">
        <v>1994</v>
      </c>
      <c r="AE1141" s="3">
        <v>6</v>
      </c>
      <c r="AF1141" s="54">
        <v>100</v>
      </c>
      <c r="AG1141" s="54">
        <v>2007</v>
      </c>
      <c r="AH1141" s="54">
        <v>11</v>
      </c>
      <c r="AI1141" s="3">
        <v>120</v>
      </c>
      <c r="AJ1141" s="3">
        <v>1983</v>
      </c>
      <c r="AK1141" s="3">
        <v>30</v>
      </c>
      <c r="AL1141" s="54">
        <v>103</v>
      </c>
      <c r="AM1141" s="54">
        <v>1999</v>
      </c>
      <c r="AN1141" s="54">
        <v>15</v>
      </c>
      <c r="AO1141" s="3">
        <v>60</v>
      </c>
      <c r="AP1141" s="3">
        <v>1983</v>
      </c>
      <c r="AQ1141" s="3">
        <v>4</v>
      </c>
    </row>
    <row r="1142" spans="1:43" x14ac:dyDescent="0.25">
      <c r="A1142" s="3">
        <v>29060100</v>
      </c>
      <c r="B1142" s="3" t="s">
        <v>3728</v>
      </c>
      <c r="C1142" s="3">
        <v>10.402749999999999</v>
      </c>
      <c r="D1142" s="3">
        <v>-74.108000000000004</v>
      </c>
      <c r="E1142" s="3">
        <v>75</v>
      </c>
      <c r="F1142" s="3" t="s">
        <v>489</v>
      </c>
      <c r="G1142" s="3" t="s">
        <v>32</v>
      </c>
      <c r="H1142" s="54">
        <v>80</v>
      </c>
      <c r="I1142" s="54">
        <v>1996</v>
      </c>
      <c r="J1142" s="54">
        <v>17</v>
      </c>
      <c r="K1142" s="3">
        <v>80</v>
      </c>
      <c r="L1142" s="3">
        <v>2011</v>
      </c>
      <c r="M1142" s="3">
        <v>28</v>
      </c>
      <c r="N1142" s="54">
        <v>120</v>
      </c>
      <c r="O1142" s="54">
        <v>2007</v>
      </c>
      <c r="P1142" s="54">
        <v>26</v>
      </c>
      <c r="Q1142" s="3">
        <v>93</v>
      </c>
      <c r="R1142" s="3">
        <v>1998</v>
      </c>
      <c r="S1142" s="3">
        <v>13</v>
      </c>
      <c r="T1142" s="54">
        <v>129</v>
      </c>
      <c r="U1142" s="54">
        <v>2008</v>
      </c>
      <c r="V1142" s="54">
        <v>27</v>
      </c>
      <c r="W1142" s="3">
        <v>138</v>
      </c>
      <c r="X1142" s="3">
        <v>2025</v>
      </c>
      <c r="Y1142" s="3">
        <v>22</v>
      </c>
      <c r="Z1142" s="54">
        <v>110</v>
      </c>
      <c r="AA1142" s="54">
        <v>1993</v>
      </c>
      <c r="AB1142" s="54">
        <v>1</v>
      </c>
      <c r="AC1142" s="3">
        <v>135</v>
      </c>
      <c r="AD1142" s="3">
        <v>2011</v>
      </c>
      <c r="AE1142" s="3">
        <v>19</v>
      </c>
      <c r="AF1142" s="54">
        <v>130</v>
      </c>
      <c r="AG1142" s="54">
        <v>2024</v>
      </c>
      <c r="AH1142" s="54">
        <v>28</v>
      </c>
      <c r="AI1142" s="3">
        <v>155</v>
      </c>
      <c r="AJ1142" s="3">
        <v>1983</v>
      </c>
      <c r="AK1142" s="3">
        <v>30</v>
      </c>
      <c r="AL1142" s="54">
        <v>135</v>
      </c>
      <c r="AM1142" s="54">
        <v>2014</v>
      </c>
      <c r="AN1142" s="54">
        <v>12</v>
      </c>
      <c r="AO1142" s="3">
        <v>110</v>
      </c>
      <c r="AP1142" s="3">
        <v>2010</v>
      </c>
      <c r="AQ1142" s="3">
        <v>14</v>
      </c>
    </row>
    <row r="1143" spans="1:43" x14ac:dyDescent="0.25">
      <c r="A1143" s="3">
        <v>29060140</v>
      </c>
      <c r="B1143" s="3" t="s">
        <v>3729</v>
      </c>
      <c r="C1143" s="3">
        <v>10.6755</v>
      </c>
      <c r="D1143" s="3">
        <v>-74.206444439999999</v>
      </c>
      <c r="E1143" s="3">
        <v>25</v>
      </c>
      <c r="F1143" s="3" t="s">
        <v>2024</v>
      </c>
      <c r="G1143" s="3" t="s">
        <v>32</v>
      </c>
      <c r="H1143" s="54">
        <v>34</v>
      </c>
      <c r="I1143" s="54">
        <v>2006</v>
      </c>
      <c r="J1143" s="54">
        <v>5</v>
      </c>
      <c r="K1143" s="3">
        <v>50</v>
      </c>
      <c r="L1143" s="3">
        <v>1991</v>
      </c>
      <c r="M1143" s="3">
        <v>15</v>
      </c>
      <c r="N1143" s="54">
        <v>97</v>
      </c>
      <c r="O1143" s="54">
        <v>2011</v>
      </c>
      <c r="P1143" s="54">
        <v>26</v>
      </c>
      <c r="Q1143" s="3">
        <v>99</v>
      </c>
      <c r="R1143" s="3">
        <v>2011</v>
      </c>
      <c r="S1143" s="3">
        <v>10</v>
      </c>
      <c r="T1143" s="54">
        <v>148</v>
      </c>
      <c r="U1143" s="54">
        <v>1998</v>
      </c>
      <c r="V1143" s="54">
        <v>25</v>
      </c>
      <c r="W1143" s="3">
        <v>130</v>
      </c>
      <c r="X1143" s="3">
        <v>2009</v>
      </c>
      <c r="Y1143" s="3">
        <v>5</v>
      </c>
      <c r="Z1143" s="54">
        <v>135</v>
      </c>
      <c r="AA1143" s="54">
        <v>1995</v>
      </c>
      <c r="AB1143" s="54">
        <v>26</v>
      </c>
      <c r="AC1143" s="3">
        <v>180</v>
      </c>
      <c r="AD1143" s="3">
        <v>2009</v>
      </c>
      <c r="AE1143" s="3">
        <v>6</v>
      </c>
      <c r="AF1143" s="54">
        <v>150</v>
      </c>
      <c r="AG1143" s="54">
        <v>1998</v>
      </c>
      <c r="AH1143" s="54">
        <v>3</v>
      </c>
      <c r="AI1143" s="3">
        <v>155</v>
      </c>
      <c r="AJ1143" s="3">
        <v>1989</v>
      </c>
      <c r="AK1143" s="3">
        <v>10</v>
      </c>
      <c r="AL1143" s="54">
        <v>147</v>
      </c>
      <c r="AM1143" s="54">
        <v>1969</v>
      </c>
      <c r="AN1143" s="54">
        <v>16</v>
      </c>
      <c r="AO1143" s="3">
        <v>115</v>
      </c>
      <c r="AP1143" s="3">
        <v>2010</v>
      </c>
      <c r="AQ1143" s="3">
        <v>3</v>
      </c>
    </row>
    <row r="1144" spans="1:43" x14ac:dyDescent="0.25">
      <c r="A1144" s="3">
        <v>29060160</v>
      </c>
      <c r="B1144" s="3" t="s">
        <v>3730</v>
      </c>
      <c r="C1144" s="3">
        <v>10.902194440000001</v>
      </c>
      <c r="D1144" s="3">
        <v>-74.189472219999999</v>
      </c>
      <c r="E1144" s="3">
        <v>25</v>
      </c>
      <c r="F1144" s="3" t="s">
        <v>2024</v>
      </c>
      <c r="G1144" s="3" t="s">
        <v>32</v>
      </c>
      <c r="H1144" s="54">
        <v>12</v>
      </c>
      <c r="I1144" s="54">
        <v>1987</v>
      </c>
      <c r="J1144" s="54">
        <v>21</v>
      </c>
      <c r="K1144" s="3">
        <v>12</v>
      </c>
      <c r="L1144" s="3">
        <v>1978</v>
      </c>
      <c r="M1144" s="3">
        <v>6</v>
      </c>
      <c r="N1144" s="54">
        <v>55.1</v>
      </c>
      <c r="O1144" s="54">
        <v>2010</v>
      </c>
      <c r="P1144" s="54">
        <v>8</v>
      </c>
      <c r="Q1144" s="3">
        <v>98</v>
      </c>
      <c r="R1144" s="3">
        <v>1981</v>
      </c>
      <c r="S1144" s="3">
        <v>17</v>
      </c>
      <c r="T1144" s="54">
        <v>113</v>
      </c>
      <c r="U1144" s="54">
        <v>1980</v>
      </c>
      <c r="V1144" s="54">
        <v>23</v>
      </c>
      <c r="W1144" s="3">
        <v>136</v>
      </c>
      <c r="X1144" s="3">
        <v>1979</v>
      </c>
      <c r="Y1144" s="3">
        <v>5</v>
      </c>
      <c r="Z1144" s="54">
        <v>92.6</v>
      </c>
      <c r="AA1144" s="54">
        <v>1995</v>
      </c>
      <c r="AB1144" s="54">
        <v>27</v>
      </c>
      <c r="AC1144" s="3">
        <v>160</v>
      </c>
      <c r="AD1144" s="3">
        <v>1981</v>
      </c>
      <c r="AE1144" s="3">
        <v>23</v>
      </c>
      <c r="AF1144" s="54">
        <v>138.4</v>
      </c>
      <c r="AG1144" s="54">
        <v>1992</v>
      </c>
      <c r="AH1144" s="54">
        <v>20</v>
      </c>
      <c r="AI1144" s="3">
        <v>188.1</v>
      </c>
      <c r="AJ1144" s="3">
        <v>2011</v>
      </c>
      <c r="AK1144" s="3">
        <v>3</v>
      </c>
      <c r="AL1144" s="54">
        <v>140</v>
      </c>
      <c r="AM1144" s="54">
        <v>1988</v>
      </c>
      <c r="AN1144" s="54">
        <v>1</v>
      </c>
      <c r="AO1144" s="3">
        <v>101.8</v>
      </c>
      <c r="AP1144" s="3">
        <v>1987</v>
      </c>
      <c r="AQ1144" s="3">
        <v>6</v>
      </c>
    </row>
    <row r="1145" spans="1:43" x14ac:dyDescent="0.25">
      <c r="A1145" s="3">
        <v>29060170</v>
      </c>
      <c r="B1145" s="3" t="s">
        <v>3731</v>
      </c>
      <c r="C1145" s="3">
        <v>10.68044444</v>
      </c>
      <c r="D1145" s="3">
        <v>-74.330694440000002</v>
      </c>
      <c r="E1145" s="3">
        <v>20</v>
      </c>
      <c r="F1145" s="3" t="s">
        <v>482</v>
      </c>
      <c r="G1145" s="3" t="s">
        <v>32</v>
      </c>
      <c r="H1145" s="54">
        <v>40</v>
      </c>
      <c r="I1145" s="54">
        <v>1970</v>
      </c>
      <c r="J1145" s="54">
        <v>18</v>
      </c>
      <c r="K1145" s="3">
        <v>30.7</v>
      </c>
      <c r="L1145" s="3">
        <v>1990</v>
      </c>
      <c r="M1145" s="3">
        <v>4</v>
      </c>
      <c r="N1145" s="54">
        <v>50</v>
      </c>
      <c r="O1145" s="54">
        <v>1999</v>
      </c>
      <c r="P1145" s="54">
        <v>2</v>
      </c>
      <c r="Q1145" s="3">
        <v>130</v>
      </c>
      <c r="R1145" s="3">
        <v>1981</v>
      </c>
      <c r="S1145" s="3">
        <v>19</v>
      </c>
      <c r="T1145" s="54">
        <v>116</v>
      </c>
      <c r="U1145" s="54">
        <v>1968</v>
      </c>
      <c r="V1145" s="54">
        <v>22</v>
      </c>
      <c r="W1145" s="3">
        <v>110</v>
      </c>
      <c r="X1145" s="3">
        <v>1971</v>
      </c>
      <c r="Y1145" s="3">
        <v>12</v>
      </c>
      <c r="Z1145" s="54">
        <v>135</v>
      </c>
      <c r="AA1145" s="54">
        <v>1995</v>
      </c>
      <c r="AB1145" s="54">
        <v>27</v>
      </c>
      <c r="AC1145" s="3">
        <v>94</v>
      </c>
      <c r="AD1145" s="3">
        <v>2003</v>
      </c>
      <c r="AE1145" s="3">
        <v>27</v>
      </c>
      <c r="AF1145" s="54">
        <v>225</v>
      </c>
      <c r="AG1145" s="54">
        <v>1985</v>
      </c>
      <c r="AH1145" s="54">
        <v>6</v>
      </c>
      <c r="AI1145" s="3">
        <v>150.5</v>
      </c>
      <c r="AJ1145" s="3">
        <v>2007</v>
      </c>
      <c r="AK1145" s="3">
        <v>14</v>
      </c>
      <c r="AL1145" s="54">
        <v>150</v>
      </c>
      <c r="AM1145" s="54">
        <v>1978</v>
      </c>
      <c r="AN1145" s="54">
        <v>13</v>
      </c>
      <c r="AO1145" s="3">
        <v>99.9</v>
      </c>
      <c r="AP1145" s="3">
        <v>1990</v>
      </c>
      <c r="AQ1145" s="3">
        <v>11</v>
      </c>
    </row>
    <row r="1146" spans="1:43" x14ac:dyDescent="0.25">
      <c r="A1146" s="3">
        <v>29060180</v>
      </c>
      <c r="B1146" s="3" t="s">
        <v>3732</v>
      </c>
      <c r="C1146" s="3">
        <v>10.74252778</v>
      </c>
      <c r="D1146" s="3">
        <v>-74.306277780000002</v>
      </c>
      <c r="E1146" s="3">
        <v>25</v>
      </c>
      <c r="F1146" s="3" t="s">
        <v>2008</v>
      </c>
      <c r="G1146" s="3" t="s">
        <v>32</v>
      </c>
      <c r="H1146" s="54">
        <v>25</v>
      </c>
      <c r="I1146" s="54">
        <v>2018</v>
      </c>
      <c r="J1146" s="54">
        <v>12</v>
      </c>
      <c r="K1146" s="3">
        <v>10</v>
      </c>
      <c r="L1146" s="3">
        <v>2009</v>
      </c>
      <c r="M1146" s="3">
        <v>5</v>
      </c>
      <c r="N1146" s="54">
        <v>40</v>
      </c>
      <c r="O1146" s="54">
        <v>2010</v>
      </c>
      <c r="P1146" s="54">
        <v>8</v>
      </c>
      <c r="Q1146" s="3">
        <v>120</v>
      </c>
      <c r="R1146" s="3">
        <v>2022</v>
      </c>
      <c r="S1146" s="3">
        <v>21</v>
      </c>
      <c r="T1146" s="54">
        <v>135</v>
      </c>
      <c r="U1146" s="54">
        <v>1987</v>
      </c>
      <c r="V1146" s="54">
        <v>27</v>
      </c>
      <c r="W1146" s="3">
        <v>164</v>
      </c>
      <c r="X1146" s="3">
        <v>1977</v>
      </c>
      <c r="Y1146" s="3">
        <v>9</v>
      </c>
      <c r="Z1146" s="54">
        <v>180</v>
      </c>
      <c r="AA1146" s="54">
        <v>2009</v>
      </c>
      <c r="AB1146" s="54">
        <v>20</v>
      </c>
      <c r="AC1146" s="3">
        <v>200</v>
      </c>
      <c r="AD1146" s="3">
        <v>2002</v>
      </c>
      <c r="AE1146" s="3">
        <v>25</v>
      </c>
      <c r="AF1146" s="54">
        <v>140</v>
      </c>
      <c r="AG1146" s="54">
        <v>1977</v>
      </c>
      <c r="AH1146" s="54">
        <v>11</v>
      </c>
      <c r="AI1146" s="3">
        <v>150</v>
      </c>
      <c r="AJ1146" s="3">
        <v>2007</v>
      </c>
      <c r="AK1146" s="3">
        <v>23</v>
      </c>
      <c r="AL1146" s="54">
        <v>209.5</v>
      </c>
      <c r="AM1146" s="54">
        <v>1975</v>
      </c>
      <c r="AN1146" s="54">
        <v>14</v>
      </c>
      <c r="AO1146" s="3">
        <v>150</v>
      </c>
      <c r="AP1146" s="3">
        <v>2002</v>
      </c>
      <c r="AQ1146" s="3">
        <v>21</v>
      </c>
    </row>
    <row r="1147" spans="1:43" x14ac:dyDescent="0.25">
      <c r="A1147" s="3">
        <v>29060200</v>
      </c>
      <c r="B1147" s="3" t="s">
        <v>3733</v>
      </c>
      <c r="C1147" s="3">
        <v>10.54066667</v>
      </c>
      <c r="D1147" s="3">
        <v>-74.186972220000001</v>
      </c>
      <c r="E1147" s="3">
        <v>30</v>
      </c>
      <c r="F1147" s="3" t="s">
        <v>469</v>
      </c>
      <c r="G1147" s="3" t="s">
        <v>32</v>
      </c>
      <c r="H1147" s="54">
        <v>45</v>
      </c>
      <c r="I1147" s="54">
        <v>2005</v>
      </c>
      <c r="J1147" s="54">
        <v>18</v>
      </c>
      <c r="K1147" s="3">
        <v>54</v>
      </c>
      <c r="L1147" s="3">
        <v>2025</v>
      </c>
      <c r="M1147" s="3">
        <v>25</v>
      </c>
      <c r="N1147" s="54">
        <v>99</v>
      </c>
      <c r="O1147" s="54">
        <v>1994</v>
      </c>
      <c r="P1147" s="54">
        <v>22</v>
      </c>
      <c r="Q1147" s="3">
        <v>93</v>
      </c>
      <c r="R1147" s="3">
        <v>1998</v>
      </c>
      <c r="S1147" s="3">
        <v>30</v>
      </c>
      <c r="T1147" s="54">
        <v>151</v>
      </c>
      <c r="U1147" s="54">
        <v>1979</v>
      </c>
      <c r="V1147" s="54">
        <v>29</v>
      </c>
      <c r="W1147" s="3">
        <v>105</v>
      </c>
      <c r="X1147" s="3">
        <v>1995</v>
      </c>
      <c r="Y1147" s="3">
        <v>14</v>
      </c>
      <c r="Z1147" s="54">
        <v>110</v>
      </c>
      <c r="AA1147" s="54">
        <v>1995</v>
      </c>
      <c r="AB1147" s="54">
        <v>27</v>
      </c>
      <c r="AC1147" s="3">
        <v>161</v>
      </c>
      <c r="AD1147" s="3">
        <v>1979</v>
      </c>
      <c r="AE1147" s="3">
        <v>24</v>
      </c>
      <c r="AF1147" s="54">
        <v>136</v>
      </c>
      <c r="AG1147" s="54">
        <v>2000</v>
      </c>
      <c r="AH1147" s="54">
        <v>3</v>
      </c>
      <c r="AI1147" s="3">
        <v>174</v>
      </c>
      <c r="AJ1147" s="3">
        <v>2013</v>
      </c>
      <c r="AK1147" s="3">
        <v>21</v>
      </c>
      <c r="AL1147" s="54">
        <v>115</v>
      </c>
      <c r="AM1147" s="54">
        <v>1999</v>
      </c>
      <c r="AN1147" s="54">
        <v>16</v>
      </c>
      <c r="AO1147" s="3">
        <v>75</v>
      </c>
      <c r="AP1147" s="3">
        <v>2002</v>
      </c>
      <c r="AQ1147" s="3">
        <v>16</v>
      </c>
    </row>
    <row r="1148" spans="1:43" x14ac:dyDescent="0.25">
      <c r="A1148" s="3">
        <v>29060210</v>
      </c>
      <c r="B1148" s="3" t="s">
        <v>3734</v>
      </c>
      <c r="C1148" s="3">
        <v>10.96683333</v>
      </c>
      <c r="D1148" s="3">
        <v>-74.204694439999997</v>
      </c>
      <c r="E1148" s="3">
        <v>23</v>
      </c>
      <c r="F1148" s="3" t="s">
        <v>433</v>
      </c>
      <c r="G1148" s="3" t="s">
        <v>32</v>
      </c>
      <c r="H1148" s="54">
        <v>63.6</v>
      </c>
      <c r="I1148" s="54">
        <v>2025</v>
      </c>
      <c r="J1148" s="54">
        <v>5</v>
      </c>
      <c r="K1148" s="3">
        <v>47</v>
      </c>
      <c r="L1148" s="3">
        <v>2025</v>
      </c>
      <c r="M1148" s="3">
        <v>25</v>
      </c>
      <c r="N1148" s="54">
        <v>66</v>
      </c>
      <c r="O1148" s="54">
        <v>2010</v>
      </c>
      <c r="P1148" s="54">
        <v>8</v>
      </c>
      <c r="Q1148" s="3">
        <v>84</v>
      </c>
      <c r="R1148" s="3">
        <v>2010</v>
      </c>
      <c r="S1148" s="3">
        <v>18</v>
      </c>
      <c r="T1148" s="54">
        <v>130</v>
      </c>
      <c r="U1148" s="54">
        <v>1978</v>
      </c>
      <c r="V1148" s="54">
        <v>25</v>
      </c>
      <c r="W1148" s="3">
        <v>166</v>
      </c>
      <c r="X1148" s="3">
        <v>1998</v>
      </c>
      <c r="Y1148" s="3">
        <v>28</v>
      </c>
      <c r="Z1148" s="54">
        <v>96.4</v>
      </c>
      <c r="AA1148" s="54">
        <v>2024</v>
      </c>
      <c r="AB1148" s="54">
        <v>4</v>
      </c>
      <c r="AC1148" s="3">
        <v>123</v>
      </c>
      <c r="AD1148" s="3">
        <v>1981</v>
      </c>
      <c r="AE1148" s="3">
        <v>23</v>
      </c>
      <c r="AF1148" s="54">
        <v>120</v>
      </c>
      <c r="AG1148" s="54">
        <v>1977</v>
      </c>
      <c r="AH1148" s="54">
        <v>26</v>
      </c>
      <c r="AI1148" s="3">
        <v>238</v>
      </c>
      <c r="AJ1148" s="3">
        <v>1981</v>
      </c>
      <c r="AK1148" s="3">
        <v>30</v>
      </c>
      <c r="AL1148" s="54">
        <v>140.9</v>
      </c>
      <c r="AM1148" s="54">
        <v>2008</v>
      </c>
      <c r="AN1148" s="54">
        <v>1</v>
      </c>
      <c r="AO1148" s="3">
        <v>94</v>
      </c>
      <c r="AP1148" s="3">
        <v>1985</v>
      </c>
      <c r="AQ1148" s="3">
        <v>5</v>
      </c>
    </row>
    <row r="1149" spans="1:43" x14ac:dyDescent="0.25">
      <c r="A1149" s="3">
        <v>29060250</v>
      </c>
      <c r="B1149" s="3" t="s">
        <v>3735</v>
      </c>
      <c r="C1149" s="3">
        <v>10.736722220000001</v>
      </c>
      <c r="D1149" s="3">
        <v>-74.237083330000004</v>
      </c>
      <c r="E1149" s="3">
        <v>20</v>
      </c>
      <c r="F1149" s="3" t="s">
        <v>2024</v>
      </c>
      <c r="G1149" s="3" t="s">
        <v>32</v>
      </c>
      <c r="H1149" s="54">
        <v>49</v>
      </c>
      <c r="I1149" s="54">
        <v>1970</v>
      </c>
      <c r="J1149" s="54">
        <v>13</v>
      </c>
      <c r="K1149" s="3">
        <v>35</v>
      </c>
      <c r="L1149" s="3">
        <v>1978</v>
      </c>
      <c r="M1149" s="3">
        <v>11</v>
      </c>
      <c r="N1149" s="54">
        <v>96</v>
      </c>
      <c r="O1149" s="54">
        <v>2020</v>
      </c>
      <c r="P1149" s="54">
        <v>19</v>
      </c>
      <c r="Q1149" s="3">
        <v>162</v>
      </c>
      <c r="R1149" s="3">
        <v>2021</v>
      </c>
      <c r="S1149" s="3">
        <v>25</v>
      </c>
      <c r="T1149" s="54">
        <v>135</v>
      </c>
      <c r="U1149" s="54">
        <v>2019</v>
      </c>
      <c r="V1149" s="54">
        <v>22</v>
      </c>
      <c r="W1149" s="3">
        <v>118</v>
      </c>
      <c r="X1149" s="3">
        <v>2021</v>
      </c>
      <c r="Y1149" s="3">
        <v>5</v>
      </c>
      <c r="Z1149" s="54">
        <v>130</v>
      </c>
      <c r="AA1149" s="54">
        <v>1995</v>
      </c>
      <c r="AB1149" s="54">
        <v>28</v>
      </c>
      <c r="AC1149" s="3">
        <v>140</v>
      </c>
      <c r="AD1149" s="3">
        <v>1995</v>
      </c>
      <c r="AE1149" s="3">
        <v>1</v>
      </c>
      <c r="AF1149" s="54">
        <v>170</v>
      </c>
      <c r="AG1149" s="54">
        <v>1977</v>
      </c>
      <c r="AH1149" s="54">
        <v>26</v>
      </c>
      <c r="AI1149" s="3">
        <v>166</v>
      </c>
      <c r="AJ1149" s="3">
        <v>1980</v>
      </c>
      <c r="AK1149" s="3">
        <v>6</v>
      </c>
      <c r="AL1149" s="54">
        <v>102</v>
      </c>
      <c r="AM1149" s="54">
        <v>2019</v>
      </c>
      <c r="AN1149" s="54">
        <v>13</v>
      </c>
      <c r="AO1149" s="3">
        <v>85</v>
      </c>
      <c r="AP1149" s="3">
        <v>2010</v>
      </c>
      <c r="AQ1149" s="3">
        <v>9</v>
      </c>
    </row>
    <row r="1150" spans="1:43" x14ac:dyDescent="0.25">
      <c r="A1150" s="3">
        <v>29060270</v>
      </c>
      <c r="B1150" s="3" t="s">
        <v>3736</v>
      </c>
      <c r="C1150" s="3">
        <v>10.7225</v>
      </c>
      <c r="D1150" s="3">
        <v>-74.271916669999996</v>
      </c>
      <c r="E1150" s="3">
        <v>25</v>
      </c>
      <c r="F1150" s="3" t="s">
        <v>2008</v>
      </c>
      <c r="G1150" s="3" t="s">
        <v>32</v>
      </c>
      <c r="H1150" s="54">
        <v>59</v>
      </c>
      <c r="I1150" s="54">
        <v>1970</v>
      </c>
      <c r="J1150" s="54">
        <v>13</v>
      </c>
      <c r="K1150" s="3">
        <v>47</v>
      </c>
      <c r="L1150" s="3">
        <v>1978</v>
      </c>
      <c r="M1150" s="3">
        <v>6</v>
      </c>
      <c r="N1150" s="54">
        <v>85</v>
      </c>
      <c r="O1150" s="54">
        <v>1993</v>
      </c>
      <c r="P1150" s="54">
        <v>17</v>
      </c>
      <c r="Q1150" s="3">
        <v>96</v>
      </c>
      <c r="R1150" s="3">
        <v>1992</v>
      </c>
      <c r="S1150" s="3">
        <v>28</v>
      </c>
      <c r="T1150" s="54">
        <v>161</v>
      </c>
      <c r="U1150" s="54">
        <v>2013</v>
      </c>
      <c r="V1150" s="54">
        <v>1</v>
      </c>
      <c r="W1150" s="3">
        <v>144</v>
      </c>
      <c r="X1150" s="3">
        <v>2024</v>
      </c>
      <c r="Y1150" s="3">
        <v>3</v>
      </c>
      <c r="Z1150" s="54">
        <v>169</v>
      </c>
      <c r="AA1150" s="54">
        <v>1995</v>
      </c>
      <c r="AB1150" s="54">
        <v>27</v>
      </c>
      <c r="AC1150" s="3">
        <v>133</v>
      </c>
      <c r="AD1150" s="3">
        <v>2002</v>
      </c>
      <c r="AE1150" s="3">
        <v>25</v>
      </c>
      <c r="AF1150" s="54">
        <v>191</v>
      </c>
      <c r="AG1150" s="54">
        <v>1977</v>
      </c>
      <c r="AH1150" s="54">
        <v>27</v>
      </c>
      <c r="AI1150" s="3">
        <v>201</v>
      </c>
      <c r="AJ1150" s="3">
        <v>1980</v>
      </c>
      <c r="AK1150" s="3">
        <v>6</v>
      </c>
      <c r="AL1150" s="54">
        <v>140</v>
      </c>
      <c r="AM1150" s="54">
        <v>1978</v>
      </c>
      <c r="AN1150" s="54">
        <v>13</v>
      </c>
      <c r="AO1150" s="3">
        <v>96</v>
      </c>
      <c r="AP1150" s="3">
        <v>1990</v>
      </c>
      <c r="AQ1150" s="3">
        <v>4</v>
      </c>
    </row>
    <row r="1151" spans="1:43" x14ac:dyDescent="0.25">
      <c r="A1151" s="3">
        <v>29060310</v>
      </c>
      <c r="B1151" s="3" t="s">
        <v>3737</v>
      </c>
      <c r="C1151" s="3">
        <v>10.93305556</v>
      </c>
      <c r="D1151" s="3">
        <v>-74.252444440000005</v>
      </c>
      <c r="E1151" s="3">
        <v>5</v>
      </c>
      <c r="F1151" s="3" t="s">
        <v>433</v>
      </c>
      <c r="G1151" s="3" t="s">
        <v>32</v>
      </c>
      <c r="H1151" s="54">
        <v>10</v>
      </c>
      <c r="I1151" s="54">
        <v>2006</v>
      </c>
      <c r="J1151" s="54">
        <v>5</v>
      </c>
      <c r="K1151" s="3">
        <v>38</v>
      </c>
      <c r="L1151" s="3">
        <v>2025</v>
      </c>
      <c r="M1151" s="3">
        <v>25</v>
      </c>
      <c r="N1151" s="54">
        <v>45</v>
      </c>
      <c r="O1151" s="54">
        <v>2010</v>
      </c>
      <c r="P1151" s="54">
        <v>9</v>
      </c>
      <c r="Q1151" s="3">
        <v>130</v>
      </c>
      <c r="R1151" s="3">
        <v>2024</v>
      </c>
      <c r="S1151" s="3">
        <v>3</v>
      </c>
      <c r="T1151" s="54">
        <v>150</v>
      </c>
      <c r="U1151" s="54">
        <v>2018</v>
      </c>
      <c r="V1151" s="54">
        <v>16</v>
      </c>
      <c r="W1151" s="3">
        <v>145</v>
      </c>
      <c r="X1151" s="3">
        <v>2023</v>
      </c>
      <c r="Y1151" s="3">
        <v>7</v>
      </c>
      <c r="Z1151" s="54">
        <v>166.4</v>
      </c>
      <c r="AA1151" s="54">
        <v>1978</v>
      </c>
      <c r="AB1151" s="54">
        <v>30</v>
      </c>
      <c r="AC1151" s="3">
        <v>110</v>
      </c>
      <c r="AD1151" s="3">
        <v>1986</v>
      </c>
      <c r="AE1151" s="3">
        <v>21</v>
      </c>
      <c r="AF1151" s="54">
        <v>133</v>
      </c>
      <c r="AG1151" s="54">
        <v>1995</v>
      </c>
      <c r="AH1151" s="54">
        <v>16</v>
      </c>
      <c r="AI1151" s="3">
        <v>150</v>
      </c>
      <c r="AJ1151" s="3">
        <v>2007</v>
      </c>
      <c r="AK1151" s="3">
        <v>8</v>
      </c>
      <c r="AL1151" s="54">
        <v>160</v>
      </c>
      <c r="AM1151" s="54">
        <v>2005</v>
      </c>
      <c r="AN1151" s="54">
        <v>22</v>
      </c>
      <c r="AO1151" s="3">
        <v>110</v>
      </c>
      <c r="AP1151" s="3">
        <v>1985</v>
      </c>
      <c r="AQ1151" s="3">
        <v>7</v>
      </c>
    </row>
    <row r="1152" spans="1:43" x14ac:dyDescent="0.25">
      <c r="A1152" s="3">
        <v>29060340</v>
      </c>
      <c r="B1152" s="3" t="s">
        <v>3738</v>
      </c>
      <c r="C1152" s="3">
        <v>10.77344444</v>
      </c>
      <c r="D1152" s="3">
        <v>-74.025638889999996</v>
      </c>
      <c r="E1152" s="3">
        <v>1200</v>
      </c>
      <c r="F1152" s="3" t="s">
        <v>433</v>
      </c>
      <c r="G1152" s="3" t="s">
        <v>32</v>
      </c>
      <c r="H1152" s="54">
        <v>60</v>
      </c>
      <c r="I1152" s="54">
        <v>2018</v>
      </c>
      <c r="J1152" s="54">
        <v>3</v>
      </c>
      <c r="K1152" s="3">
        <v>89</v>
      </c>
      <c r="L1152" s="3">
        <v>1994</v>
      </c>
      <c r="M1152" s="3">
        <v>3</v>
      </c>
      <c r="N1152" s="54">
        <v>80</v>
      </c>
      <c r="O1152" s="54">
        <v>2017</v>
      </c>
      <c r="P1152" s="54">
        <v>22</v>
      </c>
      <c r="Q1152" s="3">
        <v>130</v>
      </c>
      <c r="R1152" s="3">
        <v>2022</v>
      </c>
      <c r="S1152" s="3">
        <v>21</v>
      </c>
      <c r="T1152" s="54">
        <v>150</v>
      </c>
      <c r="U1152" s="54">
        <v>1993</v>
      </c>
      <c r="V1152" s="54">
        <v>24</v>
      </c>
      <c r="W1152" s="3">
        <v>140</v>
      </c>
      <c r="X1152" s="3">
        <v>1997</v>
      </c>
      <c r="Y1152" s="3">
        <v>6</v>
      </c>
      <c r="Z1152" s="54">
        <v>110</v>
      </c>
      <c r="AA1152" s="54">
        <v>1995</v>
      </c>
      <c r="AB1152" s="54">
        <v>27</v>
      </c>
      <c r="AC1152" s="3">
        <v>150</v>
      </c>
      <c r="AD1152" s="3">
        <v>1976</v>
      </c>
      <c r="AE1152" s="3">
        <v>3</v>
      </c>
      <c r="AF1152" s="54">
        <v>150</v>
      </c>
      <c r="AG1152" s="54">
        <v>1976</v>
      </c>
      <c r="AH1152" s="54">
        <v>3</v>
      </c>
      <c r="AI1152" s="3">
        <v>140</v>
      </c>
      <c r="AJ1152" s="3">
        <v>1976</v>
      </c>
      <c r="AK1152" s="3">
        <v>25</v>
      </c>
      <c r="AL1152" s="54">
        <v>130</v>
      </c>
      <c r="AM1152" s="54">
        <v>1999</v>
      </c>
      <c r="AN1152" s="54">
        <v>14</v>
      </c>
      <c r="AO1152" s="3">
        <v>80</v>
      </c>
      <c r="AP1152" s="3">
        <v>1991</v>
      </c>
      <c r="AQ1152" s="3">
        <v>15</v>
      </c>
    </row>
    <row r="1153" spans="1:43" x14ac:dyDescent="0.25">
      <c r="A1153" s="3">
        <v>29060350</v>
      </c>
      <c r="B1153" s="3" t="s">
        <v>3739</v>
      </c>
      <c r="C1153" s="3">
        <v>10.631166670000001</v>
      </c>
      <c r="D1153" s="3">
        <v>-74.29858333</v>
      </c>
      <c r="E1153" s="3">
        <v>30</v>
      </c>
      <c r="F1153" s="3" t="s">
        <v>482</v>
      </c>
      <c r="G1153" s="3" t="s">
        <v>32</v>
      </c>
      <c r="H1153" s="54">
        <v>48</v>
      </c>
      <c r="I1153" s="54">
        <v>1993</v>
      </c>
      <c r="J1153" s="54">
        <v>15</v>
      </c>
      <c r="K1153" s="3">
        <v>43</v>
      </c>
      <c r="L1153" s="3">
        <v>1978</v>
      </c>
      <c r="M1153" s="3">
        <v>6</v>
      </c>
      <c r="N1153" s="54">
        <v>64</v>
      </c>
      <c r="O1153" s="54">
        <v>2011</v>
      </c>
      <c r="P1153" s="54">
        <v>2</v>
      </c>
      <c r="Q1153" s="3">
        <v>97</v>
      </c>
      <c r="R1153" s="3">
        <v>2022</v>
      </c>
      <c r="S1153" s="3">
        <v>17</v>
      </c>
      <c r="T1153" s="54">
        <v>130</v>
      </c>
      <c r="U1153" s="54">
        <v>1986</v>
      </c>
      <c r="V1153" s="54">
        <v>25</v>
      </c>
      <c r="W1153" s="3">
        <v>127</v>
      </c>
      <c r="X1153" s="3">
        <v>2022</v>
      </c>
      <c r="Y1153" s="3">
        <v>29</v>
      </c>
      <c r="Z1153" s="54">
        <v>100</v>
      </c>
      <c r="AA1153" s="54">
        <v>1992</v>
      </c>
      <c r="AB1153" s="54">
        <v>14</v>
      </c>
      <c r="AC1153" s="3">
        <v>150</v>
      </c>
      <c r="AD1153" s="3">
        <v>1979</v>
      </c>
      <c r="AE1153" s="3">
        <v>29</v>
      </c>
      <c r="AF1153" s="54">
        <v>157</v>
      </c>
      <c r="AG1153" s="54">
        <v>2005</v>
      </c>
      <c r="AH1153" s="54">
        <v>22</v>
      </c>
      <c r="AI1153" s="3">
        <v>187</v>
      </c>
      <c r="AJ1153" s="3">
        <v>2006</v>
      </c>
      <c r="AK1153" s="3">
        <v>14</v>
      </c>
      <c r="AL1153" s="54">
        <v>302</v>
      </c>
      <c r="AM1153" s="54">
        <v>2006</v>
      </c>
      <c r="AN1153" s="54">
        <v>7</v>
      </c>
      <c r="AO1153" s="3">
        <v>110</v>
      </c>
      <c r="AP1153" s="3">
        <v>2001</v>
      </c>
      <c r="AQ1153" s="3">
        <v>26</v>
      </c>
    </row>
    <row r="1154" spans="1:43" x14ac:dyDescent="0.25">
      <c r="A1154" s="3">
        <v>29060540</v>
      </c>
      <c r="B1154" s="3" t="s">
        <v>3740</v>
      </c>
      <c r="C1154" s="3">
        <v>10.590611109999999</v>
      </c>
      <c r="D1154" s="3">
        <v>-74.647000000000006</v>
      </c>
      <c r="E1154" s="3">
        <v>10</v>
      </c>
      <c r="F1154" s="3" t="s">
        <v>480</v>
      </c>
      <c r="G1154" s="3" t="s">
        <v>32</v>
      </c>
      <c r="H1154" s="54">
        <v>30</v>
      </c>
      <c r="I1154" s="54">
        <v>2018</v>
      </c>
      <c r="J1154" s="54">
        <v>12</v>
      </c>
      <c r="K1154" s="3">
        <v>40</v>
      </c>
      <c r="L1154" s="3">
        <v>1999</v>
      </c>
      <c r="M1154" s="3">
        <v>13</v>
      </c>
      <c r="N1154" s="54">
        <v>83</v>
      </c>
      <c r="O1154" s="54">
        <v>1993</v>
      </c>
      <c r="P1154" s="54">
        <v>24</v>
      </c>
      <c r="Q1154" s="3">
        <v>110</v>
      </c>
      <c r="R1154" s="3">
        <v>2016</v>
      </c>
      <c r="S1154" s="3">
        <v>23</v>
      </c>
      <c r="T1154" s="54">
        <v>102</v>
      </c>
      <c r="U1154" s="54">
        <v>1993</v>
      </c>
      <c r="V1154" s="54">
        <v>25</v>
      </c>
      <c r="W1154" s="3">
        <v>130</v>
      </c>
      <c r="X1154" s="3">
        <v>1983</v>
      </c>
      <c r="Y1154" s="3">
        <v>10</v>
      </c>
      <c r="Z1154" s="54">
        <v>90</v>
      </c>
      <c r="AA1154" s="54">
        <v>2011</v>
      </c>
      <c r="AB1154" s="54">
        <v>11</v>
      </c>
      <c r="AC1154" s="3">
        <v>126</v>
      </c>
      <c r="AD1154" s="3">
        <v>2021</v>
      </c>
      <c r="AE1154" s="3">
        <v>19</v>
      </c>
      <c r="AF1154" s="54">
        <v>100</v>
      </c>
      <c r="AG1154" s="54">
        <v>1984</v>
      </c>
      <c r="AH1154" s="54">
        <v>9</v>
      </c>
      <c r="AI1154" s="3">
        <v>120</v>
      </c>
      <c r="AJ1154" s="3">
        <v>1983</v>
      </c>
      <c r="AK1154" s="3">
        <v>25</v>
      </c>
      <c r="AL1154" s="54">
        <v>110</v>
      </c>
      <c r="AM1154" s="54">
        <v>1985</v>
      </c>
      <c r="AN1154" s="54">
        <v>22</v>
      </c>
      <c r="AO1154" s="3">
        <v>60</v>
      </c>
      <c r="AP1154" s="3">
        <v>2010</v>
      </c>
      <c r="AQ1154" s="3">
        <v>4</v>
      </c>
    </row>
    <row r="1155" spans="1:43" x14ac:dyDescent="0.25">
      <c r="A1155" s="3">
        <v>29065020</v>
      </c>
      <c r="B1155" s="3" t="s">
        <v>3741</v>
      </c>
      <c r="C1155" s="3">
        <v>10.721111110000001</v>
      </c>
      <c r="D1155" s="3">
        <v>-74.199722219999998</v>
      </c>
      <c r="E1155" s="3">
        <v>20</v>
      </c>
      <c r="F1155" s="3" t="s">
        <v>2024</v>
      </c>
      <c r="G1155" s="3" t="s">
        <v>32</v>
      </c>
      <c r="H1155" s="54">
        <v>30.5</v>
      </c>
      <c r="I1155" s="54">
        <v>1970</v>
      </c>
      <c r="J1155" s="54">
        <v>13</v>
      </c>
      <c r="K1155" s="3">
        <v>13.3</v>
      </c>
      <c r="L1155" s="3">
        <v>2005</v>
      </c>
      <c r="M1155" s="3">
        <v>11</v>
      </c>
      <c r="N1155" s="54">
        <v>49.1</v>
      </c>
      <c r="O1155" s="54">
        <v>1978</v>
      </c>
      <c r="P1155" s="54">
        <v>27</v>
      </c>
      <c r="Q1155" s="3">
        <v>90.4</v>
      </c>
      <c r="R1155" s="3">
        <v>2007</v>
      </c>
      <c r="S1155" s="3">
        <v>21</v>
      </c>
      <c r="T1155" s="54">
        <v>145.1</v>
      </c>
      <c r="U1155" s="54">
        <v>1980</v>
      </c>
      <c r="V1155" s="54">
        <v>23</v>
      </c>
      <c r="W1155" s="3">
        <v>110</v>
      </c>
      <c r="X1155" s="3">
        <v>2010</v>
      </c>
      <c r="Y1155" s="3">
        <v>10</v>
      </c>
      <c r="Z1155" s="54">
        <v>125</v>
      </c>
      <c r="AA1155" s="54">
        <v>1995</v>
      </c>
      <c r="AB1155" s="54">
        <v>27</v>
      </c>
      <c r="AC1155" s="3">
        <v>127.8</v>
      </c>
      <c r="AD1155" s="3">
        <v>1988</v>
      </c>
      <c r="AE1155" s="3">
        <v>7</v>
      </c>
      <c r="AF1155" s="54">
        <v>103.8</v>
      </c>
      <c r="AG1155" s="54">
        <v>1988</v>
      </c>
      <c r="AH1155" s="54">
        <v>27</v>
      </c>
      <c r="AI1155" s="3">
        <v>187.7</v>
      </c>
      <c r="AJ1155" s="3">
        <v>1993</v>
      </c>
      <c r="AK1155" s="3">
        <v>9</v>
      </c>
      <c r="AL1155" s="54">
        <v>110.2</v>
      </c>
      <c r="AM1155" s="54">
        <v>2014</v>
      </c>
      <c r="AN1155" s="54">
        <v>12</v>
      </c>
      <c r="AO1155" s="3">
        <v>97</v>
      </c>
      <c r="AP1155" s="3">
        <v>2010</v>
      </c>
      <c r="AQ1155" s="3">
        <v>3</v>
      </c>
    </row>
    <row r="1156" spans="1:43" x14ac:dyDescent="0.25">
      <c r="A1156" s="3">
        <v>31015010</v>
      </c>
      <c r="B1156" s="3" t="s">
        <v>3742</v>
      </c>
      <c r="C1156" s="3">
        <v>2.372592</v>
      </c>
      <c r="D1156" s="3">
        <v>-72.639860999999996</v>
      </c>
      <c r="E1156" s="3">
        <v>216</v>
      </c>
      <c r="F1156" s="3" t="s">
        <v>331</v>
      </c>
      <c r="G1156" s="3" t="s">
        <v>322</v>
      </c>
      <c r="H1156" s="54">
        <v>75</v>
      </c>
      <c r="I1156" s="54">
        <v>1999</v>
      </c>
      <c r="J1156" s="54">
        <v>28</v>
      </c>
      <c r="K1156" s="3">
        <v>87</v>
      </c>
      <c r="L1156" s="3">
        <v>2010</v>
      </c>
      <c r="M1156" s="3">
        <v>26</v>
      </c>
      <c r="N1156" s="54">
        <v>138.5</v>
      </c>
      <c r="O1156" s="54">
        <v>2017</v>
      </c>
      <c r="P1156" s="54">
        <v>27</v>
      </c>
      <c r="Q1156" s="3">
        <v>132</v>
      </c>
      <c r="R1156" s="3">
        <v>1998</v>
      </c>
      <c r="S1156" s="3">
        <v>26</v>
      </c>
      <c r="T1156" s="54">
        <v>175</v>
      </c>
      <c r="U1156" s="54">
        <v>2020</v>
      </c>
      <c r="V1156" s="54">
        <v>17</v>
      </c>
      <c r="W1156" s="3">
        <v>198</v>
      </c>
      <c r="X1156" s="3">
        <v>2022</v>
      </c>
      <c r="Y1156" s="3">
        <v>29</v>
      </c>
      <c r="Z1156" s="54">
        <v>128.69999999999999</v>
      </c>
      <c r="AA1156" s="54">
        <v>1983</v>
      </c>
      <c r="AB1156" s="54">
        <v>19</v>
      </c>
      <c r="AC1156" s="3">
        <v>134</v>
      </c>
      <c r="AD1156" s="3">
        <v>1994</v>
      </c>
      <c r="AE1156" s="3">
        <v>9</v>
      </c>
      <c r="AF1156" s="54">
        <v>96.9</v>
      </c>
      <c r="AG1156" s="54">
        <v>1990</v>
      </c>
      <c r="AH1156" s="54">
        <v>28</v>
      </c>
      <c r="AI1156" s="3">
        <v>146.9</v>
      </c>
      <c r="AJ1156" s="3">
        <v>2005</v>
      </c>
      <c r="AK1156" s="3">
        <v>24</v>
      </c>
      <c r="AL1156" s="54">
        <v>179</v>
      </c>
      <c r="AM1156" s="54">
        <v>2017</v>
      </c>
      <c r="AN1156" s="54">
        <v>20</v>
      </c>
      <c r="AO1156" s="3">
        <v>104</v>
      </c>
      <c r="AP1156" s="3">
        <v>1996</v>
      </c>
      <c r="AQ1156" s="3">
        <v>14</v>
      </c>
    </row>
    <row r="1157" spans="1:43" x14ac:dyDescent="0.25">
      <c r="A1157" s="3">
        <v>31090010</v>
      </c>
      <c r="B1157" s="3" t="s">
        <v>3743</v>
      </c>
      <c r="C1157" s="3">
        <v>3.9570829999999999</v>
      </c>
      <c r="D1157" s="3">
        <v>-67.832333000000006</v>
      </c>
      <c r="E1157" s="3">
        <v>95</v>
      </c>
      <c r="F1157" s="3" t="s">
        <v>281</v>
      </c>
      <c r="G1157" s="3" t="s">
        <v>280</v>
      </c>
      <c r="H1157" s="54">
        <v>103</v>
      </c>
      <c r="I1157" s="54">
        <v>1999</v>
      </c>
      <c r="J1157" s="54">
        <v>1</v>
      </c>
      <c r="K1157" s="3">
        <v>76</v>
      </c>
      <c r="L1157" s="3">
        <v>2004</v>
      </c>
      <c r="M1157" s="3">
        <v>23</v>
      </c>
      <c r="N1157" s="54">
        <v>124</v>
      </c>
      <c r="O1157" s="54">
        <v>1995</v>
      </c>
      <c r="P1157" s="54">
        <v>11</v>
      </c>
      <c r="Q1157" s="3">
        <v>131</v>
      </c>
      <c r="R1157" s="3">
        <v>2021</v>
      </c>
      <c r="S1157" s="3">
        <v>27</v>
      </c>
      <c r="T1157" s="54">
        <v>130</v>
      </c>
      <c r="U1157" s="54">
        <v>1984</v>
      </c>
      <c r="V1157" s="54">
        <v>18</v>
      </c>
      <c r="W1157" s="3">
        <v>135</v>
      </c>
      <c r="X1157" s="3">
        <v>2006</v>
      </c>
      <c r="Y1157" s="3">
        <v>14</v>
      </c>
      <c r="Z1157" s="54">
        <v>140</v>
      </c>
      <c r="AA1157" s="54">
        <v>1984</v>
      </c>
      <c r="AB1157" s="54">
        <v>26</v>
      </c>
      <c r="AC1157" s="3">
        <v>135</v>
      </c>
      <c r="AD1157" s="3">
        <v>2000</v>
      </c>
      <c r="AE1157" s="3">
        <v>8</v>
      </c>
      <c r="AF1157" s="54">
        <v>130</v>
      </c>
      <c r="AG1157" s="54">
        <v>2020</v>
      </c>
      <c r="AH1157" s="54">
        <v>13</v>
      </c>
      <c r="AI1157" s="3">
        <v>129</v>
      </c>
      <c r="AJ1157" s="3">
        <v>2019</v>
      </c>
      <c r="AK1157" s="3">
        <v>8</v>
      </c>
      <c r="AL1157" s="54">
        <v>136</v>
      </c>
      <c r="AM1157" s="54">
        <v>2011</v>
      </c>
      <c r="AN1157" s="54">
        <v>8</v>
      </c>
      <c r="AO1157" s="3">
        <v>134</v>
      </c>
      <c r="AP1157" s="3">
        <v>1985</v>
      </c>
      <c r="AQ1157" s="3">
        <v>11</v>
      </c>
    </row>
    <row r="1158" spans="1:43" x14ac:dyDescent="0.25">
      <c r="A1158" s="3">
        <v>31095030</v>
      </c>
      <c r="B1158" s="3" t="s">
        <v>3744</v>
      </c>
      <c r="C1158" s="3">
        <v>3.874444</v>
      </c>
      <c r="D1158" s="3">
        <v>-67.919111110000003</v>
      </c>
      <c r="E1158" s="3">
        <v>98</v>
      </c>
      <c r="F1158" s="3" t="s">
        <v>281</v>
      </c>
      <c r="G1158" s="3" t="s">
        <v>280</v>
      </c>
      <c r="H1158" s="54">
        <v>106</v>
      </c>
      <c r="I1158" s="54">
        <v>1999</v>
      </c>
      <c r="J1158" s="54">
        <v>1</v>
      </c>
      <c r="K1158" s="3">
        <v>89</v>
      </c>
      <c r="L1158" s="3">
        <v>2003</v>
      </c>
      <c r="M1158" s="3">
        <v>25</v>
      </c>
      <c r="N1158" s="54">
        <v>100</v>
      </c>
      <c r="O1158" s="54">
        <v>2022</v>
      </c>
      <c r="P1158" s="54">
        <v>27</v>
      </c>
      <c r="Q1158" s="3">
        <v>145</v>
      </c>
      <c r="R1158" s="3">
        <v>2016</v>
      </c>
      <c r="S1158" s="3">
        <v>23</v>
      </c>
      <c r="T1158" s="54">
        <v>156</v>
      </c>
      <c r="U1158" s="54">
        <v>2016</v>
      </c>
      <c r="V1158" s="54">
        <v>17</v>
      </c>
      <c r="W1158" s="3">
        <v>136</v>
      </c>
      <c r="X1158" s="3">
        <v>1992</v>
      </c>
      <c r="Y1158" s="3">
        <v>17</v>
      </c>
      <c r="Z1158" s="54">
        <v>171</v>
      </c>
      <c r="AA1158" s="54">
        <v>2011</v>
      </c>
      <c r="AB1158" s="54">
        <v>26</v>
      </c>
      <c r="AC1158" s="3">
        <v>130.69999999999999</v>
      </c>
      <c r="AD1158" s="3">
        <v>1991</v>
      </c>
      <c r="AE1158" s="3">
        <v>15</v>
      </c>
      <c r="AF1158" s="54">
        <v>116</v>
      </c>
      <c r="AG1158" s="54">
        <v>2020</v>
      </c>
      <c r="AH1158" s="54">
        <v>13</v>
      </c>
      <c r="AI1158" s="3">
        <v>120</v>
      </c>
      <c r="AJ1158" s="3">
        <v>2021</v>
      </c>
      <c r="AK1158" s="3">
        <v>25</v>
      </c>
      <c r="AL1158" s="54">
        <v>139.30000000000001</v>
      </c>
      <c r="AM1158" s="54">
        <v>2008</v>
      </c>
      <c r="AN1158" s="54">
        <v>17</v>
      </c>
      <c r="AO1158" s="3">
        <v>129</v>
      </c>
      <c r="AP1158" s="3">
        <v>2002</v>
      </c>
      <c r="AQ1158" s="3">
        <v>17</v>
      </c>
    </row>
    <row r="1159" spans="1:43" x14ac:dyDescent="0.25">
      <c r="A1159" s="3">
        <v>32010010</v>
      </c>
      <c r="B1159" s="3" t="s">
        <v>3745</v>
      </c>
      <c r="C1159" s="3">
        <v>2.562513</v>
      </c>
      <c r="D1159" s="3">
        <v>-74.102862000000002</v>
      </c>
      <c r="E1159" s="3">
        <v>285</v>
      </c>
      <c r="F1159" s="3" t="s">
        <v>2056</v>
      </c>
      <c r="G1159" s="3" t="s">
        <v>95</v>
      </c>
      <c r="H1159" s="54">
        <v>60</v>
      </c>
      <c r="I1159" s="54">
        <v>2025</v>
      </c>
      <c r="J1159" s="54">
        <v>4</v>
      </c>
      <c r="K1159" s="3">
        <v>109</v>
      </c>
      <c r="L1159" s="3">
        <v>2024</v>
      </c>
      <c r="M1159" s="3">
        <v>3</v>
      </c>
      <c r="N1159" s="54">
        <v>147</v>
      </c>
      <c r="O1159" s="54">
        <v>2012</v>
      </c>
      <c r="P1159" s="54">
        <v>29</v>
      </c>
      <c r="Q1159" s="3">
        <v>132</v>
      </c>
      <c r="R1159" s="3">
        <v>2020</v>
      </c>
      <c r="S1159" s="3">
        <v>17</v>
      </c>
      <c r="T1159" s="54">
        <v>121</v>
      </c>
      <c r="U1159" s="54">
        <v>2022</v>
      </c>
      <c r="V1159" s="54">
        <v>10</v>
      </c>
      <c r="W1159" s="3">
        <v>127</v>
      </c>
      <c r="X1159" s="3">
        <v>2011</v>
      </c>
      <c r="Y1159" s="3">
        <v>3</v>
      </c>
      <c r="Z1159" s="54">
        <v>125</v>
      </c>
      <c r="AA1159" s="54">
        <v>2001</v>
      </c>
      <c r="AB1159" s="54">
        <v>2</v>
      </c>
      <c r="AC1159" s="3">
        <v>105</v>
      </c>
      <c r="AD1159" s="3">
        <v>2020</v>
      </c>
      <c r="AE1159" s="3">
        <v>14</v>
      </c>
      <c r="AF1159" s="54">
        <v>123</v>
      </c>
      <c r="AG1159" s="54">
        <v>2000</v>
      </c>
      <c r="AH1159" s="54">
        <v>3</v>
      </c>
      <c r="AI1159" s="3">
        <v>112</v>
      </c>
      <c r="AJ1159" s="3">
        <v>2015</v>
      </c>
      <c r="AK1159" s="3">
        <v>11</v>
      </c>
      <c r="AL1159" s="54">
        <v>110</v>
      </c>
      <c r="AM1159" s="54">
        <v>2003</v>
      </c>
      <c r="AN1159" s="54">
        <v>2</v>
      </c>
      <c r="AO1159" s="3">
        <v>100</v>
      </c>
      <c r="AP1159" s="3">
        <v>2006</v>
      </c>
      <c r="AQ1159" s="3">
        <v>6</v>
      </c>
    </row>
    <row r="1160" spans="1:43" x14ac:dyDescent="0.25">
      <c r="A1160" s="3">
        <v>32020020</v>
      </c>
      <c r="B1160" s="3" t="s">
        <v>3746</v>
      </c>
      <c r="C1160" s="3">
        <v>3.2431800000000002</v>
      </c>
      <c r="D1160" s="3">
        <v>-74.358097000000001</v>
      </c>
      <c r="E1160" s="3">
        <v>715</v>
      </c>
      <c r="F1160" s="3" t="s">
        <v>2056</v>
      </c>
      <c r="G1160" s="3" t="s">
        <v>95</v>
      </c>
      <c r="H1160" s="54">
        <v>84</v>
      </c>
      <c r="I1160" s="54">
        <v>2021</v>
      </c>
      <c r="J1160" s="54">
        <v>9</v>
      </c>
      <c r="K1160" s="3">
        <v>92</v>
      </c>
      <c r="L1160" s="3">
        <v>2004</v>
      </c>
      <c r="M1160" s="3">
        <v>24</v>
      </c>
      <c r="N1160" s="54">
        <v>115</v>
      </c>
      <c r="O1160" s="54">
        <v>2015</v>
      </c>
      <c r="P1160" s="54">
        <v>29</v>
      </c>
      <c r="Q1160" s="3">
        <v>150</v>
      </c>
      <c r="R1160" s="3">
        <v>2017</v>
      </c>
      <c r="S1160" s="3">
        <v>20</v>
      </c>
      <c r="T1160" s="54">
        <v>139</v>
      </c>
      <c r="U1160" s="54">
        <v>2000</v>
      </c>
      <c r="V1160" s="54">
        <v>9</v>
      </c>
      <c r="W1160" s="3">
        <v>180</v>
      </c>
      <c r="X1160" s="3">
        <v>2019</v>
      </c>
      <c r="Y1160" s="3">
        <v>9</v>
      </c>
      <c r="Z1160" s="54">
        <v>185</v>
      </c>
      <c r="AA1160" s="54">
        <v>1994</v>
      </c>
      <c r="AB1160" s="54">
        <v>10</v>
      </c>
      <c r="AC1160" s="3">
        <v>194</v>
      </c>
      <c r="AD1160" s="3">
        <v>2018</v>
      </c>
      <c r="AE1160" s="3">
        <v>23</v>
      </c>
      <c r="AF1160" s="54">
        <v>105</v>
      </c>
      <c r="AG1160" s="54">
        <v>1996</v>
      </c>
      <c r="AH1160" s="54">
        <v>20</v>
      </c>
      <c r="AI1160" s="3">
        <v>136</v>
      </c>
      <c r="AJ1160" s="3">
        <v>2012</v>
      </c>
      <c r="AK1160" s="3">
        <v>13</v>
      </c>
      <c r="AL1160" s="54">
        <v>115</v>
      </c>
      <c r="AM1160" s="54">
        <v>2010</v>
      </c>
      <c r="AN1160" s="54">
        <v>5</v>
      </c>
      <c r="AO1160" s="3">
        <v>110</v>
      </c>
      <c r="AP1160" s="3">
        <v>2002</v>
      </c>
      <c r="AQ1160" s="3">
        <v>16</v>
      </c>
    </row>
    <row r="1161" spans="1:43" x14ac:dyDescent="0.25">
      <c r="A1161" s="3">
        <v>32030020</v>
      </c>
      <c r="B1161" s="3" t="s">
        <v>3747</v>
      </c>
      <c r="C1161" s="3">
        <v>2.3312140000000001</v>
      </c>
      <c r="D1161" s="3">
        <v>-73.940642999999994</v>
      </c>
      <c r="E1161" s="3">
        <v>352</v>
      </c>
      <c r="F1161" s="3" t="s">
        <v>310</v>
      </c>
      <c r="G1161" s="3" t="s">
        <v>95</v>
      </c>
      <c r="H1161" s="54">
        <v>78</v>
      </c>
      <c r="I1161" s="54">
        <v>1993</v>
      </c>
      <c r="J1161" s="54">
        <v>2</v>
      </c>
      <c r="K1161" s="3">
        <v>113.6</v>
      </c>
      <c r="L1161" s="3">
        <v>1987</v>
      </c>
      <c r="M1161" s="3">
        <v>14</v>
      </c>
      <c r="N1161" s="54">
        <v>91</v>
      </c>
      <c r="O1161" s="54">
        <v>1998</v>
      </c>
      <c r="P1161" s="54">
        <v>7</v>
      </c>
      <c r="Q1161" s="3">
        <v>185</v>
      </c>
      <c r="R1161" s="3">
        <v>2013</v>
      </c>
      <c r="S1161" s="3">
        <v>22</v>
      </c>
      <c r="T1161" s="54">
        <v>140</v>
      </c>
      <c r="U1161" s="54">
        <v>2019</v>
      </c>
      <c r="V1161" s="54">
        <v>29</v>
      </c>
      <c r="W1161" s="3">
        <v>190</v>
      </c>
      <c r="X1161" s="3">
        <v>1997</v>
      </c>
      <c r="Y1161" s="3">
        <v>19</v>
      </c>
      <c r="Z1161" s="54">
        <v>116</v>
      </c>
      <c r="AA1161" s="54">
        <v>2012</v>
      </c>
      <c r="AB1161" s="54">
        <v>14</v>
      </c>
      <c r="AC1161" s="3">
        <v>135</v>
      </c>
      <c r="AD1161" s="3">
        <v>2025</v>
      </c>
      <c r="AE1161" s="3">
        <v>20</v>
      </c>
      <c r="AF1161" s="54">
        <v>111</v>
      </c>
      <c r="AG1161" s="54">
        <v>2010</v>
      </c>
      <c r="AH1161" s="54">
        <v>1</v>
      </c>
      <c r="AI1161" s="3">
        <v>124</v>
      </c>
      <c r="AJ1161" s="3">
        <v>2003</v>
      </c>
      <c r="AK1161" s="3">
        <v>13</v>
      </c>
      <c r="AL1161" s="54">
        <v>144</v>
      </c>
      <c r="AM1161" s="54">
        <v>2004</v>
      </c>
      <c r="AN1161" s="54">
        <v>13</v>
      </c>
      <c r="AO1161" s="3">
        <v>139</v>
      </c>
      <c r="AP1161" s="3">
        <v>2006</v>
      </c>
      <c r="AQ1161" s="3">
        <v>6</v>
      </c>
    </row>
    <row r="1162" spans="1:43" x14ac:dyDescent="0.25">
      <c r="A1162" s="3">
        <v>32035010</v>
      </c>
      <c r="B1162" s="3" t="s">
        <v>3748</v>
      </c>
      <c r="C1162" s="3">
        <v>2.176139</v>
      </c>
      <c r="D1162" s="3">
        <v>-73.793471999999994</v>
      </c>
      <c r="E1162" s="3">
        <v>227</v>
      </c>
      <c r="F1162" s="3" t="s">
        <v>310</v>
      </c>
      <c r="G1162" s="3" t="s">
        <v>95</v>
      </c>
      <c r="H1162" s="54">
        <v>83.5</v>
      </c>
      <c r="I1162" s="54">
        <v>1993</v>
      </c>
      <c r="J1162" s="54">
        <v>3</v>
      </c>
      <c r="K1162" s="3">
        <v>88</v>
      </c>
      <c r="L1162" s="3">
        <v>2024</v>
      </c>
      <c r="M1162" s="3">
        <v>3</v>
      </c>
      <c r="N1162" s="54">
        <v>112</v>
      </c>
      <c r="O1162" s="54">
        <v>2003</v>
      </c>
      <c r="P1162" s="54">
        <v>21</v>
      </c>
      <c r="Q1162" s="3">
        <v>125</v>
      </c>
      <c r="R1162" s="3">
        <v>2018</v>
      </c>
      <c r="S1162" s="3">
        <v>28</v>
      </c>
      <c r="T1162" s="54">
        <v>131</v>
      </c>
      <c r="U1162" s="54">
        <v>2021</v>
      </c>
      <c r="V1162" s="54">
        <v>9</v>
      </c>
      <c r="W1162" s="3">
        <v>189</v>
      </c>
      <c r="X1162" s="3">
        <v>2007</v>
      </c>
      <c r="Y1162" s="3">
        <v>4</v>
      </c>
      <c r="Z1162" s="54">
        <v>131</v>
      </c>
      <c r="AA1162" s="54">
        <v>2021</v>
      </c>
      <c r="AB1162" s="54">
        <v>9</v>
      </c>
      <c r="AC1162" s="3">
        <v>99</v>
      </c>
      <c r="AD1162" s="3">
        <v>1969</v>
      </c>
      <c r="AE1162" s="3">
        <v>29</v>
      </c>
      <c r="AF1162" s="54">
        <v>125</v>
      </c>
      <c r="AG1162" s="54">
        <v>2001</v>
      </c>
      <c r="AH1162" s="54">
        <v>5</v>
      </c>
      <c r="AI1162" s="3">
        <v>116</v>
      </c>
      <c r="AJ1162" s="3">
        <v>2020</v>
      </c>
      <c r="AK1162" s="3">
        <v>12</v>
      </c>
      <c r="AL1162" s="54">
        <v>108</v>
      </c>
      <c r="AM1162" s="54">
        <v>2020</v>
      </c>
      <c r="AN1162" s="54">
        <v>27</v>
      </c>
      <c r="AO1162" s="3">
        <v>97.2</v>
      </c>
      <c r="AP1162" s="3">
        <v>1972</v>
      </c>
      <c r="AQ1162" s="3">
        <v>5</v>
      </c>
    </row>
    <row r="1163" spans="1:43" x14ac:dyDescent="0.25">
      <c r="A1163" s="3">
        <v>32035020</v>
      </c>
      <c r="B1163" s="3" t="s">
        <v>3749</v>
      </c>
      <c r="C1163" s="3">
        <v>2.4383889999999999</v>
      </c>
      <c r="D1163" s="3">
        <v>-73.932277999999997</v>
      </c>
      <c r="E1163" s="3">
        <v>249</v>
      </c>
      <c r="F1163" s="3" t="s">
        <v>310</v>
      </c>
      <c r="G1163" s="3" t="s">
        <v>95</v>
      </c>
      <c r="H1163" s="54">
        <v>56</v>
      </c>
      <c r="I1163" s="54">
        <v>2018</v>
      </c>
      <c r="J1163" s="54">
        <v>12</v>
      </c>
      <c r="K1163" s="3">
        <v>80</v>
      </c>
      <c r="L1163" s="3">
        <v>2022</v>
      </c>
      <c r="M1163" s="3">
        <v>27</v>
      </c>
      <c r="N1163" s="54">
        <v>130</v>
      </c>
      <c r="O1163" s="54">
        <v>2023</v>
      </c>
      <c r="P1163" s="54">
        <v>12</v>
      </c>
      <c r="Q1163" s="3">
        <v>130</v>
      </c>
      <c r="R1163" s="3">
        <v>1999</v>
      </c>
      <c r="S1163" s="3">
        <v>4</v>
      </c>
      <c r="T1163" s="54">
        <v>123</v>
      </c>
      <c r="U1163" s="54">
        <v>2014</v>
      </c>
      <c r="V1163" s="54">
        <v>8</v>
      </c>
      <c r="W1163" s="3">
        <v>143</v>
      </c>
      <c r="X1163" s="3">
        <v>2019</v>
      </c>
      <c r="Y1163" s="3">
        <v>22</v>
      </c>
      <c r="Z1163" s="54">
        <v>135</v>
      </c>
      <c r="AA1163" s="54">
        <v>1993</v>
      </c>
      <c r="AB1163" s="54">
        <v>13</v>
      </c>
      <c r="AC1163" s="3">
        <v>89</v>
      </c>
      <c r="AD1163" s="3">
        <v>2013</v>
      </c>
      <c r="AE1163" s="3">
        <v>11</v>
      </c>
      <c r="AF1163" s="54">
        <v>104.2</v>
      </c>
      <c r="AG1163" s="54">
        <v>1986</v>
      </c>
      <c r="AH1163" s="54">
        <v>20</v>
      </c>
      <c r="AI1163" s="3">
        <v>139</v>
      </c>
      <c r="AJ1163" s="3">
        <v>2008</v>
      </c>
      <c r="AK1163" s="3">
        <v>6</v>
      </c>
      <c r="AL1163" s="54">
        <v>134</v>
      </c>
      <c r="AM1163" s="54">
        <v>2022</v>
      </c>
      <c r="AN1163" s="54">
        <v>3</v>
      </c>
      <c r="AO1163" s="3">
        <v>117</v>
      </c>
      <c r="AP1163" s="3">
        <v>2024</v>
      </c>
      <c r="AQ1163" s="3">
        <v>27</v>
      </c>
    </row>
    <row r="1164" spans="1:43" x14ac:dyDescent="0.25">
      <c r="A1164" s="3">
        <v>32040020</v>
      </c>
      <c r="B1164" s="3" t="s">
        <v>3750</v>
      </c>
      <c r="C1164" s="3">
        <v>2.3625310000000002</v>
      </c>
      <c r="D1164" s="3">
        <v>-73.159509999999997</v>
      </c>
      <c r="E1164" s="3">
        <v>196</v>
      </c>
      <c r="F1164" s="3" t="s">
        <v>323</v>
      </c>
      <c r="G1164" s="3" t="s">
        <v>322</v>
      </c>
      <c r="H1164" s="54">
        <v>95</v>
      </c>
      <c r="I1164" s="54">
        <v>2017</v>
      </c>
      <c r="J1164" s="54">
        <v>26</v>
      </c>
      <c r="K1164" s="3">
        <v>98</v>
      </c>
      <c r="L1164" s="3">
        <v>2011</v>
      </c>
      <c r="M1164" s="3">
        <v>25</v>
      </c>
      <c r="N1164" s="54">
        <v>125</v>
      </c>
      <c r="O1164" s="54">
        <v>2023</v>
      </c>
      <c r="P1164" s="54">
        <v>10</v>
      </c>
      <c r="Q1164" s="3">
        <v>136</v>
      </c>
      <c r="R1164" s="3">
        <v>1997</v>
      </c>
      <c r="S1164" s="3">
        <v>20</v>
      </c>
      <c r="T1164" s="54">
        <v>145</v>
      </c>
      <c r="U1164" s="54">
        <v>1988</v>
      </c>
      <c r="V1164" s="54">
        <v>31</v>
      </c>
      <c r="W1164" s="3">
        <v>140</v>
      </c>
      <c r="X1164" s="3">
        <v>2007</v>
      </c>
      <c r="Y1164" s="3">
        <v>21</v>
      </c>
      <c r="Z1164" s="54">
        <v>136</v>
      </c>
      <c r="AA1164" s="54">
        <v>2008</v>
      </c>
      <c r="AB1164" s="54">
        <v>25</v>
      </c>
      <c r="AC1164" s="3">
        <v>110</v>
      </c>
      <c r="AD1164" s="3">
        <v>1998</v>
      </c>
      <c r="AE1164" s="3">
        <v>6</v>
      </c>
      <c r="AF1164" s="54">
        <v>111</v>
      </c>
      <c r="AG1164" s="54">
        <v>1994</v>
      </c>
      <c r="AH1164" s="54">
        <v>24</v>
      </c>
      <c r="AI1164" s="3">
        <v>99</v>
      </c>
      <c r="AJ1164" s="3">
        <v>1983</v>
      </c>
      <c r="AK1164" s="3">
        <v>2</v>
      </c>
      <c r="AL1164" s="54">
        <v>135</v>
      </c>
      <c r="AM1164" s="54">
        <v>1997</v>
      </c>
      <c r="AN1164" s="54">
        <v>6</v>
      </c>
      <c r="AO1164" s="3">
        <v>130</v>
      </c>
      <c r="AP1164" s="3">
        <v>1987</v>
      </c>
      <c r="AQ1164" s="3">
        <v>30</v>
      </c>
    </row>
    <row r="1165" spans="1:43" x14ac:dyDescent="0.25">
      <c r="A1165" s="3">
        <v>32047030</v>
      </c>
      <c r="B1165" s="3" t="s">
        <v>3751</v>
      </c>
      <c r="C1165" s="3">
        <v>2.3548450000000001</v>
      </c>
      <c r="D1165" s="3">
        <v>-73.579621000000003</v>
      </c>
      <c r="E1165" s="3">
        <v>220</v>
      </c>
      <c r="F1165" s="3" t="s">
        <v>323</v>
      </c>
      <c r="G1165" s="3" t="s">
        <v>322</v>
      </c>
      <c r="H1165" s="54">
        <v>75</v>
      </c>
      <c r="I1165" s="54">
        <v>2017</v>
      </c>
      <c r="J1165" s="54">
        <v>7</v>
      </c>
      <c r="K1165" s="3">
        <v>85</v>
      </c>
      <c r="L1165" s="3">
        <v>1986</v>
      </c>
      <c r="M1165" s="3">
        <v>11</v>
      </c>
      <c r="N1165" s="54">
        <v>132</v>
      </c>
      <c r="O1165" s="54">
        <v>2000</v>
      </c>
      <c r="P1165" s="54">
        <v>26</v>
      </c>
      <c r="Q1165" s="3">
        <v>120</v>
      </c>
      <c r="R1165" s="3">
        <v>2015</v>
      </c>
      <c r="S1165" s="3">
        <v>22</v>
      </c>
      <c r="T1165" s="54">
        <v>150</v>
      </c>
      <c r="U1165" s="54">
        <v>2015</v>
      </c>
      <c r="V1165" s="54">
        <v>9</v>
      </c>
      <c r="W1165" s="3">
        <v>134</v>
      </c>
      <c r="X1165" s="3">
        <v>1989</v>
      </c>
      <c r="Y1165" s="3">
        <v>7</v>
      </c>
      <c r="Z1165" s="54">
        <v>128</v>
      </c>
      <c r="AA1165" s="54">
        <v>2004</v>
      </c>
      <c r="AB1165" s="54">
        <v>27</v>
      </c>
      <c r="AC1165" s="3">
        <v>130</v>
      </c>
      <c r="AD1165" s="3">
        <v>2015</v>
      </c>
      <c r="AE1165" s="3">
        <v>3</v>
      </c>
      <c r="AF1165" s="54">
        <v>140</v>
      </c>
      <c r="AG1165" s="54">
        <v>2014</v>
      </c>
      <c r="AH1165" s="54">
        <v>21</v>
      </c>
      <c r="AI1165" s="3">
        <v>162</v>
      </c>
      <c r="AJ1165" s="3">
        <v>2001</v>
      </c>
      <c r="AK1165" s="3">
        <v>6</v>
      </c>
      <c r="AL1165" s="54">
        <v>135</v>
      </c>
      <c r="AM1165" s="54">
        <v>2022</v>
      </c>
      <c r="AN1165" s="54">
        <v>2</v>
      </c>
      <c r="AO1165" s="3">
        <v>88</v>
      </c>
      <c r="AP1165" s="3">
        <v>1994</v>
      </c>
      <c r="AQ1165" s="3">
        <v>18</v>
      </c>
    </row>
    <row r="1166" spans="1:43" x14ac:dyDescent="0.25">
      <c r="A1166" s="3">
        <v>32060020</v>
      </c>
      <c r="B1166" s="3" t="s">
        <v>3752</v>
      </c>
      <c r="C1166" s="3">
        <v>3.54054</v>
      </c>
      <c r="D1166" s="3">
        <v>-73.887810000000002</v>
      </c>
      <c r="E1166" s="3">
        <v>577</v>
      </c>
      <c r="F1166" s="3" t="s">
        <v>2037</v>
      </c>
      <c r="G1166" s="3" t="s">
        <v>95</v>
      </c>
      <c r="H1166" s="54">
        <v>95</v>
      </c>
      <c r="I1166" s="54">
        <v>2006</v>
      </c>
      <c r="J1166" s="54">
        <v>4</v>
      </c>
      <c r="K1166" s="3">
        <v>160</v>
      </c>
      <c r="L1166" s="3">
        <v>1984</v>
      </c>
      <c r="M1166" s="3">
        <v>19</v>
      </c>
      <c r="N1166" s="54">
        <v>180</v>
      </c>
      <c r="O1166" s="54">
        <v>2025</v>
      </c>
      <c r="P1166" s="54">
        <v>6</v>
      </c>
      <c r="Q1166" s="3">
        <v>170</v>
      </c>
      <c r="R1166" s="3">
        <v>2019</v>
      </c>
      <c r="S1166" s="3">
        <v>14</v>
      </c>
      <c r="T1166" s="54">
        <v>148</v>
      </c>
      <c r="U1166" s="54">
        <v>2008</v>
      </c>
      <c r="V1166" s="54">
        <v>27</v>
      </c>
      <c r="W1166" s="3">
        <v>175</v>
      </c>
      <c r="X1166" s="3">
        <v>1975</v>
      </c>
      <c r="Y1166" s="3">
        <v>29</v>
      </c>
      <c r="Z1166" s="54">
        <v>180</v>
      </c>
      <c r="AA1166" s="54">
        <v>2008</v>
      </c>
      <c r="AB1166" s="54">
        <v>12</v>
      </c>
      <c r="AC1166" s="3">
        <v>145</v>
      </c>
      <c r="AD1166" s="3">
        <v>1978</v>
      </c>
      <c r="AE1166" s="3">
        <v>7</v>
      </c>
      <c r="AF1166" s="54">
        <v>129</v>
      </c>
      <c r="AG1166" s="54">
        <v>1973</v>
      </c>
      <c r="AH1166" s="54">
        <v>7</v>
      </c>
      <c r="AI1166" s="3">
        <v>120</v>
      </c>
      <c r="AJ1166" s="3">
        <v>2016</v>
      </c>
      <c r="AK1166" s="3">
        <v>11</v>
      </c>
      <c r="AL1166" s="54">
        <v>140</v>
      </c>
      <c r="AM1166" s="54">
        <v>1970</v>
      </c>
      <c r="AN1166" s="54">
        <v>11</v>
      </c>
      <c r="AO1166" s="3">
        <v>98</v>
      </c>
      <c r="AP1166" s="3">
        <v>2012</v>
      </c>
      <c r="AQ1166" s="3">
        <v>22</v>
      </c>
    </row>
    <row r="1167" spans="1:43" x14ac:dyDescent="0.25">
      <c r="A1167" s="3">
        <v>32060030</v>
      </c>
      <c r="B1167" s="3" t="s">
        <v>3753</v>
      </c>
      <c r="C1167" s="3">
        <v>3.7907220000000001</v>
      </c>
      <c r="D1167" s="3">
        <v>-73.842777999999996</v>
      </c>
      <c r="E1167" s="3">
        <v>591</v>
      </c>
      <c r="F1167" s="3" t="s">
        <v>309</v>
      </c>
      <c r="G1167" s="3" t="s">
        <v>95</v>
      </c>
      <c r="H1167" s="54">
        <v>162</v>
      </c>
      <c r="I1167" s="54">
        <v>2005</v>
      </c>
      <c r="J1167" s="54">
        <v>15</v>
      </c>
      <c r="K1167" s="3">
        <v>151</v>
      </c>
      <c r="L1167" s="3">
        <v>1981</v>
      </c>
      <c r="M1167" s="3">
        <v>24</v>
      </c>
      <c r="N1167" s="54">
        <v>170</v>
      </c>
      <c r="O1167" s="54">
        <v>2023</v>
      </c>
      <c r="P1167" s="54">
        <v>10</v>
      </c>
      <c r="Q1167" s="3">
        <v>230</v>
      </c>
      <c r="R1167" s="3">
        <v>1979</v>
      </c>
      <c r="S1167" s="3">
        <v>22</v>
      </c>
      <c r="T1167" s="54">
        <v>212</v>
      </c>
      <c r="U1167" s="54">
        <v>1970</v>
      </c>
      <c r="V1167" s="54">
        <v>22</v>
      </c>
      <c r="W1167" s="3">
        <v>196</v>
      </c>
      <c r="X1167" s="3">
        <v>1978</v>
      </c>
      <c r="Y1167" s="3">
        <v>2</v>
      </c>
      <c r="Z1167" s="54">
        <v>180</v>
      </c>
      <c r="AA1167" s="54">
        <v>1981</v>
      </c>
      <c r="AB1167" s="54">
        <v>17</v>
      </c>
      <c r="AC1167" s="3">
        <v>150</v>
      </c>
      <c r="AD1167" s="3">
        <v>1984</v>
      </c>
      <c r="AE1167" s="3">
        <v>17</v>
      </c>
      <c r="AF1167" s="54">
        <v>181</v>
      </c>
      <c r="AG1167" s="54">
        <v>1996</v>
      </c>
      <c r="AH1167" s="54">
        <v>20</v>
      </c>
      <c r="AI1167" s="3">
        <v>150</v>
      </c>
      <c r="AJ1167" s="3">
        <v>1969</v>
      </c>
      <c r="AK1167" s="3">
        <v>8</v>
      </c>
      <c r="AL1167" s="54">
        <v>190</v>
      </c>
      <c r="AM1167" s="54">
        <v>2016</v>
      </c>
      <c r="AN1167" s="54">
        <v>18</v>
      </c>
      <c r="AO1167" s="3">
        <v>166</v>
      </c>
      <c r="AP1167" s="3">
        <v>1979</v>
      </c>
      <c r="AQ1167" s="3">
        <v>20</v>
      </c>
    </row>
    <row r="1168" spans="1:43" x14ac:dyDescent="0.25">
      <c r="A1168" s="3">
        <v>32060060</v>
      </c>
      <c r="B1168" s="3" t="s">
        <v>3754</v>
      </c>
      <c r="C1168" s="3">
        <v>3.7382278000000002</v>
      </c>
      <c r="D1168" s="3">
        <v>-73.835247199999998</v>
      </c>
      <c r="E1168" s="3">
        <v>546</v>
      </c>
      <c r="F1168" s="3" t="s">
        <v>285</v>
      </c>
      <c r="G1168" s="3" t="s">
        <v>95</v>
      </c>
      <c r="H1168" s="54">
        <v>136</v>
      </c>
      <c r="I1168" s="54">
        <v>1997</v>
      </c>
      <c r="J1168" s="54">
        <v>10</v>
      </c>
      <c r="K1168" s="3">
        <v>123</v>
      </c>
      <c r="L1168" s="3">
        <v>2005</v>
      </c>
      <c r="M1168" s="3">
        <v>8</v>
      </c>
      <c r="N1168" s="54">
        <v>172</v>
      </c>
      <c r="O1168" s="54">
        <v>2022</v>
      </c>
      <c r="P1168" s="54">
        <v>5</v>
      </c>
      <c r="Q1168" s="3">
        <v>190</v>
      </c>
      <c r="R1168" s="3">
        <v>2021</v>
      </c>
      <c r="S1168" s="3">
        <v>29</v>
      </c>
      <c r="T1168" s="54">
        <v>250</v>
      </c>
      <c r="U1168" s="54">
        <v>2002</v>
      </c>
      <c r="V1168" s="54">
        <v>28</v>
      </c>
      <c r="W1168" s="3">
        <v>162</v>
      </c>
      <c r="X1168" s="3">
        <v>2013</v>
      </c>
      <c r="Y1168" s="3">
        <v>11</v>
      </c>
      <c r="Z1168" s="54">
        <v>173</v>
      </c>
      <c r="AA1168" s="54">
        <v>1981</v>
      </c>
      <c r="AB1168" s="54">
        <v>17</v>
      </c>
      <c r="AC1168" s="3">
        <v>147</v>
      </c>
      <c r="AD1168" s="3">
        <v>2020</v>
      </c>
      <c r="AE1168" s="3">
        <v>22</v>
      </c>
      <c r="AF1168" s="54">
        <v>140</v>
      </c>
      <c r="AG1168" s="54">
        <v>1998</v>
      </c>
      <c r="AH1168" s="54">
        <v>18</v>
      </c>
      <c r="AI1168" s="3">
        <v>161</v>
      </c>
      <c r="AJ1168" s="3">
        <v>1980</v>
      </c>
      <c r="AK1168" s="3">
        <v>5</v>
      </c>
      <c r="AL1168" s="54">
        <v>165</v>
      </c>
      <c r="AM1168" s="54">
        <v>2023</v>
      </c>
      <c r="AN1168" s="54">
        <v>3</v>
      </c>
      <c r="AO1168" s="3">
        <v>141</v>
      </c>
      <c r="AP1168" s="3">
        <v>2016</v>
      </c>
      <c r="AQ1168" s="3">
        <v>29</v>
      </c>
    </row>
    <row r="1169" spans="1:43" x14ac:dyDescent="0.25">
      <c r="A1169" s="3">
        <v>32060090</v>
      </c>
      <c r="B1169" s="3" t="s">
        <v>3755</v>
      </c>
      <c r="C1169" s="3">
        <v>3.5552899999999998</v>
      </c>
      <c r="D1169" s="3">
        <v>-74.039581999999996</v>
      </c>
      <c r="E1169" s="3">
        <v>756</v>
      </c>
      <c r="F1169" s="3" t="s">
        <v>2043</v>
      </c>
      <c r="G1169" s="3" t="s">
        <v>95</v>
      </c>
      <c r="H1169" s="54">
        <v>86</v>
      </c>
      <c r="I1169" s="54">
        <v>1995</v>
      </c>
      <c r="J1169" s="54">
        <v>19</v>
      </c>
      <c r="K1169" s="3">
        <v>150</v>
      </c>
      <c r="L1169" s="3">
        <v>2000</v>
      </c>
      <c r="M1169" s="3">
        <v>21</v>
      </c>
      <c r="N1169" s="54">
        <v>136</v>
      </c>
      <c r="O1169" s="54">
        <v>1994</v>
      </c>
      <c r="P1169" s="54">
        <v>21</v>
      </c>
      <c r="Q1169" s="3">
        <v>208.5</v>
      </c>
      <c r="R1169" s="3">
        <v>1993</v>
      </c>
      <c r="S1169" s="3">
        <v>10</v>
      </c>
      <c r="T1169" s="54">
        <v>287</v>
      </c>
      <c r="U1169" s="54">
        <v>1992</v>
      </c>
      <c r="V1169" s="54">
        <v>6</v>
      </c>
      <c r="W1169" s="3">
        <v>248</v>
      </c>
      <c r="X1169" s="3">
        <v>1996</v>
      </c>
      <c r="Y1169" s="3">
        <v>19</v>
      </c>
      <c r="Z1169" s="54">
        <v>141</v>
      </c>
      <c r="AA1169" s="54">
        <v>2019</v>
      </c>
      <c r="AB1169" s="54">
        <v>18</v>
      </c>
      <c r="AC1169" s="3">
        <v>156.5</v>
      </c>
      <c r="AD1169" s="3">
        <v>1989</v>
      </c>
      <c r="AE1169" s="3">
        <v>14</v>
      </c>
      <c r="AF1169" s="54">
        <v>145</v>
      </c>
      <c r="AG1169" s="54">
        <v>1998</v>
      </c>
      <c r="AH1169" s="54">
        <v>7</v>
      </c>
      <c r="AI1169" s="3">
        <v>186</v>
      </c>
      <c r="AJ1169" s="3">
        <v>1997</v>
      </c>
      <c r="AK1169" s="3">
        <v>2</v>
      </c>
      <c r="AL1169" s="54">
        <v>168</v>
      </c>
      <c r="AM1169" s="54">
        <v>1995</v>
      </c>
      <c r="AN1169" s="54">
        <v>7</v>
      </c>
      <c r="AO1169" s="3">
        <v>135</v>
      </c>
      <c r="AP1169" s="3">
        <v>2012</v>
      </c>
      <c r="AQ1169" s="3">
        <v>24</v>
      </c>
    </row>
    <row r="1170" spans="1:43" x14ac:dyDescent="0.25">
      <c r="A1170" s="3">
        <v>32060100</v>
      </c>
      <c r="B1170" s="3" t="s">
        <v>3756</v>
      </c>
      <c r="C1170" s="3">
        <v>3.7925800000000001</v>
      </c>
      <c r="D1170" s="3">
        <v>-73.922420000000002</v>
      </c>
      <c r="E1170" s="3">
        <v>673</v>
      </c>
      <c r="F1170" s="3" t="s">
        <v>309</v>
      </c>
      <c r="G1170" s="3" t="s">
        <v>95</v>
      </c>
      <c r="H1170" s="54">
        <v>170</v>
      </c>
      <c r="I1170" s="54">
        <v>2015</v>
      </c>
      <c r="J1170" s="54">
        <v>31</v>
      </c>
      <c r="K1170" s="3">
        <v>160</v>
      </c>
      <c r="L1170" s="3">
        <v>2017</v>
      </c>
      <c r="M1170" s="3">
        <v>21</v>
      </c>
      <c r="N1170" s="54">
        <v>138</v>
      </c>
      <c r="O1170" s="54">
        <v>2010</v>
      </c>
      <c r="P1170" s="54">
        <v>19</v>
      </c>
      <c r="Q1170" s="3">
        <v>196</v>
      </c>
      <c r="R1170" s="3">
        <v>2019</v>
      </c>
      <c r="S1170" s="3">
        <v>14</v>
      </c>
      <c r="T1170" s="54">
        <v>180</v>
      </c>
      <c r="U1170" s="54">
        <v>2014</v>
      </c>
      <c r="V1170" s="54">
        <v>17</v>
      </c>
      <c r="W1170" s="3">
        <v>137</v>
      </c>
      <c r="X1170" s="3">
        <v>2002</v>
      </c>
      <c r="Y1170" s="3">
        <v>8</v>
      </c>
      <c r="Z1170" s="54">
        <v>140</v>
      </c>
      <c r="AA1170" s="54">
        <v>2020</v>
      </c>
      <c r="AB1170" s="54">
        <v>24</v>
      </c>
      <c r="AC1170" s="3">
        <v>150</v>
      </c>
      <c r="AD1170" s="3">
        <v>2024</v>
      </c>
      <c r="AE1170" s="3">
        <v>25</v>
      </c>
      <c r="AF1170" s="54">
        <v>135</v>
      </c>
      <c r="AG1170" s="54">
        <v>2006</v>
      </c>
      <c r="AH1170" s="54">
        <v>12</v>
      </c>
      <c r="AI1170" s="3">
        <v>155</v>
      </c>
      <c r="AJ1170" s="3">
        <v>2013</v>
      </c>
      <c r="AK1170" s="3">
        <v>1</v>
      </c>
      <c r="AL1170" s="54">
        <v>193</v>
      </c>
      <c r="AM1170" s="54">
        <v>2013</v>
      </c>
      <c r="AN1170" s="54">
        <v>20</v>
      </c>
      <c r="AO1170" s="3">
        <v>150</v>
      </c>
      <c r="AP1170" s="3">
        <v>2011</v>
      </c>
      <c r="AQ1170" s="3">
        <v>4</v>
      </c>
    </row>
    <row r="1171" spans="1:43" x14ac:dyDescent="0.25">
      <c r="A1171" s="3">
        <v>32070010</v>
      </c>
      <c r="B1171" s="3" t="s">
        <v>3757</v>
      </c>
      <c r="C1171" s="3">
        <v>3.2164169999999999</v>
      </c>
      <c r="D1171" s="3">
        <v>-73.794194000000005</v>
      </c>
      <c r="E1171" s="3">
        <v>320</v>
      </c>
      <c r="F1171" s="3" t="s">
        <v>315</v>
      </c>
      <c r="G1171" s="3" t="s">
        <v>95</v>
      </c>
      <c r="H1171" s="54">
        <v>79</v>
      </c>
      <c r="I1171" s="54">
        <v>2021</v>
      </c>
      <c r="J1171" s="54">
        <v>8</v>
      </c>
      <c r="K1171" s="3">
        <v>110</v>
      </c>
      <c r="L1171" s="3">
        <v>2010</v>
      </c>
      <c r="M1171" s="3">
        <v>25</v>
      </c>
      <c r="N1171" s="54">
        <v>102</v>
      </c>
      <c r="O1171" s="54">
        <v>1982</v>
      </c>
      <c r="P1171" s="54">
        <v>22</v>
      </c>
      <c r="Q1171" s="3">
        <v>155</v>
      </c>
      <c r="R1171" s="3">
        <v>2021</v>
      </c>
      <c r="S1171" s="3">
        <v>11</v>
      </c>
      <c r="T1171" s="54">
        <v>165</v>
      </c>
      <c r="U1171" s="54">
        <v>1981</v>
      </c>
      <c r="V1171" s="54">
        <v>15</v>
      </c>
      <c r="W1171" s="3">
        <v>130</v>
      </c>
      <c r="X1171" s="3">
        <v>1982</v>
      </c>
      <c r="Y1171" s="3">
        <v>19</v>
      </c>
      <c r="Z1171" s="54">
        <v>156</v>
      </c>
      <c r="AA1171" s="54">
        <v>1980</v>
      </c>
      <c r="AB1171" s="54">
        <v>20</v>
      </c>
      <c r="AC1171" s="3">
        <v>135</v>
      </c>
      <c r="AD1171" s="3">
        <v>1988</v>
      </c>
      <c r="AE1171" s="3">
        <v>29</v>
      </c>
      <c r="AF1171" s="54">
        <v>137</v>
      </c>
      <c r="AG1171" s="54">
        <v>1997</v>
      </c>
      <c r="AH1171" s="54">
        <v>22</v>
      </c>
      <c r="AI1171" s="3">
        <v>150</v>
      </c>
      <c r="AJ1171" s="3">
        <v>1982</v>
      </c>
      <c r="AK1171" s="3">
        <v>10</v>
      </c>
      <c r="AL1171" s="54">
        <v>139</v>
      </c>
      <c r="AM1171" s="54">
        <v>2007</v>
      </c>
      <c r="AN1171" s="54">
        <v>21</v>
      </c>
      <c r="AO1171" s="3">
        <v>117</v>
      </c>
      <c r="AP1171" s="3">
        <v>2012</v>
      </c>
      <c r="AQ1171" s="3">
        <v>22</v>
      </c>
    </row>
    <row r="1172" spans="1:43" x14ac:dyDescent="0.25">
      <c r="A1172" s="3">
        <v>32070020</v>
      </c>
      <c r="B1172" s="3" t="s">
        <v>3758</v>
      </c>
      <c r="C1172" s="3">
        <v>3.3183083</v>
      </c>
      <c r="D1172" s="3">
        <v>-73.529200000000003</v>
      </c>
      <c r="E1172" s="3">
        <v>249</v>
      </c>
      <c r="F1172" s="3" t="s">
        <v>319</v>
      </c>
      <c r="G1172" s="3" t="s">
        <v>95</v>
      </c>
      <c r="H1172" s="54">
        <v>99</v>
      </c>
      <c r="I1172" s="54">
        <v>1998</v>
      </c>
      <c r="J1172" s="54">
        <v>9</v>
      </c>
      <c r="K1172" s="3">
        <v>69</v>
      </c>
      <c r="L1172" s="3">
        <v>1996</v>
      </c>
      <c r="M1172" s="3">
        <v>18</v>
      </c>
      <c r="N1172" s="54">
        <v>123</v>
      </c>
      <c r="O1172" s="54">
        <v>1998</v>
      </c>
      <c r="P1172" s="54">
        <v>31</v>
      </c>
      <c r="Q1172" s="3">
        <v>165</v>
      </c>
      <c r="R1172" s="3">
        <v>1995</v>
      </c>
      <c r="S1172" s="3">
        <v>21</v>
      </c>
      <c r="T1172" s="54">
        <v>137</v>
      </c>
      <c r="U1172" s="54">
        <v>2002</v>
      </c>
      <c r="V1172" s="54">
        <v>27</v>
      </c>
      <c r="W1172" s="3">
        <v>162</v>
      </c>
      <c r="X1172" s="3">
        <v>2010</v>
      </c>
      <c r="Y1172" s="3">
        <v>2</v>
      </c>
      <c r="Z1172" s="54">
        <v>120</v>
      </c>
      <c r="AA1172" s="54">
        <v>2018</v>
      </c>
      <c r="AB1172" s="54">
        <v>28</v>
      </c>
      <c r="AC1172" s="3">
        <v>142.5</v>
      </c>
      <c r="AD1172" s="3">
        <v>1990</v>
      </c>
      <c r="AE1172" s="3">
        <v>16</v>
      </c>
      <c r="AF1172" s="54">
        <v>150</v>
      </c>
      <c r="AG1172" s="54">
        <v>1983</v>
      </c>
      <c r="AH1172" s="54">
        <v>21</v>
      </c>
      <c r="AI1172" s="3">
        <v>200</v>
      </c>
      <c r="AJ1172" s="3">
        <v>1983</v>
      </c>
      <c r="AK1172" s="3">
        <v>24</v>
      </c>
      <c r="AL1172" s="54">
        <v>138</v>
      </c>
      <c r="AM1172" s="54">
        <v>2012</v>
      </c>
      <c r="AN1172" s="54">
        <v>16</v>
      </c>
      <c r="AO1172" s="3">
        <v>99</v>
      </c>
      <c r="AP1172" s="3">
        <v>1999</v>
      </c>
      <c r="AQ1172" s="3">
        <v>10</v>
      </c>
    </row>
    <row r="1173" spans="1:43" x14ac:dyDescent="0.25">
      <c r="A1173" s="3">
        <v>32070030</v>
      </c>
      <c r="B1173" s="3" t="s">
        <v>3759</v>
      </c>
      <c r="C1173" s="3">
        <v>3.2522099999999998</v>
      </c>
      <c r="D1173" s="3">
        <v>-73.813109999999995</v>
      </c>
      <c r="E1173" s="3">
        <v>339</v>
      </c>
      <c r="F1173" s="3" t="s">
        <v>315</v>
      </c>
      <c r="G1173" s="3" t="s">
        <v>95</v>
      </c>
      <c r="H1173" s="54">
        <v>74</v>
      </c>
      <c r="I1173" s="54">
        <v>2015</v>
      </c>
      <c r="J1173" s="54">
        <v>22</v>
      </c>
      <c r="K1173" s="3">
        <v>83</v>
      </c>
      <c r="L1173" s="3">
        <v>1981</v>
      </c>
      <c r="M1173" s="3">
        <v>17</v>
      </c>
      <c r="N1173" s="54">
        <v>108</v>
      </c>
      <c r="O1173" s="54">
        <v>2001</v>
      </c>
      <c r="P1173" s="54">
        <v>6</v>
      </c>
      <c r="Q1173" s="3">
        <v>183</v>
      </c>
      <c r="R1173" s="3">
        <v>2021</v>
      </c>
      <c r="S1173" s="3">
        <v>11</v>
      </c>
      <c r="T1173" s="54">
        <v>153</v>
      </c>
      <c r="U1173" s="54">
        <v>2011</v>
      </c>
      <c r="V1173" s="54">
        <v>14</v>
      </c>
      <c r="W1173" s="3">
        <v>140</v>
      </c>
      <c r="X1173" s="3">
        <v>1981</v>
      </c>
      <c r="Y1173" s="3">
        <v>20</v>
      </c>
      <c r="Z1173" s="54">
        <v>160</v>
      </c>
      <c r="AA1173" s="54">
        <v>2011</v>
      </c>
      <c r="AB1173" s="54">
        <v>19</v>
      </c>
      <c r="AC1173" s="3">
        <v>135</v>
      </c>
      <c r="AD1173" s="3">
        <v>1985</v>
      </c>
      <c r="AE1173" s="3">
        <v>16</v>
      </c>
      <c r="AF1173" s="54">
        <v>108</v>
      </c>
      <c r="AG1173" s="54">
        <v>2001</v>
      </c>
      <c r="AH1173" s="54">
        <v>13</v>
      </c>
      <c r="AI1173" s="3">
        <v>135</v>
      </c>
      <c r="AJ1173" s="3">
        <v>2009</v>
      </c>
      <c r="AK1173" s="3">
        <v>24</v>
      </c>
      <c r="AL1173" s="54">
        <v>152</v>
      </c>
      <c r="AM1173" s="54">
        <v>1980</v>
      </c>
      <c r="AN1173" s="54">
        <v>3</v>
      </c>
      <c r="AO1173" s="3">
        <v>93</v>
      </c>
      <c r="AP1173" s="3">
        <v>1985</v>
      </c>
      <c r="AQ1173" s="3">
        <v>2</v>
      </c>
    </row>
    <row r="1174" spans="1:43" x14ac:dyDescent="0.25">
      <c r="A1174" s="3">
        <v>32070040</v>
      </c>
      <c r="B1174" s="3" t="s">
        <v>3760</v>
      </c>
      <c r="C1174" s="3">
        <v>2.9761899999999999</v>
      </c>
      <c r="D1174" s="3">
        <v>-73.67501</v>
      </c>
      <c r="E1174" s="3">
        <v>246</v>
      </c>
      <c r="F1174" s="3" t="s">
        <v>306</v>
      </c>
      <c r="G1174" s="3" t="s">
        <v>95</v>
      </c>
      <c r="H1174" s="54">
        <v>99</v>
      </c>
      <c r="I1174" s="54">
        <v>2011</v>
      </c>
      <c r="J1174" s="54">
        <v>9</v>
      </c>
      <c r="K1174" s="3">
        <v>110</v>
      </c>
      <c r="L1174" s="3">
        <v>2024</v>
      </c>
      <c r="M1174" s="3">
        <v>3</v>
      </c>
      <c r="N1174" s="54">
        <v>118</v>
      </c>
      <c r="O1174" s="54">
        <v>2023</v>
      </c>
      <c r="P1174" s="54">
        <v>11</v>
      </c>
      <c r="Q1174" s="3">
        <v>168</v>
      </c>
      <c r="R1174" s="3">
        <v>1988</v>
      </c>
      <c r="S1174" s="3">
        <v>12</v>
      </c>
      <c r="T1174" s="54">
        <v>116</v>
      </c>
      <c r="U1174" s="54">
        <v>2012</v>
      </c>
      <c r="V1174" s="54">
        <v>26</v>
      </c>
      <c r="W1174" s="3">
        <v>165.2</v>
      </c>
      <c r="X1174" s="3">
        <v>1997</v>
      </c>
      <c r="Y1174" s="3">
        <v>5</v>
      </c>
      <c r="Z1174" s="54">
        <v>149</v>
      </c>
      <c r="AA1174" s="54">
        <v>1979</v>
      </c>
      <c r="AB1174" s="54">
        <v>15</v>
      </c>
      <c r="AC1174" s="3">
        <v>100</v>
      </c>
      <c r="AD1174" s="3">
        <v>1989</v>
      </c>
      <c r="AE1174" s="3">
        <v>23</v>
      </c>
      <c r="AF1174" s="54">
        <v>136</v>
      </c>
      <c r="AG1174" s="54">
        <v>2025</v>
      </c>
      <c r="AH1174" s="54">
        <v>19</v>
      </c>
      <c r="AI1174" s="3">
        <v>134</v>
      </c>
      <c r="AJ1174" s="3">
        <v>2000</v>
      </c>
      <c r="AK1174" s="3">
        <v>11</v>
      </c>
      <c r="AL1174" s="54">
        <v>204</v>
      </c>
      <c r="AM1174" s="54">
        <v>2024</v>
      </c>
      <c r="AN1174" s="54">
        <v>8</v>
      </c>
      <c r="AO1174" s="3">
        <v>99</v>
      </c>
      <c r="AP1174" s="3">
        <v>2010</v>
      </c>
      <c r="AQ1174" s="3">
        <v>25</v>
      </c>
    </row>
    <row r="1175" spans="1:43" x14ac:dyDescent="0.25">
      <c r="A1175" s="3">
        <v>32070060</v>
      </c>
      <c r="B1175" s="3" t="s">
        <v>3761</v>
      </c>
      <c r="C1175" s="3">
        <v>3.4588890000000001</v>
      </c>
      <c r="D1175" s="3">
        <v>-73.614720000000005</v>
      </c>
      <c r="E1175" s="3">
        <v>297</v>
      </c>
      <c r="F1175" s="3" t="s">
        <v>319</v>
      </c>
      <c r="G1175" s="3" t="s">
        <v>95</v>
      </c>
      <c r="H1175" s="54">
        <v>72</v>
      </c>
      <c r="I1175" s="54">
        <v>2006</v>
      </c>
      <c r="J1175" s="54">
        <v>28</v>
      </c>
      <c r="K1175" s="3">
        <v>141</v>
      </c>
      <c r="L1175" s="3">
        <v>1996</v>
      </c>
      <c r="M1175" s="3">
        <v>1</v>
      </c>
      <c r="N1175" s="54">
        <v>130</v>
      </c>
      <c r="O1175" s="54">
        <v>2025</v>
      </c>
      <c r="P1175" s="54">
        <v>13</v>
      </c>
      <c r="Q1175" s="3">
        <v>201</v>
      </c>
      <c r="R1175" s="3">
        <v>2016</v>
      </c>
      <c r="S1175" s="3">
        <v>3</v>
      </c>
      <c r="T1175" s="54">
        <v>150</v>
      </c>
      <c r="U1175" s="54">
        <v>2022</v>
      </c>
      <c r="V1175" s="54">
        <v>6</v>
      </c>
      <c r="W1175" s="3">
        <v>140</v>
      </c>
      <c r="X1175" s="3">
        <v>2013</v>
      </c>
      <c r="Y1175" s="3">
        <v>10</v>
      </c>
      <c r="Z1175" s="54">
        <v>236</v>
      </c>
      <c r="AA1175" s="54">
        <v>1996</v>
      </c>
      <c r="AB1175" s="54">
        <v>29</v>
      </c>
      <c r="AC1175" s="3">
        <v>120</v>
      </c>
      <c r="AD1175" s="3">
        <v>1987</v>
      </c>
      <c r="AE1175" s="3">
        <v>9</v>
      </c>
      <c r="AF1175" s="54">
        <v>135</v>
      </c>
      <c r="AG1175" s="54">
        <v>1991</v>
      </c>
      <c r="AH1175" s="54">
        <v>23</v>
      </c>
      <c r="AI1175" s="3">
        <v>140</v>
      </c>
      <c r="AJ1175" s="3">
        <v>2016</v>
      </c>
      <c r="AK1175" s="3">
        <v>1</v>
      </c>
      <c r="AL1175" s="54">
        <v>150</v>
      </c>
      <c r="AM1175" s="54">
        <v>2014</v>
      </c>
      <c r="AN1175" s="54">
        <v>6</v>
      </c>
      <c r="AO1175" s="3">
        <v>153</v>
      </c>
      <c r="AP1175" s="3">
        <v>2012</v>
      </c>
      <c r="AQ1175" s="3">
        <v>22</v>
      </c>
    </row>
    <row r="1176" spans="1:43" x14ac:dyDescent="0.25">
      <c r="A1176" s="3">
        <v>32070080</v>
      </c>
      <c r="B1176" s="3" t="s">
        <v>3762</v>
      </c>
      <c r="C1176" s="3">
        <v>3.0872670000000002</v>
      </c>
      <c r="D1176" s="3">
        <v>-73.225853999999998</v>
      </c>
      <c r="E1176" s="3">
        <v>223</v>
      </c>
      <c r="F1176" s="3" t="s">
        <v>2046</v>
      </c>
      <c r="G1176" s="3" t="s">
        <v>95</v>
      </c>
      <c r="H1176" s="54">
        <v>102</v>
      </c>
      <c r="I1176" s="54">
        <v>1984</v>
      </c>
      <c r="J1176" s="54">
        <v>15</v>
      </c>
      <c r="K1176" s="3">
        <v>115</v>
      </c>
      <c r="L1176" s="3">
        <v>2004</v>
      </c>
      <c r="M1176" s="3">
        <v>24</v>
      </c>
      <c r="N1176" s="54">
        <v>112</v>
      </c>
      <c r="O1176" s="54">
        <v>2019</v>
      </c>
      <c r="P1176" s="54">
        <v>29</v>
      </c>
      <c r="Q1176" s="3">
        <v>135</v>
      </c>
      <c r="R1176" s="3">
        <v>2024</v>
      </c>
      <c r="S1176" s="3">
        <v>21</v>
      </c>
      <c r="T1176" s="54">
        <v>135</v>
      </c>
      <c r="U1176" s="54">
        <v>2008</v>
      </c>
      <c r="V1176" s="54">
        <v>2</v>
      </c>
      <c r="W1176" s="3">
        <v>132</v>
      </c>
      <c r="X1176" s="3">
        <v>2009</v>
      </c>
      <c r="Y1176" s="3">
        <v>2</v>
      </c>
      <c r="Z1176" s="54">
        <v>127</v>
      </c>
      <c r="AA1176" s="54">
        <v>2013</v>
      </c>
      <c r="AB1176" s="54">
        <v>23</v>
      </c>
      <c r="AC1176" s="3">
        <v>98</v>
      </c>
      <c r="AD1176" s="3">
        <v>2007</v>
      </c>
      <c r="AE1176" s="3">
        <v>14</v>
      </c>
      <c r="AF1176" s="54">
        <v>106</v>
      </c>
      <c r="AG1176" s="54">
        <v>2001</v>
      </c>
      <c r="AH1176" s="54">
        <v>12</v>
      </c>
      <c r="AI1176" s="3">
        <v>123</v>
      </c>
      <c r="AJ1176" s="3">
        <v>2023</v>
      </c>
      <c r="AK1176" s="3">
        <v>9</v>
      </c>
      <c r="AL1176" s="54">
        <v>135</v>
      </c>
      <c r="AM1176" s="54">
        <v>2012</v>
      </c>
      <c r="AN1176" s="54">
        <v>4</v>
      </c>
      <c r="AO1176" s="3">
        <v>94</v>
      </c>
      <c r="AP1176" s="3">
        <v>2003</v>
      </c>
      <c r="AQ1176" s="3">
        <v>2</v>
      </c>
    </row>
    <row r="1177" spans="1:43" x14ac:dyDescent="0.25">
      <c r="A1177" s="3">
        <v>32070090</v>
      </c>
      <c r="B1177" s="3" t="s">
        <v>3763</v>
      </c>
      <c r="C1177" s="3">
        <v>3.2560229999999999</v>
      </c>
      <c r="D1177" s="3">
        <v>-73.905978000000005</v>
      </c>
      <c r="E1177" s="3">
        <v>353</v>
      </c>
      <c r="F1177" s="3" t="s">
        <v>315</v>
      </c>
      <c r="G1177" s="3" t="s">
        <v>95</v>
      </c>
      <c r="H1177" s="54">
        <v>87</v>
      </c>
      <c r="I1177" s="54">
        <v>2002</v>
      </c>
      <c r="J1177" s="54">
        <v>7</v>
      </c>
      <c r="K1177" s="3">
        <v>105.5</v>
      </c>
      <c r="L1177" s="3">
        <v>1984</v>
      </c>
      <c r="M1177" s="3">
        <v>21</v>
      </c>
      <c r="N1177" s="54">
        <v>130</v>
      </c>
      <c r="O1177" s="54">
        <v>2010</v>
      </c>
      <c r="P1177" s="54">
        <v>16</v>
      </c>
      <c r="Q1177" s="3">
        <v>156</v>
      </c>
      <c r="R1177" s="3">
        <v>2018</v>
      </c>
      <c r="S1177" s="3">
        <v>18</v>
      </c>
      <c r="T1177" s="54">
        <v>152</v>
      </c>
      <c r="U1177" s="54">
        <v>2011</v>
      </c>
      <c r="V1177" s="54">
        <v>3</v>
      </c>
      <c r="W1177" s="3">
        <v>146</v>
      </c>
      <c r="X1177" s="3">
        <v>1988</v>
      </c>
      <c r="Y1177" s="3">
        <v>30</v>
      </c>
      <c r="Z1177" s="54">
        <v>167</v>
      </c>
      <c r="AA1177" s="54">
        <v>2011</v>
      </c>
      <c r="AB1177" s="54">
        <v>4</v>
      </c>
      <c r="AC1177" s="3">
        <v>135</v>
      </c>
      <c r="AD1177" s="3">
        <v>1992</v>
      </c>
      <c r="AE1177" s="3">
        <v>19</v>
      </c>
      <c r="AF1177" s="54">
        <v>125</v>
      </c>
      <c r="AG1177" s="54">
        <v>1999</v>
      </c>
      <c r="AH1177" s="54">
        <v>13</v>
      </c>
      <c r="AI1177" s="3">
        <v>136</v>
      </c>
      <c r="AJ1177" s="3">
        <v>1987</v>
      </c>
      <c r="AK1177" s="3">
        <v>27</v>
      </c>
      <c r="AL1177" s="54">
        <v>134</v>
      </c>
      <c r="AM1177" s="54">
        <v>1996</v>
      </c>
      <c r="AN1177" s="54">
        <v>10</v>
      </c>
      <c r="AO1177" s="3">
        <v>150</v>
      </c>
      <c r="AP1177" s="3">
        <v>2016</v>
      </c>
      <c r="AQ1177" s="3">
        <v>29</v>
      </c>
    </row>
    <row r="1178" spans="1:43" x14ac:dyDescent="0.25">
      <c r="A1178" s="3">
        <v>32070100</v>
      </c>
      <c r="B1178" s="3" t="s">
        <v>3764</v>
      </c>
      <c r="C1178" s="3">
        <v>3.3775900000000001</v>
      </c>
      <c r="D1178" s="3">
        <v>-73.876940000000005</v>
      </c>
      <c r="E1178" s="3">
        <v>448</v>
      </c>
      <c r="F1178" s="3" t="s">
        <v>315</v>
      </c>
      <c r="G1178" s="3" t="s">
        <v>95</v>
      </c>
      <c r="H1178" s="54">
        <v>112</v>
      </c>
      <c r="I1178" s="54">
        <v>2015</v>
      </c>
      <c r="J1178" s="54">
        <v>17</v>
      </c>
      <c r="K1178" s="3">
        <v>110.7</v>
      </c>
      <c r="L1178" s="3">
        <v>1984</v>
      </c>
      <c r="M1178" s="3">
        <v>23</v>
      </c>
      <c r="N1178" s="54">
        <v>115</v>
      </c>
      <c r="O1178" s="54">
        <v>2007</v>
      </c>
      <c r="P1178" s="54">
        <v>24</v>
      </c>
      <c r="Q1178" s="3">
        <v>168</v>
      </c>
      <c r="R1178" s="3">
        <v>2020</v>
      </c>
      <c r="S1178" s="3">
        <v>1</v>
      </c>
      <c r="T1178" s="54">
        <v>129</v>
      </c>
      <c r="U1178" s="54">
        <v>1990</v>
      </c>
      <c r="V1178" s="54">
        <v>29</v>
      </c>
      <c r="W1178" s="3">
        <v>165</v>
      </c>
      <c r="X1178" s="3">
        <v>2004</v>
      </c>
      <c r="Y1178" s="3">
        <v>20</v>
      </c>
      <c r="Z1178" s="54">
        <v>125</v>
      </c>
      <c r="AA1178" s="54">
        <v>1996</v>
      </c>
      <c r="AB1178" s="54">
        <v>29</v>
      </c>
      <c r="AC1178" s="3">
        <v>136</v>
      </c>
      <c r="AD1178" s="3">
        <v>1992</v>
      </c>
      <c r="AE1178" s="3">
        <v>11</v>
      </c>
      <c r="AF1178" s="54">
        <v>174</v>
      </c>
      <c r="AG1178" s="54">
        <v>2013</v>
      </c>
      <c r="AH1178" s="54">
        <v>17</v>
      </c>
      <c r="AI1178" s="3">
        <v>147</v>
      </c>
      <c r="AJ1178" s="3">
        <v>1989</v>
      </c>
      <c r="AK1178" s="3">
        <v>4</v>
      </c>
      <c r="AL1178" s="54">
        <v>165</v>
      </c>
      <c r="AM1178" s="54">
        <v>2014</v>
      </c>
      <c r="AN1178" s="54">
        <v>14</v>
      </c>
      <c r="AO1178" s="3">
        <v>103</v>
      </c>
      <c r="AP1178" s="3">
        <v>2012</v>
      </c>
      <c r="AQ1178" s="3">
        <v>22</v>
      </c>
    </row>
    <row r="1179" spans="1:43" x14ac:dyDescent="0.25">
      <c r="A1179" s="3">
        <v>32070110</v>
      </c>
      <c r="B1179" s="3" t="s">
        <v>3765</v>
      </c>
      <c r="C1179" s="3">
        <v>3.47071</v>
      </c>
      <c r="D1179" s="3">
        <v>-73.861850000000004</v>
      </c>
      <c r="E1179" s="3">
        <v>422</v>
      </c>
      <c r="F1179" s="3" t="s">
        <v>343</v>
      </c>
      <c r="G1179" s="3" t="s">
        <v>95</v>
      </c>
      <c r="H1179" s="54">
        <v>76</v>
      </c>
      <c r="I1179" s="54">
        <v>2006</v>
      </c>
      <c r="J1179" s="54">
        <v>4</v>
      </c>
      <c r="K1179" s="3">
        <v>95</v>
      </c>
      <c r="L1179" s="3">
        <v>1998</v>
      </c>
      <c r="M1179" s="3">
        <v>12</v>
      </c>
      <c r="N1179" s="54">
        <v>132</v>
      </c>
      <c r="O1179" s="54">
        <v>2003</v>
      </c>
      <c r="P1179" s="54">
        <v>16</v>
      </c>
      <c r="Q1179" s="3">
        <v>157</v>
      </c>
      <c r="R1179" s="3">
        <v>2016</v>
      </c>
      <c r="S1179" s="3">
        <v>3</v>
      </c>
      <c r="T1179" s="54">
        <v>135</v>
      </c>
      <c r="U1179" s="54">
        <v>1997</v>
      </c>
      <c r="V1179" s="54">
        <v>26</v>
      </c>
      <c r="W1179" s="3">
        <v>133</v>
      </c>
      <c r="X1179" s="3">
        <v>1996</v>
      </c>
      <c r="Y1179" s="3">
        <v>19</v>
      </c>
      <c r="Z1179" s="54">
        <v>137</v>
      </c>
      <c r="AA1179" s="54">
        <v>1996</v>
      </c>
      <c r="AB1179" s="54">
        <v>29</v>
      </c>
      <c r="AC1179" s="3">
        <v>142</v>
      </c>
      <c r="AD1179" s="3">
        <v>1989</v>
      </c>
      <c r="AE1179" s="3">
        <v>8</v>
      </c>
      <c r="AF1179" s="54">
        <v>172</v>
      </c>
      <c r="AG1179" s="54">
        <v>2025</v>
      </c>
      <c r="AH1179" s="54">
        <v>19</v>
      </c>
      <c r="AI1179" s="3">
        <v>110</v>
      </c>
      <c r="AJ1179" s="3">
        <v>2007</v>
      </c>
      <c r="AK1179" s="3">
        <v>17</v>
      </c>
      <c r="AL1179" s="54">
        <v>224</v>
      </c>
      <c r="AM1179" s="54">
        <v>2014</v>
      </c>
      <c r="AN1179" s="54">
        <v>14</v>
      </c>
      <c r="AO1179" s="3">
        <v>112</v>
      </c>
      <c r="AP1179" s="3">
        <v>2012</v>
      </c>
      <c r="AQ1179" s="3">
        <v>22</v>
      </c>
    </row>
    <row r="1180" spans="1:43" x14ac:dyDescent="0.25">
      <c r="A1180" s="3">
        <v>32070120</v>
      </c>
      <c r="B1180" s="3" t="s">
        <v>3766</v>
      </c>
      <c r="C1180" s="3">
        <v>3.4565600000000001</v>
      </c>
      <c r="D1180" s="3">
        <v>-74.029970000000006</v>
      </c>
      <c r="E1180" s="3">
        <v>868</v>
      </c>
      <c r="F1180" s="3" t="s">
        <v>315</v>
      </c>
      <c r="G1180" s="3" t="s">
        <v>95</v>
      </c>
      <c r="H1180" s="54">
        <v>109</v>
      </c>
      <c r="I1180" s="54">
        <v>2015</v>
      </c>
      <c r="J1180" s="54">
        <v>31</v>
      </c>
      <c r="K1180" s="3">
        <v>80</v>
      </c>
      <c r="L1180" s="3">
        <v>1998</v>
      </c>
      <c r="M1180" s="3">
        <v>16</v>
      </c>
      <c r="N1180" s="54">
        <v>136</v>
      </c>
      <c r="O1180" s="54">
        <v>2020</v>
      </c>
      <c r="P1180" s="54">
        <v>13</v>
      </c>
      <c r="Q1180" s="3">
        <v>150</v>
      </c>
      <c r="R1180" s="3">
        <v>2009</v>
      </c>
      <c r="S1180" s="3">
        <v>7</v>
      </c>
      <c r="T1180" s="54">
        <v>150</v>
      </c>
      <c r="U1180" s="54">
        <v>2005</v>
      </c>
      <c r="V1180" s="54">
        <v>15</v>
      </c>
      <c r="W1180" s="3">
        <v>137</v>
      </c>
      <c r="X1180" s="3">
        <v>2024</v>
      </c>
      <c r="Y1180" s="3">
        <v>26</v>
      </c>
      <c r="Z1180" s="54">
        <v>170.1</v>
      </c>
      <c r="AA1180" s="54">
        <v>1997</v>
      </c>
      <c r="AB1180" s="54">
        <v>8</v>
      </c>
      <c r="AC1180" s="3">
        <v>147</v>
      </c>
      <c r="AD1180" s="3">
        <v>2018</v>
      </c>
      <c r="AE1180" s="3">
        <v>4</v>
      </c>
      <c r="AF1180" s="54">
        <v>135</v>
      </c>
      <c r="AG1180" s="54">
        <v>2016</v>
      </c>
      <c r="AH1180" s="54">
        <v>14</v>
      </c>
      <c r="AI1180" s="3">
        <v>109</v>
      </c>
      <c r="AJ1180" s="3">
        <v>2014</v>
      </c>
      <c r="AK1180" s="3">
        <v>12</v>
      </c>
      <c r="AL1180" s="54">
        <v>130</v>
      </c>
      <c r="AM1180" s="54">
        <v>2017</v>
      </c>
      <c r="AN1180" s="54">
        <v>3</v>
      </c>
      <c r="AO1180" s="3">
        <v>90</v>
      </c>
      <c r="AP1180" s="3">
        <v>2014</v>
      </c>
      <c r="AQ1180" s="3">
        <v>12</v>
      </c>
    </row>
    <row r="1181" spans="1:43" x14ac:dyDescent="0.25">
      <c r="A1181" s="3">
        <v>32075050</v>
      </c>
      <c r="B1181" s="3" t="s">
        <v>3767</v>
      </c>
      <c r="C1181" s="3">
        <v>3.38008</v>
      </c>
      <c r="D1181" s="3">
        <v>-74.043000000000006</v>
      </c>
      <c r="E1181" s="3">
        <v>556</v>
      </c>
      <c r="F1181" s="3" t="s">
        <v>307</v>
      </c>
      <c r="G1181" s="3" t="s">
        <v>95</v>
      </c>
      <c r="H1181" s="54">
        <v>79</v>
      </c>
      <c r="I1181" s="54">
        <v>1993</v>
      </c>
      <c r="J1181" s="54">
        <v>2</v>
      </c>
      <c r="K1181" s="3">
        <v>96</v>
      </c>
      <c r="L1181" s="3">
        <v>2005</v>
      </c>
      <c r="M1181" s="3">
        <v>11</v>
      </c>
      <c r="N1181" s="54">
        <v>111</v>
      </c>
      <c r="O1181" s="54">
        <v>2010</v>
      </c>
      <c r="P1181" s="54">
        <v>19</v>
      </c>
      <c r="Q1181" s="3">
        <v>150</v>
      </c>
      <c r="R1181" s="3">
        <v>2005</v>
      </c>
      <c r="S1181" s="3">
        <v>6</v>
      </c>
      <c r="T1181" s="54">
        <v>118</v>
      </c>
      <c r="U1181" s="54">
        <v>1990</v>
      </c>
      <c r="V1181" s="54">
        <v>28</v>
      </c>
      <c r="W1181" s="3">
        <v>148.5</v>
      </c>
      <c r="X1181" s="3">
        <v>1991</v>
      </c>
      <c r="Y1181" s="3">
        <v>8</v>
      </c>
      <c r="Z1181" s="54">
        <v>104</v>
      </c>
      <c r="AA1181" s="54">
        <v>2022</v>
      </c>
      <c r="AB1181" s="54">
        <v>7</v>
      </c>
      <c r="AC1181" s="3">
        <v>145</v>
      </c>
      <c r="AD1181" s="3">
        <v>1989</v>
      </c>
      <c r="AE1181" s="3">
        <v>14</v>
      </c>
      <c r="AF1181" s="54">
        <v>95</v>
      </c>
      <c r="AG1181" s="54">
        <v>2021</v>
      </c>
      <c r="AH1181" s="54">
        <v>11</v>
      </c>
      <c r="AI1181" s="3">
        <v>120.8</v>
      </c>
      <c r="AJ1181" s="3">
        <v>1995</v>
      </c>
      <c r="AK1181" s="3">
        <v>26</v>
      </c>
      <c r="AL1181" s="54">
        <v>114</v>
      </c>
      <c r="AM1181" s="54">
        <v>2017</v>
      </c>
      <c r="AN1181" s="54">
        <v>3</v>
      </c>
      <c r="AO1181" s="3">
        <v>108</v>
      </c>
      <c r="AP1181" s="3">
        <v>2016</v>
      </c>
      <c r="AQ1181" s="3">
        <v>29</v>
      </c>
    </row>
    <row r="1182" spans="1:43" x14ac:dyDescent="0.25">
      <c r="A1182" s="3">
        <v>32080010</v>
      </c>
      <c r="B1182" s="3" t="s">
        <v>3768</v>
      </c>
      <c r="C1182" s="3">
        <v>2.94</v>
      </c>
      <c r="D1182" s="3">
        <v>-73.209999999999994</v>
      </c>
      <c r="E1182" s="3">
        <v>230</v>
      </c>
      <c r="F1182" s="3" t="s">
        <v>304</v>
      </c>
      <c r="G1182" s="3" t="s">
        <v>95</v>
      </c>
      <c r="H1182" s="54">
        <v>60</v>
      </c>
      <c r="I1182" s="54">
        <v>1999</v>
      </c>
      <c r="J1182" s="54">
        <v>21</v>
      </c>
      <c r="K1182" s="3">
        <v>127</v>
      </c>
      <c r="L1182" s="3">
        <v>2004</v>
      </c>
      <c r="M1182" s="3">
        <v>23</v>
      </c>
      <c r="N1182" s="54">
        <v>148</v>
      </c>
      <c r="O1182" s="54">
        <v>2023</v>
      </c>
      <c r="P1182" s="54">
        <v>10</v>
      </c>
      <c r="Q1182" s="3">
        <v>142</v>
      </c>
      <c r="R1182" s="3">
        <v>2010</v>
      </c>
      <c r="S1182" s="3">
        <v>18</v>
      </c>
      <c r="T1182" s="54">
        <v>145</v>
      </c>
      <c r="U1182" s="54">
        <v>2002</v>
      </c>
      <c r="V1182" s="54">
        <v>27</v>
      </c>
      <c r="W1182" s="3">
        <v>115</v>
      </c>
      <c r="X1182" s="3">
        <v>1980</v>
      </c>
      <c r="Y1182" s="3">
        <v>10</v>
      </c>
      <c r="Z1182" s="54">
        <v>140</v>
      </c>
      <c r="AA1182" s="54">
        <v>2005</v>
      </c>
      <c r="AB1182" s="54">
        <v>21</v>
      </c>
      <c r="AC1182" s="3">
        <v>131</v>
      </c>
      <c r="AD1182" s="3">
        <v>2025</v>
      </c>
      <c r="AE1182" s="3">
        <v>8</v>
      </c>
      <c r="AF1182" s="54">
        <v>133</v>
      </c>
      <c r="AG1182" s="54">
        <v>2001</v>
      </c>
      <c r="AH1182" s="54">
        <v>13</v>
      </c>
      <c r="AI1182" s="3">
        <v>125</v>
      </c>
      <c r="AJ1182" s="3">
        <v>1991</v>
      </c>
      <c r="AK1182" s="3">
        <v>25</v>
      </c>
      <c r="AL1182" s="54">
        <v>222</v>
      </c>
      <c r="AM1182" s="54">
        <v>2024</v>
      </c>
      <c r="AN1182" s="54">
        <v>20</v>
      </c>
      <c r="AO1182" s="3">
        <v>108</v>
      </c>
      <c r="AP1182" s="3">
        <v>1979</v>
      </c>
      <c r="AQ1182" s="3">
        <v>6</v>
      </c>
    </row>
    <row r="1183" spans="1:43" x14ac:dyDescent="0.25">
      <c r="A1183" s="3">
        <v>32097010</v>
      </c>
      <c r="B1183" s="3" t="s">
        <v>3769</v>
      </c>
      <c r="C1183" s="3">
        <v>2.8897222220000001</v>
      </c>
      <c r="D1183" s="3">
        <v>-72.130111110000001</v>
      </c>
      <c r="E1183" s="3">
        <v>169</v>
      </c>
      <c r="F1183" s="3" t="s">
        <v>348</v>
      </c>
      <c r="G1183" s="3" t="s">
        <v>95</v>
      </c>
      <c r="H1183" s="54">
        <v>70</v>
      </c>
      <c r="I1183" s="54">
        <v>2009</v>
      </c>
      <c r="J1183" s="54">
        <v>19</v>
      </c>
      <c r="K1183" s="3">
        <v>124</v>
      </c>
      <c r="L1183" s="3">
        <v>1984</v>
      </c>
      <c r="M1183" s="3">
        <v>10</v>
      </c>
      <c r="N1183" s="54">
        <v>102</v>
      </c>
      <c r="O1183" s="54">
        <v>2000</v>
      </c>
      <c r="P1183" s="54">
        <v>25</v>
      </c>
      <c r="Q1183" s="3">
        <v>130</v>
      </c>
      <c r="R1183" s="3">
        <v>2021</v>
      </c>
      <c r="S1183" s="3">
        <v>8</v>
      </c>
      <c r="T1183" s="54">
        <v>124</v>
      </c>
      <c r="U1183" s="54">
        <v>2000</v>
      </c>
      <c r="V1183" s="54">
        <v>31</v>
      </c>
      <c r="W1183" s="3">
        <v>118</v>
      </c>
      <c r="X1183" s="3">
        <v>2011</v>
      </c>
      <c r="Y1183" s="3">
        <v>18</v>
      </c>
      <c r="Z1183" s="54">
        <v>121</v>
      </c>
      <c r="AA1183" s="54">
        <v>2002</v>
      </c>
      <c r="AB1183" s="54">
        <v>20</v>
      </c>
      <c r="AC1183" s="3">
        <v>113</v>
      </c>
      <c r="AD1183" s="3">
        <v>1986</v>
      </c>
      <c r="AE1183" s="3">
        <v>1</v>
      </c>
      <c r="AF1183" s="54">
        <v>130</v>
      </c>
      <c r="AG1183" s="54">
        <v>1986</v>
      </c>
      <c r="AH1183" s="54">
        <v>5</v>
      </c>
      <c r="AI1183" s="3">
        <v>110</v>
      </c>
      <c r="AJ1183" s="3">
        <v>1999</v>
      </c>
      <c r="AK1183" s="3">
        <v>11</v>
      </c>
      <c r="AL1183" s="54">
        <v>102</v>
      </c>
      <c r="AM1183" s="54">
        <v>2006</v>
      </c>
      <c r="AN1183" s="54">
        <v>14</v>
      </c>
      <c r="AO1183" s="3">
        <v>100</v>
      </c>
      <c r="AP1183" s="3">
        <v>2000</v>
      </c>
      <c r="AQ1183" s="3">
        <v>6</v>
      </c>
    </row>
    <row r="1184" spans="1:43" x14ac:dyDescent="0.25">
      <c r="A1184" s="3">
        <v>32150040</v>
      </c>
      <c r="B1184" s="3" t="s">
        <v>3770</v>
      </c>
      <c r="C1184" s="3">
        <v>3.4236279999999999</v>
      </c>
      <c r="D1184" s="3">
        <v>-69.893664999999999</v>
      </c>
      <c r="E1184" s="3">
        <v>120</v>
      </c>
      <c r="F1184" s="3" t="s">
        <v>1867</v>
      </c>
      <c r="G1184" s="3" t="s">
        <v>280</v>
      </c>
      <c r="H1184" s="54">
        <v>107</v>
      </c>
      <c r="I1184" s="54">
        <v>2006</v>
      </c>
      <c r="J1184" s="54">
        <v>3</v>
      </c>
      <c r="K1184" s="3">
        <v>105</v>
      </c>
      <c r="L1184" s="3">
        <v>1996</v>
      </c>
      <c r="M1184" s="3">
        <v>27</v>
      </c>
      <c r="N1184" s="54">
        <v>88</v>
      </c>
      <c r="O1184" s="54">
        <v>2002</v>
      </c>
      <c r="P1184" s="54">
        <v>29</v>
      </c>
      <c r="Q1184" s="3">
        <v>136</v>
      </c>
      <c r="R1184" s="3">
        <v>1995</v>
      </c>
      <c r="S1184" s="3">
        <v>13</v>
      </c>
      <c r="T1184" s="54">
        <v>123</v>
      </c>
      <c r="U1184" s="54">
        <v>1993</v>
      </c>
      <c r="V1184" s="54">
        <v>15</v>
      </c>
      <c r="W1184" s="3">
        <v>141</v>
      </c>
      <c r="X1184" s="3">
        <v>2013</v>
      </c>
      <c r="Y1184" s="3">
        <v>20</v>
      </c>
      <c r="Z1184" s="54">
        <v>135</v>
      </c>
      <c r="AA1184" s="54">
        <v>1991</v>
      </c>
      <c r="AB1184" s="54">
        <v>16</v>
      </c>
      <c r="AC1184" s="3">
        <v>127</v>
      </c>
      <c r="AD1184" s="3">
        <v>2011</v>
      </c>
      <c r="AE1184" s="3">
        <v>28</v>
      </c>
      <c r="AF1184" s="54">
        <v>112</v>
      </c>
      <c r="AG1184" s="54">
        <v>2011</v>
      </c>
      <c r="AH1184" s="54">
        <v>16</v>
      </c>
      <c r="AI1184" s="3">
        <v>154</v>
      </c>
      <c r="AJ1184" s="3">
        <v>2016</v>
      </c>
      <c r="AK1184" s="3">
        <v>28</v>
      </c>
      <c r="AL1184" s="54">
        <v>100</v>
      </c>
      <c r="AM1184" s="54">
        <v>2005</v>
      </c>
      <c r="AN1184" s="54">
        <v>13</v>
      </c>
      <c r="AO1184" s="3">
        <v>90</v>
      </c>
      <c r="AP1184" s="3">
        <v>2011</v>
      </c>
      <c r="AQ1184" s="3">
        <v>23</v>
      </c>
    </row>
    <row r="1185" spans="1:43" x14ac:dyDescent="0.25">
      <c r="A1185" s="3">
        <v>32155010</v>
      </c>
      <c r="B1185" s="3" t="s">
        <v>3771</v>
      </c>
      <c r="C1185" s="3">
        <v>2.8117779999999999</v>
      </c>
      <c r="D1185" s="3">
        <v>-70.475138999999999</v>
      </c>
      <c r="E1185" s="3">
        <v>154</v>
      </c>
      <c r="F1185" s="3" t="s">
        <v>1867</v>
      </c>
      <c r="G1185" s="3" t="s">
        <v>280</v>
      </c>
      <c r="H1185" s="54">
        <v>71</v>
      </c>
      <c r="I1185" s="54">
        <v>1999</v>
      </c>
      <c r="J1185" s="54">
        <v>18</v>
      </c>
      <c r="K1185" s="3">
        <v>104</v>
      </c>
      <c r="L1185" s="3">
        <v>2025</v>
      </c>
      <c r="M1185" s="3">
        <v>27</v>
      </c>
      <c r="N1185" s="54">
        <v>135</v>
      </c>
      <c r="O1185" s="54">
        <v>2007</v>
      </c>
      <c r="P1185" s="54">
        <v>24</v>
      </c>
      <c r="Q1185" s="3">
        <v>148</v>
      </c>
      <c r="R1185" s="3">
        <v>1990</v>
      </c>
      <c r="S1185" s="3">
        <v>25</v>
      </c>
      <c r="T1185" s="54">
        <v>135</v>
      </c>
      <c r="U1185" s="54">
        <v>2000</v>
      </c>
      <c r="V1185" s="54">
        <v>20</v>
      </c>
      <c r="W1185" s="3">
        <v>134</v>
      </c>
      <c r="X1185" s="3">
        <v>2001</v>
      </c>
      <c r="Y1185" s="3">
        <v>19</v>
      </c>
      <c r="Z1185" s="54">
        <v>132</v>
      </c>
      <c r="AA1185" s="54">
        <v>2018</v>
      </c>
      <c r="AB1185" s="54">
        <v>10</v>
      </c>
      <c r="AC1185" s="3">
        <v>132</v>
      </c>
      <c r="AD1185" s="3">
        <v>2011</v>
      </c>
      <c r="AE1185" s="3">
        <v>8</v>
      </c>
      <c r="AF1185" s="54">
        <v>102</v>
      </c>
      <c r="AG1185" s="54">
        <v>2011</v>
      </c>
      <c r="AH1185" s="54">
        <v>2</v>
      </c>
      <c r="AI1185" s="3">
        <v>105</v>
      </c>
      <c r="AJ1185" s="3">
        <v>2019</v>
      </c>
      <c r="AK1185" s="3">
        <v>20</v>
      </c>
      <c r="AL1185" s="54">
        <v>104</v>
      </c>
      <c r="AM1185" s="54">
        <v>2025</v>
      </c>
      <c r="AN1185" s="54">
        <v>24</v>
      </c>
      <c r="AO1185" s="3">
        <v>100</v>
      </c>
      <c r="AP1185" s="3">
        <v>2012</v>
      </c>
      <c r="AQ1185" s="3">
        <v>26</v>
      </c>
    </row>
    <row r="1186" spans="1:43" x14ac:dyDescent="0.25">
      <c r="A1186" s="3">
        <v>32157060</v>
      </c>
      <c r="B1186" s="3" t="s">
        <v>3772</v>
      </c>
      <c r="C1186" s="3">
        <v>3.5716939999999999</v>
      </c>
      <c r="D1186" s="3">
        <v>-69.588082999999997</v>
      </c>
      <c r="E1186" s="3">
        <v>117</v>
      </c>
      <c r="F1186" s="3" t="s">
        <v>1867</v>
      </c>
      <c r="G1186" s="3" t="s">
        <v>280</v>
      </c>
      <c r="H1186" s="54">
        <v>86</v>
      </c>
      <c r="I1186" s="54">
        <v>2019</v>
      </c>
      <c r="J1186" s="54">
        <v>21</v>
      </c>
      <c r="K1186" s="3">
        <v>82</v>
      </c>
      <c r="L1186" s="3">
        <v>2011</v>
      </c>
      <c r="M1186" s="3">
        <v>26</v>
      </c>
      <c r="N1186" s="54">
        <v>81.5</v>
      </c>
      <c r="O1186" s="54">
        <v>1994</v>
      </c>
      <c r="P1186" s="54">
        <v>17</v>
      </c>
      <c r="Q1186" s="3">
        <v>135</v>
      </c>
      <c r="R1186" s="3">
        <v>2018</v>
      </c>
      <c r="S1186" s="3">
        <v>28</v>
      </c>
      <c r="T1186" s="54">
        <v>119</v>
      </c>
      <c r="U1186" s="54">
        <v>2004</v>
      </c>
      <c r="V1186" s="54">
        <v>7</v>
      </c>
      <c r="W1186" s="3">
        <v>118</v>
      </c>
      <c r="X1186" s="3">
        <v>2020</v>
      </c>
      <c r="Y1186" s="3">
        <v>23</v>
      </c>
      <c r="Z1186" s="54">
        <v>173</v>
      </c>
      <c r="AA1186" s="54">
        <v>2011</v>
      </c>
      <c r="AB1186" s="54">
        <v>19</v>
      </c>
      <c r="AC1186" s="3">
        <v>126.9</v>
      </c>
      <c r="AD1186" s="3">
        <v>1993</v>
      </c>
      <c r="AE1186" s="3">
        <v>7</v>
      </c>
      <c r="AF1186" s="54">
        <v>116.3</v>
      </c>
      <c r="AG1186" s="54">
        <v>1994</v>
      </c>
      <c r="AH1186" s="54">
        <v>1</v>
      </c>
      <c r="AI1186" s="3">
        <v>111</v>
      </c>
      <c r="AJ1186" s="3">
        <v>2001</v>
      </c>
      <c r="AK1186" s="3">
        <v>17</v>
      </c>
      <c r="AL1186" s="54">
        <v>140</v>
      </c>
      <c r="AM1186" s="54">
        <v>2003</v>
      </c>
      <c r="AN1186" s="54">
        <v>2</v>
      </c>
      <c r="AO1186" s="3">
        <v>130</v>
      </c>
      <c r="AP1186" s="3">
        <v>2011</v>
      </c>
      <c r="AQ1186" s="3">
        <v>23</v>
      </c>
    </row>
    <row r="1187" spans="1:43" x14ac:dyDescent="0.25">
      <c r="A1187" s="3">
        <v>32190010</v>
      </c>
      <c r="B1187" s="3" t="s">
        <v>3773</v>
      </c>
      <c r="C1187" s="3">
        <v>3.637138889</v>
      </c>
      <c r="D1187" s="3">
        <v>-69.055305559999994</v>
      </c>
      <c r="E1187" s="3">
        <v>112</v>
      </c>
      <c r="F1187" s="3" t="s">
        <v>1867</v>
      </c>
      <c r="G1187" s="3" t="s">
        <v>280</v>
      </c>
      <c r="H1187" s="54">
        <v>80.8</v>
      </c>
      <c r="I1187" s="54">
        <v>1989</v>
      </c>
      <c r="J1187" s="54">
        <v>28</v>
      </c>
      <c r="K1187" s="3">
        <v>91</v>
      </c>
      <c r="L1187" s="3">
        <v>2008</v>
      </c>
      <c r="M1187" s="3">
        <v>8</v>
      </c>
      <c r="N1187" s="54">
        <v>98</v>
      </c>
      <c r="O1187" s="54">
        <v>2007</v>
      </c>
      <c r="P1187" s="54">
        <v>8</v>
      </c>
      <c r="Q1187" s="3">
        <v>121</v>
      </c>
      <c r="R1187" s="3">
        <v>2016</v>
      </c>
      <c r="S1187" s="3">
        <v>26</v>
      </c>
      <c r="T1187" s="54">
        <v>129</v>
      </c>
      <c r="U1187" s="54">
        <v>2004</v>
      </c>
      <c r="V1187" s="54">
        <v>9</v>
      </c>
      <c r="W1187" s="3">
        <v>145</v>
      </c>
      <c r="X1187" s="3">
        <v>2011</v>
      </c>
      <c r="Y1187" s="3">
        <v>17</v>
      </c>
      <c r="Z1187" s="54">
        <v>130</v>
      </c>
      <c r="AA1187" s="54">
        <v>2015</v>
      </c>
      <c r="AB1187" s="54">
        <v>24</v>
      </c>
      <c r="AC1187" s="3">
        <v>112</v>
      </c>
      <c r="AD1187" s="3">
        <v>2015</v>
      </c>
      <c r="AE1187" s="3">
        <v>19</v>
      </c>
      <c r="AF1187" s="54">
        <v>104</v>
      </c>
      <c r="AG1187" s="54">
        <v>1999</v>
      </c>
      <c r="AH1187" s="54">
        <v>14</v>
      </c>
      <c r="AI1187" s="3">
        <v>128</v>
      </c>
      <c r="AJ1187" s="3">
        <v>2019</v>
      </c>
      <c r="AK1187" s="3">
        <v>8</v>
      </c>
      <c r="AL1187" s="54">
        <v>93</v>
      </c>
      <c r="AM1187" s="54">
        <v>2005</v>
      </c>
      <c r="AN1187" s="54">
        <v>13</v>
      </c>
      <c r="AO1187" s="3">
        <v>85</v>
      </c>
      <c r="AP1187" s="3">
        <v>2016</v>
      </c>
      <c r="AQ1187" s="3">
        <v>23</v>
      </c>
    </row>
    <row r="1188" spans="1:43" x14ac:dyDescent="0.25">
      <c r="A1188" s="3">
        <v>33050020</v>
      </c>
      <c r="B1188" s="3" t="s">
        <v>3774</v>
      </c>
      <c r="C1188" s="3">
        <v>4.4935910000000003</v>
      </c>
      <c r="D1188" s="3">
        <v>-69.641864999999996</v>
      </c>
      <c r="E1188" s="3">
        <v>138</v>
      </c>
      <c r="F1188" s="3" t="s">
        <v>283</v>
      </c>
      <c r="G1188" s="3" t="s">
        <v>92</v>
      </c>
      <c r="H1188" s="54">
        <v>97</v>
      </c>
      <c r="I1188" s="54">
        <v>1986</v>
      </c>
      <c r="J1188" s="54">
        <v>25</v>
      </c>
      <c r="K1188" s="3">
        <v>97</v>
      </c>
      <c r="L1188" s="3">
        <v>1991</v>
      </c>
      <c r="M1188" s="3">
        <v>24</v>
      </c>
      <c r="N1188" s="54">
        <v>92</v>
      </c>
      <c r="O1188" s="54">
        <v>1986</v>
      </c>
      <c r="P1188" s="54">
        <v>7</v>
      </c>
      <c r="Q1188" s="3">
        <v>155</v>
      </c>
      <c r="R1188" s="3">
        <v>2000</v>
      </c>
      <c r="S1188" s="3">
        <v>6</v>
      </c>
      <c r="T1188" s="54">
        <v>110</v>
      </c>
      <c r="U1188" s="54">
        <v>2014</v>
      </c>
      <c r="V1188" s="54">
        <v>27</v>
      </c>
      <c r="W1188" s="3">
        <v>135</v>
      </c>
      <c r="X1188" s="3">
        <v>2012</v>
      </c>
      <c r="Y1188" s="3">
        <v>29</v>
      </c>
      <c r="Z1188" s="54">
        <v>133</v>
      </c>
      <c r="AA1188" s="54">
        <v>2000</v>
      </c>
      <c r="AB1188" s="54">
        <v>14</v>
      </c>
      <c r="AC1188" s="3">
        <v>122</v>
      </c>
      <c r="AD1188" s="3">
        <v>2010</v>
      </c>
      <c r="AE1188" s="3">
        <v>24</v>
      </c>
      <c r="AF1188" s="54">
        <v>113</v>
      </c>
      <c r="AG1188" s="54">
        <v>2002</v>
      </c>
      <c r="AH1188" s="54">
        <v>10</v>
      </c>
      <c r="AI1188" s="3">
        <v>136</v>
      </c>
      <c r="AJ1188" s="3">
        <v>2016</v>
      </c>
      <c r="AK1188" s="3">
        <v>14</v>
      </c>
      <c r="AL1188" s="54">
        <v>115.5</v>
      </c>
      <c r="AM1188" s="54">
        <v>1991</v>
      </c>
      <c r="AN1188" s="54">
        <v>20</v>
      </c>
      <c r="AO1188" s="3">
        <v>108</v>
      </c>
      <c r="AP1188" s="3">
        <v>2001</v>
      </c>
      <c r="AQ1188" s="3">
        <v>24</v>
      </c>
    </row>
    <row r="1189" spans="1:43" x14ac:dyDescent="0.25">
      <c r="A1189" s="3">
        <v>33055010</v>
      </c>
      <c r="B1189" s="3" t="s">
        <v>3775</v>
      </c>
      <c r="C1189" s="3">
        <v>4.4948059999999996</v>
      </c>
      <c r="D1189" s="3">
        <v>-69.812306000000007</v>
      </c>
      <c r="E1189" s="3">
        <v>158</v>
      </c>
      <c r="F1189" s="3" t="s">
        <v>283</v>
      </c>
      <c r="G1189" s="3" t="s">
        <v>92</v>
      </c>
      <c r="H1189" s="54">
        <v>105</v>
      </c>
      <c r="I1189" s="54">
        <v>1989</v>
      </c>
      <c r="J1189" s="54">
        <v>21</v>
      </c>
      <c r="K1189" s="3">
        <v>95.3</v>
      </c>
      <c r="L1189" s="3">
        <v>1991</v>
      </c>
      <c r="M1189" s="3">
        <v>17</v>
      </c>
      <c r="N1189" s="54">
        <v>96</v>
      </c>
      <c r="O1189" s="54">
        <v>2007</v>
      </c>
      <c r="P1189" s="54">
        <v>29</v>
      </c>
      <c r="Q1189" s="3">
        <v>155</v>
      </c>
      <c r="R1189" s="3">
        <v>1989</v>
      </c>
      <c r="S1189" s="3">
        <v>11</v>
      </c>
      <c r="T1189" s="54">
        <v>155</v>
      </c>
      <c r="U1189" s="54">
        <v>2018</v>
      </c>
      <c r="V1189" s="54">
        <v>5</v>
      </c>
      <c r="W1189" s="3">
        <v>157</v>
      </c>
      <c r="X1189" s="3">
        <v>1985</v>
      </c>
      <c r="Y1189" s="3">
        <v>9</v>
      </c>
      <c r="Z1189" s="54">
        <v>174.2</v>
      </c>
      <c r="AA1189" s="54">
        <v>1995</v>
      </c>
      <c r="AB1189" s="54">
        <v>25</v>
      </c>
      <c r="AC1189" s="3">
        <v>130</v>
      </c>
      <c r="AD1189" s="3">
        <v>1985</v>
      </c>
      <c r="AE1189" s="3">
        <v>16</v>
      </c>
      <c r="AF1189" s="54">
        <v>158</v>
      </c>
      <c r="AG1189" s="54">
        <v>1987</v>
      </c>
      <c r="AH1189" s="54">
        <v>18</v>
      </c>
      <c r="AI1189" s="3">
        <v>114</v>
      </c>
      <c r="AJ1189" s="3">
        <v>1988</v>
      </c>
      <c r="AK1189" s="3">
        <v>11</v>
      </c>
      <c r="AL1189" s="54">
        <v>102</v>
      </c>
      <c r="AM1189" s="54">
        <v>1985</v>
      </c>
      <c r="AN1189" s="54">
        <v>13</v>
      </c>
      <c r="AO1189" s="3">
        <v>135.4</v>
      </c>
      <c r="AP1189" s="3">
        <v>1990</v>
      </c>
      <c r="AQ1189" s="3">
        <v>2</v>
      </c>
    </row>
    <row r="1190" spans="1:43" x14ac:dyDescent="0.25">
      <c r="A1190" s="3">
        <v>33060010</v>
      </c>
      <c r="B1190" s="3" t="s">
        <v>3776</v>
      </c>
      <c r="C1190" s="3">
        <v>4.8659270000000001</v>
      </c>
      <c r="D1190" s="3">
        <v>-68.363821999999999</v>
      </c>
      <c r="E1190" s="3">
        <v>92</v>
      </c>
      <c r="F1190" s="3" t="s">
        <v>283</v>
      </c>
      <c r="G1190" s="3" t="s">
        <v>92</v>
      </c>
      <c r="H1190" s="54">
        <v>75</v>
      </c>
      <c r="I1190" s="54">
        <v>2009</v>
      </c>
      <c r="J1190" s="54">
        <v>5</v>
      </c>
      <c r="K1190" s="3">
        <v>89.3</v>
      </c>
      <c r="L1190" s="3">
        <v>1991</v>
      </c>
      <c r="M1190" s="3">
        <v>23</v>
      </c>
      <c r="N1190" s="54">
        <v>110</v>
      </c>
      <c r="O1190" s="54">
        <v>2017</v>
      </c>
      <c r="P1190" s="54">
        <v>11</v>
      </c>
      <c r="Q1190" s="3">
        <v>150</v>
      </c>
      <c r="R1190" s="3">
        <v>2005</v>
      </c>
      <c r="S1190" s="3">
        <v>30</v>
      </c>
      <c r="T1190" s="54">
        <v>150</v>
      </c>
      <c r="U1190" s="54">
        <v>2002</v>
      </c>
      <c r="V1190" s="54">
        <v>28</v>
      </c>
      <c r="W1190" s="3">
        <v>152.5</v>
      </c>
      <c r="X1190" s="3">
        <v>1988</v>
      </c>
      <c r="Y1190" s="3">
        <v>23</v>
      </c>
      <c r="Z1190" s="54">
        <v>136</v>
      </c>
      <c r="AA1190" s="54">
        <v>2011</v>
      </c>
      <c r="AB1190" s="54">
        <v>17</v>
      </c>
      <c r="AC1190" s="3">
        <v>122.3</v>
      </c>
      <c r="AD1190" s="3">
        <v>1993</v>
      </c>
      <c r="AE1190" s="3">
        <v>12</v>
      </c>
      <c r="AF1190" s="54">
        <v>115</v>
      </c>
      <c r="AG1190" s="54">
        <v>2015</v>
      </c>
      <c r="AH1190" s="54">
        <v>15</v>
      </c>
      <c r="AI1190" s="3">
        <v>118</v>
      </c>
      <c r="AJ1190" s="3">
        <v>1999</v>
      </c>
      <c r="AK1190" s="3">
        <v>9</v>
      </c>
      <c r="AL1190" s="54">
        <v>130</v>
      </c>
      <c r="AM1190" s="54">
        <v>2011</v>
      </c>
      <c r="AN1190" s="54">
        <v>12</v>
      </c>
      <c r="AO1190" s="3">
        <v>101.6</v>
      </c>
      <c r="AP1190" s="3">
        <v>1988</v>
      </c>
      <c r="AQ1190" s="3">
        <v>29</v>
      </c>
    </row>
    <row r="1191" spans="1:43" x14ac:dyDescent="0.25">
      <c r="A1191" s="3">
        <v>34015010</v>
      </c>
      <c r="B1191" s="3" t="s">
        <v>3777</v>
      </c>
      <c r="C1191" s="3">
        <v>4.5538910000000001</v>
      </c>
      <c r="D1191" s="3">
        <v>-70.930224999999993</v>
      </c>
      <c r="E1191" s="3">
        <v>173</v>
      </c>
      <c r="F1191" s="3" t="s">
        <v>283</v>
      </c>
      <c r="G1191" s="3" t="s">
        <v>92</v>
      </c>
      <c r="H1191" s="54">
        <v>140</v>
      </c>
      <c r="I1191" s="54">
        <v>2006</v>
      </c>
      <c r="J1191" s="54">
        <v>29</v>
      </c>
      <c r="K1191" s="3">
        <v>78.8</v>
      </c>
      <c r="L1191" s="3">
        <v>1979</v>
      </c>
      <c r="M1191" s="3">
        <v>28</v>
      </c>
      <c r="N1191" s="54">
        <v>184.2</v>
      </c>
      <c r="O1191" s="54">
        <v>2000</v>
      </c>
      <c r="P1191" s="54">
        <v>24</v>
      </c>
      <c r="Q1191" s="3">
        <v>195.7</v>
      </c>
      <c r="R1191" s="3">
        <v>1985</v>
      </c>
      <c r="S1191" s="3">
        <v>24</v>
      </c>
      <c r="T1191" s="54">
        <v>147.6</v>
      </c>
      <c r="U1191" s="54">
        <v>2025</v>
      </c>
      <c r="V1191" s="54">
        <v>9</v>
      </c>
      <c r="W1191" s="3">
        <v>231.3</v>
      </c>
      <c r="X1191" s="3">
        <v>1969</v>
      </c>
      <c r="Y1191" s="3">
        <v>20</v>
      </c>
      <c r="Z1191" s="54">
        <v>136.1</v>
      </c>
      <c r="AA1191" s="54">
        <v>1997</v>
      </c>
      <c r="AB1191" s="54">
        <v>9</v>
      </c>
      <c r="AC1191" s="3">
        <v>112</v>
      </c>
      <c r="AD1191" s="3">
        <v>2015</v>
      </c>
      <c r="AE1191" s="3">
        <v>14</v>
      </c>
      <c r="AF1191" s="54">
        <v>118</v>
      </c>
      <c r="AG1191" s="54">
        <v>2016</v>
      </c>
      <c r="AH1191" s="54">
        <v>17</v>
      </c>
      <c r="AI1191" s="3">
        <v>125.4</v>
      </c>
      <c r="AJ1191" s="3">
        <v>2003</v>
      </c>
      <c r="AK1191" s="3">
        <v>15</v>
      </c>
      <c r="AL1191" s="54">
        <v>134</v>
      </c>
      <c r="AM1191" s="54">
        <v>2010</v>
      </c>
      <c r="AN1191" s="54">
        <v>8</v>
      </c>
      <c r="AO1191" s="3">
        <v>102.1</v>
      </c>
      <c r="AP1191" s="3">
        <v>2001</v>
      </c>
      <c r="AQ1191" s="3">
        <v>18</v>
      </c>
    </row>
    <row r="1192" spans="1:43" x14ac:dyDescent="0.25">
      <c r="A1192" s="3">
        <v>34035010</v>
      </c>
      <c r="B1192" s="3" t="s">
        <v>3778</v>
      </c>
      <c r="C1192" s="3">
        <v>5.3526388999999996</v>
      </c>
      <c r="D1192" s="3">
        <v>-67.856776999999994</v>
      </c>
      <c r="E1192" s="3">
        <v>74</v>
      </c>
      <c r="F1192" s="3" t="s">
        <v>283</v>
      </c>
      <c r="G1192" s="3" t="s">
        <v>92</v>
      </c>
      <c r="H1192" s="54">
        <v>70</v>
      </c>
      <c r="I1192" s="54">
        <v>2001</v>
      </c>
      <c r="J1192" s="54">
        <v>18</v>
      </c>
      <c r="K1192" s="3">
        <v>97.3</v>
      </c>
      <c r="L1192" s="3">
        <v>1992</v>
      </c>
      <c r="M1192" s="3">
        <v>6</v>
      </c>
      <c r="N1192" s="54">
        <v>101.2</v>
      </c>
      <c r="O1192" s="54">
        <v>1991</v>
      </c>
      <c r="P1192" s="54">
        <v>12</v>
      </c>
      <c r="Q1192" s="3">
        <v>111.1</v>
      </c>
      <c r="R1192" s="3">
        <v>1997</v>
      </c>
      <c r="S1192" s="3">
        <v>9</v>
      </c>
      <c r="T1192" s="54">
        <v>145</v>
      </c>
      <c r="U1192" s="54">
        <v>1973</v>
      </c>
      <c r="V1192" s="54">
        <v>14</v>
      </c>
      <c r="W1192" s="3">
        <v>188.7</v>
      </c>
      <c r="X1192" s="3">
        <v>1990</v>
      </c>
      <c r="Y1192" s="3">
        <v>11</v>
      </c>
      <c r="Z1192" s="54">
        <v>141.80000000000001</v>
      </c>
      <c r="AA1192" s="54">
        <v>1993</v>
      </c>
      <c r="AB1192" s="54">
        <v>10</v>
      </c>
      <c r="AC1192" s="3">
        <v>192</v>
      </c>
      <c r="AD1192" s="3">
        <v>1976</v>
      </c>
      <c r="AE1192" s="3">
        <v>24</v>
      </c>
      <c r="AF1192" s="54">
        <v>118.1</v>
      </c>
      <c r="AG1192" s="54">
        <v>1978</v>
      </c>
      <c r="AH1192" s="54">
        <v>24</v>
      </c>
      <c r="AI1192" s="3">
        <v>117</v>
      </c>
      <c r="AJ1192" s="3">
        <v>1983</v>
      </c>
      <c r="AK1192" s="3">
        <v>6</v>
      </c>
      <c r="AL1192" s="54">
        <v>125</v>
      </c>
      <c r="AM1192" s="54">
        <v>1978</v>
      </c>
      <c r="AN1192" s="54">
        <v>21</v>
      </c>
      <c r="AO1192" s="3">
        <v>109</v>
      </c>
      <c r="AP1192" s="3">
        <v>1975</v>
      </c>
      <c r="AQ1192" s="3">
        <v>15</v>
      </c>
    </row>
    <row r="1193" spans="1:43" x14ac:dyDescent="0.25">
      <c r="A1193" s="3">
        <v>35010010</v>
      </c>
      <c r="B1193" s="3" t="s">
        <v>3779</v>
      </c>
      <c r="C1193" s="3">
        <v>4.0996829999999997</v>
      </c>
      <c r="D1193" s="3">
        <v>-72.950385999999995</v>
      </c>
      <c r="E1193" s="3">
        <v>180</v>
      </c>
      <c r="F1193" s="3" t="s">
        <v>302</v>
      </c>
      <c r="G1193" s="3" t="s">
        <v>95</v>
      </c>
      <c r="H1193" s="54">
        <v>71</v>
      </c>
      <c r="I1193" s="54">
        <v>1963</v>
      </c>
      <c r="J1193" s="54">
        <v>4</v>
      </c>
      <c r="K1193" s="3">
        <v>60</v>
      </c>
      <c r="L1193" s="3">
        <v>1987</v>
      </c>
      <c r="M1193" s="3">
        <v>15</v>
      </c>
      <c r="N1193" s="54">
        <v>105</v>
      </c>
      <c r="O1193" s="54">
        <v>1973</v>
      </c>
      <c r="P1193" s="54">
        <v>20</v>
      </c>
      <c r="Q1193" s="3">
        <v>158</v>
      </c>
      <c r="R1193" s="3">
        <v>1986</v>
      </c>
      <c r="S1193" s="3">
        <v>2</v>
      </c>
      <c r="T1193" s="54">
        <v>195</v>
      </c>
      <c r="U1193" s="54">
        <v>2025</v>
      </c>
      <c r="V1193" s="54">
        <v>2</v>
      </c>
      <c r="W1193" s="3">
        <v>172</v>
      </c>
      <c r="X1193" s="3">
        <v>1962</v>
      </c>
      <c r="Y1193" s="3">
        <v>15</v>
      </c>
      <c r="Z1193" s="54">
        <v>122</v>
      </c>
      <c r="AA1193" s="54">
        <v>1963</v>
      </c>
      <c r="AB1193" s="54">
        <v>31</v>
      </c>
      <c r="AC1193" s="3">
        <v>307</v>
      </c>
      <c r="AD1193" s="3">
        <v>1963</v>
      </c>
      <c r="AE1193" s="3">
        <v>30</v>
      </c>
      <c r="AF1193" s="54">
        <v>135</v>
      </c>
      <c r="AG1193" s="54">
        <v>1995</v>
      </c>
      <c r="AH1193" s="54">
        <v>21</v>
      </c>
      <c r="AI1193" s="3">
        <v>136</v>
      </c>
      <c r="AJ1193" s="3">
        <v>2005</v>
      </c>
      <c r="AK1193" s="3">
        <v>4</v>
      </c>
      <c r="AL1193" s="54">
        <v>136</v>
      </c>
      <c r="AM1193" s="54">
        <v>1978</v>
      </c>
      <c r="AN1193" s="54">
        <v>13</v>
      </c>
      <c r="AO1193" s="3">
        <v>134</v>
      </c>
      <c r="AP1193" s="3">
        <v>1970</v>
      </c>
      <c r="AQ1193" s="3">
        <v>14</v>
      </c>
    </row>
    <row r="1194" spans="1:43" x14ac:dyDescent="0.25">
      <c r="A1194" s="3">
        <v>35010020</v>
      </c>
      <c r="B1194" s="3" t="s">
        <v>3780</v>
      </c>
      <c r="C1194" s="3">
        <v>3.994405</v>
      </c>
      <c r="D1194" s="3">
        <v>-73.765645000000006</v>
      </c>
      <c r="E1194" s="3">
        <v>537</v>
      </c>
      <c r="F1194" s="3" t="s">
        <v>288</v>
      </c>
      <c r="G1194" s="3" t="s">
        <v>95</v>
      </c>
      <c r="H1194" s="54">
        <v>170</v>
      </c>
      <c r="I1194" s="54">
        <v>2023</v>
      </c>
      <c r="J1194" s="54">
        <v>11</v>
      </c>
      <c r="K1194" s="3">
        <v>121</v>
      </c>
      <c r="L1194" s="3">
        <v>2005</v>
      </c>
      <c r="M1194" s="3">
        <v>10</v>
      </c>
      <c r="N1194" s="54">
        <v>200</v>
      </c>
      <c r="O1194" s="54">
        <v>1977</v>
      </c>
      <c r="P1194" s="54">
        <v>15</v>
      </c>
      <c r="Q1194" s="3">
        <v>146</v>
      </c>
      <c r="R1194" s="3">
        <v>2016</v>
      </c>
      <c r="S1194" s="3">
        <v>27</v>
      </c>
      <c r="T1194" s="54">
        <v>161</v>
      </c>
      <c r="U1194" s="54">
        <v>2024</v>
      </c>
      <c r="V1194" s="54">
        <v>15</v>
      </c>
      <c r="W1194" s="3">
        <v>164</v>
      </c>
      <c r="X1194" s="3">
        <v>2004</v>
      </c>
      <c r="Y1194" s="3">
        <v>20</v>
      </c>
      <c r="Z1194" s="54">
        <v>136</v>
      </c>
      <c r="AA1194" s="54">
        <v>1976</v>
      </c>
      <c r="AB1194" s="54">
        <v>10</v>
      </c>
      <c r="AC1194" s="3">
        <v>145</v>
      </c>
      <c r="AD1194" s="3">
        <v>1966</v>
      </c>
      <c r="AE1194" s="3">
        <v>24</v>
      </c>
      <c r="AF1194" s="54">
        <v>209</v>
      </c>
      <c r="AG1194" s="54">
        <v>2025</v>
      </c>
      <c r="AH1194" s="54">
        <v>14</v>
      </c>
      <c r="AI1194" s="3">
        <v>150</v>
      </c>
      <c r="AJ1194" s="3">
        <v>2016</v>
      </c>
      <c r="AK1194" s="3">
        <v>6</v>
      </c>
      <c r="AL1194" s="54">
        <v>170</v>
      </c>
      <c r="AM1194" s="54">
        <v>2011</v>
      </c>
      <c r="AN1194" s="54">
        <v>30</v>
      </c>
      <c r="AO1194" s="3">
        <v>135</v>
      </c>
      <c r="AP1194" s="3">
        <v>2016</v>
      </c>
      <c r="AQ1194" s="3">
        <v>29</v>
      </c>
    </row>
    <row r="1195" spans="1:43" x14ac:dyDescent="0.25">
      <c r="A1195" s="3">
        <v>35010040</v>
      </c>
      <c r="B1195" s="3" t="s">
        <v>3781</v>
      </c>
      <c r="C1195" s="3">
        <v>3.9250639999999999</v>
      </c>
      <c r="D1195" s="3">
        <v>-73.814094999999995</v>
      </c>
      <c r="E1195" s="3">
        <v>634</v>
      </c>
      <c r="F1195" s="3" t="s">
        <v>286</v>
      </c>
      <c r="G1195" s="3" t="s">
        <v>95</v>
      </c>
      <c r="H1195" s="54">
        <v>182</v>
      </c>
      <c r="I1195" s="54">
        <v>1970</v>
      </c>
      <c r="J1195" s="54">
        <v>14</v>
      </c>
      <c r="K1195" s="3">
        <v>140</v>
      </c>
      <c r="L1195" s="3">
        <v>2025</v>
      </c>
      <c r="M1195" s="3">
        <v>24</v>
      </c>
      <c r="N1195" s="54">
        <v>160</v>
      </c>
      <c r="O1195" s="54">
        <v>2002</v>
      </c>
      <c r="P1195" s="54">
        <v>28</v>
      </c>
      <c r="Q1195" s="3">
        <v>170</v>
      </c>
      <c r="R1195" s="3">
        <v>1972</v>
      </c>
      <c r="S1195" s="3">
        <v>8</v>
      </c>
      <c r="T1195" s="54">
        <v>170</v>
      </c>
      <c r="U1195" s="54">
        <v>2001</v>
      </c>
      <c r="V1195" s="54">
        <v>27</v>
      </c>
      <c r="W1195" s="3">
        <v>217.2</v>
      </c>
      <c r="X1195" s="3">
        <v>1988</v>
      </c>
      <c r="Y1195" s="3">
        <v>21</v>
      </c>
      <c r="Z1195" s="54">
        <v>180</v>
      </c>
      <c r="AA1195" s="54">
        <v>1979</v>
      </c>
      <c r="AB1195" s="54">
        <v>15</v>
      </c>
      <c r="AC1195" s="3">
        <v>160</v>
      </c>
      <c r="AD1195" s="3">
        <v>1999</v>
      </c>
      <c r="AE1195" s="3">
        <v>8</v>
      </c>
      <c r="AF1195" s="54">
        <v>200</v>
      </c>
      <c r="AG1195" s="54">
        <v>1971</v>
      </c>
      <c r="AH1195" s="54">
        <v>15</v>
      </c>
      <c r="AI1195" s="3">
        <v>225</v>
      </c>
      <c r="AJ1195" s="3">
        <v>2011</v>
      </c>
      <c r="AK1195" s="3">
        <v>14</v>
      </c>
      <c r="AL1195" s="54">
        <v>185</v>
      </c>
      <c r="AM1195" s="54">
        <v>2014</v>
      </c>
      <c r="AN1195" s="54">
        <v>11</v>
      </c>
      <c r="AO1195" s="3">
        <v>160</v>
      </c>
      <c r="AP1195" s="3">
        <v>2023</v>
      </c>
      <c r="AQ1195" s="3">
        <v>16</v>
      </c>
    </row>
    <row r="1196" spans="1:43" x14ac:dyDescent="0.25">
      <c r="A1196" s="3">
        <v>35010060</v>
      </c>
      <c r="B1196" s="3" t="s">
        <v>3782</v>
      </c>
      <c r="C1196" s="3">
        <v>3.7861500000000001</v>
      </c>
      <c r="D1196" s="3">
        <v>-73.400208000000006</v>
      </c>
      <c r="E1196" s="3">
        <v>276</v>
      </c>
      <c r="F1196" s="3" t="s">
        <v>2034</v>
      </c>
      <c r="G1196" s="3" t="s">
        <v>95</v>
      </c>
      <c r="H1196" s="54">
        <v>104</v>
      </c>
      <c r="I1196" s="54">
        <v>1995</v>
      </c>
      <c r="J1196" s="54">
        <v>20</v>
      </c>
      <c r="K1196" s="3">
        <v>103</v>
      </c>
      <c r="L1196" s="3">
        <v>1989</v>
      </c>
      <c r="M1196" s="3">
        <v>19</v>
      </c>
      <c r="N1196" s="54">
        <v>138</v>
      </c>
      <c r="O1196" s="54">
        <v>2007</v>
      </c>
      <c r="P1196" s="54">
        <v>25</v>
      </c>
      <c r="Q1196" s="3">
        <v>140</v>
      </c>
      <c r="R1196" s="3">
        <v>2021</v>
      </c>
      <c r="S1196" s="3">
        <v>4</v>
      </c>
      <c r="T1196" s="54">
        <v>160</v>
      </c>
      <c r="U1196" s="54">
        <v>1982</v>
      </c>
      <c r="V1196" s="54">
        <v>27</v>
      </c>
      <c r="W1196" s="3">
        <v>182.2</v>
      </c>
      <c r="X1196" s="3">
        <v>1986</v>
      </c>
      <c r="Y1196" s="3">
        <v>29</v>
      </c>
      <c r="Z1196" s="54">
        <v>134</v>
      </c>
      <c r="AA1196" s="54">
        <v>2004</v>
      </c>
      <c r="AB1196" s="54">
        <v>4</v>
      </c>
      <c r="AC1196" s="3">
        <v>130</v>
      </c>
      <c r="AD1196" s="3">
        <v>1978</v>
      </c>
      <c r="AE1196" s="3">
        <v>29</v>
      </c>
      <c r="AF1196" s="54">
        <v>120</v>
      </c>
      <c r="AG1196" s="54">
        <v>1992</v>
      </c>
      <c r="AH1196" s="54">
        <v>14</v>
      </c>
      <c r="AI1196" s="3">
        <v>155</v>
      </c>
      <c r="AJ1196" s="3">
        <v>2023</v>
      </c>
      <c r="AK1196" s="3">
        <v>9</v>
      </c>
      <c r="AL1196" s="54">
        <v>135</v>
      </c>
      <c r="AM1196" s="54">
        <v>1991</v>
      </c>
      <c r="AN1196" s="54">
        <v>9</v>
      </c>
      <c r="AO1196" s="3">
        <v>137</v>
      </c>
      <c r="AP1196" s="3">
        <v>1979</v>
      </c>
      <c r="AQ1196" s="3">
        <v>16</v>
      </c>
    </row>
    <row r="1197" spans="1:43" x14ac:dyDescent="0.25">
      <c r="A1197" s="3">
        <v>35010070</v>
      </c>
      <c r="B1197" s="3" t="s">
        <v>3783</v>
      </c>
      <c r="C1197" s="3">
        <v>3.8795970999999998</v>
      </c>
      <c r="D1197" s="3">
        <v>-73.759540000000001</v>
      </c>
      <c r="E1197" s="3">
        <v>513</v>
      </c>
      <c r="F1197" s="3" t="s">
        <v>286</v>
      </c>
      <c r="G1197" s="3" t="s">
        <v>95</v>
      </c>
      <c r="H1197" s="54">
        <v>110</v>
      </c>
      <c r="I1197" s="54">
        <v>1990</v>
      </c>
      <c r="J1197" s="54">
        <v>25</v>
      </c>
      <c r="K1197" s="3">
        <v>142</v>
      </c>
      <c r="L1197" s="3">
        <v>1982</v>
      </c>
      <c r="M1197" s="3">
        <v>4</v>
      </c>
      <c r="N1197" s="54">
        <v>140</v>
      </c>
      <c r="O1197" s="54">
        <v>2004</v>
      </c>
      <c r="P1197" s="54">
        <v>27</v>
      </c>
      <c r="Q1197" s="3">
        <v>162</v>
      </c>
      <c r="R1197" s="3">
        <v>2021</v>
      </c>
      <c r="S1197" s="3">
        <v>29</v>
      </c>
      <c r="T1197" s="54">
        <v>136</v>
      </c>
      <c r="U1197" s="54">
        <v>2009</v>
      </c>
      <c r="V1197" s="54">
        <v>27</v>
      </c>
      <c r="W1197" s="3">
        <v>143</v>
      </c>
      <c r="X1197" s="3">
        <v>2020</v>
      </c>
      <c r="Y1197" s="3">
        <v>16</v>
      </c>
      <c r="Z1197" s="54">
        <v>180</v>
      </c>
      <c r="AA1197" s="54">
        <v>1978</v>
      </c>
      <c r="AB1197" s="54">
        <v>2</v>
      </c>
      <c r="AC1197" s="3">
        <v>223</v>
      </c>
      <c r="AD1197" s="3">
        <v>1979</v>
      </c>
      <c r="AE1197" s="3">
        <v>24</v>
      </c>
      <c r="AF1197" s="54">
        <v>140</v>
      </c>
      <c r="AG1197" s="54">
        <v>1999</v>
      </c>
      <c r="AH1197" s="54">
        <v>14</v>
      </c>
      <c r="AI1197" s="3">
        <v>142</v>
      </c>
      <c r="AJ1197" s="3">
        <v>1980</v>
      </c>
      <c r="AK1197" s="3">
        <v>5</v>
      </c>
      <c r="AL1197" s="54">
        <v>165</v>
      </c>
      <c r="AM1197" s="54">
        <v>2023</v>
      </c>
      <c r="AN1197" s="54">
        <v>3</v>
      </c>
      <c r="AO1197" s="3">
        <v>150</v>
      </c>
      <c r="AP1197" s="3">
        <v>2016</v>
      </c>
      <c r="AQ1197" s="3">
        <v>29</v>
      </c>
    </row>
    <row r="1198" spans="1:43" x14ac:dyDescent="0.25">
      <c r="A1198" s="3">
        <v>35010080</v>
      </c>
      <c r="B1198" s="3" t="s">
        <v>3784</v>
      </c>
      <c r="C1198" s="3">
        <v>3.7939256499999998</v>
      </c>
      <c r="D1198" s="3">
        <v>-73.149752000000007</v>
      </c>
      <c r="E1198" s="3">
        <v>232</v>
      </c>
      <c r="F1198" s="3" t="s">
        <v>302</v>
      </c>
      <c r="G1198" s="3" t="s">
        <v>95</v>
      </c>
      <c r="H1198" s="54">
        <v>64</v>
      </c>
      <c r="I1198" s="54">
        <v>2006</v>
      </c>
      <c r="J1198" s="54">
        <v>28</v>
      </c>
      <c r="K1198" s="3">
        <v>105</v>
      </c>
      <c r="L1198" s="3">
        <v>2005</v>
      </c>
      <c r="M1198" s="3">
        <v>4</v>
      </c>
      <c r="N1198" s="54">
        <v>103</v>
      </c>
      <c r="O1198" s="54">
        <v>1993</v>
      </c>
      <c r="P1198" s="54">
        <v>23</v>
      </c>
      <c r="Q1198" s="3">
        <v>136</v>
      </c>
      <c r="R1198" s="3">
        <v>1999</v>
      </c>
      <c r="S1198" s="3">
        <v>8</v>
      </c>
      <c r="T1198" s="54">
        <v>137</v>
      </c>
      <c r="U1198" s="54">
        <v>2021</v>
      </c>
      <c r="V1198" s="54">
        <v>9</v>
      </c>
      <c r="W1198" s="3">
        <v>133.6</v>
      </c>
      <c r="X1198" s="3">
        <v>1986</v>
      </c>
      <c r="Y1198" s="3">
        <v>5</v>
      </c>
      <c r="Z1198" s="54">
        <v>162</v>
      </c>
      <c r="AA1198" s="54">
        <v>1978</v>
      </c>
      <c r="AB1198" s="54">
        <v>25</v>
      </c>
      <c r="AC1198" s="3">
        <v>145</v>
      </c>
      <c r="AD1198" s="3">
        <v>1980</v>
      </c>
      <c r="AE1198" s="3">
        <v>5</v>
      </c>
      <c r="AF1198" s="54">
        <v>150</v>
      </c>
      <c r="AG1198" s="54">
        <v>2001</v>
      </c>
      <c r="AH1198" s="54">
        <v>22</v>
      </c>
      <c r="AI1198" s="3">
        <v>112</v>
      </c>
      <c r="AJ1198" s="3">
        <v>1979</v>
      </c>
      <c r="AK1198" s="3">
        <v>16</v>
      </c>
      <c r="AL1198" s="54">
        <v>187</v>
      </c>
      <c r="AM1198" s="54">
        <v>2007</v>
      </c>
      <c r="AN1198" s="54">
        <v>21</v>
      </c>
      <c r="AO1198" s="3">
        <v>91</v>
      </c>
      <c r="AP1198" s="3">
        <v>1979</v>
      </c>
      <c r="AQ1198" s="3">
        <v>19</v>
      </c>
    </row>
    <row r="1199" spans="1:43" x14ac:dyDescent="0.25">
      <c r="A1199" s="3">
        <v>35010090</v>
      </c>
      <c r="B1199" s="3" t="s">
        <v>3785</v>
      </c>
      <c r="C1199" s="3">
        <v>3.7084290000000002</v>
      </c>
      <c r="D1199" s="3">
        <v>-73.708038999999999</v>
      </c>
      <c r="E1199" s="3">
        <v>435</v>
      </c>
      <c r="F1199" s="3" t="s">
        <v>327</v>
      </c>
      <c r="G1199" s="3" t="s">
        <v>95</v>
      </c>
      <c r="H1199" s="54">
        <v>130</v>
      </c>
      <c r="I1199" s="54">
        <v>1979</v>
      </c>
      <c r="J1199" s="54">
        <v>26</v>
      </c>
      <c r="K1199" s="3">
        <v>104</v>
      </c>
      <c r="L1199" s="3">
        <v>2004</v>
      </c>
      <c r="M1199" s="3">
        <v>24</v>
      </c>
      <c r="N1199" s="54">
        <v>140</v>
      </c>
      <c r="O1199" s="54">
        <v>2023</v>
      </c>
      <c r="P1199" s="54">
        <v>11</v>
      </c>
      <c r="Q1199" s="3">
        <v>180</v>
      </c>
      <c r="R1199" s="3">
        <v>2016</v>
      </c>
      <c r="S1199" s="3">
        <v>3</v>
      </c>
      <c r="T1199" s="54">
        <v>230</v>
      </c>
      <c r="U1199" s="54">
        <v>2016</v>
      </c>
      <c r="V1199" s="54">
        <v>27</v>
      </c>
      <c r="W1199" s="3">
        <v>150</v>
      </c>
      <c r="X1199" s="3">
        <v>1981</v>
      </c>
      <c r="Y1199" s="3">
        <v>22</v>
      </c>
      <c r="Z1199" s="54">
        <v>150</v>
      </c>
      <c r="AA1199" s="54">
        <v>2015</v>
      </c>
      <c r="AB1199" s="54">
        <v>20</v>
      </c>
      <c r="AC1199" s="3">
        <v>116</v>
      </c>
      <c r="AD1199" s="3">
        <v>2009</v>
      </c>
      <c r="AE1199" s="3">
        <v>25</v>
      </c>
      <c r="AF1199" s="54">
        <v>137</v>
      </c>
      <c r="AG1199" s="54">
        <v>1997</v>
      </c>
      <c r="AH1199" s="54">
        <v>23</v>
      </c>
      <c r="AI1199" s="3">
        <v>140</v>
      </c>
      <c r="AJ1199" s="3">
        <v>2018</v>
      </c>
      <c r="AK1199" s="3">
        <v>5</v>
      </c>
      <c r="AL1199" s="54">
        <v>136</v>
      </c>
      <c r="AM1199" s="54">
        <v>2017</v>
      </c>
      <c r="AN1199" s="54">
        <v>3</v>
      </c>
      <c r="AO1199" s="3">
        <v>130</v>
      </c>
      <c r="AP1199" s="3">
        <v>2012</v>
      </c>
      <c r="AQ1199" s="3">
        <v>22</v>
      </c>
    </row>
    <row r="1200" spans="1:43" x14ac:dyDescent="0.25">
      <c r="A1200" s="3">
        <v>35010150</v>
      </c>
      <c r="B1200" s="3" t="s">
        <v>3786</v>
      </c>
      <c r="C1200" s="3">
        <v>3.8833333329999999</v>
      </c>
      <c r="D1200" s="3">
        <v>-73.340011000000004</v>
      </c>
      <c r="E1200" s="3">
        <v>248</v>
      </c>
      <c r="F1200" s="3" t="s">
        <v>336</v>
      </c>
      <c r="G1200" s="3" t="s">
        <v>95</v>
      </c>
      <c r="H1200" s="54">
        <v>53</v>
      </c>
      <c r="I1200" s="54">
        <v>2023</v>
      </c>
      <c r="J1200" s="54">
        <v>11</v>
      </c>
      <c r="K1200" s="3">
        <v>62</v>
      </c>
      <c r="L1200" s="3">
        <v>2004</v>
      </c>
      <c r="M1200" s="3">
        <v>23</v>
      </c>
      <c r="N1200" s="54">
        <v>114</v>
      </c>
      <c r="O1200" s="54">
        <v>2016</v>
      </c>
      <c r="P1200" s="54">
        <v>31</v>
      </c>
      <c r="Q1200" s="3">
        <v>142</v>
      </c>
      <c r="R1200" s="3">
        <v>2010</v>
      </c>
      <c r="S1200" s="3">
        <v>8</v>
      </c>
      <c r="T1200" s="54">
        <v>120</v>
      </c>
      <c r="U1200" s="54">
        <v>2025</v>
      </c>
      <c r="V1200" s="54">
        <v>5</v>
      </c>
      <c r="W1200" s="3">
        <v>120</v>
      </c>
      <c r="X1200" s="3">
        <v>2017</v>
      </c>
      <c r="Y1200" s="3">
        <v>10</v>
      </c>
      <c r="Z1200" s="54">
        <v>154</v>
      </c>
      <c r="AA1200" s="54">
        <v>2020</v>
      </c>
      <c r="AB1200" s="54">
        <v>29</v>
      </c>
      <c r="AC1200" s="3">
        <v>88</v>
      </c>
      <c r="AD1200" s="3">
        <v>2025</v>
      </c>
      <c r="AE1200" s="3">
        <v>9</v>
      </c>
      <c r="AF1200" s="54">
        <v>137</v>
      </c>
      <c r="AG1200" s="54">
        <v>2013</v>
      </c>
      <c r="AH1200" s="54">
        <v>13</v>
      </c>
      <c r="AI1200" s="3">
        <v>105</v>
      </c>
      <c r="AJ1200" s="3">
        <v>2010</v>
      </c>
      <c r="AK1200" s="3">
        <v>14</v>
      </c>
      <c r="AL1200" s="54">
        <v>145</v>
      </c>
      <c r="AM1200" s="54">
        <v>2013</v>
      </c>
      <c r="AN1200" s="54">
        <v>18</v>
      </c>
      <c r="AO1200" s="3">
        <v>82</v>
      </c>
      <c r="AP1200" s="3">
        <v>2016</v>
      </c>
      <c r="AQ1200" s="3">
        <v>28</v>
      </c>
    </row>
    <row r="1201" spans="1:43" x14ac:dyDescent="0.25">
      <c r="A1201" s="3">
        <v>35010230</v>
      </c>
      <c r="B1201" s="3" t="s">
        <v>3787</v>
      </c>
      <c r="C1201" s="3">
        <v>4.0358611</v>
      </c>
      <c r="D1201" s="3">
        <v>-72.976791660000004</v>
      </c>
      <c r="E1201" s="3">
        <v>188</v>
      </c>
      <c r="F1201" s="3" t="s">
        <v>302</v>
      </c>
      <c r="G1201" s="3" t="s">
        <v>95</v>
      </c>
      <c r="H1201" s="54">
        <v>50</v>
      </c>
      <c r="I1201" s="54">
        <v>2025</v>
      </c>
      <c r="J1201" s="54">
        <v>5</v>
      </c>
      <c r="K1201" s="3">
        <v>50</v>
      </c>
      <c r="L1201" s="3">
        <v>2005</v>
      </c>
      <c r="M1201" s="3">
        <v>10</v>
      </c>
      <c r="N1201" s="54">
        <v>132</v>
      </c>
      <c r="O1201" s="54">
        <v>2010</v>
      </c>
      <c r="P1201" s="54">
        <v>28</v>
      </c>
      <c r="Q1201" s="3">
        <v>136</v>
      </c>
      <c r="R1201" s="3">
        <v>1985</v>
      </c>
      <c r="S1201" s="3">
        <v>20</v>
      </c>
      <c r="T1201" s="54">
        <v>138</v>
      </c>
      <c r="U1201" s="54">
        <v>2010</v>
      </c>
      <c r="V1201" s="54">
        <v>10</v>
      </c>
      <c r="W1201" s="3">
        <v>120</v>
      </c>
      <c r="X1201" s="3">
        <v>2007</v>
      </c>
      <c r="Y1201" s="3">
        <v>25</v>
      </c>
      <c r="Z1201" s="54">
        <v>135</v>
      </c>
      <c r="AA1201" s="54">
        <v>2008</v>
      </c>
      <c r="AB1201" s="54">
        <v>11</v>
      </c>
      <c r="AC1201" s="3">
        <v>119</v>
      </c>
      <c r="AD1201" s="3">
        <v>2004</v>
      </c>
      <c r="AE1201" s="3">
        <v>31</v>
      </c>
      <c r="AF1201" s="54">
        <v>130</v>
      </c>
      <c r="AG1201" s="54">
        <v>1983</v>
      </c>
      <c r="AH1201" s="54">
        <v>21</v>
      </c>
      <c r="AI1201" s="3">
        <v>138</v>
      </c>
      <c r="AJ1201" s="3">
        <v>1999</v>
      </c>
      <c r="AK1201" s="3">
        <v>1</v>
      </c>
      <c r="AL1201" s="54">
        <v>112</v>
      </c>
      <c r="AM1201" s="54">
        <v>2013</v>
      </c>
      <c r="AN1201" s="54">
        <v>4</v>
      </c>
      <c r="AO1201" s="3">
        <v>130</v>
      </c>
      <c r="AP1201" s="3">
        <v>2001</v>
      </c>
      <c r="AQ1201" s="3">
        <v>25</v>
      </c>
    </row>
    <row r="1202" spans="1:43" x14ac:dyDescent="0.25">
      <c r="A1202" s="3">
        <v>35020010</v>
      </c>
      <c r="B1202" s="3" t="s">
        <v>3788</v>
      </c>
      <c r="C1202" s="3">
        <v>4.2483000000000004</v>
      </c>
      <c r="D1202" s="3">
        <v>-73.818700000000007</v>
      </c>
      <c r="E1202" s="3">
        <v>1457</v>
      </c>
      <c r="F1202" s="3" t="s">
        <v>294</v>
      </c>
      <c r="G1202" s="3" t="s">
        <v>293</v>
      </c>
      <c r="H1202" s="54">
        <v>46</v>
      </c>
      <c r="I1202" s="54">
        <v>2023</v>
      </c>
      <c r="J1202" s="54">
        <v>11</v>
      </c>
      <c r="K1202" s="3">
        <v>54.6</v>
      </c>
      <c r="L1202" s="3">
        <v>1963</v>
      </c>
      <c r="M1202" s="3">
        <v>19</v>
      </c>
      <c r="N1202" s="54">
        <v>73</v>
      </c>
      <c r="O1202" s="54">
        <v>1952</v>
      </c>
      <c r="P1202" s="54">
        <v>11</v>
      </c>
      <c r="Q1202" s="3">
        <v>121</v>
      </c>
      <c r="R1202" s="3">
        <v>2025</v>
      </c>
      <c r="S1202" s="3">
        <v>16</v>
      </c>
      <c r="T1202" s="54">
        <v>130</v>
      </c>
      <c r="U1202" s="54">
        <v>2022</v>
      </c>
      <c r="V1202" s="54">
        <v>19</v>
      </c>
      <c r="W1202" s="3">
        <v>115</v>
      </c>
      <c r="X1202" s="3">
        <v>2004</v>
      </c>
      <c r="Y1202" s="3">
        <v>14</v>
      </c>
      <c r="Z1202" s="54">
        <v>148</v>
      </c>
      <c r="AA1202" s="54">
        <v>2019</v>
      </c>
      <c r="AB1202" s="54">
        <v>18</v>
      </c>
      <c r="AC1202" s="3">
        <v>137</v>
      </c>
      <c r="AD1202" s="3">
        <v>2021</v>
      </c>
      <c r="AE1202" s="3">
        <v>9</v>
      </c>
      <c r="AF1202" s="54">
        <v>88.1</v>
      </c>
      <c r="AG1202" s="54">
        <v>1991</v>
      </c>
      <c r="AH1202" s="54">
        <v>9</v>
      </c>
      <c r="AI1202" s="3">
        <v>56.4</v>
      </c>
      <c r="AJ1202" s="3">
        <v>1969</v>
      </c>
      <c r="AK1202" s="3">
        <v>24</v>
      </c>
      <c r="AL1202" s="54">
        <v>51</v>
      </c>
      <c r="AM1202" s="54">
        <v>2000</v>
      </c>
      <c r="AN1202" s="54">
        <v>17</v>
      </c>
      <c r="AO1202" s="3">
        <v>53</v>
      </c>
      <c r="AP1202" s="3">
        <v>2008</v>
      </c>
      <c r="AQ1202" s="3">
        <v>1</v>
      </c>
    </row>
    <row r="1203" spans="1:43" x14ac:dyDescent="0.25">
      <c r="A1203" s="3">
        <v>35020020</v>
      </c>
      <c r="B1203" s="3" t="s">
        <v>3789</v>
      </c>
      <c r="C1203" s="3">
        <v>4.1983800000000002</v>
      </c>
      <c r="D1203" s="3">
        <v>-73.771169999999998</v>
      </c>
      <c r="E1203" s="3">
        <v>1020</v>
      </c>
      <c r="F1203" s="3" t="s">
        <v>294</v>
      </c>
      <c r="G1203" s="3" t="s">
        <v>293</v>
      </c>
      <c r="H1203" s="54">
        <v>155</v>
      </c>
      <c r="I1203" s="54">
        <v>2023</v>
      </c>
      <c r="J1203" s="54">
        <v>15</v>
      </c>
      <c r="K1203" s="3">
        <v>200</v>
      </c>
      <c r="L1203" s="3">
        <v>1963</v>
      </c>
      <c r="M1203" s="3">
        <v>15</v>
      </c>
      <c r="N1203" s="54">
        <v>248</v>
      </c>
      <c r="O1203" s="54">
        <v>1962</v>
      </c>
      <c r="P1203" s="54">
        <v>22</v>
      </c>
      <c r="Q1203" s="3">
        <v>200</v>
      </c>
      <c r="R1203" s="3">
        <v>1964</v>
      </c>
      <c r="S1203" s="3">
        <v>1</v>
      </c>
      <c r="T1203" s="54">
        <v>180</v>
      </c>
      <c r="U1203" s="54">
        <v>2017</v>
      </c>
      <c r="V1203" s="54">
        <v>21</v>
      </c>
      <c r="W1203" s="3">
        <v>202</v>
      </c>
      <c r="X1203" s="3">
        <v>1974</v>
      </c>
      <c r="Y1203" s="3">
        <v>5</v>
      </c>
      <c r="Z1203" s="54">
        <v>200</v>
      </c>
      <c r="AA1203" s="54">
        <v>1963</v>
      </c>
      <c r="AB1203" s="54">
        <v>12</v>
      </c>
      <c r="AC1203" s="3">
        <v>235</v>
      </c>
      <c r="AD1203" s="3">
        <v>1972</v>
      </c>
      <c r="AE1203" s="3">
        <v>21</v>
      </c>
      <c r="AF1203" s="54">
        <v>210</v>
      </c>
      <c r="AG1203" s="54">
        <v>2019</v>
      </c>
      <c r="AH1203" s="54">
        <v>1</v>
      </c>
      <c r="AI1203" s="3">
        <v>180</v>
      </c>
      <c r="AJ1203" s="3">
        <v>1963</v>
      </c>
      <c r="AK1203" s="3">
        <v>5</v>
      </c>
      <c r="AL1203" s="54">
        <v>200</v>
      </c>
      <c r="AM1203" s="54">
        <v>1963</v>
      </c>
      <c r="AN1203" s="54">
        <v>8</v>
      </c>
      <c r="AO1203" s="3">
        <v>140</v>
      </c>
      <c r="AP1203" s="3">
        <v>2016</v>
      </c>
      <c r="AQ1203" s="3">
        <v>25</v>
      </c>
    </row>
    <row r="1204" spans="1:43" x14ac:dyDescent="0.25">
      <c r="A1204" s="3">
        <v>35020060</v>
      </c>
      <c r="B1204" s="3" t="s">
        <v>3790</v>
      </c>
      <c r="C1204" s="3">
        <v>4.0401389999999999</v>
      </c>
      <c r="D1204" s="3">
        <v>-73.369416999999999</v>
      </c>
      <c r="E1204" s="3">
        <v>262</v>
      </c>
      <c r="F1204" s="3" t="s">
        <v>96</v>
      </c>
      <c r="G1204" s="3" t="s">
        <v>95</v>
      </c>
      <c r="H1204" s="54">
        <v>210</v>
      </c>
      <c r="I1204" s="54">
        <v>1979</v>
      </c>
      <c r="J1204" s="54">
        <v>9</v>
      </c>
      <c r="K1204" s="3">
        <v>76</v>
      </c>
      <c r="L1204" s="3">
        <v>2025</v>
      </c>
      <c r="M1204" s="3">
        <v>25</v>
      </c>
      <c r="N1204" s="54">
        <v>112</v>
      </c>
      <c r="O1204" s="54">
        <v>2000</v>
      </c>
      <c r="P1204" s="54">
        <v>24</v>
      </c>
      <c r="Q1204" s="3">
        <v>177</v>
      </c>
      <c r="R1204" s="3">
        <v>1984</v>
      </c>
      <c r="S1204" s="3">
        <v>30</v>
      </c>
      <c r="T1204" s="54">
        <v>151</v>
      </c>
      <c r="U1204" s="54">
        <v>2021</v>
      </c>
      <c r="V1204" s="54">
        <v>9</v>
      </c>
      <c r="W1204" s="3">
        <v>132</v>
      </c>
      <c r="X1204" s="3">
        <v>2018</v>
      </c>
      <c r="Y1204" s="3">
        <v>3</v>
      </c>
      <c r="Z1204" s="54">
        <v>140</v>
      </c>
      <c r="AA1204" s="54">
        <v>2020</v>
      </c>
      <c r="AB1204" s="54">
        <v>29</v>
      </c>
      <c r="AC1204" s="3">
        <v>120</v>
      </c>
      <c r="AD1204" s="3">
        <v>2016</v>
      </c>
      <c r="AE1204" s="3">
        <v>8</v>
      </c>
      <c r="AF1204" s="54">
        <v>126</v>
      </c>
      <c r="AG1204" s="54">
        <v>2022</v>
      </c>
      <c r="AH1204" s="54">
        <v>15</v>
      </c>
      <c r="AI1204" s="3">
        <v>111</v>
      </c>
      <c r="AJ1204" s="3">
        <v>2004</v>
      </c>
      <c r="AK1204" s="3">
        <v>19</v>
      </c>
      <c r="AL1204" s="54">
        <v>223</v>
      </c>
      <c r="AM1204" s="54">
        <v>1996</v>
      </c>
      <c r="AN1204" s="54">
        <v>17</v>
      </c>
      <c r="AO1204" s="3">
        <v>109</v>
      </c>
      <c r="AP1204" s="3">
        <v>2012</v>
      </c>
      <c r="AQ1204" s="3">
        <v>22</v>
      </c>
    </row>
    <row r="1205" spans="1:43" x14ac:dyDescent="0.25">
      <c r="A1205" s="3">
        <v>35020280</v>
      </c>
      <c r="B1205" s="3" t="s">
        <v>3791</v>
      </c>
      <c r="C1205" s="3">
        <v>4.5229166669999996</v>
      </c>
      <c r="D1205" s="3">
        <v>-73.92658333</v>
      </c>
      <c r="E1205" s="3">
        <v>1950</v>
      </c>
      <c r="F1205" s="3" t="s">
        <v>1089</v>
      </c>
      <c r="G1205" s="3" t="s">
        <v>293</v>
      </c>
      <c r="H1205" s="54">
        <v>26.6</v>
      </c>
      <c r="I1205" s="54">
        <v>2022</v>
      </c>
      <c r="J1205" s="54">
        <v>13</v>
      </c>
      <c r="K1205" s="3">
        <v>38.200000000000003</v>
      </c>
      <c r="L1205" s="3">
        <v>1986</v>
      </c>
      <c r="M1205" s="3">
        <v>27</v>
      </c>
      <c r="N1205" s="54">
        <v>35.700000000000003</v>
      </c>
      <c r="O1205" s="54">
        <v>1995</v>
      </c>
      <c r="P1205" s="54">
        <v>23</v>
      </c>
      <c r="Q1205" s="3">
        <v>62.1</v>
      </c>
      <c r="R1205" s="3">
        <v>1995</v>
      </c>
      <c r="S1205" s="3">
        <v>19</v>
      </c>
      <c r="T1205" s="54">
        <v>65.2</v>
      </c>
      <c r="U1205" s="54">
        <v>2005</v>
      </c>
      <c r="V1205" s="54">
        <v>22</v>
      </c>
      <c r="W1205" s="3">
        <v>41.2</v>
      </c>
      <c r="X1205" s="3">
        <v>2024</v>
      </c>
      <c r="Y1205" s="3">
        <v>4</v>
      </c>
      <c r="Z1205" s="54">
        <v>39.4</v>
      </c>
      <c r="AA1205" s="54">
        <v>2025</v>
      </c>
      <c r="AB1205" s="54">
        <v>10</v>
      </c>
      <c r="AC1205" s="3">
        <v>30.4</v>
      </c>
      <c r="AD1205" s="3">
        <v>1991</v>
      </c>
      <c r="AE1205" s="3">
        <v>7</v>
      </c>
      <c r="AF1205" s="54">
        <v>77.2</v>
      </c>
      <c r="AG1205" s="54">
        <v>2011</v>
      </c>
      <c r="AH1205" s="54">
        <v>18</v>
      </c>
      <c r="AI1205" s="3">
        <v>45.3</v>
      </c>
      <c r="AJ1205" s="3">
        <v>1988</v>
      </c>
      <c r="AK1205" s="3">
        <v>21</v>
      </c>
      <c r="AL1205" s="54">
        <v>65</v>
      </c>
      <c r="AM1205" s="54">
        <v>1985</v>
      </c>
      <c r="AN1205" s="54">
        <v>4</v>
      </c>
      <c r="AO1205" s="3">
        <v>39.6</v>
      </c>
      <c r="AP1205" s="3">
        <v>1989</v>
      </c>
      <c r="AQ1205" s="3">
        <v>1</v>
      </c>
    </row>
    <row r="1206" spans="1:43" x14ac:dyDescent="0.25">
      <c r="A1206" s="3">
        <v>35020290</v>
      </c>
      <c r="B1206" s="3" t="s">
        <v>3792</v>
      </c>
      <c r="C1206" s="3">
        <v>4.4865277780000001</v>
      </c>
      <c r="D1206" s="3">
        <v>-73.890416669999993</v>
      </c>
      <c r="E1206" s="3">
        <v>1900</v>
      </c>
      <c r="F1206" s="3" t="s">
        <v>1072</v>
      </c>
      <c r="G1206" s="3" t="s">
        <v>293</v>
      </c>
      <c r="H1206" s="54">
        <v>40.799999999999997</v>
      </c>
      <c r="I1206" s="54">
        <v>2004</v>
      </c>
      <c r="J1206" s="54">
        <v>21</v>
      </c>
      <c r="K1206" s="3">
        <v>40</v>
      </c>
      <c r="L1206" s="3">
        <v>1986</v>
      </c>
      <c r="M1206" s="3">
        <v>28</v>
      </c>
      <c r="N1206" s="54">
        <v>60</v>
      </c>
      <c r="O1206" s="54">
        <v>1989</v>
      </c>
      <c r="P1206" s="54">
        <v>28</v>
      </c>
      <c r="Q1206" s="3">
        <v>50</v>
      </c>
      <c r="R1206" s="3">
        <v>1988</v>
      </c>
      <c r="S1206" s="3">
        <v>15</v>
      </c>
      <c r="T1206" s="54">
        <v>50.8</v>
      </c>
      <c r="U1206" s="54">
        <v>2019</v>
      </c>
      <c r="V1206" s="54">
        <v>12</v>
      </c>
      <c r="W1206" s="3">
        <v>45</v>
      </c>
      <c r="X1206" s="3">
        <v>1986</v>
      </c>
      <c r="Y1206" s="3">
        <v>14</v>
      </c>
      <c r="Z1206" s="54">
        <v>45</v>
      </c>
      <c r="AA1206" s="54">
        <v>1986</v>
      </c>
      <c r="AB1206" s="54">
        <v>5</v>
      </c>
      <c r="AC1206" s="3">
        <v>50</v>
      </c>
      <c r="AD1206" s="3">
        <v>2008</v>
      </c>
      <c r="AE1206" s="3">
        <v>1</v>
      </c>
      <c r="AF1206" s="54">
        <v>40</v>
      </c>
      <c r="AG1206" s="54">
        <v>1985</v>
      </c>
      <c r="AH1206" s="54">
        <v>14</v>
      </c>
      <c r="AI1206" s="3">
        <v>45</v>
      </c>
      <c r="AJ1206" s="3">
        <v>1987</v>
      </c>
      <c r="AK1206" s="3">
        <v>2</v>
      </c>
      <c r="AL1206" s="54">
        <v>76.2</v>
      </c>
      <c r="AM1206" s="54">
        <v>2017</v>
      </c>
      <c r="AN1206" s="54">
        <v>3</v>
      </c>
      <c r="AO1206" s="3">
        <v>48.5</v>
      </c>
      <c r="AP1206" s="3">
        <v>2012</v>
      </c>
      <c r="AQ1206" s="3">
        <v>22</v>
      </c>
    </row>
    <row r="1207" spans="1:43" x14ac:dyDescent="0.25">
      <c r="A1207" s="3">
        <v>35020300</v>
      </c>
      <c r="B1207" s="3" t="s">
        <v>3793</v>
      </c>
      <c r="C1207" s="3">
        <v>4.2539170000000004</v>
      </c>
      <c r="D1207" s="3">
        <v>-74.002694000000005</v>
      </c>
      <c r="E1207" s="3">
        <v>2300</v>
      </c>
      <c r="F1207" s="3" t="s">
        <v>1048</v>
      </c>
      <c r="G1207" s="3" t="s">
        <v>293</v>
      </c>
      <c r="H1207" s="54">
        <v>30.6</v>
      </c>
      <c r="I1207" s="54">
        <v>2006</v>
      </c>
      <c r="J1207" s="54">
        <v>4</v>
      </c>
      <c r="K1207" s="3">
        <v>50.6</v>
      </c>
      <c r="L1207" s="3">
        <v>2007</v>
      </c>
      <c r="M1207" s="3">
        <v>14</v>
      </c>
      <c r="N1207" s="54">
        <v>58</v>
      </c>
      <c r="O1207" s="54">
        <v>1987</v>
      </c>
      <c r="P1207" s="54">
        <v>24</v>
      </c>
      <c r="Q1207" s="3">
        <v>50.1</v>
      </c>
      <c r="R1207" s="3">
        <v>2006</v>
      </c>
      <c r="S1207" s="3">
        <v>23</v>
      </c>
      <c r="T1207" s="54">
        <v>74.400000000000006</v>
      </c>
      <c r="U1207" s="54">
        <v>1996</v>
      </c>
      <c r="V1207" s="54">
        <v>13</v>
      </c>
      <c r="W1207" s="3">
        <v>60.3</v>
      </c>
      <c r="X1207" s="3">
        <v>2025</v>
      </c>
      <c r="Y1207" s="3">
        <v>30</v>
      </c>
      <c r="Z1207" s="54">
        <v>50.8</v>
      </c>
      <c r="AA1207" s="54">
        <v>2023</v>
      </c>
      <c r="AB1207" s="54">
        <v>17</v>
      </c>
      <c r="AC1207" s="3">
        <v>54.7</v>
      </c>
      <c r="AD1207" s="3">
        <v>1986</v>
      </c>
      <c r="AE1207" s="3">
        <v>1</v>
      </c>
      <c r="AF1207" s="54">
        <v>40.799999999999997</v>
      </c>
      <c r="AG1207" s="54">
        <v>2009</v>
      </c>
      <c r="AH1207" s="54">
        <v>4</v>
      </c>
      <c r="AI1207" s="3">
        <v>41</v>
      </c>
      <c r="AJ1207" s="3">
        <v>2003</v>
      </c>
      <c r="AK1207" s="3">
        <v>10</v>
      </c>
      <c r="AL1207" s="54">
        <v>40.4</v>
      </c>
      <c r="AM1207" s="54">
        <v>2013</v>
      </c>
      <c r="AN1207" s="54">
        <v>20</v>
      </c>
      <c r="AO1207" s="3">
        <v>34.200000000000003</v>
      </c>
      <c r="AP1207" s="3">
        <v>1985</v>
      </c>
      <c r="AQ1207" s="3">
        <v>6</v>
      </c>
    </row>
    <row r="1208" spans="1:43" x14ac:dyDescent="0.25">
      <c r="A1208" s="3">
        <v>35020310</v>
      </c>
      <c r="B1208" s="3" t="s">
        <v>3794</v>
      </c>
      <c r="C1208" s="3">
        <v>4.17225</v>
      </c>
      <c r="D1208" s="3">
        <v>-74.146000000000001</v>
      </c>
      <c r="E1208" s="3">
        <v>2800</v>
      </c>
      <c r="F1208" s="3" t="s">
        <v>2923</v>
      </c>
      <c r="G1208" s="3" t="s">
        <v>1773</v>
      </c>
      <c r="H1208" s="54">
        <v>56.5</v>
      </c>
      <c r="I1208" s="54">
        <v>2023</v>
      </c>
      <c r="J1208" s="54">
        <v>11</v>
      </c>
      <c r="K1208" s="3">
        <v>27.2</v>
      </c>
      <c r="L1208" s="3">
        <v>2024</v>
      </c>
      <c r="M1208" s="3">
        <v>3</v>
      </c>
      <c r="N1208" s="54">
        <v>56.8</v>
      </c>
      <c r="O1208" s="54">
        <v>2023</v>
      </c>
      <c r="P1208" s="54">
        <v>9</v>
      </c>
      <c r="Q1208" s="3">
        <v>38</v>
      </c>
      <c r="R1208" s="3">
        <v>2014</v>
      </c>
      <c r="S1208" s="3">
        <v>28</v>
      </c>
      <c r="T1208" s="54">
        <v>118.9</v>
      </c>
      <c r="U1208" s="54">
        <v>1990</v>
      </c>
      <c r="V1208" s="54">
        <v>28</v>
      </c>
      <c r="W1208" s="3">
        <v>48</v>
      </c>
      <c r="X1208" s="3">
        <v>2002</v>
      </c>
      <c r="Y1208" s="3">
        <v>8</v>
      </c>
      <c r="Z1208" s="54">
        <v>54</v>
      </c>
      <c r="AA1208" s="54">
        <v>2022</v>
      </c>
      <c r="AB1208" s="54">
        <v>7</v>
      </c>
      <c r="AC1208" s="3">
        <v>33</v>
      </c>
      <c r="AD1208" s="3">
        <v>2016</v>
      </c>
      <c r="AE1208" s="3">
        <v>31</v>
      </c>
      <c r="AF1208" s="54">
        <v>36.299999999999997</v>
      </c>
      <c r="AG1208" s="54">
        <v>2023</v>
      </c>
      <c r="AH1208" s="54">
        <v>3</v>
      </c>
      <c r="AI1208" s="3">
        <v>46.2</v>
      </c>
      <c r="AJ1208" s="3">
        <v>1987</v>
      </c>
      <c r="AK1208" s="3">
        <v>26</v>
      </c>
      <c r="AL1208" s="54">
        <v>59</v>
      </c>
      <c r="AM1208" s="54">
        <v>1984</v>
      </c>
      <c r="AN1208" s="54">
        <v>27</v>
      </c>
      <c r="AO1208" s="3">
        <v>34.1</v>
      </c>
      <c r="AP1208" s="3">
        <v>2016</v>
      </c>
      <c r="AQ1208" s="3">
        <v>3</v>
      </c>
    </row>
    <row r="1209" spans="1:43" x14ac:dyDescent="0.25">
      <c r="A1209" s="3">
        <v>35020340</v>
      </c>
      <c r="B1209" s="3" t="s">
        <v>3795</v>
      </c>
      <c r="C1209" s="3">
        <v>4.1333333330000004</v>
      </c>
      <c r="D1209" s="3">
        <v>-74.05</v>
      </c>
      <c r="E1209" s="3">
        <v>2300</v>
      </c>
      <c r="F1209" s="3" t="s">
        <v>1048</v>
      </c>
      <c r="G1209" s="3" t="s">
        <v>293</v>
      </c>
      <c r="H1209" s="54">
        <v>34</v>
      </c>
      <c r="I1209" s="54">
        <v>1995</v>
      </c>
      <c r="J1209" s="54">
        <v>19</v>
      </c>
      <c r="K1209" s="3">
        <v>45</v>
      </c>
      <c r="L1209" s="3">
        <v>1987</v>
      </c>
      <c r="M1209" s="3">
        <v>10</v>
      </c>
      <c r="N1209" s="54">
        <v>85.3</v>
      </c>
      <c r="O1209" s="54">
        <v>2022</v>
      </c>
      <c r="P1209" s="54">
        <v>31</v>
      </c>
      <c r="Q1209" s="3">
        <v>64.3</v>
      </c>
      <c r="R1209" s="3">
        <v>2007</v>
      </c>
      <c r="S1209" s="3">
        <v>28</v>
      </c>
      <c r="T1209" s="54">
        <v>75.5</v>
      </c>
      <c r="U1209" s="54">
        <v>2016</v>
      </c>
      <c r="V1209" s="54">
        <v>5</v>
      </c>
      <c r="W1209" s="3">
        <v>97.5</v>
      </c>
      <c r="X1209" s="3">
        <v>2014</v>
      </c>
      <c r="Y1209" s="3">
        <v>6</v>
      </c>
      <c r="Z1209" s="54">
        <v>90.2</v>
      </c>
      <c r="AA1209" s="54">
        <v>2022</v>
      </c>
      <c r="AB1209" s="54">
        <v>23</v>
      </c>
      <c r="AC1209" s="3">
        <v>93</v>
      </c>
      <c r="AD1209" s="3">
        <v>1988</v>
      </c>
      <c r="AE1209" s="3">
        <v>21</v>
      </c>
      <c r="AF1209" s="54">
        <v>78.7</v>
      </c>
      <c r="AG1209" s="54">
        <v>2008</v>
      </c>
      <c r="AH1209" s="54">
        <v>4</v>
      </c>
      <c r="AI1209" s="3">
        <v>74.900000000000006</v>
      </c>
      <c r="AJ1209" s="3">
        <v>2008</v>
      </c>
      <c r="AK1209" s="3">
        <v>7</v>
      </c>
      <c r="AL1209" s="54">
        <v>35.4</v>
      </c>
      <c r="AM1209" s="54">
        <v>2006</v>
      </c>
      <c r="AN1209" s="54">
        <v>21</v>
      </c>
      <c r="AO1209" s="3">
        <v>56.5</v>
      </c>
      <c r="AP1209" s="3">
        <v>2012</v>
      </c>
      <c r="AQ1209" s="3">
        <v>22</v>
      </c>
    </row>
    <row r="1210" spans="1:43" x14ac:dyDescent="0.25">
      <c r="A1210" s="3">
        <v>35020350</v>
      </c>
      <c r="B1210" s="3" t="s">
        <v>3796</v>
      </c>
      <c r="C1210" s="3">
        <v>4.2188888889999996</v>
      </c>
      <c r="D1210" s="3">
        <v>-74.146861110000003</v>
      </c>
      <c r="E1210" s="3">
        <v>3150</v>
      </c>
      <c r="F1210" s="3" t="s">
        <v>2923</v>
      </c>
      <c r="G1210" s="3" t="s">
        <v>1773</v>
      </c>
      <c r="H1210" s="54">
        <v>40</v>
      </c>
      <c r="I1210" s="54">
        <v>1997</v>
      </c>
      <c r="J1210" s="54">
        <v>1</v>
      </c>
      <c r="K1210" s="3">
        <v>45.4</v>
      </c>
      <c r="L1210" s="3">
        <v>1997</v>
      </c>
      <c r="M1210" s="3">
        <v>12</v>
      </c>
      <c r="N1210" s="54">
        <v>36</v>
      </c>
      <c r="O1210" s="54">
        <v>1990</v>
      </c>
      <c r="P1210" s="54">
        <v>9</v>
      </c>
      <c r="Q1210" s="3">
        <v>40</v>
      </c>
      <c r="R1210" s="3">
        <v>2018</v>
      </c>
      <c r="S1210" s="3">
        <v>30</v>
      </c>
      <c r="T1210" s="54">
        <v>56</v>
      </c>
      <c r="U1210" s="54">
        <v>2017</v>
      </c>
      <c r="V1210" s="54">
        <v>11</v>
      </c>
      <c r="W1210" s="3">
        <v>66</v>
      </c>
      <c r="X1210" s="3">
        <v>1994</v>
      </c>
      <c r="Y1210" s="3">
        <v>27</v>
      </c>
      <c r="Z1210" s="54">
        <v>40</v>
      </c>
      <c r="AA1210" s="54">
        <v>2015</v>
      </c>
      <c r="AB1210" s="54">
        <v>11</v>
      </c>
      <c r="AC1210" s="3">
        <v>70</v>
      </c>
      <c r="AD1210" s="3">
        <v>2016</v>
      </c>
      <c r="AE1210" s="3">
        <v>18</v>
      </c>
      <c r="AF1210" s="54">
        <v>50</v>
      </c>
      <c r="AG1210" s="54">
        <v>2016</v>
      </c>
      <c r="AH1210" s="54">
        <v>10</v>
      </c>
      <c r="AI1210" s="3">
        <v>40</v>
      </c>
      <c r="AJ1210" s="3">
        <v>2017</v>
      </c>
      <c r="AK1210" s="3">
        <v>15</v>
      </c>
      <c r="AL1210" s="54">
        <v>55</v>
      </c>
      <c r="AM1210" s="54">
        <v>1996</v>
      </c>
      <c r="AN1210" s="54">
        <v>25</v>
      </c>
      <c r="AO1210" s="3">
        <v>40</v>
      </c>
      <c r="AP1210" s="3">
        <v>1996</v>
      </c>
      <c r="AQ1210" s="3">
        <v>1</v>
      </c>
    </row>
    <row r="1211" spans="1:43" x14ac:dyDescent="0.25">
      <c r="A1211" s="3">
        <v>35025060</v>
      </c>
      <c r="B1211" s="3" t="s">
        <v>3797</v>
      </c>
      <c r="C1211" s="3">
        <v>4.587059</v>
      </c>
      <c r="D1211" s="3">
        <v>-73.995885000000001</v>
      </c>
      <c r="E1211" s="3">
        <v>3195</v>
      </c>
      <c r="F1211" s="3" t="s">
        <v>1089</v>
      </c>
      <c r="G1211" s="3" t="s">
        <v>293</v>
      </c>
      <c r="H1211" s="54">
        <v>50</v>
      </c>
      <c r="I1211" s="54">
        <v>2017</v>
      </c>
      <c r="J1211" s="54">
        <v>20</v>
      </c>
      <c r="K1211" s="3">
        <v>80</v>
      </c>
      <c r="L1211" s="3">
        <v>2011</v>
      </c>
      <c r="M1211" s="3">
        <v>18</v>
      </c>
      <c r="N1211" s="54">
        <v>80</v>
      </c>
      <c r="O1211" s="54">
        <v>1999</v>
      </c>
      <c r="P1211" s="54">
        <v>25</v>
      </c>
      <c r="Q1211" s="3">
        <v>52</v>
      </c>
      <c r="R1211" s="3">
        <v>2019</v>
      </c>
      <c r="S1211" s="3">
        <v>14</v>
      </c>
      <c r="T1211" s="54">
        <v>66</v>
      </c>
      <c r="U1211" s="54">
        <v>1998</v>
      </c>
      <c r="V1211" s="54">
        <v>28</v>
      </c>
      <c r="W1211" s="3">
        <v>55</v>
      </c>
      <c r="X1211" s="3">
        <v>2017</v>
      </c>
      <c r="Y1211" s="3">
        <v>12</v>
      </c>
      <c r="Z1211" s="54">
        <v>73.599999999999994</v>
      </c>
      <c r="AA1211" s="54">
        <v>1992</v>
      </c>
      <c r="AB1211" s="54">
        <v>22</v>
      </c>
      <c r="AC1211" s="3">
        <v>39</v>
      </c>
      <c r="AD1211" s="3">
        <v>1991</v>
      </c>
      <c r="AE1211" s="3">
        <v>13</v>
      </c>
      <c r="AF1211" s="54">
        <v>26</v>
      </c>
      <c r="AG1211" s="54">
        <v>1996</v>
      </c>
      <c r="AH1211" s="54">
        <v>29</v>
      </c>
      <c r="AI1211" s="3">
        <v>49</v>
      </c>
      <c r="AJ1211" s="3">
        <v>1996</v>
      </c>
      <c r="AK1211" s="3">
        <v>13</v>
      </c>
      <c r="AL1211" s="54">
        <v>60</v>
      </c>
      <c r="AM1211" s="54">
        <v>2016</v>
      </c>
      <c r="AN1211" s="54">
        <v>13</v>
      </c>
      <c r="AO1211" s="3">
        <v>85</v>
      </c>
      <c r="AP1211" s="3">
        <v>2023</v>
      </c>
      <c r="AQ1211" s="3">
        <v>19</v>
      </c>
    </row>
    <row r="1212" spans="1:43" x14ac:dyDescent="0.25">
      <c r="A1212" s="3">
        <v>35025070</v>
      </c>
      <c r="B1212" s="3" t="s">
        <v>3798</v>
      </c>
      <c r="C1212" s="3">
        <v>4.1966666669999997</v>
      </c>
      <c r="D1212" s="3">
        <v>-74.190944439999996</v>
      </c>
      <c r="E1212" s="3">
        <v>3150</v>
      </c>
      <c r="F1212" s="3" t="s">
        <v>2923</v>
      </c>
      <c r="G1212" s="3" t="s">
        <v>1773</v>
      </c>
      <c r="H1212" s="54">
        <v>24</v>
      </c>
      <c r="I1212" s="54">
        <v>2020</v>
      </c>
      <c r="J1212" s="54">
        <v>31</v>
      </c>
      <c r="K1212" s="3">
        <v>28.3</v>
      </c>
      <c r="L1212" s="3">
        <v>1996</v>
      </c>
      <c r="M1212" s="3">
        <v>12</v>
      </c>
      <c r="N1212" s="54">
        <v>56</v>
      </c>
      <c r="O1212" s="54">
        <v>2010</v>
      </c>
      <c r="P1212" s="54">
        <v>3</v>
      </c>
      <c r="Q1212" s="3">
        <v>56</v>
      </c>
      <c r="R1212" s="3">
        <v>2011</v>
      </c>
      <c r="S1212" s="3">
        <v>22</v>
      </c>
      <c r="T1212" s="54">
        <v>80</v>
      </c>
      <c r="U1212" s="54">
        <v>2024</v>
      </c>
      <c r="V1212" s="54">
        <v>27</v>
      </c>
      <c r="W1212" s="3">
        <v>94</v>
      </c>
      <c r="X1212" s="3">
        <v>2020</v>
      </c>
      <c r="Y1212" s="3">
        <v>28</v>
      </c>
      <c r="Z1212" s="54">
        <v>81</v>
      </c>
      <c r="AA1212" s="54">
        <v>1998</v>
      </c>
      <c r="AB1212" s="54">
        <v>19</v>
      </c>
      <c r="AC1212" s="3">
        <v>39</v>
      </c>
      <c r="AD1212" s="3">
        <v>2002</v>
      </c>
      <c r="AE1212" s="3">
        <v>16</v>
      </c>
      <c r="AF1212" s="54">
        <v>33</v>
      </c>
      <c r="AG1212" s="54">
        <v>2002</v>
      </c>
      <c r="AH1212" s="54">
        <v>26</v>
      </c>
      <c r="AI1212" s="3">
        <v>56</v>
      </c>
      <c r="AJ1212" s="3">
        <v>2004</v>
      </c>
      <c r="AK1212" s="3">
        <v>25</v>
      </c>
      <c r="AL1212" s="54">
        <v>76.099999999999994</v>
      </c>
      <c r="AM1212" s="54">
        <v>2020</v>
      </c>
      <c r="AN1212" s="54">
        <v>14</v>
      </c>
      <c r="AO1212" s="3">
        <v>40</v>
      </c>
      <c r="AP1212" s="3">
        <v>2010</v>
      </c>
      <c r="AQ1212" s="3">
        <v>25</v>
      </c>
    </row>
    <row r="1213" spans="1:43" x14ac:dyDescent="0.25">
      <c r="A1213" s="3">
        <v>35025110</v>
      </c>
      <c r="B1213" s="3" t="s">
        <v>3799</v>
      </c>
      <c r="C1213" s="3">
        <v>4.0574149999999998</v>
      </c>
      <c r="D1213" s="3">
        <v>-73.467865000000003</v>
      </c>
      <c r="E1213" s="3">
        <v>340</v>
      </c>
      <c r="F1213" s="3" t="s">
        <v>96</v>
      </c>
      <c r="G1213" s="3" t="s">
        <v>95</v>
      </c>
      <c r="H1213" s="54">
        <v>173.5</v>
      </c>
      <c r="I1213" s="54">
        <v>2006</v>
      </c>
      <c r="J1213" s="54">
        <v>4</v>
      </c>
      <c r="K1213" s="3">
        <v>97.5</v>
      </c>
      <c r="L1213" s="3">
        <v>1984</v>
      </c>
      <c r="M1213" s="3">
        <v>21</v>
      </c>
      <c r="N1213" s="54">
        <v>170</v>
      </c>
      <c r="O1213" s="54">
        <v>1987</v>
      </c>
      <c r="P1213" s="54">
        <v>27</v>
      </c>
      <c r="Q1213" s="3">
        <v>158.6</v>
      </c>
      <c r="R1213" s="3">
        <v>1984</v>
      </c>
      <c r="S1213" s="3">
        <v>30</v>
      </c>
      <c r="T1213" s="54">
        <v>155</v>
      </c>
      <c r="U1213" s="54">
        <v>2021</v>
      </c>
      <c r="V1213" s="54">
        <v>9</v>
      </c>
      <c r="W1213" s="3">
        <v>153.5</v>
      </c>
      <c r="X1213" s="3">
        <v>2023</v>
      </c>
      <c r="Y1213" s="3">
        <v>11</v>
      </c>
      <c r="Z1213" s="54">
        <v>125.5</v>
      </c>
      <c r="AA1213" s="54">
        <v>1993</v>
      </c>
      <c r="AB1213" s="54">
        <v>20</v>
      </c>
      <c r="AC1213" s="3">
        <v>122</v>
      </c>
      <c r="AD1213" s="3">
        <v>2016</v>
      </c>
      <c r="AE1213" s="3">
        <v>8</v>
      </c>
      <c r="AF1213" s="54">
        <v>131.80000000000001</v>
      </c>
      <c r="AG1213" s="54">
        <v>1983</v>
      </c>
      <c r="AH1213" s="54">
        <v>21</v>
      </c>
      <c r="AI1213" s="3">
        <v>129</v>
      </c>
      <c r="AJ1213" s="3">
        <v>1986</v>
      </c>
      <c r="AK1213" s="3">
        <v>26</v>
      </c>
      <c r="AL1213" s="54">
        <v>140.80000000000001</v>
      </c>
      <c r="AM1213" s="54">
        <v>2008</v>
      </c>
      <c r="AN1213" s="54">
        <v>3</v>
      </c>
      <c r="AO1213" s="3">
        <v>298</v>
      </c>
      <c r="AP1213" s="3">
        <v>2012</v>
      </c>
      <c r="AQ1213" s="3">
        <v>22</v>
      </c>
    </row>
    <row r="1214" spans="1:43" x14ac:dyDescent="0.25">
      <c r="A1214" s="3">
        <v>35030010</v>
      </c>
      <c r="B1214" s="3" t="s">
        <v>3800</v>
      </c>
      <c r="C1214" s="3">
        <v>4.3543880000000001</v>
      </c>
      <c r="D1214" s="3">
        <v>-73.712942999999996</v>
      </c>
      <c r="E1214" s="3">
        <v>1867</v>
      </c>
      <c r="F1214" s="3" t="s">
        <v>303</v>
      </c>
      <c r="G1214" s="3" t="s">
        <v>95</v>
      </c>
      <c r="H1214" s="54">
        <v>77</v>
      </c>
      <c r="I1214" s="54">
        <v>2023</v>
      </c>
      <c r="J1214" s="54">
        <v>11</v>
      </c>
      <c r="K1214" s="3">
        <v>80.5</v>
      </c>
      <c r="L1214" s="3">
        <v>1996</v>
      </c>
      <c r="M1214" s="3">
        <v>12</v>
      </c>
      <c r="N1214" s="54">
        <v>55</v>
      </c>
      <c r="O1214" s="54">
        <v>2000</v>
      </c>
      <c r="P1214" s="54">
        <v>24</v>
      </c>
      <c r="Q1214" s="3">
        <v>135</v>
      </c>
      <c r="R1214" s="3">
        <v>1992</v>
      </c>
      <c r="S1214" s="3">
        <v>17</v>
      </c>
      <c r="T1214" s="54">
        <v>115</v>
      </c>
      <c r="U1214" s="54">
        <v>2002</v>
      </c>
      <c r="V1214" s="54">
        <v>12</v>
      </c>
      <c r="W1214" s="3">
        <v>95</v>
      </c>
      <c r="X1214" s="3">
        <v>2023</v>
      </c>
      <c r="Y1214" s="3">
        <v>20</v>
      </c>
      <c r="Z1214" s="54">
        <v>151</v>
      </c>
      <c r="AA1214" s="54">
        <v>2005</v>
      </c>
      <c r="AB1214" s="54">
        <v>21</v>
      </c>
      <c r="AC1214" s="3">
        <v>118</v>
      </c>
      <c r="AD1214" s="3">
        <v>2016</v>
      </c>
      <c r="AE1214" s="3">
        <v>17</v>
      </c>
      <c r="AF1214" s="54">
        <v>108</v>
      </c>
      <c r="AG1214" s="54">
        <v>2021</v>
      </c>
      <c r="AH1214" s="54">
        <v>15</v>
      </c>
      <c r="AI1214" s="3">
        <v>60</v>
      </c>
      <c r="AJ1214" s="3">
        <v>2025</v>
      </c>
      <c r="AK1214" s="3">
        <v>15</v>
      </c>
      <c r="AL1214" s="54">
        <v>64</v>
      </c>
      <c r="AM1214" s="54">
        <v>2016</v>
      </c>
      <c r="AN1214" s="54">
        <v>10</v>
      </c>
      <c r="AO1214" s="3">
        <v>91</v>
      </c>
      <c r="AP1214" s="3">
        <v>2008</v>
      </c>
      <c r="AQ1214" s="3">
        <v>1</v>
      </c>
    </row>
    <row r="1215" spans="1:43" x14ac:dyDescent="0.25">
      <c r="A1215" s="3">
        <v>35030020</v>
      </c>
      <c r="B1215" s="3" t="s">
        <v>3801</v>
      </c>
      <c r="C1215" s="3">
        <v>4.3185560000000001</v>
      </c>
      <c r="D1215" s="3">
        <v>-73.643006</v>
      </c>
      <c r="E1215" s="3">
        <v>1120</v>
      </c>
      <c r="F1215" s="3" t="s">
        <v>303</v>
      </c>
      <c r="G1215" s="3" t="s">
        <v>95</v>
      </c>
      <c r="H1215" s="54">
        <v>131</v>
      </c>
      <c r="I1215" s="54">
        <v>2015</v>
      </c>
      <c r="J1215" s="54">
        <v>31</v>
      </c>
      <c r="K1215" s="3">
        <v>175</v>
      </c>
      <c r="L1215" s="3">
        <v>1989</v>
      </c>
      <c r="M1215" s="3">
        <v>26</v>
      </c>
      <c r="N1215" s="54">
        <v>132</v>
      </c>
      <c r="O1215" s="54">
        <v>1987</v>
      </c>
      <c r="P1215" s="54">
        <v>19</v>
      </c>
      <c r="Q1215" s="3">
        <v>153</v>
      </c>
      <c r="R1215" s="3">
        <v>2015</v>
      </c>
      <c r="S1215" s="3">
        <v>28</v>
      </c>
      <c r="T1215" s="54">
        <v>153</v>
      </c>
      <c r="U1215" s="54">
        <v>2015</v>
      </c>
      <c r="V1215" s="54">
        <v>13</v>
      </c>
      <c r="W1215" s="3">
        <v>184</v>
      </c>
      <c r="X1215" s="3">
        <v>1984</v>
      </c>
      <c r="Y1215" s="3">
        <v>6</v>
      </c>
      <c r="Z1215" s="54">
        <v>165</v>
      </c>
      <c r="AA1215" s="54">
        <v>1971</v>
      </c>
      <c r="AB1215" s="54">
        <v>13</v>
      </c>
      <c r="AC1215" s="3">
        <v>288</v>
      </c>
      <c r="AD1215" s="3">
        <v>1972</v>
      </c>
      <c r="AE1215" s="3">
        <v>13</v>
      </c>
      <c r="AF1215" s="54">
        <v>185</v>
      </c>
      <c r="AG1215" s="54">
        <v>1985</v>
      </c>
      <c r="AH1215" s="54">
        <v>1</v>
      </c>
      <c r="AI1215" s="3">
        <v>162</v>
      </c>
      <c r="AJ1215" s="3">
        <v>1971</v>
      </c>
      <c r="AK1215" s="3">
        <v>7</v>
      </c>
      <c r="AL1215" s="54">
        <v>223</v>
      </c>
      <c r="AM1215" s="54">
        <v>1975</v>
      </c>
      <c r="AN1215" s="54">
        <v>3</v>
      </c>
      <c r="AO1215" s="3">
        <v>132</v>
      </c>
      <c r="AP1215" s="3">
        <v>1986</v>
      </c>
      <c r="AQ1215" s="3">
        <v>4</v>
      </c>
    </row>
    <row r="1216" spans="1:43" x14ac:dyDescent="0.25">
      <c r="A1216" s="3">
        <v>35030030</v>
      </c>
      <c r="B1216" s="3" t="s">
        <v>3802</v>
      </c>
      <c r="C1216" s="3">
        <v>4.127389</v>
      </c>
      <c r="D1216" s="3">
        <v>-73.639555999999999</v>
      </c>
      <c r="E1216" s="3">
        <v>469</v>
      </c>
      <c r="F1216" s="3" t="s">
        <v>96</v>
      </c>
      <c r="G1216" s="3" t="s">
        <v>95</v>
      </c>
      <c r="H1216" s="54">
        <v>99.6</v>
      </c>
      <c r="I1216" s="54">
        <v>2023</v>
      </c>
      <c r="J1216" s="54">
        <v>7</v>
      </c>
      <c r="K1216" s="3">
        <v>137</v>
      </c>
      <c r="L1216" s="3">
        <v>2004</v>
      </c>
      <c r="M1216" s="3">
        <v>24</v>
      </c>
      <c r="N1216" s="54">
        <v>150</v>
      </c>
      <c r="O1216" s="54">
        <v>2006</v>
      </c>
      <c r="P1216" s="54">
        <v>8</v>
      </c>
      <c r="Q1216" s="3">
        <v>135</v>
      </c>
      <c r="R1216" s="3">
        <v>2005</v>
      </c>
      <c r="S1216" s="3">
        <v>24</v>
      </c>
      <c r="T1216" s="54">
        <v>219.4</v>
      </c>
      <c r="U1216" s="54">
        <v>1997</v>
      </c>
      <c r="V1216" s="54">
        <v>26</v>
      </c>
      <c r="W1216" s="3">
        <v>173.3</v>
      </c>
      <c r="X1216" s="3">
        <v>2002</v>
      </c>
      <c r="Y1216" s="3">
        <v>8</v>
      </c>
      <c r="Z1216" s="54">
        <v>150.19999999999999</v>
      </c>
      <c r="AA1216" s="54">
        <v>2002</v>
      </c>
      <c r="AB1216" s="54">
        <v>10</v>
      </c>
      <c r="AC1216" s="3">
        <v>137.80000000000001</v>
      </c>
      <c r="AD1216" s="3">
        <v>2016</v>
      </c>
      <c r="AE1216" s="3">
        <v>17</v>
      </c>
      <c r="AF1216" s="54">
        <v>139.30000000000001</v>
      </c>
      <c r="AG1216" s="54">
        <v>2016</v>
      </c>
      <c r="AH1216" s="54">
        <v>14</v>
      </c>
      <c r="AI1216" s="3">
        <v>207.7</v>
      </c>
      <c r="AJ1216" s="3">
        <v>1989</v>
      </c>
      <c r="AK1216" s="3">
        <v>19</v>
      </c>
      <c r="AL1216" s="54">
        <v>154.80000000000001</v>
      </c>
      <c r="AM1216" s="54">
        <v>2005</v>
      </c>
      <c r="AN1216" s="54">
        <v>3</v>
      </c>
      <c r="AO1216" s="3">
        <v>158.9</v>
      </c>
      <c r="AP1216" s="3">
        <v>2016</v>
      </c>
      <c r="AQ1216" s="3">
        <v>29</v>
      </c>
    </row>
    <row r="1217" spans="1:43" x14ac:dyDescent="0.25">
      <c r="A1217" s="3">
        <v>35030040</v>
      </c>
      <c r="B1217" s="3" t="s">
        <v>3803</v>
      </c>
      <c r="C1217" s="3">
        <v>4.1636388889999996</v>
      </c>
      <c r="D1217" s="3">
        <v>-73.647722220000006</v>
      </c>
      <c r="E1217" s="3">
        <v>550</v>
      </c>
      <c r="F1217" s="3" t="s">
        <v>96</v>
      </c>
      <c r="G1217" s="3" t="s">
        <v>95</v>
      </c>
      <c r="H1217" s="54">
        <v>119.3</v>
      </c>
      <c r="I1217" s="54">
        <v>2023</v>
      </c>
      <c r="J1217" s="54">
        <v>11</v>
      </c>
      <c r="K1217" s="3">
        <v>137.19999999999999</v>
      </c>
      <c r="L1217" s="3">
        <v>1990</v>
      </c>
      <c r="M1217" s="3">
        <v>3</v>
      </c>
      <c r="N1217" s="54">
        <v>210</v>
      </c>
      <c r="O1217" s="54">
        <v>2006</v>
      </c>
      <c r="P1217" s="54">
        <v>8</v>
      </c>
      <c r="Q1217" s="3">
        <v>159.69999999999999</v>
      </c>
      <c r="R1217" s="3">
        <v>2008</v>
      </c>
      <c r="S1217" s="3">
        <v>26</v>
      </c>
      <c r="T1217" s="54">
        <v>159.80000000000001</v>
      </c>
      <c r="U1217" s="54">
        <v>1986</v>
      </c>
      <c r="V1217" s="54">
        <v>10</v>
      </c>
      <c r="W1217" s="3">
        <v>165.9</v>
      </c>
      <c r="X1217" s="3">
        <v>2010</v>
      </c>
      <c r="Y1217" s="3">
        <v>24</v>
      </c>
      <c r="Z1217" s="54">
        <v>175.6</v>
      </c>
      <c r="AA1217" s="54">
        <v>1999</v>
      </c>
      <c r="AB1217" s="54">
        <v>30</v>
      </c>
      <c r="AC1217" s="3">
        <v>146.69999999999999</v>
      </c>
      <c r="AD1217" s="3">
        <v>2016</v>
      </c>
      <c r="AE1217" s="3">
        <v>17</v>
      </c>
      <c r="AF1217" s="54">
        <v>140.5</v>
      </c>
      <c r="AG1217" s="54">
        <v>2002</v>
      </c>
      <c r="AH1217" s="54">
        <v>25</v>
      </c>
      <c r="AI1217" s="3">
        <v>187.2</v>
      </c>
      <c r="AJ1217" s="3">
        <v>2001</v>
      </c>
      <c r="AK1217" s="3">
        <v>23</v>
      </c>
      <c r="AL1217" s="54">
        <v>200</v>
      </c>
      <c r="AM1217" s="54">
        <v>2007</v>
      </c>
      <c r="AN1217" s="54">
        <v>22</v>
      </c>
      <c r="AO1217" s="3">
        <v>163.19999999999999</v>
      </c>
      <c r="AP1217" s="3">
        <v>2016</v>
      </c>
      <c r="AQ1217" s="3">
        <v>29</v>
      </c>
    </row>
    <row r="1218" spans="1:43" x14ac:dyDescent="0.25">
      <c r="A1218" s="3">
        <v>35030050</v>
      </c>
      <c r="B1218" s="3" t="s">
        <v>3804</v>
      </c>
      <c r="C1218" s="3">
        <v>4.0911388889999998</v>
      </c>
      <c r="D1218" s="3">
        <v>-73.44877778</v>
      </c>
      <c r="E1218" s="3">
        <v>315</v>
      </c>
      <c r="F1218" s="3" t="s">
        <v>96</v>
      </c>
      <c r="G1218" s="3" t="s">
        <v>95</v>
      </c>
      <c r="H1218" s="54">
        <v>140</v>
      </c>
      <c r="I1218" s="54">
        <v>2006</v>
      </c>
      <c r="J1218" s="54">
        <v>4</v>
      </c>
      <c r="K1218" s="3">
        <v>104</v>
      </c>
      <c r="L1218" s="3">
        <v>1984</v>
      </c>
      <c r="M1218" s="3">
        <v>21</v>
      </c>
      <c r="N1218" s="54">
        <v>167</v>
      </c>
      <c r="O1218" s="54">
        <v>1979</v>
      </c>
      <c r="P1218" s="54">
        <v>2</v>
      </c>
      <c r="Q1218" s="3">
        <v>137</v>
      </c>
      <c r="R1218" s="3">
        <v>1987</v>
      </c>
      <c r="S1218" s="3">
        <v>30</v>
      </c>
      <c r="T1218" s="54">
        <v>190</v>
      </c>
      <c r="U1218" s="54">
        <v>1981</v>
      </c>
      <c r="V1218" s="54">
        <v>5</v>
      </c>
      <c r="W1218" s="3">
        <v>140</v>
      </c>
      <c r="X1218" s="3">
        <v>2010</v>
      </c>
      <c r="Y1218" s="3">
        <v>28</v>
      </c>
      <c r="Z1218" s="54">
        <v>140</v>
      </c>
      <c r="AA1218" s="54">
        <v>1987</v>
      </c>
      <c r="AB1218" s="54">
        <v>5</v>
      </c>
      <c r="AC1218" s="3">
        <v>172</v>
      </c>
      <c r="AD1218" s="3">
        <v>2016</v>
      </c>
      <c r="AE1218" s="3">
        <v>8</v>
      </c>
      <c r="AF1218" s="54">
        <v>140</v>
      </c>
      <c r="AG1218" s="54">
        <v>1997</v>
      </c>
      <c r="AH1218" s="54">
        <v>25</v>
      </c>
      <c r="AI1218" s="3">
        <v>190</v>
      </c>
      <c r="AJ1218" s="3">
        <v>1979</v>
      </c>
      <c r="AK1218" s="3">
        <v>16</v>
      </c>
      <c r="AL1218" s="54">
        <v>140</v>
      </c>
      <c r="AM1218" s="54">
        <v>1990</v>
      </c>
      <c r="AN1218" s="54">
        <v>17</v>
      </c>
      <c r="AO1218" s="3">
        <v>345</v>
      </c>
      <c r="AP1218" s="3">
        <v>2012</v>
      </c>
      <c r="AQ1218" s="3">
        <v>22</v>
      </c>
    </row>
    <row r="1219" spans="1:43" x14ac:dyDescent="0.25">
      <c r="A1219" s="3">
        <v>35030080</v>
      </c>
      <c r="B1219" s="3" t="s">
        <v>3805</v>
      </c>
      <c r="C1219" s="3">
        <v>4.4411666670000001</v>
      </c>
      <c r="D1219" s="3">
        <v>-73.936388890000003</v>
      </c>
      <c r="E1219" s="3">
        <v>2100</v>
      </c>
      <c r="F1219" s="3" t="s">
        <v>1801</v>
      </c>
      <c r="G1219" s="3" t="s">
        <v>293</v>
      </c>
      <c r="H1219" s="54">
        <v>46</v>
      </c>
      <c r="I1219" s="54">
        <v>1992</v>
      </c>
      <c r="J1219" s="54">
        <v>4</v>
      </c>
      <c r="K1219" s="3">
        <v>30</v>
      </c>
      <c r="L1219" s="3">
        <v>1996</v>
      </c>
      <c r="M1219" s="3">
        <v>12</v>
      </c>
      <c r="N1219" s="54">
        <v>53</v>
      </c>
      <c r="O1219" s="54">
        <v>2000</v>
      </c>
      <c r="P1219" s="54">
        <v>24</v>
      </c>
      <c r="Q1219" s="3">
        <v>50</v>
      </c>
      <c r="R1219" s="3">
        <v>2016</v>
      </c>
      <c r="S1219" s="3">
        <v>3</v>
      </c>
      <c r="T1219" s="54">
        <v>50</v>
      </c>
      <c r="U1219" s="54">
        <v>2005</v>
      </c>
      <c r="V1219" s="54">
        <v>22</v>
      </c>
      <c r="W1219" s="3">
        <v>39.799999999999997</v>
      </c>
      <c r="X1219" s="3">
        <v>1998</v>
      </c>
      <c r="Y1219" s="3">
        <v>21</v>
      </c>
      <c r="Z1219" s="54">
        <v>34.5</v>
      </c>
      <c r="AA1219" s="54">
        <v>2022</v>
      </c>
      <c r="AB1219" s="54">
        <v>6</v>
      </c>
      <c r="AC1219" s="3">
        <v>38.200000000000003</v>
      </c>
      <c r="AD1219" s="3">
        <v>1990</v>
      </c>
      <c r="AE1219" s="3">
        <v>3</v>
      </c>
      <c r="AF1219" s="54">
        <v>36.799999999999997</v>
      </c>
      <c r="AG1219" s="54">
        <v>2015</v>
      </c>
      <c r="AH1219" s="54">
        <v>5</v>
      </c>
      <c r="AI1219" s="3">
        <v>48.5</v>
      </c>
      <c r="AJ1219" s="3">
        <v>2004</v>
      </c>
      <c r="AK1219" s="3">
        <v>24</v>
      </c>
      <c r="AL1219" s="54">
        <v>41</v>
      </c>
      <c r="AM1219" s="54">
        <v>2016</v>
      </c>
      <c r="AN1219" s="54">
        <v>10</v>
      </c>
      <c r="AO1219" s="3">
        <v>28</v>
      </c>
      <c r="AP1219" s="3">
        <v>2001</v>
      </c>
      <c r="AQ1219" s="3">
        <v>14</v>
      </c>
    </row>
    <row r="1220" spans="1:43" x14ac:dyDescent="0.25">
      <c r="A1220" s="3">
        <v>35030090</v>
      </c>
      <c r="B1220" s="3" t="s">
        <v>3806</v>
      </c>
      <c r="C1220" s="3">
        <v>4.2746019999999998</v>
      </c>
      <c r="D1220" s="3">
        <v>-73.617677</v>
      </c>
      <c r="E1220" s="3">
        <v>1273</v>
      </c>
      <c r="F1220" s="3" t="s">
        <v>296</v>
      </c>
      <c r="G1220" s="3" t="s">
        <v>95</v>
      </c>
      <c r="H1220" s="54">
        <v>150</v>
      </c>
      <c r="I1220" s="54">
        <v>2015</v>
      </c>
      <c r="J1220" s="54">
        <v>18</v>
      </c>
      <c r="K1220" s="3">
        <v>149</v>
      </c>
      <c r="L1220" s="3">
        <v>1998</v>
      </c>
      <c r="M1220" s="3">
        <v>12</v>
      </c>
      <c r="N1220" s="54">
        <v>140</v>
      </c>
      <c r="O1220" s="54">
        <v>1994</v>
      </c>
      <c r="P1220" s="54">
        <v>21</v>
      </c>
      <c r="Q1220" s="3">
        <v>146</v>
      </c>
      <c r="R1220" s="3">
        <v>1998</v>
      </c>
      <c r="S1220" s="3">
        <v>18</v>
      </c>
      <c r="T1220" s="54">
        <v>180</v>
      </c>
      <c r="U1220" s="54">
        <v>1994</v>
      </c>
      <c r="V1220" s="54">
        <v>12</v>
      </c>
      <c r="W1220" s="3">
        <v>173</v>
      </c>
      <c r="X1220" s="3">
        <v>2003</v>
      </c>
      <c r="Y1220" s="3">
        <v>12</v>
      </c>
      <c r="Z1220" s="54">
        <v>198</v>
      </c>
      <c r="AA1220" s="54">
        <v>2004</v>
      </c>
      <c r="AB1220" s="54">
        <v>3</v>
      </c>
      <c r="AC1220" s="3">
        <v>165.3</v>
      </c>
      <c r="AD1220" s="3">
        <v>1998</v>
      </c>
      <c r="AE1220" s="3">
        <v>10</v>
      </c>
      <c r="AF1220" s="54">
        <v>163</v>
      </c>
      <c r="AG1220" s="54">
        <v>2024</v>
      </c>
      <c r="AH1220" s="54">
        <v>22</v>
      </c>
      <c r="AI1220" s="3">
        <v>167.9</v>
      </c>
      <c r="AJ1220" s="3">
        <v>1998</v>
      </c>
      <c r="AK1220" s="3">
        <v>29</v>
      </c>
      <c r="AL1220" s="54">
        <v>186</v>
      </c>
      <c r="AM1220" s="54">
        <v>2025</v>
      </c>
      <c r="AN1220" s="54">
        <v>12</v>
      </c>
      <c r="AO1220" s="3">
        <v>144</v>
      </c>
      <c r="AP1220" s="3">
        <v>2000</v>
      </c>
      <c r="AQ1220" s="3">
        <v>28</v>
      </c>
    </row>
    <row r="1221" spans="1:43" x14ac:dyDescent="0.25">
      <c r="A1221" s="3">
        <v>35030100</v>
      </c>
      <c r="B1221" s="3" t="s">
        <v>3807</v>
      </c>
      <c r="C1221" s="3">
        <v>4.1522600000000001</v>
      </c>
      <c r="D1221" s="3">
        <v>-73.639785000000003</v>
      </c>
      <c r="E1221" s="3">
        <v>476</v>
      </c>
      <c r="F1221" s="3" t="s">
        <v>96</v>
      </c>
      <c r="G1221" s="3" t="s">
        <v>95</v>
      </c>
      <c r="H1221" s="54">
        <v>81.900000000000006</v>
      </c>
      <c r="I1221" s="54">
        <v>1997</v>
      </c>
      <c r="J1221" s="54">
        <v>10</v>
      </c>
      <c r="K1221" s="3">
        <v>120.3</v>
      </c>
      <c r="L1221" s="3">
        <v>2005</v>
      </c>
      <c r="M1221" s="3">
        <v>10</v>
      </c>
      <c r="N1221" s="54">
        <v>91.5</v>
      </c>
      <c r="O1221" s="54">
        <v>2006</v>
      </c>
      <c r="P1221" s="54">
        <v>3</v>
      </c>
      <c r="Q1221" s="3">
        <v>187</v>
      </c>
      <c r="R1221" s="3">
        <v>2008</v>
      </c>
      <c r="S1221" s="3">
        <v>26</v>
      </c>
      <c r="T1221" s="54">
        <v>181.1</v>
      </c>
      <c r="U1221" s="54">
        <v>1997</v>
      </c>
      <c r="V1221" s="54">
        <v>26</v>
      </c>
      <c r="W1221" s="3">
        <v>184.2</v>
      </c>
      <c r="X1221" s="3">
        <v>2003</v>
      </c>
      <c r="Y1221" s="3">
        <v>1</v>
      </c>
      <c r="Z1221" s="54">
        <v>131.30000000000001</v>
      </c>
      <c r="AA1221" s="54">
        <v>1997</v>
      </c>
      <c r="AB1221" s="54">
        <v>13</v>
      </c>
      <c r="AC1221" s="3">
        <v>146.19999999999999</v>
      </c>
      <c r="AD1221" s="3">
        <v>1998</v>
      </c>
      <c r="AE1221" s="3">
        <v>19</v>
      </c>
      <c r="AF1221" s="54">
        <v>137.69999999999999</v>
      </c>
      <c r="AG1221" s="54">
        <v>2002</v>
      </c>
      <c r="AH1221" s="54">
        <v>25</v>
      </c>
      <c r="AI1221" s="3">
        <v>136.30000000000001</v>
      </c>
      <c r="AJ1221" s="3">
        <v>2002</v>
      </c>
      <c r="AK1221" s="3">
        <v>8</v>
      </c>
      <c r="AL1221" s="54">
        <v>179</v>
      </c>
      <c r="AM1221" s="54">
        <v>1996</v>
      </c>
      <c r="AN1221" s="54">
        <v>19</v>
      </c>
      <c r="AO1221" s="3">
        <v>237.4</v>
      </c>
      <c r="AP1221" s="3">
        <v>2016</v>
      </c>
      <c r="AQ1221" s="3">
        <v>29</v>
      </c>
    </row>
    <row r="1222" spans="1:43" x14ac:dyDescent="0.25">
      <c r="A1222" s="3">
        <v>35030290</v>
      </c>
      <c r="B1222" s="3" t="s">
        <v>3808</v>
      </c>
      <c r="C1222" s="3">
        <v>4.1886140000000003</v>
      </c>
      <c r="D1222" s="3">
        <v>-73.691022000000004</v>
      </c>
      <c r="E1222" s="3">
        <v>1063</v>
      </c>
      <c r="F1222" s="3" t="s">
        <v>96</v>
      </c>
      <c r="G1222" s="3" t="s">
        <v>95</v>
      </c>
      <c r="H1222" s="54">
        <v>166</v>
      </c>
      <c r="I1222" s="54">
        <v>2009</v>
      </c>
      <c r="J1222" s="54">
        <v>22</v>
      </c>
      <c r="K1222" s="3">
        <v>150</v>
      </c>
      <c r="L1222" s="3">
        <v>1997</v>
      </c>
      <c r="M1222" s="3">
        <v>9</v>
      </c>
      <c r="N1222" s="54">
        <v>219.9</v>
      </c>
      <c r="O1222" s="54">
        <v>2012</v>
      </c>
      <c r="P1222" s="54">
        <v>3</v>
      </c>
      <c r="Q1222" s="3">
        <v>225.1</v>
      </c>
      <c r="R1222" s="3">
        <v>2013</v>
      </c>
      <c r="S1222" s="3">
        <v>13</v>
      </c>
      <c r="T1222" s="54">
        <v>192.7</v>
      </c>
      <c r="U1222" s="54">
        <v>2017</v>
      </c>
      <c r="V1222" s="54">
        <v>13</v>
      </c>
      <c r="W1222" s="3">
        <v>250</v>
      </c>
      <c r="X1222" s="3">
        <v>2002</v>
      </c>
      <c r="Y1222" s="3">
        <v>7</v>
      </c>
      <c r="Z1222" s="54">
        <v>160</v>
      </c>
      <c r="AA1222" s="54">
        <v>1997</v>
      </c>
      <c r="AB1222" s="54">
        <v>13</v>
      </c>
      <c r="AC1222" s="3">
        <v>180</v>
      </c>
      <c r="AD1222" s="3">
        <v>2018</v>
      </c>
      <c r="AE1222" s="3">
        <v>26</v>
      </c>
      <c r="AF1222" s="54">
        <v>244.1</v>
      </c>
      <c r="AG1222" s="54">
        <v>2016</v>
      </c>
      <c r="AH1222" s="54">
        <v>14</v>
      </c>
      <c r="AI1222" s="3">
        <v>166</v>
      </c>
      <c r="AJ1222" s="3">
        <v>2005</v>
      </c>
      <c r="AK1222" s="3">
        <v>31</v>
      </c>
      <c r="AL1222" s="54">
        <v>170.6</v>
      </c>
      <c r="AM1222" s="54">
        <v>2016</v>
      </c>
      <c r="AN1222" s="54">
        <v>10</v>
      </c>
      <c r="AO1222" s="3">
        <v>140</v>
      </c>
      <c r="AP1222" s="3">
        <v>2011</v>
      </c>
      <c r="AQ1222" s="3">
        <v>18</v>
      </c>
    </row>
    <row r="1223" spans="1:43" x14ac:dyDescent="0.25">
      <c r="A1223" s="3">
        <v>35030370</v>
      </c>
      <c r="B1223" s="3" t="s">
        <v>3809</v>
      </c>
      <c r="C1223" s="3">
        <v>4.1372249999999999</v>
      </c>
      <c r="D1223" s="3">
        <v>-73.624998000000005</v>
      </c>
      <c r="E1223" s="3">
        <v>432</v>
      </c>
      <c r="F1223" s="3" t="s">
        <v>96</v>
      </c>
      <c r="G1223" s="3" t="s">
        <v>95</v>
      </c>
      <c r="H1223" s="54">
        <v>122</v>
      </c>
      <c r="I1223" s="54">
        <v>2023</v>
      </c>
      <c r="J1223" s="54">
        <v>11</v>
      </c>
      <c r="K1223" s="3">
        <v>89</v>
      </c>
      <c r="L1223" s="3">
        <v>2014</v>
      </c>
      <c r="M1223" s="3">
        <v>27</v>
      </c>
      <c r="N1223" s="54">
        <v>153</v>
      </c>
      <c r="O1223" s="54">
        <v>2012</v>
      </c>
      <c r="P1223" s="54">
        <v>11</v>
      </c>
      <c r="Q1223" s="3">
        <v>176</v>
      </c>
      <c r="R1223" s="3">
        <v>2013</v>
      </c>
      <c r="S1223" s="3">
        <v>28</v>
      </c>
      <c r="T1223" s="54">
        <v>157</v>
      </c>
      <c r="U1223" s="54">
        <v>2019</v>
      </c>
      <c r="V1223" s="54">
        <v>7</v>
      </c>
      <c r="W1223" s="3">
        <v>134</v>
      </c>
      <c r="X1223" s="3">
        <v>2010</v>
      </c>
      <c r="Y1223" s="3">
        <v>24</v>
      </c>
      <c r="Z1223" s="54">
        <v>146</v>
      </c>
      <c r="AA1223" s="54">
        <v>2020</v>
      </c>
      <c r="AB1223" s="54">
        <v>24</v>
      </c>
      <c r="AC1223" s="3">
        <v>135</v>
      </c>
      <c r="AD1223" s="3">
        <v>2018</v>
      </c>
      <c r="AE1223" s="3">
        <v>4</v>
      </c>
      <c r="AF1223" s="54">
        <v>135</v>
      </c>
      <c r="AG1223" s="54">
        <v>2016</v>
      </c>
      <c r="AH1223" s="54">
        <v>14</v>
      </c>
      <c r="AI1223" s="3">
        <v>155</v>
      </c>
      <c r="AJ1223" s="3">
        <v>2023</v>
      </c>
      <c r="AK1223" s="3">
        <v>9</v>
      </c>
      <c r="AL1223" s="54">
        <v>184</v>
      </c>
      <c r="AM1223" s="54">
        <v>2011</v>
      </c>
      <c r="AN1223" s="54">
        <v>30</v>
      </c>
      <c r="AO1223" s="3">
        <v>228</v>
      </c>
      <c r="AP1223" s="3">
        <v>2016</v>
      </c>
      <c r="AQ1223" s="3">
        <v>29</v>
      </c>
    </row>
    <row r="1224" spans="1:43" x14ac:dyDescent="0.25">
      <c r="A1224" s="3">
        <v>35030380</v>
      </c>
      <c r="B1224" s="3" t="s">
        <v>3810</v>
      </c>
      <c r="C1224" s="3">
        <v>4.1426809999999996</v>
      </c>
      <c r="D1224" s="3">
        <v>-73.643489799999998</v>
      </c>
      <c r="E1224" s="3">
        <v>500</v>
      </c>
      <c r="F1224" s="3" t="s">
        <v>96</v>
      </c>
      <c r="G1224" s="3" t="s">
        <v>95</v>
      </c>
      <c r="H1224" s="54">
        <v>135</v>
      </c>
      <c r="I1224" s="54">
        <v>2023</v>
      </c>
      <c r="J1224" s="54">
        <v>11</v>
      </c>
      <c r="K1224" s="3">
        <v>94</v>
      </c>
      <c r="L1224" s="3">
        <v>2014</v>
      </c>
      <c r="M1224" s="3">
        <v>27</v>
      </c>
      <c r="N1224" s="54">
        <v>96</v>
      </c>
      <c r="O1224" s="54">
        <v>2015</v>
      </c>
      <c r="P1224" s="54">
        <v>29</v>
      </c>
      <c r="Q1224" s="3">
        <v>148</v>
      </c>
      <c r="R1224" s="3">
        <v>2016</v>
      </c>
      <c r="S1224" s="3">
        <v>28</v>
      </c>
      <c r="T1224" s="54">
        <v>193.7</v>
      </c>
      <c r="U1224" s="54">
        <v>2017</v>
      </c>
      <c r="V1224" s="54">
        <v>13</v>
      </c>
      <c r="W1224" s="3">
        <v>159.6</v>
      </c>
      <c r="X1224" s="3">
        <v>2024</v>
      </c>
      <c r="Y1224" s="3">
        <v>3</v>
      </c>
      <c r="Z1224" s="54">
        <v>128</v>
      </c>
      <c r="AA1224" s="54">
        <v>2020</v>
      </c>
      <c r="AB1224" s="54">
        <v>24</v>
      </c>
      <c r="AC1224" s="3">
        <v>148.5</v>
      </c>
      <c r="AD1224" s="3">
        <v>2025</v>
      </c>
      <c r="AE1224" s="3">
        <v>8</v>
      </c>
      <c r="AF1224" s="54">
        <v>142.80000000000001</v>
      </c>
      <c r="AG1224" s="54">
        <v>2012</v>
      </c>
      <c r="AH1224" s="54">
        <v>12</v>
      </c>
      <c r="AI1224" s="3">
        <v>183.5</v>
      </c>
      <c r="AJ1224" s="3">
        <v>2023</v>
      </c>
      <c r="AK1224" s="3">
        <v>9</v>
      </c>
      <c r="AL1224" s="54">
        <v>215</v>
      </c>
      <c r="AM1224" s="54">
        <v>2011</v>
      </c>
      <c r="AN1224" s="54">
        <v>30</v>
      </c>
      <c r="AO1224" s="3">
        <v>230.3</v>
      </c>
      <c r="AP1224" s="3">
        <v>2016</v>
      </c>
      <c r="AQ1224" s="3">
        <v>29</v>
      </c>
    </row>
    <row r="1225" spans="1:43" x14ac:dyDescent="0.25">
      <c r="A1225" s="3">
        <v>35035020</v>
      </c>
      <c r="B1225" s="3" t="s">
        <v>3811</v>
      </c>
      <c r="C1225" s="3">
        <v>4.1619169999999999</v>
      </c>
      <c r="D1225" s="3">
        <v>-73.617582999999996</v>
      </c>
      <c r="E1225" s="3">
        <v>420</v>
      </c>
      <c r="F1225" s="3" t="s">
        <v>96</v>
      </c>
      <c r="G1225" s="3" t="s">
        <v>95</v>
      </c>
      <c r="H1225" s="54">
        <v>138.80000000000001</v>
      </c>
      <c r="I1225" s="54">
        <v>2023</v>
      </c>
      <c r="J1225" s="54">
        <v>11</v>
      </c>
      <c r="K1225" s="3">
        <v>206.8</v>
      </c>
      <c r="L1225" s="3">
        <v>1990</v>
      </c>
      <c r="M1225" s="3">
        <v>2</v>
      </c>
      <c r="N1225" s="54">
        <v>187</v>
      </c>
      <c r="O1225" s="54">
        <v>1946</v>
      </c>
      <c r="P1225" s="54">
        <v>31</v>
      </c>
      <c r="Q1225" s="3">
        <v>208</v>
      </c>
      <c r="R1225" s="3">
        <v>1962</v>
      </c>
      <c r="S1225" s="3">
        <v>16</v>
      </c>
      <c r="T1225" s="54">
        <v>230</v>
      </c>
      <c r="U1225" s="54">
        <v>1973</v>
      </c>
      <c r="V1225" s="54">
        <v>18</v>
      </c>
      <c r="W1225" s="3">
        <v>222.2</v>
      </c>
      <c r="X1225" s="3">
        <v>1930</v>
      </c>
      <c r="Y1225" s="3">
        <v>13</v>
      </c>
      <c r="Z1225" s="54">
        <v>138.80000000000001</v>
      </c>
      <c r="AA1225" s="54">
        <v>2001</v>
      </c>
      <c r="AB1225" s="54">
        <v>4</v>
      </c>
      <c r="AC1225" s="3">
        <v>158</v>
      </c>
      <c r="AD1225" s="3">
        <v>1949</v>
      </c>
      <c r="AE1225" s="3">
        <v>13</v>
      </c>
      <c r="AF1225" s="54">
        <v>148.69999999999999</v>
      </c>
      <c r="AG1225" s="54">
        <v>1930</v>
      </c>
      <c r="AH1225" s="54">
        <v>9</v>
      </c>
      <c r="AI1225" s="3">
        <v>157.9</v>
      </c>
      <c r="AJ1225" s="3">
        <v>1989</v>
      </c>
      <c r="AK1225" s="3">
        <v>18</v>
      </c>
      <c r="AL1225" s="54">
        <v>200</v>
      </c>
      <c r="AM1225" s="54">
        <v>1968</v>
      </c>
      <c r="AN1225" s="54">
        <v>1</v>
      </c>
      <c r="AO1225" s="3">
        <v>201.5</v>
      </c>
      <c r="AP1225" s="3">
        <v>2016</v>
      </c>
      <c r="AQ1225" s="3">
        <v>29</v>
      </c>
    </row>
    <row r="1226" spans="1:43" x14ac:dyDescent="0.25">
      <c r="A1226" s="3">
        <v>35035070</v>
      </c>
      <c r="B1226" s="3" t="s">
        <v>3812</v>
      </c>
      <c r="C1226" s="3">
        <v>4.0768610000000001</v>
      </c>
      <c r="D1226" s="3">
        <v>-73.582722000000004</v>
      </c>
      <c r="E1226" s="3">
        <v>386</v>
      </c>
      <c r="F1226" s="3" t="s">
        <v>96</v>
      </c>
      <c r="G1226" s="3" t="s">
        <v>95</v>
      </c>
      <c r="H1226" s="54">
        <v>115</v>
      </c>
      <c r="I1226" s="54">
        <v>1993</v>
      </c>
      <c r="J1226" s="54">
        <v>8</v>
      </c>
      <c r="K1226" s="3">
        <v>87</v>
      </c>
      <c r="L1226" s="3">
        <v>1987</v>
      </c>
      <c r="M1226" s="3">
        <v>17</v>
      </c>
      <c r="N1226" s="54">
        <v>128</v>
      </c>
      <c r="O1226" s="54">
        <v>2002</v>
      </c>
      <c r="P1226" s="54">
        <v>29</v>
      </c>
      <c r="Q1226" s="3">
        <v>184</v>
      </c>
      <c r="R1226" s="3">
        <v>1984</v>
      </c>
      <c r="S1226" s="3">
        <v>30</v>
      </c>
      <c r="T1226" s="54">
        <v>188</v>
      </c>
      <c r="U1226" s="54">
        <v>1998</v>
      </c>
      <c r="V1226" s="54">
        <v>11</v>
      </c>
      <c r="W1226" s="3">
        <v>160</v>
      </c>
      <c r="X1226" s="3">
        <v>1998</v>
      </c>
      <c r="Y1226" s="3">
        <v>30</v>
      </c>
      <c r="Z1226" s="54">
        <v>123</v>
      </c>
      <c r="AA1226" s="54">
        <v>2022</v>
      </c>
      <c r="AB1226" s="54">
        <v>8</v>
      </c>
      <c r="AC1226" s="3">
        <v>110.2</v>
      </c>
      <c r="AD1226" s="3">
        <v>2021</v>
      </c>
      <c r="AE1226" s="3">
        <v>18</v>
      </c>
      <c r="AF1226" s="54">
        <v>156</v>
      </c>
      <c r="AG1226" s="54">
        <v>1994</v>
      </c>
      <c r="AH1226" s="54">
        <v>23</v>
      </c>
      <c r="AI1226" s="3">
        <v>135</v>
      </c>
      <c r="AJ1226" s="3">
        <v>2002</v>
      </c>
      <c r="AK1226" s="3">
        <v>30</v>
      </c>
      <c r="AL1226" s="54">
        <v>125</v>
      </c>
      <c r="AM1226" s="54">
        <v>2006</v>
      </c>
      <c r="AN1226" s="54">
        <v>14</v>
      </c>
      <c r="AO1226" s="3">
        <v>223.4</v>
      </c>
      <c r="AP1226" s="3">
        <v>2012</v>
      </c>
      <c r="AQ1226" s="3">
        <v>22</v>
      </c>
    </row>
    <row r="1227" spans="1:43" x14ac:dyDescent="0.25">
      <c r="A1227" s="3">
        <v>35040010</v>
      </c>
      <c r="B1227" s="3" t="s">
        <v>3813</v>
      </c>
      <c r="C1227" s="3">
        <v>4.3276279999999998</v>
      </c>
      <c r="D1227" s="3">
        <v>-73.534482999999994</v>
      </c>
      <c r="E1227" s="3">
        <v>734</v>
      </c>
      <c r="F1227" s="3" t="s">
        <v>328</v>
      </c>
      <c r="G1227" s="3" t="s">
        <v>293</v>
      </c>
      <c r="H1227" s="54">
        <v>150</v>
      </c>
      <c r="I1227" s="54">
        <v>2023</v>
      </c>
      <c r="J1227" s="54">
        <v>12</v>
      </c>
      <c r="K1227" s="3">
        <v>143</v>
      </c>
      <c r="L1227" s="3">
        <v>1989</v>
      </c>
      <c r="M1227" s="3">
        <v>19</v>
      </c>
      <c r="N1227" s="54">
        <v>162</v>
      </c>
      <c r="O1227" s="54">
        <v>2011</v>
      </c>
      <c r="P1227" s="54">
        <v>9</v>
      </c>
      <c r="Q1227" s="3">
        <v>177</v>
      </c>
      <c r="R1227" s="3">
        <v>2004</v>
      </c>
      <c r="S1227" s="3">
        <v>29</v>
      </c>
      <c r="T1227" s="54">
        <v>210</v>
      </c>
      <c r="U1227" s="54">
        <v>1981</v>
      </c>
      <c r="V1227" s="54">
        <v>5</v>
      </c>
      <c r="W1227" s="3">
        <v>183</v>
      </c>
      <c r="X1227" s="3">
        <v>1982</v>
      </c>
      <c r="Y1227" s="3">
        <v>4</v>
      </c>
      <c r="Z1227" s="54">
        <v>168</v>
      </c>
      <c r="AA1227" s="54">
        <v>1970</v>
      </c>
      <c r="AB1227" s="54">
        <v>15</v>
      </c>
      <c r="AC1227" s="3">
        <v>153</v>
      </c>
      <c r="AD1227" s="3">
        <v>1970</v>
      </c>
      <c r="AE1227" s="3">
        <v>11</v>
      </c>
      <c r="AF1227" s="54">
        <v>200</v>
      </c>
      <c r="AG1227" s="54">
        <v>1981</v>
      </c>
      <c r="AH1227" s="54">
        <v>23</v>
      </c>
      <c r="AI1227" s="3">
        <v>192</v>
      </c>
      <c r="AJ1227" s="3">
        <v>1969</v>
      </c>
      <c r="AK1227" s="3">
        <v>2</v>
      </c>
      <c r="AL1227" s="54">
        <v>208</v>
      </c>
      <c r="AM1227" s="54">
        <v>2007</v>
      </c>
      <c r="AN1227" s="54">
        <v>16</v>
      </c>
      <c r="AO1227" s="3">
        <v>135</v>
      </c>
      <c r="AP1227" s="3">
        <v>2012</v>
      </c>
      <c r="AQ1227" s="3">
        <v>21</v>
      </c>
    </row>
    <row r="1228" spans="1:43" x14ac:dyDescent="0.25">
      <c r="A1228" s="3">
        <v>35045020</v>
      </c>
      <c r="B1228" s="3" t="s">
        <v>3814</v>
      </c>
      <c r="C1228" s="3">
        <v>4.300444444</v>
      </c>
      <c r="D1228" s="3">
        <v>-73.357500000000002</v>
      </c>
      <c r="E1228" s="3">
        <v>310</v>
      </c>
      <c r="F1228" s="3" t="s">
        <v>333</v>
      </c>
      <c r="G1228" s="3" t="s">
        <v>95</v>
      </c>
      <c r="H1228" s="54">
        <v>148</v>
      </c>
      <c r="I1228" s="54">
        <v>2006</v>
      </c>
      <c r="J1228" s="54">
        <v>4</v>
      </c>
      <c r="K1228" s="3">
        <v>136.80000000000001</v>
      </c>
      <c r="L1228" s="3">
        <v>1984</v>
      </c>
      <c r="M1228" s="3">
        <v>21</v>
      </c>
      <c r="N1228" s="54">
        <v>140</v>
      </c>
      <c r="O1228" s="54">
        <v>2009</v>
      </c>
      <c r="P1228" s="54">
        <v>19</v>
      </c>
      <c r="Q1228" s="3">
        <v>160</v>
      </c>
      <c r="R1228" s="3">
        <v>2021</v>
      </c>
      <c r="S1228" s="3">
        <v>29</v>
      </c>
      <c r="T1228" s="54">
        <v>154.19999999999999</v>
      </c>
      <c r="U1228" s="54">
        <v>1987</v>
      </c>
      <c r="V1228" s="54">
        <v>23</v>
      </c>
      <c r="W1228" s="3">
        <v>144.5</v>
      </c>
      <c r="X1228" s="3">
        <v>1998</v>
      </c>
      <c r="Y1228" s="3">
        <v>14</v>
      </c>
      <c r="Z1228" s="54">
        <v>137</v>
      </c>
      <c r="AA1228" s="54">
        <v>1997</v>
      </c>
      <c r="AB1228" s="54">
        <v>13</v>
      </c>
      <c r="AC1228" s="3">
        <v>122</v>
      </c>
      <c r="AD1228" s="3">
        <v>2016</v>
      </c>
      <c r="AE1228" s="3">
        <v>7</v>
      </c>
      <c r="AF1228" s="54">
        <v>168</v>
      </c>
      <c r="AG1228" s="54">
        <v>2004</v>
      </c>
      <c r="AH1228" s="54">
        <v>30</v>
      </c>
      <c r="AI1228" s="3">
        <v>138.1</v>
      </c>
      <c r="AJ1228" s="3">
        <v>1979</v>
      </c>
      <c r="AK1228" s="3">
        <v>12</v>
      </c>
      <c r="AL1228" s="54">
        <v>161</v>
      </c>
      <c r="AM1228" s="54">
        <v>1999</v>
      </c>
      <c r="AN1228" s="54">
        <v>10</v>
      </c>
      <c r="AO1228" s="3">
        <v>235</v>
      </c>
      <c r="AP1228" s="3">
        <v>2012</v>
      </c>
      <c r="AQ1228" s="3">
        <v>22</v>
      </c>
    </row>
    <row r="1229" spans="1:43" x14ac:dyDescent="0.25">
      <c r="A1229" s="3">
        <v>35050010</v>
      </c>
      <c r="B1229" s="3" t="s">
        <v>3815</v>
      </c>
      <c r="C1229" s="3">
        <v>4.5064739999999999</v>
      </c>
      <c r="D1229" s="3">
        <v>-73.347061999999994</v>
      </c>
      <c r="E1229" s="3">
        <v>531</v>
      </c>
      <c r="F1229" s="3" t="s">
        <v>328</v>
      </c>
      <c r="G1229" s="3" t="s">
        <v>293</v>
      </c>
      <c r="H1229" s="54">
        <v>99</v>
      </c>
      <c r="I1229" s="54">
        <v>2015</v>
      </c>
      <c r="J1229" s="54">
        <v>31</v>
      </c>
      <c r="K1229" s="3">
        <v>124</v>
      </c>
      <c r="L1229" s="3">
        <v>1981</v>
      </c>
      <c r="M1229" s="3">
        <v>19</v>
      </c>
      <c r="N1229" s="54">
        <v>145</v>
      </c>
      <c r="O1229" s="54">
        <v>2020</v>
      </c>
      <c r="P1229" s="54">
        <v>13</v>
      </c>
      <c r="Q1229" s="3">
        <v>165</v>
      </c>
      <c r="R1229" s="3">
        <v>1978</v>
      </c>
      <c r="S1229" s="3">
        <v>20</v>
      </c>
      <c r="T1229" s="54">
        <v>190</v>
      </c>
      <c r="U1229" s="54">
        <v>1972</v>
      </c>
      <c r="V1229" s="54">
        <v>14</v>
      </c>
      <c r="W1229" s="3">
        <v>195</v>
      </c>
      <c r="X1229" s="3">
        <v>1971</v>
      </c>
      <c r="Y1229" s="3">
        <v>12</v>
      </c>
      <c r="Z1229" s="54">
        <v>137</v>
      </c>
      <c r="AA1229" s="54">
        <v>1991</v>
      </c>
      <c r="AB1229" s="54">
        <v>23</v>
      </c>
      <c r="AC1229" s="3">
        <v>142</v>
      </c>
      <c r="AD1229" s="3">
        <v>1979</v>
      </c>
      <c r="AE1229" s="3">
        <v>6</v>
      </c>
      <c r="AF1229" s="54">
        <v>140</v>
      </c>
      <c r="AG1229" s="54">
        <v>1978</v>
      </c>
      <c r="AH1229" s="54">
        <v>29</v>
      </c>
      <c r="AI1229" s="3">
        <v>135</v>
      </c>
      <c r="AJ1229" s="3">
        <v>1999</v>
      </c>
      <c r="AK1229" s="3">
        <v>3</v>
      </c>
      <c r="AL1229" s="54">
        <v>140</v>
      </c>
      <c r="AM1229" s="54">
        <v>2012</v>
      </c>
      <c r="AN1229" s="54">
        <v>16</v>
      </c>
      <c r="AO1229" s="3">
        <v>150</v>
      </c>
      <c r="AP1229" s="3">
        <v>2012</v>
      </c>
      <c r="AQ1229" s="3">
        <v>22</v>
      </c>
    </row>
    <row r="1230" spans="1:43" x14ac:dyDescent="0.25">
      <c r="A1230" s="3">
        <v>35050020</v>
      </c>
      <c r="B1230" s="3" t="s">
        <v>3816</v>
      </c>
      <c r="C1230" s="3">
        <v>4.4204270000000001</v>
      </c>
      <c r="D1230" s="3">
        <v>-73.395972999999998</v>
      </c>
      <c r="E1230" s="3">
        <v>439</v>
      </c>
      <c r="F1230" s="3" t="s">
        <v>328</v>
      </c>
      <c r="G1230" s="3" t="s">
        <v>293</v>
      </c>
      <c r="H1230" s="54">
        <v>135</v>
      </c>
      <c r="I1230" s="54">
        <v>2006</v>
      </c>
      <c r="J1230" s="54">
        <v>4</v>
      </c>
      <c r="K1230" s="3">
        <v>128</v>
      </c>
      <c r="L1230" s="3">
        <v>1981</v>
      </c>
      <c r="M1230" s="3">
        <v>24</v>
      </c>
      <c r="N1230" s="54">
        <v>142</v>
      </c>
      <c r="O1230" s="54">
        <v>1975</v>
      </c>
      <c r="P1230" s="54">
        <v>2</v>
      </c>
      <c r="Q1230" s="3">
        <v>160</v>
      </c>
      <c r="R1230" s="3">
        <v>2017</v>
      </c>
      <c r="S1230" s="3">
        <v>20</v>
      </c>
      <c r="T1230" s="54">
        <v>140</v>
      </c>
      <c r="U1230" s="54">
        <v>1972</v>
      </c>
      <c r="V1230" s="54">
        <v>19</v>
      </c>
      <c r="W1230" s="3">
        <v>168</v>
      </c>
      <c r="X1230" s="3">
        <v>2022</v>
      </c>
      <c r="Y1230" s="3">
        <v>6</v>
      </c>
      <c r="Z1230" s="54">
        <v>143</v>
      </c>
      <c r="AA1230" s="54">
        <v>1986</v>
      </c>
      <c r="AB1230" s="54">
        <v>22</v>
      </c>
      <c r="AC1230" s="3">
        <v>243</v>
      </c>
      <c r="AD1230" s="3">
        <v>1984</v>
      </c>
      <c r="AE1230" s="3">
        <v>17</v>
      </c>
      <c r="AF1230" s="54">
        <v>150</v>
      </c>
      <c r="AG1230" s="54">
        <v>2001</v>
      </c>
      <c r="AH1230" s="54">
        <v>17</v>
      </c>
      <c r="AI1230" s="3">
        <v>157</v>
      </c>
      <c r="AJ1230" s="3">
        <v>1996</v>
      </c>
      <c r="AK1230" s="3">
        <v>5</v>
      </c>
      <c r="AL1230" s="54">
        <v>152</v>
      </c>
      <c r="AM1230" s="54">
        <v>1998</v>
      </c>
      <c r="AN1230" s="54">
        <v>5</v>
      </c>
      <c r="AO1230" s="3">
        <v>170</v>
      </c>
      <c r="AP1230" s="3">
        <v>2012</v>
      </c>
      <c r="AQ1230" s="3">
        <v>22</v>
      </c>
    </row>
    <row r="1231" spans="1:43" x14ac:dyDescent="0.25">
      <c r="A1231" s="3">
        <v>35060020</v>
      </c>
      <c r="B1231" s="3" t="s">
        <v>3817</v>
      </c>
      <c r="C1231" s="3">
        <v>4.8099999999999996</v>
      </c>
      <c r="D1231" s="3">
        <v>-73.707166670000007</v>
      </c>
      <c r="E1231" s="3">
        <v>1965</v>
      </c>
      <c r="F1231" s="3" t="s">
        <v>1825</v>
      </c>
      <c r="G1231" s="3" t="s">
        <v>293</v>
      </c>
      <c r="H1231" s="54">
        <v>35.5</v>
      </c>
      <c r="I1231" s="54">
        <v>1996</v>
      </c>
      <c r="J1231" s="54">
        <v>17</v>
      </c>
      <c r="K1231" s="3">
        <v>40</v>
      </c>
      <c r="L1231" s="3">
        <v>1977</v>
      </c>
      <c r="M1231" s="3">
        <v>6</v>
      </c>
      <c r="N1231" s="54">
        <v>52</v>
      </c>
      <c r="O1231" s="54">
        <v>1976</v>
      </c>
      <c r="P1231" s="54">
        <v>25</v>
      </c>
      <c r="Q1231" s="3">
        <v>55.7</v>
      </c>
      <c r="R1231" s="3">
        <v>2024</v>
      </c>
      <c r="S1231" s="3">
        <v>27</v>
      </c>
      <c r="T1231" s="54">
        <v>58.5</v>
      </c>
      <c r="U1231" s="54">
        <v>2013</v>
      </c>
      <c r="V1231" s="54">
        <v>16</v>
      </c>
      <c r="W1231" s="3">
        <v>75</v>
      </c>
      <c r="X1231" s="3">
        <v>1976</v>
      </c>
      <c r="Y1231" s="3">
        <v>7</v>
      </c>
      <c r="Z1231" s="54">
        <v>64</v>
      </c>
      <c r="AA1231" s="54">
        <v>1976</v>
      </c>
      <c r="AB1231" s="54">
        <v>19</v>
      </c>
      <c r="AC1231" s="3">
        <v>72</v>
      </c>
      <c r="AD1231" s="3">
        <v>1975</v>
      </c>
      <c r="AE1231" s="3">
        <v>28</v>
      </c>
      <c r="AF1231" s="54">
        <v>55</v>
      </c>
      <c r="AG1231" s="54">
        <v>1981</v>
      </c>
      <c r="AH1231" s="54">
        <v>6</v>
      </c>
      <c r="AI1231" s="3">
        <v>75</v>
      </c>
      <c r="AJ1231" s="3">
        <v>1975</v>
      </c>
      <c r="AK1231" s="3">
        <v>26</v>
      </c>
      <c r="AL1231" s="54">
        <v>60</v>
      </c>
      <c r="AM1231" s="54">
        <v>1975</v>
      </c>
      <c r="AN1231" s="54">
        <v>12</v>
      </c>
      <c r="AO1231" s="3">
        <v>38</v>
      </c>
      <c r="AP1231" s="3">
        <v>1975</v>
      </c>
      <c r="AQ1231" s="3">
        <v>1</v>
      </c>
    </row>
    <row r="1232" spans="1:43" x14ac:dyDescent="0.25">
      <c r="A1232" s="3">
        <v>35060050</v>
      </c>
      <c r="B1232" s="3" t="s">
        <v>3818</v>
      </c>
      <c r="C1232" s="3">
        <v>4.7922222220000004</v>
      </c>
      <c r="D1232" s="3">
        <v>-73.668722220000006</v>
      </c>
      <c r="E1232" s="3">
        <v>2323</v>
      </c>
      <c r="F1232" s="3" t="s">
        <v>1825</v>
      </c>
      <c r="G1232" s="3" t="s">
        <v>293</v>
      </c>
      <c r="H1232" s="54">
        <v>27</v>
      </c>
      <c r="I1232" s="54">
        <v>1989</v>
      </c>
      <c r="J1232" s="54">
        <v>21</v>
      </c>
      <c r="K1232" s="3">
        <v>34</v>
      </c>
      <c r="L1232" s="3">
        <v>1981</v>
      </c>
      <c r="M1232" s="3">
        <v>24</v>
      </c>
      <c r="N1232" s="54">
        <v>43</v>
      </c>
      <c r="O1232" s="54">
        <v>2000</v>
      </c>
      <c r="P1232" s="54">
        <v>24</v>
      </c>
      <c r="Q1232" s="3">
        <v>53</v>
      </c>
      <c r="R1232" s="3">
        <v>1981</v>
      </c>
      <c r="S1232" s="3">
        <v>14</v>
      </c>
      <c r="T1232" s="54">
        <v>60</v>
      </c>
      <c r="U1232" s="54">
        <v>2007</v>
      </c>
      <c r="V1232" s="54">
        <v>9</v>
      </c>
      <c r="W1232" s="3">
        <v>60</v>
      </c>
      <c r="X1232" s="3">
        <v>1962</v>
      </c>
      <c r="Y1232" s="3">
        <v>3</v>
      </c>
      <c r="Z1232" s="54">
        <v>45</v>
      </c>
      <c r="AA1232" s="54">
        <v>1968</v>
      </c>
      <c r="AB1232" s="54">
        <v>10</v>
      </c>
      <c r="AC1232" s="3">
        <v>44</v>
      </c>
      <c r="AD1232" s="3">
        <v>1974</v>
      </c>
      <c r="AE1232" s="3">
        <v>4</v>
      </c>
      <c r="AF1232" s="54">
        <v>37</v>
      </c>
      <c r="AG1232" s="54">
        <v>1981</v>
      </c>
      <c r="AH1232" s="54">
        <v>6</v>
      </c>
      <c r="AI1232" s="3">
        <v>40</v>
      </c>
      <c r="AJ1232" s="3">
        <v>2000</v>
      </c>
      <c r="AK1232" s="3">
        <v>31</v>
      </c>
      <c r="AL1232" s="54">
        <v>51</v>
      </c>
      <c r="AM1232" s="54">
        <v>1976</v>
      </c>
      <c r="AN1232" s="54">
        <v>3</v>
      </c>
      <c r="AO1232" s="3">
        <v>40</v>
      </c>
      <c r="AP1232" s="3">
        <v>2000</v>
      </c>
      <c r="AQ1232" s="3">
        <v>30</v>
      </c>
    </row>
    <row r="1233" spans="1:43" x14ac:dyDescent="0.25">
      <c r="A1233" s="3">
        <v>35060090</v>
      </c>
      <c r="B1233" s="3" t="s">
        <v>3819</v>
      </c>
      <c r="C1233" s="3">
        <v>4.6905277779999999</v>
      </c>
      <c r="D1233" s="3">
        <v>-73.522916670000001</v>
      </c>
      <c r="E1233" s="3">
        <v>1733</v>
      </c>
      <c r="F1233" s="3" t="s">
        <v>1039</v>
      </c>
      <c r="G1233" s="3" t="s">
        <v>293</v>
      </c>
      <c r="H1233" s="54">
        <v>90.6</v>
      </c>
      <c r="I1233" s="54">
        <v>2023</v>
      </c>
      <c r="J1233" s="54">
        <v>10</v>
      </c>
      <c r="K1233" s="3">
        <v>91.2</v>
      </c>
      <c r="L1233" s="3">
        <v>1996</v>
      </c>
      <c r="M1233" s="3">
        <v>12</v>
      </c>
      <c r="N1233" s="54">
        <v>84.5</v>
      </c>
      <c r="O1233" s="54">
        <v>1990</v>
      </c>
      <c r="P1233" s="54">
        <v>25</v>
      </c>
      <c r="Q1233" s="3">
        <v>106</v>
      </c>
      <c r="R1233" s="3">
        <v>2007</v>
      </c>
      <c r="S1233" s="3">
        <v>28</v>
      </c>
      <c r="T1233" s="54">
        <v>90.2</v>
      </c>
      <c r="U1233" s="54">
        <v>2016</v>
      </c>
      <c r="V1233" s="54">
        <v>23</v>
      </c>
      <c r="W1233" s="3">
        <v>101.3</v>
      </c>
      <c r="X1233" s="3">
        <v>2017</v>
      </c>
      <c r="Y1233" s="3">
        <v>6</v>
      </c>
      <c r="Z1233" s="54">
        <v>120</v>
      </c>
      <c r="AA1233" s="54">
        <v>1983</v>
      </c>
      <c r="AB1233" s="54">
        <v>8</v>
      </c>
      <c r="AC1233" s="3">
        <v>133.30000000000001</v>
      </c>
      <c r="AD1233" s="3">
        <v>2016</v>
      </c>
      <c r="AE1233" s="3">
        <v>17</v>
      </c>
      <c r="AF1233" s="54">
        <v>90</v>
      </c>
      <c r="AG1233" s="54">
        <v>2012</v>
      </c>
      <c r="AH1233" s="54">
        <v>12</v>
      </c>
      <c r="AI1233" s="3">
        <v>90</v>
      </c>
      <c r="AJ1233" s="3">
        <v>2003</v>
      </c>
      <c r="AK1233" s="3">
        <v>10</v>
      </c>
      <c r="AL1233" s="54">
        <v>61.7</v>
      </c>
      <c r="AM1233" s="54">
        <v>2016</v>
      </c>
      <c r="AN1233" s="54">
        <v>10</v>
      </c>
      <c r="AO1233" s="3">
        <v>50</v>
      </c>
      <c r="AP1233" s="3">
        <v>2012</v>
      </c>
      <c r="AQ1233" s="3">
        <v>26</v>
      </c>
    </row>
    <row r="1234" spans="1:43" x14ac:dyDescent="0.25">
      <c r="A1234" s="3">
        <v>35060100</v>
      </c>
      <c r="B1234" s="3" t="s">
        <v>3820</v>
      </c>
      <c r="C1234" s="3">
        <v>4.7126944440000003</v>
      </c>
      <c r="D1234" s="3">
        <v>-73.52069444</v>
      </c>
      <c r="E1234" s="3">
        <v>1650</v>
      </c>
      <c r="F1234" s="3" t="s">
        <v>1039</v>
      </c>
      <c r="G1234" s="3" t="s">
        <v>293</v>
      </c>
      <c r="H1234" s="54">
        <v>82.5</v>
      </c>
      <c r="I1234" s="54">
        <v>2023</v>
      </c>
      <c r="J1234" s="54">
        <v>11</v>
      </c>
      <c r="K1234" s="3">
        <v>97.4</v>
      </c>
      <c r="L1234" s="3">
        <v>1996</v>
      </c>
      <c r="M1234" s="3">
        <v>12</v>
      </c>
      <c r="N1234" s="54">
        <v>87.5</v>
      </c>
      <c r="O1234" s="54">
        <v>1990</v>
      </c>
      <c r="P1234" s="54">
        <v>25</v>
      </c>
      <c r="Q1234" s="3">
        <v>116.5</v>
      </c>
      <c r="R1234" s="3">
        <v>1988</v>
      </c>
      <c r="S1234" s="3">
        <v>30</v>
      </c>
      <c r="T1234" s="54">
        <v>92</v>
      </c>
      <c r="U1234" s="54">
        <v>2005</v>
      </c>
      <c r="V1234" s="54">
        <v>22</v>
      </c>
      <c r="W1234" s="3">
        <v>71.900000000000006</v>
      </c>
      <c r="X1234" s="3">
        <v>2024</v>
      </c>
      <c r="Y1234" s="3">
        <v>15</v>
      </c>
      <c r="Z1234" s="54">
        <v>160</v>
      </c>
      <c r="AA1234" s="54">
        <v>1983</v>
      </c>
      <c r="AB1234" s="54">
        <v>8</v>
      </c>
      <c r="AC1234" s="3">
        <v>99</v>
      </c>
      <c r="AD1234" s="3">
        <v>2016</v>
      </c>
      <c r="AE1234" s="3">
        <v>17</v>
      </c>
      <c r="AF1234" s="54">
        <v>62</v>
      </c>
      <c r="AG1234" s="54">
        <v>1983</v>
      </c>
      <c r="AH1234" s="54">
        <v>21</v>
      </c>
      <c r="AI1234" s="3">
        <v>70</v>
      </c>
      <c r="AJ1234" s="3">
        <v>1999</v>
      </c>
      <c r="AK1234" s="3">
        <v>3</v>
      </c>
      <c r="AL1234" s="54">
        <v>68</v>
      </c>
      <c r="AM1234" s="54">
        <v>2016</v>
      </c>
      <c r="AN1234" s="54">
        <v>10</v>
      </c>
      <c r="AO1234" s="3">
        <v>34.5</v>
      </c>
      <c r="AP1234" s="3">
        <v>2008</v>
      </c>
      <c r="AQ1234" s="3">
        <v>1</v>
      </c>
    </row>
    <row r="1235" spans="1:43" x14ac:dyDescent="0.25">
      <c r="A1235" s="3">
        <v>35060120</v>
      </c>
      <c r="B1235" s="3" t="s">
        <v>3821</v>
      </c>
      <c r="C1235" s="3">
        <v>4.7233055559999997</v>
      </c>
      <c r="D1235" s="3">
        <v>-73.470555559999994</v>
      </c>
      <c r="E1235" s="3">
        <v>1791</v>
      </c>
      <c r="F1235" s="3" t="s">
        <v>1039</v>
      </c>
      <c r="G1235" s="3" t="s">
        <v>293</v>
      </c>
      <c r="H1235" s="54">
        <v>105</v>
      </c>
      <c r="I1235" s="54">
        <v>2023</v>
      </c>
      <c r="J1235" s="54">
        <v>11</v>
      </c>
      <c r="K1235" s="3">
        <v>113.5</v>
      </c>
      <c r="L1235" s="3">
        <v>2004</v>
      </c>
      <c r="M1235" s="3">
        <v>29</v>
      </c>
      <c r="N1235" s="54">
        <v>110</v>
      </c>
      <c r="O1235" s="54">
        <v>1996</v>
      </c>
      <c r="P1235" s="54">
        <v>30</v>
      </c>
      <c r="Q1235" s="3">
        <v>116</v>
      </c>
      <c r="R1235" s="3">
        <v>2025</v>
      </c>
      <c r="S1235" s="3">
        <v>27</v>
      </c>
      <c r="T1235" s="54">
        <v>121.5</v>
      </c>
      <c r="U1235" s="54">
        <v>2017</v>
      </c>
      <c r="V1235" s="54">
        <v>13</v>
      </c>
      <c r="W1235" s="3">
        <v>121</v>
      </c>
      <c r="X1235" s="3">
        <v>1978</v>
      </c>
      <c r="Y1235" s="3">
        <v>15</v>
      </c>
      <c r="Z1235" s="54">
        <v>170</v>
      </c>
      <c r="AA1235" s="54">
        <v>1983</v>
      </c>
      <c r="AB1235" s="54">
        <v>8</v>
      </c>
      <c r="AC1235" s="3">
        <v>98</v>
      </c>
      <c r="AD1235" s="3">
        <v>1992</v>
      </c>
      <c r="AE1235" s="3">
        <v>11</v>
      </c>
      <c r="AF1235" s="54">
        <v>75</v>
      </c>
      <c r="AG1235" s="54">
        <v>1981</v>
      </c>
      <c r="AH1235" s="54">
        <v>30</v>
      </c>
      <c r="AI1235" s="3">
        <v>87.6</v>
      </c>
      <c r="AJ1235" s="3">
        <v>1999</v>
      </c>
      <c r="AK1235" s="3">
        <v>3</v>
      </c>
      <c r="AL1235" s="54">
        <v>80</v>
      </c>
      <c r="AM1235" s="54">
        <v>1989</v>
      </c>
      <c r="AN1235" s="54">
        <v>25</v>
      </c>
      <c r="AO1235" s="3">
        <v>80</v>
      </c>
      <c r="AP1235" s="3">
        <v>1987</v>
      </c>
      <c r="AQ1235" s="3">
        <v>8</v>
      </c>
    </row>
    <row r="1236" spans="1:43" x14ac:dyDescent="0.25">
      <c r="A1236" s="3">
        <v>35060130</v>
      </c>
      <c r="B1236" s="3" t="s">
        <v>3822</v>
      </c>
      <c r="C1236" s="3">
        <v>4.6751666670000001</v>
      </c>
      <c r="D1236" s="3">
        <v>-73.482138890000002</v>
      </c>
      <c r="E1236" s="3">
        <v>23</v>
      </c>
      <c r="F1236" s="3" t="s">
        <v>1039</v>
      </c>
      <c r="G1236" s="3" t="s">
        <v>293</v>
      </c>
      <c r="H1236" s="54">
        <v>100.5</v>
      </c>
      <c r="I1236" s="54">
        <v>2023</v>
      </c>
      <c r="J1236" s="54">
        <v>11</v>
      </c>
      <c r="K1236" s="3">
        <v>110.5</v>
      </c>
      <c r="L1236" s="3">
        <v>1996</v>
      </c>
      <c r="M1236" s="3">
        <v>12</v>
      </c>
      <c r="N1236" s="54">
        <v>110</v>
      </c>
      <c r="O1236" s="54">
        <v>1996</v>
      </c>
      <c r="P1236" s="54">
        <v>30</v>
      </c>
      <c r="Q1236" s="3">
        <v>135</v>
      </c>
      <c r="R1236" s="3">
        <v>1983</v>
      </c>
      <c r="S1236" s="3">
        <v>13</v>
      </c>
      <c r="T1236" s="54">
        <v>127</v>
      </c>
      <c r="U1236" s="54">
        <v>2017</v>
      </c>
      <c r="V1236" s="54">
        <v>13</v>
      </c>
      <c r="W1236" s="3">
        <v>108.8</v>
      </c>
      <c r="X1236" s="3">
        <v>2023</v>
      </c>
      <c r="Y1236" s="3">
        <v>4</v>
      </c>
      <c r="Z1236" s="54">
        <v>148</v>
      </c>
      <c r="AA1236" s="54">
        <v>1983</v>
      </c>
      <c r="AB1236" s="54">
        <v>8</v>
      </c>
      <c r="AC1236" s="3">
        <v>118.5</v>
      </c>
      <c r="AD1236" s="3">
        <v>2023</v>
      </c>
      <c r="AE1236" s="3">
        <v>4</v>
      </c>
      <c r="AF1236" s="54">
        <v>79.3</v>
      </c>
      <c r="AG1236" s="54">
        <v>2023</v>
      </c>
      <c r="AH1236" s="54">
        <v>10</v>
      </c>
      <c r="AI1236" s="3">
        <v>120</v>
      </c>
      <c r="AJ1236" s="3">
        <v>1999</v>
      </c>
      <c r="AK1236" s="3">
        <v>2</v>
      </c>
      <c r="AL1236" s="54">
        <v>100</v>
      </c>
      <c r="AM1236" s="54">
        <v>2000</v>
      </c>
      <c r="AN1236" s="54">
        <v>16</v>
      </c>
      <c r="AO1236" s="3">
        <v>88.5</v>
      </c>
      <c r="AP1236" s="3">
        <v>2008</v>
      </c>
      <c r="AQ1236" s="3">
        <v>1</v>
      </c>
    </row>
    <row r="1237" spans="1:43" x14ac:dyDescent="0.25">
      <c r="A1237" s="3">
        <v>35060140</v>
      </c>
      <c r="B1237" s="3" t="s">
        <v>3823</v>
      </c>
      <c r="C1237" s="3">
        <v>4.704916667</v>
      </c>
      <c r="D1237" s="3">
        <v>-73.444888890000001</v>
      </c>
      <c r="E1237" s="3">
        <v>23</v>
      </c>
      <c r="F1237" s="3" t="s">
        <v>1039</v>
      </c>
      <c r="G1237" s="3" t="s">
        <v>293</v>
      </c>
      <c r="H1237" s="54">
        <v>135</v>
      </c>
      <c r="I1237" s="54">
        <v>2023</v>
      </c>
      <c r="J1237" s="54">
        <v>11</v>
      </c>
      <c r="K1237" s="3">
        <v>115</v>
      </c>
      <c r="L1237" s="3">
        <v>2024</v>
      </c>
      <c r="M1237" s="3">
        <v>1</v>
      </c>
      <c r="N1237" s="54">
        <v>100</v>
      </c>
      <c r="O1237" s="54">
        <v>2023</v>
      </c>
      <c r="P1237" s="54">
        <v>10</v>
      </c>
      <c r="Q1237" s="3">
        <v>120</v>
      </c>
      <c r="R1237" s="3">
        <v>2021</v>
      </c>
      <c r="S1237" s="3">
        <v>11</v>
      </c>
      <c r="T1237" s="54">
        <v>90</v>
      </c>
      <c r="U1237" s="54">
        <v>2024</v>
      </c>
      <c r="V1237" s="54">
        <v>9</v>
      </c>
      <c r="W1237" s="3">
        <v>125</v>
      </c>
      <c r="X1237" s="3">
        <v>2023</v>
      </c>
      <c r="Y1237" s="3">
        <v>4</v>
      </c>
      <c r="Z1237" s="54">
        <v>130</v>
      </c>
      <c r="AA1237" s="54">
        <v>2023</v>
      </c>
      <c r="AB1237" s="54">
        <v>13</v>
      </c>
      <c r="AC1237" s="3">
        <v>120</v>
      </c>
      <c r="AD1237" s="3">
        <v>2021</v>
      </c>
      <c r="AE1237" s="3">
        <v>12</v>
      </c>
      <c r="AF1237" s="54">
        <v>115</v>
      </c>
      <c r="AG1237" s="54">
        <v>2023</v>
      </c>
      <c r="AH1237" s="54">
        <v>10</v>
      </c>
      <c r="AI1237" s="3">
        <v>90</v>
      </c>
      <c r="AJ1237" s="3">
        <v>2021</v>
      </c>
      <c r="AK1237" s="3">
        <v>15</v>
      </c>
      <c r="AL1237" s="54">
        <v>130</v>
      </c>
      <c r="AM1237" s="54">
        <v>2016</v>
      </c>
      <c r="AN1237" s="54">
        <v>10</v>
      </c>
      <c r="AO1237" s="3">
        <v>120</v>
      </c>
      <c r="AP1237" s="3">
        <v>2023</v>
      </c>
      <c r="AQ1237" s="3">
        <v>27</v>
      </c>
    </row>
    <row r="1238" spans="1:43" x14ac:dyDescent="0.25">
      <c r="A1238" s="3">
        <v>35060150</v>
      </c>
      <c r="B1238" s="3" t="s">
        <v>3824</v>
      </c>
      <c r="C1238" s="3">
        <v>4.7048611109999996</v>
      </c>
      <c r="D1238" s="3">
        <v>-73.665277779999997</v>
      </c>
      <c r="E1238" s="3">
        <v>2878</v>
      </c>
      <c r="F1238" s="3" t="s">
        <v>1825</v>
      </c>
      <c r="G1238" s="3" t="s">
        <v>293</v>
      </c>
      <c r="H1238" s="54">
        <v>110</v>
      </c>
      <c r="I1238" s="54">
        <v>2004</v>
      </c>
      <c r="J1238" s="54">
        <v>18</v>
      </c>
      <c r="K1238" s="3">
        <v>81.5</v>
      </c>
      <c r="L1238" s="3">
        <v>1986</v>
      </c>
      <c r="M1238" s="3">
        <v>24</v>
      </c>
      <c r="N1238" s="54">
        <v>93.6</v>
      </c>
      <c r="O1238" s="54">
        <v>2002</v>
      </c>
      <c r="P1238" s="54">
        <v>12</v>
      </c>
      <c r="Q1238" s="3">
        <v>115</v>
      </c>
      <c r="R1238" s="3">
        <v>1982</v>
      </c>
      <c r="S1238" s="3">
        <v>8</v>
      </c>
      <c r="T1238" s="54">
        <v>100</v>
      </c>
      <c r="U1238" s="54">
        <v>2003</v>
      </c>
      <c r="V1238" s="54">
        <v>12</v>
      </c>
      <c r="W1238" s="3">
        <v>115</v>
      </c>
      <c r="X1238" s="3">
        <v>2004</v>
      </c>
      <c r="Y1238" s="3">
        <v>4</v>
      </c>
      <c r="Z1238" s="54">
        <v>103</v>
      </c>
      <c r="AA1238" s="54">
        <v>1983</v>
      </c>
      <c r="AB1238" s="54">
        <v>20</v>
      </c>
      <c r="AC1238" s="3">
        <v>120.9</v>
      </c>
      <c r="AD1238" s="3">
        <v>2004</v>
      </c>
      <c r="AE1238" s="3">
        <v>24</v>
      </c>
      <c r="AF1238" s="54">
        <v>81</v>
      </c>
      <c r="AG1238" s="54">
        <v>2004</v>
      </c>
      <c r="AH1238" s="54">
        <v>2</v>
      </c>
      <c r="AI1238" s="3">
        <v>100</v>
      </c>
      <c r="AJ1238" s="3">
        <v>1982</v>
      </c>
      <c r="AK1238" s="3">
        <v>23</v>
      </c>
      <c r="AL1238" s="54">
        <v>70</v>
      </c>
      <c r="AM1238" s="54">
        <v>1988</v>
      </c>
      <c r="AN1238" s="54">
        <v>14</v>
      </c>
      <c r="AO1238" s="3">
        <v>99.5</v>
      </c>
      <c r="AP1238" s="3">
        <v>2003</v>
      </c>
      <c r="AQ1238" s="3">
        <v>21</v>
      </c>
    </row>
    <row r="1239" spans="1:43" x14ac:dyDescent="0.25">
      <c r="A1239" s="3">
        <v>35060160</v>
      </c>
      <c r="B1239" s="3" t="s">
        <v>3825</v>
      </c>
      <c r="C1239" s="3">
        <v>4.8288055559999998</v>
      </c>
      <c r="D1239" s="3">
        <v>-73.769277779999996</v>
      </c>
      <c r="E1239" s="3">
        <v>2802</v>
      </c>
      <c r="F1239" s="3" t="s">
        <v>1125</v>
      </c>
      <c r="G1239" s="3" t="s">
        <v>293</v>
      </c>
      <c r="H1239" s="54">
        <v>65</v>
      </c>
      <c r="I1239" s="54">
        <v>1988</v>
      </c>
      <c r="J1239" s="54">
        <v>18</v>
      </c>
      <c r="K1239" s="3">
        <v>89</v>
      </c>
      <c r="L1239" s="3">
        <v>1988</v>
      </c>
      <c r="M1239" s="3">
        <v>7</v>
      </c>
      <c r="N1239" s="54">
        <v>89</v>
      </c>
      <c r="O1239" s="54">
        <v>1988</v>
      </c>
      <c r="P1239" s="54">
        <v>9</v>
      </c>
      <c r="Q1239" s="3">
        <v>60</v>
      </c>
      <c r="R1239" s="3">
        <v>1982</v>
      </c>
      <c r="S1239" s="3">
        <v>7</v>
      </c>
      <c r="T1239" s="54">
        <v>55.6</v>
      </c>
      <c r="U1239" s="54">
        <v>2002</v>
      </c>
      <c r="V1239" s="54">
        <v>13</v>
      </c>
      <c r="W1239" s="3">
        <v>61.1</v>
      </c>
      <c r="X1239" s="3">
        <v>2021</v>
      </c>
      <c r="Y1239" s="3">
        <v>20</v>
      </c>
      <c r="Z1239" s="54">
        <v>52.2</v>
      </c>
      <c r="AA1239" s="54">
        <v>2021</v>
      </c>
      <c r="AB1239" s="54">
        <v>20</v>
      </c>
      <c r="AC1239" s="3">
        <v>40.5</v>
      </c>
      <c r="AD1239" s="3">
        <v>2004</v>
      </c>
      <c r="AE1239" s="3">
        <v>3</v>
      </c>
      <c r="AF1239" s="54">
        <v>36</v>
      </c>
      <c r="AG1239" s="54">
        <v>1981</v>
      </c>
      <c r="AH1239" s="54">
        <v>6</v>
      </c>
      <c r="AI1239" s="3">
        <v>51</v>
      </c>
      <c r="AJ1239" s="3">
        <v>2002</v>
      </c>
      <c r="AK1239" s="3">
        <v>29</v>
      </c>
      <c r="AL1239" s="54">
        <v>50</v>
      </c>
      <c r="AM1239" s="54">
        <v>2024</v>
      </c>
      <c r="AN1239" s="54">
        <v>7</v>
      </c>
      <c r="AO1239" s="3">
        <v>50</v>
      </c>
      <c r="AP1239" s="3">
        <v>1974</v>
      </c>
      <c r="AQ1239" s="3">
        <v>26</v>
      </c>
    </row>
    <row r="1240" spans="1:43" x14ac:dyDescent="0.25">
      <c r="A1240" s="3">
        <v>35060170</v>
      </c>
      <c r="B1240" s="3" t="s">
        <v>3826</v>
      </c>
      <c r="C1240" s="3">
        <v>4.8856944440000003</v>
      </c>
      <c r="D1240" s="3">
        <v>-73.600361109999994</v>
      </c>
      <c r="E1240" s="3">
        <v>2502</v>
      </c>
      <c r="F1240" s="3" t="s">
        <v>1815</v>
      </c>
      <c r="G1240" s="3" t="s">
        <v>293</v>
      </c>
      <c r="H1240" s="54">
        <v>44.5</v>
      </c>
      <c r="I1240" s="54">
        <v>2006</v>
      </c>
      <c r="J1240" s="54">
        <v>7</v>
      </c>
      <c r="K1240" s="3">
        <v>70</v>
      </c>
      <c r="L1240" s="3">
        <v>1980</v>
      </c>
      <c r="M1240" s="3">
        <v>26</v>
      </c>
      <c r="N1240" s="54">
        <v>70.099999999999994</v>
      </c>
      <c r="O1240" s="54">
        <v>2017</v>
      </c>
      <c r="P1240" s="54">
        <v>1</v>
      </c>
      <c r="Q1240" s="3">
        <v>60</v>
      </c>
      <c r="R1240" s="3">
        <v>1982</v>
      </c>
      <c r="S1240" s="3">
        <v>8</v>
      </c>
      <c r="T1240" s="54">
        <v>66.5</v>
      </c>
      <c r="U1240" s="54">
        <v>2006</v>
      </c>
      <c r="V1240" s="54">
        <v>6</v>
      </c>
      <c r="W1240" s="3">
        <v>51</v>
      </c>
      <c r="X1240" s="3">
        <v>1975</v>
      </c>
      <c r="Y1240" s="3">
        <v>7</v>
      </c>
      <c r="Z1240" s="54">
        <v>55.2</v>
      </c>
      <c r="AA1240" s="54">
        <v>2012</v>
      </c>
      <c r="AB1240" s="54">
        <v>29</v>
      </c>
      <c r="AC1240" s="3">
        <v>45</v>
      </c>
      <c r="AD1240" s="3">
        <v>1975</v>
      </c>
      <c r="AE1240" s="3">
        <v>13</v>
      </c>
      <c r="AF1240" s="54">
        <v>71</v>
      </c>
      <c r="AG1240" s="54">
        <v>1981</v>
      </c>
      <c r="AH1240" s="54">
        <v>6</v>
      </c>
      <c r="AI1240" s="3">
        <v>96</v>
      </c>
      <c r="AJ1240" s="3">
        <v>2002</v>
      </c>
      <c r="AK1240" s="3">
        <v>29</v>
      </c>
      <c r="AL1240" s="54">
        <v>80.599999999999994</v>
      </c>
      <c r="AM1240" s="54">
        <v>2012</v>
      </c>
      <c r="AN1240" s="54">
        <v>16</v>
      </c>
      <c r="AO1240" s="3">
        <v>47</v>
      </c>
      <c r="AP1240" s="3">
        <v>2006</v>
      </c>
      <c r="AQ1240" s="3">
        <v>4</v>
      </c>
    </row>
    <row r="1241" spans="1:43" x14ac:dyDescent="0.25">
      <c r="A1241" s="3">
        <v>35060180</v>
      </c>
      <c r="B1241" s="3" t="s">
        <v>3827</v>
      </c>
      <c r="C1241" s="3">
        <v>4.7523888889999997</v>
      </c>
      <c r="D1241" s="3">
        <v>-73.528583330000004</v>
      </c>
      <c r="E1241" s="3">
        <v>1929</v>
      </c>
      <c r="F1241" s="3" t="s">
        <v>1044</v>
      </c>
      <c r="G1241" s="3" t="s">
        <v>293</v>
      </c>
      <c r="H1241" s="54">
        <v>59</v>
      </c>
      <c r="I1241" s="54">
        <v>2023</v>
      </c>
      <c r="J1241" s="54">
        <v>11</v>
      </c>
      <c r="K1241" s="3">
        <v>88</v>
      </c>
      <c r="L1241" s="3">
        <v>1965</v>
      </c>
      <c r="M1241" s="3">
        <v>22</v>
      </c>
      <c r="N1241" s="54">
        <v>99</v>
      </c>
      <c r="O1241" s="54">
        <v>1967</v>
      </c>
      <c r="P1241" s="54">
        <v>31</v>
      </c>
      <c r="Q1241" s="3">
        <v>99</v>
      </c>
      <c r="R1241" s="3">
        <v>1967</v>
      </c>
      <c r="S1241" s="3">
        <v>22</v>
      </c>
      <c r="T1241" s="54">
        <v>107</v>
      </c>
      <c r="U1241" s="54">
        <v>1965</v>
      </c>
      <c r="V1241" s="54">
        <v>7</v>
      </c>
      <c r="W1241" s="3">
        <v>99</v>
      </c>
      <c r="X1241" s="3">
        <v>1965</v>
      </c>
      <c r="Y1241" s="3">
        <v>6</v>
      </c>
      <c r="Z1241" s="54">
        <v>158</v>
      </c>
      <c r="AA1241" s="54">
        <v>1983</v>
      </c>
      <c r="AB1241" s="54">
        <v>8</v>
      </c>
      <c r="AC1241" s="3">
        <v>114</v>
      </c>
      <c r="AD1241" s="3">
        <v>1959</v>
      </c>
      <c r="AE1241" s="3">
        <v>5</v>
      </c>
      <c r="AF1241" s="54">
        <v>104</v>
      </c>
      <c r="AG1241" s="54">
        <v>1965</v>
      </c>
      <c r="AH1241" s="54">
        <v>22</v>
      </c>
      <c r="AI1241" s="3">
        <v>95</v>
      </c>
      <c r="AJ1241" s="3">
        <v>1965</v>
      </c>
      <c r="AK1241" s="3">
        <v>16</v>
      </c>
      <c r="AL1241" s="54">
        <v>95</v>
      </c>
      <c r="AM1241" s="54">
        <v>1965</v>
      </c>
      <c r="AN1241" s="54">
        <v>21</v>
      </c>
      <c r="AO1241" s="3">
        <v>86</v>
      </c>
      <c r="AP1241" s="3">
        <v>1964</v>
      </c>
      <c r="AQ1241" s="3">
        <v>25</v>
      </c>
    </row>
    <row r="1242" spans="1:43" x14ac:dyDescent="0.25">
      <c r="A1242" s="3">
        <v>35060200</v>
      </c>
      <c r="B1242" s="3" t="s">
        <v>3828</v>
      </c>
      <c r="C1242" s="3">
        <v>4.8579722219999999</v>
      </c>
      <c r="D1242" s="3">
        <v>-73.745388890000001</v>
      </c>
      <c r="E1242" s="3">
        <v>2963</v>
      </c>
      <c r="F1242" s="3" t="s">
        <v>1125</v>
      </c>
      <c r="G1242" s="3" t="s">
        <v>293</v>
      </c>
      <c r="H1242" s="54">
        <v>32</v>
      </c>
      <c r="I1242" s="54">
        <v>2004</v>
      </c>
      <c r="J1242" s="54">
        <v>16</v>
      </c>
      <c r="K1242" s="3">
        <v>36.4</v>
      </c>
      <c r="L1242" s="3">
        <v>2011</v>
      </c>
      <c r="M1242" s="3">
        <v>19</v>
      </c>
      <c r="N1242" s="54">
        <v>42.5</v>
      </c>
      <c r="O1242" s="54">
        <v>1989</v>
      </c>
      <c r="P1242" s="54">
        <v>21</v>
      </c>
      <c r="Q1242" s="3">
        <v>62.5</v>
      </c>
      <c r="R1242" s="3">
        <v>2011</v>
      </c>
      <c r="S1242" s="3">
        <v>16</v>
      </c>
      <c r="T1242" s="54">
        <v>54.5</v>
      </c>
      <c r="U1242" s="54">
        <v>2002</v>
      </c>
      <c r="V1242" s="54">
        <v>13</v>
      </c>
      <c r="W1242" s="3">
        <v>66.599999999999994</v>
      </c>
      <c r="X1242" s="3">
        <v>1997</v>
      </c>
      <c r="Y1242" s="3">
        <v>30</v>
      </c>
      <c r="Z1242" s="54">
        <v>63</v>
      </c>
      <c r="AA1242" s="54">
        <v>1976</v>
      </c>
      <c r="AB1242" s="54">
        <v>11</v>
      </c>
      <c r="AC1242" s="3">
        <v>50</v>
      </c>
      <c r="AD1242" s="3">
        <v>1972</v>
      </c>
      <c r="AE1242" s="3">
        <v>9</v>
      </c>
      <c r="AF1242" s="54">
        <v>39.1</v>
      </c>
      <c r="AG1242" s="54">
        <v>2000</v>
      </c>
      <c r="AH1242" s="54">
        <v>9</v>
      </c>
      <c r="AI1242" s="3">
        <v>59.5</v>
      </c>
      <c r="AJ1242" s="3">
        <v>1996</v>
      </c>
      <c r="AK1242" s="3">
        <v>11</v>
      </c>
      <c r="AL1242" s="54">
        <v>43</v>
      </c>
      <c r="AM1242" s="54">
        <v>1979</v>
      </c>
      <c r="AN1242" s="54">
        <v>14</v>
      </c>
      <c r="AO1242" s="3">
        <v>50.8</v>
      </c>
      <c r="AP1242" s="3">
        <v>1998</v>
      </c>
      <c r="AQ1242" s="3">
        <v>2</v>
      </c>
    </row>
    <row r="1243" spans="1:43" x14ac:dyDescent="0.25">
      <c r="A1243" s="3">
        <v>35060210</v>
      </c>
      <c r="B1243" s="3" t="s">
        <v>3829</v>
      </c>
      <c r="C1243" s="3">
        <v>4.6489000000000003</v>
      </c>
      <c r="D1243" s="3">
        <v>-73.640829999999994</v>
      </c>
      <c r="E1243" s="3">
        <v>2148</v>
      </c>
      <c r="F1243" s="3" t="s">
        <v>1825</v>
      </c>
      <c r="G1243" s="3" t="s">
        <v>293</v>
      </c>
      <c r="H1243" s="54">
        <v>45</v>
      </c>
      <c r="I1243" s="54">
        <v>1993</v>
      </c>
      <c r="J1243" s="54">
        <v>28</v>
      </c>
      <c r="K1243" s="3">
        <v>50</v>
      </c>
      <c r="L1243" s="3">
        <v>1974</v>
      </c>
      <c r="M1243" s="3">
        <v>28</v>
      </c>
      <c r="N1243" s="54">
        <v>50</v>
      </c>
      <c r="O1243" s="54">
        <v>1983</v>
      </c>
      <c r="P1243" s="54">
        <v>13</v>
      </c>
      <c r="Q1243" s="3">
        <v>70</v>
      </c>
      <c r="R1243" s="3">
        <v>2007</v>
      </c>
      <c r="S1243" s="3">
        <v>6</v>
      </c>
      <c r="T1243" s="54">
        <v>62</v>
      </c>
      <c r="U1243" s="54">
        <v>2013</v>
      </c>
      <c r="V1243" s="54">
        <v>16</v>
      </c>
      <c r="W1243" s="3">
        <v>76.900000000000006</v>
      </c>
      <c r="X1243" s="3">
        <v>2006</v>
      </c>
      <c r="Y1243" s="3">
        <v>5</v>
      </c>
      <c r="Z1243" s="54">
        <v>72</v>
      </c>
      <c r="AA1243" s="54">
        <v>1972</v>
      </c>
      <c r="AB1243" s="54">
        <v>1</v>
      </c>
      <c r="AC1243" s="3">
        <v>70</v>
      </c>
      <c r="AD1243" s="3">
        <v>1974</v>
      </c>
      <c r="AE1243" s="3">
        <v>4</v>
      </c>
      <c r="AF1243" s="54">
        <v>63</v>
      </c>
      <c r="AG1243" s="54">
        <v>2014</v>
      </c>
      <c r="AH1243" s="54">
        <v>24</v>
      </c>
      <c r="AI1243" s="3">
        <v>70</v>
      </c>
      <c r="AJ1243" s="3">
        <v>1982</v>
      </c>
      <c r="AK1243" s="3">
        <v>23</v>
      </c>
      <c r="AL1243" s="54">
        <v>54</v>
      </c>
      <c r="AM1243" s="54">
        <v>2016</v>
      </c>
      <c r="AN1243" s="54">
        <v>10</v>
      </c>
      <c r="AO1243" s="3">
        <v>39.799999999999997</v>
      </c>
      <c r="AP1243" s="3">
        <v>2012</v>
      </c>
      <c r="AQ1243" s="3">
        <v>22</v>
      </c>
    </row>
    <row r="1244" spans="1:43" x14ac:dyDescent="0.25">
      <c r="A1244" s="3">
        <v>35060220</v>
      </c>
      <c r="B1244" s="3" t="s">
        <v>3830</v>
      </c>
      <c r="C1244" s="3">
        <v>4.815694444</v>
      </c>
      <c r="D1244" s="3">
        <v>-73.419777780000004</v>
      </c>
      <c r="E1244" s="3">
        <v>1845</v>
      </c>
      <c r="F1244" s="3" t="s">
        <v>1044</v>
      </c>
      <c r="G1244" s="3" t="s">
        <v>293</v>
      </c>
      <c r="H1244" s="54">
        <v>180</v>
      </c>
      <c r="I1244" s="54">
        <v>2023</v>
      </c>
      <c r="J1244" s="54">
        <v>11</v>
      </c>
      <c r="K1244" s="3">
        <v>118.9</v>
      </c>
      <c r="L1244" s="3">
        <v>1996</v>
      </c>
      <c r="M1244" s="3">
        <v>12</v>
      </c>
      <c r="N1244" s="54">
        <v>124</v>
      </c>
      <c r="O1244" s="54">
        <v>1982</v>
      </c>
      <c r="P1244" s="54">
        <v>20</v>
      </c>
      <c r="Q1244" s="3">
        <v>123</v>
      </c>
      <c r="R1244" s="3">
        <v>2002</v>
      </c>
      <c r="S1244" s="3">
        <v>24</v>
      </c>
      <c r="T1244" s="54">
        <v>143</v>
      </c>
      <c r="U1244" s="54">
        <v>1965</v>
      </c>
      <c r="V1244" s="54">
        <v>19</v>
      </c>
      <c r="W1244" s="3">
        <v>130</v>
      </c>
      <c r="X1244" s="3">
        <v>1968</v>
      </c>
      <c r="Y1244" s="3">
        <v>24</v>
      </c>
      <c r="Z1244" s="54">
        <v>125</v>
      </c>
      <c r="AA1244" s="54">
        <v>2023</v>
      </c>
      <c r="AB1244" s="54">
        <v>13</v>
      </c>
      <c r="AC1244" s="3">
        <v>118</v>
      </c>
      <c r="AD1244" s="3">
        <v>1970</v>
      </c>
      <c r="AE1244" s="3">
        <v>26</v>
      </c>
      <c r="AF1244" s="54">
        <v>111</v>
      </c>
      <c r="AG1244" s="54">
        <v>1970</v>
      </c>
      <c r="AH1244" s="54">
        <v>8</v>
      </c>
      <c r="AI1244" s="3">
        <v>123</v>
      </c>
      <c r="AJ1244" s="3">
        <v>2024</v>
      </c>
      <c r="AK1244" s="3">
        <v>12</v>
      </c>
      <c r="AL1244" s="54">
        <v>103</v>
      </c>
      <c r="AM1244" s="54">
        <v>2000</v>
      </c>
      <c r="AN1244" s="54">
        <v>17</v>
      </c>
      <c r="AO1244" s="3">
        <v>100.5</v>
      </c>
      <c r="AP1244" s="3">
        <v>2023</v>
      </c>
      <c r="AQ1244" s="3">
        <v>16</v>
      </c>
    </row>
    <row r="1245" spans="1:43" x14ac:dyDescent="0.25">
      <c r="A1245" s="3">
        <v>35060230</v>
      </c>
      <c r="B1245" s="3" t="s">
        <v>3831</v>
      </c>
      <c r="C1245" s="3">
        <v>4.7814166670000002</v>
      </c>
      <c r="D1245" s="3">
        <v>-73.489055559999997</v>
      </c>
      <c r="E1245" s="3">
        <v>1943</v>
      </c>
      <c r="F1245" s="3" t="s">
        <v>1044</v>
      </c>
      <c r="G1245" s="3" t="s">
        <v>293</v>
      </c>
      <c r="H1245" s="54">
        <v>60</v>
      </c>
      <c r="I1245" s="54">
        <v>1980</v>
      </c>
      <c r="J1245" s="54">
        <v>22</v>
      </c>
      <c r="K1245" s="3">
        <v>95</v>
      </c>
      <c r="L1245" s="3">
        <v>1996</v>
      </c>
      <c r="M1245" s="3">
        <v>12</v>
      </c>
      <c r="N1245" s="54">
        <v>80</v>
      </c>
      <c r="O1245" s="54">
        <v>2007</v>
      </c>
      <c r="P1245" s="54">
        <v>18</v>
      </c>
      <c r="Q1245" s="3">
        <v>98</v>
      </c>
      <c r="R1245" s="3">
        <v>2007</v>
      </c>
      <c r="S1245" s="3">
        <v>28</v>
      </c>
      <c r="T1245" s="54">
        <v>100</v>
      </c>
      <c r="U1245" s="54">
        <v>1975</v>
      </c>
      <c r="V1245" s="54">
        <v>27</v>
      </c>
      <c r="W1245" s="3">
        <v>86</v>
      </c>
      <c r="X1245" s="3">
        <v>1975</v>
      </c>
      <c r="Y1245" s="3">
        <v>7</v>
      </c>
      <c r="Z1245" s="54">
        <v>77</v>
      </c>
      <c r="AA1245" s="54">
        <v>1983</v>
      </c>
      <c r="AB1245" s="54">
        <v>8</v>
      </c>
      <c r="AC1245" s="3">
        <v>85.6</v>
      </c>
      <c r="AD1245" s="3">
        <v>2016</v>
      </c>
      <c r="AE1245" s="3">
        <v>17</v>
      </c>
      <c r="AF1245" s="54">
        <v>75.5</v>
      </c>
      <c r="AG1245" s="54">
        <v>2008</v>
      </c>
      <c r="AH1245" s="54">
        <v>26</v>
      </c>
      <c r="AI1245" s="3">
        <v>78</v>
      </c>
      <c r="AJ1245" s="3">
        <v>1982</v>
      </c>
      <c r="AK1245" s="3">
        <v>17</v>
      </c>
      <c r="AL1245" s="54">
        <v>76.5</v>
      </c>
      <c r="AM1245" s="54">
        <v>2016</v>
      </c>
      <c r="AN1245" s="54">
        <v>10</v>
      </c>
      <c r="AO1245" s="3">
        <v>55</v>
      </c>
      <c r="AP1245" s="3">
        <v>1993</v>
      </c>
      <c r="AQ1245" s="3">
        <v>9</v>
      </c>
    </row>
    <row r="1246" spans="1:43" x14ac:dyDescent="0.25">
      <c r="A1246" s="3">
        <v>35060240</v>
      </c>
      <c r="B1246" s="3" t="s">
        <v>3832</v>
      </c>
      <c r="C1246" s="3">
        <v>4.7642777780000003</v>
      </c>
      <c r="D1246" s="3">
        <v>-73.609916670000004</v>
      </c>
      <c r="E1246" s="3">
        <v>2210</v>
      </c>
      <c r="F1246" s="3" t="s">
        <v>1817</v>
      </c>
      <c r="G1246" s="3" t="s">
        <v>293</v>
      </c>
      <c r="H1246" s="54">
        <v>48</v>
      </c>
      <c r="I1246" s="54">
        <v>1983</v>
      </c>
      <c r="J1246" s="54">
        <v>3</v>
      </c>
      <c r="K1246" s="3">
        <v>70</v>
      </c>
      <c r="L1246" s="3">
        <v>1994</v>
      </c>
      <c r="M1246" s="3">
        <v>19</v>
      </c>
      <c r="N1246" s="54">
        <v>55</v>
      </c>
      <c r="O1246" s="54">
        <v>2005</v>
      </c>
      <c r="P1246" s="54">
        <v>23</v>
      </c>
      <c r="Q1246" s="3">
        <v>71.7</v>
      </c>
      <c r="R1246" s="3">
        <v>1996</v>
      </c>
      <c r="S1246" s="3">
        <v>25</v>
      </c>
      <c r="T1246" s="54">
        <v>82</v>
      </c>
      <c r="U1246" s="54">
        <v>1986</v>
      </c>
      <c r="V1246" s="54">
        <v>25</v>
      </c>
      <c r="W1246" s="3">
        <v>60</v>
      </c>
      <c r="X1246" s="3">
        <v>1975</v>
      </c>
      <c r="Y1246" s="3">
        <v>7</v>
      </c>
      <c r="Z1246" s="54">
        <v>86</v>
      </c>
      <c r="AA1246" s="54">
        <v>1997</v>
      </c>
      <c r="AB1246" s="54">
        <v>10</v>
      </c>
      <c r="AC1246" s="3">
        <v>84</v>
      </c>
      <c r="AD1246" s="3">
        <v>1993</v>
      </c>
      <c r="AE1246" s="3">
        <v>25</v>
      </c>
      <c r="AF1246" s="54">
        <v>60</v>
      </c>
      <c r="AG1246" s="54">
        <v>1992</v>
      </c>
      <c r="AH1246" s="54">
        <v>6</v>
      </c>
      <c r="AI1246" s="3">
        <v>59.8</v>
      </c>
      <c r="AJ1246" s="3">
        <v>2010</v>
      </c>
      <c r="AK1246" s="3">
        <v>9</v>
      </c>
      <c r="AL1246" s="54">
        <v>65</v>
      </c>
      <c r="AM1246" s="54">
        <v>2005</v>
      </c>
      <c r="AN1246" s="54">
        <v>23</v>
      </c>
      <c r="AO1246" s="3">
        <v>60</v>
      </c>
      <c r="AP1246" s="3">
        <v>2000</v>
      </c>
      <c r="AQ1246" s="3">
        <v>11</v>
      </c>
    </row>
    <row r="1247" spans="1:43" x14ac:dyDescent="0.25">
      <c r="A1247" s="3">
        <v>35060250</v>
      </c>
      <c r="B1247" s="3" t="s">
        <v>3833</v>
      </c>
      <c r="C1247" s="3">
        <v>4.796777778</v>
      </c>
      <c r="D1247" s="3">
        <v>-73.407194439999998</v>
      </c>
      <c r="E1247" s="3">
        <v>1649</v>
      </c>
      <c r="F1247" s="3" t="s">
        <v>1044</v>
      </c>
      <c r="G1247" s="3" t="s">
        <v>293</v>
      </c>
      <c r="H1247" s="54">
        <v>95.5</v>
      </c>
      <c r="I1247" s="54">
        <v>2023</v>
      </c>
      <c r="J1247" s="54">
        <v>11</v>
      </c>
      <c r="K1247" s="3">
        <v>140</v>
      </c>
      <c r="L1247" s="3">
        <v>1996</v>
      </c>
      <c r="M1247" s="3">
        <v>12</v>
      </c>
      <c r="N1247" s="54">
        <v>139.5</v>
      </c>
      <c r="O1247" s="54">
        <v>1996</v>
      </c>
      <c r="P1247" s="54">
        <v>30</v>
      </c>
      <c r="Q1247" s="3">
        <v>138</v>
      </c>
      <c r="R1247" s="3">
        <v>1990</v>
      </c>
      <c r="S1247" s="3">
        <v>13</v>
      </c>
      <c r="T1247" s="54">
        <v>135</v>
      </c>
      <c r="U1247" s="54">
        <v>2002</v>
      </c>
      <c r="V1247" s="54">
        <v>12</v>
      </c>
      <c r="W1247" s="3">
        <v>171</v>
      </c>
      <c r="X1247" s="3">
        <v>1975</v>
      </c>
      <c r="Y1247" s="3">
        <v>7</v>
      </c>
      <c r="Z1247" s="54">
        <v>120</v>
      </c>
      <c r="AA1247" s="54">
        <v>1983</v>
      </c>
      <c r="AB1247" s="54">
        <v>8</v>
      </c>
      <c r="AC1247" s="3">
        <v>131</v>
      </c>
      <c r="AD1247" s="3">
        <v>2016</v>
      </c>
      <c r="AE1247" s="3">
        <v>17</v>
      </c>
      <c r="AF1247" s="54">
        <v>101.5</v>
      </c>
      <c r="AG1247" s="54">
        <v>2011</v>
      </c>
      <c r="AH1247" s="54">
        <v>11</v>
      </c>
      <c r="AI1247" s="3">
        <v>135</v>
      </c>
      <c r="AJ1247" s="3">
        <v>1973</v>
      </c>
      <c r="AK1247" s="3">
        <v>6</v>
      </c>
      <c r="AL1247" s="54">
        <v>130</v>
      </c>
      <c r="AM1247" s="54">
        <v>2016</v>
      </c>
      <c r="AN1247" s="54">
        <v>10</v>
      </c>
      <c r="AO1247" s="3">
        <v>76</v>
      </c>
      <c r="AP1247" s="3">
        <v>1979</v>
      </c>
      <c r="AQ1247" s="3">
        <v>6</v>
      </c>
    </row>
    <row r="1248" spans="1:43" x14ac:dyDescent="0.25">
      <c r="A1248" s="3">
        <v>35067130</v>
      </c>
      <c r="B1248" s="3" t="s">
        <v>3834</v>
      </c>
      <c r="C1248" s="3">
        <v>4.8528333330000004</v>
      </c>
      <c r="D1248" s="3">
        <v>-73.392972220000004</v>
      </c>
      <c r="E1248" s="3">
        <v>1757</v>
      </c>
      <c r="F1248" s="3" t="s">
        <v>1044</v>
      </c>
      <c r="G1248" s="3" t="s">
        <v>293</v>
      </c>
      <c r="H1248" s="54">
        <v>100</v>
      </c>
      <c r="I1248" s="54">
        <v>2023</v>
      </c>
      <c r="J1248" s="54">
        <v>11</v>
      </c>
      <c r="K1248" s="3">
        <v>45</v>
      </c>
      <c r="L1248" s="3">
        <v>2019</v>
      </c>
      <c r="M1248" s="3">
        <v>5</v>
      </c>
      <c r="N1248" s="54">
        <v>60</v>
      </c>
      <c r="O1248" s="54">
        <v>2022</v>
      </c>
      <c r="P1248" s="54">
        <v>11</v>
      </c>
      <c r="Q1248" s="3">
        <v>75</v>
      </c>
      <c r="R1248" s="3">
        <v>2018</v>
      </c>
      <c r="S1248" s="3">
        <v>25</v>
      </c>
      <c r="T1248" s="54">
        <v>83</v>
      </c>
      <c r="U1248" s="54">
        <v>2024</v>
      </c>
      <c r="V1248" s="54">
        <v>14</v>
      </c>
      <c r="W1248" s="3">
        <v>82</v>
      </c>
      <c r="X1248" s="3">
        <v>2021</v>
      </c>
      <c r="Y1248" s="3">
        <v>16</v>
      </c>
      <c r="Z1248" s="54">
        <v>124</v>
      </c>
      <c r="AA1248" s="54">
        <v>2023</v>
      </c>
      <c r="AB1248" s="54">
        <v>13</v>
      </c>
      <c r="AC1248" s="3">
        <v>83.5</v>
      </c>
      <c r="AD1248" s="3">
        <v>2022</v>
      </c>
      <c r="AE1248" s="3">
        <v>5</v>
      </c>
      <c r="AF1248" s="54">
        <v>79</v>
      </c>
      <c r="AG1248" s="54">
        <v>2018</v>
      </c>
      <c r="AH1248" s="54">
        <v>10</v>
      </c>
      <c r="AI1248" s="3">
        <v>61</v>
      </c>
      <c r="AJ1248" s="3">
        <v>2021</v>
      </c>
      <c r="AK1248" s="3">
        <v>26</v>
      </c>
      <c r="AL1248" s="54">
        <v>84</v>
      </c>
      <c r="AM1248" s="54">
        <v>2021</v>
      </c>
      <c r="AN1248" s="54">
        <v>3</v>
      </c>
      <c r="AO1248" s="3">
        <v>87.5</v>
      </c>
      <c r="AP1248" s="3">
        <v>2022</v>
      </c>
      <c r="AQ1248" s="3">
        <v>2</v>
      </c>
    </row>
    <row r="1249" spans="1:43" x14ac:dyDescent="0.25">
      <c r="A1249" s="3">
        <v>35070010</v>
      </c>
      <c r="B1249" s="3" t="s">
        <v>3835</v>
      </c>
      <c r="C1249" s="3">
        <v>5.3995277780000004</v>
      </c>
      <c r="D1249" s="3">
        <v>-73.332972220000002</v>
      </c>
      <c r="E1249" s="3">
        <v>2360</v>
      </c>
      <c r="F1249" s="3" t="s">
        <v>540</v>
      </c>
      <c r="G1249" s="3" t="s">
        <v>504</v>
      </c>
      <c r="H1249" s="54">
        <v>35.4</v>
      </c>
      <c r="I1249" s="54">
        <v>1984</v>
      </c>
      <c r="J1249" s="54">
        <v>1</v>
      </c>
      <c r="K1249" s="3">
        <v>42.1</v>
      </c>
      <c r="L1249" s="3">
        <v>1984</v>
      </c>
      <c r="M1249" s="3">
        <v>19</v>
      </c>
      <c r="N1249" s="54">
        <v>41.4</v>
      </c>
      <c r="O1249" s="54">
        <v>2019</v>
      </c>
      <c r="P1249" s="54">
        <v>21</v>
      </c>
      <c r="Q1249" s="3">
        <v>60</v>
      </c>
      <c r="R1249" s="3">
        <v>1977</v>
      </c>
      <c r="S1249" s="3">
        <v>23</v>
      </c>
      <c r="T1249" s="54">
        <v>60.6</v>
      </c>
      <c r="U1249" s="54">
        <v>2023</v>
      </c>
      <c r="V1249" s="54">
        <v>22</v>
      </c>
      <c r="W1249" s="3">
        <v>40</v>
      </c>
      <c r="X1249" s="3">
        <v>1959</v>
      </c>
      <c r="Y1249" s="3">
        <v>13</v>
      </c>
      <c r="Z1249" s="54">
        <v>48.9</v>
      </c>
      <c r="AA1249" s="54">
        <v>1984</v>
      </c>
      <c r="AB1249" s="54">
        <v>26</v>
      </c>
      <c r="AC1249" s="3">
        <v>37</v>
      </c>
      <c r="AD1249" s="3">
        <v>1971</v>
      </c>
      <c r="AE1249" s="3">
        <v>26</v>
      </c>
      <c r="AF1249" s="54">
        <v>40.1</v>
      </c>
      <c r="AG1249" s="54">
        <v>1999</v>
      </c>
      <c r="AH1249" s="54">
        <v>13</v>
      </c>
      <c r="AI1249" s="3">
        <v>70</v>
      </c>
      <c r="AJ1249" s="3">
        <v>1973</v>
      </c>
      <c r="AK1249" s="3">
        <v>24</v>
      </c>
      <c r="AL1249" s="54">
        <v>50</v>
      </c>
      <c r="AM1249" s="54">
        <v>1967</v>
      </c>
      <c r="AN1249" s="54">
        <v>5</v>
      </c>
      <c r="AO1249" s="3">
        <v>36</v>
      </c>
      <c r="AP1249" s="3">
        <v>1971</v>
      </c>
      <c r="AQ1249" s="3">
        <v>24</v>
      </c>
    </row>
    <row r="1250" spans="1:43" x14ac:dyDescent="0.25">
      <c r="A1250" s="3">
        <v>35070020</v>
      </c>
      <c r="B1250" s="3" t="s">
        <v>3836</v>
      </c>
      <c r="C1250" s="3">
        <v>5.3830555560000004</v>
      </c>
      <c r="D1250" s="3">
        <v>-73.602888890000003</v>
      </c>
      <c r="E1250" s="3">
        <v>2630</v>
      </c>
      <c r="F1250" s="3" t="s">
        <v>538</v>
      </c>
      <c r="G1250" s="3" t="s">
        <v>504</v>
      </c>
      <c r="H1250" s="54">
        <v>33</v>
      </c>
      <c r="I1250" s="54">
        <v>1972</v>
      </c>
      <c r="J1250" s="54">
        <v>16</v>
      </c>
      <c r="K1250" s="3">
        <v>32.5</v>
      </c>
      <c r="L1250" s="3">
        <v>2021</v>
      </c>
      <c r="M1250" s="3">
        <v>28</v>
      </c>
      <c r="N1250" s="54">
        <v>50</v>
      </c>
      <c r="O1250" s="54">
        <v>1973</v>
      </c>
      <c r="P1250" s="54">
        <v>8</v>
      </c>
      <c r="Q1250" s="3">
        <v>71</v>
      </c>
      <c r="R1250" s="3">
        <v>1979</v>
      </c>
      <c r="S1250" s="3">
        <v>28</v>
      </c>
      <c r="T1250" s="54">
        <v>58.1</v>
      </c>
      <c r="U1250" s="54">
        <v>2011</v>
      </c>
      <c r="V1250" s="54">
        <v>13</v>
      </c>
      <c r="W1250" s="3">
        <v>40</v>
      </c>
      <c r="X1250" s="3">
        <v>1971</v>
      </c>
      <c r="Y1250" s="3">
        <v>12</v>
      </c>
      <c r="Z1250" s="54">
        <v>75</v>
      </c>
      <c r="AA1250" s="54">
        <v>1937</v>
      </c>
      <c r="AB1250" s="54">
        <v>26</v>
      </c>
      <c r="AC1250" s="3">
        <v>47</v>
      </c>
      <c r="AD1250" s="3">
        <v>1976</v>
      </c>
      <c r="AE1250" s="3">
        <v>14</v>
      </c>
      <c r="AF1250" s="54">
        <v>60</v>
      </c>
      <c r="AG1250" s="54">
        <v>2018</v>
      </c>
      <c r="AH1250" s="54">
        <v>6</v>
      </c>
      <c r="AI1250" s="3">
        <v>60</v>
      </c>
      <c r="AJ1250" s="3">
        <v>1990</v>
      </c>
      <c r="AK1250" s="3">
        <v>31</v>
      </c>
      <c r="AL1250" s="54">
        <v>121</v>
      </c>
      <c r="AM1250" s="54">
        <v>1939</v>
      </c>
      <c r="AN1250" s="54">
        <v>21</v>
      </c>
      <c r="AO1250" s="3">
        <v>39</v>
      </c>
      <c r="AP1250" s="3">
        <v>1991</v>
      </c>
      <c r="AQ1250" s="3">
        <v>16</v>
      </c>
    </row>
    <row r="1251" spans="1:43" x14ac:dyDescent="0.25">
      <c r="A1251" s="3">
        <v>35070030</v>
      </c>
      <c r="B1251" s="3" t="s">
        <v>3837</v>
      </c>
      <c r="C1251" s="3">
        <v>5.3177500000000002</v>
      </c>
      <c r="D1251" s="3">
        <v>-73.496361109999995</v>
      </c>
      <c r="E1251" s="3">
        <v>2400</v>
      </c>
      <c r="F1251" s="3" t="s">
        <v>1510</v>
      </c>
      <c r="G1251" s="3" t="s">
        <v>504</v>
      </c>
      <c r="H1251" s="54">
        <v>115</v>
      </c>
      <c r="I1251" s="54">
        <v>1972</v>
      </c>
      <c r="J1251" s="54">
        <v>16</v>
      </c>
      <c r="K1251" s="3">
        <v>42.5</v>
      </c>
      <c r="L1251" s="3">
        <v>2014</v>
      </c>
      <c r="M1251" s="3">
        <v>28</v>
      </c>
      <c r="N1251" s="54">
        <v>34.200000000000003</v>
      </c>
      <c r="O1251" s="54">
        <v>2018</v>
      </c>
      <c r="P1251" s="54">
        <v>31</v>
      </c>
      <c r="Q1251" s="3">
        <v>66</v>
      </c>
      <c r="R1251" s="3">
        <v>2024</v>
      </c>
      <c r="S1251" s="3">
        <v>28</v>
      </c>
      <c r="T1251" s="54">
        <v>80</v>
      </c>
      <c r="U1251" s="54">
        <v>1993</v>
      </c>
      <c r="V1251" s="54">
        <v>15</v>
      </c>
      <c r="W1251" s="3">
        <v>36</v>
      </c>
      <c r="X1251" s="3">
        <v>2024</v>
      </c>
      <c r="Y1251" s="3">
        <v>2</v>
      </c>
      <c r="Z1251" s="54">
        <v>40.200000000000003</v>
      </c>
      <c r="AA1251" s="54">
        <v>1994</v>
      </c>
      <c r="AB1251" s="54">
        <v>2</v>
      </c>
      <c r="AC1251" s="3">
        <v>70</v>
      </c>
      <c r="AD1251" s="3">
        <v>1983</v>
      </c>
      <c r="AE1251" s="3">
        <v>3</v>
      </c>
      <c r="AF1251" s="54">
        <v>122</v>
      </c>
      <c r="AG1251" s="54">
        <v>1966</v>
      </c>
      <c r="AH1251" s="54">
        <v>1</v>
      </c>
      <c r="AI1251" s="3">
        <v>100</v>
      </c>
      <c r="AJ1251" s="3">
        <v>1990</v>
      </c>
      <c r="AK1251" s="3">
        <v>18</v>
      </c>
      <c r="AL1251" s="54">
        <v>70</v>
      </c>
      <c r="AM1251" s="54">
        <v>1966</v>
      </c>
      <c r="AN1251" s="54">
        <v>29</v>
      </c>
      <c r="AO1251" s="3">
        <v>30</v>
      </c>
      <c r="AP1251" s="3">
        <v>1971</v>
      </c>
      <c r="AQ1251" s="3">
        <v>26</v>
      </c>
    </row>
    <row r="1252" spans="1:43" x14ac:dyDescent="0.25">
      <c r="A1252" s="3">
        <v>35070040</v>
      </c>
      <c r="B1252" s="3" t="s">
        <v>3838</v>
      </c>
      <c r="C1252" s="3">
        <v>5.3152777779999996</v>
      </c>
      <c r="D1252" s="3">
        <v>-73.395944439999994</v>
      </c>
      <c r="E1252" s="3">
        <v>2115</v>
      </c>
      <c r="F1252" s="3" t="s">
        <v>533</v>
      </c>
      <c r="G1252" s="3" t="s">
        <v>504</v>
      </c>
      <c r="H1252" s="54">
        <v>30.5</v>
      </c>
      <c r="I1252" s="54">
        <v>2023</v>
      </c>
      <c r="J1252" s="54">
        <v>15</v>
      </c>
      <c r="K1252" s="3">
        <v>35.4</v>
      </c>
      <c r="L1252" s="3">
        <v>2021</v>
      </c>
      <c r="M1252" s="3">
        <v>10</v>
      </c>
      <c r="N1252" s="54">
        <v>55</v>
      </c>
      <c r="O1252" s="54">
        <v>2011</v>
      </c>
      <c r="P1252" s="54">
        <v>17</v>
      </c>
      <c r="Q1252" s="3">
        <v>80.7</v>
      </c>
      <c r="R1252" s="3">
        <v>2003</v>
      </c>
      <c r="S1252" s="3">
        <v>30</v>
      </c>
      <c r="T1252" s="54">
        <v>56.5</v>
      </c>
      <c r="U1252" s="54">
        <v>1993</v>
      </c>
      <c r="V1252" s="54">
        <v>11</v>
      </c>
      <c r="W1252" s="3">
        <v>71.5</v>
      </c>
      <c r="X1252" s="3">
        <v>2017</v>
      </c>
      <c r="Y1252" s="3">
        <v>15</v>
      </c>
      <c r="Z1252" s="54">
        <v>73.2</v>
      </c>
      <c r="AA1252" s="54">
        <v>1991</v>
      </c>
      <c r="AB1252" s="54">
        <v>9</v>
      </c>
      <c r="AC1252" s="3">
        <v>57</v>
      </c>
      <c r="AD1252" s="3">
        <v>2004</v>
      </c>
      <c r="AE1252" s="3">
        <v>13</v>
      </c>
      <c r="AF1252" s="54">
        <v>41.1</v>
      </c>
      <c r="AG1252" s="54">
        <v>2001</v>
      </c>
      <c r="AH1252" s="54">
        <v>7</v>
      </c>
      <c r="AI1252" s="3">
        <v>110</v>
      </c>
      <c r="AJ1252" s="3">
        <v>1994</v>
      </c>
      <c r="AK1252" s="3">
        <v>31</v>
      </c>
      <c r="AL1252" s="54">
        <v>64.400000000000006</v>
      </c>
      <c r="AM1252" s="54">
        <v>2005</v>
      </c>
      <c r="AN1252" s="54">
        <v>12</v>
      </c>
      <c r="AO1252" s="3">
        <v>35</v>
      </c>
      <c r="AP1252" s="3">
        <v>1964</v>
      </c>
      <c r="AQ1252" s="3">
        <v>7</v>
      </c>
    </row>
    <row r="1253" spans="1:43" x14ac:dyDescent="0.25">
      <c r="A1253" s="3">
        <v>35070060</v>
      </c>
      <c r="B1253" s="3" t="s">
        <v>3839</v>
      </c>
      <c r="C1253" s="3">
        <v>5.2195555560000004</v>
      </c>
      <c r="D1253" s="3">
        <v>-73.347916670000004</v>
      </c>
      <c r="E1253" s="3">
        <v>2150</v>
      </c>
      <c r="F1253" s="3" t="s">
        <v>581</v>
      </c>
      <c r="G1253" s="3" t="s">
        <v>504</v>
      </c>
      <c r="H1253" s="54">
        <v>35.6</v>
      </c>
      <c r="I1253" s="54">
        <v>2006</v>
      </c>
      <c r="J1253" s="54">
        <v>4</v>
      </c>
      <c r="K1253" s="3">
        <v>40.5</v>
      </c>
      <c r="L1253" s="3">
        <v>2000</v>
      </c>
      <c r="M1253" s="3">
        <v>25</v>
      </c>
      <c r="N1253" s="54">
        <v>65</v>
      </c>
      <c r="O1253" s="54">
        <v>1996</v>
      </c>
      <c r="P1253" s="54">
        <v>16</v>
      </c>
      <c r="Q1253" s="3">
        <v>89</v>
      </c>
      <c r="R1253" s="3">
        <v>1978</v>
      </c>
      <c r="S1253" s="3">
        <v>18</v>
      </c>
      <c r="T1253" s="54">
        <v>119.1</v>
      </c>
      <c r="U1253" s="54">
        <v>2017</v>
      </c>
      <c r="V1253" s="54">
        <v>18</v>
      </c>
      <c r="W1253" s="3">
        <v>82</v>
      </c>
      <c r="X1253" s="3">
        <v>1984</v>
      </c>
      <c r="Y1253" s="3">
        <v>6</v>
      </c>
      <c r="Z1253" s="54">
        <v>67.900000000000006</v>
      </c>
      <c r="AA1253" s="54">
        <v>2007</v>
      </c>
      <c r="AB1253" s="54">
        <v>11</v>
      </c>
      <c r="AC1253" s="3">
        <v>80</v>
      </c>
      <c r="AD1253" s="3">
        <v>1994</v>
      </c>
      <c r="AE1253" s="3">
        <v>5</v>
      </c>
      <c r="AF1253" s="54">
        <v>85</v>
      </c>
      <c r="AG1253" s="54">
        <v>1984</v>
      </c>
      <c r="AH1253" s="54">
        <v>20</v>
      </c>
      <c r="AI1253" s="3">
        <v>46.8</v>
      </c>
      <c r="AJ1253" s="3">
        <v>2014</v>
      </c>
      <c r="AK1253" s="3">
        <v>8</v>
      </c>
      <c r="AL1253" s="54">
        <v>68.5</v>
      </c>
      <c r="AM1253" s="54">
        <v>2013</v>
      </c>
      <c r="AN1253" s="54">
        <v>2</v>
      </c>
      <c r="AO1253" s="3">
        <v>63</v>
      </c>
      <c r="AP1253" s="3">
        <v>1998</v>
      </c>
      <c r="AQ1253" s="3">
        <v>6</v>
      </c>
    </row>
    <row r="1254" spans="1:43" x14ac:dyDescent="0.25">
      <c r="A1254" s="3">
        <v>35070070</v>
      </c>
      <c r="B1254" s="3" t="s">
        <v>3840</v>
      </c>
      <c r="C1254" s="3">
        <v>5.1648611109999996</v>
      </c>
      <c r="D1254" s="3">
        <v>-73.364249999999998</v>
      </c>
      <c r="E1254" s="3">
        <v>1900</v>
      </c>
      <c r="F1254" s="3" t="s">
        <v>581</v>
      </c>
      <c r="G1254" s="3" t="s">
        <v>504</v>
      </c>
      <c r="H1254" s="54">
        <v>52</v>
      </c>
      <c r="I1254" s="54">
        <v>1969</v>
      </c>
      <c r="J1254" s="54">
        <v>12</v>
      </c>
      <c r="K1254" s="3">
        <v>50</v>
      </c>
      <c r="L1254" s="3">
        <v>1996</v>
      </c>
      <c r="M1254" s="3">
        <v>12</v>
      </c>
      <c r="N1254" s="54">
        <v>46.4</v>
      </c>
      <c r="O1254" s="54">
        <v>2000</v>
      </c>
      <c r="P1254" s="54">
        <v>23</v>
      </c>
      <c r="Q1254" s="3">
        <v>82</v>
      </c>
      <c r="R1254" s="3">
        <v>1969</v>
      </c>
      <c r="S1254" s="3">
        <v>9</v>
      </c>
      <c r="T1254" s="54">
        <v>190.8</v>
      </c>
      <c r="U1254" s="54">
        <v>2008</v>
      </c>
      <c r="V1254" s="54">
        <v>20</v>
      </c>
      <c r="W1254" s="3">
        <v>80.900000000000006</v>
      </c>
      <c r="X1254" s="3">
        <v>2011</v>
      </c>
      <c r="Y1254" s="3">
        <v>2</v>
      </c>
      <c r="Z1254" s="54">
        <v>65</v>
      </c>
      <c r="AA1254" s="54">
        <v>1986</v>
      </c>
      <c r="AB1254" s="54">
        <v>25</v>
      </c>
      <c r="AC1254" s="3">
        <v>122</v>
      </c>
      <c r="AD1254" s="3">
        <v>1994</v>
      </c>
      <c r="AE1254" s="3">
        <v>29</v>
      </c>
      <c r="AF1254" s="54">
        <v>52.5</v>
      </c>
      <c r="AG1254" s="54">
        <v>2001</v>
      </c>
      <c r="AH1254" s="54">
        <v>17</v>
      </c>
      <c r="AI1254" s="3">
        <v>53.5</v>
      </c>
      <c r="AJ1254" s="3">
        <v>1995</v>
      </c>
      <c r="AK1254" s="3">
        <v>10</v>
      </c>
      <c r="AL1254" s="54">
        <v>53.8</v>
      </c>
      <c r="AM1254" s="54">
        <v>2008</v>
      </c>
      <c r="AN1254" s="54">
        <v>21</v>
      </c>
      <c r="AO1254" s="3">
        <v>37</v>
      </c>
      <c r="AP1254" s="3">
        <v>1960</v>
      </c>
      <c r="AQ1254" s="3">
        <v>11</v>
      </c>
    </row>
    <row r="1255" spans="1:43" x14ac:dyDescent="0.25">
      <c r="A1255" s="3">
        <v>35070080</v>
      </c>
      <c r="B1255" s="3" t="s">
        <v>3841</v>
      </c>
      <c r="C1255" s="3">
        <v>5.0788611110000002</v>
      </c>
      <c r="D1255" s="3">
        <v>-73.368527779999994</v>
      </c>
      <c r="E1255" s="3">
        <v>1700</v>
      </c>
      <c r="F1255" s="3" t="s">
        <v>571</v>
      </c>
      <c r="G1255" s="3" t="s">
        <v>504</v>
      </c>
      <c r="H1255" s="54">
        <v>28.9</v>
      </c>
      <c r="I1255" s="54">
        <v>2017</v>
      </c>
      <c r="J1255" s="54">
        <v>9</v>
      </c>
      <c r="K1255" s="3">
        <v>50</v>
      </c>
      <c r="L1255" s="3">
        <v>1983</v>
      </c>
      <c r="M1255" s="3">
        <v>21</v>
      </c>
      <c r="N1255" s="54">
        <v>101.5</v>
      </c>
      <c r="O1255" s="54">
        <v>1991</v>
      </c>
      <c r="P1255" s="54">
        <v>4</v>
      </c>
      <c r="Q1255" s="3">
        <v>65.5</v>
      </c>
      <c r="R1255" s="3">
        <v>2020</v>
      </c>
      <c r="S1255" s="3">
        <v>1</v>
      </c>
      <c r="T1255" s="54">
        <v>120</v>
      </c>
      <c r="U1255" s="54">
        <v>1973</v>
      </c>
      <c r="V1255" s="54">
        <v>14</v>
      </c>
      <c r="W1255" s="3">
        <v>95.4</v>
      </c>
      <c r="X1255" s="3">
        <v>2024</v>
      </c>
      <c r="Y1255" s="3">
        <v>3</v>
      </c>
      <c r="Z1255" s="54">
        <v>67</v>
      </c>
      <c r="AA1255" s="54">
        <v>1968</v>
      </c>
      <c r="AB1255" s="54">
        <v>26</v>
      </c>
      <c r="AC1255" s="3">
        <v>130</v>
      </c>
      <c r="AD1255" s="3">
        <v>1991</v>
      </c>
      <c r="AE1255" s="3">
        <v>12</v>
      </c>
      <c r="AF1255" s="54">
        <v>51</v>
      </c>
      <c r="AG1255" s="54">
        <v>2011</v>
      </c>
      <c r="AH1255" s="54">
        <v>11</v>
      </c>
      <c r="AI1255" s="3">
        <v>55</v>
      </c>
      <c r="AJ1255" s="3">
        <v>1969</v>
      </c>
      <c r="AK1255" s="3">
        <v>2</v>
      </c>
      <c r="AL1255" s="54">
        <v>50.7</v>
      </c>
      <c r="AM1255" s="54">
        <v>1993</v>
      </c>
      <c r="AN1255" s="54">
        <v>28</v>
      </c>
      <c r="AO1255" s="3">
        <v>37</v>
      </c>
      <c r="AP1255" s="3">
        <v>1979</v>
      </c>
      <c r="AQ1255" s="3">
        <v>16</v>
      </c>
    </row>
    <row r="1256" spans="1:43" x14ac:dyDescent="0.25">
      <c r="A1256" s="3">
        <v>35070100</v>
      </c>
      <c r="B1256" s="3" t="s">
        <v>3842</v>
      </c>
      <c r="C1256" s="3">
        <v>4.9834722219999996</v>
      </c>
      <c r="D1256" s="3">
        <v>-73.43305556</v>
      </c>
      <c r="E1256" s="3">
        <v>1600</v>
      </c>
      <c r="F1256" s="3" t="s">
        <v>511</v>
      </c>
      <c r="G1256" s="3" t="s">
        <v>504</v>
      </c>
      <c r="H1256" s="54">
        <v>46</v>
      </c>
      <c r="I1256" s="54">
        <v>1969</v>
      </c>
      <c r="J1256" s="54">
        <v>13</v>
      </c>
      <c r="K1256" s="3">
        <v>71</v>
      </c>
      <c r="L1256" s="3">
        <v>1990</v>
      </c>
      <c r="M1256" s="3">
        <v>21</v>
      </c>
      <c r="N1256" s="54">
        <v>42</v>
      </c>
      <c r="O1256" s="54">
        <v>1990</v>
      </c>
      <c r="P1256" s="54">
        <v>12</v>
      </c>
      <c r="Q1256" s="3">
        <v>63</v>
      </c>
      <c r="R1256" s="3">
        <v>1972</v>
      </c>
      <c r="S1256" s="3">
        <v>23</v>
      </c>
      <c r="T1256" s="54">
        <v>139</v>
      </c>
      <c r="U1256" s="54">
        <v>1970</v>
      </c>
      <c r="V1256" s="54">
        <v>30</v>
      </c>
      <c r="W1256" s="3">
        <v>134</v>
      </c>
      <c r="X1256" s="3">
        <v>1985</v>
      </c>
      <c r="Y1256" s="3">
        <v>24</v>
      </c>
      <c r="Z1256" s="54">
        <v>81</v>
      </c>
      <c r="AA1256" s="54">
        <v>1984</v>
      </c>
      <c r="AB1256" s="54">
        <v>25</v>
      </c>
      <c r="AC1256" s="3">
        <v>81</v>
      </c>
      <c r="AD1256" s="3">
        <v>1984</v>
      </c>
      <c r="AE1256" s="3">
        <v>1</v>
      </c>
      <c r="AF1256" s="54">
        <v>75</v>
      </c>
      <c r="AG1256" s="54">
        <v>1994</v>
      </c>
      <c r="AH1256" s="54">
        <v>10</v>
      </c>
      <c r="AI1256" s="3">
        <v>90</v>
      </c>
      <c r="AJ1256" s="3">
        <v>2006</v>
      </c>
      <c r="AK1256" s="3">
        <v>14</v>
      </c>
      <c r="AL1256" s="54">
        <v>60</v>
      </c>
      <c r="AM1256" s="54">
        <v>1997</v>
      </c>
      <c r="AN1256" s="54">
        <v>25</v>
      </c>
      <c r="AO1256" s="3">
        <v>37</v>
      </c>
      <c r="AP1256" s="3">
        <v>1979</v>
      </c>
      <c r="AQ1256" s="3">
        <v>16</v>
      </c>
    </row>
    <row r="1257" spans="1:43" x14ac:dyDescent="0.25">
      <c r="A1257" s="3">
        <v>35070110</v>
      </c>
      <c r="B1257" s="3" t="s">
        <v>3843</v>
      </c>
      <c r="C1257" s="3">
        <v>4.9760833330000001</v>
      </c>
      <c r="D1257" s="3">
        <v>-73.499305559999996</v>
      </c>
      <c r="E1257" s="3">
        <v>1580</v>
      </c>
      <c r="F1257" s="3" t="s">
        <v>1454</v>
      </c>
      <c r="G1257" s="3" t="s">
        <v>504</v>
      </c>
      <c r="H1257" s="54">
        <v>23.5</v>
      </c>
      <c r="I1257" s="54">
        <v>2005</v>
      </c>
      <c r="J1257" s="54">
        <v>21</v>
      </c>
      <c r="K1257" s="3">
        <v>44.8</v>
      </c>
      <c r="L1257" s="3">
        <v>2020</v>
      </c>
      <c r="M1257" s="3">
        <v>25</v>
      </c>
      <c r="N1257" s="54">
        <v>55</v>
      </c>
      <c r="O1257" s="54">
        <v>1971</v>
      </c>
      <c r="P1257" s="54">
        <v>29</v>
      </c>
      <c r="Q1257" s="3">
        <v>65</v>
      </c>
      <c r="R1257" s="3">
        <v>1972</v>
      </c>
      <c r="S1257" s="3">
        <v>23</v>
      </c>
      <c r="T1257" s="54">
        <v>55.9</v>
      </c>
      <c r="U1257" s="54">
        <v>2004</v>
      </c>
      <c r="V1257" s="54">
        <v>9</v>
      </c>
      <c r="W1257" s="3">
        <v>64.5</v>
      </c>
      <c r="X1257" s="3">
        <v>1997</v>
      </c>
      <c r="Y1257" s="3">
        <v>30</v>
      </c>
      <c r="Z1257" s="54">
        <v>61.5</v>
      </c>
      <c r="AA1257" s="54">
        <v>2024</v>
      </c>
      <c r="AB1257" s="54">
        <v>21</v>
      </c>
      <c r="AC1257" s="3">
        <v>74</v>
      </c>
      <c r="AD1257" s="3">
        <v>1992</v>
      </c>
      <c r="AE1257" s="3">
        <v>4</v>
      </c>
      <c r="AF1257" s="54">
        <v>61.5</v>
      </c>
      <c r="AG1257" s="54">
        <v>2011</v>
      </c>
      <c r="AH1257" s="54">
        <v>11</v>
      </c>
      <c r="AI1257" s="3">
        <v>46.5</v>
      </c>
      <c r="AJ1257" s="3">
        <v>1999</v>
      </c>
      <c r="AK1257" s="3">
        <v>4</v>
      </c>
      <c r="AL1257" s="54">
        <v>60.6</v>
      </c>
      <c r="AM1257" s="54">
        <v>2011</v>
      </c>
      <c r="AN1257" s="54">
        <v>28</v>
      </c>
      <c r="AO1257" s="3">
        <v>50</v>
      </c>
      <c r="AP1257" s="3">
        <v>1979</v>
      </c>
      <c r="AQ1257" s="3">
        <v>16</v>
      </c>
    </row>
    <row r="1258" spans="1:43" x14ac:dyDescent="0.25">
      <c r="A1258" s="3">
        <v>35070130</v>
      </c>
      <c r="B1258" s="3" t="s">
        <v>3844</v>
      </c>
      <c r="C1258" s="3">
        <v>4.9502499999999996</v>
      </c>
      <c r="D1258" s="3">
        <v>-73.307972219999996</v>
      </c>
      <c r="E1258" s="3">
        <v>1200</v>
      </c>
      <c r="F1258" s="3" t="s">
        <v>510</v>
      </c>
      <c r="G1258" s="3" t="s">
        <v>504</v>
      </c>
      <c r="H1258" s="54">
        <v>55</v>
      </c>
      <c r="I1258" s="54">
        <v>2025</v>
      </c>
      <c r="J1258" s="54">
        <v>5</v>
      </c>
      <c r="K1258" s="3">
        <v>80</v>
      </c>
      <c r="L1258" s="3">
        <v>1963</v>
      </c>
      <c r="M1258" s="3">
        <v>19</v>
      </c>
      <c r="N1258" s="54">
        <v>93</v>
      </c>
      <c r="O1258" s="54">
        <v>1983</v>
      </c>
      <c r="P1258" s="54">
        <v>13</v>
      </c>
      <c r="Q1258" s="3">
        <v>75</v>
      </c>
      <c r="R1258" s="3">
        <v>1988</v>
      </c>
      <c r="S1258" s="3">
        <v>9</v>
      </c>
      <c r="T1258" s="54">
        <v>134.9</v>
      </c>
      <c r="U1258" s="54">
        <v>2024</v>
      </c>
      <c r="V1258" s="54">
        <v>28</v>
      </c>
      <c r="W1258" s="3">
        <v>94</v>
      </c>
      <c r="X1258" s="3">
        <v>2024</v>
      </c>
      <c r="Y1258" s="3">
        <v>3</v>
      </c>
      <c r="Z1258" s="54">
        <v>123.5</v>
      </c>
      <c r="AA1258" s="54">
        <v>2024</v>
      </c>
      <c r="AB1258" s="54">
        <v>20</v>
      </c>
      <c r="AC1258" s="3">
        <v>87.1</v>
      </c>
      <c r="AD1258" s="3">
        <v>2007</v>
      </c>
      <c r="AE1258" s="3">
        <v>19</v>
      </c>
      <c r="AF1258" s="54">
        <v>110</v>
      </c>
      <c r="AG1258" s="54">
        <v>2011</v>
      </c>
      <c r="AH1258" s="54">
        <v>11</v>
      </c>
      <c r="AI1258" s="3">
        <v>76.5</v>
      </c>
      <c r="AJ1258" s="3">
        <v>2023</v>
      </c>
      <c r="AK1258" s="3">
        <v>10</v>
      </c>
      <c r="AL1258" s="54">
        <v>80</v>
      </c>
      <c r="AM1258" s="54">
        <v>1962</v>
      </c>
      <c r="AN1258" s="54">
        <v>14</v>
      </c>
      <c r="AO1258" s="3">
        <v>78</v>
      </c>
      <c r="AP1258" s="3">
        <v>1979</v>
      </c>
      <c r="AQ1258" s="3">
        <v>6</v>
      </c>
    </row>
    <row r="1259" spans="1:43" x14ac:dyDescent="0.25">
      <c r="A1259" s="3">
        <v>35070170</v>
      </c>
      <c r="B1259" s="3" t="s">
        <v>3845</v>
      </c>
      <c r="C1259" s="3">
        <v>4.733333333</v>
      </c>
      <c r="D1259" s="3">
        <v>-73.2</v>
      </c>
      <c r="E1259" s="3">
        <v>400</v>
      </c>
      <c r="F1259" s="3" t="s">
        <v>552</v>
      </c>
      <c r="G1259" s="3" t="s">
        <v>504</v>
      </c>
      <c r="H1259" s="54">
        <v>70</v>
      </c>
      <c r="I1259" s="54">
        <v>1976</v>
      </c>
      <c r="J1259" s="54">
        <v>18</v>
      </c>
      <c r="K1259" s="3">
        <v>100</v>
      </c>
      <c r="L1259" s="3">
        <v>1983</v>
      </c>
      <c r="M1259" s="3">
        <v>18</v>
      </c>
      <c r="N1259" s="54">
        <v>120</v>
      </c>
      <c r="O1259" s="54">
        <v>1983</v>
      </c>
      <c r="P1259" s="54">
        <v>11</v>
      </c>
      <c r="Q1259" s="3">
        <v>135</v>
      </c>
      <c r="R1259" s="3">
        <v>2014</v>
      </c>
      <c r="S1259" s="3">
        <v>29</v>
      </c>
      <c r="T1259" s="54">
        <v>213</v>
      </c>
      <c r="U1259" s="54">
        <v>2015</v>
      </c>
      <c r="V1259" s="54">
        <v>26</v>
      </c>
      <c r="W1259" s="3">
        <v>144</v>
      </c>
      <c r="X1259" s="3">
        <v>1973</v>
      </c>
      <c r="Y1259" s="3">
        <v>2</v>
      </c>
      <c r="Z1259" s="54">
        <v>162</v>
      </c>
      <c r="AA1259" s="54">
        <v>1984</v>
      </c>
      <c r="AB1259" s="54">
        <v>16</v>
      </c>
      <c r="AC1259" s="3">
        <v>135</v>
      </c>
      <c r="AD1259" s="3">
        <v>1984</v>
      </c>
      <c r="AE1259" s="3">
        <v>25</v>
      </c>
      <c r="AF1259" s="54">
        <v>216</v>
      </c>
      <c r="AG1259" s="54">
        <v>2015</v>
      </c>
      <c r="AH1259" s="54">
        <v>7</v>
      </c>
      <c r="AI1259" s="3">
        <v>136</v>
      </c>
      <c r="AJ1259" s="3">
        <v>1972</v>
      </c>
      <c r="AK1259" s="3">
        <v>23</v>
      </c>
      <c r="AL1259" s="54">
        <v>135</v>
      </c>
      <c r="AM1259" s="54">
        <v>2008</v>
      </c>
      <c r="AN1259" s="54">
        <v>21</v>
      </c>
      <c r="AO1259" s="3">
        <v>133</v>
      </c>
      <c r="AP1259" s="3">
        <v>1979</v>
      </c>
      <c r="AQ1259" s="3">
        <v>16</v>
      </c>
    </row>
    <row r="1260" spans="1:43" x14ac:dyDescent="0.25">
      <c r="A1260" s="3">
        <v>35070180</v>
      </c>
      <c r="B1260" s="3" t="s">
        <v>3846</v>
      </c>
      <c r="C1260" s="3">
        <v>4.8607777780000001</v>
      </c>
      <c r="D1260" s="3">
        <v>-73.256749999999997</v>
      </c>
      <c r="E1260" s="3">
        <v>850</v>
      </c>
      <c r="F1260" s="3" t="s">
        <v>552</v>
      </c>
      <c r="G1260" s="3" t="s">
        <v>504</v>
      </c>
      <c r="H1260" s="54">
        <v>78.8</v>
      </c>
      <c r="I1260" s="54">
        <v>1992</v>
      </c>
      <c r="J1260" s="54">
        <v>5</v>
      </c>
      <c r="K1260" s="3">
        <v>115</v>
      </c>
      <c r="L1260" s="3">
        <v>1969</v>
      </c>
      <c r="M1260" s="3">
        <v>20</v>
      </c>
      <c r="N1260" s="54">
        <v>151</v>
      </c>
      <c r="O1260" s="54">
        <v>1976</v>
      </c>
      <c r="P1260" s="54">
        <v>18</v>
      </c>
      <c r="Q1260" s="3">
        <v>138</v>
      </c>
      <c r="R1260" s="3">
        <v>1976</v>
      </c>
      <c r="S1260" s="3">
        <v>16</v>
      </c>
      <c r="T1260" s="54">
        <v>249</v>
      </c>
      <c r="U1260" s="54">
        <v>2002</v>
      </c>
      <c r="V1260" s="54">
        <v>12</v>
      </c>
      <c r="W1260" s="3">
        <v>164</v>
      </c>
      <c r="X1260" s="3">
        <v>1962</v>
      </c>
      <c r="Y1260" s="3">
        <v>23</v>
      </c>
      <c r="Z1260" s="54">
        <v>190</v>
      </c>
      <c r="AA1260" s="54">
        <v>2020</v>
      </c>
      <c r="AB1260" s="54">
        <v>7</v>
      </c>
      <c r="AC1260" s="3">
        <v>185</v>
      </c>
      <c r="AD1260" s="3">
        <v>1984</v>
      </c>
      <c r="AE1260" s="3">
        <v>25</v>
      </c>
      <c r="AF1260" s="54">
        <v>182</v>
      </c>
      <c r="AG1260" s="54">
        <v>1959</v>
      </c>
      <c r="AH1260" s="54">
        <v>14</v>
      </c>
      <c r="AI1260" s="3">
        <v>156</v>
      </c>
      <c r="AJ1260" s="3">
        <v>1958</v>
      </c>
      <c r="AK1260" s="3">
        <v>26</v>
      </c>
      <c r="AL1260" s="54">
        <v>140</v>
      </c>
      <c r="AM1260" s="54">
        <v>1966</v>
      </c>
      <c r="AN1260" s="54">
        <v>18</v>
      </c>
      <c r="AO1260" s="3">
        <v>148</v>
      </c>
      <c r="AP1260" s="3">
        <v>1971</v>
      </c>
      <c r="AQ1260" s="3">
        <v>6</v>
      </c>
    </row>
    <row r="1261" spans="1:43" x14ac:dyDescent="0.25">
      <c r="A1261" s="3">
        <v>35070190</v>
      </c>
      <c r="B1261" s="3" t="s">
        <v>3847</v>
      </c>
      <c r="C1261" s="3">
        <v>4.8863611110000003</v>
      </c>
      <c r="D1261" s="3">
        <v>-73.366736110000005</v>
      </c>
      <c r="E1261" s="3">
        <v>1850</v>
      </c>
      <c r="F1261" s="3" t="s">
        <v>1445</v>
      </c>
      <c r="G1261" s="3" t="s">
        <v>504</v>
      </c>
      <c r="H1261" s="54">
        <v>50</v>
      </c>
      <c r="I1261" s="54">
        <v>2023</v>
      </c>
      <c r="J1261" s="54">
        <v>11</v>
      </c>
      <c r="K1261" s="3">
        <v>124</v>
      </c>
      <c r="L1261" s="3">
        <v>1996</v>
      </c>
      <c r="M1261" s="3">
        <v>12</v>
      </c>
      <c r="N1261" s="54">
        <v>75.7</v>
      </c>
      <c r="O1261" s="54">
        <v>1986</v>
      </c>
      <c r="P1261" s="54">
        <v>28</v>
      </c>
      <c r="Q1261" s="3">
        <v>92</v>
      </c>
      <c r="R1261" s="3">
        <v>1988</v>
      </c>
      <c r="S1261" s="3">
        <v>8</v>
      </c>
      <c r="T1261" s="54">
        <v>135</v>
      </c>
      <c r="U1261" s="54">
        <v>2002</v>
      </c>
      <c r="V1261" s="54">
        <v>12</v>
      </c>
      <c r="W1261" s="3">
        <v>112</v>
      </c>
      <c r="X1261" s="3">
        <v>1997</v>
      </c>
      <c r="Y1261" s="3">
        <v>30</v>
      </c>
      <c r="Z1261" s="54">
        <v>120</v>
      </c>
      <c r="AA1261" s="54">
        <v>2023</v>
      </c>
      <c r="AB1261" s="54">
        <v>13</v>
      </c>
      <c r="AC1261" s="3">
        <v>81</v>
      </c>
      <c r="AD1261" s="3">
        <v>1984</v>
      </c>
      <c r="AE1261" s="3">
        <v>25</v>
      </c>
      <c r="AF1261" s="54">
        <v>120</v>
      </c>
      <c r="AG1261" s="54">
        <v>2011</v>
      </c>
      <c r="AH1261" s="54">
        <v>11</v>
      </c>
      <c r="AI1261" s="3">
        <v>80</v>
      </c>
      <c r="AJ1261" s="3">
        <v>1980</v>
      </c>
      <c r="AK1261" s="3">
        <v>1</v>
      </c>
      <c r="AL1261" s="54">
        <v>84</v>
      </c>
      <c r="AM1261" s="54">
        <v>2016</v>
      </c>
      <c r="AN1261" s="54">
        <v>10</v>
      </c>
      <c r="AO1261" s="3">
        <v>103</v>
      </c>
      <c r="AP1261" s="3">
        <v>1993</v>
      </c>
      <c r="AQ1261" s="3">
        <v>9</v>
      </c>
    </row>
    <row r="1262" spans="1:43" x14ac:dyDescent="0.25">
      <c r="A1262" s="3">
        <v>35070210</v>
      </c>
      <c r="B1262" s="3" t="s">
        <v>3848</v>
      </c>
      <c r="C1262" s="3">
        <v>5.1392499999999997</v>
      </c>
      <c r="D1262" s="3">
        <v>-73.395638890000001</v>
      </c>
      <c r="E1262" s="3">
        <v>2160</v>
      </c>
      <c r="F1262" s="3" t="s">
        <v>580</v>
      </c>
      <c r="G1262" s="3" t="s">
        <v>504</v>
      </c>
      <c r="H1262" s="54">
        <v>30</v>
      </c>
      <c r="I1262" s="54">
        <v>2001</v>
      </c>
      <c r="J1262" s="54">
        <v>18</v>
      </c>
      <c r="K1262" s="3">
        <v>63.1</v>
      </c>
      <c r="L1262" s="3">
        <v>2021</v>
      </c>
      <c r="M1262" s="3">
        <v>10</v>
      </c>
      <c r="N1262" s="54">
        <v>93</v>
      </c>
      <c r="O1262" s="54">
        <v>1993</v>
      </c>
      <c r="P1262" s="54">
        <v>14</v>
      </c>
      <c r="Q1262" s="3">
        <v>90</v>
      </c>
      <c r="R1262" s="3">
        <v>1993</v>
      </c>
      <c r="S1262" s="3">
        <v>24</v>
      </c>
      <c r="T1262" s="54">
        <v>78</v>
      </c>
      <c r="U1262" s="54">
        <v>1976</v>
      </c>
      <c r="V1262" s="54">
        <v>24</v>
      </c>
      <c r="W1262" s="3">
        <v>67.5</v>
      </c>
      <c r="X1262" s="3">
        <v>2024</v>
      </c>
      <c r="Y1262" s="3">
        <v>3</v>
      </c>
      <c r="Z1262" s="54">
        <v>76</v>
      </c>
      <c r="AA1262" s="54">
        <v>1991</v>
      </c>
      <c r="AB1262" s="54">
        <v>25</v>
      </c>
      <c r="AC1262" s="3">
        <v>73</v>
      </c>
      <c r="AD1262" s="3">
        <v>1991</v>
      </c>
      <c r="AE1262" s="3">
        <v>17</v>
      </c>
      <c r="AF1262" s="54">
        <v>75</v>
      </c>
      <c r="AG1262" s="54">
        <v>1991</v>
      </c>
      <c r="AH1262" s="54">
        <v>3</v>
      </c>
      <c r="AI1262" s="3">
        <v>80</v>
      </c>
      <c r="AJ1262" s="3">
        <v>1994</v>
      </c>
      <c r="AK1262" s="3">
        <v>26</v>
      </c>
      <c r="AL1262" s="54">
        <v>62</v>
      </c>
      <c r="AM1262" s="54">
        <v>1993</v>
      </c>
      <c r="AN1262" s="54">
        <v>30</v>
      </c>
      <c r="AO1262" s="3">
        <v>115</v>
      </c>
      <c r="AP1262" s="3">
        <v>1993</v>
      </c>
      <c r="AQ1262" s="3">
        <v>10</v>
      </c>
    </row>
    <row r="1263" spans="1:43" x14ac:dyDescent="0.25">
      <c r="A1263" s="3">
        <v>35070260</v>
      </c>
      <c r="B1263" s="3" t="s">
        <v>3849</v>
      </c>
      <c r="C1263" s="3">
        <v>4.9708333329999999</v>
      </c>
      <c r="D1263" s="3">
        <v>-73.379861109999993</v>
      </c>
      <c r="E1263" s="3">
        <v>1954</v>
      </c>
      <c r="F1263" s="3" t="s">
        <v>508</v>
      </c>
      <c r="G1263" s="3" t="s">
        <v>504</v>
      </c>
      <c r="H1263" s="54">
        <v>30</v>
      </c>
      <c r="I1263" s="54">
        <v>1962</v>
      </c>
      <c r="J1263" s="54">
        <v>14</v>
      </c>
      <c r="K1263" s="3">
        <v>63.6</v>
      </c>
      <c r="L1263" s="3">
        <v>1996</v>
      </c>
      <c r="M1263" s="3">
        <v>12</v>
      </c>
      <c r="N1263" s="54">
        <v>56.6</v>
      </c>
      <c r="O1263" s="54">
        <v>1993</v>
      </c>
      <c r="P1263" s="54">
        <v>8</v>
      </c>
      <c r="Q1263" s="3">
        <v>56</v>
      </c>
      <c r="R1263" s="3">
        <v>1988</v>
      </c>
      <c r="S1263" s="3">
        <v>7</v>
      </c>
      <c r="T1263" s="54">
        <v>104</v>
      </c>
      <c r="U1263" s="54">
        <v>1979</v>
      </c>
      <c r="V1263" s="54">
        <v>26</v>
      </c>
      <c r="W1263" s="3">
        <v>95</v>
      </c>
      <c r="X1263" s="3">
        <v>2025</v>
      </c>
      <c r="Y1263" s="3">
        <v>8</v>
      </c>
      <c r="Z1263" s="54">
        <v>83.5</v>
      </c>
      <c r="AA1263" s="54">
        <v>2024</v>
      </c>
      <c r="AB1263" s="54">
        <v>20</v>
      </c>
      <c r="AC1263" s="3">
        <v>82</v>
      </c>
      <c r="AD1263" s="3">
        <v>1983</v>
      </c>
      <c r="AE1263" s="3">
        <v>18</v>
      </c>
      <c r="AF1263" s="54">
        <v>108</v>
      </c>
      <c r="AG1263" s="54">
        <v>1983</v>
      </c>
      <c r="AH1263" s="54">
        <v>1</v>
      </c>
      <c r="AI1263" s="3">
        <v>105</v>
      </c>
      <c r="AJ1263" s="3">
        <v>1983</v>
      </c>
      <c r="AK1263" s="3">
        <v>2</v>
      </c>
      <c r="AL1263" s="54">
        <v>43.2</v>
      </c>
      <c r="AM1263" s="54">
        <v>2016</v>
      </c>
      <c r="AN1263" s="54">
        <v>10</v>
      </c>
      <c r="AO1263" s="3">
        <v>43.7</v>
      </c>
      <c r="AP1263" s="3">
        <v>1987</v>
      </c>
      <c r="AQ1263" s="3">
        <v>28</v>
      </c>
    </row>
    <row r="1264" spans="1:43" x14ac:dyDescent="0.25">
      <c r="A1264" s="3">
        <v>35070310</v>
      </c>
      <c r="B1264" s="3" t="s">
        <v>3850</v>
      </c>
      <c r="C1264" s="3">
        <v>5.4228222219999997</v>
      </c>
      <c r="D1264" s="3">
        <v>-73.375777780000007</v>
      </c>
      <c r="E1264" s="3">
        <v>3250</v>
      </c>
      <c r="F1264" s="3" t="s">
        <v>548</v>
      </c>
      <c r="G1264" s="3" t="s">
        <v>504</v>
      </c>
      <c r="H1264" s="54">
        <v>34.700000000000003</v>
      </c>
      <c r="I1264" s="54">
        <v>2023</v>
      </c>
      <c r="J1264" s="54">
        <v>10</v>
      </c>
      <c r="K1264" s="3">
        <v>34.5</v>
      </c>
      <c r="L1264" s="3">
        <v>2014</v>
      </c>
      <c r="M1264" s="3">
        <v>4</v>
      </c>
      <c r="N1264" s="54">
        <v>59</v>
      </c>
      <c r="O1264" s="54">
        <v>2024</v>
      </c>
      <c r="P1264" s="54">
        <v>21</v>
      </c>
      <c r="Q1264" s="3">
        <v>64</v>
      </c>
      <c r="R1264" s="3">
        <v>1995</v>
      </c>
      <c r="S1264" s="3">
        <v>21</v>
      </c>
      <c r="T1264" s="54">
        <v>62</v>
      </c>
      <c r="U1264" s="54">
        <v>2011</v>
      </c>
      <c r="V1264" s="54">
        <v>13</v>
      </c>
      <c r="W1264" s="3">
        <v>43</v>
      </c>
      <c r="X1264" s="3">
        <v>2015</v>
      </c>
      <c r="Y1264" s="3">
        <v>26</v>
      </c>
      <c r="Z1264" s="54">
        <v>45</v>
      </c>
      <c r="AA1264" s="54">
        <v>1997</v>
      </c>
      <c r="AB1264" s="54">
        <v>31</v>
      </c>
      <c r="AC1264" s="3">
        <v>51.4</v>
      </c>
      <c r="AD1264" s="3">
        <v>1995</v>
      </c>
      <c r="AE1264" s="3">
        <v>11</v>
      </c>
      <c r="AF1264" s="54">
        <v>62</v>
      </c>
      <c r="AG1264" s="54">
        <v>1995</v>
      </c>
      <c r="AH1264" s="54">
        <v>28</v>
      </c>
      <c r="AI1264" s="3">
        <v>59</v>
      </c>
      <c r="AJ1264" s="3">
        <v>2003</v>
      </c>
      <c r="AK1264" s="3">
        <v>10</v>
      </c>
      <c r="AL1264" s="54">
        <v>49.5</v>
      </c>
      <c r="AM1264" s="54">
        <v>2008</v>
      </c>
      <c r="AN1264" s="54">
        <v>13</v>
      </c>
      <c r="AO1264" s="3">
        <v>65.599999999999994</v>
      </c>
      <c r="AP1264" s="3">
        <v>1998</v>
      </c>
      <c r="AQ1264" s="3">
        <v>30</v>
      </c>
    </row>
    <row r="1265" spans="1:43" x14ac:dyDescent="0.25">
      <c r="A1265" s="3">
        <v>35070470</v>
      </c>
      <c r="B1265" s="3" t="s">
        <v>3851</v>
      </c>
      <c r="C1265" s="3">
        <v>4.9504166669999998</v>
      </c>
      <c r="D1265" s="3">
        <v>-73.410166669999995</v>
      </c>
      <c r="E1265" s="3">
        <v>2150</v>
      </c>
      <c r="F1265" s="3" t="s">
        <v>508</v>
      </c>
      <c r="G1265" s="3" t="s">
        <v>504</v>
      </c>
      <c r="H1265" s="54">
        <v>30</v>
      </c>
      <c r="I1265" s="54">
        <v>2006</v>
      </c>
      <c r="J1265" s="54">
        <v>26</v>
      </c>
      <c r="K1265" s="3">
        <v>70</v>
      </c>
      <c r="L1265" s="3">
        <v>2013</v>
      </c>
      <c r="M1265" s="3">
        <v>23</v>
      </c>
      <c r="N1265" s="54">
        <v>97</v>
      </c>
      <c r="O1265" s="54">
        <v>2005</v>
      </c>
      <c r="P1265" s="54">
        <v>27</v>
      </c>
      <c r="Q1265" s="3">
        <v>62.5</v>
      </c>
      <c r="R1265" s="3">
        <v>1996</v>
      </c>
      <c r="S1265" s="3">
        <v>24</v>
      </c>
      <c r="T1265" s="54">
        <v>125</v>
      </c>
      <c r="U1265" s="54">
        <v>2004</v>
      </c>
      <c r="V1265" s="54">
        <v>9</v>
      </c>
      <c r="W1265" s="3">
        <v>105.7</v>
      </c>
      <c r="X1265" s="3">
        <v>2004</v>
      </c>
      <c r="Y1265" s="3">
        <v>15</v>
      </c>
      <c r="Z1265" s="54">
        <v>90</v>
      </c>
      <c r="AA1265" s="54">
        <v>2000</v>
      </c>
      <c r="AB1265" s="54">
        <v>16</v>
      </c>
      <c r="AC1265" s="3">
        <v>100</v>
      </c>
      <c r="AD1265" s="3">
        <v>2003</v>
      </c>
      <c r="AE1265" s="3">
        <v>27</v>
      </c>
      <c r="AF1265" s="54">
        <v>88</v>
      </c>
      <c r="AG1265" s="54">
        <v>2011</v>
      </c>
      <c r="AH1265" s="54">
        <v>11</v>
      </c>
      <c r="AI1265" s="3">
        <v>64.599999999999994</v>
      </c>
      <c r="AJ1265" s="3">
        <v>1999</v>
      </c>
      <c r="AK1265" s="3">
        <v>4</v>
      </c>
      <c r="AL1265" s="54">
        <v>70</v>
      </c>
      <c r="AM1265" s="54">
        <v>2016</v>
      </c>
      <c r="AN1265" s="54">
        <v>12</v>
      </c>
      <c r="AO1265" s="3">
        <v>37.5</v>
      </c>
      <c r="AP1265" s="3">
        <v>1994</v>
      </c>
      <c r="AQ1265" s="3">
        <v>8</v>
      </c>
    </row>
    <row r="1266" spans="1:43" x14ac:dyDescent="0.25">
      <c r="A1266" s="3">
        <v>35070480</v>
      </c>
      <c r="B1266" s="3" t="s">
        <v>3852</v>
      </c>
      <c r="C1266" s="3">
        <v>5.0058699000000004</v>
      </c>
      <c r="D1266" s="3">
        <v>-73.536891199999999</v>
      </c>
      <c r="E1266" s="3">
        <v>1854</v>
      </c>
      <c r="F1266" s="3" t="s">
        <v>1833</v>
      </c>
      <c r="G1266" s="3" t="s">
        <v>293</v>
      </c>
      <c r="H1266" s="54">
        <v>39.299999999999997</v>
      </c>
      <c r="I1266" s="54">
        <v>1994</v>
      </c>
      <c r="J1266" s="54">
        <v>4</v>
      </c>
      <c r="K1266" s="3">
        <v>46.7</v>
      </c>
      <c r="L1266" s="3">
        <v>1984</v>
      </c>
      <c r="M1266" s="3">
        <v>15</v>
      </c>
      <c r="N1266" s="54">
        <v>37.5</v>
      </c>
      <c r="O1266" s="54">
        <v>2010</v>
      </c>
      <c r="P1266" s="54">
        <v>30</v>
      </c>
      <c r="Q1266" s="3">
        <v>50.3</v>
      </c>
      <c r="R1266" s="3">
        <v>2021</v>
      </c>
      <c r="S1266" s="3">
        <v>29</v>
      </c>
      <c r="T1266" s="54">
        <v>46.5</v>
      </c>
      <c r="U1266" s="54">
        <v>2002</v>
      </c>
      <c r="V1266" s="54">
        <v>12</v>
      </c>
      <c r="W1266" s="3">
        <v>70.3</v>
      </c>
      <c r="X1266" s="3">
        <v>2007</v>
      </c>
      <c r="Y1266" s="3">
        <v>27</v>
      </c>
      <c r="Z1266" s="54">
        <v>39.9</v>
      </c>
      <c r="AA1266" s="54">
        <v>2024</v>
      </c>
      <c r="AB1266" s="54">
        <v>20</v>
      </c>
      <c r="AC1266" s="3">
        <v>38.299999999999997</v>
      </c>
      <c r="AD1266" s="3">
        <v>1990</v>
      </c>
      <c r="AE1266" s="3">
        <v>8</v>
      </c>
      <c r="AF1266" s="54">
        <v>49.8</v>
      </c>
      <c r="AG1266" s="54">
        <v>2000</v>
      </c>
      <c r="AH1266" s="54">
        <v>26</v>
      </c>
      <c r="AI1266" s="3">
        <v>61</v>
      </c>
      <c r="AJ1266" s="3">
        <v>2022</v>
      </c>
      <c r="AK1266" s="3">
        <v>21</v>
      </c>
      <c r="AL1266" s="54">
        <v>83</v>
      </c>
      <c r="AM1266" s="54">
        <v>1983</v>
      </c>
      <c r="AN1266" s="54">
        <v>24</v>
      </c>
      <c r="AO1266" s="3">
        <v>43</v>
      </c>
      <c r="AP1266" s="3">
        <v>2011</v>
      </c>
      <c r="AQ1266" s="3">
        <v>4</v>
      </c>
    </row>
    <row r="1267" spans="1:43" x14ac:dyDescent="0.25">
      <c r="A1267" s="3">
        <v>35070490</v>
      </c>
      <c r="B1267" s="3" t="s">
        <v>3853</v>
      </c>
      <c r="C1267" s="3">
        <v>4.9593888890000004</v>
      </c>
      <c r="D1267" s="3">
        <v>-73.584361110000003</v>
      </c>
      <c r="E1267" s="3">
        <v>2346</v>
      </c>
      <c r="F1267" s="3" t="s">
        <v>1833</v>
      </c>
      <c r="G1267" s="3" t="s">
        <v>293</v>
      </c>
      <c r="H1267" s="54">
        <v>35</v>
      </c>
      <c r="I1267" s="54">
        <v>2017</v>
      </c>
      <c r="J1267" s="54">
        <v>18</v>
      </c>
      <c r="K1267" s="3">
        <v>42.3</v>
      </c>
      <c r="L1267" s="3">
        <v>2020</v>
      </c>
      <c r="M1267" s="3">
        <v>22</v>
      </c>
      <c r="N1267" s="54">
        <v>58</v>
      </c>
      <c r="O1267" s="54">
        <v>2000</v>
      </c>
      <c r="P1267" s="54">
        <v>27</v>
      </c>
      <c r="Q1267" s="3">
        <v>59.7</v>
      </c>
      <c r="R1267" s="3">
        <v>2010</v>
      </c>
      <c r="S1267" s="3">
        <v>5</v>
      </c>
      <c r="T1267" s="54">
        <v>59.3</v>
      </c>
      <c r="U1267" s="54">
        <v>2014</v>
      </c>
      <c r="V1267" s="54">
        <v>17</v>
      </c>
      <c r="W1267" s="3">
        <v>61</v>
      </c>
      <c r="X1267" s="3">
        <v>2005</v>
      </c>
      <c r="Y1267" s="3">
        <v>30</v>
      </c>
      <c r="Z1267" s="54">
        <v>52.3</v>
      </c>
      <c r="AA1267" s="54">
        <v>1989</v>
      </c>
      <c r="AB1267" s="54">
        <v>30</v>
      </c>
      <c r="AC1267" s="3">
        <v>45.3</v>
      </c>
      <c r="AD1267" s="3">
        <v>2002</v>
      </c>
      <c r="AE1267" s="3">
        <v>9</v>
      </c>
      <c r="AF1267" s="54">
        <v>57.3</v>
      </c>
      <c r="AG1267" s="54">
        <v>2011</v>
      </c>
      <c r="AH1267" s="54">
        <v>11</v>
      </c>
      <c r="AI1267" s="3">
        <v>55</v>
      </c>
      <c r="AJ1267" s="3">
        <v>1982</v>
      </c>
      <c r="AK1267" s="3">
        <v>23</v>
      </c>
      <c r="AL1267" s="54">
        <v>68.900000000000006</v>
      </c>
      <c r="AM1267" s="54">
        <v>1992</v>
      </c>
      <c r="AN1267" s="54">
        <v>22</v>
      </c>
      <c r="AO1267" s="3">
        <v>48</v>
      </c>
      <c r="AP1267" s="3">
        <v>1989</v>
      </c>
      <c r="AQ1267" s="3">
        <v>4</v>
      </c>
    </row>
    <row r="1268" spans="1:43" x14ac:dyDescent="0.25">
      <c r="A1268" s="3">
        <v>35070520</v>
      </c>
      <c r="B1268" s="3" t="s">
        <v>3854</v>
      </c>
      <c r="C1268" s="3">
        <v>4.9314166669999997</v>
      </c>
      <c r="D1268" s="3">
        <v>-73.350361109999994</v>
      </c>
      <c r="E1268" s="3">
        <v>1780</v>
      </c>
      <c r="F1268" s="3" t="s">
        <v>510</v>
      </c>
      <c r="G1268" s="3" t="s">
        <v>504</v>
      </c>
      <c r="H1268" s="54">
        <v>40</v>
      </c>
      <c r="I1268" s="54">
        <v>1993</v>
      </c>
      <c r="J1268" s="54">
        <v>28</v>
      </c>
      <c r="K1268" s="3">
        <v>113</v>
      </c>
      <c r="L1268" s="3">
        <v>1996</v>
      </c>
      <c r="M1268" s="3">
        <v>12</v>
      </c>
      <c r="N1268" s="54">
        <v>87.3</v>
      </c>
      <c r="O1268" s="54">
        <v>1986</v>
      </c>
      <c r="P1268" s="54">
        <v>28</v>
      </c>
      <c r="Q1268" s="3">
        <v>72</v>
      </c>
      <c r="R1268" s="3">
        <v>2012</v>
      </c>
      <c r="S1268" s="3">
        <v>6</v>
      </c>
      <c r="T1268" s="54">
        <v>212</v>
      </c>
      <c r="U1268" s="54">
        <v>2024</v>
      </c>
      <c r="V1268" s="54">
        <v>28</v>
      </c>
      <c r="W1268" s="3">
        <v>112</v>
      </c>
      <c r="X1268" s="3">
        <v>2024</v>
      </c>
      <c r="Y1268" s="3">
        <v>3</v>
      </c>
      <c r="Z1268" s="54">
        <v>116</v>
      </c>
      <c r="AA1268" s="54">
        <v>2023</v>
      </c>
      <c r="AB1268" s="54">
        <v>13</v>
      </c>
      <c r="AC1268" s="3">
        <v>97</v>
      </c>
      <c r="AD1268" s="3">
        <v>1990</v>
      </c>
      <c r="AE1268" s="3">
        <v>9</v>
      </c>
      <c r="AF1268" s="54">
        <v>116.5</v>
      </c>
      <c r="AG1268" s="54">
        <v>2011</v>
      </c>
      <c r="AH1268" s="54">
        <v>11</v>
      </c>
      <c r="AI1268" s="3">
        <v>80</v>
      </c>
      <c r="AJ1268" s="3">
        <v>1999</v>
      </c>
      <c r="AK1268" s="3">
        <v>4</v>
      </c>
      <c r="AL1268" s="54">
        <v>93</v>
      </c>
      <c r="AM1268" s="54">
        <v>2021</v>
      </c>
      <c r="AN1268" s="54">
        <v>3</v>
      </c>
      <c r="AO1268" s="3">
        <v>55.8</v>
      </c>
      <c r="AP1268" s="3">
        <v>1987</v>
      </c>
      <c r="AQ1268" s="3">
        <v>13</v>
      </c>
    </row>
    <row r="1269" spans="1:43" x14ac:dyDescent="0.25">
      <c r="A1269" s="3">
        <v>35070550</v>
      </c>
      <c r="B1269" s="3" t="s">
        <v>3855</v>
      </c>
      <c r="C1269" s="3">
        <v>5.0566111109999996</v>
      </c>
      <c r="D1269" s="3">
        <v>-73.426916669999997</v>
      </c>
      <c r="E1269" s="3">
        <v>1830</v>
      </c>
      <c r="F1269" s="3" t="s">
        <v>1506</v>
      </c>
      <c r="G1269" s="3" t="s">
        <v>504</v>
      </c>
      <c r="H1269" s="54">
        <v>36</v>
      </c>
      <c r="I1269" s="54">
        <v>2006</v>
      </c>
      <c r="J1269" s="54">
        <v>3</v>
      </c>
      <c r="K1269" s="3">
        <v>30</v>
      </c>
      <c r="L1269" s="3">
        <v>1992</v>
      </c>
      <c r="M1269" s="3">
        <v>6</v>
      </c>
      <c r="N1269" s="54">
        <v>114</v>
      </c>
      <c r="O1269" s="54">
        <v>2021</v>
      </c>
      <c r="P1269" s="54">
        <v>20</v>
      </c>
      <c r="Q1269" s="3">
        <v>63</v>
      </c>
      <c r="R1269" s="3">
        <v>2021</v>
      </c>
      <c r="S1269" s="3">
        <v>6</v>
      </c>
      <c r="T1269" s="54">
        <v>100</v>
      </c>
      <c r="U1269" s="54">
        <v>2004</v>
      </c>
      <c r="V1269" s="54">
        <v>12</v>
      </c>
      <c r="W1269" s="3">
        <v>66</v>
      </c>
      <c r="X1269" s="3">
        <v>1986</v>
      </c>
      <c r="Y1269" s="3">
        <v>14</v>
      </c>
      <c r="Z1269" s="54">
        <v>58</v>
      </c>
      <c r="AA1269" s="54">
        <v>1987</v>
      </c>
      <c r="AB1269" s="54">
        <v>4</v>
      </c>
      <c r="AC1269" s="3">
        <v>45.5</v>
      </c>
      <c r="AD1269" s="3">
        <v>1991</v>
      </c>
      <c r="AE1269" s="3">
        <v>5</v>
      </c>
      <c r="AF1269" s="54">
        <v>60</v>
      </c>
      <c r="AG1269" s="54">
        <v>1999</v>
      </c>
      <c r="AH1269" s="54">
        <v>26</v>
      </c>
      <c r="AI1269" s="3">
        <v>74.5</v>
      </c>
      <c r="AJ1269" s="3">
        <v>2011</v>
      </c>
      <c r="AK1269" s="3">
        <v>12</v>
      </c>
      <c r="AL1269" s="54">
        <v>66</v>
      </c>
      <c r="AM1269" s="54">
        <v>2016</v>
      </c>
      <c r="AN1269" s="54">
        <v>10</v>
      </c>
      <c r="AO1269" s="3">
        <v>42.5</v>
      </c>
      <c r="AP1269" s="3">
        <v>1990</v>
      </c>
      <c r="AQ1269" s="3">
        <v>5</v>
      </c>
    </row>
    <row r="1270" spans="1:43" x14ac:dyDescent="0.25">
      <c r="A1270" s="3">
        <v>35075010</v>
      </c>
      <c r="B1270" s="3" t="s">
        <v>3856</v>
      </c>
      <c r="C1270" s="3">
        <v>5.3526944439999999</v>
      </c>
      <c r="D1270" s="3">
        <v>-73.453777779999996</v>
      </c>
      <c r="E1270" s="3">
        <v>2438</v>
      </c>
      <c r="F1270" s="3" t="s">
        <v>535</v>
      </c>
      <c r="G1270" s="3" t="s">
        <v>504</v>
      </c>
      <c r="H1270" s="54">
        <v>25.6</v>
      </c>
      <c r="I1270" s="54">
        <v>1981</v>
      </c>
      <c r="J1270" s="54">
        <v>13</v>
      </c>
      <c r="K1270" s="3">
        <v>32.799999999999997</v>
      </c>
      <c r="L1270" s="3">
        <v>1972</v>
      </c>
      <c r="M1270" s="3">
        <v>17</v>
      </c>
      <c r="N1270" s="54">
        <v>49.9</v>
      </c>
      <c r="O1270" s="54">
        <v>1974</v>
      </c>
      <c r="P1270" s="54">
        <v>26</v>
      </c>
      <c r="Q1270" s="3">
        <v>49</v>
      </c>
      <c r="R1270" s="3">
        <v>2024</v>
      </c>
      <c r="S1270" s="3">
        <v>28</v>
      </c>
      <c r="T1270" s="54">
        <v>53</v>
      </c>
      <c r="U1270" s="54">
        <v>2023</v>
      </c>
      <c r="V1270" s="54">
        <v>22</v>
      </c>
      <c r="W1270" s="3">
        <v>35</v>
      </c>
      <c r="X1270" s="3">
        <v>2024</v>
      </c>
      <c r="Y1270" s="3">
        <v>3</v>
      </c>
      <c r="Z1270" s="54">
        <v>50</v>
      </c>
      <c r="AA1270" s="54">
        <v>2025</v>
      </c>
      <c r="AB1270" s="54">
        <v>8</v>
      </c>
      <c r="AC1270" s="3">
        <v>31.2</v>
      </c>
      <c r="AD1270" s="3">
        <v>2000</v>
      </c>
      <c r="AE1270" s="3">
        <v>30</v>
      </c>
      <c r="AF1270" s="54">
        <v>40.700000000000003</v>
      </c>
      <c r="AG1270" s="54">
        <v>1977</v>
      </c>
      <c r="AH1270" s="54">
        <v>25</v>
      </c>
      <c r="AI1270" s="3">
        <v>82</v>
      </c>
      <c r="AJ1270" s="3">
        <v>2018</v>
      </c>
      <c r="AK1270" s="3">
        <v>9</v>
      </c>
      <c r="AL1270" s="54">
        <v>90</v>
      </c>
      <c r="AM1270" s="54">
        <v>2017</v>
      </c>
      <c r="AN1270" s="54">
        <v>1</v>
      </c>
      <c r="AO1270" s="3">
        <v>80</v>
      </c>
      <c r="AP1270" s="3">
        <v>1979</v>
      </c>
      <c r="AQ1270" s="3">
        <v>12</v>
      </c>
    </row>
    <row r="1271" spans="1:43" x14ac:dyDescent="0.25">
      <c r="A1271" s="3">
        <v>35075020</v>
      </c>
      <c r="B1271" s="3" t="s">
        <v>3857</v>
      </c>
      <c r="C1271" s="3">
        <v>5.0222777780000003</v>
      </c>
      <c r="D1271" s="3">
        <v>-73.449166669999997</v>
      </c>
      <c r="E1271" s="3">
        <v>1930</v>
      </c>
      <c r="F1271" s="3" t="s">
        <v>575</v>
      </c>
      <c r="G1271" s="3" t="s">
        <v>504</v>
      </c>
      <c r="H1271" s="54">
        <v>36.5</v>
      </c>
      <c r="I1271" s="54">
        <v>2006</v>
      </c>
      <c r="J1271" s="54">
        <v>3</v>
      </c>
      <c r="K1271" s="3">
        <v>36</v>
      </c>
      <c r="L1271" s="3">
        <v>1996</v>
      </c>
      <c r="M1271" s="3">
        <v>12</v>
      </c>
      <c r="N1271" s="54">
        <v>41</v>
      </c>
      <c r="O1271" s="54">
        <v>2017</v>
      </c>
      <c r="P1271" s="54">
        <v>26</v>
      </c>
      <c r="Q1271" s="3">
        <v>45.2</v>
      </c>
      <c r="R1271" s="3">
        <v>2021</v>
      </c>
      <c r="S1271" s="3">
        <v>29</v>
      </c>
      <c r="T1271" s="54">
        <v>64.8</v>
      </c>
      <c r="U1271" s="54">
        <v>1973</v>
      </c>
      <c r="V1271" s="54">
        <v>14</v>
      </c>
      <c r="W1271" s="3">
        <v>64</v>
      </c>
      <c r="X1271" s="3">
        <v>1997</v>
      </c>
      <c r="Y1271" s="3">
        <v>30</v>
      </c>
      <c r="Z1271" s="54">
        <v>44.2</v>
      </c>
      <c r="AA1271" s="54">
        <v>2025</v>
      </c>
      <c r="AB1271" s="54">
        <v>10</v>
      </c>
      <c r="AC1271" s="3">
        <v>66</v>
      </c>
      <c r="AD1271" s="3">
        <v>1970</v>
      </c>
      <c r="AE1271" s="3">
        <v>1</v>
      </c>
      <c r="AF1271" s="54">
        <v>62.8</v>
      </c>
      <c r="AG1271" s="54">
        <v>2011</v>
      </c>
      <c r="AH1271" s="54">
        <v>11</v>
      </c>
      <c r="AI1271" s="3">
        <v>64.8</v>
      </c>
      <c r="AJ1271" s="3">
        <v>2001</v>
      </c>
      <c r="AK1271" s="3">
        <v>30</v>
      </c>
      <c r="AL1271" s="54">
        <v>52</v>
      </c>
      <c r="AM1271" s="54">
        <v>2019</v>
      </c>
      <c r="AN1271" s="54">
        <v>11</v>
      </c>
      <c r="AO1271" s="3">
        <v>44</v>
      </c>
      <c r="AP1271" s="3">
        <v>1990</v>
      </c>
      <c r="AQ1271" s="3">
        <v>5</v>
      </c>
    </row>
    <row r="1272" spans="1:43" x14ac:dyDescent="0.25">
      <c r="A1272" s="3">
        <v>35075030</v>
      </c>
      <c r="B1272" s="3" t="s">
        <v>3858</v>
      </c>
      <c r="C1272" s="3">
        <v>5.4222222220000003</v>
      </c>
      <c r="D1272" s="3">
        <v>-73.349416669999997</v>
      </c>
      <c r="E1272" s="3">
        <v>2200</v>
      </c>
      <c r="F1272" s="3" t="s">
        <v>540</v>
      </c>
      <c r="G1272" s="3" t="s">
        <v>504</v>
      </c>
      <c r="H1272" s="54">
        <v>32.299999999999997</v>
      </c>
      <c r="I1272" s="54">
        <v>1999</v>
      </c>
      <c r="J1272" s="54">
        <v>11</v>
      </c>
      <c r="K1272" s="3">
        <v>58.6</v>
      </c>
      <c r="L1272" s="3">
        <v>1984</v>
      </c>
      <c r="M1272" s="3">
        <v>19</v>
      </c>
      <c r="N1272" s="54">
        <v>65.2</v>
      </c>
      <c r="O1272" s="54">
        <v>2013</v>
      </c>
      <c r="P1272" s="54">
        <v>21</v>
      </c>
      <c r="Q1272" s="3">
        <v>49.1</v>
      </c>
      <c r="R1272" s="3">
        <v>2012</v>
      </c>
      <c r="S1272" s="3">
        <v>21</v>
      </c>
      <c r="T1272" s="54">
        <v>54</v>
      </c>
      <c r="U1272" s="54">
        <v>2011</v>
      </c>
      <c r="V1272" s="54">
        <v>13</v>
      </c>
      <c r="W1272" s="3">
        <v>32.1</v>
      </c>
      <c r="X1272" s="3">
        <v>1999</v>
      </c>
      <c r="Y1272" s="3">
        <v>30</v>
      </c>
      <c r="Z1272" s="54">
        <v>37.700000000000003</v>
      </c>
      <c r="AA1272" s="54">
        <v>1984</v>
      </c>
      <c r="AB1272" s="54">
        <v>26</v>
      </c>
      <c r="AC1272" s="3">
        <v>100</v>
      </c>
      <c r="AD1272" s="3">
        <v>1986</v>
      </c>
      <c r="AE1272" s="3">
        <v>14</v>
      </c>
      <c r="AF1272" s="54">
        <v>30.9</v>
      </c>
      <c r="AG1272" s="54">
        <v>2024</v>
      </c>
      <c r="AH1272" s="54">
        <v>28</v>
      </c>
      <c r="AI1272" s="3">
        <v>50</v>
      </c>
      <c r="AJ1272" s="3">
        <v>1986</v>
      </c>
      <c r="AK1272" s="3">
        <v>14</v>
      </c>
      <c r="AL1272" s="54">
        <v>60.1</v>
      </c>
      <c r="AM1272" s="54">
        <v>1993</v>
      </c>
      <c r="AN1272" s="54">
        <v>3</v>
      </c>
      <c r="AO1272" s="3">
        <v>37.700000000000003</v>
      </c>
      <c r="AP1272" s="3">
        <v>1983</v>
      </c>
      <c r="AQ1272" s="3">
        <v>13</v>
      </c>
    </row>
    <row r="1273" spans="1:43" x14ac:dyDescent="0.25">
      <c r="A1273" s="3">
        <v>35075040</v>
      </c>
      <c r="B1273" s="3" t="s">
        <v>3859</v>
      </c>
      <c r="C1273" s="3">
        <v>4.9743611110000003</v>
      </c>
      <c r="D1273" s="3">
        <v>-73.316749999999999</v>
      </c>
      <c r="E1273" s="3">
        <v>1300</v>
      </c>
      <c r="F1273" s="3" t="s">
        <v>510</v>
      </c>
      <c r="G1273" s="3" t="s">
        <v>504</v>
      </c>
      <c r="H1273" s="54">
        <v>50</v>
      </c>
      <c r="I1273" s="54">
        <v>1995</v>
      </c>
      <c r="J1273" s="54">
        <v>18</v>
      </c>
      <c r="K1273" s="3">
        <v>82.7</v>
      </c>
      <c r="L1273" s="3">
        <v>1996</v>
      </c>
      <c r="M1273" s="3">
        <v>12</v>
      </c>
      <c r="N1273" s="54">
        <v>78.599999999999994</v>
      </c>
      <c r="O1273" s="54">
        <v>1983</v>
      </c>
      <c r="P1273" s="54">
        <v>13</v>
      </c>
      <c r="Q1273" s="3">
        <v>59.5</v>
      </c>
      <c r="R1273" s="3">
        <v>2022</v>
      </c>
      <c r="S1273" s="3">
        <v>25</v>
      </c>
      <c r="T1273" s="54">
        <v>130</v>
      </c>
      <c r="U1273" s="54">
        <v>2002</v>
      </c>
      <c r="V1273" s="54">
        <v>12</v>
      </c>
      <c r="W1273" s="3">
        <v>117.3</v>
      </c>
      <c r="X1273" s="3">
        <v>2024</v>
      </c>
      <c r="Y1273" s="3">
        <v>3</v>
      </c>
      <c r="Z1273" s="54">
        <v>90</v>
      </c>
      <c r="AA1273" s="54">
        <v>1998</v>
      </c>
      <c r="AB1273" s="54">
        <v>9</v>
      </c>
      <c r="AC1273" s="3">
        <v>90</v>
      </c>
      <c r="AD1273" s="3">
        <v>2007</v>
      </c>
      <c r="AE1273" s="3">
        <v>19</v>
      </c>
      <c r="AF1273" s="54">
        <v>103.2</v>
      </c>
      <c r="AG1273" s="54">
        <v>2011</v>
      </c>
      <c r="AH1273" s="54">
        <v>11</v>
      </c>
      <c r="AI1273" s="3">
        <v>66.599999999999994</v>
      </c>
      <c r="AJ1273" s="3">
        <v>2005</v>
      </c>
      <c r="AK1273" s="3">
        <v>28</v>
      </c>
      <c r="AL1273" s="54">
        <v>69.3</v>
      </c>
      <c r="AM1273" s="54">
        <v>2010</v>
      </c>
      <c r="AN1273" s="54">
        <v>5</v>
      </c>
      <c r="AO1273" s="3">
        <v>52.2</v>
      </c>
      <c r="AP1273" s="3">
        <v>1990</v>
      </c>
      <c r="AQ1273" s="3">
        <v>4</v>
      </c>
    </row>
    <row r="1274" spans="1:43" x14ac:dyDescent="0.25">
      <c r="A1274" s="3">
        <v>35080010</v>
      </c>
      <c r="B1274" s="3" t="s">
        <v>3860</v>
      </c>
      <c r="C1274" s="3">
        <v>5.2829722219999997</v>
      </c>
      <c r="D1274" s="3">
        <v>-73.169277780000002</v>
      </c>
      <c r="E1274" s="3">
        <v>1720</v>
      </c>
      <c r="F1274" s="3" t="s">
        <v>1519</v>
      </c>
      <c r="G1274" s="3" t="s">
        <v>504</v>
      </c>
      <c r="H1274" s="54">
        <v>76.099999999999994</v>
      </c>
      <c r="I1274" s="54">
        <v>2000</v>
      </c>
      <c r="J1274" s="54">
        <v>19</v>
      </c>
      <c r="K1274" s="3">
        <v>74.400000000000006</v>
      </c>
      <c r="L1274" s="3">
        <v>2011</v>
      </c>
      <c r="M1274" s="3">
        <v>14</v>
      </c>
      <c r="N1274" s="54">
        <v>60</v>
      </c>
      <c r="O1274" s="54">
        <v>1966</v>
      </c>
      <c r="P1274" s="54">
        <v>19</v>
      </c>
      <c r="Q1274" s="3">
        <v>110</v>
      </c>
      <c r="R1274" s="3">
        <v>1980</v>
      </c>
      <c r="S1274" s="3">
        <v>20</v>
      </c>
      <c r="T1274" s="54">
        <v>87</v>
      </c>
      <c r="U1274" s="54">
        <v>1959</v>
      </c>
      <c r="V1274" s="54">
        <v>2</v>
      </c>
      <c r="W1274" s="3">
        <v>111</v>
      </c>
      <c r="X1274" s="3">
        <v>1980</v>
      </c>
      <c r="Y1274" s="3">
        <v>1</v>
      </c>
      <c r="Z1274" s="54">
        <v>82</v>
      </c>
      <c r="AA1274" s="54">
        <v>1962</v>
      </c>
      <c r="AB1274" s="54">
        <v>6</v>
      </c>
      <c r="AC1274" s="3">
        <v>99.9</v>
      </c>
      <c r="AD1274" s="3">
        <v>2004</v>
      </c>
      <c r="AE1274" s="3">
        <v>20</v>
      </c>
      <c r="AF1274" s="54">
        <v>90</v>
      </c>
      <c r="AG1274" s="54">
        <v>1959</v>
      </c>
      <c r="AH1274" s="54">
        <v>13</v>
      </c>
      <c r="AI1274" s="3">
        <v>78.5</v>
      </c>
      <c r="AJ1274" s="3">
        <v>2020</v>
      </c>
      <c r="AK1274" s="3">
        <v>31</v>
      </c>
      <c r="AL1274" s="54">
        <v>104.5</v>
      </c>
      <c r="AM1274" s="54">
        <v>2021</v>
      </c>
      <c r="AN1274" s="54">
        <v>3</v>
      </c>
      <c r="AO1274" s="3">
        <v>82</v>
      </c>
      <c r="AP1274" s="3">
        <v>1990</v>
      </c>
      <c r="AQ1274" s="3">
        <v>1</v>
      </c>
    </row>
    <row r="1275" spans="1:43" x14ac:dyDescent="0.25">
      <c r="A1275" s="3">
        <v>35080030</v>
      </c>
      <c r="B1275" s="3" t="s">
        <v>3861</v>
      </c>
      <c r="C1275" s="3">
        <v>5.1837222220000001</v>
      </c>
      <c r="D1275" s="3">
        <v>-73.086722219999999</v>
      </c>
      <c r="E1275" s="3">
        <v>1370</v>
      </c>
      <c r="F1275" s="3" t="s">
        <v>1439</v>
      </c>
      <c r="G1275" s="3" t="s">
        <v>504</v>
      </c>
      <c r="H1275" s="54">
        <v>65</v>
      </c>
      <c r="I1275" s="54">
        <v>2009</v>
      </c>
      <c r="J1275" s="54">
        <v>6</v>
      </c>
      <c r="K1275" s="3">
        <v>53.5</v>
      </c>
      <c r="L1275" s="3">
        <v>1984</v>
      </c>
      <c r="M1275" s="3">
        <v>15</v>
      </c>
      <c r="N1275" s="54">
        <v>60</v>
      </c>
      <c r="O1275" s="54">
        <v>1975</v>
      </c>
      <c r="P1275" s="54">
        <v>1</v>
      </c>
      <c r="Q1275" s="3">
        <v>80</v>
      </c>
      <c r="R1275" s="3">
        <v>2001</v>
      </c>
      <c r="S1275" s="3">
        <v>27</v>
      </c>
      <c r="T1275" s="54">
        <v>207</v>
      </c>
      <c r="U1275" s="54">
        <v>1998</v>
      </c>
      <c r="V1275" s="54">
        <v>23</v>
      </c>
      <c r="W1275" s="3">
        <v>124</v>
      </c>
      <c r="X1275" s="3">
        <v>2015</v>
      </c>
      <c r="Y1275" s="3">
        <v>24</v>
      </c>
      <c r="Z1275" s="54">
        <v>90</v>
      </c>
      <c r="AA1275" s="54">
        <v>2015</v>
      </c>
      <c r="AB1275" s="54">
        <v>24</v>
      </c>
      <c r="AC1275" s="3">
        <v>135</v>
      </c>
      <c r="AD1275" s="3">
        <v>2023</v>
      </c>
      <c r="AE1275" s="3">
        <v>9</v>
      </c>
      <c r="AF1275" s="54">
        <v>102</v>
      </c>
      <c r="AG1275" s="54">
        <v>1995</v>
      </c>
      <c r="AH1275" s="54">
        <v>30</v>
      </c>
      <c r="AI1275" s="3">
        <v>125.2</v>
      </c>
      <c r="AJ1275" s="3">
        <v>2019</v>
      </c>
      <c r="AK1275" s="3">
        <v>12</v>
      </c>
      <c r="AL1275" s="54">
        <v>100.1</v>
      </c>
      <c r="AM1275" s="54">
        <v>1998</v>
      </c>
      <c r="AN1275" s="54">
        <v>9</v>
      </c>
      <c r="AO1275" s="3">
        <v>85</v>
      </c>
      <c r="AP1275" s="3">
        <v>1970</v>
      </c>
      <c r="AQ1275" s="3">
        <v>6</v>
      </c>
    </row>
    <row r="1276" spans="1:43" x14ac:dyDescent="0.25">
      <c r="A1276" s="3">
        <v>35080050</v>
      </c>
      <c r="B1276" s="3" t="s">
        <v>3862</v>
      </c>
      <c r="C1276" s="3">
        <v>5.0963611110000002</v>
      </c>
      <c r="D1276" s="3">
        <v>-73.053222222000002</v>
      </c>
      <c r="E1276" s="3">
        <v>1350</v>
      </c>
      <c r="F1276" s="3" t="s">
        <v>1473</v>
      </c>
      <c r="G1276" s="3" t="s">
        <v>504</v>
      </c>
      <c r="H1276" s="54">
        <v>66.2</v>
      </c>
      <c r="I1276" s="54">
        <v>2023</v>
      </c>
      <c r="J1276" s="54">
        <v>3</v>
      </c>
      <c r="K1276" s="3">
        <v>60</v>
      </c>
      <c r="L1276" s="3">
        <v>2022</v>
      </c>
      <c r="M1276" s="3">
        <v>6</v>
      </c>
      <c r="N1276" s="54">
        <v>77</v>
      </c>
      <c r="O1276" s="54">
        <v>2005</v>
      </c>
      <c r="P1276" s="54">
        <v>23</v>
      </c>
      <c r="Q1276" s="3">
        <v>114.5</v>
      </c>
      <c r="R1276" s="3">
        <v>1995</v>
      </c>
      <c r="S1276" s="3">
        <v>22</v>
      </c>
      <c r="T1276" s="54">
        <v>139.5</v>
      </c>
      <c r="U1276" s="54">
        <v>2011</v>
      </c>
      <c r="V1276" s="54">
        <v>2</v>
      </c>
      <c r="W1276" s="3">
        <v>135.69999999999999</v>
      </c>
      <c r="X1276" s="3">
        <v>1987</v>
      </c>
      <c r="Y1276" s="3">
        <v>25</v>
      </c>
      <c r="Z1276" s="54">
        <v>107.3</v>
      </c>
      <c r="AA1276" s="54">
        <v>2002</v>
      </c>
      <c r="AB1276" s="54">
        <v>1</v>
      </c>
      <c r="AC1276" s="3">
        <v>95</v>
      </c>
      <c r="AD1276" s="3">
        <v>1983</v>
      </c>
      <c r="AE1276" s="3">
        <v>4</v>
      </c>
      <c r="AF1276" s="54">
        <v>107.5</v>
      </c>
      <c r="AG1276" s="54">
        <v>2016</v>
      </c>
      <c r="AH1276" s="54">
        <v>10</v>
      </c>
      <c r="AI1276" s="3">
        <v>96</v>
      </c>
      <c r="AJ1276" s="3">
        <v>1987</v>
      </c>
      <c r="AK1276" s="3">
        <v>23</v>
      </c>
      <c r="AL1276" s="54">
        <v>100</v>
      </c>
      <c r="AM1276" s="54">
        <v>1976</v>
      </c>
      <c r="AN1276" s="54">
        <v>8</v>
      </c>
      <c r="AO1276" s="3">
        <v>72.400000000000006</v>
      </c>
      <c r="AP1276" s="3">
        <v>2019</v>
      </c>
      <c r="AQ1276" s="3">
        <v>26</v>
      </c>
    </row>
    <row r="1277" spans="1:43" x14ac:dyDescent="0.25">
      <c r="A1277" s="3">
        <v>35080060</v>
      </c>
      <c r="B1277" s="3" t="s">
        <v>3863</v>
      </c>
      <c r="C1277" s="3">
        <v>5.0136111110000003</v>
      </c>
      <c r="D1277" s="3">
        <v>-73.203444439999998</v>
      </c>
      <c r="E1277" s="3">
        <v>1600</v>
      </c>
      <c r="F1277" s="3" t="s">
        <v>570</v>
      </c>
      <c r="G1277" s="3" t="s">
        <v>504</v>
      </c>
      <c r="H1277" s="54">
        <v>53.8</v>
      </c>
      <c r="I1277" s="54">
        <v>2009</v>
      </c>
      <c r="J1277" s="54">
        <v>22</v>
      </c>
      <c r="K1277" s="3">
        <v>69</v>
      </c>
      <c r="L1277" s="3">
        <v>1981</v>
      </c>
      <c r="M1277" s="3">
        <v>24</v>
      </c>
      <c r="N1277" s="54">
        <v>110</v>
      </c>
      <c r="O1277" s="54">
        <v>2005</v>
      </c>
      <c r="P1277" s="54">
        <v>23</v>
      </c>
      <c r="Q1277" s="3">
        <v>139.30000000000001</v>
      </c>
      <c r="R1277" s="3">
        <v>2016</v>
      </c>
      <c r="S1277" s="3">
        <v>28</v>
      </c>
      <c r="T1277" s="54">
        <v>130.5</v>
      </c>
      <c r="U1277" s="54">
        <v>2002</v>
      </c>
      <c r="V1277" s="54">
        <v>12</v>
      </c>
      <c r="W1277" s="3">
        <v>130</v>
      </c>
      <c r="X1277" s="3">
        <v>2024</v>
      </c>
      <c r="Y1277" s="3">
        <v>3</v>
      </c>
      <c r="Z1277" s="54">
        <v>129.80000000000001</v>
      </c>
      <c r="AA1277" s="54">
        <v>2025</v>
      </c>
      <c r="AB1277" s="54">
        <v>20</v>
      </c>
      <c r="AC1277" s="3">
        <v>132.5</v>
      </c>
      <c r="AD1277" s="3">
        <v>2007</v>
      </c>
      <c r="AE1277" s="3">
        <v>19</v>
      </c>
      <c r="AF1277" s="54">
        <v>111</v>
      </c>
      <c r="AG1277" s="54">
        <v>1985</v>
      </c>
      <c r="AH1277" s="54">
        <v>3</v>
      </c>
      <c r="AI1277" s="3">
        <v>109.1</v>
      </c>
      <c r="AJ1277" s="3">
        <v>2020</v>
      </c>
      <c r="AK1277" s="3">
        <v>7</v>
      </c>
      <c r="AL1277" s="54">
        <v>79</v>
      </c>
      <c r="AM1277" s="54">
        <v>2000</v>
      </c>
      <c r="AN1277" s="54">
        <v>17</v>
      </c>
      <c r="AO1277" s="3">
        <v>128.30000000000001</v>
      </c>
      <c r="AP1277" s="3">
        <v>2022</v>
      </c>
      <c r="AQ1277" s="3">
        <v>30</v>
      </c>
    </row>
    <row r="1278" spans="1:43" x14ac:dyDescent="0.25">
      <c r="A1278" s="3">
        <v>35080070</v>
      </c>
      <c r="B1278" s="3" t="s">
        <v>3864</v>
      </c>
      <c r="C1278" s="3">
        <v>4.8197777779999997</v>
      </c>
      <c r="D1278" s="3">
        <v>-73.169861109999999</v>
      </c>
      <c r="E1278" s="3">
        <v>400</v>
      </c>
      <c r="F1278" s="3" t="s">
        <v>543</v>
      </c>
      <c r="G1278" s="3" t="s">
        <v>504</v>
      </c>
      <c r="H1278" s="54">
        <v>87</v>
      </c>
      <c r="I1278" s="54">
        <v>1993</v>
      </c>
      <c r="J1278" s="54">
        <v>27</v>
      </c>
      <c r="K1278" s="3">
        <v>91.1</v>
      </c>
      <c r="L1278" s="3">
        <v>2005</v>
      </c>
      <c r="M1278" s="3">
        <v>10</v>
      </c>
      <c r="N1278" s="54">
        <v>132.6</v>
      </c>
      <c r="O1278" s="54">
        <v>2002</v>
      </c>
      <c r="P1278" s="54">
        <v>28</v>
      </c>
      <c r="Q1278" s="3">
        <v>138.30000000000001</v>
      </c>
      <c r="R1278" s="3">
        <v>2012</v>
      </c>
      <c r="S1278" s="3">
        <v>21</v>
      </c>
      <c r="T1278" s="54">
        <v>155.5</v>
      </c>
      <c r="U1278" s="54">
        <v>2025</v>
      </c>
      <c r="V1278" s="54">
        <v>2</v>
      </c>
      <c r="W1278" s="3">
        <v>138</v>
      </c>
      <c r="X1278" s="3">
        <v>1994</v>
      </c>
      <c r="Y1278" s="3">
        <v>3</v>
      </c>
      <c r="Z1278" s="54">
        <v>148</v>
      </c>
      <c r="AA1278" s="54">
        <v>2015</v>
      </c>
      <c r="AB1278" s="54">
        <v>21</v>
      </c>
      <c r="AC1278" s="3">
        <v>177.8</v>
      </c>
      <c r="AD1278" s="3">
        <v>2011</v>
      </c>
      <c r="AE1278" s="3">
        <v>28</v>
      </c>
      <c r="AF1278" s="54">
        <v>123.8</v>
      </c>
      <c r="AG1278" s="54">
        <v>2016</v>
      </c>
      <c r="AH1278" s="54">
        <v>20</v>
      </c>
      <c r="AI1278" s="3">
        <v>128</v>
      </c>
      <c r="AJ1278" s="3">
        <v>1978</v>
      </c>
      <c r="AK1278" s="3">
        <v>10</v>
      </c>
      <c r="AL1278" s="54">
        <v>143</v>
      </c>
      <c r="AM1278" s="54">
        <v>2010</v>
      </c>
      <c r="AN1278" s="54">
        <v>16</v>
      </c>
      <c r="AO1278" s="3">
        <v>130</v>
      </c>
      <c r="AP1278" s="3">
        <v>1979</v>
      </c>
      <c r="AQ1278" s="3">
        <v>16</v>
      </c>
    </row>
    <row r="1279" spans="1:43" x14ac:dyDescent="0.25">
      <c r="A1279" s="3">
        <v>35080080</v>
      </c>
      <c r="B1279" s="3" t="s">
        <v>3865</v>
      </c>
      <c r="C1279" s="3">
        <v>4.8603888890000002</v>
      </c>
      <c r="D1279" s="3">
        <v>-73.234083330000004</v>
      </c>
      <c r="E1279" s="3">
        <v>450</v>
      </c>
      <c r="F1279" s="3" t="s">
        <v>552</v>
      </c>
      <c r="G1279" s="3" t="s">
        <v>504</v>
      </c>
      <c r="H1279" s="54">
        <v>56.5</v>
      </c>
      <c r="I1279" s="54">
        <v>2023</v>
      </c>
      <c r="J1279" s="54">
        <v>7</v>
      </c>
      <c r="K1279" s="3">
        <v>124</v>
      </c>
      <c r="L1279" s="3">
        <v>1981</v>
      </c>
      <c r="M1279" s="3">
        <v>21</v>
      </c>
      <c r="N1279" s="54">
        <v>141</v>
      </c>
      <c r="O1279" s="54">
        <v>1978</v>
      </c>
      <c r="P1279" s="54">
        <v>29</v>
      </c>
      <c r="Q1279" s="3">
        <v>182.7</v>
      </c>
      <c r="R1279" s="3">
        <v>1998</v>
      </c>
      <c r="S1279" s="3">
        <v>18</v>
      </c>
      <c r="T1279" s="54">
        <v>173</v>
      </c>
      <c r="U1279" s="54">
        <v>2010</v>
      </c>
      <c r="V1279" s="54">
        <v>26</v>
      </c>
      <c r="W1279" s="3">
        <v>177</v>
      </c>
      <c r="X1279" s="3">
        <v>2008</v>
      </c>
      <c r="Y1279" s="3">
        <v>27</v>
      </c>
      <c r="Z1279" s="54">
        <v>283.2</v>
      </c>
      <c r="AA1279" s="54">
        <v>2003</v>
      </c>
      <c r="AB1279" s="54">
        <v>19</v>
      </c>
      <c r="AC1279" s="3">
        <v>196</v>
      </c>
      <c r="AD1279" s="3">
        <v>1984</v>
      </c>
      <c r="AE1279" s="3">
        <v>25</v>
      </c>
      <c r="AF1279" s="54">
        <v>162</v>
      </c>
      <c r="AG1279" s="54">
        <v>2016</v>
      </c>
      <c r="AH1279" s="54">
        <v>20</v>
      </c>
      <c r="AI1279" s="3">
        <v>135</v>
      </c>
      <c r="AJ1279" s="3">
        <v>1969</v>
      </c>
      <c r="AK1279" s="3">
        <v>2</v>
      </c>
      <c r="AL1279" s="54">
        <v>142</v>
      </c>
      <c r="AM1279" s="54">
        <v>1996</v>
      </c>
      <c r="AN1279" s="54">
        <v>28</v>
      </c>
      <c r="AO1279" s="3">
        <v>161.5</v>
      </c>
      <c r="AP1279" s="3">
        <v>2011</v>
      </c>
      <c r="AQ1279" s="3">
        <v>16</v>
      </c>
    </row>
    <row r="1280" spans="1:43" x14ac:dyDescent="0.25">
      <c r="A1280" s="3">
        <v>35080100</v>
      </c>
      <c r="B1280" s="3" t="s">
        <v>3866</v>
      </c>
      <c r="C1280" s="3">
        <v>5.1013888889999999</v>
      </c>
      <c r="D1280" s="3">
        <v>-73.251416669999998</v>
      </c>
      <c r="E1280" s="3">
        <v>1790</v>
      </c>
      <c r="F1280" s="3" t="s">
        <v>571</v>
      </c>
      <c r="G1280" s="3" t="s">
        <v>504</v>
      </c>
      <c r="H1280" s="54">
        <v>33.5</v>
      </c>
      <c r="I1280" s="54">
        <v>2009</v>
      </c>
      <c r="J1280" s="54">
        <v>24</v>
      </c>
      <c r="K1280" s="3">
        <v>42.5</v>
      </c>
      <c r="L1280" s="3">
        <v>2010</v>
      </c>
      <c r="M1280" s="3">
        <v>25</v>
      </c>
      <c r="N1280" s="54">
        <v>52.5</v>
      </c>
      <c r="O1280" s="54">
        <v>2000</v>
      </c>
      <c r="P1280" s="54">
        <v>24</v>
      </c>
      <c r="Q1280" s="3">
        <v>118</v>
      </c>
      <c r="R1280" s="3">
        <v>2019</v>
      </c>
      <c r="S1280" s="3">
        <v>19</v>
      </c>
      <c r="T1280" s="54">
        <v>101.9</v>
      </c>
      <c r="U1280" s="54">
        <v>2003</v>
      </c>
      <c r="V1280" s="54">
        <v>23</v>
      </c>
      <c r="W1280" s="3">
        <v>92</v>
      </c>
      <c r="X1280" s="3">
        <v>2024</v>
      </c>
      <c r="Y1280" s="3">
        <v>3</v>
      </c>
      <c r="Z1280" s="54">
        <v>77</v>
      </c>
      <c r="AA1280" s="54">
        <v>2012</v>
      </c>
      <c r="AB1280" s="54">
        <v>5</v>
      </c>
      <c r="AC1280" s="3">
        <v>75</v>
      </c>
      <c r="AD1280" s="3">
        <v>1991</v>
      </c>
      <c r="AE1280" s="3">
        <v>14</v>
      </c>
      <c r="AF1280" s="54">
        <v>73</v>
      </c>
      <c r="AG1280" s="54">
        <v>1995</v>
      </c>
      <c r="AH1280" s="54">
        <v>30</v>
      </c>
      <c r="AI1280" s="3">
        <v>62</v>
      </c>
      <c r="AJ1280" s="3">
        <v>2020</v>
      </c>
      <c r="AK1280" s="3">
        <v>7</v>
      </c>
      <c r="AL1280" s="54">
        <v>61.7</v>
      </c>
      <c r="AM1280" s="54">
        <v>2001</v>
      </c>
      <c r="AN1280" s="54">
        <v>2</v>
      </c>
      <c r="AO1280" s="3">
        <v>102</v>
      </c>
      <c r="AP1280" s="3">
        <v>1990</v>
      </c>
      <c r="AQ1280" s="3">
        <v>10</v>
      </c>
    </row>
    <row r="1281" spans="1:43" x14ac:dyDescent="0.25">
      <c r="A1281" s="3">
        <v>35080110</v>
      </c>
      <c r="B1281" s="3" t="s">
        <v>3867</v>
      </c>
      <c r="C1281" s="3">
        <v>5.0051388890000004</v>
      </c>
      <c r="D1281" s="3">
        <v>-73.258611110000004</v>
      </c>
      <c r="E1281" s="3">
        <v>2250</v>
      </c>
      <c r="F1281" s="3" t="s">
        <v>510</v>
      </c>
      <c r="G1281" s="3" t="s">
        <v>504</v>
      </c>
      <c r="H1281" s="54">
        <v>61.4</v>
      </c>
      <c r="I1281" s="54">
        <v>1995</v>
      </c>
      <c r="J1281" s="54">
        <v>18</v>
      </c>
      <c r="K1281" s="3">
        <v>63.3</v>
      </c>
      <c r="L1281" s="3">
        <v>1996</v>
      </c>
      <c r="M1281" s="3">
        <v>9</v>
      </c>
      <c r="N1281" s="54">
        <v>88</v>
      </c>
      <c r="O1281" s="54">
        <v>1998</v>
      </c>
      <c r="P1281" s="54">
        <v>5</v>
      </c>
      <c r="Q1281" s="3">
        <v>99.5</v>
      </c>
      <c r="R1281" s="3">
        <v>2005</v>
      </c>
      <c r="S1281" s="3">
        <v>9</v>
      </c>
      <c r="T1281" s="54">
        <v>120.6</v>
      </c>
      <c r="U1281" s="54">
        <v>2016</v>
      </c>
      <c r="V1281" s="54">
        <v>23</v>
      </c>
      <c r="W1281" s="3">
        <v>112.2</v>
      </c>
      <c r="X1281" s="3">
        <v>2014</v>
      </c>
      <c r="Y1281" s="3">
        <v>14</v>
      </c>
      <c r="Z1281" s="54">
        <v>118.8</v>
      </c>
      <c r="AA1281" s="54">
        <v>1997</v>
      </c>
      <c r="AB1281" s="54">
        <v>3</v>
      </c>
      <c r="AC1281" s="3">
        <v>110</v>
      </c>
      <c r="AD1281" s="3">
        <v>1984</v>
      </c>
      <c r="AE1281" s="3">
        <v>27</v>
      </c>
      <c r="AF1281" s="54">
        <v>120</v>
      </c>
      <c r="AG1281" s="54">
        <v>2011</v>
      </c>
      <c r="AH1281" s="54">
        <v>10</v>
      </c>
      <c r="AI1281" s="3">
        <v>80</v>
      </c>
      <c r="AJ1281" s="3">
        <v>2015</v>
      </c>
      <c r="AK1281" s="3">
        <v>18</v>
      </c>
      <c r="AL1281" s="54">
        <v>70</v>
      </c>
      <c r="AM1281" s="54">
        <v>2015</v>
      </c>
      <c r="AN1281" s="54">
        <v>2</v>
      </c>
      <c r="AO1281" s="3">
        <v>98.3</v>
      </c>
      <c r="AP1281" s="3">
        <v>1990</v>
      </c>
      <c r="AQ1281" s="3">
        <v>4</v>
      </c>
    </row>
    <row r="1282" spans="1:43" x14ac:dyDescent="0.25">
      <c r="A1282" s="3">
        <v>35085020</v>
      </c>
      <c r="B1282" s="3" t="s">
        <v>3868</v>
      </c>
      <c r="C1282" s="3">
        <v>5.3584166670000002</v>
      </c>
      <c r="D1282" s="3">
        <v>-73.203611109999997</v>
      </c>
      <c r="E1282" s="3">
        <v>2120</v>
      </c>
      <c r="F1282" s="3" t="s">
        <v>537</v>
      </c>
      <c r="G1282" s="3" t="s">
        <v>504</v>
      </c>
      <c r="H1282" s="54">
        <v>50.3</v>
      </c>
      <c r="I1282" s="54">
        <v>2018</v>
      </c>
      <c r="J1282" s="54">
        <v>5</v>
      </c>
      <c r="K1282" s="3">
        <v>48.8</v>
      </c>
      <c r="L1282" s="3">
        <v>2017</v>
      </c>
      <c r="M1282" s="3">
        <v>26</v>
      </c>
      <c r="N1282" s="54">
        <v>69.7</v>
      </c>
      <c r="O1282" s="54">
        <v>2022</v>
      </c>
      <c r="P1282" s="54">
        <v>26</v>
      </c>
      <c r="Q1282" s="3">
        <v>76.400000000000006</v>
      </c>
      <c r="R1282" s="3">
        <v>1982</v>
      </c>
      <c r="S1282" s="3">
        <v>8</v>
      </c>
      <c r="T1282" s="54">
        <v>116.8</v>
      </c>
      <c r="U1282" s="54">
        <v>2018</v>
      </c>
      <c r="V1282" s="54">
        <v>7</v>
      </c>
      <c r="W1282" s="3">
        <v>92.5</v>
      </c>
      <c r="X1282" s="3">
        <v>1995</v>
      </c>
      <c r="Y1282" s="3">
        <v>25</v>
      </c>
      <c r="Z1282" s="54">
        <v>73.599999999999994</v>
      </c>
      <c r="AA1282" s="54">
        <v>1997</v>
      </c>
      <c r="AB1282" s="54">
        <v>11</v>
      </c>
      <c r="AC1282" s="3">
        <v>105.5</v>
      </c>
      <c r="AD1282" s="3">
        <v>1978</v>
      </c>
      <c r="AE1282" s="3">
        <v>29</v>
      </c>
      <c r="AF1282" s="54">
        <v>76</v>
      </c>
      <c r="AG1282" s="54">
        <v>2019</v>
      </c>
      <c r="AH1282" s="54">
        <v>28</v>
      </c>
      <c r="AI1282" s="3">
        <v>77.400000000000006</v>
      </c>
      <c r="AJ1282" s="3">
        <v>2007</v>
      </c>
      <c r="AK1282" s="3">
        <v>8</v>
      </c>
      <c r="AL1282" s="54">
        <v>99.2</v>
      </c>
      <c r="AM1282" s="54">
        <v>2021</v>
      </c>
      <c r="AN1282" s="54">
        <v>8</v>
      </c>
      <c r="AO1282" s="3">
        <v>75.900000000000006</v>
      </c>
      <c r="AP1282" s="3">
        <v>2013</v>
      </c>
      <c r="AQ1282" s="3">
        <v>7</v>
      </c>
    </row>
    <row r="1283" spans="1:43" x14ac:dyDescent="0.25">
      <c r="A1283" s="3">
        <v>35085040</v>
      </c>
      <c r="B1283" s="3" t="s">
        <v>3869</v>
      </c>
      <c r="C1283" s="3">
        <v>5.1925555560000003</v>
      </c>
      <c r="D1283" s="3">
        <v>-73.144777779999998</v>
      </c>
      <c r="E1283" s="3">
        <v>1640</v>
      </c>
      <c r="F1283" s="3" t="s">
        <v>427</v>
      </c>
      <c r="G1283" s="3" t="s">
        <v>504</v>
      </c>
      <c r="H1283" s="54">
        <v>30</v>
      </c>
      <c r="I1283" s="54">
        <v>1993</v>
      </c>
      <c r="J1283" s="54">
        <v>5</v>
      </c>
      <c r="K1283" s="3">
        <v>30.8</v>
      </c>
      <c r="L1283" s="3">
        <v>1992</v>
      </c>
      <c r="M1283" s="3">
        <v>7</v>
      </c>
      <c r="N1283" s="54">
        <v>40.4</v>
      </c>
      <c r="O1283" s="54">
        <v>1985</v>
      </c>
      <c r="P1283" s="54">
        <v>31</v>
      </c>
      <c r="Q1283" s="3">
        <v>75.2</v>
      </c>
      <c r="R1283" s="3">
        <v>2016</v>
      </c>
      <c r="S1283" s="3">
        <v>28</v>
      </c>
      <c r="T1283" s="54">
        <v>65.400000000000006</v>
      </c>
      <c r="U1283" s="54">
        <v>2009</v>
      </c>
      <c r="V1283" s="54">
        <v>20</v>
      </c>
      <c r="W1283" s="3">
        <v>75.400000000000006</v>
      </c>
      <c r="X1283" s="3">
        <v>1995</v>
      </c>
      <c r="Y1283" s="3">
        <v>22</v>
      </c>
      <c r="Z1283" s="54">
        <v>69</v>
      </c>
      <c r="AA1283" s="54">
        <v>2016</v>
      </c>
      <c r="AB1283" s="54">
        <v>27</v>
      </c>
      <c r="AC1283" s="3">
        <v>90.4</v>
      </c>
      <c r="AD1283" s="3">
        <v>1993</v>
      </c>
      <c r="AE1283" s="3">
        <v>12</v>
      </c>
      <c r="AF1283" s="54">
        <v>81.599999999999994</v>
      </c>
      <c r="AG1283" s="54">
        <v>1993</v>
      </c>
      <c r="AH1283" s="54">
        <v>2</v>
      </c>
      <c r="AI1283" s="3">
        <v>56.2</v>
      </c>
      <c r="AJ1283" s="3">
        <v>2019</v>
      </c>
      <c r="AK1283" s="3">
        <v>3</v>
      </c>
      <c r="AL1283" s="54">
        <v>61</v>
      </c>
      <c r="AM1283" s="54">
        <v>2003</v>
      </c>
      <c r="AN1283" s="54">
        <v>9</v>
      </c>
      <c r="AO1283" s="3">
        <v>47.8</v>
      </c>
      <c r="AP1283" s="3">
        <v>2001</v>
      </c>
      <c r="AQ1283" s="3">
        <v>18</v>
      </c>
    </row>
    <row r="1284" spans="1:43" x14ac:dyDescent="0.25">
      <c r="A1284" s="3">
        <v>35085050</v>
      </c>
      <c r="B1284" s="3" t="s">
        <v>3870</v>
      </c>
      <c r="C1284" s="3">
        <v>5.0345000000000004</v>
      </c>
      <c r="D1284" s="3">
        <v>-73.103666669999996</v>
      </c>
      <c r="E1284" s="3">
        <v>1300</v>
      </c>
      <c r="F1284" s="3" t="s">
        <v>570</v>
      </c>
      <c r="G1284" s="3" t="s">
        <v>504</v>
      </c>
      <c r="H1284" s="54">
        <v>83.2</v>
      </c>
      <c r="I1284" s="54">
        <v>2025</v>
      </c>
      <c r="J1284" s="54">
        <v>10</v>
      </c>
      <c r="K1284" s="3">
        <v>56.6</v>
      </c>
      <c r="L1284" s="3">
        <v>2022</v>
      </c>
      <c r="M1284" s="3">
        <v>4</v>
      </c>
      <c r="N1284" s="54">
        <v>79</v>
      </c>
      <c r="O1284" s="54">
        <v>1987</v>
      </c>
      <c r="P1284" s="54">
        <v>15</v>
      </c>
      <c r="Q1284" s="3">
        <v>137.30000000000001</v>
      </c>
      <c r="R1284" s="3">
        <v>2016</v>
      </c>
      <c r="S1284" s="3">
        <v>28</v>
      </c>
      <c r="T1284" s="54">
        <v>134</v>
      </c>
      <c r="U1284" s="54">
        <v>2002</v>
      </c>
      <c r="V1284" s="54">
        <v>12</v>
      </c>
      <c r="W1284" s="3">
        <v>125</v>
      </c>
      <c r="X1284" s="3">
        <v>1995</v>
      </c>
      <c r="Y1284" s="3">
        <v>21</v>
      </c>
      <c r="Z1284" s="54">
        <v>102.7</v>
      </c>
      <c r="AA1284" s="54">
        <v>1998</v>
      </c>
      <c r="AB1284" s="54">
        <v>13</v>
      </c>
      <c r="AC1284" s="3">
        <v>127.6</v>
      </c>
      <c r="AD1284" s="3">
        <v>2007</v>
      </c>
      <c r="AE1284" s="3">
        <v>19</v>
      </c>
      <c r="AF1284" s="54">
        <v>88</v>
      </c>
      <c r="AG1284" s="54">
        <v>1995</v>
      </c>
      <c r="AH1284" s="54">
        <v>29</v>
      </c>
      <c r="AI1284" s="3">
        <v>78.5</v>
      </c>
      <c r="AJ1284" s="3">
        <v>2019</v>
      </c>
      <c r="AK1284" s="3">
        <v>3</v>
      </c>
      <c r="AL1284" s="54">
        <v>110.4</v>
      </c>
      <c r="AM1284" s="54">
        <v>2010</v>
      </c>
      <c r="AN1284" s="54">
        <v>16</v>
      </c>
      <c r="AO1284" s="3">
        <v>52.5</v>
      </c>
      <c r="AP1284" s="3">
        <v>2023</v>
      </c>
      <c r="AQ1284" s="3">
        <v>30</v>
      </c>
    </row>
    <row r="1285" spans="1:43" x14ac:dyDescent="0.25">
      <c r="A1285" s="3">
        <v>35090050</v>
      </c>
      <c r="B1285" s="3" t="s">
        <v>3871</v>
      </c>
      <c r="C1285" s="3">
        <v>5.0034999999999998</v>
      </c>
      <c r="D1285" s="3">
        <v>-73.049722220000007</v>
      </c>
      <c r="E1285" s="3">
        <v>1200</v>
      </c>
      <c r="F1285" s="3" t="s">
        <v>570</v>
      </c>
      <c r="G1285" s="3" t="s">
        <v>504</v>
      </c>
      <c r="H1285" s="54">
        <v>89.7</v>
      </c>
      <c r="I1285" s="54">
        <v>1995</v>
      </c>
      <c r="J1285" s="54">
        <v>19</v>
      </c>
      <c r="K1285" s="3">
        <v>75</v>
      </c>
      <c r="L1285" s="3">
        <v>2022</v>
      </c>
      <c r="M1285" s="3">
        <v>4</v>
      </c>
      <c r="N1285" s="54">
        <v>87</v>
      </c>
      <c r="O1285" s="54">
        <v>2005</v>
      </c>
      <c r="P1285" s="54">
        <v>23</v>
      </c>
      <c r="Q1285" s="3">
        <v>140</v>
      </c>
      <c r="R1285" s="3">
        <v>2016</v>
      </c>
      <c r="S1285" s="3">
        <v>28</v>
      </c>
      <c r="T1285" s="54">
        <v>138</v>
      </c>
      <c r="U1285" s="54">
        <v>2002</v>
      </c>
      <c r="V1285" s="54">
        <v>12</v>
      </c>
      <c r="W1285" s="3">
        <v>143</v>
      </c>
      <c r="X1285" s="3">
        <v>1986</v>
      </c>
      <c r="Y1285" s="3">
        <v>29</v>
      </c>
      <c r="Z1285" s="54">
        <v>199.5</v>
      </c>
      <c r="AA1285" s="54">
        <v>1993</v>
      </c>
      <c r="AB1285" s="54">
        <v>17</v>
      </c>
      <c r="AC1285" s="3">
        <v>140</v>
      </c>
      <c r="AD1285" s="3">
        <v>2007</v>
      </c>
      <c r="AE1285" s="3">
        <v>19</v>
      </c>
      <c r="AF1285" s="54">
        <v>135</v>
      </c>
      <c r="AG1285" s="54">
        <v>2022</v>
      </c>
      <c r="AH1285" s="54">
        <v>8</v>
      </c>
      <c r="AI1285" s="3">
        <v>103.5</v>
      </c>
      <c r="AJ1285" s="3">
        <v>1993</v>
      </c>
      <c r="AK1285" s="3">
        <v>6</v>
      </c>
      <c r="AL1285" s="54">
        <v>128.5</v>
      </c>
      <c r="AM1285" s="54">
        <v>2010</v>
      </c>
      <c r="AN1285" s="54">
        <v>16</v>
      </c>
      <c r="AO1285" s="3">
        <v>82.5</v>
      </c>
      <c r="AP1285" s="3">
        <v>2014</v>
      </c>
      <c r="AQ1285" s="3">
        <v>2</v>
      </c>
    </row>
    <row r="1286" spans="1:43" x14ac:dyDescent="0.25">
      <c r="A1286" s="3">
        <v>35090060</v>
      </c>
      <c r="B1286" s="3" t="s">
        <v>3872</v>
      </c>
      <c r="C1286" s="3">
        <v>5.2833333329999999</v>
      </c>
      <c r="D1286" s="3">
        <v>-72.983333329999994</v>
      </c>
      <c r="E1286" s="3">
        <v>1725</v>
      </c>
      <c r="F1286" s="3" t="s">
        <v>1434</v>
      </c>
      <c r="G1286" s="3" t="s">
        <v>504</v>
      </c>
      <c r="H1286" s="54">
        <v>51.7</v>
      </c>
      <c r="I1286" s="54">
        <v>1993</v>
      </c>
      <c r="J1286" s="54">
        <v>28</v>
      </c>
      <c r="K1286" s="3">
        <v>54.9</v>
      </c>
      <c r="L1286" s="3">
        <v>1992</v>
      </c>
      <c r="M1286" s="3">
        <v>7</v>
      </c>
      <c r="N1286" s="54">
        <v>96.7</v>
      </c>
      <c r="O1286" s="54">
        <v>1996</v>
      </c>
      <c r="P1286" s="54">
        <v>26</v>
      </c>
      <c r="Q1286" s="3">
        <v>72.3</v>
      </c>
      <c r="R1286" s="3">
        <v>2021</v>
      </c>
      <c r="S1286" s="3">
        <v>29</v>
      </c>
      <c r="T1286" s="54">
        <v>67</v>
      </c>
      <c r="U1286" s="54">
        <v>1989</v>
      </c>
      <c r="V1286" s="54">
        <v>5</v>
      </c>
      <c r="W1286" s="3">
        <v>91.7</v>
      </c>
      <c r="X1286" s="3">
        <v>2024</v>
      </c>
      <c r="Y1286" s="3">
        <v>3</v>
      </c>
      <c r="Z1286" s="54">
        <v>90</v>
      </c>
      <c r="AA1286" s="54">
        <v>1984</v>
      </c>
      <c r="AB1286" s="54">
        <v>25</v>
      </c>
      <c r="AC1286" s="3">
        <v>72.400000000000006</v>
      </c>
      <c r="AD1286" s="3">
        <v>1985</v>
      </c>
      <c r="AE1286" s="3">
        <v>9</v>
      </c>
      <c r="AF1286" s="54">
        <v>84.2</v>
      </c>
      <c r="AG1286" s="54">
        <v>2022</v>
      </c>
      <c r="AH1286" s="54">
        <v>16</v>
      </c>
      <c r="AI1286" s="3">
        <v>78.2</v>
      </c>
      <c r="AJ1286" s="3">
        <v>1986</v>
      </c>
      <c r="AK1286" s="3">
        <v>24</v>
      </c>
      <c r="AL1286" s="54">
        <v>69.2</v>
      </c>
      <c r="AM1286" s="54">
        <v>2018</v>
      </c>
      <c r="AN1286" s="54">
        <v>16</v>
      </c>
      <c r="AO1286" s="3">
        <v>81</v>
      </c>
      <c r="AP1286" s="3">
        <v>2013</v>
      </c>
      <c r="AQ1286" s="3">
        <v>27</v>
      </c>
    </row>
    <row r="1287" spans="1:43" x14ac:dyDescent="0.25">
      <c r="A1287" s="3">
        <v>35090070</v>
      </c>
      <c r="B1287" s="3" t="s">
        <v>3873</v>
      </c>
      <c r="C1287" s="3">
        <v>5.3666666669999996</v>
      </c>
      <c r="D1287" s="3">
        <v>-72.916666669999998</v>
      </c>
      <c r="E1287" s="3">
        <v>2575</v>
      </c>
      <c r="F1287" s="3" t="s">
        <v>1434</v>
      </c>
      <c r="G1287" s="3" t="s">
        <v>504</v>
      </c>
      <c r="H1287" s="54">
        <v>17</v>
      </c>
      <c r="I1287" s="54">
        <v>2018</v>
      </c>
      <c r="J1287" s="54">
        <v>2</v>
      </c>
      <c r="K1287" s="3">
        <v>31</v>
      </c>
      <c r="L1287" s="3">
        <v>2021</v>
      </c>
      <c r="M1287" s="3">
        <v>10</v>
      </c>
      <c r="N1287" s="54">
        <v>50.2</v>
      </c>
      <c r="O1287" s="54">
        <v>2017</v>
      </c>
      <c r="P1287" s="54">
        <v>5</v>
      </c>
      <c r="Q1287" s="3">
        <v>62</v>
      </c>
      <c r="R1287" s="3">
        <v>2011</v>
      </c>
      <c r="S1287" s="3">
        <v>27</v>
      </c>
      <c r="T1287" s="54">
        <v>82</v>
      </c>
      <c r="U1287" s="54">
        <v>2014</v>
      </c>
      <c r="V1287" s="54">
        <v>26</v>
      </c>
      <c r="W1287" s="3">
        <v>62.5</v>
      </c>
      <c r="X1287" s="3">
        <v>1994</v>
      </c>
      <c r="Y1287" s="3">
        <v>28</v>
      </c>
      <c r="Z1287" s="54">
        <v>80.5</v>
      </c>
      <c r="AA1287" s="54">
        <v>1992</v>
      </c>
      <c r="AB1287" s="54">
        <v>8</v>
      </c>
      <c r="AC1287" s="3">
        <v>49</v>
      </c>
      <c r="AD1287" s="3">
        <v>2002</v>
      </c>
      <c r="AE1287" s="3">
        <v>14</v>
      </c>
      <c r="AF1287" s="54">
        <v>70.2</v>
      </c>
      <c r="AG1287" s="54">
        <v>1993</v>
      </c>
      <c r="AH1287" s="54">
        <v>26</v>
      </c>
      <c r="AI1287" s="3">
        <v>60</v>
      </c>
      <c r="AJ1287" s="3">
        <v>2020</v>
      </c>
      <c r="AK1287" s="3">
        <v>8</v>
      </c>
      <c r="AL1287" s="54">
        <v>50</v>
      </c>
      <c r="AM1287" s="54">
        <v>2021</v>
      </c>
      <c r="AN1287" s="54">
        <v>2</v>
      </c>
      <c r="AO1287" s="3">
        <v>39</v>
      </c>
      <c r="AP1287" s="3">
        <v>2015</v>
      </c>
      <c r="AQ1287" s="3">
        <v>4</v>
      </c>
    </row>
    <row r="1288" spans="1:43" x14ac:dyDescent="0.25">
      <c r="A1288" s="3">
        <v>35090110</v>
      </c>
      <c r="B1288" s="3" t="s">
        <v>3874</v>
      </c>
      <c r="C1288" s="3">
        <v>4.7557700000000001</v>
      </c>
      <c r="D1288" s="3">
        <v>-73.002430000000004</v>
      </c>
      <c r="E1288" s="3">
        <v>327</v>
      </c>
      <c r="F1288" s="3" t="s">
        <v>118</v>
      </c>
      <c r="G1288" s="3" t="s">
        <v>291</v>
      </c>
      <c r="H1288" s="54">
        <v>58</v>
      </c>
      <c r="I1288" s="54">
        <v>2015</v>
      </c>
      <c r="J1288" s="54">
        <v>22</v>
      </c>
      <c r="K1288" s="3">
        <v>80</v>
      </c>
      <c r="L1288" s="3">
        <v>1996</v>
      </c>
      <c r="M1288" s="3">
        <v>13</v>
      </c>
      <c r="N1288" s="54">
        <v>120</v>
      </c>
      <c r="O1288" s="54">
        <v>2017</v>
      </c>
      <c r="P1288" s="54">
        <v>22</v>
      </c>
      <c r="Q1288" s="3">
        <v>148</v>
      </c>
      <c r="R1288" s="3">
        <v>2021</v>
      </c>
      <c r="S1288" s="3">
        <v>4</v>
      </c>
      <c r="T1288" s="54">
        <v>135</v>
      </c>
      <c r="U1288" s="54">
        <v>2000</v>
      </c>
      <c r="V1288" s="54">
        <v>9</v>
      </c>
      <c r="W1288" s="3">
        <v>168</v>
      </c>
      <c r="X1288" s="3">
        <v>2013</v>
      </c>
      <c r="Y1288" s="3">
        <v>3</v>
      </c>
      <c r="Z1288" s="54">
        <v>153</v>
      </c>
      <c r="AA1288" s="54">
        <v>2005</v>
      </c>
      <c r="AB1288" s="54">
        <v>31</v>
      </c>
      <c r="AC1288" s="3">
        <v>211</v>
      </c>
      <c r="AD1288" s="3">
        <v>2005</v>
      </c>
      <c r="AE1288" s="3">
        <v>2</v>
      </c>
      <c r="AF1288" s="54">
        <v>157</v>
      </c>
      <c r="AG1288" s="54">
        <v>2012</v>
      </c>
      <c r="AH1288" s="54">
        <v>26</v>
      </c>
      <c r="AI1288" s="3">
        <v>143</v>
      </c>
      <c r="AJ1288" s="3">
        <v>2017</v>
      </c>
      <c r="AK1288" s="3">
        <v>28</v>
      </c>
      <c r="AL1288" s="54">
        <v>138</v>
      </c>
      <c r="AM1288" s="54">
        <v>1998</v>
      </c>
      <c r="AN1288" s="54">
        <v>5</v>
      </c>
      <c r="AO1288" s="3">
        <v>134</v>
      </c>
      <c r="AP1288" s="3">
        <v>2003</v>
      </c>
      <c r="AQ1288" s="3">
        <v>4</v>
      </c>
    </row>
    <row r="1289" spans="1:43" x14ac:dyDescent="0.25">
      <c r="A1289" s="3">
        <v>35095030</v>
      </c>
      <c r="B1289" s="3" t="s">
        <v>3875</v>
      </c>
      <c r="C1289" s="3">
        <v>5.5749138890000003</v>
      </c>
      <c r="D1289" s="3">
        <v>-72.947694440000006</v>
      </c>
      <c r="E1289" s="3">
        <v>30</v>
      </c>
      <c r="F1289" s="3" t="s">
        <v>2472</v>
      </c>
      <c r="G1289" s="3" t="s">
        <v>504</v>
      </c>
      <c r="H1289" s="54">
        <v>42.2</v>
      </c>
      <c r="I1289" s="54">
        <v>1996</v>
      </c>
      <c r="J1289" s="54">
        <v>17</v>
      </c>
      <c r="K1289" s="3">
        <v>35.700000000000003</v>
      </c>
      <c r="L1289" s="3">
        <v>2005</v>
      </c>
      <c r="M1289" s="3">
        <v>11</v>
      </c>
      <c r="N1289" s="54">
        <v>46.6</v>
      </c>
      <c r="O1289" s="54">
        <v>1999</v>
      </c>
      <c r="P1289" s="54">
        <v>21</v>
      </c>
      <c r="Q1289" s="3">
        <v>56.1</v>
      </c>
      <c r="R1289" s="3">
        <v>1981</v>
      </c>
      <c r="S1289" s="3">
        <v>16</v>
      </c>
      <c r="T1289" s="54">
        <v>44.9</v>
      </c>
      <c r="U1289" s="54">
        <v>1991</v>
      </c>
      <c r="V1289" s="54">
        <v>21</v>
      </c>
      <c r="W1289" s="3">
        <v>35.6</v>
      </c>
      <c r="X1289" s="3">
        <v>1989</v>
      </c>
      <c r="Y1289" s="3">
        <v>4</v>
      </c>
      <c r="Z1289" s="54">
        <v>37.4</v>
      </c>
      <c r="AA1289" s="54">
        <v>1971</v>
      </c>
      <c r="AB1289" s="54">
        <v>12</v>
      </c>
      <c r="AC1289" s="3">
        <v>55.6</v>
      </c>
      <c r="AD1289" s="3">
        <v>2009</v>
      </c>
      <c r="AE1289" s="3">
        <v>7</v>
      </c>
      <c r="AF1289" s="54">
        <v>33.4</v>
      </c>
      <c r="AG1289" s="54">
        <v>1994</v>
      </c>
      <c r="AH1289" s="54">
        <v>23</v>
      </c>
      <c r="AI1289" s="3">
        <v>43.4</v>
      </c>
      <c r="AJ1289" s="3">
        <v>1995</v>
      </c>
      <c r="AK1289" s="3">
        <v>9</v>
      </c>
      <c r="AL1289" s="54">
        <v>160</v>
      </c>
      <c r="AM1289" s="54">
        <v>2004</v>
      </c>
      <c r="AN1289" s="54">
        <v>6</v>
      </c>
      <c r="AO1289" s="3">
        <v>46</v>
      </c>
      <c r="AP1289" s="3">
        <v>1995</v>
      </c>
      <c r="AQ1289" s="3">
        <v>5</v>
      </c>
    </row>
    <row r="1290" spans="1:43" x14ac:dyDescent="0.25">
      <c r="A1290" s="3">
        <v>35097220</v>
      </c>
      <c r="B1290" s="3" t="s">
        <v>3876</v>
      </c>
      <c r="C1290" s="3">
        <v>5.516666667</v>
      </c>
      <c r="D1290" s="3">
        <v>-72.883333329999999</v>
      </c>
      <c r="E1290" s="3">
        <v>335</v>
      </c>
      <c r="F1290" s="3" t="s">
        <v>1434</v>
      </c>
      <c r="G1290" s="3" t="s">
        <v>504</v>
      </c>
      <c r="H1290" s="54">
        <v>19</v>
      </c>
      <c r="I1290" s="54">
        <v>1972</v>
      </c>
      <c r="J1290" s="54">
        <v>18</v>
      </c>
      <c r="K1290" s="3">
        <v>12</v>
      </c>
      <c r="L1290" s="3">
        <v>1960</v>
      </c>
      <c r="M1290" s="3">
        <v>13</v>
      </c>
      <c r="N1290" s="54">
        <v>27</v>
      </c>
      <c r="O1290" s="54">
        <v>1971</v>
      </c>
      <c r="P1290" s="54">
        <v>30</v>
      </c>
      <c r="Q1290" s="3">
        <v>41</v>
      </c>
      <c r="R1290" s="3">
        <v>1968</v>
      </c>
      <c r="S1290" s="3">
        <v>24</v>
      </c>
      <c r="T1290" s="54">
        <v>42</v>
      </c>
      <c r="U1290" s="54">
        <v>1962</v>
      </c>
      <c r="V1290" s="54">
        <v>23</v>
      </c>
      <c r="W1290" s="3">
        <v>30</v>
      </c>
      <c r="X1290" s="3">
        <v>1966</v>
      </c>
      <c r="Y1290" s="3">
        <v>2</v>
      </c>
      <c r="Z1290" s="54">
        <v>42</v>
      </c>
      <c r="AA1290" s="54">
        <v>1971</v>
      </c>
      <c r="AB1290" s="54">
        <v>12</v>
      </c>
      <c r="AC1290" s="3">
        <v>25</v>
      </c>
      <c r="AD1290" s="3">
        <v>1959</v>
      </c>
      <c r="AE1290" s="3">
        <v>27</v>
      </c>
      <c r="AF1290" s="54">
        <v>37</v>
      </c>
      <c r="AG1290" s="54">
        <v>1971</v>
      </c>
      <c r="AH1290" s="54">
        <v>15</v>
      </c>
      <c r="AI1290" s="3">
        <v>45</v>
      </c>
      <c r="AJ1290" s="3">
        <v>1962</v>
      </c>
      <c r="AK1290" s="3">
        <v>7</v>
      </c>
      <c r="AL1290" s="54">
        <v>52</v>
      </c>
      <c r="AM1290" s="54">
        <v>1963</v>
      </c>
      <c r="AN1290" s="54">
        <v>14</v>
      </c>
      <c r="AO1290" s="3">
        <v>32</v>
      </c>
      <c r="AP1290" s="3">
        <v>1960</v>
      </c>
      <c r="AQ1290" s="3">
        <v>1</v>
      </c>
    </row>
    <row r="1291" spans="1:43" x14ac:dyDescent="0.25">
      <c r="A1291" s="3">
        <v>35100020</v>
      </c>
      <c r="B1291" s="3" t="s">
        <v>3877</v>
      </c>
      <c r="C1291" s="3">
        <v>4.281155</v>
      </c>
      <c r="D1291" s="3">
        <v>-72.79365</v>
      </c>
      <c r="E1291" s="3">
        <v>165</v>
      </c>
      <c r="F1291" s="3" t="s">
        <v>299</v>
      </c>
      <c r="G1291" s="3" t="s">
        <v>95</v>
      </c>
      <c r="H1291" s="54">
        <v>90</v>
      </c>
      <c r="I1291" s="54">
        <v>1978</v>
      </c>
      <c r="J1291" s="54">
        <v>31</v>
      </c>
      <c r="K1291" s="3">
        <v>79</v>
      </c>
      <c r="L1291" s="3">
        <v>1981</v>
      </c>
      <c r="M1291" s="3">
        <v>21</v>
      </c>
      <c r="N1291" s="54">
        <v>113</v>
      </c>
      <c r="O1291" s="54">
        <v>2000</v>
      </c>
      <c r="P1291" s="54">
        <v>24</v>
      </c>
      <c r="Q1291" s="3">
        <v>136</v>
      </c>
      <c r="R1291" s="3">
        <v>1976</v>
      </c>
      <c r="S1291" s="3">
        <v>16</v>
      </c>
      <c r="T1291" s="54">
        <v>144</v>
      </c>
      <c r="U1291" s="54">
        <v>1977</v>
      </c>
      <c r="V1291" s="54">
        <v>28</v>
      </c>
      <c r="W1291" s="3">
        <v>139</v>
      </c>
      <c r="X1291" s="3">
        <v>1981</v>
      </c>
      <c r="Y1291" s="3">
        <v>20</v>
      </c>
      <c r="Z1291" s="54">
        <v>134</v>
      </c>
      <c r="AA1291" s="54">
        <v>2000</v>
      </c>
      <c r="AB1291" s="54">
        <v>13</v>
      </c>
      <c r="AC1291" s="3">
        <v>198.4</v>
      </c>
      <c r="AD1291" s="3">
        <v>2019</v>
      </c>
      <c r="AE1291" s="3">
        <v>22</v>
      </c>
      <c r="AF1291" s="54">
        <v>150</v>
      </c>
      <c r="AG1291" s="54">
        <v>1987</v>
      </c>
      <c r="AH1291" s="54">
        <v>9</v>
      </c>
      <c r="AI1291" s="3">
        <v>147</v>
      </c>
      <c r="AJ1291" s="3">
        <v>1982</v>
      </c>
      <c r="AK1291" s="3">
        <v>9</v>
      </c>
      <c r="AL1291" s="54">
        <v>135</v>
      </c>
      <c r="AM1291" s="54">
        <v>1978</v>
      </c>
      <c r="AN1291" s="54">
        <v>10</v>
      </c>
      <c r="AO1291" s="3">
        <v>97</v>
      </c>
      <c r="AP1291" s="3">
        <v>1981</v>
      </c>
      <c r="AQ1291" s="3">
        <v>25</v>
      </c>
    </row>
    <row r="1292" spans="1:43" x14ac:dyDescent="0.25">
      <c r="A1292" s="3">
        <v>35105050</v>
      </c>
      <c r="B1292" s="3" t="s">
        <v>3878</v>
      </c>
      <c r="C1292" s="3">
        <v>4.4686500000000002</v>
      </c>
      <c r="D1292" s="3">
        <v>-72.953639999999993</v>
      </c>
      <c r="E1292" s="3">
        <v>199</v>
      </c>
      <c r="F1292" s="3" t="s">
        <v>318</v>
      </c>
      <c r="G1292" s="3" t="s">
        <v>95</v>
      </c>
      <c r="H1292" s="54">
        <v>57</v>
      </c>
      <c r="I1292" s="54">
        <v>2025</v>
      </c>
      <c r="J1292" s="54">
        <v>6</v>
      </c>
      <c r="K1292" s="3">
        <v>45</v>
      </c>
      <c r="L1292" s="3">
        <v>1998</v>
      </c>
      <c r="M1292" s="3">
        <v>8</v>
      </c>
      <c r="N1292" s="54">
        <v>140</v>
      </c>
      <c r="O1292" s="54">
        <v>2000</v>
      </c>
      <c r="P1292" s="54">
        <v>23</v>
      </c>
      <c r="Q1292" s="3">
        <v>129</v>
      </c>
      <c r="R1292" s="3">
        <v>2012</v>
      </c>
      <c r="S1292" s="3">
        <v>11</v>
      </c>
      <c r="T1292" s="54">
        <v>172</v>
      </c>
      <c r="U1292" s="54">
        <v>2005</v>
      </c>
      <c r="V1292" s="54">
        <v>22</v>
      </c>
      <c r="W1292" s="3">
        <v>132</v>
      </c>
      <c r="X1292" s="3">
        <v>1995</v>
      </c>
      <c r="Y1292" s="3">
        <v>19</v>
      </c>
      <c r="Z1292" s="54">
        <v>145</v>
      </c>
      <c r="AA1292" s="54">
        <v>2024</v>
      </c>
      <c r="AB1292" s="54">
        <v>27</v>
      </c>
      <c r="AC1292" s="3">
        <v>135</v>
      </c>
      <c r="AD1292" s="3">
        <v>1996</v>
      </c>
      <c r="AE1292" s="3">
        <v>18</v>
      </c>
      <c r="AF1292" s="54">
        <v>160</v>
      </c>
      <c r="AG1292" s="54">
        <v>2001</v>
      </c>
      <c r="AH1292" s="54">
        <v>3</v>
      </c>
      <c r="AI1292" s="3">
        <v>160</v>
      </c>
      <c r="AJ1292" s="3">
        <v>1999</v>
      </c>
      <c r="AK1292" s="3">
        <v>2</v>
      </c>
      <c r="AL1292" s="54">
        <v>171</v>
      </c>
      <c r="AM1292" s="54">
        <v>2005</v>
      </c>
      <c r="AN1292" s="54">
        <v>15</v>
      </c>
      <c r="AO1292" s="3">
        <v>95</v>
      </c>
      <c r="AP1292" s="3">
        <v>2001</v>
      </c>
      <c r="AQ1292" s="3">
        <v>25</v>
      </c>
    </row>
    <row r="1293" spans="1:43" x14ac:dyDescent="0.25">
      <c r="A1293" s="3">
        <v>35120010</v>
      </c>
      <c r="B1293" s="3" t="s">
        <v>3879</v>
      </c>
      <c r="C1293" s="3">
        <v>4.306025</v>
      </c>
      <c r="D1293" s="3">
        <v>-72.078711999999996</v>
      </c>
      <c r="E1293" s="3">
        <v>154</v>
      </c>
      <c r="F1293" s="3" t="s">
        <v>2044</v>
      </c>
      <c r="G1293" s="3" t="s">
        <v>95</v>
      </c>
      <c r="H1293" s="54">
        <v>82</v>
      </c>
      <c r="I1293" s="54">
        <v>2025</v>
      </c>
      <c r="J1293" s="54">
        <v>4</v>
      </c>
      <c r="K1293" s="3">
        <v>98</v>
      </c>
      <c r="L1293" s="3">
        <v>2024</v>
      </c>
      <c r="M1293" s="3">
        <v>1</v>
      </c>
      <c r="N1293" s="54">
        <v>136</v>
      </c>
      <c r="O1293" s="54">
        <v>2000</v>
      </c>
      <c r="P1293" s="54">
        <v>24</v>
      </c>
      <c r="Q1293" s="3">
        <v>150</v>
      </c>
      <c r="R1293" s="3">
        <v>1967</v>
      </c>
      <c r="S1293" s="3">
        <v>20</v>
      </c>
      <c r="T1293" s="54">
        <v>130</v>
      </c>
      <c r="U1293" s="54">
        <v>2006</v>
      </c>
      <c r="V1293" s="54">
        <v>9</v>
      </c>
      <c r="W1293" s="3">
        <v>136</v>
      </c>
      <c r="X1293" s="3">
        <v>1989</v>
      </c>
      <c r="Y1293" s="3">
        <v>23</v>
      </c>
      <c r="Z1293" s="54">
        <v>120</v>
      </c>
      <c r="AA1293" s="54">
        <v>1982</v>
      </c>
      <c r="AB1293" s="54">
        <v>18</v>
      </c>
      <c r="AC1293" s="3">
        <v>120</v>
      </c>
      <c r="AD1293" s="3">
        <v>2009</v>
      </c>
      <c r="AE1293" s="3">
        <v>25</v>
      </c>
      <c r="AF1293" s="54">
        <v>132</v>
      </c>
      <c r="AG1293" s="54">
        <v>2001</v>
      </c>
      <c r="AH1293" s="54">
        <v>17</v>
      </c>
      <c r="AI1293" s="3">
        <v>150</v>
      </c>
      <c r="AJ1293" s="3">
        <v>1977</v>
      </c>
      <c r="AK1293" s="3">
        <v>19</v>
      </c>
      <c r="AL1293" s="54">
        <v>140</v>
      </c>
      <c r="AM1293" s="54">
        <v>1995</v>
      </c>
      <c r="AN1293" s="54">
        <v>4</v>
      </c>
      <c r="AO1293" s="3">
        <v>116</v>
      </c>
      <c r="AP1293" s="3">
        <v>2011</v>
      </c>
      <c r="AQ1293" s="3">
        <v>6</v>
      </c>
    </row>
    <row r="1294" spans="1:43" x14ac:dyDescent="0.25">
      <c r="A1294" s="3">
        <v>35125010</v>
      </c>
      <c r="B1294" s="3" t="s">
        <v>3880</v>
      </c>
      <c r="C1294" s="3">
        <v>4.3698889000000003</v>
      </c>
      <c r="D1294" s="3">
        <v>-72.227063799999996</v>
      </c>
      <c r="E1294" s="3">
        <v>178</v>
      </c>
      <c r="F1294" s="3" t="s">
        <v>302</v>
      </c>
      <c r="G1294" s="3" t="s">
        <v>95</v>
      </c>
      <c r="H1294" s="54">
        <v>85</v>
      </c>
      <c r="I1294" s="54">
        <v>2015</v>
      </c>
      <c r="J1294" s="54">
        <v>22</v>
      </c>
      <c r="K1294" s="3">
        <v>90</v>
      </c>
      <c r="L1294" s="3">
        <v>1999</v>
      </c>
      <c r="M1294" s="3">
        <v>14</v>
      </c>
      <c r="N1294" s="54">
        <v>120</v>
      </c>
      <c r="O1294" s="54">
        <v>2007</v>
      </c>
      <c r="P1294" s="54">
        <v>24</v>
      </c>
      <c r="Q1294" s="3">
        <v>127.3</v>
      </c>
      <c r="R1294" s="3">
        <v>1980</v>
      </c>
      <c r="S1294" s="3">
        <v>23</v>
      </c>
      <c r="T1294" s="54">
        <v>153.5</v>
      </c>
      <c r="U1294" s="54">
        <v>1991</v>
      </c>
      <c r="V1294" s="54">
        <v>11</v>
      </c>
      <c r="W1294" s="3">
        <v>130</v>
      </c>
      <c r="X1294" s="3">
        <v>2009</v>
      </c>
      <c r="Y1294" s="3">
        <v>12</v>
      </c>
      <c r="Z1294" s="54">
        <v>136.19999999999999</v>
      </c>
      <c r="AA1294" s="54">
        <v>1977</v>
      </c>
      <c r="AB1294" s="54">
        <v>9</v>
      </c>
      <c r="AC1294" s="3">
        <v>110</v>
      </c>
      <c r="AD1294" s="3">
        <v>2005</v>
      </c>
      <c r="AE1294" s="3">
        <v>3</v>
      </c>
      <c r="AF1294" s="54">
        <v>144.19999999999999</v>
      </c>
      <c r="AG1294" s="54">
        <v>1988</v>
      </c>
      <c r="AH1294" s="54">
        <v>11</v>
      </c>
      <c r="AI1294" s="3">
        <v>183.6</v>
      </c>
      <c r="AJ1294" s="3">
        <v>1979</v>
      </c>
      <c r="AK1294" s="3">
        <v>5</v>
      </c>
      <c r="AL1294" s="54">
        <v>90.3</v>
      </c>
      <c r="AM1294" s="54">
        <v>1977</v>
      </c>
      <c r="AN1294" s="54">
        <v>8</v>
      </c>
      <c r="AO1294" s="3">
        <v>68</v>
      </c>
      <c r="AP1294" s="3">
        <v>2024</v>
      </c>
      <c r="AQ1294" s="3">
        <v>28</v>
      </c>
    </row>
    <row r="1295" spans="1:43" x14ac:dyDescent="0.25">
      <c r="A1295" s="3">
        <v>35130010</v>
      </c>
      <c r="B1295" s="3" t="s">
        <v>3881</v>
      </c>
      <c r="C1295" s="3">
        <v>3.956083333</v>
      </c>
      <c r="D1295" s="3">
        <v>-72.765722220000001</v>
      </c>
      <c r="E1295" s="3">
        <v>244</v>
      </c>
      <c r="F1295" s="3" t="s">
        <v>302</v>
      </c>
      <c r="G1295" s="3" t="s">
        <v>95</v>
      </c>
      <c r="H1295" s="54">
        <v>95</v>
      </c>
      <c r="I1295" s="54">
        <v>1984</v>
      </c>
      <c r="J1295" s="54">
        <v>19</v>
      </c>
      <c r="K1295" s="3">
        <v>76</v>
      </c>
      <c r="L1295" s="3">
        <v>1999</v>
      </c>
      <c r="M1295" s="3">
        <v>14</v>
      </c>
      <c r="N1295" s="54">
        <v>138</v>
      </c>
      <c r="O1295" s="54">
        <v>2002</v>
      </c>
      <c r="P1295" s="54">
        <v>29</v>
      </c>
      <c r="Q1295" s="3">
        <v>142</v>
      </c>
      <c r="R1295" s="3">
        <v>1978</v>
      </c>
      <c r="S1295" s="3">
        <v>17</v>
      </c>
      <c r="T1295" s="54">
        <v>137</v>
      </c>
      <c r="U1295" s="54">
        <v>1988</v>
      </c>
      <c r="V1295" s="54">
        <v>5</v>
      </c>
      <c r="W1295" s="3">
        <v>192</v>
      </c>
      <c r="X1295" s="3">
        <v>2006</v>
      </c>
      <c r="Y1295" s="3">
        <v>6</v>
      </c>
      <c r="Z1295" s="54">
        <v>115</v>
      </c>
      <c r="AA1295" s="54">
        <v>2009</v>
      </c>
      <c r="AB1295" s="54">
        <v>16</v>
      </c>
      <c r="AC1295" s="3">
        <v>130</v>
      </c>
      <c r="AD1295" s="3">
        <v>1989</v>
      </c>
      <c r="AE1295" s="3">
        <v>30</v>
      </c>
      <c r="AF1295" s="54">
        <v>105</v>
      </c>
      <c r="AG1295" s="54">
        <v>2002</v>
      </c>
      <c r="AH1295" s="54">
        <v>16</v>
      </c>
      <c r="AI1295" s="3">
        <v>133</v>
      </c>
      <c r="AJ1295" s="3">
        <v>2006</v>
      </c>
      <c r="AK1295" s="3">
        <v>19</v>
      </c>
      <c r="AL1295" s="54">
        <v>135</v>
      </c>
      <c r="AM1295" s="54">
        <v>1991</v>
      </c>
      <c r="AN1295" s="54">
        <v>8</v>
      </c>
      <c r="AO1295" s="3">
        <v>140</v>
      </c>
      <c r="AP1295" s="3">
        <v>2001</v>
      </c>
      <c r="AQ1295" s="3">
        <v>25</v>
      </c>
    </row>
    <row r="1296" spans="1:43" x14ac:dyDescent="0.25">
      <c r="A1296" s="3">
        <v>35180010</v>
      </c>
      <c r="B1296" s="3" t="s">
        <v>3882</v>
      </c>
      <c r="C1296" s="3">
        <v>4.9373611110000004</v>
      </c>
      <c r="D1296" s="3">
        <v>-72.665888890000005</v>
      </c>
      <c r="E1296" s="3">
        <v>180</v>
      </c>
      <c r="F1296" s="3" t="s">
        <v>600</v>
      </c>
      <c r="G1296" s="3" t="s">
        <v>291</v>
      </c>
      <c r="H1296" s="54">
        <v>80</v>
      </c>
      <c r="I1296" s="54">
        <v>2021</v>
      </c>
      <c r="J1296" s="54">
        <v>8</v>
      </c>
      <c r="K1296" s="3">
        <v>94.6</v>
      </c>
      <c r="L1296" s="3">
        <v>1989</v>
      </c>
      <c r="M1296" s="3">
        <v>26</v>
      </c>
      <c r="N1296" s="54">
        <v>90</v>
      </c>
      <c r="O1296" s="54">
        <v>2012</v>
      </c>
      <c r="P1296" s="54">
        <v>29</v>
      </c>
      <c r="Q1296" s="3">
        <v>180</v>
      </c>
      <c r="R1296" s="3">
        <v>1976</v>
      </c>
      <c r="S1296" s="3">
        <v>24</v>
      </c>
      <c r="T1296" s="54">
        <v>147</v>
      </c>
      <c r="U1296" s="54">
        <v>1994</v>
      </c>
      <c r="V1296" s="54">
        <v>16</v>
      </c>
      <c r="W1296" s="3">
        <v>122</v>
      </c>
      <c r="X1296" s="3">
        <v>2000</v>
      </c>
      <c r="Y1296" s="3">
        <v>24</v>
      </c>
      <c r="Z1296" s="54">
        <v>118.5</v>
      </c>
      <c r="AA1296" s="54">
        <v>2004</v>
      </c>
      <c r="AB1296" s="54">
        <v>18</v>
      </c>
      <c r="AC1296" s="3">
        <v>151.4</v>
      </c>
      <c r="AD1296" s="3">
        <v>1985</v>
      </c>
      <c r="AE1296" s="3">
        <v>16</v>
      </c>
      <c r="AF1296" s="54">
        <v>143</v>
      </c>
      <c r="AG1296" s="54">
        <v>1993</v>
      </c>
      <c r="AH1296" s="54">
        <v>4</v>
      </c>
      <c r="AI1296" s="3">
        <v>138</v>
      </c>
      <c r="AJ1296" s="3">
        <v>1991</v>
      </c>
      <c r="AK1296" s="3">
        <v>7</v>
      </c>
      <c r="AL1296" s="54">
        <v>120</v>
      </c>
      <c r="AM1296" s="54">
        <v>2010</v>
      </c>
      <c r="AN1296" s="54">
        <v>18</v>
      </c>
      <c r="AO1296" s="3">
        <v>89</v>
      </c>
      <c r="AP1296" s="3">
        <v>2003</v>
      </c>
      <c r="AQ1296" s="3">
        <v>5</v>
      </c>
    </row>
    <row r="1297" spans="1:43" x14ac:dyDescent="0.25">
      <c r="A1297" s="3">
        <v>35180030</v>
      </c>
      <c r="B1297" s="3" t="s">
        <v>3883</v>
      </c>
      <c r="C1297" s="3">
        <v>4.3274359999999996</v>
      </c>
      <c r="D1297" s="3">
        <v>-72.390480999999994</v>
      </c>
      <c r="E1297" s="3">
        <v>187</v>
      </c>
      <c r="F1297" s="3" t="s">
        <v>302</v>
      </c>
      <c r="G1297" s="3" t="s">
        <v>95</v>
      </c>
      <c r="H1297" s="54">
        <v>64</v>
      </c>
      <c r="I1297" s="54">
        <v>2015</v>
      </c>
      <c r="J1297" s="54">
        <v>22</v>
      </c>
      <c r="K1297" s="3">
        <v>90</v>
      </c>
      <c r="L1297" s="3">
        <v>1989</v>
      </c>
      <c r="M1297" s="3">
        <v>26</v>
      </c>
      <c r="N1297" s="54">
        <v>97</v>
      </c>
      <c r="O1297" s="54">
        <v>2007</v>
      </c>
      <c r="P1297" s="54">
        <v>24</v>
      </c>
      <c r="Q1297" s="3">
        <v>165</v>
      </c>
      <c r="R1297" s="3">
        <v>2008</v>
      </c>
      <c r="S1297" s="3">
        <v>23</v>
      </c>
      <c r="T1297" s="54">
        <v>144</v>
      </c>
      <c r="U1297" s="54">
        <v>2009</v>
      </c>
      <c r="V1297" s="54">
        <v>2</v>
      </c>
      <c r="W1297" s="3">
        <v>107</v>
      </c>
      <c r="X1297" s="3">
        <v>2014</v>
      </c>
      <c r="Y1297" s="3">
        <v>28</v>
      </c>
      <c r="Z1297" s="54">
        <v>96</v>
      </c>
      <c r="AA1297" s="54">
        <v>1990</v>
      </c>
      <c r="AB1297" s="54">
        <v>15</v>
      </c>
      <c r="AC1297" s="3">
        <v>117</v>
      </c>
      <c r="AD1297" s="3">
        <v>1993</v>
      </c>
      <c r="AE1297" s="3">
        <v>15</v>
      </c>
      <c r="AF1297" s="54">
        <v>200</v>
      </c>
      <c r="AG1297" s="54">
        <v>1988</v>
      </c>
      <c r="AH1297" s="54">
        <v>21</v>
      </c>
      <c r="AI1297" s="3">
        <v>145</v>
      </c>
      <c r="AJ1297" s="3">
        <v>1992</v>
      </c>
      <c r="AK1297" s="3">
        <v>19</v>
      </c>
      <c r="AL1297" s="54">
        <v>147</v>
      </c>
      <c r="AM1297" s="54">
        <v>2016</v>
      </c>
      <c r="AN1297" s="54">
        <v>26</v>
      </c>
      <c r="AO1297" s="3">
        <v>66</v>
      </c>
      <c r="AP1297" s="3">
        <v>2014</v>
      </c>
      <c r="AQ1297" s="3">
        <v>5</v>
      </c>
    </row>
    <row r="1298" spans="1:43" x14ac:dyDescent="0.25">
      <c r="A1298" s="3">
        <v>35180050</v>
      </c>
      <c r="B1298" s="3" t="s">
        <v>3884</v>
      </c>
      <c r="C1298" s="3">
        <v>4.5902778</v>
      </c>
      <c r="D1298" s="3">
        <v>-71.779722000000007</v>
      </c>
      <c r="E1298" s="3">
        <v>148</v>
      </c>
      <c r="F1298" s="3" t="s">
        <v>1560</v>
      </c>
      <c r="G1298" s="3" t="s">
        <v>291</v>
      </c>
      <c r="H1298" s="54">
        <v>77</v>
      </c>
      <c r="I1298" s="54">
        <v>1995</v>
      </c>
      <c r="J1298" s="54">
        <v>19</v>
      </c>
      <c r="K1298" s="3">
        <v>61</v>
      </c>
      <c r="L1298" s="3">
        <v>1987</v>
      </c>
      <c r="M1298" s="3">
        <v>15</v>
      </c>
      <c r="N1298" s="54">
        <v>97</v>
      </c>
      <c r="O1298" s="54">
        <v>2000</v>
      </c>
      <c r="P1298" s="54">
        <v>24</v>
      </c>
      <c r="Q1298" s="3">
        <v>135</v>
      </c>
      <c r="R1298" s="3">
        <v>2016</v>
      </c>
      <c r="S1298" s="3">
        <v>13</v>
      </c>
      <c r="T1298" s="54">
        <v>151</v>
      </c>
      <c r="U1298" s="54">
        <v>2022</v>
      </c>
      <c r="V1298" s="54">
        <v>7</v>
      </c>
      <c r="W1298" s="3">
        <v>140</v>
      </c>
      <c r="X1298" s="3">
        <v>2023</v>
      </c>
      <c r="Y1298" s="3">
        <v>27</v>
      </c>
      <c r="Z1298" s="54">
        <v>135</v>
      </c>
      <c r="AA1298" s="54">
        <v>1987</v>
      </c>
      <c r="AB1298" s="54">
        <v>18</v>
      </c>
      <c r="AC1298" s="3">
        <v>135</v>
      </c>
      <c r="AD1298" s="3">
        <v>1992</v>
      </c>
      <c r="AE1298" s="3">
        <v>25</v>
      </c>
      <c r="AF1298" s="54">
        <v>140</v>
      </c>
      <c r="AG1298" s="54">
        <v>1988</v>
      </c>
      <c r="AH1298" s="54">
        <v>11</v>
      </c>
      <c r="AI1298" s="3">
        <v>145</v>
      </c>
      <c r="AJ1298" s="3">
        <v>1987</v>
      </c>
      <c r="AK1298" s="3">
        <v>2</v>
      </c>
      <c r="AL1298" s="54">
        <v>135</v>
      </c>
      <c r="AM1298" s="54">
        <v>2005</v>
      </c>
      <c r="AN1298" s="54">
        <v>7</v>
      </c>
      <c r="AO1298" s="3">
        <v>90</v>
      </c>
      <c r="AP1298" s="3">
        <v>2011</v>
      </c>
      <c r="AQ1298" s="3">
        <v>6</v>
      </c>
    </row>
    <row r="1299" spans="1:43" x14ac:dyDescent="0.25">
      <c r="A1299" s="3">
        <v>35187010</v>
      </c>
      <c r="B1299" s="3" t="s">
        <v>3885</v>
      </c>
      <c r="C1299" s="3">
        <v>4.4418333329999999</v>
      </c>
      <c r="D1299" s="3">
        <v>-72.152388889999997</v>
      </c>
      <c r="E1299" s="3">
        <v>147</v>
      </c>
      <c r="F1299" s="3" t="s">
        <v>1560</v>
      </c>
      <c r="G1299" s="3" t="s">
        <v>291</v>
      </c>
      <c r="H1299" s="54">
        <v>61</v>
      </c>
      <c r="I1299" s="54">
        <v>2021</v>
      </c>
      <c r="J1299" s="54">
        <v>9</v>
      </c>
      <c r="K1299" s="3">
        <v>85</v>
      </c>
      <c r="L1299" s="3">
        <v>1987</v>
      </c>
      <c r="M1299" s="3">
        <v>19</v>
      </c>
      <c r="N1299" s="54">
        <v>141</v>
      </c>
      <c r="O1299" s="54">
        <v>2007</v>
      </c>
      <c r="P1299" s="54">
        <v>24</v>
      </c>
      <c r="Q1299" s="3">
        <v>133</v>
      </c>
      <c r="R1299" s="3">
        <v>1992</v>
      </c>
      <c r="S1299" s="3">
        <v>10</v>
      </c>
      <c r="T1299" s="54">
        <v>160</v>
      </c>
      <c r="U1299" s="54">
        <v>1993</v>
      </c>
      <c r="V1299" s="54">
        <v>26</v>
      </c>
      <c r="W1299" s="3">
        <v>130</v>
      </c>
      <c r="X1299" s="3">
        <v>1992</v>
      </c>
      <c r="Y1299" s="3">
        <v>23</v>
      </c>
      <c r="Z1299" s="54">
        <v>101</v>
      </c>
      <c r="AA1299" s="54">
        <v>1994</v>
      </c>
      <c r="AB1299" s="54">
        <v>29</v>
      </c>
      <c r="AC1299" s="3">
        <v>120</v>
      </c>
      <c r="AD1299" s="3">
        <v>1992</v>
      </c>
      <c r="AE1299" s="3">
        <v>11</v>
      </c>
      <c r="AF1299" s="54">
        <v>130</v>
      </c>
      <c r="AG1299" s="54">
        <v>1991</v>
      </c>
      <c r="AH1299" s="54">
        <v>20</v>
      </c>
      <c r="AI1299" s="3">
        <v>110</v>
      </c>
      <c r="AJ1299" s="3">
        <v>1993</v>
      </c>
      <c r="AK1299" s="3">
        <v>1</v>
      </c>
      <c r="AL1299" s="54">
        <v>139</v>
      </c>
      <c r="AM1299" s="54">
        <v>1993</v>
      </c>
      <c r="AN1299" s="54">
        <v>3</v>
      </c>
      <c r="AO1299" s="3">
        <v>99</v>
      </c>
      <c r="AP1299" s="3">
        <v>2015</v>
      </c>
      <c r="AQ1299" s="3">
        <v>18</v>
      </c>
    </row>
    <row r="1300" spans="1:43" x14ac:dyDescent="0.25">
      <c r="A1300" s="3">
        <v>35190010</v>
      </c>
      <c r="B1300" s="3" t="s">
        <v>3886</v>
      </c>
      <c r="C1300" s="3">
        <v>5.6141388890000004</v>
      </c>
      <c r="D1300" s="3">
        <v>-72.867666670000006</v>
      </c>
      <c r="E1300" s="3">
        <v>3400</v>
      </c>
      <c r="F1300" s="3" t="s">
        <v>569</v>
      </c>
      <c r="G1300" s="3" t="s">
        <v>504</v>
      </c>
      <c r="H1300" s="54">
        <v>40.4</v>
      </c>
      <c r="I1300" s="54">
        <v>2012</v>
      </c>
      <c r="J1300" s="54">
        <v>3</v>
      </c>
      <c r="K1300" s="3">
        <v>36.700000000000003</v>
      </c>
      <c r="L1300" s="3">
        <v>2011</v>
      </c>
      <c r="M1300" s="3">
        <v>25</v>
      </c>
      <c r="N1300" s="54">
        <v>49.8</v>
      </c>
      <c r="O1300" s="54">
        <v>2020</v>
      </c>
      <c r="P1300" s="54">
        <v>26</v>
      </c>
      <c r="Q1300" s="3">
        <v>57.2</v>
      </c>
      <c r="R1300" s="3">
        <v>2012</v>
      </c>
      <c r="S1300" s="3">
        <v>15</v>
      </c>
      <c r="T1300" s="54">
        <v>56</v>
      </c>
      <c r="U1300" s="54">
        <v>1977</v>
      </c>
      <c r="V1300" s="54">
        <v>22</v>
      </c>
      <c r="W1300" s="3">
        <v>76.7</v>
      </c>
      <c r="X1300" s="3">
        <v>2002</v>
      </c>
      <c r="Y1300" s="3">
        <v>21</v>
      </c>
      <c r="Z1300" s="54">
        <v>58</v>
      </c>
      <c r="AA1300" s="54">
        <v>1971</v>
      </c>
      <c r="AB1300" s="54">
        <v>12</v>
      </c>
      <c r="AC1300" s="3">
        <v>37</v>
      </c>
      <c r="AD1300" s="3">
        <v>1984</v>
      </c>
      <c r="AE1300" s="3">
        <v>4</v>
      </c>
      <c r="AF1300" s="54">
        <v>49</v>
      </c>
      <c r="AG1300" s="54">
        <v>2022</v>
      </c>
      <c r="AH1300" s="54">
        <v>7</v>
      </c>
      <c r="AI1300" s="3">
        <v>61.2</v>
      </c>
      <c r="AJ1300" s="3">
        <v>2011</v>
      </c>
      <c r="AK1300" s="3">
        <v>14</v>
      </c>
      <c r="AL1300" s="54">
        <v>51</v>
      </c>
      <c r="AM1300" s="54">
        <v>2021</v>
      </c>
      <c r="AN1300" s="54">
        <v>1</v>
      </c>
      <c r="AO1300" s="3">
        <v>32.799999999999997</v>
      </c>
      <c r="AP1300" s="3">
        <v>2014</v>
      </c>
      <c r="AQ1300" s="3">
        <v>13</v>
      </c>
    </row>
    <row r="1301" spans="1:43" x14ac:dyDescent="0.25">
      <c r="A1301" s="3">
        <v>35190030</v>
      </c>
      <c r="B1301" s="3" t="s">
        <v>3887</v>
      </c>
      <c r="C1301" s="3">
        <v>5.2043888889999996</v>
      </c>
      <c r="D1301" s="3">
        <v>-72.90288889</v>
      </c>
      <c r="E1301" s="3">
        <v>180</v>
      </c>
      <c r="F1301" s="3" t="s">
        <v>577</v>
      </c>
      <c r="G1301" s="3" t="s">
        <v>291</v>
      </c>
      <c r="H1301" s="54">
        <v>76</v>
      </c>
      <c r="I1301" s="54">
        <v>2006</v>
      </c>
      <c r="J1301" s="54">
        <v>22</v>
      </c>
      <c r="K1301" s="3">
        <v>82</v>
      </c>
      <c r="L1301" s="3">
        <v>2005</v>
      </c>
      <c r="M1301" s="3">
        <v>10</v>
      </c>
      <c r="N1301" s="54">
        <v>107</v>
      </c>
      <c r="O1301" s="54">
        <v>1976</v>
      </c>
      <c r="P1301" s="54">
        <v>27</v>
      </c>
      <c r="Q1301" s="3">
        <v>191</v>
      </c>
      <c r="R1301" s="3">
        <v>1983</v>
      </c>
      <c r="S1301" s="3">
        <v>30</v>
      </c>
      <c r="T1301" s="54">
        <v>206</v>
      </c>
      <c r="U1301" s="54">
        <v>1983</v>
      </c>
      <c r="V1301" s="54">
        <v>4</v>
      </c>
      <c r="W1301" s="3">
        <v>274</v>
      </c>
      <c r="X1301" s="3">
        <v>1980</v>
      </c>
      <c r="Y1301" s="3">
        <v>9</v>
      </c>
      <c r="Z1301" s="54">
        <v>201</v>
      </c>
      <c r="AA1301" s="54">
        <v>1983</v>
      </c>
      <c r="AB1301" s="54">
        <v>18</v>
      </c>
      <c r="AC1301" s="3">
        <v>191</v>
      </c>
      <c r="AD1301" s="3">
        <v>1980</v>
      </c>
      <c r="AE1301" s="3">
        <v>4</v>
      </c>
      <c r="AF1301" s="54">
        <v>216</v>
      </c>
      <c r="AG1301" s="54">
        <v>1980</v>
      </c>
      <c r="AH1301" s="54">
        <v>21</v>
      </c>
      <c r="AI1301" s="3">
        <v>176</v>
      </c>
      <c r="AJ1301" s="3">
        <v>1982</v>
      </c>
      <c r="AK1301" s="3">
        <v>6</v>
      </c>
      <c r="AL1301" s="54">
        <v>237</v>
      </c>
      <c r="AM1301" s="54">
        <v>1976</v>
      </c>
      <c r="AN1301" s="54">
        <v>17</v>
      </c>
      <c r="AO1301" s="3">
        <v>161.4</v>
      </c>
      <c r="AP1301" s="3">
        <v>2016</v>
      </c>
      <c r="AQ1301" s="3">
        <v>9</v>
      </c>
    </row>
    <row r="1302" spans="1:43" x14ac:dyDescent="0.25">
      <c r="A1302" s="3">
        <v>35190040</v>
      </c>
      <c r="B1302" s="3" t="s">
        <v>3888</v>
      </c>
      <c r="C1302" s="3">
        <v>5.0095277779999998</v>
      </c>
      <c r="D1302" s="3">
        <v>-72.544055560000004</v>
      </c>
      <c r="E1302" s="3">
        <v>290</v>
      </c>
      <c r="F1302" s="3" t="s">
        <v>582</v>
      </c>
      <c r="G1302" s="3" t="s">
        <v>291</v>
      </c>
      <c r="H1302" s="54">
        <v>54</v>
      </c>
      <c r="I1302" s="54">
        <v>1995</v>
      </c>
      <c r="J1302" s="54">
        <v>21</v>
      </c>
      <c r="K1302" s="3">
        <v>87</v>
      </c>
      <c r="L1302" s="3">
        <v>1981</v>
      </c>
      <c r="M1302" s="3">
        <v>19</v>
      </c>
      <c r="N1302" s="54">
        <v>125.3</v>
      </c>
      <c r="O1302" s="54">
        <v>1991</v>
      </c>
      <c r="P1302" s="54">
        <v>10</v>
      </c>
      <c r="Q1302" s="3">
        <v>132.30000000000001</v>
      </c>
      <c r="R1302" s="3">
        <v>1999</v>
      </c>
      <c r="S1302" s="3">
        <v>9</v>
      </c>
      <c r="T1302" s="54">
        <v>140</v>
      </c>
      <c r="U1302" s="54">
        <v>1977</v>
      </c>
      <c r="V1302" s="54">
        <v>22</v>
      </c>
      <c r="W1302" s="3">
        <v>140</v>
      </c>
      <c r="X1302" s="3">
        <v>1977</v>
      </c>
      <c r="Y1302" s="3">
        <v>6</v>
      </c>
      <c r="Z1302" s="54">
        <v>145</v>
      </c>
      <c r="AA1302" s="54">
        <v>1981</v>
      </c>
      <c r="AB1302" s="54">
        <v>17</v>
      </c>
      <c r="AC1302" s="3">
        <v>100</v>
      </c>
      <c r="AD1302" s="3">
        <v>1977</v>
      </c>
      <c r="AE1302" s="3">
        <v>18</v>
      </c>
      <c r="AF1302" s="54">
        <v>105.5</v>
      </c>
      <c r="AG1302" s="54">
        <v>1998</v>
      </c>
      <c r="AH1302" s="54">
        <v>9</v>
      </c>
      <c r="AI1302" s="3">
        <v>140</v>
      </c>
      <c r="AJ1302" s="3">
        <v>1982</v>
      </c>
      <c r="AK1302" s="3">
        <v>20</v>
      </c>
      <c r="AL1302" s="54">
        <v>130</v>
      </c>
      <c r="AM1302" s="54">
        <v>1998</v>
      </c>
      <c r="AN1302" s="54">
        <v>6</v>
      </c>
      <c r="AO1302" s="3">
        <v>120</v>
      </c>
      <c r="AP1302" s="3">
        <v>1981</v>
      </c>
      <c r="AQ1302" s="3">
        <v>25</v>
      </c>
    </row>
    <row r="1303" spans="1:43" x14ac:dyDescent="0.25">
      <c r="A1303" s="3">
        <v>35190050</v>
      </c>
      <c r="B1303" s="3" t="s">
        <v>3889</v>
      </c>
      <c r="C1303" s="3">
        <v>5.3029444440000004</v>
      </c>
      <c r="D1303" s="3">
        <v>-72.701944440000005</v>
      </c>
      <c r="E1303" s="3">
        <v>842</v>
      </c>
      <c r="F1303" s="3" t="s">
        <v>589</v>
      </c>
      <c r="G1303" s="3" t="s">
        <v>504</v>
      </c>
      <c r="H1303" s="54">
        <v>59.7</v>
      </c>
      <c r="I1303" s="54">
        <v>2008</v>
      </c>
      <c r="J1303" s="54">
        <v>11</v>
      </c>
      <c r="K1303" s="3">
        <v>109.4</v>
      </c>
      <c r="L1303" s="3">
        <v>2024</v>
      </c>
      <c r="M1303" s="3">
        <v>4</v>
      </c>
      <c r="N1303" s="54">
        <v>170</v>
      </c>
      <c r="O1303" s="54">
        <v>1976</v>
      </c>
      <c r="P1303" s="54">
        <v>18</v>
      </c>
      <c r="Q1303" s="3">
        <v>180</v>
      </c>
      <c r="R1303" s="3">
        <v>1978</v>
      </c>
      <c r="S1303" s="3">
        <v>11</v>
      </c>
      <c r="T1303" s="54">
        <v>150</v>
      </c>
      <c r="U1303" s="54">
        <v>1973</v>
      </c>
      <c r="V1303" s="54">
        <v>14</v>
      </c>
      <c r="W1303" s="3">
        <v>315</v>
      </c>
      <c r="X1303" s="3">
        <v>1975</v>
      </c>
      <c r="Y1303" s="3">
        <v>22</v>
      </c>
      <c r="Z1303" s="54">
        <v>180</v>
      </c>
      <c r="AA1303" s="54">
        <v>1975</v>
      </c>
      <c r="AB1303" s="54">
        <v>28</v>
      </c>
      <c r="AC1303" s="3">
        <v>185</v>
      </c>
      <c r="AD1303" s="3">
        <v>1975</v>
      </c>
      <c r="AE1303" s="3">
        <v>10</v>
      </c>
      <c r="AF1303" s="54">
        <v>180</v>
      </c>
      <c r="AG1303" s="54">
        <v>1973</v>
      </c>
      <c r="AH1303" s="54">
        <v>1</v>
      </c>
      <c r="AI1303" s="3">
        <v>211.9</v>
      </c>
      <c r="AJ1303" s="3">
        <v>2005</v>
      </c>
      <c r="AK1303" s="3">
        <v>6</v>
      </c>
      <c r="AL1303" s="54">
        <v>161.69999999999999</v>
      </c>
      <c r="AM1303" s="54">
        <v>2021</v>
      </c>
      <c r="AN1303" s="54">
        <v>23</v>
      </c>
      <c r="AO1303" s="3">
        <v>148</v>
      </c>
      <c r="AP1303" s="3">
        <v>2002</v>
      </c>
      <c r="AQ1303" s="3">
        <v>18</v>
      </c>
    </row>
    <row r="1304" spans="1:43" x14ac:dyDescent="0.25">
      <c r="A1304" s="3">
        <v>35190070</v>
      </c>
      <c r="B1304" s="3" t="s">
        <v>3890</v>
      </c>
      <c r="C1304" s="3">
        <v>5.0919166669999996</v>
      </c>
      <c r="D1304" s="3">
        <v>-72.458583329999996</v>
      </c>
      <c r="E1304" s="3">
        <v>190</v>
      </c>
      <c r="F1304" s="3" t="s">
        <v>582</v>
      </c>
      <c r="G1304" s="3" t="s">
        <v>291</v>
      </c>
      <c r="H1304" s="54">
        <v>88</v>
      </c>
      <c r="I1304" s="54">
        <v>2025</v>
      </c>
      <c r="J1304" s="54">
        <v>6</v>
      </c>
      <c r="K1304" s="3">
        <v>103</v>
      </c>
      <c r="L1304" s="3">
        <v>2017</v>
      </c>
      <c r="M1304" s="3">
        <v>22</v>
      </c>
      <c r="N1304" s="54">
        <v>150</v>
      </c>
      <c r="O1304" s="54">
        <v>1977</v>
      </c>
      <c r="P1304" s="54">
        <v>27</v>
      </c>
      <c r="Q1304" s="3">
        <v>140</v>
      </c>
      <c r="R1304" s="3">
        <v>1980</v>
      </c>
      <c r="S1304" s="3">
        <v>16</v>
      </c>
      <c r="T1304" s="54">
        <v>158</v>
      </c>
      <c r="U1304" s="54">
        <v>1977</v>
      </c>
      <c r="V1304" s="54">
        <v>22</v>
      </c>
      <c r="W1304" s="3">
        <v>150</v>
      </c>
      <c r="X1304" s="3">
        <v>1977</v>
      </c>
      <c r="Y1304" s="3">
        <v>13</v>
      </c>
      <c r="Z1304" s="54">
        <v>150</v>
      </c>
      <c r="AA1304" s="54">
        <v>2023</v>
      </c>
      <c r="AB1304" s="54">
        <v>10</v>
      </c>
      <c r="AC1304" s="3">
        <v>135</v>
      </c>
      <c r="AD1304" s="3">
        <v>1977</v>
      </c>
      <c r="AE1304" s="3">
        <v>21</v>
      </c>
      <c r="AF1304" s="54">
        <v>134</v>
      </c>
      <c r="AG1304" s="54">
        <v>1977</v>
      </c>
      <c r="AH1304" s="54">
        <v>26</v>
      </c>
      <c r="AI1304" s="3">
        <v>135</v>
      </c>
      <c r="AJ1304" s="3">
        <v>1982</v>
      </c>
      <c r="AK1304" s="3">
        <v>18</v>
      </c>
      <c r="AL1304" s="54">
        <v>134</v>
      </c>
      <c r="AM1304" s="54">
        <v>1976</v>
      </c>
      <c r="AN1304" s="54">
        <v>10</v>
      </c>
      <c r="AO1304" s="3">
        <v>150</v>
      </c>
      <c r="AP1304" s="3">
        <v>2023</v>
      </c>
      <c r="AQ1304" s="3">
        <v>27</v>
      </c>
    </row>
    <row r="1305" spans="1:43" x14ac:dyDescent="0.25">
      <c r="A1305" s="3">
        <v>35195020</v>
      </c>
      <c r="B1305" s="3" t="s">
        <v>3891</v>
      </c>
      <c r="C1305" s="3">
        <v>5.0272577780000001</v>
      </c>
      <c r="D1305" s="3">
        <v>-72.869841667000003</v>
      </c>
      <c r="E1305" s="3">
        <v>460</v>
      </c>
      <c r="F1305" s="3" t="s">
        <v>600</v>
      </c>
      <c r="G1305" s="3" t="s">
        <v>291</v>
      </c>
      <c r="H1305" s="54">
        <v>65.8</v>
      </c>
      <c r="I1305" s="54">
        <v>2023</v>
      </c>
      <c r="J1305" s="54">
        <v>7</v>
      </c>
      <c r="K1305" s="3">
        <v>87.5</v>
      </c>
      <c r="L1305" s="3">
        <v>2011</v>
      </c>
      <c r="M1305" s="3">
        <v>26</v>
      </c>
      <c r="N1305" s="54">
        <v>133.30000000000001</v>
      </c>
      <c r="O1305" s="54">
        <v>1998</v>
      </c>
      <c r="P1305" s="54">
        <v>29</v>
      </c>
      <c r="Q1305" s="3">
        <v>167</v>
      </c>
      <c r="R1305" s="3">
        <v>1998</v>
      </c>
      <c r="S1305" s="3">
        <v>4</v>
      </c>
      <c r="T1305" s="54">
        <v>199.5</v>
      </c>
      <c r="U1305" s="54">
        <v>2010</v>
      </c>
      <c r="V1305" s="54">
        <v>26</v>
      </c>
      <c r="W1305" s="3">
        <v>157.30000000000001</v>
      </c>
      <c r="X1305" s="3">
        <v>1994</v>
      </c>
      <c r="Y1305" s="3">
        <v>30</v>
      </c>
      <c r="Z1305" s="54">
        <v>200</v>
      </c>
      <c r="AA1305" s="54">
        <v>1981</v>
      </c>
      <c r="AB1305" s="54">
        <v>19</v>
      </c>
      <c r="AC1305" s="3">
        <v>126</v>
      </c>
      <c r="AD1305" s="3">
        <v>1976</v>
      </c>
      <c r="AE1305" s="3">
        <v>22</v>
      </c>
      <c r="AF1305" s="54">
        <v>139</v>
      </c>
      <c r="AG1305" s="54">
        <v>2014</v>
      </c>
      <c r="AH1305" s="54">
        <v>19</v>
      </c>
      <c r="AI1305" s="3">
        <v>160.9</v>
      </c>
      <c r="AJ1305" s="3">
        <v>1981</v>
      </c>
      <c r="AK1305" s="3">
        <v>9</v>
      </c>
      <c r="AL1305" s="54">
        <v>154.6</v>
      </c>
      <c r="AM1305" s="54">
        <v>2006</v>
      </c>
      <c r="AN1305" s="54">
        <v>14</v>
      </c>
      <c r="AO1305" s="3">
        <v>97.2</v>
      </c>
      <c r="AP1305" s="3">
        <v>2001</v>
      </c>
      <c r="AQ1305" s="3">
        <v>6</v>
      </c>
    </row>
    <row r="1306" spans="1:43" x14ac:dyDescent="0.25">
      <c r="A1306" s="3">
        <v>35195030</v>
      </c>
      <c r="B1306" s="3" t="s">
        <v>3892</v>
      </c>
      <c r="C1306" s="3">
        <v>5.1770833329999997</v>
      </c>
      <c r="D1306" s="3">
        <v>-72.547388889999993</v>
      </c>
      <c r="E1306" s="3">
        <v>380</v>
      </c>
      <c r="F1306" s="3" t="s">
        <v>582</v>
      </c>
      <c r="G1306" s="3" t="s">
        <v>291</v>
      </c>
      <c r="H1306" s="54">
        <v>35</v>
      </c>
      <c r="I1306" s="54">
        <v>1995</v>
      </c>
      <c r="J1306" s="54">
        <v>21</v>
      </c>
      <c r="K1306" s="3">
        <v>113.8</v>
      </c>
      <c r="L1306" s="3">
        <v>2017</v>
      </c>
      <c r="M1306" s="3">
        <v>22</v>
      </c>
      <c r="N1306" s="54">
        <v>146</v>
      </c>
      <c r="O1306" s="54">
        <v>2007</v>
      </c>
      <c r="P1306" s="54">
        <v>28</v>
      </c>
      <c r="Q1306" s="3">
        <v>131</v>
      </c>
      <c r="R1306" s="3">
        <v>1997</v>
      </c>
      <c r="S1306" s="3">
        <v>1</v>
      </c>
      <c r="T1306" s="54">
        <v>154.19999999999999</v>
      </c>
      <c r="U1306" s="54">
        <v>1985</v>
      </c>
      <c r="V1306" s="54">
        <v>2</v>
      </c>
      <c r="W1306" s="3">
        <v>136.19999999999999</v>
      </c>
      <c r="X1306" s="3">
        <v>2006</v>
      </c>
      <c r="Y1306" s="3">
        <v>28</v>
      </c>
      <c r="Z1306" s="54">
        <v>170.1</v>
      </c>
      <c r="AA1306" s="54">
        <v>1981</v>
      </c>
      <c r="AB1306" s="54">
        <v>19</v>
      </c>
      <c r="AC1306" s="3">
        <v>121.4</v>
      </c>
      <c r="AD1306" s="3">
        <v>2013</v>
      </c>
      <c r="AE1306" s="3">
        <v>6</v>
      </c>
      <c r="AF1306" s="54">
        <v>140</v>
      </c>
      <c r="AG1306" s="54">
        <v>2016</v>
      </c>
      <c r="AH1306" s="54">
        <v>20</v>
      </c>
      <c r="AI1306" s="3">
        <v>122.6</v>
      </c>
      <c r="AJ1306" s="3">
        <v>2020</v>
      </c>
      <c r="AK1306" s="3">
        <v>31</v>
      </c>
      <c r="AL1306" s="54">
        <v>187</v>
      </c>
      <c r="AM1306" s="54">
        <v>1984</v>
      </c>
      <c r="AN1306" s="54">
        <v>8</v>
      </c>
      <c r="AO1306" s="3">
        <v>101.1</v>
      </c>
      <c r="AP1306" s="3">
        <v>2025</v>
      </c>
      <c r="AQ1306" s="3">
        <v>2</v>
      </c>
    </row>
    <row r="1307" spans="1:43" x14ac:dyDescent="0.25">
      <c r="A1307" s="3">
        <v>35195050</v>
      </c>
      <c r="B1307" s="3" t="s">
        <v>3893</v>
      </c>
      <c r="C1307" s="3">
        <v>5.4072777780000001</v>
      </c>
      <c r="D1307" s="3">
        <v>-72.717222219999996</v>
      </c>
      <c r="E1307" s="3">
        <v>1550</v>
      </c>
      <c r="F1307" s="3" t="s">
        <v>589</v>
      </c>
      <c r="G1307" s="3" t="s">
        <v>504</v>
      </c>
      <c r="H1307" s="54">
        <v>95</v>
      </c>
      <c r="I1307" s="54">
        <v>2009</v>
      </c>
      <c r="J1307" s="54">
        <v>16</v>
      </c>
      <c r="K1307" s="3">
        <v>51.5</v>
      </c>
      <c r="L1307" s="3">
        <v>2005</v>
      </c>
      <c r="M1307" s="3">
        <v>10</v>
      </c>
      <c r="N1307" s="54">
        <v>75</v>
      </c>
      <c r="O1307" s="54">
        <v>1995</v>
      </c>
      <c r="P1307" s="54">
        <v>21</v>
      </c>
      <c r="Q1307" s="3">
        <v>114.4</v>
      </c>
      <c r="R1307" s="3">
        <v>1990</v>
      </c>
      <c r="S1307" s="3">
        <v>26</v>
      </c>
      <c r="T1307" s="54">
        <v>108.7</v>
      </c>
      <c r="U1307" s="54">
        <v>1989</v>
      </c>
      <c r="V1307" s="54">
        <v>22</v>
      </c>
      <c r="W1307" s="3">
        <v>115.7</v>
      </c>
      <c r="X1307" s="3">
        <v>1991</v>
      </c>
      <c r="Y1307" s="3">
        <v>10</v>
      </c>
      <c r="Z1307" s="54">
        <v>101</v>
      </c>
      <c r="AA1307" s="54">
        <v>2016</v>
      </c>
      <c r="AB1307" s="54">
        <v>27</v>
      </c>
      <c r="AC1307" s="3">
        <v>98.3</v>
      </c>
      <c r="AD1307" s="3">
        <v>2007</v>
      </c>
      <c r="AE1307" s="3">
        <v>19</v>
      </c>
      <c r="AF1307" s="54">
        <v>115.8</v>
      </c>
      <c r="AG1307" s="54">
        <v>1993</v>
      </c>
      <c r="AH1307" s="54">
        <v>10</v>
      </c>
      <c r="AI1307" s="3">
        <v>101</v>
      </c>
      <c r="AJ1307" s="3">
        <v>2005</v>
      </c>
      <c r="AK1307" s="3">
        <v>6</v>
      </c>
      <c r="AL1307" s="54">
        <v>86.8</v>
      </c>
      <c r="AM1307" s="54">
        <v>1996</v>
      </c>
      <c r="AN1307" s="54">
        <v>7</v>
      </c>
      <c r="AO1307" s="3">
        <v>61</v>
      </c>
      <c r="AP1307" s="3">
        <v>2001</v>
      </c>
      <c r="AQ1307" s="3">
        <v>16</v>
      </c>
    </row>
    <row r="1308" spans="1:43" x14ac:dyDescent="0.25">
      <c r="A1308" s="3">
        <v>35195060</v>
      </c>
      <c r="B1308" s="3" t="s">
        <v>3894</v>
      </c>
      <c r="C1308" s="3">
        <v>5.5236111110000001</v>
      </c>
      <c r="D1308" s="3">
        <v>-72.79097222</v>
      </c>
      <c r="E1308" s="3">
        <v>2950</v>
      </c>
      <c r="F1308" s="3" t="s">
        <v>1434</v>
      </c>
      <c r="G1308" s="3" t="s">
        <v>504</v>
      </c>
      <c r="H1308" s="54">
        <v>55</v>
      </c>
      <c r="I1308" s="54">
        <v>2005</v>
      </c>
      <c r="J1308" s="54">
        <v>15</v>
      </c>
      <c r="K1308" s="3">
        <v>37</v>
      </c>
      <c r="L1308" s="3">
        <v>2005</v>
      </c>
      <c r="M1308" s="3">
        <v>11</v>
      </c>
      <c r="N1308" s="54">
        <v>77.5</v>
      </c>
      <c r="O1308" s="54">
        <v>1999</v>
      </c>
      <c r="P1308" s="54">
        <v>18</v>
      </c>
      <c r="Q1308" s="3">
        <v>67.5</v>
      </c>
      <c r="R1308" s="3">
        <v>2012</v>
      </c>
      <c r="S1308" s="3">
        <v>15</v>
      </c>
      <c r="T1308" s="54">
        <v>66.5</v>
      </c>
      <c r="U1308" s="54">
        <v>1999</v>
      </c>
      <c r="V1308" s="54">
        <v>21</v>
      </c>
      <c r="W1308" s="3">
        <v>66.599999999999994</v>
      </c>
      <c r="X1308" s="3">
        <v>1984</v>
      </c>
      <c r="Y1308" s="3">
        <v>6</v>
      </c>
      <c r="Z1308" s="54">
        <v>70</v>
      </c>
      <c r="AA1308" s="54">
        <v>1989</v>
      </c>
      <c r="AB1308" s="54">
        <v>16</v>
      </c>
      <c r="AC1308" s="3">
        <v>65</v>
      </c>
      <c r="AD1308" s="3">
        <v>1993</v>
      </c>
      <c r="AE1308" s="3">
        <v>3</v>
      </c>
      <c r="AF1308" s="54">
        <v>112</v>
      </c>
      <c r="AG1308" s="54">
        <v>2008</v>
      </c>
      <c r="AH1308" s="54">
        <v>1</v>
      </c>
      <c r="AI1308" s="3">
        <v>49</v>
      </c>
      <c r="AJ1308" s="3">
        <v>2011</v>
      </c>
      <c r="AK1308" s="3">
        <v>12</v>
      </c>
      <c r="AL1308" s="54">
        <v>39</v>
      </c>
      <c r="AM1308" s="54">
        <v>2006</v>
      </c>
      <c r="AN1308" s="54">
        <v>14</v>
      </c>
      <c r="AO1308" s="3">
        <v>40.4</v>
      </c>
      <c r="AP1308" s="3">
        <v>2000</v>
      </c>
      <c r="AQ1308" s="3">
        <v>6</v>
      </c>
    </row>
    <row r="1309" spans="1:43" x14ac:dyDescent="0.25">
      <c r="A1309" s="3">
        <v>35210010</v>
      </c>
      <c r="B1309" s="3" t="s">
        <v>3895</v>
      </c>
      <c r="C1309" s="3">
        <v>5.4530555559999998</v>
      </c>
      <c r="D1309" s="3">
        <v>-72.456249999999997</v>
      </c>
      <c r="E1309" s="3">
        <v>656</v>
      </c>
      <c r="F1309" s="3" t="s">
        <v>502</v>
      </c>
      <c r="G1309" s="3" t="s">
        <v>291</v>
      </c>
      <c r="H1309" s="54">
        <v>50</v>
      </c>
      <c r="I1309" s="54">
        <v>2009</v>
      </c>
      <c r="J1309" s="54">
        <v>30</v>
      </c>
      <c r="K1309" s="3">
        <v>90</v>
      </c>
      <c r="L1309" s="3">
        <v>1983</v>
      </c>
      <c r="M1309" s="3">
        <v>27</v>
      </c>
      <c r="N1309" s="54">
        <v>135</v>
      </c>
      <c r="O1309" s="54">
        <v>2000</v>
      </c>
      <c r="P1309" s="54">
        <v>22</v>
      </c>
      <c r="Q1309" s="3">
        <v>137</v>
      </c>
      <c r="R1309" s="3">
        <v>1978</v>
      </c>
      <c r="S1309" s="3">
        <v>10</v>
      </c>
      <c r="T1309" s="54">
        <v>160</v>
      </c>
      <c r="U1309" s="54">
        <v>1976</v>
      </c>
      <c r="V1309" s="54">
        <v>24</v>
      </c>
      <c r="W1309" s="3">
        <v>152</v>
      </c>
      <c r="X1309" s="3">
        <v>1975</v>
      </c>
      <c r="Y1309" s="3">
        <v>21</v>
      </c>
      <c r="Z1309" s="54">
        <v>146</v>
      </c>
      <c r="AA1309" s="54">
        <v>1998</v>
      </c>
      <c r="AB1309" s="54">
        <v>4</v>
      </c>
      <c r="AC1309" s="3">
        <v>140</v>
      </c>
      <c r="AD1309" s="3">
        <v>1998</v>
      </c>
      <c r="AE1309" s="3">
        <v>2</v>
      </c>
      <c r="AF1309" s="54">
        <v>135</v>
      </c>
      <c r="AG1309" s="54">
        <v>1998</v>
      </c>
      <c r="AH1309" s="54">
        <v>7</v>
      </c>
      <c r="AI1309" s="3">
        <v>185</v>
      </c>
      <c r="AJ1309" s="3">
        <v>1977</v>
      </c>
      <c r="AK1309" s="3">
        <v>31</v>
      </c>
      <c r="AL1309" s="54">
        <v>129</v>
      </c>
      <c r="AM1309" s="54">
        <v>2008</v>
      </c>
      <c r="AN1309" s="54">
        <v>1</v>
      </c>
      <c r="AO1309" s="3">
        <v>81</v>
      </c>
      <c r="AP1309" s="3">
        <v>1998</v>
      </c>
      <c r="AQ1309" s="3">
        <v>4</v>
      </c>
    </row>
    <row r="1310" spans="1:43" x14ac:dyDescent="0.25">
      <c r="A1310" s="3">
        <v>35210040</v>
      </c>
      <c r="B1310" s="3" t="s">
        <v>3896</v>
      </c>
      <c r="C1310" s="3">
        <v>5.4132499999999997</v>
      </c>
      <c r="D1310" s="3">
        <v>-72.298305560000003</v>
      </c>
      <c r="E1310" s="3">
        <v>330</v>
      </c>
      <c r="F1310" s="3" t="s">
        <v>502</v>
      </c>
      <c r="G1310" s="3" t="s">
        <v>291</v>
      </c>
      <c r="H1310" s="54">
        <v>42</v>
      </c>
      <c r="I1310" s="54">
        <v>2023</v>
      </c>
      <c r="J1310" s="54">
        <v>9</v>
      </c>
      <c r="K1310" s="3">
        <v>72.3</v>
      </c>
      <c r="L1310" s="3">
        <v>2024</v>
      </c>
      <c r="M1310" s="3">
        <v>5</v>
      </c>
      <c r="N1310" s="54">
        <v>134.9</v>
      </c>
      <c r="O1310" s="54">
        <v>2000</v>
      </c>
      <c r="P1310" s="54">
        <v>24</v>
      </c>
      <c r="Q1310" s="3">
        <v>133.80000000000001</v>
      </c>
      <c r="R1310" s="3">
        <v>2020</v>
      </c>
      <c r="S1310" s="3">
        <v>23</v>
      </c>
      <c r="T1310" s="54">
        <v>222.8</v>
      </c>
      <c r="U1310" s="54">
        <v>1998</v>
      </c>
      <c r="V1310" s="54">
        <v>16</v>
      </c>
      <c r="W1310" s="3">
        <v>220.8</v>
      </c>
      <c r="X1310" s="3">
        <v>2015</v>
      </c>
      <c r="Y1310" s="3">
        <v>24</v>
      </c>
      <c r="Z1310" s="54">
        <v>146.69999999999999</v>
      </c>
      <c r="AA1310" s="54">
        <v>2012</v>
      </c>
      <c r="AB1310" s="54">
        <v>27</v>
      </c>
      <c r="AC1310" s="3">
        <v>124.2</v>
      </c>
      <c r="AD1310" s="3">
        <v>2021</v>
      </c>
      <c r="AE1310" s="3">
        <v>16</v>
      </c>
      <c r="AF1310" s="54">
        <v>117.7</v>
      </c>
      <c r="AG1310" s="54">
        <v>2016</v>
      </c>
      <c r="AH1310" s="54">
        <v>6</v>
      </c>
      <c r="AI1310" s="3">
        <v>125.4</v>
      </c>
      <c r="AJ1310" s="3">
        <v>2020</v>
      </c>
      <c r="AK1310" s="3">
        <v>30</v>
      </c>
      <c r="AL1310" s="54">
        <v>114.5</v>
      </c>
      <c r="AM1310" s="54">
        <v>2013</v>
      </c>
      <c r="AN1310" s="54">
        <v>3</v>
      </c>
      <c r="AO1310" s="3">
        <v>77.5</v>
      </c>
      <c r="AP1310" s="3">
        <v>2012</v>
      </c>
      <c r="AQ1310" s="3">
        <v>24</v>
      </c>
    </row>
    <row r="1311" spans="1:43" x14ac:dyDescent="0.25">
      <c r="A1311" s="3">
        <v>35210050</v>
      </c>
      <c r="B1311" s="3" t="s">
        <v>3897</v>
      </c>
      <c r="C1311" s="3">
        <v>5.4918888890000002</v>
      </c>
      <c r="D1311" s="3">
        <v>-72.229361109999999</v>
      </c>
      <c r="E1311" s="3">
        <v>395</v>
      </c>
      <c r="F1311" s="3" t="s">
        <v>502</v>
      </c>
      <c r="G1311" s="3" t="s">
        <v>291</v>
      </c>
      <c r="H1311" s="54">
        <v>61</v>
      </c>
      <c r="I1311" s="54">
        <v>2021</v>
      </c>
      <c r="J1311" s="54">
        <v>8</v>
      </c>
      <c r="K1311" s="3">
        <v>91.5</v>
      </c>
      <c r="L1311" s="3">
        <v>2024</v>
      </c>
      <c r="M1311" s="3">
        <v>5</v>
      </c>
      <c r="N1311" s="54">
        <v>85</v>
      </c>
      <c r="O1311" s="54">
        <v>1998</v>
      </c>
      <c r="P1311" s="54">
        <v>23</v>
      </c>
      <c r="Q1311" s="3">
        <v>133.5</v>
      </c>
      <c r="R1311" s="3">
        <v>2021</v>
      </c>
      <c r="S1311" s="3">
        <v>29</v>
      </c>
      <c r="T1311" s="54">
        <v>145</v>
      </c>
      <c r="U1311" s="54">
        <v>2016</v>
      </c>
      <c r="V1311" s="54">
        <v>24</v>
      </c>
      <c r="W1311" s="3">
        <v>141</v>
      </c>
      <c r="X1311" s="3">
        <v>2008</v>
      </c>
      <c r="Y1311" s="3">
        <v>10</v>
      </c>
      <c r="Z1311" s="54">
        <v>132</v>
      </c>
      <c r="AA1311" s="54">
        <v>2008</v>
      </c>
      <c r="AB1311" s="54">
        <v>9</v>
      </c>
      <c r="AC1311" s="3">
        <v>140</v>
      </c>
      <c r="AD1311" s="3">
        <v>2012</v>
      </c>
      <c r="AE1311" s="3">
        <v>28</v>
      </c>
      <c r="AF1311" s="54">
        <v>131.5</v>
      </c>
      <c r="AG1311" s="54">
        <v>2025</v>
      </c>
      <c r="AH1311" s="54">
        <v>3</v>
      </c>
      <c r="AI1311" s="3">
        <v>143.80000000000001</v>
      </c>
      <c r="AJ1311" s="3">
        <v>2011</v>
      </c>
      <c r="AK1311" s="3">
        <v>19</v>
      </c>
      <c r="AL1311" s="54">
        <v>137</v>
      </c>
      <c r="AM1311" s="54">
        <v>2006</v>
      </c>
      <c r="AN1311" s="54">
        <v>14</v>
      </c>
      <c r="AO1311" s="3">
        <v>130</v>
      </c>
      <c r="AP1311" s="3">
        <v>2000</v>
      </c>
      <c r="AQ1311" s="3">
        <v>29</v>
      </c>
    </row>
    <row r="1312" spans="1:43" x14ac:dyDescent="0.25">
      <c r="A1312" s="3">
        <v>35210060</v>
      </c>
      <c r="B1312" s="3" t="s">
        <v>3898</v>
      </c>
      <c r="C1312" s="3">
        <v>5.6091111109999998</v>
      </c>
      <c r="D1312" s="3">
        <v>-72.067805559999996</v>
      </c>
      <c r="E1312" s="3">
        <v>345</v>
      </c>
      <c r="F1312" s="3" t="s">
        <v>3899</v>
      </c>
      <c r="G1312" s="3" t="s">
        <v>291</v>
      </c>
      <c r="H1312" s="54">
        <v>63</v>
      </c>
      <c r="I1312" s="54">
        <v>2021</v>
      </c>
      <c r="J1312" s="54">
        <v>8</v>
      </c>
      <c r="K1312" s="3">
        <v>122</v>
      </c>
      <c r="L1312" s="3">
        <v>2011</v>
      </c>
      <c r="M1312" s="3">
        <v>27</v>
      </c>
      <c r="N1312" s="54">
        <v>90</v>
      </c>
      <c r="O1312" s="54">
        <v>1998</v>
      </c>
      <c r="P1312" s="54">
        <v>5</v>
      </c>
      <c r="Q1312" s="3">
        <v>122</v>
      </c>
      <c r="R1312" s="3">
        <v>1999</v>
      </c>
      <c r="S1312" s="3">
        <v>3</v>
      </c>
      <c r="T1312" s="54">
        <v>150</v>
      </c>
      <c r="U1312" s="54">
        <v>2009</v>
      </c>
      <c r="V1312" s="54">
        <v>17</v>
      </c>
      <c r="W1312" s="3">
        <v>134.5</v>
      </c>
      <c r="X1312" s="3">
        <v>1996</v>
      </c>
      <c r="Y1312" s="3">
        <v>9</v>
      </c>
      <c r="Z1312" s="54">
        <v>107</v>
      </c>
      <c r="AA1312" s="54">
        <v>2011</v>
      </c>
      <c r="AB1312" s="54">
        <v>5</v>
      </c>
      <c r="AC1312" s="3">
        <v>130</v>
      </c>
      <c r="AD1312" s="3">
        <v>2012</v>
      </c>
      <c r="AE1312" s="3">
        <v>10</v>
      </c>
      <c r="AF1312" s="54">
        <v>111.2</v>
      </c>
      <c r="AG1312" s="54">
        <v>1996</v>
      </c>
      <c r="AH1312" s="54">
        <v>28</v>
      </c>
      <c r="AI1312" s="3">
        <v>131.5</v>
      </c>
      <c r="AJ1312" s="3">
        <v>2018</v>
      </c>
      <c r="AK1312" s="3">
        <v>10</v>
      </c>
      <c r="AL1312" s="54">
        <v>111</v>
      </c>
      <c r="AM1312" s="54">
        <v>2009</v>
      </c>
      <c r="AN1312" s="54">
        <v>12</v>
      </c>
      <c r="AO1312" s="3">
        <v>108</v>
      </c>
      <c r="AP1312" s="3">
        <v>2015</v>
      </c>
      <c r="AQ1312" s="3">
        <v>16</v>
      </c>
    </row>
    <row r="1313" spans="1:43" x14ac:dyDescent="0.25">
      <c r="A1313" s="3">
        <v>35215020</v>
      </c>
      <c r="B1313" s="3" t="s">
        <v>3900</v>
      </c>
      <c r="C1313" s="3">
        <v>5.3204444439999996</v>
      </c>
      <c r="D1313" s="3">
        <v>-72.387500000000003</v>
      </c>
      <c r="E1313" s="3">
        <v>325</v>
      </c>
      <c r="F1313" s="3" t="s">
        <v>502</v>
      </c>
      <c r="G1313" s="3" t="s">
        <v>291</v>
      </c>
      <c r="H1313" s="54">
        <v>61.6</v>
      </c>
      <c r="I1313" s="54">
        <v>2023</v>
      </c>
      <c r="J1313" s="54">
        <v>7</v>
      </c>
      <c r="K1313" s="3">
        <v>88.7</v>
      </c>
      <c r="L1313" s="3">
        <v>2017</v>
      </c>
      <c r="M1313" s="3">
        <v>22</v>
      </c>
      <c r="N1313" s="54">
        <v>120.8</v>
      </c>
      <c r="O1313" s="54">
        <v>2002</v>
      </c>
      <c r="P1313" s="54">
        <v>29</v>
      </c>
      <c r="Q1313" s="3">
        <v>129.5</v>
      </c>
      <c r="R1313" s="3">
        <v>2012</v>
      </c>
      <c r="S1313" s="3">
        <v>6</v>
      </c>
      <c r="T1313" s="54">
        <v>274.60000000000002</v>
      </c>
      <c r="U1313" s="54">
        <v>2011</v>
      </c>
      <c r="V1313" s="54">
        <v>2</v>
      </c>
      <c r="W1313" s="3">
        <v>170.1</v>
      </c>
      <c r="X1313" s="3">
        <v>2023</v>
      </c>
      <c r="Y1313" s="3">
        <v>7</v>
      </c>
      <c r="Z1313" s="54">
        <v>144.1</v>
      </c>
      <c r="AA1313" s="54">
        <v>2017</v>
      </c>
      <c r="AB1313" s="54">
        <v>10</v>
      </c>
      <c r="AC1313" s="3">
        <v>133</v>
      </c>
      <c r="AD1313" s="3">
        <v>2019</v>
      </c>
      <c r="AE1313" s="3">
        <v>27</v>
      </c>
      <c r="AF1313" s="54">
        <v>170.2</v>
      </c>
      <c r="AG1313" s="54">
        <v>2003</v>
      </c>
      <c r="AH1313" s="54">
        <v>10</v>
      </c>
      <c r="AI1313" s="3">
        <v>146.80000000000001</v>
      </c>
      <c r="AJ1313" s="3">
        <v>1996</v>
      </c>
      <c r="AK1313" s="3">
        <v>14</v>
      </c>
      <c r="AL1313" s="54">
        <v>137</v>
      </c>
      <c r="AM1313" s="54">
        <v>1984</v>
      </c>
      <c r="AN1313" s="54">
        <v>8</v>
      </c>
      <c r="AO1313" s="3">
        <v>70.2</v>
      </c>
      <c r="AP1313" s="3">
        <v>2011</v>
      </c>
      <c r="AQ1313" s="3">
        <v>6</v>
      </c>
    </row>
    <row r="1314" spans="1:43" x14ac:dyDescent="0.25">
      <c r="A1314" s="3">
        <v>35220030</v>
      </c>
      <c r="B1314" s="3" t="s">
        <v>3901</v>
      </c>
      <c r="C1314" s="3">
        <v>4.79962</v>
      </c>
      <c r="D1314" s="3">
        <v>-71.333067</v>
      </c>
      <c r="E1314" s="3">
        <v>133</v>
      </c>
      <c r="F1314" s="3" t="s">
        <v>325</v>
      </c>
      <c r="G1314" s="3" t="s">
        <v>291</v>
      </c>
      <c r="H1314" s="54">
        <v>108</v>
      </c>
      <c r="I1314" s="54">
        <v>2018</v>
      </c>
      <c r="J1314" s="54">
        <v>2</v>
      </c>
      <c r="K1314" s="3">
        <v>87</v>
      </c>
      <c r="L1314" s="3">
        <v>1989</v>
      </c>
      <c r="M1314" s="3">
        <v>24</v>
      </c>
      <c r="N1314" s="54">
        <v>153</v>
      </c>
      <c r="O1314" s="54">
        <v>2020</v>
      </c>
      <c r="P1314" s="54">
        <v>13</v>
      </c>
      <c r="Q1314" s="3">
        <v>120.5</v>
      </c>
      <c r="R1314" s="3">
        <v>1985</v>
      </c>
      <c r="S1314" s="3">
        <v>24</v>
      </c>
      <c r="T1314" s="54">
        <v>127.6</v>
      </c>
      <c r="U1314" s="54">
        <v>1995</v>
      </c>
      <c r="V1314" s="54">
        <v>27</v>
      </c>
      <c r="W1314" s="3">
        <v>112.7</v>
      </c>
      <c r="X1314" s="3">
        <v>1986</v>
      </c>
      <c r="Y1314" s="3">
        <v>8</v>
      </c>
      <c r="Z1314" s="54">
        <v>140</v>
      </c>
      <c r="AA1314" s="54">
        <v>2023</v>
      </c>
      <c r="AB1314" s="54">
        <v>27</v>
      </c>
      <c r="AC1314" s="3">
        <v>160</v>
      </c>
      <c r="AD1314" s="3">
        <v>1936</v>
      </c>
      <c r="AE1314" s="3">
        <v>30</v>
      </c>
      <c r="AF1314" s="54">
        <v>123.3</v>
      </c>
      <c r="AG1314" s="54">
        <v>2008</v>
      </c>
      <c r="AH1314" s="54">
        <v>12</v>
      </c>
      <c r="AI1314" s="3">
        <v>185.4</v>
      </c>
      <c r="AJ1314" s="3">
        <v>1936</v>
      </c>
      <c r="AK1314" s="3">
        <v>26</v>
      </c>
      <c r="AL1314" s="54">
        <v>131</v>
      </c>
      <c r="AM1314" s="54">
        <v>1932</v>
      </c>
      <c r="AN1314" s="54">
        <v>1</v>
      </c>
      <c r="AO1314" s="3">
        <v>84</v>
      </c>
      <c r="AP1314" s="3">
        <v>2011</v>
      </c>
      <c r="AQ1314" s="3">
        <v>6</v>
      </c>
    </row>
    <row r="1315" spans="1:43" x14ac:dyDescent="0.25">
      <c r="A1315" s="3">
        <v>35220040</v>
      </c>
      <c r="B1315" s="3" t="s">
        <v>3902</v>
      </c>
      <c r="C1315" s="3">
        <v>4.9267669999999999</v>
      </c>
      <c r="D1315" s="3">
        <v>-71.083872999999997</v>
      </c>
      <c r="E1315" s="3">
        <v>125</v>
      </c>
      <c r="F1315" s="3" t="s">
        <v>325</v>
      </c>
      <c r="G1315" s="3" t="s">
        <v>291</v>
      </c>
      <c r="H1315" s="54">
        <v>59</v>
      </c>
      <c r="I1315" s="54">
        <v>2005</v>
      </c>
      <c r="J1315" s="54">
        <v>7</v>
      </c>
      <c r="K1315" s="3">
        <v>110</v>
      </c>
      <c r="L1315" s="3">
        <v>2005</v>
      </c>
      <c r="M1315" s="3">
        <v>11</v>
      </c>
      <c r="N1315" s="54">
        <v>135</v>
      </c>
      <c r="O1315" s="54">
        <v>2020</v>
      </c>
      <c r="P1315" s="54">
        <v>12</v>
      </c>
      <c r="Q1315" s="3">
        <v>142</v>
      </c>
      <c r="R1315" s="3">
        <v>1995</v>
      </c>
      <c r="S1315" s="3">
        <v>13</v>
      </c>
      <c r="T1315" s="54">
        <v>145</v>
      </c>
      <c r="U1315" s="54">
        <v>1995</v>
      </c>
      <c r="V1315" s="54">
        <v>27</v>
      </c>
      <c r="W1315" s="3">
        <v>136</v>
      </c>
      <c r="X1315" s="3">
        <v>1998</v>
      </c>
      <c r="Y1315" s="3">
        <v>28</v>
      </c>
      <c r="Z1315" s="54">
        <v>129</v>
      </c>
      <c r="AA1315" s="54">
        <v>2004</v>
      </c>
      <c r="AB1315" s="54">
        <v>4</v>
      </c>
      <c r="AC1315" s="3">
        <v>127</v>
      </c>
      <c r="AD1315" s="3">
        <v>2010</v>
      </c>
      <c r="AE1315" s="3">
        <v>17</v>
      </c>
      <c r="AF1315" s="54">
        <v>140</v>
      </c>
      <c r="AG1315" s="54">
        <v>2013</v>
      </c>
      <c r="AH1315" s="54">
        <v>13</v>
      </c>
      <c r="AI1315" s="3">
        <v>115</v>
      </c>
      <c r="AJ1315" s="3">
        <v>2020</v>
      </c>
      <c r="AK1315" s="3">
        <v>15</v>
      </c>
      <c r="AL1315" s="54">
        <v>136</v>
      </c>
      <c r="AM1315" s="54">
        <v>1985</v>
      </c>
      <c r="AN1315" s="54">
        <v>25</v>
      </c>
      <c r="AO1315" s="3">
        <v>113</v>
      </c>
      <c r="AP1315" s="3">
        <v>2000</v>
      </c>
      <c r="AQ1315" s="3">
        <v>28</v>
      </c>
    </row>
    <row r="1316" spans="1:43" x14ac:dyDescent="0.25">
      <c r="A1316" s="3">
        <v>35225030</v>
      </c>
      <c r="B1316" s="3" t="s">
        <v>3903</v>
      </c>
      <c r="C1316" s="3">
        <v>4.9105280000000002</v>
      </c>
      <c r="D1316" s="3">
        <v>-71.433082999999996</v>
      </c>
      <c r="E1316" s="3">
        <v>139</v>
      </c>
      <c r="F1316" s="3" t="s">
        <v>325</v>
      </c>
      <c r="G1316" s="3" t="s">
        <v>291</v>
      </c>
      <c r="H1316" s="54">
        <v>101</v>
      </c>
      <c r="I1316" s="54">
        <v>2018</v>
      </c>
      <c r="J1316" s="54">
        <v>2</v>
      </c>
      <c r="K1316" s="3">
        <v>65.5</v>
      </c>
      <c r="L1316" s="3">
        <v>1992</v>
      </c>
      <c r="M1316" s="3">
        <v>7</v>
      </c>
      <c r="N1316" s="54">
        <v>107</v>
      </c>
      <c r="O1316" s="54">
        <v>2002</v>
      </c>
      <c r="P1316" s="54">
        <v>28</v>
      </c>
      <c r="Q1316" s="3">
        <v>196</v>
      </c>
      <c r="R1316" s="3">
        <v>2010</v>
      </c>
      <c r="S1316" s="3">
        <v>8</v>
      </c>
      <c r="T1316" s="54">
        <v>160</v>
      </c>
      <c r="U1316" s="54">
        <v>2009</v>
      </c>
      <c r="V1316" s="54">
        <v>2</v>
      </c>
      <c r="W1316" s="3">
        <v>140</v>
      </c>
      <c r="X1316" s="3">
        <v>2024</v>
      </c>
      <c r="Y1316" s="3">
        <v>14</v>
      </c>
      <c r="Z1316" s="54">
        <v>150</v>
      </c>
      <c r="AA1316" s="54">
        <v>2022</v>
      </c>
      <c r="AB1316" s="54">
        <v>3</v>
      </c>
      <c r="AC1316" s="3">
        <v>124</v>
      </c>
      <c r="AD1316" s="3">
        <v>1994</v>
      </c>
      <c r="AE1316" s="3">
        <v>2</v>
      </c>
      <c r="AF1316" s="54">
        <v>135</v>
      </c>
      <c r="AG1316" s="54">
        <v>2008</v>
      </c>
      <c r="AH1316" s="54">
        <v>14</v>
      </c>
      <c r="AI1316" s="3">
        <v>145.80000000000001</v>
      </c>
      <c r="AJ1316" s="3">
        <v>2014</v>
      </c>
      <c r="AK1316" s="3">
        <v>10</v>
      </c>
      <c r="AL1316" s="54">
        <v>84</v>
      </c>
      <c r="AM1316" s="54">
        <v>2017</v>
      </c>
      <c r="AN1316" s="54">
        <v>24</v>
      </c>
      <c r="AO1316" s="3">
        <v>102</v>
      </c>
      <c r="AP1316" s="3">
        <v>2023</v>
      </c>
      <c r="AQ1316" s="3">
        <v>16</v>
      </c>
    </row>
    <row r="1317" spans="1:43" x14ac:dyDescent="0.25">
      <c r="A1317" s="3">
        <v>35230010</v>
      </c>
      <c r="B1317" s="3" t="s">
        <v>3904</v>
      </c>
      <c r="C1317" s="3">
        <v>5.4204999999999997</v>
      </c>
      <c r="D1317" s="3">
        <v>-71.728055560000001</v>
      </c>
      <c r="E1317" s="3">
        <v>170</v>
      </c>
      <c r="F1317" s="3" t="s">
        <v>3905</v>
      </c>
      <c r="G1317" s="3" t="s">
        <v>291</v>
      </c>
      <c r="H1317" s="54">
        <v>94.3</v>
      </c>
      <c r="I1317" s="54">
        <v>2023</v>
      </c>
      <c r="J1317" s="54">
        <v>7</v>
      </c>
      <c r="K1317" s="3">
        <v>75.7</v>
      </c>
      <c r="L1317" s="3">
        <v>2014</v>
      </c>
      <c r="M1317" s="3">
        <v>27</v>
      </c>
      <c r="N1317" s="54">
        <v>71.099999999999994</v>
      </c>
      <c r="O1317" s="54">
        <v>2002</v>
      </c>
      <c r="P1317" s="54">
        <v>21</v>
      </c>
      <c r="Q1317" s="3">
        <v>121</v>
      </c>
      <c r="R1317" s="3">
        <v>2010</v>
      </c>
      <c r="S1317" s="3">
        <v>6</v>
      </c>
      <c r="T1317" s="54">
        <v>136.5</v>
      </c>
      <c r="U1317" s="54">
        <v>2010</v>
      </c>
      <c r="V1317" s="54">
        <v>10</v>
      </c>
      <c r="W1317" s="3">
        <v>125.6</v>
      </c>
      <c r="X1317" s="3">
        <v>2003</v>
      </c>
      <c r="Y1317" s="3">
        <v>24</v>
      </c>
      <c r="Z1317" s="54">
        <v>134.30000000000001</v>
      </c>
      <c r="AA1317" s="54">
        <v>2020</v>
      </c>
      <c r="AB1317" s="54">
        <v>11</v>
      </c>
      <c r="AC1317" s="3">
        <v>149</v>
      </c>
      <c r="AD1317" s="3">
        <v>2002</v>
      </c>
      <c r="AE1317" s="3">
        <v>9</v>
      </c>
      <c r="AF1317" s="54">
        <v>115.1</v>
      </c>
      <c r="AG1317" s="54">
        <v>2012</v>
      </c>
      <c r="AH1317" s="54">
        <v>4</v>
      </c>
      <c r="AI1317" s="3">
        <v>119.8</v>
      </c>
      <c r="AJ1317" s="3">
        <v>2018</v>
      </c>
      <c r="AK1317" s="3">
        <v>10</v>
      </c>
      <c r="AL1317" s="54">
        <v>106.7</v>
      </c>
      <c r="AM1317" s="54">
        <v>2016</v>
      </c>
      <c r="AN1317" s="54">
        <v>11</v>
      </c>
      <c r="AO1317" s="3">
        <v>86.9</v>
      </c>
      <c r="AP1317" s="3">
        <v>2011</v>
      </c>
      <c r="AQ1317" s="3">
        <v>6</v>
      </c>
    </row>
    <row r="1318" spans="1:43" x14ac:dyDescent="0.25">
      <c r="A1318" s="3">
        <v>35230020</v>
      </c>
      <c r="B1318" s="3" t="s">
        <v>3906</v>
      </c>
      <c r="C1318" s="3">
        <v>5.7261388889999996</v>
      </c>
      <c r="D1318" s="3">
        <v>-71.992888890000003</v>
      </c>
      <c r="E1318" s="3">
        <v>300</v>
      </c>
      <c r="F1318" s="3" t="s">
        <v>557</v>
      </c>
      <c r="G1318" s="3" t="s">
        <v>291</v>
      </c>
      <c r="H1318" s="54">
        <v>56.3</v>
      </c>
      <c r="I1318" s="54">
        <v>2021</v>
      </c>
      <c r="J1318" s="54">
        <v>8</v>
      </c>
      <c r="K1318" s="3">
        <v>130</v>
      </c>
      <c r="L1318" s="3">
        <v>2011</v>
      </c>
      <c r="M1318" s="3">
        <v>28</v>
      </c>
      <c r="N1318" s="54">
        <v>97.8</v>
      </c>
      <c r="O1318" s="54">
        <v>2012</v>
      </c>
      <c r="P1318" s="54">
        <v>31</v>
      </c>
      <c r="Q1318" s="3">
        <v>135</v>
      </c>
      <c r="R1318" s="3">
        <v>2014</v>
      </c>
      <c r="S1318" s="3">
        <v>16</v>
      </c>
      <c r="T1318" s="54">
        <v>138</v>
      </c>
      <c r="U1318" s="54">
        <v>1995</v>
      </c>
      <c r="V1318" s="54">
        <v>28</v>
      </c>
      <c r="W1318" s="3">
        <v>140</v>
      </c>
      <c r="X1318" s="3">
        <v>2011</v>
      </c>
      <c r="Y1318" s="3">
        <v>26</v>
      </c>
      <c r="Z1318" s="54">
        <v>135</v>
      </c>
      <c r="AA1318" s="54">
        <v>2013</v>
      </c>
      <c r="AB1318" s="54">
        <v>7</v>
      </c>
      <c r="AC1318" s="3">
        <v>130</v>
      </c>
      <c r="AD1318" s="3">
        <v>2013</v>
      </c>
      <c r="AE1318" s="3">
        <v>6</v>
      </c>
      <c r="AF1318" s="54">
        <v>131</v>
      </c>
      <c r="AG1318" s="54">
        <v>2017</v>
      </c>
      <c r="AH1318" s="54">
        <v>22</v>
      </c>
      <c r="AI1318" s="3">
        <v>102</v>
      </c>
      <c r="AJ1318" s="3">
        <v>2012</v>
      </c>
      <c r="AK1318" s="3">
        <v>29</v>
      </c>
      <c r="AL1318" s="54">
        <v>124</v>
      </c>
      <c r="AM1318" s="54">
        <v>2008</v>
      </c>
      <c r="AN1318" s="54">
        <v>19</v>
      </c>
      <c r="AO1318" s="3">
        <v>140</v>
      </c>
      <c r="AP1318" s="3">
        <v>2012</v>
      </c>
      <c r="AQ1318" s="3">
        <v>22</v>
      </c>
    </row>
    <row r="1319" spans="1:43" x14ac:dyDescent="0.25">
      <c r="A1319" s="3">
        <v>35230030</v>
      </c>
      <c r="B1319" s="3" t="s">
        <v>3907</v>
      </c>
      <c r="C1319" s="3">
        <v>5.7471944439999998</v>
      </c>
      <c r="D1319" s="3">
        <v>-72.102999999999994</v>
      </c>
      <c r="E1319" s="3">
        <v>350</v>
      </c>
      <c r="F1319" s="3" t="s">
        <v>507</v>
      </c>
      <c r="G1319" s="3" t="s">
        <v>291</v>
      </c>
      <c r="H1319" s="54">
        <v>68</v>
      </c>
      <c r="I1319" s="54">
        <v>1970</v>
      </c>
      <c r="J1319" s="54">
        <v>15</v>
      </c>
      <c r="K1319" s="3">
        <v>147</v>
      </c>
      <c r="L1319" s="3">
        <v>2011</v>
      </c>
      <c r="M1319" s="3">
        <v>26</v>
      </c>
      <c r="N1319" s="54">
        <v>140</v>
      </c>
      <c r="O1319" s="54">
        <v>2000</v>
      </c>
      <c r="P1319" s="54">
        <v>24</v>
      </c>
      <c r="Q1319" s="3">
        <v>148</v>
      </c>
      <c r="R1319" s="3">
        <v>2003</v>
      </c>
      <c r="S1319" s="3">
        <v>24</v>
      </c>
      <c r="T1319" s="54">
        <v>136</v>
      </c>
      <c r="U1319" s="54">
        <v>1998</v>
      </c>
      <c r="V1319" s="54">
        <v>10</v>
      </c>
      <c r="W1319" s="3">
        <v>158</v>
      </c>
      <c r="X1319" s="3">
        <v>2003</v>
      </c>
      <c r="Y1319" s="3">
        <v>28</v>
      </c>
      <c r="Z1319" s="54">
        <v>155</v>
      </c>
      <c r="AA1319" s="54">
        <v>1981</v>
      </c>
      <c r="AB1319" s="54">
        <v>19</v>
      </c>
      <c r="AC1319" s="3">
        <v>148</v>
      </c>
      <c r="AD1319" s="3">
        <v>2010</v>
      </c>
      <c r="AE1319" s="3">
        <v>18</v>
      </c>
      <c r="AF1319" s="54">
        <v>132</v>
      </c>
      <c r="AG1319" s="54">
        <v>2018</v>
      </c>
      <c r="AH1319" s="54">
        <v>14</v>
      </c>
      <c r="AI1319" s="3">
        <v>147</v>
      </c>
      <c r="AJ1319" s="3">
        <v>2009</v>
      </c>
      <c r="AK1319" s="3">
        <v>7</v>
      </c>
      <c r="AL1319" s="54">
        <v>135</v>
      </c>
      <c r="AM1319" s="54">
        <v>2006</v>
      </c>
      <c r="AN1319" s="54">
        <v>14</v>
      </c>
      <c r="AO1319" s="3">
        <v>80</v>
      </c>
      <c r="AP1319" s="3">
        <v>1963</v>
      </c>
      <c r="AQ1319" s="3">
        <v>15</v>
      </c>
    </row>
    <row r="1320" spans="1:43" x14ac:dyDescent="0.25">
      <c r="A1320" s="3">
        <v>35230040</v>
      </c>
      <c r="B1320" s="3" t="s">
        <v>3908</v>
      </c>
      <c r="C1320" s="3">
        <v>5.6343888890000002</v>
      </c>
      <c r="D1320" s="3">
        <v>-72.00263889</v>
      </c>
      <c r="E1320" s="3">
        <v>320</v>
      </c>
      <c r="F1320" s="3" t="s">
        <v>557</v>
      </c>
      <c r="G1320" s="3" t="s">
        <v>291</v>
      </c>
      <c r="H1320" s="54">
        <v>80</v>
      </c>
      <c r="I1320" s="54">
        <v>2000</v>
      </c>
      <c r="J1320" s="54">
        <v>19</v>
      </c>
      <c r="K1320" s="3">
        <v>172.7</v>
      </c>
      <c r="L1320" s="3">
        <v>2011</v>
      </c>
      <c r="M1320" s="3">
        <v>26</v>
      </c>
      <c r="N1320" s="54">
        <v>102.4</v>
      </c>
      <c r="O1320" s="54">
        <v>2000</v>
      </c>
      <c r="P1320" s="54">
        <v>24</v>
      </c>
      <c r="Q1320" s="3">
        <v>120</v>
      </c>
      <c r="R1320" s="3">
        <v>2014</v>
      </c>
      <c r="S1320" s="3">
        <v>16</v>
      </c>
      <c r="T1320" s="54">
        <v>129.5</v>
      </c>
      <c r="U1320" s="54">
        <v>2014</v>
      </c>
      <c r="V1320" s="54">
        <v>8</v>
      </c>
      <c r="W1320" s="3">
        <v>116</v>
      </c>
      <c r="X1320" s="3">
        <v>2008</v>
      </c>
      <c r="Y1320" s="3">
        <v>4</v>
      </c>
      <c r="Z1320" s="54">
        <v>160</v>
      </c>
      <c r="AA1320" s="54">
        <v>2008</v>
      </c>
      <c r="AB1320" s="54">
        <v>1</v>
      </c>
      <c r="AC1320" s="3">
        <v>123.3</v>
      </c>
      <c r="AD1320" s="3">
        <v>1998</v>
      </c>
      <c r="AE1320" s="3">
        <v>15</v>
      </c>
      <c r="AF1320" s="54">
        <v>110</v>
      </c>
      <c r="AG1320" s="54">
        <v>2021</v>
      </c>
      <c r="AH1320" s="54">
        <v>20</v>
      </c>
      <c r="AI1320" s="3">
        <v>103</v>
      </c>
      <c r="AJ1320" s="3">
        <v>2022</v>
      </c>
      <c r="AK1320" s="3">
        <v>23</v>
      </c>
      <c r="AL1320" s="54">
        <v>101.2</v>
      </c>
      <c r="AM1320" s="54">
        <v>2022</v>
      </c>
      <c r="AN1320" s="54">
        <v>2</v>
      </c>
      <c r="AO1320" s="3">
        <v>77</v>
      </c>
      <c r="AP1320" s="3">
        <v>2012</v>
      </c>
      <c r="AQ1320" s="3">
        <v>22</v>
      </c>
    </row>
    <row r="1321" spans="1:43" x14ac:dyDescent="0.25">
      <c r="A1321" s="3">
        <v>35235010</v>
      </c>
      <c r="B1321" s="3" t="s">
        <v>3909</v>
      </c>
      <c r="C1321" s="3">
        <v>6.0116666670000001</v>
      </c>
      <c r="D1321" s="3">
        <v>-72.529277780000001</v>
      </c>
      <c r="E1321" s="3">
        <v>3590</v>
      </c>
      <c r="F1321" s="3" t="s">
        <v>1155</v>
      </c>
      <c r="G1321" s="3" t="s">
        <v>504</v>
      </c>
      <c r="H1321" s="54">
        <v>44.8</v>
      </c>
      <c r="I1321" s="54">
        <v>2002</v>
      </c>
      <c r="J1321" s="54">
        <v>23</v>
      </c>
      <c r="K1321" s="3">
        <v>54.8</v>
      </c>
      <c r="L1321" s="3">
        <v>1991</v>
      </c>
      <c r="M1321" s="3">
        <v>24</v>
      </c>
      <c r="N1321" s="54">
        <v>70.2</v>
      </c>
      <c r="O1321" s="54">
        <v>1987</v>
      </c>
      <c r="P1321" s="54">
        <v>15</v>
      </c>
      <c r="Q1321" s="3">
        <v>61</v>
      </c>
      <c r="R1321" s="3">
        <v>1979</v>
      </c>
      <c r="S1321" s="3">
        <v>22</v>
      </c>
      <c r="T1321" s="54">
        <v>60</v>
      </c>
      <c r="U1321" s="54">
        <v>2024</v>
      </c>
      <c r="V1321" s="54">
        <v>28</v>
      </c>
      <c r="W1321" s="3">
        <v>80</v>
      </c>
      <c r="X1321" s="3">
        <v>2015</v>
      </c>
      <c r="Y1321" s="3">
        <v>25</v>
      </c>
      <c r="Z1321" s="54">
        <v>98.5</v>
      </c>
      <c r="AA1321" s="54">
        <v>2018</v>
      </c>
      <c r="AB1321" s="54">
        <v>26</v>
      </c>
      <c r="AC1321" s="3">
        <v>70.099999999999994</v>
      </c>
      <c r="AD1321" s="3">
        <v>2015</v>
      </c>
      <c r="AE1321" s="3">
        <v>14</v>
      </c>
      <c r="AF1321" s="54">
        <v>61.1</v>
      </c>
      <c r="AG1321" s="54">
        <v>1978</v>
      </c>
      <c r="AH1321" s="54">
        <v>2</v>
      </c>
      <c r="AI1321" s="3">
        <v>61.5</v>
      </c>
      <c r="AJ1321" s="3">
        <v>2019</v>
      </c>
      <c r="AK1321" s="3">
        <v>9</v>
      </c>
      <c r="AL1321" s="54">
        <v>43.3</v>
      </c>
      <c r="AM1321" s="54">
        <v>1976</v>
      </c>
      <c r="AN1321" s="54">
        <v>17</v>
      </c>
      <c r="AO1321" s="3">
        <v>56.9</v>
      </c>
      <c r="AP1321" s="3">
        <v>1979</v>
      </c>
      <c r="AQ1321" s="3">
        <v>6</v>
      </c>
    </row>
    <row r="1322" spans="1:43" x14ac:dyDescent="0.25">
      <c r="A1322" s="3">
        <v>35235050</v>
      </c>
      <c r="B1322" s="3" t="s">
        <v>3910</v>
      </c>
      <c r="C1322" s="3">
        <v>5.8185833330000003</v>
      </c>
      <c r="D1322" s="3">
        <v>-72.166777780000004</v>
      </c>
      <c r="E1322" s="3">
        <v>117</v>
      </c>
      <c r="F1322" s="3" t="s">
        <v>507</v>
      </c>
      <c r="G1322" s="3" t="s">
        <v>291</v>
      </c>
      <c r="H1322" s="54">
        <v>72.2</v>
      </c>
      <c r="I1322" s="54">
        <v>2009</v>
      </c>
      <c r="J1322" s="54">
        <v>31</v>
      </c>
      <c r="K1322" s="3">
        <v>102.1</v>
      </c>
      <c r="L1322" s="3">
        <v>2014</v>
      </c>
      <c r="M1322" s="3">
        <v>27</v>
      </c>
      <c r="N1322" s="54">
        <v>100</v>
      </c>
      <c r="O1322" s="54">
        <v>2000</v>
      </c>
      <c r="P1322" s="54">
        <v>24</v>
      </c>
      <c r="Q1322" s="3">
        <v>136.19999999999999</v>
      </c>
      <c r="R1322" s="3">
        <v>2022</v>
      </c>
      <c r="S1322" s="3">
        <v>24</v>
      </c>
      <c r="T1322" s="54">
        <v>138</v>
      </c>
      <c r="U1322" s="54">
        <v>2016</v>
      </c>
      <c r="V1322" s="54">
        <v>23</v>
      </c>
      <c r="W1322" s="3">
        <v>161</v>
      </c>
      <c r="X1322" s="3">
        <v>2008</v>
      </c>
      <c r="Y1322" s="3">
        <v>20</v>
      </c>
      <c r="Z1322" s="54">
        <v>116.2</v>
      </c>
      <c r="AA1322" s="54">
        <v>2019</v>
      </c>
      <c r="AB1322" s="54">
        <v>26</v>
      </c>
      <c r="AC1322" s="3">
        <v>136.6</v>
      </c>
      <c r="AD1322" s="3">
        <v>2008</v>
      </c>
      <c r="AE1322" s="3">
        <v>10</v>
      </c>
      <c r="AF1322" s="54">
        <v>132.69999999999999</v>
      </c>
      <c r="AG1322" s="54">
        <v>1996</v>
      </c>
      <c r="AH1322" s="54">
        <v>26</v>
      </c>
      <c r="AI1322" s="3">
        <v>125</v>
      </c>
      <c r="AJ1322" s="3">
        <v>2019</v>
      </c>
      <c r="AK1322" s="3">
        <v>10</v>
      </c>
      <c r="AL1322" s="54">
        <v>113.3</v>
      </c>
      <c r="AM1322" s="54">
        <v>2016</v>
      </c>
      <c r="AN1322" s="54">
        <v>28</v>
      </c>
      <c r="AO1322" s="3">
        <v>87.3</v>
      </c>
      <c r="AP1322" s="3">
        <v>2015</v>
      </c>
      <c r="AQ1322" s="3">
        <v>16</v>
      </c>
    </row>
    <row r="1323" spans="1:43" x14ac:dyDescent="0.25">
      <c r="A1323" s="3">
        <v>35250010</v>
      </c>
      <c r="B1323" s="3" t="s">
        <v>3911</v>
      </c>
      <c r="C1323" s="3">
        <v>6.0956111110000002</v>
      </c>
      <c r="D1323" s="3">
        <v>-69.423416669999995</v>
      </c>
      <c r="E1323" s="3">
        <v>94</v>
      </c>
      <c r="F1323" s="3" t="s">
        <v>1660</v>
      </c>
      <c r="G1323" s="3" t="s">
        <v>92</v>
      </c>
      <c r="H1323" s="54">
        <v>53</v>
      </c>
      <c r="I1323" s="54">
        <v>2025</v>
      </c>
      <c r="J1323" s="54">
        <v>5</v>
      </c>
      <c r="K1323" s="3">
        <v>94</v>
      </c>
      <c r="L1323" s="3">
        <v>1998</v>
      </c>
      <c r="M1323" s="3">
        <v>5</v>
      </c>
      <c r="N1323" s="54">
        <v>133</v>
      </c>
      <c r="O1323" s="54">
        <v>2013</v>
      </c>
      <c r="P1323" s="54">
        <v>30</v>
      </c>
      <c r="Q1323" s="3">
        <v>130</v>
      </c>
      <c r="R1323" s="3">
        <v>1996</v>
      </c>
      <c r="S1323" s="3">
        <v>5</v>
      </c>
      <c r="T1323" s="54">
        <v>150</v>
      </c>
      <c r="U1323" s="54">
        <v>2011</v>
      </c>
      <c r="V1323" s="54">
        <v>10</v>
      </c>
      <c r="W1323" s="3">
        <v>162</v>
      </c>
      <c r="X1323" s="3">
        <v>2011</v>
      </c>
      <c r="Y1323" s="3">
        <v>22</v>
      </c>
      <c r="Z1323" s="54">
        <v>175.6</v>
      </c>
      <c r="AA1323" s="54">
        <v>1983</v>
      </c>
      <c r="AB1323" s="54">
        <v>7</v>
      </c>
      <c r="AC1323" s="3">
        <v>156</v>
      </c>
      <c r="AD1323" s="3">
        <v>2023</v>
      </c>
      <c r="AE1323" s="3">
        <v>31</v>
      </c>
      <c r="AF1323" s="54">
        <v>130</v>
      </c>
      <c r="AG1323" s="54">
        <v>2015</v>
      </c>
      <c r="AH1323" s="54">
        <v>24</v>
      </c>
      <c r="AI1323" s="3">
        <v>334</v>
      </c>
      <c r="AJ1323" s="3">
        <v>1983</v>
      </c>
      <c r="AK1323" s="3">
        <v>3</v>
      </c>
      <c r="AL1323" s="54">
        <v>145</v>
      </c>
      <c r="AM1323" s="54">
        <v>1997</v>
      </c>
      <c r="AN1323" s="54">
        <v>7</v>
      </c>
      <c r="AO1323" s="3">
        <v>85</v>
      </c>
      <c r="AP1323" s="3">
        <v>2016</v>
      </c>
      <c r="AQ1323" s="3">
        <v>30</v>
      </c>
    </row>
    <row r="1324" spans="1:43" x14ac:dyDescent="0.25">
      <c r="A1324" s="3">
        <v>35250020</v>
      </c>
      <c r="B1324" s="3" t="s">
        <v>3912</v>
      </c>
      <c r="C1324" s="3">
        <v>6.1761939999999997</v>
      </c>
      <c r="D1324" s="3">
        <v>-69.128156000000004</v>
      </c>
      <c r="E1324" s="3">
        <v>81</v>
      </c>
      <c r="F1324" s="3" t="s">
        <v>1660</v>
      </c>
      <c r="G1324" s="3" t="s">
        <v>92</v>
      </c>
      <c r="H1324" s="54">
        <v>50</v>
      </c>
      <c r="I1324" s="54">
        <v>1990</v>
      </c>
      <c r="J1324" s="54">
        <v>21</v>
      </c>
      <c r="K1324" s="3">
        <v>150</v>
      </c>
      <c r="L1324" s="3">
        <v>1993</v>
      </c>
      <c r="M1324" s="3">
        <v>24</v>
      </c>
      <c r="N1324" s="54">
        <v>68</v>
      </c>
      <c r="O1324" s="54">
        <v>1990</v>
      </c>
      <c r="P1324" s="54">
        <v>13</v>
      </c>
      <c r="Q1324" s="3">
        <v>130</v>
      </c>
      <c r="R1324" s="3">
        <v>2011</v>
      </c>
      <c r="S1324" s="3">
        <v>20</v>
      </c>
      <c r="T1324" s="54">
        <v>135</v>
      </c>
      <c r="U1324" s="54">
        <v>1989</v>
      </c>
      <c r="V1324" s="54">
        <v>13</v>
      </c>
      <c r="W1324" s="3">
        <v>135</v>
      </c>
      <c r="X1324" s="3">
        <v>2003</v>
      </c>
      <c r="Y1324" s="3">
        <v>9</v>
      </c>
      <c r="Z1324" s="54">
        <v>131</v>
      </c>
      <c r="AA1324" s="54">
        <v>2015</v>
      </c>
      <c r="AB1324" s="54">
        <v>30</v>
      </c>
      <c r="AC1324" s="3">
        <v>148</v>
      </c>
      <c r="AD1324" s="3">
        <v>2015</v>
      </c>
      <c r="AE1324" s="3">
        <v>28</v>
      </c>
      <c r="AF1324" s="54">
        <v>130</v>
      </c>
      <c r="AG1324" s="54">
        <v>2014</v>
      </c>
      <c r="AH1324" s="54">
        <v>17</v>
      </c>
      <c r="AI1324" s="3">
        <v>155.1</v>
      </c>
      <c r="AJ1324" s="3">
        <v>1983</v>
      </c>
      <c r="AK1324" s="3">
        <v>19</v>
      </c>
      <c r="AL1324" s="54">
        <v>106</v>
      </c>
      <c r="AM1324" s="54">
        <v>1996</v>
      </c>
      <c r="AN1324" s="54">
        <v>10</v>
      </c>
      <c r="AO1324" s="3">
        <v>54</v>
      </c>
      <c r="AP1324" s="3">
        <v>1987</v>
      </c>
      <c r="AQ1324" s="3">
        <v>9</v>
      </c>
    </row>
    <row r="1325" spans="1:43" x14ac:dyDescent="0.25">
      <c r="A1325" s="3">
        <v>35250030</v>
      </c>
      <c r="B1325" s="3" t="s">
        <v>3913</v>
      </c>
      <c r="C1325" s="3">
        <v>6.1442750000000004</v>
      </c>
      <c r="D1325" s="3">
        <v>-68.778289999999998</v>
      </c>
      <c r="E1325" s="3">
        <v>81</v>
      </c>
      <c r="F1325" s="3" t="s">
        <v>93</v>
      </c>
      <c r="G1325" s="3" t="s">
        <v>92</v>
      </c>
      <c r="H1325" s="54">
        <v>89</v>
      </c>
      <c r="I1325" s="54">
        <v>2018</v>
      </c>
      <c r="J1325" s="54">
        <v>16</v>
      </c>
      <c r="K1325" s="3">
        <v>62</v>
      </c>
      <c r="L1325" s="3">
        <v>1998</v>
      </c>
      <c r="M1325" s="3">
        <v>4</v>
      </c>
      <c r="N1325" s="54">
        <v>96</v>
      </c>
      <c r="O1325" s="54">
        <v>2013</v>
      </c>
      <c r="P1325" s="54">
        <v>29</v>
      </c>
      <c r="Q1325" s="3">
        <v>145</v>
      </c>
      <c r="R1325" s="3">
        <v>1994</v>
      </c>
      <c r="S1325" s="3">
        <v>21</v>
      </c>
      <c r="T1325" s="54">
        <v>156</v>
      </c>
      <c r="U1325" s="54">
        <v>2024</v>
      </c>
      <c r="V1325" s="54">
        <v>29</v>
      </c>
      <c r="W1325" s="3">
        <v>147</v>
      </c>
      <c r="X1325" s="3">
        <v>2018</v>
      </c>
      <c r="Y1325" s="3">
        <v>24</v>
      </c>
      <c r="Z1325" s="54">
        <v>138</v>
      </c>
      <c r="AA1325" s="54">
        <v>2006</v>
      </c>
      <c r="AB1325" s="54">
        <v>20</v>
      </c>
      <c r="AC1325" s="3">
        <v>143</v>
      </c>
      <c r="AD1325" s="3">
        <v>2008</v>
      </c>
      <c r="AE1325" s="3">
        <v>5</v>
      </c>
      <c r="AF1325" s="54">
        <v>138</v>
      </c>
      <c r="AG1325" s="54">
        <v>1997</v>
      </c>
      <c r="AH1325" s="54">
        <v>5</v>
      </c>
      <c r="AI1325" s="3">
        <v>143</v>
      </c>
      <c r="AJ1325" s="3">
        <v>2023</v>
      </c>
      <c r="AK1325" s="3">
        <v>22</v>
      </c>
      <c r="AL1325" s="54">
        <v>135</v>
      </c>
      <c r="AM1325" s="54">
        <v>2001</v>
      </c>
      <c r="AN1325" s="54">
        <v>8</v>
      </c>
      <c r="AO1325" s="3">
        <v>91</v>
      </c>
      <c r="AP1325" s="3">
        <v>2017</v>
      </c>
      <c r="AQ1325" s="3">
        <v>30</v>
      </c>
    </row>
    <row r="1326" spans="1:43" x14ac:dyDescent="0.25">
      <c r="A1326" s="3">
        <v>35250040</v>
      </c>
      <c r="B1326" s="3" t="s">
        <v>3914</v>
      </c>
      <c r="C1326" s="3">
        <v>6.1831670000000001</v>
      </c>
      <c r="D1326" s="3">
        <v>-68.443278000000007</v>
      </c>
      <c r="E1326" s="3">
        <v>75</v>
      </c>
      <c r="F1326" s="3" t="s">
        <v>93</v>
      </c>
      <c r="G1326" s="3" t="s">
        <v>92</v>
      </c>
      <c r="H1326" s="54">
        <v>42</v>
      </c>
      <c r="I1326" s="54">
        <v>1990</v>
      </c>
      <c r="J1326" s="54">
        <v>20</v>
      </c>
      <c r="K1326" s="3">
        <v>65</v>
      </c>
      <c r="L1326" s="3">
        <v>1998</v>
      </c>
      <c r="M1326" s="3">
        <v>15</v>
      </c>
      <c r="N1326" s="54">
        <v>82</v>
      </c>
      <c r="O1326" s="54">
        <v>1995</v>
      </c>
      <c r="P1326" s="54">
        <v>12</v>
      </c>
      <c r="Q1326" s="3">
        <v>105</v>
      </c>
      <c r="R1326" s="3">
        <v>1998</v>
      </c>
      <c r="S1326" s="3">
        <v>25</v>
      </c>
      <c r="T1326" s="54">
        <v>144</v>
      </c>
      <c r="U1326" s="54">
        <v>2013</v>
      </c>
      <c r="V1326" s="54">
        <v>31</v>
      </c>
      <c r="W1326" s="3">
        <v>140</v>
      </c>
      <c r="X1326" s="3">
        <v>1998</v>
      </c>
      <c r="Y1326" s="3">
        <v>5</v>
      </c>
      <c r="Z1326" s="54">
        <v>137</v>
      </c>
      <c r="AA1326" s="54">
        <v>2012</v>
      </c>
      <c r="AB1326" s="54">
        <v>23</v>
      </c>
      <c r="AC1326" s="3">
        <v>149</v>
      </c>
      <c r="AD1326" s="3">
        <v>2010</v>
      </c>
      <c r="AE1326" s="3">
        <v>17</v>
      </c>
      <c r="AF1326" s="54">
        <v>134</v>
      </c>
      <c r="AG1326" s="54">
        <v>2001</v>
      </c>
      <c r="AH1326" s="54">
        <v>10</v>
      </c>
      <c r="AI1326" s="3">
        <v>150</v>
      </c>
      <c r="AJ1326" s="3">
        <v>1996</v>
      </c>
      <c r="AK1326" s="3">
        <v>18</v>
      </c>
      <c r="AL1326" s="54">
        <v>100</v>
      </c>
      <c r="AM1326" s="54">
        <v>2001</v>
      </c>
      <c r="AN1326" s="54">
        <v>8</v>
      </c>
      <c r="AO1326" s="3">
        <v>65</v>
      </c>
      <c r="AP1326" s="3">
        <v>2007</v>
      </c>
      <c r="AQ1326" s="3">
        <v>22</v>
      </c>
    </row>
    <row r="1327" spans="1:43" x14ac:dyDescent="0.25">
      <c r="A1327" s="3">
        <v>35260010</v>
      </c>
      <c r="B1327" s="3" t="s">
        <v>3915</v>
      </c>
      <c r="C1327" s="3">
        <v>5.1437777999999996</v>
      </c>
      <c r="D1327" s="3">
        <v>-70.856858000000003</v>
      </c>
      <c r="E1327" s="3">
        <v>117</v>
      </c>
      <c r="F1327" s="3" t="s">
        <v>2443</v>
      </c>
      <c r="G1327" s="3" t="s">
        <v>92</v>
      </c>
      <c r="H1327" s="54">
        <v>83</v>
      </c>
      <c r="I1327" s="54">
        <v>1989</v>
      </c>
      <c r="J1327" s="54">
        <v>21</v>
      </c>
      <c r="K1327" s="3">
        <v>100</v>
      </c>
      <c r="L1327" s="3">
        <v>1987</v>
      </c>
      <c r="M1327" s="3">
        <v>8</v>
      </c>
      <c r="N1327" s="54">
        <v>80</v>
      </c>
      <c r="O1327" s="54">
        <v>2016</v>
      </c>
      <c r="P1327" s="54">
        <v>15</v>
      </c>
      <c r="Q1327" s="3">
        <v>130</v>
      </c>
      <c r="R1327" s="3">
        <v>2002</v>
      </c>
      <c r="S1327" s="3">
        <v>6</v>
      </c>
      <c r="T1327" s="54">
        <v>135</v>
      </c>
      <c r="U1327" s="54">
        <v>2000</v>
      </c>
      <c r="V1327" s="54">
        <v>24</v>
      </c>
      <c r="W1327" s="3">
        <v>133</v>
      </c>
      <c r="X1327" s="3">
        <v>1990</v>
      </c>
      <c r="Y1327" s="3">
        <v>10</v>
      </c>
      <c r="Z1327" s="54">
        <v>132</v>
      </c>
      <c r="AA1327" s="54">
        <v>1997</v>
      </c>
      <c r="AB1327" s="54">
        <v>9</v>
      </c>
      <c r="AC1327" s="3">
        <v>135</v>
      </c>
      <c r="AD1327" s="3">
        <v>2003</v>
      </c>
      <c r="AE1327" s="3">
        <v>7</v>
      </c>
      <c r="AF1327" s="54">
        <v>120</v>
      </c>
      <c r="AG1327" s="54">
        <v>2008</v>
      </c>
      <c r="AH1327" s="54">
        <v>14</v>
      </c>
      <c r="AI1327" s="3">
        <v>135</v>
      </c>
      <c r="AJ1327" s="3">
        <v>1984</v>
      </c>
      <c r="AK1327" s="3">
        <v>5</v>
      </c>
      <c r="AL1327" s="54">
        <v>100</v>
      </c>
      <c r="AM1327" s="54">
        <v>2003</v>
      </c>
      <c r="AN1327" s="54">
        <v>2</v>
      </c>
      <c r="AO1327" s="3">
        <v>100</v>
      </c>
      <c r="AP1327" s="3">
        <v>1984</v>
      </c>
      <c r="AQ1327" s="3">
        <v>3</v>
      </c>
    </row>
    <row r="1328" spans="1:43" x14ac:dyDescent="0.25">
      <c r="A1328" s="3">
        <v>35260030</v>
      </c>
      <c r="B1328" s="3" t="s">
        <v>3916</v>
      </c>
      <c r="C1328" s="3">
        <v>5.3852460000000004</v>
      </c>
      <c r="D1328" s="3">
        <v>-70.634867</v>
      </c>
      <c r="E1328" s="3">
        <v>112</v>
      </c>
      <c r="F1328" s="3" t="s">
        <v>1660</v>
      </c>
      <c r="G1328" s="3" t="s">
        <v>92</v>
      </c>
      <c r="H1328" s="54">
        <v>82</v>
      </c>
      <c r="I1328" s="54">
        <v>2017</v>
      </c>
      <c r="J1328" s="54">
        <v>5</v>
      </c>
      <c r="K1328" s="3">
        <v>60</v>
      </c>
      <c r="L1328" s="3">
        <v>2024</v>
      </c>
      <c r="M1328" s="3">
        <v>1</v>
      </c>
      <c r="N1328" s="54">
        <v>110</v>
      </c>
      <c r="O1328" s="54">
        <v>2015</v>
      </c>
      <c r="P1328" s="54">
        <v>19</v>
      </c>
      <c r="Q1328" s="3">
        <v>185</v>
      </c>
      <c r="R1328" s="3">
        <v>1998</v>
      </c>
      <c r="S1328" s="3">
        <v>19</v>
      </c>
      <c r="T1328" s="54">
        <v>134</v>
      </c>
      <c r="U1328" s="54">
        <v>2010</v>
      </c>
      <c r="V1328" s="54">
        <v>31</v>
      </c>
      <c r="W1328" s="3">
        <v>130</v>
      </c>
      <c r="X1328" s="3">
        <v>2010</v>
      </c>
      <c r="Y1328" s="3">
        <v>29</v>
      </c>
      <c r="Z1328" s="54">
        <v>280</v>
      </c>
      <c r="AA1328" s="54">
        <v>2014</v>
      </c>
      <c r="AB1328" s="54">
        <v>19</v>
      </c>
      <c r="AC1328" s="3">
        <v>141</v>
      </c>
      <c r="AD1328" s="3">
        <v>2024</v>
      </c>
      <c r="AE1328" s="3">
        <v>26</v>
      </c>
      <c r="AF1328" s="54">
        <v>127</v>
      </c>
      <c r="AG1328" s="54">
        <v>2010</v>
      </c>
      <c r="AH1328" s="54">
        <v>15</v>
      </c>
      <c r="AI1328" s="3">
        <v>115</v>
      </c>
      <c r="AJ1328" s="3">
        <v>2006</v>
      </c>
      <c r="AK1328" s="3">
        <v>19</v>
      </c>
      <c r="AL1328" s="54">
        <v>129</v>
      </c>
      <c r="AM1328" s="54">
        <v>2000</v>
      </c>
      <c r="AN1328" s="54">
        <v>17</v>
      </c>
      <c r="AO1328" s="3">
        <v>103</v>
      </c>
      <c r="AP1328" s="3">
        <v>1996</v>
      </c>
      <c r="AQ1328" s="3">
        <v>14</v>
      </c>
    </row>
    <row r="1329" spans="1:43" x14ac:dyDescent="0.25">
      <c r="A1329" s="3">
        <v>35260070</v>
      </c>
      <c r="B1329" s="3" t="s">
        <v>3917</v>
      </c>
      <c r="C1329" s="3">
        <v>5.7919720000000003</v>
      </c>
      <c r="D1329" s="3">
        <v>-69.987138999999999</v>
      </c>
      <c r="E1329" s="3">
        <v>99</v>
      </c>
      <c r="F1329" s="3" t="s">
        <v>1660</v>
      </c>
      <c r="G1329" s="3" t="s">
        <v>92</v>
      </c>
      <c r="H1329" s="54">
        <v>68</v>
      </c>
      <c r="I1329" s="54">
        <v>1989</v>
      </c>
      <c r="J1329" s="54">
        <v>22</v>
      </c>
      <c r="K1329" s="3">
        <v>88</v>
      </c>
      <c r="L1329" s="3">
        <v>1984</v>
      </c>
      <c r="M1329" s="3">
        <v>1</v>
      </c>
      <c r="N1329" s="54">
        <v>137</v>
      </c>
      <c r="O1329" s="54">
        <v>1998</v>
      </c>
      <c r="P1329" s="54">
        <v>30</v>
      </c>
      <c r="Q1329" s="3">
        <v>136</v>
      </c>
      <c r="R1329" s="3">
        <v>2005</v>
      </c>
      <c r="S1329" s="3">
        <v>22</v>
      </c>
      <c r="T1329" s="54">
        <v>190</v>
      </c>
      <c r="U1329" s="54">
        <v>2014</v>
      </c>
      <c r="V1329" s="54">
        <v>9</v>
      </c>
      <c r="W1329" s="3">
        <v>231</v>
      </c>
      <c r="X1329" s="3">
        <v>1991</v>
      </c>
      <c r="Y1329" s="3">
        <v>27</v>
      </c>
      <c r="Z1329" s="54">
        <v>180</v>
      </c>
      <c r="AA1329" s="54">
        <v>2013</v>
      </c>
      <c r="AB1329" s="54">
        <v>19</v>
      </c>
      <c r="AC1329" s="3">
        <v>275</v>
      </c>
      <c r="AD1329" s="3">
        <v>2013</v>
      </c>
      <c r="AE1329" s="3">
        <v>16</v>
      </c>
      <c r="AF1329" s="54">
        <v>114</v>
      </c>
      <c r="AG1329" s="54">
        <v>1998</v>
      </c>
      <c r="AH1329" s="54">
        <v>13</v>
      </c>
      <c r="AI1329" s="3">
        <v>140</v>
      </c>
      <c r="AJ1329" s="3">
        <v>2022</v>
      </c>
      <c r="AK1329" s="3">
        <v>15</v>
      </c>
      <c r="AL1329" s="54">
        <v>132</v>
      </c>
      <c r="AM1329" s="54">
        <v>1986</v>
      </c>
      <c r="AN1329" s="54">
        <v>11</v>
      </c>
      <c r="AO1329" s="3">
        <v>70</v>
      </c>
      <c r="AP1329" s="3">
        <v>2023</v>
      </c>
      <c r="AQ1329" s="3">
        <v>25</v>
      </c>
    </row>
    <row r="1330" spans="1:43" x14ac:dyDescent="0.25">
      <c r="A1330" s="3">
        <v>35260080</v>
      </c>
      <c r="B1330" s="3" t="s">
        <v>3918</v>
      </c>
      <c r="C1330" s="3">
        <v>6.0103055559999996</v>
      </c>
      <c r="D1330" s="3">
        <v>-69.843888890000002</v>
      </c>
      <c r="E1330" s="3">
        <v>98</v>
      </c>
      <c r="F1330" s="3" t="s">
        <v>1660</v>
      </c>
      <c r="G1330" s="3" t="s">
        <v>92</v>
      </c>
      <c r="H1330" s="54">
        <v>44</v>
      </c>
      <c r="I1330" s="54">
        <v>1987</v>
      </c>
      <c r="J1330" s="54">
        <v>8</v>
      </c>
      <c r="K1330" s="3">
        <v>58</v>
      </c>
      <c r="L1330" s="3">
        <v>2005</v>
      </c>
      <c r="M1330" s="3">
        <v>8</v>
      </c>
      <c r="N1330" s="54">
        <v>103</v>
      </c>
      <c r="O1330" s="54">
        <v>2016</v>
      </c>
      <c r="P1330" s="54">
        <v>30</v>
      </c>
      <c r="Q1330" s="3">
        <v>126</v>
      </c>
      <c r="R1330" s="3">
        <v>1998</v>
      </c>
      <c r="S1330" s="3">
        <v>30</v>
      </c>
      <c r="T1330" s="54">
        <v>170</v>
      </c>
      <c r="U1330" s="54">
        <v>1986</v>
      </c>
      <c r="V1330" s="54">
        <v>6</v>
      </c>
      <c r="W1330" s="3">
        <v>132</v>
      </c>
      <c r="X1330" s="3">
        <v>2017</v>
      </c>
      <c r="Y1330" s="3">
        <v>7</v>
      </c>
      <c r="Z1330" s="54">
        <v>138</v>
      </c>
      <c r="AA1330" s="54">
        <v>1991</v>
      </c>
      <c r="AB1330" s="54">
        <v>2</v>
      </c>
      <c r="AC1330" s="3">
        <v>170</v>
      </c>
      <c r="AD1330" s="3">
        <v>1983</v>
      </c>
      <c r="AE1330" s="3">
        <v>3</v>
      </c>
      <c r="AF1330" s="54">
        <v>117</v>
      </c>
      <c r="AG1330" s="54">
        <v>2021</v>
      </c>
      <c r="AH1330" s="54">
        <v>16</v>
      </c>
      <c r="AI1330" s="3">
        <v>134</v>
      </c>
      <c r="AJ1330" s="3">
        <v>1998</v>
      </c>
      <c r="AK1330" s="3">
        <v>14</v>
      </c>
      <c r="AL1330" s="54">
        <v>115</v>
      </c>
      <c r="AM1330" s="54">
        <v>1987</v>
      </c>
      <c r="AN1330" s="54">
        <v>10</v>
      </c>
      <c r="AO1330" s="3">
        <v>105</v>
      </c>
      <c r="AP1330" s="3">
        <v>2003</v>
      </c>
      <c r="AQ1330" s="3">
        <v>4</v>
      </c>
    </row>
    <row r="1331" spans="1:43" x14ac:dyDescent="0.25">
      <c r="A1331" s="3">
        <v>35267030</v>
      </c>
      <c r="B1331" s="3" t="s">
        <v>3919</v>
      </c>
      <c r="C1331" s="3">
        <v>5.2708389000000002</v>
      </c>
      <c r="D1331" s="3">
        <v>-70.705574999999996</v>
      </c>
      <c r="E1331" s="3">
        <v>112</v>
      </c>
      <c r="F1331" s="3" t="s">
        <v>2443</v>
      </c>
      <c r="G1331" s="3" t="s">
        <v>92</v>
      </c>
      <c r="H1331" s="54">
        <v>62</v>
      </c>
      <c r="I1331" s="54">
        <v>1986</v>
      </c>
      <c r="J1331" s="54">
        <v>28</v>
      </c>
      <c r="K1331" s="3">
        <v>133</v>
      </c>
      <c r="L1331" s="3">
        <v>1992</v>
      </c>
      <c r="M1331" s="3">
        <v>6</v>
      </c>
      <c r="N1331" s="54">
        <v>140</v>
      </c>
      <c r="O1331" s="54">
        <v>1995</v>
      </c>
      <c r="P1331" s="54">
        <v>21</v>
      </c>
      <c r="Q1331" s="3">
        <v>132</v>
      </c>
      <c r="R1331" s="3">
        <v>1998</v>
      </c>
      <c r="S1331" s="3">
        <v>19</v>
      </c>
      <c r="T1331" s="54">
        <v>133</v>
      </c>
      <c r="U1331" s="54">
        <v>2000</v>
      </c>
      <c r="V1331" s="54">
        <v>24</v>
      </c>
      <c r="W1331" s="3">
        <v>165</v>
      </c>
      <c r="X1331" s="3">
        <v>1993</v>
      </c>
      <c r="Y1331" s="3">
        <v>30</v>
      </c>
      <c r="Z1331" s="54">
        <v>180</v>
      </c>
      <c r="AA1331" s="54">
        <v>2010</v>
      </c>
      <c r="AB1331" s="54">
        <v>31</v>
      </c>
      <c r="AC1331" s="3">
        <v>135</v>
      </c>
      <c r="AD1331" s="3">
        <v>2024</v>
      </c>
      <c r="AE1331" s="3">
        <v>5</v>
      </c>
      <c r="AF1331" s="54">
        <v>100</v>
      </c>
      <c r="AG1331" s="54">
        <v>2019</v>
      </c>
      <c r="AH1331" s="54">
        <v>22</v>
      </c>
      <c r="AI1331" s="3">
        <v>99</v>
      </c>
      <c r="AJ1331" s="3">
        <v>2006</v>
      </c>
      <c r="AK1331" s="3">
        <v>10</v>
      </c>
      <c r="AL1331" s="54">
        <v>134</v>
      </c>
      <c r="AM1331" s="54">
        <v>2002</v>
      </c>
      <c r="AN1331" s="54">
        <v>6</v>
      </c>
      <c r="AO1331" s="3">
        <v>90</v>
      </c>
      <c r="AP1331" s="3">
        <v>1999</v>
      </c>
      <c r="AQ1331" s="3">
        <v>3</v>
      </c>
    </row>
    <row r="1332" spans="1:43" x14ac:dyDescent="0.25">
      <c r="A1332" s="3">
        <v>36010020</v>
      </c>
      <c r="B1332" s="3" t="s">
        <v>3920</v>
      </c>
      <c r="C1332" s="3">
        <v>5.9000027780000002</v>
      </c>
      <c r="D1332" s="3">
        <v>-72.004166670000004</v>
      </c>
      <c r="E1332" s="3">
        <v>500</v>
      </c>
      <c r="F1332" s="3" t="s">
        <v>529</v>
      </c>
      <c r="G1332" s="3" t="s">
        <v>291</v>
      </c>
      <c r="H1332" s="54">
        <v>80</v>
      </c>
      <c r="I1332" s="54">
        <v>2021</v>
      </c>
      <c r="J1332" s="54">
        <v>7</v>
      </c>
      <c r="K1332" s="3">
        <v>100</v>
      </c>
      <c r="L1332" s="3">
        <v>2011</v>
      </c>
      <c r="M1332" s="3">
        <v>26</v>
      </c>
      <c r="N1332" s="54">
        <v>109</v>
      </c>
      <c r="O1332" s="54">
        <v>2000</v>
      </c>
      <c r="P1332" s="54">
        <v>24</v>
      </c>
      <c r="Q1332" s="3">
        <v>135</v>
      </c>
      <c r="R1332" s="3">
        <v>2004</v>
      </c>
      <c r="S1332" s="3">
        <v>27</v>
      </c>
      <c r="T1332" s="54">
        <v>166.6</v>
      </c>
      <c r="U1332" s="54">
        <v>2011</v>
      </c>
      <c r="V1332" s="54">
        <v>6</v>
      </c>
      <c r="W1332" s="3">
        <v>132</v>
      </c>
      <c r="X1332" s="3">
        <v>2002</v>
      </c>
      <c r="Y1332" s="3">
        <v>25</v>
      </c>
      <c r="Z1332" s="54">
        <v>107.5</v>
      </c>
      <c r="AA1332" s="54">
        <v>1997</v>
      </c>
      <c r="AB1332" s="54">
        <v>2</v>
      </c>
      <c r="AC1332" s="3">
        <v>135</v>
      </c>
      <c r="AD1332" s="3">
        <v>2013</v>
      </c>
      <c r="AE1332" s="3">
        <v>6</v>
      </c>
      <c r="AF1332" s="54">
        <v>105.5</v>
      </c>
      <c r="AG1332" s="54">
        <v>2015</v>
      </c>
      <c r="AH1332" s="54">
        <v>19</v>
      </c>
      <c r="AI1332" s="3">
        <v>125.8</v>
      </c>
      <c r="AJ1332" s="3">
        <v>2011</v>
      </c>
      <c r="AK1332" s="3">
        <v>12</v>
      </c>
      <c r="AL1332" s="54">
        <v>104.7</v>
      </c>
      <c r="AM1332" s="54">
        <v>2020</v>
      </c>
      <c r="AN1332" s="54">
        <v>12</v>
      </c>
      <c r="AO1332" s="3">
        <v>142</v>
      </c>
      <c r="AP1332" s="3">
        <v>2022</v>
      </c>
      <c r="AQ1332" s="3">
        <v>5</v>
      </c>
    </row>
    <row r="1333" spans="1:43" x14ac:dyDescent="0.25">
      <c r="A1333" s="3">
        <v>36010030</v>
      </c>
      <c r="B1333" s="3" t="s">
        <v>3921</v>
      </c>
      <c r="C1333" s="3">
        <v>5.9342499999999996</v>
      </c>
      <c r="D1333" s="3">
        <v>-71.833916669999994</v>
      </c>
      <c r="E1333" s="3">
        <v>350</v>
      </c>
      <c r="F1333" s="3" t="s">
        <v>1558</v>
      </c>
      <c r="G1333" s="3" t="s">
        <v>291</v>
      </c>
      <c r="H1333" s="54">
        <v>64.8</v>
      </c>
      <c r="I1333" s="54">
        <v>2021</v>
      </c>
      <c r="J1333" s="54">
        <v>9</v>
      </c>
      <c r="K1333" s="3">
        <v>85</v>
      </c>
      <c r="L1333" s="3">
        <v>2009</v>
      </c>
      <c r="M1333" s="3">
        <v>23</v>
      </c>
      <c r="N1333" s="54">
        <v>91.6</v>
      </c>
      <c r="O1333" s="54">
        <v>1998</v>
      </c>
      <c r="P1333" s="54">
        <v>22</v>
      </c>
      <c r="Q1333" s="3">
        <v>127.1</v>
      </c>
      <c r="R1333" s="3">
        <v>2002</v>
      </c>
      <c r="S1333" s="3">
        <v>1</v>
      </c>
      <c r="T1333" s="54">
        <v>123.4</v>
      </c>
      <c r="U1333" s="54">
        <v>2010</v>
      </c>
      <c r="V1333" s="54">
        <v>28</v>
      </c>
      <c r="W1333" s="3">
        <v>136</v>
      </c>
      <c r="X1333" s="3">
        <v>2003</v>
      </c>
      <c r="Y1333" s="3">
        <v>17</v>
      </c>
      <c r="Z1333" s="54">
        <v>109.1</v>
      </c>
      <c r="AA1333" s="54">
        <v>2010</v>
      </c>
      <c r="AB1333" s="54">
        <v>23</v>
      </c>
      <c r="AC1333" s="3">
        <v>105</v>
      </c>
      <c r="AD1333" s="3">
        <v>2009</v>
      </c>
      <c r="AE1333" s="3">
        <v>7</v>
      </c>
      <c r="AF1333" s="54">
        <v>103</v>
      </c>
      <c r="AG1333" s="54">
        <v>2002</v>
      </c>
      <c r="AH1333" s="54">
        <v>10</v>
      </c>
      <c r="AI1333" s="3">
        <v>104.3</v>
      </c>
      <c r="AJ1333" s="3">
        <v>2005</v>
      </c>
      <c r="AK1333" s="3">
        <v>20</v>
      </c>
      <c r="AL1333" s="54">
        <v>95</v>
      </c>
      <c r="AM1333" s="54">
        <v>1998</v>
      </c>
      <c r="AN1333" s="54">
        <v>27</v>
      </c>
      <c r="AO1333" s="3">
        <v>91.9</v>
      </c>
      <c r="AP1333" s="3">
        <v>2012</v>
      </c>
      <c r="AQ1333" s="3">
        <v>22</v>
      </c>
    </row>
    <row r="1334" spans="1:43" x14ac:dyDescent="0.25">
      <c r="A1334" s="3">
        <v>36015010</v>
      </c>
      <c r="B1334" s="3" t="s">
        <v>3922</v>
      </c>
      <c r="C1334" s="3">
        <v>5.8785277779999996</v>
      </c>
      <c r="D1334" s="3">
        <v>-71.887194440000002</v>
      </c>
      <c r="E1334" s="3">
        <v>342</v>
      </c>
      <c r="F1334" s="3" t="s">
        <v>529</v>
      </c>
      <c r="G1334" s="3" t="s">
        <v>291</v>
      </c>
      <c r="H1334" s="54">
        <v>67</v>
      </c>
      <c r="I1334" s="54">
        <v>2021</v>
      </c>
      <c r="J1334" s="54">
        <v>8</v>
      </c>
      <c r="K1334" s="3">
        <v>106.9</v>
      </c>
      <c r="L1334" s="3">
        <v>2024</v>
      </c>
      <c r="M1334" s="3">
        <v>5</v>
      </c>
      <c r="N1334" s="54">
        <v>94</v>
      </c>
      <c r="O1334" s="54">
        <v>1991</v>
      </c>
      <c r="P1334" s="54">
        <v>11</v>
      </c>
      <c r="Q1334" s="3">
        <v>121</v>
      </c>
      <c r="R1334" s="3">
        <v>1995</v>
      </c>
      <c r="S1334" s="3">
        <v>13</v>
      </c>
      <c r="T1334" s="54">
        <v>158.80000000000001</v>
      </c>
      <c r="U1334" s="54">
        <v>2016</v>
      </c>
      <c r="V1334" s="54">
        <v>3</v>
      </c>
      <c r="W1334" s="3">
        <v>106</v>
      </c>
      <c r="X1334" s="3">
        <v>1995</v>
      </c>
      <c r="Y1334" s="3">
        <v>13</v>
      </c>
      <c r="Z1334" s="54">
        <v>113.6</v>
      </c>
      <c r="AA1334" s="54">
        <v>2001</v>
      </c>
      <c r="AB1334" s="54">
        <v>14</v>
      </c>
      <c r="AC1334" s="3">
        <v>134</v>
      </c>
      <c r="AD1334" s="3">
        <v>2015</v>
      </c>
      <c r="AE1334" s="3">
        <v>31</v>
      </c>
      <c r="AF1334" s="54">
        <v>132</v>
      </c>
      <c r="AG1334" s="54">
        <v>1994</v>
      </c>
      <c r="AH1334" s="54">
        <v>24</v>
      </c>
      <c r="AI1334" s="3">
        <v>150</v>
      </c>
      <c r="AJ1334" s="3">
        <v>1992</v>
      </c>
      <c r="AK1334" s="3">
        <v>18</v>
      </c>
      <c r="AL1334" s="54">
        <v>101</v>
      </c>
      <c r="AM1334" s="54">
        <v>2011</v>
      </c>
      <c r="AN1334" s="54">
        <v>17</v>
      </c>
      <c r="AO1334" s="3">
        <v>97</v>
      </c>
      <c r="AP1334" s="3">
        <v>2012</v>
      </c>
      <c r="AQ1334" s="3">
        <v>22</v>
      </c>
    </row>
    <row r="1335" spans="1:43" x14ac:dyDescent="0.25">
      <c r="A1335" s="3">
        <v>36020010</v>
      </c>
      <c r="B1335" s="3" t="s">
        <v>3923</v>
      </c>
      <c r="C1335" s="3">
        <v>6.0882222219999997</v>
      </c>
      <c r="D1335" s="3">
        <v>-72.190638890000002</v>
      </c>
      <c r="E1335" s="3">
        <v>120</v>
      </c>
      <c r="F1335" s="3" t="s">
        <v>1567</v>
      </c>
      <c r="G1335" s="3" t="s">
        <v>291</v>
      </c>
      <c r="H1335" s="54">
        <v>84</v>
      </c>
      <c r="I1335" s="54">
        <v>1987</v>
      </c>
      <c r="J1335" s="54">
        <v>9</v>
      </c>
      <c r="K1335" s="3">
        <v>54.2</v>
      </c>
      <c r="L1335" s="3">
        <v>1994</v>
      </c>
      <c r="M1335" s="3">
        <v>27</v>
      </c>
      <c r="N1335" s="54">
        <v>86.7</v>
      </c>
      <c r="O1335" s="54">
        <v>2018</v>
      </c>
      <c r="P1335" s="54">
        <v>28</v>
      </c>
      <c r="Q1335" s="3">
        <v>138.4</v>
      </c>
      <c r="R1335" s="3">
        <v>2012</v>
      </c>
      <c r="S1335" s="3">
        <v>19</v>
      </c>
      <c r="T1335" s="54">
        <v>106</v>
      </c>
      <c r="U1335" s="54">
        <v>2009</v>
      </c>
      <c r="V1335" s="54">
        <v>20</v>
      </c>
      <c r="W1335" s="3">
        <v>122</v>
      </c>
      <c r="X1335" s="3">
        <v>2005</v>
      </c>
      <c r="Y1335" s="3">
        <v>11</v>
      </c>
      <c r="Z1335" s="54">
        <v>132</v>
      </c>
      <c r="AA1335" s="54">
        <v>2017</v>
      </c>
      <c r="AB1335" s="54">
        <v>14</v>
      </c>
      <c r="AC1335" s="3">
        <v>110</v>
      </c>
      <c r="AD1335" s="3">
        <v>1998</v>
      </c>
      <c r="AE1335" s="3">
        <v>6</v>
      </c>
      <c r="AF1335" s="54">
        <v>134</v>
      </c>
      <c r="AG1335" s="54">
        <v>2017</v>
      </c>
      <c r="AH1335" s="54">
        <v>19</v>
      </c>
      <c r="AI1335" s="3">
        <v>106.7</v>
      </c>
      <c r="AJ1335" s="3">
        <v>1990</v>
      </c>
      <c r="AK1335" s="3">
        <v>5</v>
      </c>
      <c r="AL1335" s="54">
        <v>80</v>
      </c>
      <c r="AM1335" s="54">
        <v>2006</v>
      </c>
      <c r="AN1335" s="54">
        <v>2</v>
      </c>
      <c r="AO1335" s="3">
        <v>72.5</v>
      </c>
      <c r="AP1335" s="3">
        <v>1994</v>
      </c>
      <c r="AQ1335" s="3">
        <v>25</v>
      </c>
    </row>
    <row r="1336" spans="1:43" x14ac:dyDescent="0.25">
      <c r="A1336" s="3">
        <v>36020020</v>
      </c>
      <c r="B1336" s="3" t="s">
        <v>3924</v>
      </c>
      <c r="C1336" s="3">
        <v>6.127916667</v>
      </c>
      <c r="D1336" s="3">
        <v>-72.010222220000003</v>
      </c>
      <c r="E1336" s="3">
        <v>575</v>
      </c>
      <c r="F1336" s="3" t="s">
        <v>1558</v>
      </c>
      <c r="G1336" s="3" t="s">
        <v>291</v>
      </c>
      <c r="H1336" s="54">
        <v>58</v>
      </c>
      <c r="I1336" s="54">
        <v>2009</v>
      </c>
      <c r="J1336" s="54">
        <v>31</v>
      </c>
      <c r="K1336" s="3">
        <v>80.5</v>
      </c>
      <c r="L1336" s="3">
        <v>1989</v>
      </c>
      <c r="M1336" s="3">
        <v>28</v>
      </c>
      <c r="N1336" s="54">
        <v>120</v>
      </c>
      <c r="O1336" s="54">
        <v>2002</v>
      </c>
      <c r="P1336" s="54">
        <v>14</v>
      </c>
      <c r="Q1336" s="3">
        <v>150</v>
      </c>
      <c r="R1336" s="3">
        <v>2022</v>
      </c>
      <c r="S1336" s="3">
        <v>30</v>
      </c>
      <c r="T1336" s="54">
        <v>139.5</v>
      </c>
      <c r="U1336" s="54">
        <v>2012</v>
      </c>
      <c r="V1336" s="54">
        <v>9</v>
      </c>
      <c r="W1336" s="3">
        <v>120</v>
      </c>
      <c r="X1336" s="3">
        <v>2023</v>
      </c>
      <c r="Y1336" s="3">
        <v>26</v>
      </c>
      <c r="Z1336" s="54">
        <v>135</v>
      </c>
      <c r="AA1336" s="54">
        <v>2013</v>
      </c>
      <c r="AB1336" s="54">
        <v>7</v>
      </c>
      <c r="AC1336" s="3">
        <v>133</v>
      </c>
      <c r="AD1336" s="3">
        <v>2023</v>
      </c>
      <c r="AE1336" s="3">
        <v>21</v>
      </c>
      <c r="AF1336" s="54">
        <v>95.7</v>
      </c>
      <c r="AG1336" s="54">
        <v>1997</v>
      </c>
      <c r="AH1336" s="54">
        <v>19</v>
      </c>
      <c r="AI1336" s="3">
        <v>134</v>
      </c>
      <c r="AJ1336" s="3">
        <v>2011</v>
      </c>
      <c r="AK1336" s="3">
        <v>17</v>
      </c>
      <c r="AL1336" s="54">
        <v>115.5</v>
      </c>
      <c r="AM1336" s="54">
        <v>2022</v>
      </c>
      <c r="AN1336" s="54">
        <v>12</v>
      </c>
      <c r="AO1336" s="3">
        <v>115</v>
      </c>
      <c r="AP1336" s="3">
        <v>2004</v>
      </c>
      <c r="AQ1336" s="3">
        <v>12</v>
      </c>
    </row>
    <row r="1337" spans="1:43" x14ac:dyDescent="0.25">
      <c r="A1337" s="3">
        <v>36020030</v>
      </c>
      <c r="B1337" s="3" t="s">
        <v>3925</v>
      </c>
      <c r="C1337" s="3">
        <v>6.2348888889999996</v>
      </c>
      <c r="D1337" s="3">
        <v>-71.975499999999997</v>
      </c>
      <c r="E1337" s="3">
        <v>860</v>
      </c>
      <c r="F1337" s="3" t="s">
        <v>522</v>
      </c>
      <c r="G1337" s="3" t="s">
        <v>90</v>
      </c>
      <c r="H1337" s="54">
        <v>60.8</v>
      </c>
      <c r="I1337" s="54">
        <v>1990</v>
      </c>
      <c r="J1337" s="54">
        <v>20</v>
      </c>
      <c r="K1337" s="3">
        <v>124.8</v>
      </c>
      <c r="L1337" s="3">
        <v>1991</v>
      </c>
      <c r="M1337" s="3">
        <v>23</v>
      </c>
      <c r="N1337" s="54">
        <v>107</v>
      </c>
      <c r="O1337" s="54">
        <v>2017</v>
      </c>
      <c r="P1337" s="54">
        <v>11</v>
      </c>
      <c r="Q1337" s="3">
        <v>136</v>
      </c>
      <c r="R1337" s="3">
        <v>1998</v>
      </c>
      <c r="S1337" s="3">
        <v>13</v>
      </c>
      <c r="T1337" s="54">
        <v>230</v>
      </c>
      <c r="U1337" s="54">
        <v>1992</v>
      </c>
      <c r="V1337" s="54">
        <v>26</v>
      </c>
      <c r="W1337" s="3">
        <v>100</v>
      </c>
      <c r="X1337" s="3">
        <v>2024</v>
      </c>
      <c r="Y1337" s="3">
        <v>10</v>
      </c>
      <c r="Z1337" s="54">
        <v>124</v>
      </c>
      <c r="AA1337" s="54">
        <v>1998</v>
      </c>
      <c r="AB1337" s="54">
        <v>13</v>
      </c>
      <c r="AC1337" s="3">
        <v>116</v>
      </c>
      <c r="AD1337" s="3">
        <v>2001</v>
      </c>
      <c r="AE1337" s="3">
        <v>19</v>
      </c>
      <c r="AF1337" s="54">
        <v>121</v>
      </c>
      <c r="AG1337" s="54">
        <v>1999</v>
      </c>
      <c r="AH1337" s="54">
        <v>13</v>
      </c>
      <c r="AI1337" s="3">
        <v>126.6</v>
      </c>
      <c r="AJ1337" s="3">
        <v>1990</v>
      </c>
      <c r="AK1337" s="3">
        <v>26</v>
      </c>
      <c r="AL1337" s="54">
        <v>133</v>
      </c>
      <c r="AM1337" s="54">
        <v>1993</v>
      </c>
      <c r="AN1337" s="54">
        <v>18</v>
      </c>
      <c r="AO1337" s="3">
        <v>85.7</v>
      </c>
      <c r="AP1337" s="3">
        <v>2013</v>
      </c>
      <c r="AQ1337" s="3">
        <v>2</v>
      </c>
    </row>
    <row r="1338" spans="1:43" x14ac:dyDescent="0.25">
      <c r="A1338" s="3">
        <v>36025010</v>
      </c>
      <c r="B1338" s="3" t="s">
        <v>3926</v>
      </c>
      <c r="C1338" s="3">
        <v>6.4561944440000003</v>
      </c>
      <c r="D1338" s="3">
        <v>-71.745027780000001</v>
      </c>
      <c r="E1338" s="3">
        <v>350</v>
      </c>
      <c r="F1338" s="3" t="s">
        <v>522</v>
      </c>
      <c r="G1338" s="3" t="s">
        <v>90</v>
      </c>
      <c r="H1338" s="54">
        <v>90</v>
      </c>
      <c r="I1338" s="54">
        <v>2006</v>
      </c>
      <c r="J1338" s="54">
        <v>28</v>
      </c>
      <c r="K1338" s="3">
        <v>125</v>
      </c>
      <c r="L1338" s="3">
        <v>1986</v>
      </c>
      <c r="M1338" s="3">
        <v>26</v>
      </c>
      <c r="N1338" s="54">
        <v>128.4</v>
      </c>
      <c r="O1338" s="54">
        <v>2017</v>
      </c>
      <c r="P1338" s="54">
        <v>11</v>
      </c>
      <c r="Q1338" s="3">
        <v>126.4</v>
      </c>
      <c r="R1338" s="3">
        <v>2011</v>
      </c>
      <c r="S1338" s="3">
        <v>16</v>
      </c>
      <c r="T1338" s="54">
        <v>132.5</v>
      </c>
      <c r="U1338" s="54">
        <v>1999</v>
      </c>
      <c r="V1338" s="54">
        <v>29</v>
      </c>
      <c r="W1338" s="3">
        <v>122</v>
      </c>
      <c r="X1338" s="3">
        <v>1995</v>
      </c>
      <c r="Y1338" s="3">
        <v>17</v>
      </c>
      <c r="Z1338" s="54">
        <v>126</v>
      </c>
      <c r="AA1338" s="54">
        <v>1996</v>
      </c>
      <c r="AB1338" s="54">
        <v>26</v>
      </c>
      <c r="AC1338" s="3">
        <v>121</v>
      </c>
      <c r="AD1338" s="3">
        <v>1999</v>
      </c>
      <c r="AE1338" s="3">
        <v>27</v>
      </c>
      <c r="AF1338" s="54">
        <v>102.4</v>
      </c>
      <c r="AG1338" s="54">
        <v>2021</v>
      </c>
      <c r="AH1338" s="54">
        <v>19</v>
      </c>
      <c r="AI1338" s="3">
        <v>131.5</v>
      </c>
      <c r="AJ1338" s="3">
        <v>1992</v>
      </c>
      <c r="AK1338" s="3">
        <v>18</v>
      </c>
      <c r="AL1338" s="54">
        <v>120</v>
      </c>
      <c r="AM1338" s="54">
        <v>2004</v>
      </c>
      <c r="AN1338" s="54">
        <v>9</v>
      </c>
      <c r="AO1338" s="3">
        <v>80</v>
      </c>
      <c r="AP1338" s="3">
        <v>1992</v>
      </c>
      <c r="AQ1338" s="3">
        <v>17</v>
      </c>
    </row>
    <row r="1339" spans="1:43" x14ac:dyDescent="0.25">
      <c r="A1339" s="3">
        <v>36030030</v>
      </c>
      <c r="B1339" s="3" t="s">
        <v>3927</v>
      </c>
      <c r="C1339" s="3">
        <v>6.5706388889999996</v>
      </c>
      <c r="D1339" s="3">
        <v>-71.707638889999998</v>
      </c>
      <c r="E1339" s="3">
        <v>300</v>
      </c>
      <c r="F1339" s="3" t="s">
        <v>522</v>
      </c>
      <c r="G1339" s="3" t="s">
        <v>90</v>
      </c>
      <c r="H1339" s="54">
        <v>70</v>
      </c>
      <c r="I1339" s="54">
        <v>1987</v>
      </c>
      <c r="J1339" s="54">
        <v>7</v>
      </c>
      <c r="K1339" s="3">
        <v>145</v>
      </c>
      <c r="L1339" s="3">
        <v>1986</v>
      </c>
      <c r="M1339" s="3">
        <v>26</v>
      </c>
      <c r="N1339" s="54">
        <v>150</v>
      </c>
      <c r="O1339" s="54">
        <v>1991</v>
      </c>
      <c r="P1339" s="54">
        <v>6</v>
      </c>
      <c r="Q1339" s="3">
        <v>146.5</v>
      </c>
      <c r="R1339" s="3">
        <v>2014</v>
      </c>
      <c r="S1339" s="3">
        <v>7</v>
      </c>
      <c r="T1339" s="54">
        <v>160</v>
      </c>
      <c r="U1339" s="54">
        <v>1983</v>
      </c>
      <c r="V1339" s="54">
        <v>30</v>
      </c>
      <c r="W1339" s="3">
        <v>178</v>
      </c>
      <c r="X1339" s="3">
        <v>1985</v>
      </c>
      <c r="Y1339" s="3">
        <v>2</v>
      </c>
      <c r="Z1339" s="54">
        <v>140</v>
      </c>
      <c r="AA1339" s="54">
        <v>1986</v>
      </c>
      <c r="AB1339" s="54">
        <v>31</v>
      </c>
      <c r="AC1339" s="3">
        <v>200</v>
      </c>
      <c r="AD1339" s="3">
        <v>1984</v>
      </c>
      <c r="AE1339" s="3">
        <v>16</v>
      </c>
      <c r="AF1339" s="54">
        <v>165</v>
      </c>
      <c r="AG1339" s="54">
        <v>1992</v>
      </c>
      <c r="AH1339" s="54">
        <v>24</v>
      </c>
      <c r="AI1339" s="3">
        <v>165</v>
      </c>
      <c r="AJ1339" s="3">
        <v>1992</v>
      </c>
      <c r="AK1339" s="3">
        <v>21</v>
      </c>
      <c r="AL1339" s="54">
        <v>140</v>
      </c>
      <c r="AM1339" s="54">
        <v>1983</v>
      </c>
      <c r="AN1339" s="54">
        <v>16</v>
      </c>
      <c r="AO1339" s="3">
        <v>140</v>
      </c>
      <c r="AP1339" s="3">
        <v>1990</v>
      </c>
      <c r="AQ1339" s="3">
        <v>7</v>
      </c>
    </row>
    <row r="1340" spans="1:43" x14ac:dyDescent="0.25">
      <c r="A1340" s="3">
        <v>36037010</v>
      </c>
      <c r="B1340" s="3" t="s">
        <v>3928</v>
      </c>
      <c r="C1340" s="3">
        <v>6.0418329999999996</v>
      </c>
      <c r="D1340" s="3">
        <v>-69.638750000000002</v>
      </c>
      <c r="E1340" s="3">
        <v>88</v>
      </c>
      <c r="F1340" s="3" t="s">
        <v>1348</v>
      </c>
      <c r="G1340" s="3" t="s">
        <v>90</v>
      </c>
      <c r="H1340" s="54">
        <v>73.3</v>
      </c>
      <c r="I1340" s="54">
        <v>1992</v>
      </c>
      <c r="J1340" s="54">
        <v>4</v>
      </c>
      <c r="K1340" s="3">
        <v>64</v>
      </c>
      <c r="L1340" s="3">
        <v>2005</v>
      </c>
      <c r="M1340" s="3">
        <v>9</v>
      </c>
      <c r="N1340" s="54">
        <v>106.8</v>
      </c>
      <c r="O1340" s="54">
        <v>1990</v>
      </c>
      <c r="P1340" s="54">
        <v>8</v>
      </c>
      <c r="Q1340" s="3">
        <v>136</v>
      </c>
      <c r="R1340" s="3">
        <v>2024</v>
      </c>
      <c r="S1340" s="3">
        <v>29</v>
      </c>
      <c r="T1340" s="54">
        <v>110</v>
      </c>
      <c r="U1340" s="54">
        <v>2012</v>
      </c>
      <c r="V1340" s="54">
        <v>22</v>
      </c>
      <c r="W1340" s="3">
        <v>130</v>
      </c>
      <c r="X1340" s="3">
        <v>2017</v>
      </c>
      <c r="Y1340" s="3">
        <v>7</v>
      </c>
      <c r="Z1340" s="54">
        <v>148</v>
      </c>
      <c r="AA1340" s="54">
        <v>2018</v>
      </c>
      <c r="AB1340" s="54">
        <v>30</v>
      </c>
      <c r="AC1340" s="3">
        <v>146</v>
      </c>
      <c r="AD1340" s="3">
        <v>2011</v>
      </c>
      <c r="AE1340" s="3">
        <v>25</v>
      </c>
      <c r="AF1340" s="54">
        <v>140</v>
      </c>
      <c r="AG1340" s="54">
        <v>2001</v>
      </c>
      <c r="AH1340" s="54">
        <v>22</v>
      </c>
      <c r="AI1340" s="3">
        <v>133</v>
      </c>
      <c r="AJ1340" s="3">
        <v>2000</v>
      </c>
      <c r="AK1340" s="3">
        <v>2</v>
      </c>
      <c r="AL1340" s="54">
        <v>135</v>
      </c>
      <c r="AM1340" s="54">
        <v>1993</v>
      </c>
      <c r="AN1340" s="54">
        <v>8</v>
      </c>
      <c r="AO1340" s="3">
        <v>100</v>
      </c>
      <c r="AP1340" s="3">
        <v>2012</v>
      </c>
      <c r="AQ1340" s="3">
        <v>23</v>
      </c>
    </row>
    <row r="1341" spans="1:43" x14ac:dyDescent="0.25">
      <c r="A1341" s="3">
        <v>37010010</v>
      </c>
      <c r="B1341" s="3" t="s">
        <v>3929</v>
      </c>
      <c r="C1341" s="3">
        <v>7.2980555560000004</v>
      </c>
      <c r="D1341" s="3">
        <v>-72.500555559999995</v>
      </c>
      <c r="E1341" s="3">
        <v>1560</v>
      </c>
      <c r="F1341" s="3" t="s">
        <v>832</v>
      </c>
      <c r="G1341" s="3" t="s">
        <v>741</v>
      </c>
      <c r="H1341" s="54">
        <v>43</v>
      </c>
      <c r="I1341" s="54">
        <v>2006</v>
      </c>
      <c r="J1341" s="54">
        <v>28</v>
      </c>
      <c r="K1341" s="3">
        <v>45</v>
      </c>
      <c r="L1341" s="3">
        <v>1986</v>
      </c>
      <c r="M1341" s="3">
        <v>11</v>
      </c>
      <c r="N1341" s="54">
        <v>100</v>
      </c>
      <c r="O1341" s="54">
        <v>1959</v>
      </c>
      <c r="P1341" s="54">
        <v>5</v>
      </c>
      <c r="Q1341" s="3">
        <v>60</v>
      </c>
      <c r="R1341" s="3">
        <v>2016</v>
      </c>
      <c r="S1341" s="3">
        <v>21</v>
      </c>
      <c r="T1341" s="54">
        <v>60</v>
      </c>
      <c r="U1341" s="54">
        <v>2009</v>
      </c>
      <c r="V1341" s="54">
        <v>3</v>
      </c>
      <c r="W1341" s="3">
        <v>53</v>
      </c>
      <c r="X1341" s="3">
        <v>1972</v>
      </c>
      <c r="Y1341" s="3">
        <v>30</v>
      </c>
      <c r="Z1341" s="54">
        <v>59</v>
      </c>
      <c r="AA1341" s="54">
        <v>1983</v>
      </c>
      <c r="AB1341" s="54">
        <v>6</v>
      </c>
      <c r="AC1341" s="3">
        <v>90</v>
      </c>
      <c r="AD1341" s="3">
        <v>1972</v>
      </c>
      <c r="AE1341" s="3">
        <v>17</v>
      </c>
      <c r="AF1341" s="54">
        <v>50</v>
      </c>
      <c r="AG1341" s="54">
        <v>1974</v>
      </c>
      <c r="AH1341" s="54">
        <v>9</v>
      </c>
      <c r="AI1341" s="3">
        <v>100</v>
      </c>
      <c r="AJ1341" s="3">
        <v>1958</v>
      </c>
      <c r="AK1341" s="3">
        <v>18</v>
      </c>
      <c r="AL1341" s="54">
        <v>56</v>
      </c>
      <c r="AM1341" s="54">
        <v>2024</v>
      </c>
      <c r="AN1341" s="54">
        <v>11</v>
      </c>
      <c r="AO1341" s="3">
        <v>42</v>
      </c>
      <c r="AP1341" s="3">
        <v>2010</v>
      </c>
      <c r="AQ1341" s="3">
        <v>3</v>
      </c>
    </row>
    <row r="1342" spans="1:43" x14ac:dyDescent="0.25">
      <c r="A1342" s="3">
        <v>37010020</v>
      </c>
      <c r="B1342" s="3" t="s">
        <v>3930</v>
      </c>
      <c r="C1342" s="3">
        <v>7.1394444439999996</v>
      </c>
      <c r="D1342" s="3">
        <v>-72.664722220000002</v>
      </c>
      <c r="E1342" s="3">
        <v>2410</v>
      </c>
      <c r="F1342" s="3" t="s">
        <v>816</v>
      </c>
      <c r="G1342" s="3" t="s">
        <v>741</v>
      </c>
      <c r="H1342" s="54">
        <v>44</v>
      </c>
      <c r="I1342" s="54">
        <v>1970</v>
      </c>
      <c r="J1342" s="54">
        <v>7</v>
      </c>
      <c r="K1342" s="3">
        <v>43.6</v>
      </c>
      <c r="L1342" s="3">
        <v>2007</v>
      </c>
      <c r="M1342" s="3">
        <v>25</v>
      </c>
      <c r="N1342" s="54">
        <v>38</v>
      </c>
      <c r="O1342" s="54">
        <v>1980</v>
      </c>
      <c r="P1342" s="54">
        <v>27</v>
      </c>
      <c r="Q1342" s="3">
        <v>62</v>
      </c>
      <c r="R1342" s="3">
        <v>1996</v>
      </c>
      <c r="S1342" s="3">
        <v>26</v>
      </c>
      <c r="T1342" s="54">
        <v>59</v>
      </c>
      <c r="U1342" s="54">
        <v>1963</v>
      </c>
      <c r="V1342" s="54">
        <v>1</v>
      </c>
      <c r="W1342" s="3">
        <v>62</v>
      </c>
      <c r="X1342" s="3">
        <v>1978</v>
      </c>
      <c r="Y1342" s="3">
        <v>14</v>
      </c>
      <c r="Z1342" s="54">
        <v>70</v>
      </c>
      <c r="AA1342" s="54">
        <v>1978</v>
      </c>
      <c r="AB1342" s="54">
        <v>27</v>
      </c>
      <c r="AC1342" s="3">
        <v>50</v>
      </c>
      <c r="AD1342" s="3">
        <v>1960</v>
      </c>
      <c r="AE1342" s="3">
        <v>4</v>
      </c>
      <c r="AF1342" s="54">
        <v>57</v>
      </c>
      <c r="AG1342" s="54">
        <v>1970</v>
      </c>
      <c r="AH1342" s="54">
        <v>4</v>
      </c>
      <c r="AI1342" s="3">
        <v>52</v>
      </c>
      <c r="AJ1342" s="3">
        <v>1969</v>
      </c>
      <c r="AK1342" s="3">
        <v>8</v>
      </c>
      <c r="AL1342" s="54">
        <v>31.4</v>
      </c>
      <c r="AM1342" s="54">
        <v>1961</v>
      </c>
      <c r="AN1342" s="54">
        <v>9</v>
      </c>
      <c r="AO1342" s="3">
        <v>80</v>
      </c>
      <c r="AP1342" s="3">
        <v>1960</v>
      </c>
      <c r="AQ1342" s="3">
        <v>9</v>
      </c>
    </row>
    <row r="1343" spans="1:43" x14ac:dyDescent="0.25">
      <c r="A1343" s="3">
        <v>37010030</v>
      </c>
      <c r="B1343" s="3" t="s">
        <v>3931</v>
      </c>
      <c r="C1343" s="3">
        <v>7.27</v>
      </c>
      <c r="D1343" s="3">
        <v>-72.643611109999995</v>
      </c>
      <c r="E1343" s="3">
        <v>2645</v>
      </c>
      <c r="F1343" s="3" t="s">
        <v>2099</v>
      </c>
      <c r="G1343" s="3" t="s">
        <v>741</v>
      </c>
      <c r="H1343" s="54">
        <v>40</v>
      </c>
      <c r="I1343" s="54">
        <v>1965</v>
      </c>
      <c r="J1343" s="54">
        <v>12</v>
      </c>
      <c r="K1343" s="3">
        <v>40</v>
      </c>
      <c r="L1343" s="3">
        <v>1989</v>
      </c>
      <c r="M1343" s="3">
        <v>22</v>
      </c>
      <c r="N1343" s="54">
        <v>60</v>
      </c>
      <c r="O1343" s="54">
        <v>1993</v>
      </c>
      <c r="P1343" s="54">
        <v>13</v>
      </c>
      <c r="Q1343" s="3">
        <v>41</v>
      </c>
      <c r="R1343" s="3">
        <v>2000</v>
      </c>
      <c r="S1343" s="3">
        <v>6</v>
      </c>
      <c r="T1343" s="54">
        <v>60</v>
      </c>
      <c r="U1343" s="54">
        <v>1982</v>
      </c>
      <c r="V1343" s="54">
        <v>1</v>
      </c>
      <c r="W1343" s="3">
        <v>43</v>
      </c>
      <c r="X1343" s="3">
        <v>2004</v>
      </c>
      <c r="Y1343" s="3">
        <v>28</v>
      </c>
      <c r="Z1343" s="54">
        <v>32</v>
      </c>
      <c r="AA1343" s="54">
        <v>1990</v>
      </c>
      <c r="AB1343" s="54">
        <v>15</v>
      </c>
      <c r="AC1343" s="3">
        <v>42</v>
      </c>
      <c r="AD1343" s="3">
        <v>1975</v>
      </c>
      <c r="AE1343" s="3">
        <v>14</v>
      </c>
      <c r="AF1343" s="54">
        <v>55</v>
      </c>
      <c r="AG1343" s="54">
        <v>2024</v>
      </c>
      <c r="AH1343" s="54">
        <v>24</v>
      </c>
      <c r="AI1343" s="3">
        <v>40</v>
      </c>
      <c r="AJ1343" s="3">
        <v>1996</v>
      </c>
      <c r="AK1343" s="3">
        <v>14</v>
      </c>
      <c r="AL1343" s="54">
        <v>38</v>
      </c>
      <c r="AM1343" s="54">
        <v>1972</v>
      </c>
      <c r="AN1343" s="54">
        <v>5</v>
      </c>
      <c r="AO1343" s="3">
        <v>26</v>
      </c>
      <c r="AP1343" s="3">
        <v>1966</v>
      </c>
      <c r="AQ1343" s="3">
        <v>11</v>
      </c>
    </row>
    <row r="1344" spans="1:43" x14ac:dyDescent="0.25">
      <c r="A1344" s="3">
        <v>37010040</v>
      </c>
      <c r="B1344" s="3" t="s">
        <v>3932</v>
      </c>
      <c r="C1344" s="3">
        <v>7.0138888890000004</v>
      </c>
      <c r="D1344" s="3">
        <v>-72.680833329999999</v>
      </c>
      <c r="E1344" s="3">
        <v>3320</v>
      </c>
      <c r="F1344" s="3" t="s">
        <v>816</v>
      </c>
      <c r="G1344" s="3" t="s">
        <v>741</v>
      </c>
      <c r="H1344" s="54">
        <v>31</v>
      </c>
      <c r="I1344" s="54">
        <v>1973</v>
      </c>
      <c r="J1344" s="54">
        <v>30</v>
      </c>
      <c r="K1344" s="3">
        <v>35.5</v>
      </c>
      <c r="L1344" s="3">
        <v>2023</v>
      </c>
      <c r="M1344" s="3">
        <v>27</v>
      </c>
      <c r="N1344" s="54">
        <v>50</v>
      </c>
      <c r="O1344" s="54">
        <v>2023</v>
      </c>
      <c r="P1344" s="54">
        <v>4</v>
      </c>
      <c r="Q1344" s="3">
        <v>70</v>
      </c>
      <c r="R1344" s="3">
        <v>2023</v>
      </c>
      <c r="S1344" s="3">
        <v>16</v>
      </c>
      <c r="T1344" s="54">
        <v>55</v>
      </c>
      <c r="U1344" s="54">
        <v>1982</v>
      </c>
      <c r="V1344" s="54">
        <v>6</v>
      </c>
      <c r="W1344" s="3">
        <v>77</v>
      </c>
      <c r="X1344" s="3">
        <v>1986</v>
      </c>
      <c r="Y1344" s="3">
        <v>22</v>
      </c>
      <c r="Z1344" s="54">
        <v>54</v>
      </c>
      <c r="AA1344" s="54">
        <v>2015</v>
      </c>
      <c r="AB1344" s="54">
        <v>23</v>
      </c>
      <c r="AC1344" s="3">
        <v>67</v>
      </c>
      <c r="AD1344" s="3">
        <v>1977</v>
      </c>
      <c r="AE1344" s="3">
        <v>26</v>
      </c>
      <c r="AF1344" s="54">
        <v>75</v>
      </c>
      <c r="AG1344" s="54">
        <v>1977</v>
      </c>
      <c r="AH1344" s="54">
        <v>24</v>
      </c>
      <c r="AI1344" s="3">
        <v>50</v>
      </c>
      <c r="AJ1344" s="3">
        <v>1988</v>
      </c>
      <c r="AK1344" s="3">
        <v>30</v>
      </c>
      <c r="AL1344" s="54">
        <v>60</v>
      </c>
      <c r="AM1344" s="54">
        <v>1988</v>
      </c>
      <c r="AN1344" s="54">
        <v>20</v>
      </c>
      <c r="AO1344" s="3">
        <v>41.3</v>
      </c>
      <c r="AP1344" s="3">
        <v>2010</v>
      </c>
      <c r="AQ1344" s="3">
        <v>2</v>
      </c>
    </row>
    <row r="1345" spans="1:43" x14ac:dyDescent="0.25">
      <c r="A1345" s="3">
        <v>37010050</v>
      </c>
      <c r="B1345" s="3" t="s">
        <v>3933</v>
      </c>
      <c r="C1345" s="3">
        <v>6.8102777779999997</v>
      </c>
      <c r="D1345" s="3">
        <v>-72.556111110000003</v>
      </c>
      <c r="E1345" s="3">
        <v>3168</v>
      </c>
      <c r="F1345" s="3" t="s">
        <v>136</v>
      </c>
      <c r="G1345" s="3" t="s">
        <v>50</v>
      </c>
      <c r="H1345" s="54">
        <v>33</v>
      </c>
      <c r="I1345" s="54">
        <v>2023</v>
      </c>
      <c r="J1345" s="54">
        <v>2</v>
      </c>
      <c r="K1345" s="3">
        <v>34</v>
      </c>
      <c r="L1345" s="3">
        <v>2023</v>
      </c>
      <c r="M1345" s="3">
        <v>16</v>
      </c>
      <c r="N1345" s="54">
        <v>52</v>
      </c>
      <c r="O1345" s="54">
        <v>2023</v>
      </c>
      <c r="P1345" s="54">
        <v>8</v>
      </c>
      <c r="Q1345" s="3">
        <v>55</v>
      </c>
      <c r="R1345" s="3">
        <v>2016</v>
      </c>
      <c r="S1345" s="3">
        <v>30</v>
      </c>
      <c r="T1345" s="54">
        <v>44</v>
      </c>
      <c r="U1345" s="54">
        <v>1982</v>
      </c>
      <c r="V1345" s="54">
        <v>7</v>
      </c>
      <c r="W1345" s="3">
        <v>69</v>
      </c>
      <c r="X1345" s="3">
        <v>2018</v>
      </c>
      <c r="Y1345" s="3">
        <v>27</v>
      </c>
      <c r="Z1345" s="54">
        <v>40</v>
      </c>
      <c r="AA1345" s="54">
        <v>2009</v>
      </c>
      <c r="AB1345" s="54">
        <v>2</v>
      </c>
      <c r="AC1345" s="3">
        <v>101.3</v>
      </c>
      <c r="AD1345" s="3">
        <v>1984</v>
      </c>
      <c r="AE1345" s="3">
        <v>29</v>
      </c>
      <c r="AF1345" s="54">
        <v>49</v>
      </c>
      <c r="AG1345" s="54">
        <v>2018</v>
      </c>
      <c r="AH1345" s="54">
        <v>23</v>
      </c>
      <c r="AI1345" s="3">
        <v>38</v>
      </c>
      <c r="AJ1345" s="3">
        <v>1979</v>
      </c>
      <c r="AK1345" s="3">
        <v>15</v>
      </c>
      <c r="AL1345" s="54">
        <v>56</v>
      </c>
      <c r="AM1345" s="54">
        <v>1988</v>
      </c>
      <c r="AN1345" s="54">
        <v>27</v>
      </c>
      <c r="AO1345" s="3">
        <v>30</v>
      </c>
      <c r="AP1345" s="3">
        <v>2015</v>
      </c>
      <c r="AQ1345" s="3">
        <v>3</v>
      </c>
    </row>
    <row r="1346" spans="1:43" x14ac:dyDescent="0.25">
      <c r="A1346" s="3">
        <v>37010060</v>
      </c>
      <c r="B1346" s="3" t="s">
        <v>3934</v>
      </c>
      <c r="C1346" s="3">
        <v>7.0277777779999999</v>
      </c>
      <c r="D1346" s="3">
        <v>-72.804444439999997</v>
      </c>
      <c r="E1346" s="3">
        <v>3824</v>
      </c>
      <c r="F1346" s="3" t="s">
        <v>804</v>
      </c>
      <c r="G1346" s="3" t="s">
        <v>50</v>
      </c>
      <c r="H1346" s="54">
        <v>27</v>
      </c>
      <c r="I1346" s="54">
        <v>1989</v>
      </c>
      <c r="J1346" s="54">
        <v>10</v>
      </c>
      <c r="K1346" s="3">
        <v>50</v>
      </c>
      <c r="L1346" s="3">
        <v>1987</v>
      </c>
      <c r="M1346" s="3">
        <v>24</v>
      </c>
      <c r="N1346" s="54">
        <v>39</v>
      </c>
      <c r="O1346" s="54">
        <v>1988</v>
      </c>
      <c r="P1346" s="54">
        <v>14</v>
      </c>
      <c r="Q1346" s="3">
        <v>52</v>
      </c>
      <c r="R1346" s="3">
        <v>1988</v>
      </c>
      <c r="S1346" s="3">
        <v>14</v>
      </c>
      <c r="T1346" s="54">
        <v>70</v>
      </c>
      <c r="U1346" s="54">
        <v>1986</v>
      </c>
      <c r="V1346" s="54">
        <v>13</v>
      </c>
      <c r="W1346" s="3">
        <v>49</v>
      </c>
      <c r="X1346" s="3">
        <v>1988</v>
      </c>
      <c r="Y1346" s="3">
        <v>14</v>
      </c>
      <c r="Z1346" s="54">
        <v>74</v>
      </c>
      <c r="AA1346" s="54">
        <v>1988</v>
      </c>
      <c r="AB1346" s="54">
        <v>31</v>
      </c>
      <c r="AC1346" s="3">
        <v>99</v>
      </c>
      <c r="AD1346" s="3">
        <v>1988</v>
      </c>
      <c r="AE1346" s="3">
        <v>1</v>
      </c>
      <c r="AF1346" s="54">
        <v>50</v>
      </c>
      <c r="AG1346" s="54">
        <v>1991</v>
      </c>
      <c r="AH1346" s="54">
        <v>5</v>
      </c>
      <c r="AI1346" s="3">
        <v>59</v>
      </c>
      <c r="AJ1346" s="3">
        <v>1987</v>
      </c>
      <c r="AK1346" s="3">
        <v>11</v>
      </c>
      <c r="AL1346" s="54">
        <v>44</v>
      </c>
      <c r="AM1346" s="54">
        <v>2005</v>
      </c>
      <c r="AN1346" s="54">
        <v>13</v>
      </c>
      <c r="AO1346" s="3">
        <v>80</v>
      </c>
      <c r="AP1346" s="3">
        <v>1985</v>
      </c>
      <c r="AQ1346" s="3">
        <v>6</v>
      </c>
    </row>
    <row r="1347" spans="1:43" x14ac:dyDescent="0.25">
      <c r="A1347" s="3">
        <v>37010080</v>
      </c>
      <c r="B1347" s="3" t="s">
        <v>3935</v>
      </c>
      <c r="C1347" s="3">
        <v>7.1983333329999999</v>
      </c>
      <c r="D1347" s="3">
        <v>-72.712777779999996</v>
      </c>
      <c r="E1347" s="3">
        <v>2650</v>
      </c>
      <c r="F1347" s="3" t="s">
        <v>1073</v>
      </c>
      <c r="G1347" s="3" t="s">
        <v>741</v>
      </c>
      <c r="H1347" s="54">
        <v>120</v>
      </c>
      <c r="I1347" s="54">
        <v>1996</v>
      </c>
      <c r="J1347" s="54">
        <v>11</v>
      </c>
      <c r="K1347" s="3">
        <v>55</v>
      </c>
      <c r="L1347" s="3">
        <v>1999</v>
      </c>
      <c r="M1347" s="3">
        <v>10</v>
      </c>
      <c r="N1347" s="54">
        <v>150</v>
      </c>
      <c r="O1347" s="54">
        <v>1996</v>
      </c>
      <c r="P1347" s="54">
        <v>10</v>
      </c>
      <c r="Q1347" s="3">
        <v>75</v>
      </c>
      <c r="R1347" s="3">
        <v>1998</v>
      </c>
      <c r="S1347" s="3">
        <v>2</v>
      </c>
      <c r="T1347" s="54">
        <v>70</v>
      </c>
      <c r="U1347" s="54">
        <v>1995</v>
      </c>
      <c r="V1347" s="54">
        <v>17</v>
      </c>
      <c r="W1347" s="3">
        <v>80</v>
      </c>
      <c r="X1347" s="3">
        <v>1995</v>
      </c>
      <c r="Y1347" s="3">
        <v>18</v>
      </c>
      <c r="Z1347" s="54">
        <v>52</v>
      </c>
      <c r="AA1347" s="54">
        <v>1997</v>
      </c>
      <c r="AB1347" s="54">
        <v>2</v>
      </c>
      <c r="AC1347" s="3">
        <v>185</v>
      </c>
      <c r="AD1347" s="3">
        <v>1996</v>
      </c>
      <c r="AE1347" s="3">
        <v>17</v>
      </c>
      <c r="AF1347" s="54">
        <v>86</v>
      </c>
      <c r="AG1347" s="54">
        <v>2006</v>
      </c>
      <c r="AH1347" s="54">
        <v>5</v>
      </c>
      <c r="AI1347" s="3">
        <v>85</v>
      </c>
      <c r="AJ1347" s="3">
        <v>1996</v>
      </c>
      <c r="AK1347" s="3">
        <v>14</v>
      </c>
      <c r="AL1347" s="54">
        <v>75</v>
      </c>
      <c r="AM1347" s="54">
        <v>1996</v>
      </c>
      <c r="AN1347" s="54">
        <v>17</v>
      </c>
      <c r="AO1347" s="3">
        <v>30</v>
      </c>
      <c r="AP1347" s="3">
        <v>1995</v>
      </c>
      <c r="AQ1347" s="3">
        <v>13</v>
      </c>
    </row>
    <row r="1348" spans="1:43" x14ac:dyDescent="0.25">
      <c r="A1348" s="3">
        <v>37015020</v>
      </c>
      <c r="B1348" s="3" t="s">
        <v>3936</v>
      </c>
      <c r="C1348" s="3">
        <v>7.1869444439999999</v>
      </c>
      <c r="D1348" s="3">
        <v>-72.868611110000003</v>
      </c>
      <c r="E1348" s="3">
        <v>3214</v>
      </c>
      <c r="F1348" s="3" t="s">
        <v>820</v>
      </c>
      <c r="G1348" s="3" t="s">
        <v>50</v>
      </c>
      <c r="H1348" s="54">
        <v>13.3</v>
      </c>
      <c r="I1348" s="54">
        <v>1972</v>
      </c>
      <c r="J1348" s="54">
        <v>17</v>
      </c>
      <c r="K1348" s="3">
        <v>55.3</v>
      </c>
      <c r="L1348" s="3">
        <v>1980</v>
      </c>
      <c r="M1348" s="3">
        <v>3</v>
      </c>
      <c r="N1348" s="54">
        <v>29</v>
      </c>
      <c r="O1348" s="54">
        <v>2001</v>
      </c>
      <c r="P1348" s="54">
        <v>20</v>
      </c>
      <c r="Q1348" s="3">
        <v>42.6</v>
      </c>
      <c r="R1348" s="3">
        <v>1986</v>
      </c>
      <c r="S1348" s="3">
        <v>30</v>
      </c>
      <c r="T1348" s="54">
        <v>49.2</v>
      </c>
      <c r="U1348" s="54">
        <v>1997</v>
      </c>
      <c r="V1348" s="54">
        <v>26</v>
      </c>
      <c r="W1348" s="3">
        <v>31.7</v>
      </c>
      <c r="X1348" s="3">
        <v>2002</v>
      </c>
      <c r="Y1348" s="3">
        <v>16</v>
      </c>
      <c r="Z1348" s="54">
        <v>36</v>
      </c>
      <c r="AA1348" s="54">
        <v>2008</v>
      </c>
      <c r="AB1348" s="54">
        <v>16</v>
      </c>
      <c r="AC1348" s="3">
        <v>36.299999999999997</v>
      </c>
      <c r="AD1348" s="3">
        <v>1995</v>
      </c>
      <c r="AE1348" s="3">
        <v>19</v>
      </c>
      <c r="AF1348" s="54">
        <v>54</v>
      </c>
      <c r="AG1348" s="54">
        <v>1970</v>
      </c>
      <c r="AH1348" s="54">
        <v>5</v>
      </c>
      <c r="AI1348" s="3">
        <v>42.7</v>
      </c>
      <c r="AJ1348" s="3">
        <v>1987</v>
      </c>
      <c r="AK1348" s="3">
        <v>28</v>
      </c>
      <c r="AL1348" s="54">
        <v>30</v>
      </c>
      <c r="AM1348" s="54">
        <v>2003</v>
      </c>
      <c r="AN1348" s="54">
        <v>12</v>
      </c>
      <c r="AO1348" s="3">
        <v>25</v>
      </c>
      <c r="AP1348" s="3">
        <v>2025</v>
      </c>
      <c r="AQ1348" s="3">
        <v>5</v>
      </c>
    </row>
    <row r="1349" spans="1:43" x14ac:dyDescent="0.25">
      <c r="A1349" s="3">
        <v>37020020</v>
      </c>
      <c r="B1349" s="3" t="s">
        <v>3937</v>
      </c>
      <c r="C1349" s="3">
        <v>7.2266666669999999</v>
      </c>
      <c r="D1349" s="3">
        <v>-72.44194444</v>
      </c>
      <c r="E1349" s="3">
        <v>1275</v>
      </c>
      <c r="F1349" s="3" t="s">
        <v>814</v>
      </c>
      <c r="G1349" s="3" t="s">
        <v>741</v>
      </c>
      <c r="H1349" s="54">
        <v>60</v>
      </c>
      <c r="I1349" s="54">
        <v>2002</v>
      </c>
      <c r="J1349" s="54">
        <v>22</v>
      </c>
      <c r="K1349" s="3">
        <v>50</v>
      </c>
      <c r="L1349" s="3">
        <v>1985</v>
      </c>
      <c r="M1349" s="3">
        <v>28</v>
      </c>
      <c r="N1349" s="54">
        <v>56.7</v>
      </c>
      <c r="O1349" s="54">
        <v>2016</v>
      </c>
      <c r="P1349" s="54">
        <v>18</v>
      </c>
      <c r="Q1349" s="3">
        <v>68.2</v>
      </c>
      <c r="R1349" s="3">
        <v>2016</v>
      </c>
      <c r="S1349" s="3">
        <v>21</v>
      </c>
      <c r="T1349" s="54">
        <v>82.8</v>
      </c>
      <c r="U1349" s="54">
        <v>2015</v>
      </c>
      <c r="V1349" s="54">
        <v>31</v>
      </c>
      <c r="W1349" s="3">
        <v>64</v>
      </c>
      <c r="X1349" s="3">
        <v>2011</v>
      </c>
      <c r="Y1349" s="3">
        <v>25</v>
      </c>
      <c r="Z1349" s="54">
        <v>100</v>
      </c>
      <c r="AA1349" s="54">
        <v>1996</v>
      </c>
      <c r="AB1349" s="54">
        <v>14</v>
      </c>
      <c r="AC1349" s="3">
        <v>100</v>
      </c>
      <c r="AD1349" s="3">
        <v>1996</v>
      </c>
      <c r="AE1349" s="3">
        <v>18</v>
      </c>
      <c r="AF1349" s="54">
        <v>100</v>
      </c>
      <c r="AG1349" s="54">
        <v>1996</v>
      </c>
      <c r="AH1349" s="54">
        <v>15</v>
      </c>
      <c r="AI1349" s="3">
        <v>50</v>
      </c>
      <c r="AJ1349" s="3">
        <v>1989</v>
      </c>
      <c r="AK1349" s="3">
        <v>4</v>
      </c>
      <c r="AL1349" s="54">
        <v>80</v>
      </c>
      <c r="AM1349" s="54">
        <v>1989</v>
      </c>
      <c r="AN1349" s="54">
        <v>21</v>
      </c>
      <c r="AO1349" s="3">
        <v>80</v>
      </c>
      <c r="AP1349" s="3">
        <v>1989</v>
      </c>
      <c r="AQ1349" s="3">
        <v>2</v>
      </c>
    </row>
    <row r="1350" spans="1:43" x14ac:dyDescent="0.25">
      <c r="A1350" s="3">
        <v>37020030</v>
      </c>
      <c r="B1350" s="3" t="s">
        <v>3938</v>
      </c>
      <c r="C1350" s="3">
        <v>7.0988888890000004</v>
      </c>
      <c r="D1350" s="3">
        <v>-72.300277780000002</v>
      </c>
      <c r="E1350" s="3">
        <v>1660</v>
      </c>
      <c r="F1350" s="3" t="s">
        <v>814</v>
      </c>
      <c r="G1350" s="3" t="s">
        <v>741</v>
      </c>
      <c r="H1350" s="54">
        <v>147</v>
      </c>
      <c r="I1350" s="54">
        <v>1995</v>
      </c>
      <c r="J1350" s="54">
        <v>21</v>
      </c>
      <c r="K1350" s="3">
        <v>139</v>
      </c>
      <c r="L1350" s="3">
        <v>1970</v>
      </c>
      <c r="M1350" s="3">
        <v>13</v>
      </c>
      <c r="N1350" s="54">
        <v>135</v>
      </c>
      <c r="O1350" s="54">
        <v>1990</v>
      </c>
      <c r="P1350" s="54">
        <v>9</v>
      </c>
      <c r="Q1350" s="3">
        <v>150</v>
      </c>
      <c r="R1350" s="3">
        <v>2016</v>
      </c>
      <c r="S1350" s="3">
        <v>21</v>
      </c>
      <c r="T1350" s="54">
        <v>207</v>
      </c>
      <c r="U1350" s="54">
        <v>1987</v>
      </c>
      <c r="V1350" s="54">
        <v>26</v>
      </c>
      <c r="W1350" s="3">
        <v>190</v>
      </c>
      <c r="X1350" s="3">
        <v>1980</v>
      </c>
      <c r="Y1350" s="3">
        <v>26</v>
      </c>
      <c r="Z1350" s="54">
        <v>195</v>
      </c>
      <c r="AA1350" s="54">
        <v>2018</v>
      </c>
      <c r="AB1350" s="54">
        <v>9</v>
      </c>
      <c r="AC1350" s="3">
        <v>218</v>
      </c>
      <c r="AD1350" s="3">
        <v>2012</v>
      </c>
      <c r="AE1350" s="3">
        <v>28</v>
      </c>
      <c r="AF1350" s="54">
        <v>186</v>
      </c>
      <c r="AG1350" s="54">
        <v>1989</v>
      </c>
      <c r="AH1350" s="54">
        <v>28</v>
      </c>
      <c r="AI1350" s="3">
        <v>130</v>
      </c>
      <c r="AJ1350" s="3">
        <v>2022</v>
      </c>
      <c r="AK1350" s="3">
        <v>7</v>
      </c>
      <c r="AL1350" s="54">
        <v>120</v>
      </c>
      <c r="AM1350" s="54">
        <v>2010</v>
      </c>
      <c r="AN1350" s="54">
        <v>4</v>
      </c>
      <c r="AO1350" s="3">
        <v>97</v>
      </c>
      <c r="AP1350" s="3">
        <v>1969</v>
      </c>
      <c r="AQ1350" s="3">
        <v>14</v>
      </c>
    </row>
    <row r="1351" spans="1:43" x14ac:dyDescent="0.25">
      <c r="A1351" s="3">
        <v>37020040</v>
      </c>
      <c r="B1351" s="3" t="s">
        <v>3939</v>
      </c>
      <c r="C1351" s="3">
        <v>7.0936111110000004</v>
      </c>
      <c r="D1351" s="3">
        <v>-72.252499999999998</v>
      </c>
      <c r="E1351" s="3">
        <v>850</v>
      </c>
      <c r="F1351" s="3" t="s">
        <v>814</v>
      </c>
      <c r="G1351" s="3" t="s">
        <v>741</v>
      </c>
      <c r="H1351" s="54">
        <v>153</v>
      </c>
      <c r="I1351" s="54">
        <v>1995</v>
      </c>
      <c r="J1351" s="54">
        <v>21</v>
      </c>
      <c r="K1351" s="3">
        <v>107.6</v>
      </c>
      <c r="L1351" s="3">
        <v>2014</v>
      </c>
      <c r="M1351" s="3">
        <v>28</v>
      </c>
      <c r="N1351" s="54">
        <v>156.30000000000001</v>
      </c>
      <c r="O1351" s="54">
        <v>2018</v>
      </c>
      <c r="P1351" s="54">
        <v>28</v>
      </c>
      <c r="Q1351" s="3">
        <v>177.2</v>
      </c>
      <c r="R1351" s="3">
        <v>2008</v>
      </c>
      <c r="S1351" s="3">
        <v>14</v>
      </c>
      <c r="T1351" s="54">
        <v>210</v>
      </c>
      <c r="U1351" s="54">
        <v>2008</v>
      </c>
      <c r="V1351" s="54">
        <v>5</v>
      </c>
      <c r="W1351" s="3">
        <v>228</v>
      </c>
      <c r="X1351" s="3">
        <v>1980</v>
      </c>
      <c r="Y1351" s="3">
        <v>9</v>
      </c>
      <c r="Z1351" s="54">
        <v>211</v>
      </c>
      <c r="AA1351" s="54">
        <v>2004</v>
      </c>
      <c r="AB1351" s="54">
        <v>30</v>
      </c>
      <c r="AC1351" s="3">
        <v>240</v>
      </c>
      <c r="AD1351" s="3">
        <v>1978</v>
      </c>
      <c r="AE1351" s="3">
        <v>24</v>
      </c>
      <c r="AF1351" s="54">
        <v>180</v>
      </c>
      <c r="AG1351" s="54">
        <v>2004</v>
      </c>
      <c r="AH1351" s="54">
        <v>26</v>
      </c>
      <c r="AI1351" s="3">
        <v>191.2</v>
      </c>
      <c r="AJ1351" s="3">
        <v>2017</v>
      </c>
      <c r="AK1351" s="3">
        <v>3</v>
      </c>
      <c r="AL1351" s="54">
        <v>150</v>
      </c>
      <c r="AM1351" s="54">
        <v>1986</v>
      </c>
      <c r="AN1351" s="54">
        <v>10</v>
      </c>
      <c r="AO1351" s="3">
        <v>124.5</v>
      </c>
      <c r="AP1351" s="3">
        <v>2015</v>
      </c>
      <c r="AQ1351" s="3">
        <v>31</v>
      </c>
    </row>
    <row r="1352" spans="1:43" x14ac:dyDescent="0.25">
      <c r="A1352" s="3">
        <v>37035010</v>
      </c>
      <c r="B1352" s="3" t="s">
        <v>3940</v>
      </c>
      <c r="C1352" s="3">
        <v>7.0061111110000001</v>
      </c>
      <c r="D1352" s="3">
        <v>-72.115833330000001</v>
      </c>
      <c r="E1352" s="3">
        <v>370</v>
      </c>
      <c r="F1352" s="3" t="s">
        <v>814</v>
      </c>
      <c r="G1352" s="3" t="s">
        <v>741</v>
      </c>
      <c r="H1352" s="54">
        <v>137</v>
      </c>
      <c r="I1352" s="54">
        <v>2005</v>
      </c>
      <c r="J1352" s="54">
        <v>5</v>
      </c>
      <c r="K1352" s="3">
        <v>147.30000000000001</v>
      </c>
      <c r="L1352" s="3">
        <v>1985</v>
      </c>
      <c r="M1352" s="3">
        <v>28</v>
      </c>
      <c r="N1352" s="54">
        <v>115</v>
      </c>
      <c r="O1352" s="54">
        <v>2007</v>
      </c>
      <c r="P1352" s="54">
        <v>26</v>
      </c>
      <c r="Q1352" s="3">
        <v>150</v>
      </c>
      <c r="R1352" s="3">
        <v>1982</v>
      </c>
      <c r="S1352" s="3">
        <v>5</v>
      </c>
      <c r="T1352" s="54">
        <v>170.3</v>
      </c>
      <c r="U1352" s="54">
        <v>1989</v>
      </c>
      <c r="V1352" s="54">
        <v>10</v>
      </c>
      <c r="W1352" s="3">
        <v>214.6</v>
      </c>
      <c r="X1352" s="3">
        <v>2018</v>
      </c>
      <c r="Y1352" s="3">
        <v>30</v>
      </c>
      <c r="Z1352" s="54">
        <v>275</v>
      </c>
      <c r="AA1352" s="54">
        <v>1979</v>
      </c>
      <c r="AB1352" s="54">
        <v>9</v>
      </c>
      <c r="AC1352" s="3">
        <v>234</v>
      </c>
      <c r="AD1352" s="3">
        <v>1975</v>
      </c>
      <c r="AE1352" s="3">
        <v>14</v>
      </c>
      <c r="AF1352" s="54">
        <v>272</v>
      </c>
      <c r="AG1352" s="54">
        <v>2003</v>
      </c>
      <c r="AH1352" s="54">
        <v>14</v>
      </c>
      <c r="AI1352" s="3">
        <v>240</v>
      </c>
      <c r="AJ1352" s="3">
        <v>1977</v>
      </c>
      <c r="AK1352" s="3">
        <v>12</v>
      </c>
      <c r="AL1352" s="54">
        <v>196.5</v>
      </c>
      <c r="AM1352" s="54">
        <v>2018</v>
      </c>
      <c r="AN1352" s="54">
        <v>18</v>
      </c>
      <c r="AO1352" s="3">
        <v>140</v>
      </c>
      <c r="AP1352" s="3">
        <v>1975</v>
      </c>
      <c r="AQ1352" s="3">
        <v>5</v>
      </c>
    </row>
    <row r="1353" spans="1:43" x14ac:dyDescent="0.25">
      <c r="A1353" s="3">
        <v>37045010</v>
      </c>
      <c r="B1353" s="3" t="s">
        <v>3941</v>
      </c>
      <c r="C1353" s="3">
        <v>6.9620800000000003</v>
      </c>
      <c r="D1353" s="3">
        <v>-71.851252000000002</v>
      </c>
      <c r="E1353" s="3">
        <v>197</v>
      </c>
      <c r="F1353" s="3" t="s">
        <v>3942</v>
      </c>
      <c r="G1353" s="3" t="s">
        <v>90</v>
      </c>
      <c r="H1353" s="54">
        <v>140.9</v>
      </c>
      <c r="I1353" s="54">
        <v>2006</v>
      </c>
      <c r="J1353" s="54">
        <v>28</v>
      </c>
      <c r="K1353" s="3">
        <v>114</v>
      </c>
      <c r="L1353" s="3">
        <v>1981</v>
      </c>
      <c r="M1353" s="3">
        <v>27</v>
      </c>
      <c r="N1353" s="54">
        <v>128</v>
      </c>
      <c r="O1353" s="54">
        <v>1994</v>
      </c>
      <c r="P1353" s="54">
        <v>30</v>
      </c>
      <c r="Q1353" s="3">
        <v>176</v>
      </c>
      <c r="R1353" s="3">
        <v>1981</v>
      </c>
      <c r="S1353" s="3">
        <v>18</v>
      </c>
      <c r="T1353" s="54">
        <v>207.7</v>
      </c>
      <c r="U1353" s="54">
        <v>2009</v>
      </c>
      <c r="V1353" s="54">
        <v>3</v>
      </c>
      <c r="W1353" s="3">
        <v>150</v>
      </c>
      <c r="X1353" s="3">
        <v>1989</v>
      </c>
      <c r="Y1353" s="3">
        <v>3</v>
      </c>
      <c r="Z1353" s="54">
        <v>118</v>
      </c>
      <c r="AA1353" s="54">
        <v>2008</v>
      </c>
      <c r="AB1353" s="54">
        <v>16</v>
      </c>
      <c r="AC1353" s="3">
        <v>126.3</v>
      </c>
      <c r="AD1353" s="3">
        <v>2010</v>
      </c>
      <c r="AE1353" s="3">
        <v>26</v>
      </c>
      <c r="AF1353" s="54">
        <v>178.5</v>
      </c>
      <c r="AG1353" s="54">
        <v>1988</v>
      </c>
      <c r="AH1353" s="54">
        <v>18</v>
      </c>
      <c r="AI1353" s="3">
        <v>138</v>
      </c>
      <c r="AJ1353" s="3">
        <v>1987</v>
      </c>
      <c r="AK1353" s="3">
        <v>18</v>
      </c>
      <c r="AL1353" s="54">
        <v>91</v>
      </c>
      <c r="AM1353" s="54">
        <v>1994</v>
      </c>
      <c r="AN1353" s="54">
        <v>25</v>
      </c>
      <c r="AO1353" s="3">
        <v>94.1</v>
      </c>
      <c r="AP1353" s="3">
        <v>2004</v>
      </c>
      <c r="AQ1353" s="3">
        <v>12</v>
      </c>
    </row>
    <row r="1354" spans="1:43" x14ac:dyDescent="0.25">
      <c r="A1354" s="3">
        <v>37050010</v>
      </c>
      <c r="B1354" s="3" t="s">
        <v>3943</v>
      </c>
      <c r="C1354" s="3">
        <v>7.0372222219999996</v>
      </c>
      <c r="D1354" s="3">
        <v>-71.419722219999997</v>
      </c>
      <c r="E1354" s="3">
        <v>100</v>
      </c>
      <c r="F1354" s="3" t="s">
        <v>827</v>
      </c>
      <c r="G1354" s="3" t="s">
        <v>90</v>
      </c>
      <c r="H1354" s="54">
        <v>85</v>
      </c>
      <c r="I1354" s="54">
        <v>2006</v>
      </c>
      <c r="J1354" s="54">
        <v>28</v>
      </c>
      <c r="K1354" s="3">
        <v>90</v>
      </c>
      <c r="L1354" s="3">
        <v>1999</v>
      </c>
      <c r="M1354" s="3">
        <v>21</v>
      </c>
      <c r="N1354" s="54">
        <v>197</v>
      </c>
      <c r="O1354" s="54">
        <v>1992</v>
      </c>
      <c r="P1354" s="54">
        <v>8</v>
      </c>
      <c r="Q1354" s="3">
        <v>130</v>
      </c>
      <c r="R1354" s="3">
        <v>2022</v>
      </c>
      <c r="S1354" s="3">
        <v>26</v>
      </c>
      <c r="T1354" s="54">
        <v>110</v>
      </c>
      <c r="U1354" s="54">
        <v>2006</v>
      </c>
      <c r="V1354" s="54">
        <v>1</v>
      </c>
      <c r="W1354" s="3">
        <v>136</v>
      </c>
      <c r="X1354" s="3">
        <v>1995</v>
      </c>
      <c r="Y1354" s="3">
        <v>13</v>
      </c>
      <c r="Z1354" s="54">
        <v>100</v>
      </c>
      <c r="AA1354" s="54">
        <v>1997</v>
      </c>
      <c r="AB1354" s="54">
        <v>11</v>
      </c>
      <c r="AC1354" s="3">
        <v>100.2</v>
      </c>
      <c r="AD1354" s="3">
        <v>2007</v>
      </c>
      <c r="AE1354" s="3">
        <v>25</v>
      </c>
      <c r="AF1354" s="54">
        <v>137</v>
      </c>
      <c r="AG1354" s="54">
        <v>1986</v>
      </c>
      <c r="AH1354" s="54">
        <v>14</v>
      </c>
      <c r="AI1354" s="3">
        <v>126.7</v>
      </c>
      <c r="AJ1354" s="3">
        <v>2007</v>
      </c>
      <c r="AK1354" s="3">
        <v>15</v>
      </c>
      <c r="AL1354" s="54">
        <v>95.1</v>
      </c>
      <c r="AM1354" s="54">
        <v>1988</v>
      </c>
      <c r="AN1354" s="54">
        <v>4</v>
      </c>
      <c r="AO1354" s="3">
        <v>108</v>
      </c>
      <c r="AP1354" s="3">
        <v>2001</v>
      </c>
      <c r="AQ1354" s="3">
        <v>26</v>
      </c>
    </row>
    <row r="1355" spans="1:43" x14ac:dyDescent="0.25">
      <c r="A1355" s="3">
        <v>37050040</v>
      </c>
      <c r="B1355" s="3" t="s">
        <v>3944</v>
      </c>
      <c r="C1355" s="3">
        <v>6.9741666670000004</v>
      </c>
      <c r="D1355" s="3">
        <v>-70.85166667</v>
      </c>
      <c r="E1355" s="3">
        <v>150</v>
      </c>
      <c r="F1355" s="3" t="s">
        <v>90</v>
      </c>
      <c r="G1355" s="3" t="s">
        <v>90</v>
      </c>
      <c r="H1355" s="54">
        <v>88.8</v>
      </c>
      <c r="I1355" s="54">
        <v>2018</v>
      </c>
      <c r="J1355" s="54">
        <v>17</v>
      </c>
      <c r="K1355" s="3">
        <v>105</v>
      </c>
      <c r="L1355" s="3">
        <v>1999</v>
      </c>
      <c r="M1355" s="3">
        <v>21</v>
      </c>
      <c r="N1355" s="54">
        <v>105</v>
      </c>
      <c r="O1355" s="54">
        <v>1999</v>
      </c>
      <c r="P1355" s="54">
        <v>21</v>
      </c>
      <c r="Q1355" s="3">
        <v>130</v>
      </c>
      <c r="R1355" s="3">
        <v>1999</v>
      </c>
      <c r="S1355" s="3">
        <v>6</v>
      </c>
      <c r="T1355" s="54">
        <v>125</v>
      </c>
      <c r="U1355" s="54">
        <v>1998</v>
      </c>
      <c r="V1355" s="54">
        <v>30</v>
      </c>
      <c r="W1355" s="3">
        <v>130</v>
      </c>
      <c r="X1355" s="3">
        <v>1996</v>
      </c>
      <c r="Y1355" s="3">
        <v>27</v>
      </c>
      <c r="Z1355" s="54">
        <v>150</v>
      </c>
      <c r="AA1355" s="54">
        <v>1998</v>
      </c>
      <c r="AB1355" s="54">
        <v>4</v>
      </c>
      <c r="AC1355" s="3">
        <v>130</v>
      </c>
      <c r="AD1355" s="3">
        <v>1996</v>
      </c>
      <c r="AE1355" s="3">
        <v>19</v>
      </c>
      <c r="AF1355" s="54">
        <v>135.69999999999999</v>
      </c>
      <c r="AG1355" s="54">
        <v>2018</v>
      </c>
      <c r="AH1355" s="54">
        <v>25</v>
      </c>
      <c r="AI1355" s="3">
        <v>130</v>
      </c>
      <c r="AJ1355" s="3">
        <v>1996</v>
      </c>
      <c r="AK1355" s="3">
        <v>14</v>
      </c>
      <c r="AL1355" s="54">
        <v>144</v>
      </c>
      <c r="AM1355" s="54">
        <v>2000</v>
      </c>
      <c r="AN1355" s="54">
        <v>16</v>
      </c>
      <c r="AO1355" s="3">
        <v>69.3</v>
      </c>
      <c r="AP1355" s="3">
        <v>2016</v>
      </c>
      <c r="AQ1355" s="3">
        <v>30</v>
      </c>
    </row>
    <row r="1356" spans="1:43" x14ac:dyDescent="0.25">
      <c r="A1356" s="3">
        <v>37050050</v>
      </c>
      <c r="B1356" s="3" t="s">
        <v>3945</v>
      </c>
      <c r="C1356" s="3">
        <v>6.9402777779999996</v>
      </c>
      <c r="D1356" s="3">
        <v>-70.265555559999996</v>
      </c>
      <c r="E1356" s="3">
        <v>100</v>
      </c>
      <c r="F1356" s="3" t="s">
        <v>90</v>
      </c>
      <c r="G1356" s="3" t="s">
        <v>90</v>
      </c>
      <c r="H1356" s="54">
        <v>48</v>
      </c>
      <c r="I1356" s="54">
        <v>2006</v>
      </c>
      <c r="J1356" s="54">
        <v>12</v>
      </c>
      <c r="K1356" s="3">
        <v>84</v>
      </c>
      <c r="L1356" s="3">
        <v>2015</v>
      </c>
      <c r="M1356" s="3">
        <v>1</v>
      </c>
      <c r="N1356" s="54">
        <v>75</v>
      </c>
      <c r="O1356" s="54">
        <v>2011</v>
      </c>
      <c r="P1356" s="54">
        <v>26</v>
      </c>
      <c r="Q1356" s="3">
        <v>115</v>
      </c>
      <c r="R1356" s="3">
        <v>2001</v>
      </c>
      <c r="S1356" s="3">
        <v>24</v>
      </c>
      <c r="T1356" s="54">
        <v>140</v>
      </c>
      <c r="U1356" s="54">
        <v>1992</v>
      </c>
      <c r="V1356" s="54">
        <v>10</v>
      </c>
      <c r="W1356" s="3">
        <v>130</v>
      </c>
      <c r="X1356" s="3">
        <v>2009</v>
      </c>
      <c r="Y1356" s="3">
        <v>22</v>
      </c>
      <c r="Z1356" s="54">
        <v>135</v>
      </c>
      <c r="AA1356" s="54">
        <v>1996</v>
      </c>
      <c r="AB1356" s="54">
        <v>27</v>
      </c>
      <c r="AC1356" s="3">
        <v>106</v>
      </c>
      <c r="AD1356" s="3">
        <v>1995</v>
      </c>
      <c r="AE1356" s="3">
        <v>25</v>
      </c>
      <c r="AF1356" s="54">
        <v>150</v>
      </c>
      <c r="AG1356" s="54">
        <v>2008</v>
      </c>
      <c r="AH1356" s="54">
        <v>30</v>
      </c>
      <c r="AI1356" s="3">
        <v>130</v>
      </c>
      <c r="AJ1356" s="3">
        <v>2008</v>
      </c>
      <c r="AK1356" s="3">
        <v>13</v>
      </c>
      <c r="AL1356" s="54">
        <v>102</v>
      </c>
      <c r="AM1356" s="54">
        <v>2019</v>
      </c>
      <c r="AN1356" s="54">
        <v>25</v>
      </c>
      <c r="AO1356" s="3">
        <v>75</v>
      </c>
      <c r="AP1356" s="3">
        <v>2015</v>
      </c>
      <c r="AQ1356" s="3">
        <v>2</v>
      </c>
    </row>
    <row r="1357" spans="1:43" x14ac:dyDescent="0.25">
      <c r="A1357" s="3">
        <v>37055010</v>
      </c>
      <c r="B1357" s="3" t="s">
        <v>3946</v>
      </c>
      <c r="C1357" s="3">
        <v>7.0694444440000002</v>
      </c>
      <c r="D1357" s="3">
        <v>-70.738055560000006</v>
      </c>
      <c r="E1357" s="3">
        <v>128</v>
      </c>
      <c r="F1357" s="3" t="s">
        <v>90</v>
      </c>
      <c r="G1357" s="3" t="s">
        <v>90</v>
      </c>
      <c r="H1357" s="54">
        <v>65.099999999999994</v>
      </c>
      <c r="I1357" s="54">
        <v>2006</v>
      </c>
      <c r="J1357" s="54">
        <v>28</v>
      </c>
      <c r="K1357" s="3">
        <v>190.5</v>
      </c>
      <c r="L1357" s="3">
        <v>1950</v>
      </c>
      <c r="M1357" s="3">
        <v>6</v>
      </c>
      <c r="N1357" s="54">
        <v>119.2</v>
      </c>
      <c r="O1357" s="54">
        <v>2009</v>
      </c>
      <c r="P1357" s="54">
        <v>21</v>
      </c>
      <c r="Q1357" s="3">
        <v>102.9</v>
      </c>
      <c r="R1357" s="3">
        <v>1951</v>
      </c>
      <c r="S1357" s="3">
        <v>4</v>
      </c>
      <c r="T1357" s="54">
        <v>180</v>
      </c>
      <c r="U1357" s="54">
        <v>1948</v>
      </c>
      <c r="V1357" s="54">
        <v>23</v>
      </c>
      <c r="W1357" s="3">
        <v>136.30000000000001</v>
      </c>
      <c r="X1357" s="3">
        <v>2004</v>
      </c>
      <c r="Y1357" s="3">
        <v>28</v>
      </c>
      <c r="Z1357" s="54">
        <v>137.80000000000001</v>
      </c>
      <c r="AA1357" s="54">
        <v>1981</v>
      </c>
      <c r="AB1357" s="54">
        <v>5</v>
      </c>
      <c r="AC1357" s="3">
        <v>121.2</v>
      </c>
      <c r="AD1357" s="3">
        <v>1949</v>
      </c>
      <c r="AE1357" s="3">
        <v>21</v>
      </c>
      <c r="AF1357" s="54">
        <v>187.1</v>
      </c>
      <c r="AG1357" s="54">
        <v>1972</v>
      </c>
      <c r="AH1357" s="54">
        <v>10</v>
      </c>
      <c r="AI1357" s="3">
        <v>136</v>
      </c>
      <c r="AJ1357" s="3">
        <v>1982</v>
      </c>
      <c r="AK1357" s="3">
        <v>28</v>
      </c>
      <c r="AL1357" s="54">
        <v>98.7</v>
      </c>
      <c r="AM1357" s="54">
        <v>1987</v>
      </c>
      <c r="AN1357" s="54">
        <v>23</v>
      </c>
      <c r="AO1357" s="3">
        <v>76.2</v>
      </c>
      <c r="AP1357" s="3">
        <v>1952</v>
      </c>
      <c r="AQ1357" s="3">
        <v>3</v>
      </c>
    </row>
    <row r="1358" spans="1:43" x14ac:dyDescent="0.25">
      <c r="A1358" s="3">
        <v>38015030</v>
      </c>
      <c r="B1358" s="3" t="s">
        <v>3947</v>
      </c>
      <c r="C1358" s="3">
        <v>6.1822220000000003</v>
      </c>
      <c r="D1358" s="3">
        <v>-67.492138999999995</v>
      </c>
      <c r="E1358" s="3">
        <v>55</v>
      </c>
      <c r="F1358" s="3" t="s">
        <v>93</v>
      </c>
      <c r="G1358" s="3" t="s">
        <v>92</v>
      </c>
      <c r="H1358" s="54">
        <v>66.099999999999994</v>
      </c>
      <c r="I1358" s="54">
        <v>2021</v>
      </c>
      <c r="J1358" s="54">
        <v>9</v>
      </c>
      <c r="K1358" s="3">
        <v>76.7</v>
      </c>
      <c r="L1358" s="3">
        <v>1983</v>
      </c>
      <c r="M1358" s="3">
        <v>25</v>
      </c>
      <c r="N1358" s="54">
        <v>85.6</v>
      </c>
      <c r="O1358" s="54">
        <v>2018</v>
      </c>
      <c r="P1358" s="54">
        <v>5</v>
      </c>
      <c r="Q1358" s="3">
        <v>168.5</v>
      </c>
      <c r="R1358" s="3">
        <v>1992</v>
      </c>
      <c r="S1358" s="3">
        <v>27</v>
      </c>
      <c r="T1358" s="54">
        <v>141</v>
      </c>
      <c r="U1358" s="54">
        <v>2024</v>
      </c>
      <c r="V1358" s="54">
        <v>29</v>
      </c>
      <c r="W1358" s="3">
        <v>277</v>
      </c>
      <c r="X1358" s="3">
        <v>2008</v>
      </c>
      <c r="Y1358" s="3">
        <v>28</v>
      </c>
      <c r="Z1358" s="54">
        <v>236.5</v>
      </c>
      <c r="AA1358" s="54">
        <v>1990</v>
      </c>
      <c r="AB1358" s="54">
        <v>30</v>
      </c>
      <c r="AC1358" s="3">
        <v>224</v>
      </c>
      <c r="AD1358" s="3">
        <v>2010</v>
      </c>
      <c r="AE1358" s="3">
        <v>5</v>
      </c>
      <c r="AF1358" s="54">
        <v>198.8</v>
      </c>
      <c r="AG1358" s="54">
        <v>2013</v>
      </c>
      <c r="AH1358" s="54">
        <v>30</v>
      </c>
      <c r="AI1358" s="3">
        <v>107</v>
      </c>
      <c r="AJ1358" s="3">
        <v>2003</v>
      </c>
      <c r="AK1358" s="3">
        <v>15</v>
      </c>
      <c r="AL1358" s="54">
        <v>146.1</v>
      </c>
      <c r="AM1358" s="54">
        <v>2011</v>
      </c>
      <c r="AN1358" s="54">
        <v>29</v>
      </c>
      <c r="AO1358" s="3">
        <v>68.099999999999994</v>
      </c>
      <c r="AP1358" s="3">
        <v>1995</v>
      </c>
      <c r="AQ1358" s="3">
        <v>19</v>
      </c>
    </row>
    <row r="1359" spans="1:43" x14ac:dyDescent="0.25">
      <c r="A1359" s="3">
        <v>38017040</v>
      </c>
      <c r="B1359" s="3" t="s">
        <v>3948</v>
      </c>
      <c r="C1359" s="3">
        <v>5.6827639000000003</v>
      </c>
      <c r="D1359" s="3">
        <v>-67.640024999999994</v>
      </c>
      <c r="E1359" s="3">
        <v>53</v>
      </c>
      <c r="F1359" s="3" t="s">
        <v>93</v>
      </c>
      <c r="G1359" s="3" t="s">
        <v>92</v>
      </c>
      <c r="H1359" s="54">
        <v>53</v>
      </c>
      <c r="I1359" s="54">
        <v>1995</v>
      </c>
      <c r="J1359" s="54">
        <v>15</v>
      </c>
      <c r="K1359" s="3">
        <v>95</v>
      </c>
      <c r="L1359" s="3">
        <v>2019</v>
      </c>
      <c r="M1359" s="3">
        <v>17</v>
      </c>
      <c r="N1359" s="54">
        <v>120</v>
      </c>
      <c r="O1359" s="54">
        <v>1995</v>
      </c>
      <c r="P1359" s="54">
        <v>19</v>
      </c>
      <c r="Q1359" s="3">
        <v>135</v>
      </c>
      <c r="R1359" s="3">
        <v>1992</v>
      </c>
      <c r="S1359" s="3">
        <v>27</v>
      </c>
      <c r="T1359" s="54">
        <v>145</v>
      </c>
      <c r="U1359" s="54">
        <v>1998</v>
      </c>
      <c r="V1359" s="54">
        <v>17</v>
      </c>
      <c r="W1359" s="3">
        <v>150</v>
      </c>
      <c r="X1359" s="3">
        <v>1994</v>
      </c>
      <c r="Y1359" s="3">
        <v>27</v>
      </c>
      <c r="Z1359" s="54">
        <v>190</v>
      </c>
      <c r="AA1359" s="54">
        <v>2014</v>
      </c>
      <c r="AB1359" s="54">
        <v>29</v>
      </c>
      <c r="AC1359" s="3">
        <v>140</v>
      </c>
      <c r="AD1359" s="3">
        <v>1996</v>
      </c>
      <c r="AE1359" s="3">
        <v>3</v>
      </c>
      <c r="AF1359" s="54">
        <v>130</v>
      </c>
      <c r="AG1359" s="54">
        <v>1994</v>
      </c>
      <c r="AH1359" s="54">
        <v>6</v>
      </c>
      <c r="AI1359" s="3">
        <v>155</v>
      </c>
      <c r="AJ1359" s="3">
        <v>2004</v>
      </c>
      <c r="AK1359" s="3">
        <v>28</v>
      </c>
      <c r="AL1359" s="54">
        <v>128</v>
      </c>
      <c r="AM1359" s="54">
        <v>1992</v>
      </c>
      <c r="AN1359" s="54">
        <v>5</v>
      </c>
      <c r="AO1359" s="3">
        <v>81</v>
      </c>
      <c r="AP1359" s="3">
        <v>2003</v>
      </c>
      <c r="AQ1359" s="3">
        <v>6</v>
      </c>
    </row>
    <row r="1360" spans="1:43" x14ac:dyDescent="0.25">
      <c r="A1360" s="3">
        <v>38030010</v>
      </c>
      <c r="B1360" s="3" t="s">
        <v>3949</v>
      </c>
      <c r="C1360" s="3">
        <v>4.5389099999999996</v>
      </c>
      <c r="D1360" s="3">
        <v>-67.860651000000004</v>
      </c>
      <c r="E1360" s="3">
        <v>86</v>
      </c>
      <c r="F1360" s="3" t="s">
        <v>283</v>
      </c>
      <c r="G1360" s="3" t="s">
        <v>92</v>
      </c>
      <c r="H1360" s="54">
        <v>102</v>
      </c>
      <c r="I1360" s="54">
        <v>2012</v>
      </c>
      <c r="J1360" s="54">
        <v>9</v>
      </c>
      <c r="K1360" s="3">
        <v>84.1</v>
      </c>
      <c r="L1360" s="3">
        <v>1986</v>
      </c>
      <c r="M1360" s="3">
        <v>21</v>
      </c>
      <c r="N1360" s="54">
        <v>115</v>
      </c>
      <c r="O1360" s="54">
        <v>2014</v>
      </c>
      <c r="P1360" s="54">
        <v>5</v>
      </c>
      <c r="Q1360" s="3">
        <v>123</v>
      </c>
      <c r="R1360" s="3">
        <v>2007</v>
      </c>
      <c r="S1360" s="3">
        <v>20</v>
      </c>
      <c r="T1360" s="54">
        <v>183</v>
      </c>
      <c r="U1360" s="54">
        <v>2008</v>
      </c>
      <c r="V1360" s="54">
        <v>22</v>
      </c>
      <c r="W1360" s="3">
        <v>175</v>
      </c>
      <c r="X1360" s="3">
        <v>2007</v>
      </c>
      <c r="Y1360" s="3">
        <v>29</v>
      </c>
      <c r="Z1360" s="54">
        <v>197</v>
      </c>
      <c r="AA1360" s="54">
        <v>2008</v>
      </c>
      <c r="AB1360" s="54">
        <v>9</v>
      </c>
      <c r="AC1360" s="3">
        <v>163.30000000000001</v>
      </c>
      <c r="AD1360" s="3">
        <v>1985</v>
      </c>
      <c r="AE1360" s="3">
        <v>11</v>
      </c>
      <c r="AF1360" s="54">
        <v>139</v>
      </c>
      <c r="AG1360" s="54">
        <v>2021</v>
      </c>
      <c r="AH1360" s="54">
        <v>6</v>
      </c>
      <c r="AI1360" s="3">
        <v>93.8</v>
      </c>
      <c r="AJ1360" s="3">
        <v>1996</v>
      </c>
      <c r="AK1360" s="3">
        <v>12</v>
      </c>
      <c r="AL1360" s="54">
        <v>80.5</v>
      </c>
      <c r="AM1360" s="54">
        <v>1993</v>
      </c>
      <c r="AN1360" s="54">
        <v>3</v>
      </c>
      <c r="AO1360" s="3">
        <v>100</v>
      </c>
      <c r="AP1360" s="3">
        <v>2011</v>
      </c>
      <c r="AQ1360" s="3">
        <v>10</v>
      </c>
    </row>
    <row r="1361" spans="1:43" x14ac:dyDescent="0.25">
      <c r="A1361" s="3">
        <v>42040010</v>
      </c>
      <c r="B1361" s="3" t="s">
        <v>3950</v>
      </c>
      <c r="C1361" s="3">
        <v>0.85673500000000002</v>
      </c>
      <c r="D1361" s="3">
        <v>-71.001311000000001</v>
      </c>
      <c r="E1361" s="3">
        <v>195</v>
      </c>
      <c r="F1361" s="3" t="s">
        <v>313</v>
      </c>
      <c r="G1361" s="3" t="s">
        <v>3951</v>
      </c>
      <c r="H1361" s="54">
        <v>135</v>
      </c>
      <c r="I1361" s="54">
        <v>2011</v>
      </c>
      <c r="J1361" s="54">
        <v>30</v>
      </c>
      <c r="K1361" s="3">
        <v>135</v>
      </c>
      <c r="L1361" s="3">
        <v>1993</v>
      </c>
      <c r="M1361" s="3">
        <v>1</v>
      </c>
      <c r="N1361" s="54">
        <v>137</v>
      </c>
      <c r="O1361" s="54">
        <v>2012</v>
      </c>
      <c r="P1361" s="54">
        <v>29</v>
      </c>
      <c r="Q1361" s="3">
        <v>140</v>
      </c>
      <c r="R1361" s="3">
        <v>2013</v>
      </c>
      <c r="S1361" s="3">
        <v>17</v>
      </c>
      <c r="T1361" s="54">
        <v>148</v>
      </c>
      <c r="U1361" s="54">
        <v>2011</v>
      </c>
      <c r="V1361" s="54">
        <v>11</v>
      </c>
      <c r="W1361" s="3">
        <v>155</v>
      </c>
      <c r="X1361" s="3">
        <v>1991</v>
      </c>
      <c r="Y1361" s="3">
        <v>30</v>
      </c>
      <c r="Z1361" s="54">
        <v>194</v>
      </c>
      <c r="AA1361" s="54">
        <v>2021</v>
      </c>
      <c r="AB1361" s="54">
        <v>9</v>
      </c>
      <c r="AC1361" s="3">
        <v>137</v>
      </c>
      <c r="AD1361" s="3">
        <v>2004</v>
      </c>
      <c r="AE1361" s="3">
        <v>31</v>
      </c>
      <c r="AF1361" s="54">
        <v>135</v>
      </c>
      <c r="AG1361" s="54">
        <v>1986</v>
      </c>
      <c r="AH1361" s="54">
        <v>20</v>
      </c>
      <c r="AI1361" s="3">
        <v>121</v>
      </c>
      <c r="AJ1361" s="3">
        <v>2005</v>
      </c>
      <c r="AK1361" s="3">
        <v>24</v>
      </c>
      <c r="AL1361" s="54">
        <v>118</v>
      </c>
      <c r="AM1361" s="54">
        <v>2021</v>
      </c>
      <c r="AN1361" s="54">
        <v>11</v>
      </c>
      <c r="AO1361" s="3">
        <v>120.6</v>
      </c>
      <c r="AP1361" s="3">
        <v>1986</v>
      </c>
      <c r="AQ1361" s="3">
        <v>12</v>
      </c>
    </row>
    <row r="1362" spans="1:43" x14ac:dyDescent="0.25">
      <c r="A1362" s="3">
        <v>42050020</v>
      </c>
      <c r="B1362" s="3" t="s">
        <v>3952</v>
      </c>
      <c r="C1362" s="3">
        <v>1.100185</v>
      </c>
      <c r="D1362" s="3">
        <v>-70.719285999999997</v>
      </c>
      <c r="E1362" s="3">
        <v>190</v>
      </c>
      <c r="F1362" s="3" t="s">
        <v>313</v>
      </c>
      <c r="G1362" s="3" t="s">
        <v>3951</v>
      </c>
      <c r="H1362" s="54">
        <v>130</v>
      </c>
      <c r="I1362" s="54">
        <v>2006</v>
      </c>
      <c r="J1362" s="54">
        <v>27</v>
      </c>
      <c r="K1362" s="3">
        <v>124</v>
      </c>
      <c r="L1362" s="3">
        <v>2007</v>
      </c>
      <c r="M1362" s="3">
        <v>11</v>
      </c>
      <c r="N1362" s="54">
        <v>142</v>
      </c>
      <c r="O1362" s="54">
        <v>2022</v>
      </c>
      <c r="P1362" s="54">
        <v>18</v>
      </c>
      <c r="Q1362" s="3">
        <v>142</v>
      </c>
      <c r="R1362" s="3">
        <v>2022</v>
      </c>
      <c r="S1362" s="3">
        <v>13</v>
      </c>
      <c r="T1362" s="54">
        <v>136</v>
      </c>
      <c r="U1362" s="54">
        <v>2012</v>
      </c>
      <c r="V1362" s="54">
        <v>6</v>
      </c>
      <c r="W1362" s="3">
        <v>140</v>
      </c>
      <c r="X1362" s="3">
        <v>2002</v>
      </c>
      <c r="Y1362" s="3">
        <v>25</v>
      </c>
      <c r="Z1362" s="54">
        <v>160</v>
      </c>
      <c r="AA1362" s="54">
        <v>2018</v>
      </c>
      <c r="AB1362" s="54">
        <v>28</v>
      </c>
      <c r="AC1362" s="3">
        <v>134</v>
      </c>
      <c r="AD1362" s="3">
        <v>2015</v>
      </c>
      <c r="AE1362" s="3">
        <v>21</v>
      </c>
      <c r="AF1362" s="54">
        <v>125</v>
      </c>
      <c r="AG1362" s="54">
        <v>1997</v>
      </c>
      <c r="AH1362" s="54">
        <v>23</v>
      </c>
      <c r="AI1362" s="3">
        <v>139</v>
      </c>
      <c r="AJ1362" s="3">
        <v>2005</v>
      </c>
      <c r="AK1362" s="3">
        <v>13</v>
      </c>
      <c r="AL1362" s="54">
        <v>142</v>
      </c>
      <c r="AM1362" s="54">
        <v>2021</v>
      </c>
      <c r="AN1362" s="54">
        <v>26</v>
      </c>
      <c r="AO1362" s="3">
        <v>158</v>
      </c>
      <c r="AP1362" s="3">
        <v>2021</v>
      </c>
      <c r="AQ1362" s="3">
        <v>8</v>
      </c>
    </row>
    <row r="1363" spans="1:43" x14ac:dyDescent="0.25">
      <c r="A1363" s="3">
        <v>42060010</v>
      </c>
      <c r="B1363" s="3" t="s">
        <v>3953</v>
      </c>
      <c r="C1363" s="3">
        <v>0.88821399999999995</v>
      </c>
      <c r="D1363" s="3">
        <v>-70.759182999999993</v>
      </c>
      <c r="E1363" s="3">
        <v>180</v>
      </c>
      <c r="F1363" s="3" t="s">
        <v>313</v>
      </c>
      <c r="G1363" s="3" t="s">
        <v>3951</v>
      </c>
      <c r="H1363" s="54">
        <v>85</v>
      </c>
      <c r="I1363" s="54">
        <v>2018</v>
      </c>
      <c r="J1363" s="54">
        <v>12</v>
      </c>
      <c r="K1363" s="3">
        <v>121</v>
      </c>
      <c r="L1363" s="3">
        <v>1990</v>
      </c>
      <c r="M1363" s="3">
        <v>21</v>
      </c>
      <c r="N1363" s="54">
        <v>103</v>
      </c>
      <c r="O1363" s="54">
        <v>1999</v>
      </c>
      <c r="P1363" s="54">
        <v>17</v>
      </c>
      <c r="Q1363" s="3">
        <v>162</v>
      </c>
      <c r="R1363" s="3">
        <v>1991</v>
      </c>
      <c r="S1363" s="3">
        <v>22</v>
      </c>
      <c r="T1363" s="54">
        <v>130</v>
      </c>
      <c r="U1363" s="54">
        <v>2019</v>
      </c>
      <c r="V1363" s="54">
        <v>4</v>
      </c>
      <c r="W1363" s="3">
        <v>140</v>
      </c>
      <c r="X1363" s="3">
        <v>2025</v>
      </c>
      <c r="Y1363" s="3">
        <v>2</v>
      </c>
      <c r="Z1363" s="54">
        <v>117</v>
      </c>
      <c r="AA1363" s="54">
        <v>2016</v>
      </c>
      <c r="AB1363" s="54">
        <v>2</v>
      </c>
      <c r="AC1363" s="3">
        <v>240</v>
      </c>
      <c r="AD1363" s="3">
        <v>2011</v>
      </c>
      <c r="AE1363" s="3">
        <v>14</v>
      </c>
      <c r="AF1363" s="54">
        <v>133</v>
      </c>
      <c r="AG1363" s="54">
        <v>1987</v>
      </c>
      <c r="AH1363" s="54">
        <v>21</v>
      </c>
      <c r="AI1363" s="3">
        <v>112</v>
      </c>
      <c r="AJ1363" s="3">
        <v>2014</v>
      </c>
      <c r="AK1363" s="3">
        <v>25</v>
      </c>
      <c r="AL1363" s="54">
        <v>131</v>
      </c>
      <c r="AM1363" s="54">
        <v>1990</v>
      </c>
      <c r="AN1363" s="54">
        <v>24</v>
      </c>
      <c r="AO1363" s="3">
        <v>90</v>
      </c>
      <c r="AP1363" s="3">
        <v>2010</v>
      </c>
      <c r="AQ1363" s="3">
        <v>11</v>
      </c>
    </row>
    <row r="1364" spans="1:43" x14ac:dyDescent="0.25">
      <c r="A1364" s="3">
        <v>42070010</v>
      </c>
      <c r="B1364" s="3" t="s">
        <v>3954</v>
      </c>
      <c r="C1364" s="3">
        <v>1.2129049999999999</v>
      </c>
      <c r="D1364" s="3">
        <v>-70.710938999999996</v>
      </c>
      <c r="E1364" s="3">
        <v>177</v>
      </c>
      <c r="F1364" s="3" t="s">
        <v>313</v>
      </c>
      <c r="G1364" s="3" t="s">
        <v>3951</v>
      </c>
      <c r="H1364" s="54">
        <v>90</v>
      </c>
      <c r="I1364" s="54">
        <v>1987</v>
      </c>
      <c r="J1364" s="54">
        <v>15</v>
      </c>
      <c r="K1364" s="3">
        <v>105</v>
      </c>
      <c r="L1364" s="3">
        <v>1998</v>
      </c>
      <c r="M1364" s="3">
        <v>14</v>
      </c>
      <c r="N1364" s="54">
        <v>110</v>
      </c>
      <c r="O1364" s="54">
        <v>1998</v>
      </c>
      <c r="P1364" s="54">
        <v>26</v>
      </c>
      <c r="Q1364" s="3">
        <v>134</v>
      </c>
      <c r="R1364" s="3">
        <v>2001</v>
      </c>
      <c r="S1364" s="3">
        <v>25</v>
      </c>
      <c r="T1364" s="54">
        <v>135</v>
      </c>
      <c r="U1364" s="54">
        <v>2002</v>
      </c>
      <c r="V1364" s="54">
        <v>9</v>
      </c>
      <c r="W1364" s="3">
        <v>125</v>
      </c>
      <c r="X1364" s="3">
        <v>1990</v>
      </c>
      <c r="Y1364" s="3">
        <v>25</v>
      </c>
      <c r="Z1364" s="54">
        <v>107</v>
      </c>
      <c r="AA1364" s="54">
        <v>1991</v>
      </c>
      <c r="AB1364" s="54">
        <v>2</v>
      </c>
      <c r="AC1364" s="3">
        <v>132</v>
      </c>
      <c r="AD1364" s="3">
        <v>1988</v>
      </c>
      <c r="AE1364" s="3">
        <v>4</v>
      </c>
      <c r="AF1364" s="54">
        <v>90</v>
      </c>
      <c r="AG1364" s="54">
        <v>1990</v>
      </c>
      <c r="AH1364" s="54">
        <v>3</v>
      </c>
      <c r="AI1364" s="3">
        <v>125</v>
      </c>
      <c r="AJ1364" s="3">
        <v>1991</v>
      </c>
      <c r="AK1364" s="3">
        <v>9</v>
      </c>
      <c r="AL1364" s="54">
        <v>120</v>
      </c>
      <c r="AM1364" s="54">
        <v>1993</v>
      </c>
      <c r="AN1364" s="54">
        <v>28</v>
      </c>
      <c r="AO1364" s="3">
        <v>90</v>
      </c>
      <c r="AP1364" s="3">
        <v>2015</v>
      </c>
      <c r="AQ1364" s="3">
        <v>29</v>
      </c>
    </row>
    <row r="1365" spans="1:43" x14ac:dyDescent="0.25">
      <c r="A1365" s="3">
        <v>42070020</v>
      </c>
      <c r="B1365" s="3" t="s">
        <v>3955</v>
      </c>
      <c r="C1365" s="3">
        <v>1.295445</v>
      </c>
      <c r="D1365" s="3">
        <v>-70.325818999999996</v>
      </c>
      <c r="E1365" s="3">
        <v>179</v>
      </c>
      <c r="F1365" s="3" t="s">
        <v>313</v>
      </c>
      <c r="G1365" s="3" t="s">
        <v>3951</v>
      </c>
      <c r="H1365" s="54">
        <v>88</v>
      </c>
      <c r="I1365" s="54">
        <v>2017</v>
      </c>
      <c r="J1365" s="54">
        <v>16</v>
      </c>
      <c r="K1365" s="3">
        <v>101</v>
      </c>
      <c r="L1365" s="3">
        <v>2022</v>
      </c>
      <c r="M1365" s="3">
        <v>7</v>
      </c>
      <c r="N1365" s="54">
        <v>123</v>
      </c>
      <c r="O1365" s="54">
        <v>2022</v>
      </c>
      <c r="P1365" s="54">
        <v>2</v>
      </c>
      <c r="Q1365" s="3">
        <v>127</v>
      </c>
      <c r="R1365" s="3">
        <v>1991</v>
      </c>
      <c r="S1365" s="3">
        <v>29</v>
      </c>
      <c r="T1365" s="54">
        <v>122</v>
      </c>
      <c r="U1365" s="54">
        <v>2022</v>
      </c>
      <c r="V1365" s="54">
        <v>4</v>
      </c>
      <c r="W1365" s="3">
        <v>140</v>
      </c>
      <c r="X1365" s="3">
        <v>1998</v>
      </c>
      <c r="Y1365" s="3">
        <v>5</v>
      </c>
      <c r="Z1365" s="54">
        <v>135</v>
      </c>
      <c r="AA1365" s="54">
        <v>2022</v>
      </c>
      <c r="AB1365" s="54">
        <v>31</v>
      </c>
      <c r="AC1365" s="3">
        <v>135</v>
      </c>
      <c r="AD1365" s="3">
        <v>2011</v>
      </c>
      <c r="AE1365" s="3">
        <v>11</v>
      </c>
      <c r="AF1365" s="54">
        <v>118</v>
      </c>
      <c r="AG1365" s="54">
        <v>2013</v>
      </c>
      <c r="AH1365" s="54">
        <v>13</v>
      </c>
      <c r="AI1365" s="3">
        <v>136</v>
      </c>
      <c r="AJ1365" s="3">
        <v>2015</v>
      </c>
      <c r="AK1365" s="3">
        <v>15</v>
      </c>
      <c r="AL1365" s="54">
        <v>136</v>
      </c>
      <c r="AM1365" s="54">
        <v>1988</v>
      </c>
      <c r="AN1365" s="54">
        <v>12</v>
      </c>
      <c r="AO1365" s="3">
        <v>116</v>
      </c>
      <c r="AP1365" s="3">
        <v>2002</v>
      </c>
      <c r="AQ1365" s="3">
        <v>3</v>
      </c>
    </row>
    <row r="1366" spans="1:43" x14ac:dyDescent="0.25">
      <c r="A1366" s="3">
        <v>42070030</v>
      </c>
      <c r="B1366" s="3" t="s">
        <v>3956</v>
      </c>
      <c r="C1366" s="3">
        <v>0.97453599999999996</v>
      </c>
      <c r="D1366" s="3">
        <v>-69.949082000000004</v>
      </c>
      <c r="E1366" s="3">
        <v>167</v>
      </c>
      <c r="F1366" s="3" t="s">
        <v>313</v>
      </c>
      <c r="G1366" s="3" t="s">
        <v>3951</v>
      </c>
      <c r="H1366" s="54">
        <v>87</v>
      </c>
      <c r="I1366" s="54">
        <v>2021</v>
      </c>
      <c r="J1366" s="54">
        <v>21</v>
      </c>
      <c r="K1366" s="3">
        <v>138</v>
      </c>
      <c r="L1366" s="3">
        <v>2009</v>
      </c>
      <c r="M1366" s="3">
        <v>27</v>
      </c>
      <c r="N1366" s="54">
        <v>95</v>
      </c>
      <c r="O1366" s="54">
        <v>2004</v>
      </c>
      <c r="P1366" s="54">
        <v>30</v>
      </c>
      <c r="Q1366" s="3">
        <v>136</v>
      </c>
      <c r="R1366" s="3">
        <v>1993</v>
      </c>
      <c r="S1366" s="3">
        <v>13</v>
      </c>
      <c r="T1366" s="54">
        <v>111</v>
      </c>
      <c r="U1366" s="54">
        <v>1998</v>
      </c>
      <c r="V1366" s="54">
        <v>5</v>
      </c>
      <c r="W1366" s="3">
        <v>146</v>
      </c>
      <c r="X1366" s="3">
        <v>1986</v>
      </c>
      <c r="Y1366" s="3">
        <v>15</v>
      </c>
      <c r="Z1366" s="54">
        <v>135</v>
      </c>
      <c r="AA1366" s="54">
        <v>1999</v>
      </c>
      <c r="AB1366" s="54">
        <v>3</v>
      </c>
      <c r="AC1366" s="3">
        <v>134</v>
      </c>
      <c r="AD1366" s="3">
        <v>1992</v>
      </c>
      <c r="AE1366" s="3">
        <v>26</v>
      </c>
      <c r="AF1366" s="54">
        <v>127</v>
      </c>
      <c r="AG1366" s="54">
        <v>1998</v>
      </c>
      <c r="AH1366" s="54">
        <v>8</v>
      </c>
      <c r="AI1366" s="3">
        <v>120</v>
      </c>
      <c r="AJ1366" s="3">
        <v>1998</v>
      </c>
      <c r="AK1366" s="3">
        <v>24</v>
      </c>
      <c r="AL1366" s="54">
        <v>97</v>
      </c>
      <c r="AM1366" s="54">
        <v>2005</v>
      </c>
      <c r="AN1366" s="54">
        <v>30</v>
      </c>
      <c r="AO1366" s="3">
        <v>112</v>
      </c>
      <c r="AP1366" s="3">
        <v>2002</v>
      </c>
      <c r="AQ1366" s="3">
        <v>17</v>
      </c>
    </row>
    <row r="1367" spans="1:43" x14ac:dyDescent="0.25">
      <c r="A1367" s="3">
        <v>42075010</v>
      </c>
      <c r="B1367" s="3" t="s">
        <v>3957</v>
      </c>
      <c r="C1367" s="3">
        <v>1.2597020000000001</v>
      </c>
      <c r="D1367" s="3">
        <v>-70.239204000000001</v>
      </c>
      <c r="E1367" s="3">
        <v>168</v>
      </c>
      <c r="F1367" s="3" t="s">
        <v>313</v>
      </c>
      <c r="G1367" s="3" t="s">
        <v>3951</v>
      </c>
      <c r="H1367" s="54">
        <v>62</v>
      </c>
      <c r="I1367" s="54">
        <v>2008</v>
      </c>
      <c r="J1367" s="54">
        <v>13</v>
      </c>
      <c r="K1367" s="3">
        <v>80</v>
      </c>
      <c r="L1367" s="3">
        <v>2001</v>
      </c>
      <c r="M1367" s="3">
        <v>18</v>
      </c>
      <c r="N1367" s="54">
        <v>117</v>
      </c>
      <c r="O1367" s="54">
        <v>2018</v>
      </c>
      <c r="P1367" s="54">
        <v>27</v>
      </c>
      <c r="Q1367" s="3">
        <v>136</v>
      </c>
      <c r="R1367" s="3">
        <v>2002</v>
      </c>
      <c r="S1367" s="3">
        <v>30</v>
      </c>
      <c r="T1367" s="54">
        <v>137.19999999999999</v>
      </c>
      <c r="U1367" s="54">
        <v>2007</v>
      </c>
      <c r="V1367" s="54">
        <v>18</v>
      </c>
      <c r="W1367" s="3">
        <v>134</v>
      </c>
      <c r="X1367" s="3">
        <v>2009</v>
      </c>
      <c r="Y1367" s="3">
        <v>14</v>
      </c>
      <c r="Z1367" s="54">
        <v>166.8</v>
      </c>
      <c r="AA1367" s="54">
        <v>2011</v>
      </c>
      <c r="AB1367" s="54">
        <v>3</v>
      </c>
      <c r="AC1367" s="3">
        <v>129.30000000000001</v>
      </c>
      <c r="AD1367" s="3">
        <v>1994</v>
      </c>
      <c r="AE1367" s="3">
        <v>20</v>
      </c>
      <c r="AF1367" s="54">
        <v>92.8</v>
      </c>
      <c r="AG1367" s="54">
        <v>2011</v>
      </c>
      <c r="AH1367" s="54">
        <v>23</v>
      </c>
      <c r="AI1367" s="3">
        <v>99.8</v>
      </c>
      <c r="AJ1367" s="3">
        <v>2019</v>
      </c>
      <c r="AK1367" s="3">
        <v>11</v>
      </c>
      <c r="AL1367" s="54">
        <v>164.2</v>
      </c>
      <c r="AM1367" s="54">
        <v>2017</v>
      </c>
      <c r="AN1367" s="54">
        <v>13</v>
      </c>
      <c r="AO1367" s="3">
        <v>120</v>
      </c>
      <c r="AP1367" s="3">
        <v>2016</v>
      </c>
      <c r="AQ1367" s="3">
        <v>29</v>
      </c>
    </row>
    <row r="1368" spans="1:43" x14ac:dyDescent="0.25">
      <c r="A1368" s="3">
        <v>42080010</v>
      </c>
      <c r="B1368" s="3" t="s">
        <v>3958</v>
      </c>
      <c r="C1368" s="3">
        <v>1.197335</v>
      </c>
      <c r="D1368" s="3">
        <v>-69.910883999999996</v>
      </c>
      <c r="E1368" s="3">
        <v>176</v>
      </c>
      <c r="F1368" s="3" t="s">
        <v>313</v>
      </c>
      <c r="G1368" s="3" t="s">
        <v>3951</v>
      </c>
      <c r="H1368" s="54">
        <v>135</v>
      </c>
      <c r="I1368" s="54">
        <v>2025</v>
      </c>
      <c r="J1368" s="54">
        <v>26</v>
      </c>
      <c r="K1368" s="3">
        <v>154.80000000000001</v>
      </c>
      <c r="L1368" s="3">
        <v>1986</v>
      </c>
      <c r="M1368" s="3">
        <v>27</v>
      </c>
      <c r="N1368" s="54">
        <v>134</v>
      </c>
      <c r="O1368" s="54">
        <v>2018</v>
      </c>
      <c r="P1368" s="54">
        <v>27</v>
      </c>
      <c r="Q1368" s="3">
        <v>120</v>
      </c>
      <c r="R1368" s="3">
        <v>2020</v>
      </c>
      <c r="S1368" s="3">
        <v>9</v>
      </c>
      <c r="T1368" s="54">
        <v>139</v>
      </c>
      <c r="U1368" s="54">
        <v>2009</v>
      </c>
      <c r="V1368" s="54">
        <v>5</v>
      </c>
      <c r="W1368" s="3">
        <v>150</v>
      </c>
      <c r="X1368" s="3">
        <v>2014</v>
      </c>
      <c r="Y1368" s="3">
        <v>22</v>
      </c>
      <c r="Z1368" s="54">
        <v>135</v>
      </c>
      <c r="AA1368" s="54">
        <v>2007</v>
      </c>
      <c r="AB1368" s="54">
        <v>9</v>
      </c>
      <c r="AC1368" s="3">
        <v>106</v>
      </c>
      <c r="AD1368" s="3">
        <v>2015</v>
      </c>
      <c r="AE1368" s="3">
        <v>18</v>
      </c>
      <c r="AF1368" s="54">
        <v>140</v>
      </c>
      <c r="AG1368" s="54">
        <v>2016</v>
      </c>
      <c r="AH1368" s="54">
        <v>13</v>
      </c>
      <c r="AI1368" s="3">
        <v>131</v>
      </c>
      <c r="AJ1368" s="3">
        <v>1987</v>
      </c>
      <c r="AK1368" s="3">
        <v>7</v>
      </c>
      <c r="AL1368" s="54">
        <v>130</v>
      </c>
      <c r="AM1368" s="54">
        <v>2024</v>
      </c>
      <c r="AN1368" s="54">
        <v>9</v>
      </c>
      <c r="AO1368" s="3">
        <v>160</v>
      </c>
      <c r="AP1368" s="3">
        <v>1984</v>
      </c>
      <c r="AQ1368" s="3">
        <v>28</v>
      </c>
    </row>
    <row r="1369" spans="1:43" x14ac:dyDescent="0.25">
      <c r="A1369" s="3">
        <v>42080020</v>
      </c>
      <c r="B1369" s="3" t="s">
        <v>3959</v>
      </c>
      <c r="C1369" s="3">
        <v>1.07026</v>
      </c>
      <c r="D1369" s="3">
        <v>-69.841363999999999</v>
      </c>
      <c r="E1369" s="3">
        <v>143</v>
      </c>
      <c r="F1369" s="3" t="s">
        <v>313</v>
      </c>
      <c r="G1369" s="3" t="s">
        <v>3951</v>
      </c>
      <c r="H1369" s="54">
        <v>172</v>
      </c>
      <c r="I1369" s="54">
        <v>2025</v>
      </c>
      <c r="J1369" s="54">
        <v>24</v>
      </c>
      <c r="K1369" s="3">
        <v>140</v>
      </c>
      <c r="L1369" s="3">
        <v>1991</v>
      </c>
      <c r="M1369" s="3">
        <v>19</v>
      </c>
      <c r="N1369" s="54">
        <v>111</v>
      </c>
      <c r="O1369" s="54">
        <v>2000</v>
      </c>
      <c r="P1369" s="54">
        <v>29</v>
      </c>
      <c r="Q1369" s="3">
        <v>146</v>
      </c>
      <c r="R1369" s="3">
        <v>2012</v>
      </c>
      <c r="S1369" s="3">
        <v>12</v>
      </c>
      <c r="T1369" s="54">
        <v>136</v>
      </c>
      <c r="U1369" s="54">
        <v>2022</v>
      </c>
      <c r="V1369" s="54">
        <v>7</v>
      </c>
      <c r="W1369" s="3">
        <v>135</v>
      </c>
      <c r="X1369" s="3">
        <v>1992</v>
      </c>
      <c r="Y1369" s="3">
        <v>11</v>
      </c>
      <c r="Z1369" s="54">
        <v>130</v>
      </c>
      <c r="AA1369" s="54">
        <v>2007</v>
      </c>
      <c r="AB1369" s="54">
        <v>10</v>
      </c>
      <c r="AC1369" s="3">
        <v>136</v>
      </c>
      <c r="AD1369" s="3">
        <v>2004</v>
      </c>
      <c r="AE1369" s="3">
        <v>8</v>
      </c>
      <c r="AF1369" s="54">
        <v>119</v>
      </c>
      <c r="AG1369" s="54">
        <v>1996</v>
      </c>
      <c r="AH1369" s="54">
        <v>26</v>
      </c>
      <c r="AI1369" s="3">
        <v>142</v>
      </c>
      <c r="AJ1369" s="3">
        <v>2004</v>
      </c>
      <c r="AK1369" s="3">
        <v>8</v>
      </c>
      <c r="AL1369" s="54">
        <v>102</v>
      </c>
      <c r="AM1369" s="54">
        <v>2015</v>
      </c>
      <c r="AN1369" s="54">
        <v>4</v>
      </c>
      <c r="AO1369" s="3">
        <v>134</v>
      </c>
      <c r="AP1369" s="3">
        <v>1991</v>
      </c>
      <c r="AQ1369" s="3">
        <v>5</v>
      </c>
    </row>
    <row r="1370" spans="1:43" x14ac:dyDescent="0.25">
      <c r="A1370" s="3">
        <v>44010030</v>
      </c>
      <c r="B1370" s="3" t="s">
        <v>3960</v>
      </c>
      <c r="C1370" s="3">
        <v>1.2024999999999999</v>
      </c>
      <c r="D1370" s="3">
        <v>-76.680833329999999</v>
      </c>
      <c r="E1370" s="3">
        <v>1400</v>
      </c>
      <c r="F1370" s="3" t="s">
        <v>671</v>
      </c>
      <c r="G1370" s="3" t="s">
        <v>625</v>
      </c>
      <c r="H1370" s="54">
        <v>128.6</v>
      </c>
      <c r="I1370" s="54">
        <v>1989</v>
      </c>
      <c r="J1370" s="54">
        <v>29</v>
      </c>
      <c r="K1370" s="3">
        <v>111.8</v>
      </c>
      <c r="L1370" s="3">
        <v>1991</v>
      </c>
      <c r="M1370" s="3">
        <v>22</v>
      </c>
      <c r="N1370" s="54">
        <v>140.30000000000001</v>
      </c>
      <c r="O1370" s="54">
        <v>2017</v>
      </c>
      <c r="P1370" s="54">
        <v>31</v>
      </c>
      <c r="Q1370" s="3">
        <v>128.69999999999999</v>
      </c>
      <c r="R1370" s="3">
        <v>2017</v>
      </c>
      <c r="S1370" s="3">
        <v>29</v>
      </c>
      <c r="T1370" s="54">
        <v>130.69999999999999</v>
      </c>
      <c r="U1370" s="54">
        <v>2008</v>
      </c>
      <c r="V1370" s="54">
        <v>16</v>
      </c>
      <c r="W1370" s="3">
        <v>155.30000000000001</v>
      </c>
      <c r="X1370" s="3">
        <v>1988</v>
      </c>
      <c r="Y1370" s="3">
        <v>4</v>
      </c>
      <c r="Z1370" s="54">
        <v>164.5</v>
      </c>
      <c r="AA1370" s="54">
        <v>2025</v>
      </c>
      <c r="AB1370" s="54">
        <v>2</v>
      </c>
      <c r="AC1370" s="3">
        <v>160.5</v>
      </c>
      <c r="AD1370" s="3">
        <v>2018</v>
      </c>
      <c r="AE1370" s="3">
        <v>11</v>
      </c>
      <c r="AF1370" s="54">
        <v>107.2</v>
      </c>
      <c r="AG1370" s="54">
        <v>1991</v>
      </c>
      <c r="AH1370" s="54">
        <v>10</v>
      </c>
      <c r="AI1370" s="3">
        <v>130</v>
      </c>
      <c r="AJ1370" s="3">
        <v>2003</v>
      </c>
      <c r="AK1370" s="3">
        <v>13</v>
      </c>
      <c r="AL1370" s="54">
        <v>92.8</v>
      </c>
      <c r="AM1370" s="54">
        <v>2008</v>
      </c>
      <c r="AN1370" s="54">
        <v>23</v>
      </c>
      <c r="AO1370" s="3">
        <v>117.9</v>
      </c>
      <c r="AP1370" s="3">
        <v>2016</v>
      </c>
      <c r="AQ1370" s="3">
        <v>30</v>
      </c>
    </row>
    <row r="1371" spans="1:43" x14ac:dyDescent="0.25">
      <c r="A1371" s="3">
        <v>44010040</v>
      </c>
      <c r="B1371" s="3" t="s">
        <v>3961</v>
      </c>
      <c r="C1371" s="3">
        <v>1.202111111</v>
      </c>
      <c r="D1371" s="3">
        <v>-76.817083330000003</v>
      </c>
      <c r="E1371" s="3">
        <v>2300</v>
      </c>
      <c r="F1371" s="3" t="s">
        <v>154</v>
      </c>
      <c r="G1371" s="3" t="s">
        <v>625</v>
      </c>
      <c r="H1371" s="54">
        <v>90.3</v>
      </c>
      <c r="I1371" s="54">
        <v>1991</v>
      </c>
      <c r="J1371" s="54">
        <v>23</v>
      </c>
      <c r="K1371" s="3">
        <v>100.8</v>
      </c>
      <c r="L1371" s="3">
        <v>1984</v>
      </c>
      <c r="M1371" s="3">
        <v>12</v>
      </c>
      <c r="N1371" s="54">
        <v>84.2</v>
      </c>
      <c r="O1371" s="54">
        <v>2012</v>
      </c>
      <c r="P1371" s="54">
        <v>31</v>
      </c>
      <c r="Q1371" s="3">
        <v>100</v>
      </c>
      <c r="R1371" s="3">
        <v>1988</v>
      </c>
      <c r="S1371" s="3">
        <v>8</v>
      </c>
      <c r="T1371" s="54">
        <v>96.8</v>
      </c>
      <c r="U1371" s="54">
        <v>2011</v>
      </c>
      <c r="V1371" s="54">
        <v>22</v>
      </c>
      <c r="W1371" s="3">
        <v>103.2</v>
      </c>
      <c r="X1371" s="3">
        <v>2014</v>
      </c>
      <c r="Y1371" s="3">
        <v>9</v>
      </c>
      <c r="Z1371" s="54">
        <v>88</v>
      </c>
      <c r="AA1371" s="54">
        <v>2021</v>
      </c>
      <c r="AB1371" s="54">
        <v>17</v>
      </c>
      <c r="AC1371" s="3">
        <v>79.5</v>
      </c>
      <c r="AD1371" s="3">
        <v>2017</v>
      </c>
      <c r="AE1371" s="3">
        <v>30</v>
      </c>
      <c r="AF1371" s="54">
        <v>101.4</v>
      </c>
      <c r="AG1371" s="54">
        <v>1981</v>
      </c>
      <c r="AH1371" s="54">
        <v>21</v>
      </c>
      <c r="AI1371" s="3">
        <v>98.1</v>
      </c>
      <c r="AJ1371" s="3">
        <v>1979</v>
      </c>
      <c r="AK1371" s="3">
        <v>2</v>
      </c>
      <c r="AL1371" s="54">
        <v>61.5</v>
      </c>
      <c r="AM1371" s="54">
        <v>2007</v>
      </c>
      <c r="AN1371" s="54">
        <v>16</v>
      </c>
      <c r="AO1371" s="3">
        <v>67.900000000000006</v>
      </c>
      <c r="AP1371" s="3">
        <v>1994</v>
      </c>
      <c r="AQ1371" s="3">
        <v>10</v>
      </c>
    </row>
    <row r="1372" spans="1:43" x14ac:dyDescent="0.25">
      <c r="A1372" s="3">
        <v>44010080</v>
      </c>
      <c r="B1372" s="3" t="s">
        <v>3962</v>
      </c>
      <c r="C1372" s="3">
        <v>0.96155555599999998</v>
      </c>
      <c r="D1372" s="3">
        <v>-76.441361110000003</v>
      </c>
      <c r="E1372" s="3">
        <v>500</v>
      </c>
      <c r="F1372" s="3" t="s">
        <v>686</v>
      </c>
      <c r="G1372" s="3" t="s">
        <v>625</v>
      </c>
      <c r="H1372" s="54">
        <v>140</v>
      </c>
      <c r="I1372" s="54">
        <v>1982</v>
      </c>
      <c r="J1372" s="54">
        <v>6</v>
      </c>
      <c r="K1372" s="3">
        <v>135</v>
      </c>
      <c r="L1372" s="3">
        <v>2017</v>
      </c>
      <c r="M1372" s="3">
        <v>6</v>
      </c>
      <c r="N1372" s="54">
        <v>154</v>
      </c>
      <c r="O1372" s="54">
        <v>2002</v>
      </c>
      <c r="P1372" s="54">
        <v>23</v>
      </c>
      <c r="Q1372" s="3">
        <v>152</v>
      </c>
      <c r="R1372" s="3">
        <v>1994</v>
      </c>
      <c r="S1372" s="3">
        <v>19</v>
      </c>
      <c r="T1372" s="54">
        <v>150</v>
      </c>
      <c r="U1372" s="54">
        <v>2014</v>
      </c>
      <c r="V1372" s="54">
        <v>8</v>
      </c>
      <c r="W1372" s="3">
        <v>136</v>
      </c>
      <c r="X1372" s="3">
        <v>1990</v>
      </c>
      <c r="Y1372" s="3">
        <v>9</v>
      </c>
      <c r="Z1372" s="54">
        <v>194</v>
      </c>
      <c r="AA1372" s="54">
        <v>1982</v>
      </c>
      <c r="AB1372" s="54">
        <v>27</v>
      </c>
      <c r="AC1372" s="3">
        <v>162</v>
      </c>
      <c r="AD1372" s="3">
        <v>1982</v>
      </c>
      <c r="AE1372" s="3">
        <v>26</v>
      </c>
      <c r="AF1372" s="54">
        <v>155</v>
      </c>
      <c r="AG1372" s="54">
        <v>1994</v>
      </c>
      <c r="AH1372" s="54">
        <v>22</v>
      </c>
      <c r="AI1372" s="3">
        <v>170</v>
      </c>
      <c r="AJ1372" s="3">
        <v>1982</v>
      </c>
      <c r="AK1372" s="3">
        <v>21</v>
      </c>
      <c r="AL1372" s="54">
        <v>160</v>
      </c>
      <c r="AM1372" s="54">
        <v>2023</v>
      </c>
      <c r="AN1372" s="54">
        <v>5</v>
      </c>
      <c r="AO1372" s="3">
        <v>127</v>
      </c>
      <c r="AP1372" s="3">
        <v>2011</v>
      </c>
      <c r="AQ1372" s="3">
        <v>23</v>
      </c>
    </row>
    <row r="1373" spans="1:43" x14ac:dyDescent="0.25">
      <c r="A1373" s="3">
        <v>44010090</v>
      </c>
      <c r="B1373" s="3" t="s">
        <v>3963</v>
      </c>
      <c r="C1373" s="3">
        <v>1.2805</v>
      </c>
      <c r="D1373" s="3">
        <v>-76.584194440000005</v>
      </c>
      <c r="E1373" s="3">
        <v>500</v>
      </c>
      <c r="F1373" s="3" t="s">
        <v>671</v>
      </c>
      <c r="G1373" s="3" t="s">
        <v>625</v>
      </c>
      <c r="H1373" s="54">
        <v>80</v>
      </c>
      <c r="I1373" s="54">
        <v>2017</v>
      </c>
      <c r="J1373" s="54">
        <v>5</v>
      </c>
      <c r="K1373" s="3">
        <v>80</v>
      </c>
      <c r="L1373" s="3">
        <v>2017</v>
      </c>
      <c r="M1373" s="3">
        <v>22</v>
      </c>
      <c r="N1373" s="54">
        <v>90</v>
      </c>
      <c r="O1373" s="54">
        <v>1986</v>
      </c>
      <c r="P1373" s="54">
        <v>12</v>
      </c>
      <c r="Q1373" s="3">
        <v>137</v>
      </c>
      <c r="R1373" s="3">
        <v>2024</v>
      </c>
      <c r="S1373" s="3">
        <v>21</v>
      </c>
      <c r="T1373" s="54">
        <v>86</v>
      </c>
      <c r="U1373" s="54">
        <v>2019</v>
      </c>
      <c r="V1373" s="54">
        <v>13</v>
      </c>
      <c r="W1373" s="3">
        <v>105</v>
      </c>
      <c r="X1373" s="3">
        <v>2025</v>
      </c>
      <c r="Y1373" s="3">
        <v>1</v>
      </c>
      <c r="Z1373" s="54">
        <v>122</v>
      </c>
      <c r="AA1373" s="54">
        <v>1998</v>
      </c>
      <c r="AB1373" s="54">
        <v>11</v>
      </c>
      <c r="AC1373" s="3">
        <v>110</v>
      </c>
      <c r="AD1373" s="3">
        <v>2025</v>
      </c>
      <c r="AE1373" s="3">
        <v>26</v>
      </c>
      <c r="AF1373" s="54">
        <v>84</v>
      </c>
      <c r="AG1373" s="54">
        <v>2006</v>
      </c>
      <c r="AH1373" s="54">
        <v>24</v>
      </c>
      <c r="AI1373" s="3">
        <v>87</v>
      </c>
      <c r="AJ1373" s="3">
        <v>2005</v>
      </c>
      <c r="AK1373" s="3">
        <v>16</v>
      </c>
      <c r="AL1373" s="54">
        <v>129</v>
      </c>
      <c r="AM1373" s="54">
        <v>1982</v>
      </c>
      <c r="AN1373" s="54">
        <v>11</v>
      </c>
      <c r="AO1373" s="3">
        <v>101</v>
      </c>
      <c r="AP1373" s="3">
        <v>2011</v>
      </c>
      <c r="AQ1373" s="3">
        <v>13</v>
      </c>
    </row>
    <row r="1374" spans="1:43" x14ac:dyDescent="0.25">
      <c r="A1374" s="3">
        <v>44010100</v>
      </c>
      <c r="B1374" s="3" t="s">
        <v>3964</v>
      </c>
      <c r="C1374" s="3">
        <v>1.6948333330000001</v>
      </c>
      <c r="D1374" s="3">
        <v>-76.571222219999996</v>
      </c>
      <c r="E1374" s="3">
        <v>1510</v>
      </c>
      <c r="F1374" s="3" t="s">
        <v>636</v>
      </c>
      <c r="G1374" s="3" t="s">
        <v>422</v>
      </c>
      <c r="H1374" s="54">
        <v>52.8</v>
      </c>
      <c r="I1374" s="54">
        <v>1985</v>
      </c>
      <c r="J1374" s="54">
        <v>9</v>
      </c>
      <c r="K1374" s="3">
        <v>53</v>
      </c>
      <c r="L1374" s="3">
        <v>2004</v>
      </c>
      <c r="M1374" s="3">
        <v>22</v>
      </c>
      <c r="N1374" s="54">
        <v>86</v>
      </c>
      <c r="O1374" s="54">
        <v>2022</v>
      </c>
      <c r="P1374" s="54">
        <v>2</v>
      </c>
      <c r="Q1374" s="3">
        <v>63</v>
      </c>
      <c r="R1374" s="3">
        <v>1986</v>
      </c>
      <c r="S1374" s="3">
        <v>9</v>
      </c>
      <c r="T1374" s="54">
        <v>68.7</v>
      </c>
      <c r="U1374" s="54">
        <v>2020</v>
      </c>
      <c r="V1374" s="54">
        <v>25</v>
      </c>
      <c r="W1374" s="3">
        <v>95.4</v>
      </c>
      <c r="X1374" s="3">
        <v>2021</v>
      </c>
      <c r="Y1374" s="3">
        <v>12</v>
      </c>
      <c r="Z1374" s="54">
        <v>73.5</v>
      </c>
      <c r="AA1374" s="54">
        <v>1998</v>
      </c>
      <c r="AB1374" s="54">
        <v>11</v>
      </c>
      <c r="AC1374" s="3">
        <v>87</v>
      </c>
      <c r="AD1374" s="3">
        <v>1986</v>
      </c>
      <c r="AE1374" s="3">
        <v>11</v>
      </c>
      <c r="AF1374" s="54">
        <v>44.5</v>
      </c>
      <c r="AG1374" s="54">
        <v>2001</v>
      </c>
      <c r="AH1374" s="54">
        <v>5</v>
      </c>
      <c r="AI1374" s="3">
        <v>52.2</v>
      </c>
      <c r="AJ1374" s="3">
        <v>2021</v>
      </c>
      <c r="AK1374" s="3">
        <v>6</v>
      </c>
      <c r="AL1374" s="54">
        <v>79.099999999999994</v>
      </c>
      <c r="AM1374" s="54">
        <v>1985</v>
      </c>
      <c r="AN1374" s="54">
        <v>5</v>
      </c>
      <c r="AO1374" s="3">
        <v>51.3</v>
      </c>
      <c r="AP1374" s="3">
        <v>1984</v>
      </c>
      <c r="AQ1374" s="3">
        <v>18</v>
      </c>
    </row>
    <row r="1375" spans="1:43" x14ac:dyDescent="0.25">
      <c r="A1375" s="3">
        <v>44010110</v>
      </c>
      <c r="B1375" s="3" t="s">
        <v>3965</v>
      </c>
      <c r="C1375" s="3">
        <v>1.026805556</v>
      </c>
      <c r="D1375" s="3">
        <v>-76.541527779999996</v>
      </c>
      <c r="E1375" s="3">
        <v>430</v>
      </c>
      <c r="F1375" s="3" t="s">
        <v>671</v>
      </c>
      <c r="G1375" s="3" t="s">
        <v>625</v>
      </c>
      <c r="H1375" s="54">
        <v>182.6</v>
      </c>
      <c r="I1375" s="54">
        <v>1993</v>
      </c>
      <c r="J1375" s="54">
        <v>1</v>
      </c>
      <c r="K1375" s="3">
        <v>146</v>
      </c>
      <c r="L1375" s="3">
        <v>2015</v>
      </c>
      <c r="M1375" s="3">
        <v>20</v>
      </c>
      <c r="N1375" s="54">
        <v>137.4</v>
      </c>
      <c r="O1375" s="54">
        <v>2014</v>
      </c>
      <c r="P1375" s="54">
        <v>18</v>
      </c>
      <c r="Q1375" s="3">
        <v>149.30000000000001</v>
      </c>
      <c r="R1375" s="3">
        <v>2003</v>
      </c>
      <c r="S1375" s="3">
        <v>12</v>
      </c>
      <c r="T1375" s="54">
        <v>193</v>
      </c>
      <c r="U1375" s="54">
        <v>1990</v>
      </c>
      <c r="V1375" s="54">
        <v>5</v>
      </c>
      <c r="W1375" s="3">
        <v>134.1</v>
      </c>
      <c r="X1375" s="3">
        <v>2023</v>
      </c>
      <c r="Y1375" s="3">
        <v>15</v>
      </c>
      <c r="Z1375" s="54">
        <v>177.2</v>
      </c>
      <c r="AA1375" s="54">
        <v>2019</v>
      </c>
      <c r="AB1375" s="54">
        <v>24</v>
      </c>
      <c r="AC1375" s="3">
        <v>133.30000000000001</v>
      </c>
      <c r="AD1375" s="3">
        <v>1999</v>
      </c>
      <c r="AE1375" s="3">
        <v>14</v>
      </c>
      <c r="AF1375" s="54">
        <v>185.7</v>
      </c>
      <c r="AG1375" s="54">
        <v>1994</v>
      </c>
      <c r="AH1375" s="54">
        <v>25</v>
      </c>
      <c r="AI1375" s="3">
        <v>160</v>
      </c>
      <c r="AJ1375" s="3">
        <v>1998</v>
      </c>
      <c r="AK1375" s="3">
        <v>15</v>
      </c>
      <c r="AL1375" s="54">
        <v>160</v>
      </c>
      <c r="AM1375" s="54">
        <v>2020</v>
      </c>
      <c r="AN1375" s="54">
        <v>19</v>
      </c>
      <c r="AO1375" s="3">
        <v>178</v>
      </c>
      <c r="AP1375" s="3">
        <v>1984</v>
      </c>
      <c r="AQ1375" s="3">
        <v>18</v>
      </c>
    </row>
    <row r="1376" spans="1:43" x14ac:dyDescent="0.25">
      <c r="A1376" s="3">
        <v>44010120</v>
      </c>
      <c r="B1376" s="3" t="s">
        <v>3966</v>
      </c>
      <c r="C1376" s="3">
        <v>1.217555556</v>
      </c>
      <c r="D1376" s="3">
        <v>-76.802166670000005</v>
      </c>
      <c r="E1376" s="3">
        <v>1620</v>
      </c>
      <c r="F1376" s="3" t="s">
        <v>154</v>
      </c>
      <c r="G1376" s="3" t="s">
        <v>625</v>
      </c>
      <c r="H1376" s="54">
        <v>110</v>
      </c>
      <c r="I1376" s="54">
        <v>2011</v>
      </c>
      <c r="J1376" s="54">
        <v>28</v>
      </c>
      <c r="K1376" s="3">
        <v>95.2</v>
      </c>
      <c r="L1376" s="3">
        <v>2008</v>
      </c>
      <c r="M1376" s="3">
        <v>16</v>
      </c>
      <c r="N1376" s="54">
        <v>120</v>
      </c>
      <c r="O1376" s="54">
        <v>2012</v>
      </c>
      <c r="P1376" s="54">
        <v>2</v>
      </c>
      <c r="Q1376" s="3">
        <v>100</v>
      </c>
      <c r="R1376" s="3">
        <v>2014</v>
      </c>
      <c r="S1376" s="3">
        <v>15</v>
      </c>
      <c r="T1376" s="54">
        <v>95.1</v>
      </c>
      <c r="U1376" s="54">
        <v>2011</v>
      </c>
      <c r="V1376" s="54">
        <v>22</v>
      </c>
      <c r="W1376" s="3">
        <v>150.1</v>
      </c>
      <c r="X1376" s="3">
        <v>2014</v>
      </c>
      <c r="Y1376" s="3">
        <v>9</v>
      </c>
      <c r="Z1376" s="54">
        <v>185</v>
      </c>
      <c r="AA1376" s="54">
        <v>2016</v>
      </c>
      <c r="AB1376" s="54">
        <v>19</v>
      </c>
      <c r="AC1376" s="3">
        <v>152</v>
      </c>
      <c r="AD1376" s="3">
        <v>2014</v>
      </c>
      <c r="AE1376" s="3">
        <v>9</v>
      </c>
      <c r="AF1376" s="54">
        <v>141.80000000000001</v>
      </c>
      <c r="AG1376" s="54">
        <v>2001</v>
      </c>
      <c r="AH1376" s="54">
        <v>3</v>
      </c>
      <c r="AI1376" s="3">
        <v>103.1</v>
      </c>
      <c r="AJ1376" s="3">
        <v>2001</v>
      </c>
      <c r="AK1376" s="3">
        <v>13</v>
      </c>
      <c r="AL1376" s="54">
        <v>70</v>
      </c>
      <c r="AM1376" s="54">
        <v>2021</v>
      </c>
      <c r="AN1376" s="54">
        <v>11</v>
      </c>
      <c r="AO1376" s="3">
        <v>99</v>
      </c>
      <c r="AP1376" s="3">
        <v>2008</v>
      </c>
      <c r="AQ1376" s="3">
        <v>31</v>
      </c>
    </row>
    <row r="1377" spans="1:43" x14ac:dyDescent="0.25">
      <c r="A1377" s="3">
        <v>44010130</v>
      </c>
      <c r="B1377" s="3" t="s">
        <v>3967</v>
      </c>
      <c r="C1377" s="3">
        <v>1.4283333330000001</v>
      </c>
      <c r="D1377" s="3">
        <v>-76.478861109999997</v>
      </c>
      <c r="E1377" s="3">
        <v>841</v>
      </c>
      <c r="F1377" s="3" t="s">
        <v>636</v>
      </c>
      <c r="G1377" s="3" t="s">
        <v>422</v>
      </c>
      <c r="H1377" s="54">
        <v>100.1</v>
      </c>
      <c r="I1377" s="54">
        <v>2002</v>
      </c>
      <c r="J1377" s="54">
        <v>9</v>
      </c>
      <c r="K1377" s="3">
        <v>81</v>
      </c>
      <c r="L1377" s="3">
        <v>2017</v>
      </c>
      <c r="M1377" s="3">
        <v>24</v>
      </c>
      <c r="N1377" s="54">
        <v>100</v>
      </c>
      <c r="O1377" s="54">
        <v>2000</v>
      </c>
      <c r="P1377" s="54">
        <v>18</v>
      </c>
      <c r="Q1377" s="3">
        <v>100</v>
      </c>
      <c r="R1377" s="3">
        <v>2003</v>
      </c>
      <c r="S1377" s="3">
        <v>11</v>
      </c>
      <c r="T1377" s="54">
        <v>100</v>
      </c>
      <c r="U1377" s="54">
        <v>2010</v>
      </c>
      <c r="V1377" s="54">
        <v>21</v>
      </c>
      <c r="W1377" s="3">
        <v>100</v>
      </c>
      <c r="X1377" s="3">
        <v>2002</v>
      </c>
      <c r="Y1377" s="3">
        <v>10</v>
      </c>
      <c r="Z1377" s="54">
        <v>119</v>
      </c>
      <c r="AA1377" s="54">
        <v>2007</v>
      </c>
      <c r="AB1377" s="54">
        <v>26</v>
      </c>
      <c r="AC1377" s="3">
        <v>80</v>
      </c>
      <c r="AD1377" s="3">
        <v>2003</v>
      </c>
      <c r="AE1377" s="3">
        <v>17</v>
      </c>
      <c r="AF1377" s="54">
        <v>106</v>
      </c>
      <c r="AG1377" s="54">
        <v>2003</v>
      </c>
      <c r="AH1377" s="54">
        <v>29</v>
      </c>
      <c r="AI1377" s="3">
        <v>123</v>
      </c>
      <c r="AJ1377" s="3">
        <v>2011</v>
      </c>
      <c r="AK1377" s="3">
        <v>2</v>
      </c>
      <c r="AL1377" s="54">
        <v>103</v>
      </c>
      <c r="AM1377" s="54">
        <v>2021</v>
      </c>
      <c r="AN1377" s="54">
        <v>29</v>
      </c>
      <c r="AO1377" s="3">
        <v>100.2</v>
      </c>
      <c r="AP1377" s="3">
        <v>1999</v>
      </c>
      <c r="AQ1377" s="3">
        <v>24</v>
      </c>
    </row>
    <row r="1378" spans="1:43" x14ac:dyDescent="0.25">
      <c r="A1378" s="3">
        <v>44010140</v>
      </c>
      <c r="B1378" s="3" t="s">
        <v>3968</v>
      </c>
      <c r="C1378" s="3">
        <v>1.576527778</v>
      </c>
      <c r="D1378" s="3">
        <v>-76.535611110000005</v>
      </c>
      <c r="E1378" s="3">
        <v>1155</v>
      </c>
      <c r="F1378" s="3" t="s">
        <v>636</v>
      </c>
      <c r="G1378" s="3" t="s">
        <v>422</v>
      </c>
      <c r="H1378" s="54">
        <v>74.599999999999994</v>
      </c>
      <c r="I1378" s="54">
        <v>2007</v>
      </c>
      <c r="J1378" s="54">
        <v>12</v>
      </c>
      <c r="K1378" s="3">
        <v>81</v>
      </c>
      <c r="L1378" s="3">
        <v>2013</v>
      </c>
      <c r="M1378" s="3">
        <v>4</v>
      </c>
      <c r="N1378" s="54">
        <v>78.5</v>
      </c>
      <c r="O1378" s="54">
        <v>2017</v>
      </c>
      <c r="P1378" s="54">
        <v>30</v>
      </c>
      <c r="Q1378" s="3">
        <v>97</v>
      </c>
      <c r="R1378" s="3">
        <v>2005</v>
      </c>
      <c r="S1378" s="3">
        <v>25</v>
      </c>
      <c r="T1378" s="54">
        <v>104.8</v>
      </c>
      <c r="U1378" s="54">
        <v>2010</v>
      </c>
      <c r="V1378" s="54">
        <v>20</v>
      </c>
      <c r="W1378" s="3">
        <v>77</v>
      </c>
      <c r="X1378" s="3">
        <v>2024</v>
      </c>
      <c r="Y1378" s="3">
        <v>20</v>
      </c>
      <c r="Z1378" s="54">
        <v>99.3</v>
      </c>
      <c r="AA1378" s="54">
        <v>2010</v>
      </c>
      <c r="AB1378" s="54">
        <v>7</v>
      </c>
      <c r="AC1378" s="3">
        <v>65</v>
      </c>
      <c r="AD1378" s="3">
        <v>2024</v>
      </c>
      <c r="AE1378" s="3">
        <v>11</v>
      </c>
      <c r="AF1378" s="54">
        <v>108.5</v>
      </c>
      <c r="AG1378" s="54">
        <v>2011</v>
      </c>
      <c r="AH1378" s="54">
        <v>24</v>
      </c>
      <c r="AI1378" s="3">
        <v>85.5</v>
      </c>
      <c r="AJ1378" s="3">
        <v>2007</v>
      </c>
      <c r="AK1378" s="3">
        <v>30</v>
      </c>
      <c r="AL1378" s="54">
        <v>90</v>
      </c>
      <c r="AM1378" s="54">
        <v>2015</v>
      </c>
      <c r="AN1378" s="54">
        <v>6</v>
      </c>
      <c r="AO1378" s="3">
        <v>52.7</v>
      </c>
      <c r="AP1378" s="3">
        <v>2008</v>
      </c>
      <c r="AQ1378" s="3">
        <v>1</v>
      </c>
    </row>
    <row r="1379" spans="1:43" x14ac:dyDescent="0.25">
      <c r="A1379" s="3">
        <v>44015030</v>
      </c>
      <c r="B1379" s="3" t="s">
        <v>3969</v>
      </c>
      <c r="C1379" s="3">
        <v>1.900416667</v>
      </c>
      <c r="D1379" s="3">
        <v>-76.668750000000003</v>
      </c>
      <c r="E1379" s="3">
        <v>2900</v>
      </c>
      <c r="F1379" s="3" t="s">
        <v>680</v>
      </c>
      <c r="G1379" s="3" t="s">
        <v>422</v>
      </c>
      <c r="H1379" s="54">
        <v>55.8</v>
      </c>
      <c r="I1379" s="54">
        <v>1978</v>
      </c>
      <c r="J1379" s="54">
        <v>1</v>
      </c>
      <c r="K1379" s="3">
        <v>36.5</v>
      </c>
      <c r="L1379" s="3">
        <v>2020</v>
      </c>
      <c r="M1379" s="3">
        <v>22</v>
      </c>
      <c r="N1379" s="54">
        <v>34.200000000000003</v>
      </c>
      <c r="O1379" s="54">
        <v>2023</v>
      </c>
      <c r="P1379" s="54">
        <v>23</v>
      </c>
      <c r="Q1379" s="3">
        <v>65</v>
      </c>
      <c r="R1379" s="3">
        <v>2002</v>
      </c>
      <c r="S1379" s="3">
        <v>25</v>
      </c>
      <c r="T1379" s="54">
        <v>41</v>
      </c>
      <c r="U1379" s="54">
        <v>1998</v>
      </c>
      <c r="V1379" s="54">
        <v>28</v>
      </c>
      <c r="W1379" s="3">
        <v>28.3</v>
      </c>
      <c r="X1379" s="3">
        <v>2021</v>
      </c>
      <c r="Y1379" s="3">
        <v>14</v>
      </c>
      <c r="Z1379" s="54">
        <v>36.5</v>
      </c>
      <c r="AA1379" s="54">
        <v>2025</v>
      </c>
      <c r="AB1379" s="54">
        <v>2</v>
      </c>
      <c r="AC1379" s="3">
        <v>40.6</v>
      </c>
      <c r="AD1379" s="3">
        <v>2015</v>
      </c>
      <c r="AE1379" s="3">
        <v>14</v>
      </c>
      <c r="AF1379" s="54">
        <v>30.9</v>
      </c>
      <c r="AG1379" s="54">
        <v>2003</v>
      </c>
      <c r="AH1379" s="54">
        <v>8</v>
      </c>
      <c r="AI1379" s="3">
        <v>39.799999999999997</v>
      </c>
      <c r="AJ1379" s="3">
        <v>1984</v>
      </c>
      <c r="AK1379" s="3">
        <v>27</v>
      </c>
      <c r="AL1379" s="54">
        <v>44.9</v>
      </c>
      <c r="AM1379" s="54">
        <v>2010</v>
      </c>
      <c r="AN1379" s="54">
        <v>10</v>
      </c>
      <c r="AO1379" s="3">
        <v>35.200000000000003</v>
      </c>
      <c r="AP1379" s="3">
        <v>2009</v>
      </c>
      <c r="AQ1379" s="3">
        <v>5</v>
      </c>
    </row>
    <row r="1380" spans="1:43" x14ac:dyDescent="0.25">
      <c r="A1380" s="3">
        <v>44015060</v>
      </c>
      <c r="B1380" s="3" t="s">
        <v>3970</v>
      </c>
      <c r="C1380" s="3">
        <v>1.157333333</v>
      </c>
      <c r="D1380" s="3">
        <v>-76.651833330000002</v>
      </c>
      <c r="E1380" s="3">
        <v>650</v>
      </c>
      <c r="F1380" s="3" t="s">
        <v>671</v>
      </c>
      <c r="G1380" s="3" t="s">
        <v>625</v>
      </c>
      <c r="H1380" s="54">
        <v>119.5</v>
      </c>
      <c r="I1380" s="54">
        <v>2016</v>
      </c>
      <c r="J1380" s="54">
        <v>11</v>
      </c>
      <c r="K1380" s="3">
        <v>108</v>
      </c>
      <c r="L1380" s="3">
        <v>2023</v>
      </c>
      <c r="M1380" s="3">
        <v>28</v>
      </c>
      <c r="N1380" s="54">
        <v>129.30000000000001</v>
      </c>
      <c r="O1380" s="54">
        <v>2017</v>
      </c>
      <c r="P1380" s="54">
        <v>31</v>
      </c>
      <c r="Q1380" s="3">
        <v>120.5</v>
      </c>
      <c r="R1380" s="3">
        <v>1997</v>
      </c>
      <c r="S1380" s="3">
        <v>17</v>
      </c>
      <c r="T1380" s="54">
        <v>119.5</v>
      </c>
      <c r="U1380" s="54">
        <v>2006</v>
      </c>
      <c r="V1380" s="54">
        <v>23</v>
      </c>
      <c r="W1380" s="3">
        <v>168</v>
      </c>
      <c r="X1380" s="3">
        <v>2007</v>
      </c>
      <c r="Y1380" s="3">
        <v>14</v>
      </c>
      <c r="Z1380" s="54">
        <v>117.6</v>
      </c>
      <c r="AA1380" s="54">
        <v>2022</v>
      </c>
      <c r="AB1380" s="54">
        <v>3</v>
      </c>
      <c r="AC1380" s="3">
        <v>168.3</v>
      </c>
      <c r="AD1380" s="3">
        <v>1985</v>
      </c>
      <c r="AE1380" s="3">
        <v>2</v>
      </c>
      <c r="AF1380" s="54">
        <v>119.5</v>
      </c>
      <c r="AG1380" s="54">
        <v>1994</v>
      </c>
      <c r="AH1380" s="54">
        <v>8</v>
      </c>
      <c r="AI1380" s="3">
        <v>124.7</v>
      </c>
      <c r="AJ1380" s="3">
        <v>2005</v>
      </c>
      <c r="AK1380" s="3">
        <v>29</v>
      </c>
      <c r="AL1380" s="54">
        <v>110.3</v>
      </c>
      <c r="AM1380" s="54">
        <v>1998</v>
      </c>
      <c r="AN1380" s="54">
        <v>11</v>
      </c>
      <c r="AO1380" s="3">
        <v>128.4</v>
      </c>
      <c r="AP1380" s="3">
        <v>2007</v>
      </c>
      <c r="AQ1380" s="3">
        <v>22</v>
      </c>
    </row>
    <row r="1381" spans="1:43" x14ac:dyDescent="0.25">
      <c r="A1381" s="3">
        <v>44015070</v>
      </c>
      <c r="B1381" s="3" t="s">
        <v>3971</v>
      </c>
      <c r="C1381" s="3">
        <v>1.0828888889999999</v>
      </c>
      <c r="D1381" s="3">
        <v>-76.667111109999993</v>
      </c>
      <c r="E1381" s="3">
        <v>760</v>
      </c>
      <c r="F1381" s="3" t="s">
        <v>671</v>
      </c>
      <c r="G1381" s="3" t="s">
        <v>625</v>
      </c>
      <c r="H1381" s="54">
        <v>141</v>
      </c>
      <c r="I1381" s="54">
        <v>1980</v>
      </c>
      <c r="J1381" s="54">
        <v>4</v>
      </c>
      <c r="K1381" s="3">
        <v>150</v>
      </c>
      <c r="L1381" s="3">
        <v>1976</v>
      </c>
      <c r="M1381" s="3">
        <v>22</v>
      </c>
      <c r="N1381" s="54">
        <v>180</v>
      </c>
      <c r="O1381" s="54">
        <v>1982</v>
      </c>
      <c r="P1381" s="54">
        <v>29</v>
      </c>
      <c r="Q1381" s="3">
        <v>173</v>
      </c>
      <c r="R1381" s="3">
        <v>1977</v>
      </c>
      <c r="S1381" s="3">
        <v>10</v>
      </c>
      <c r="T1381" s="54">
        <v>315</v>
      </c>
      <c r="U1381" s="54">
        <v>1982</v>
      </c>
      <c r="V1381" s="54">
        <v>29</v>
      </c>
      <c r="W1381" s="3">
        <v>160</v>
      </c>
      <c r="X1381" s="3">
        <v>1973</v>
      </c>
      <c r="Y1381" s="3">
        <v>14</v>
      </c>
      <c r="Z1381" s="54">
        <v>175.2</v>
      </c>
      <c r="AA1381" s="54">
        <v>1989</v>
      </c>
      <c r="AB1381" s="54">
        <v>3</v>
      </c>
      <c r="AC1381" s="3">
        <v>200</v>
      </c>
      <c r="AD1381" s="3">
        <v>1974</v>
      </c>
      <c r="AE1381" s="3">
        <v>9</v>
      </c>
      <c r="AF1381" s="54">
        <v>205</v>
      </c>
      <c r="AG1381" s="54">
        <v>1977</v>
      </c>
      <c r="AH1381" s="54">
        <v>3</v>
      </c>
      <c r="AI1381" s="3">
        <v>165</v>
      </c>
      <c r="AJ1381" s="3">
        <v>1979</v>
      </c>
      <c r="AK1381" s="3">
        <v>2</v>
      </c>
      <c r="AL1381" s="54">
        <v>175</v>
      </c>
      <c r="AM1381" s="54">
        <v>1974</v>
      </c>
      <c r="AN1381" s="54">
        <v>8</v>
      </c>
      <c r="AO1381" s="3">
        <v>155.1</v>
      </c>
      <c r="AP1381" s="3">
        <v>1967</v>
      </c>
      <c r="AQ1381" s="3">
        <v>10</v>
      </c>
    </row>
    <row r="1382" spans="1:43" x14ac:dyDescent="0.25">
      <c r="A1382" s="3">
        <v>44030060</v>
      </c>
      <c r="B1382" s="3" t="s">
        <v>3972</v>
      </c>
      <c r="C1382" s="3">
        <v>1.49</v>
      </c>
      <c r="D1382" s="3">
        <v>-75.489999999999995</v>
      </c>
      <c r="E1382" s="3">
        <v>500</v>
      </c>
      <c r="F1382" s="3" t="s">
        <v>416</v>
      </c>
      <c r="G1382" s="3" t="s">
        <v>3973</v>
      </c>
      <c r="H1382" s="54">
        <v>105</v>
      </c>
      <c r="I1382" s="54">
        <v>2007</v>
      </c>
      <c r="J1382" s="54">
        <v>19</v>
      </c>
      <c r="K1382" s="3">
        <v>135</v>
      </c>
      <c r="L1382" s="3">
        <v>2012</v>
      </c>
      <c r="M1382" s="3">
        <v>7</v>
      </c>
      <c r="N1382" s="54">
        <v>135</v>
      </c>
      <c r="O1382" s="54">
        <v>2019</v>
      </c>
      <c r="P1382" s="54">
        <v>1</v>
      </c>
      <c r="Q1382" s="3">
        <v>135</v>
      </c>
      <c r="R1382" s="3">
        <v>2002</v>
      </c>
      <c r="S1382" s="3">
        <v>30</v>
      </c>
      <c r="T1382" s="54">
        <v>141</v>
      </c>
      <c r="U1382" s="54">
        <v>2011</v>
      </c>
      <c r="V1382" s="54">
        <v>3</v>
      </c>
      <c r="W1382" s="3">
        <v>140</v>
      </c>
      <c r="X1382" s="3">
        <v>1991</v>
      </c>
      <c r="Y1382" s="3">
        <v>23</v>
      </c>
      <c r="Z1382" s="54">
        <v>136</v>
      </c>
      <c r="AA1382" s="54">
        <v>1994</v>
      </c>
      <c r="AB1382" s="54">
        <v>29</v>
      </c>
      <c r="AC1382" s="3">
        <v>120.5</v>
      </c>
      <c r="AD1382" s="3">
        <v>1986</v>
      </c>
      <c r="AE1382" s="3">
        <v>18</v>
      </c>
      <c r="AF1382" s="54">
        <v>130</v>
      </c>
      <c r="AG1382" s="54">
        <v>1990</v>
      </c>
      <c r="AH1382" s="54">
        <v>25</v>
      </c>
      <c r="AI1382" s="3">
        <v>125</v>
      </c>
      <c r="AJ1382" s="3">
        <v>1994</v>
      </c>
      <c r="AK1382" s="3">
        <v>23</v>
      </c>
      <c r="AL1382" s="54">
        <v>135</v>
      </c>
      <c r="AM1382" s="54">
        <v>2017</v>
      </c>
      <c r="AN1382" s="54">
        <v>10</v>
      </c>
      <c r="AO1382" s="3">
        <v>132</v>
      </c>
      <c r="AP1382" s="3">
        <v>1996</v>
      </c>
      <c r="AQ1382" s="3">
        <v>12</v>
      </c>
    </row>
    <row r="1383" spans="1:43" x14ac:dyDescent="0.25">
      <c r="A1383" s="3">
        <v>44030080</v>
      </c>
      <c r="B1383" s="3" t="s">
        <v>3974</v>
      </c>
      <c r="C1383" s="3">
        <v>1.29</v>
      </c>
      <c r="D1383" s="3">
        <v>-75.510000000000005</v>
      </c>
      <c r="E1383" s="3">
        <v>260</v>
      </c>
      <c r="F1383" s="3" t="s">
        <v>1547</v>
      </c>
      <c r="G1383" s="3" t="s">
        <v>3973</v>
      </c>
      <c r="H1383" s="54">
        <v>127</v>
      </c>
      <c r="I1383" s="54">
        <v>2013</v>
      </c>
      <c r="J1383" s="54">
        <v>19</v>
      </c>
      <c r="K1383" s="3">
        <v>150</v>
      </c>
      <c r="L1383" s="3">
        <v>2023</v>
      </c>
      <c r="M1383" s="3">
        <v>28</v>
      </c>
      <c r="N1383" s="54">
        <v>134</v>
      </c>
      <c r="O1383" s="54">
        <v>2017</v>
      </c>
      <c r="P1383" s="54">
        <v>27</v>
      </c>
      <c r="Q1383" s="3">
        <v>139</v>
      </c>
      <c r="R1383" s="3">
        <v>1996</v>
      </c>
      <c r="S1383" s="3">
        <v>17</v>
      </c>
      <c r="T1383" s="54">
        <v>157</v>
      </c>
      <c r="U1383" s="54">
        <v>1987</v>
      </c>
      <c r="V1383" s="54">
        <v>20</v>
      </c>
      <c r="W1383" s="3">
        <v>150</v>
      </c>
      <c r="X1383" s="3">
        <v>1989</v>
      </c>
      <c r="Y1383" s="3">
        <v>20</v>
      </c>
      <c r="Z1383" s="54">
        <v>179</v>
      </c>
      <c r="AA1383" s="54">
        <v>2023</v>
      </c>
      <c r="AB1383" s="54">
        <v>27</v>
      </c>
      <c r="AC1383" s="3">
        <v>155</v>
      </c>
      <c r="AD1383" s="3">
        <v>1993</v>
      </c>
      <c r="AE1383" s="3">
        <v>24</v>
      </c>
      <c r="AF1383" s="54">
        <v>113</v>
      </c>
      <c r="AG1383" s="54">
        <v>2003</v>
      </c>
      <c r="AH1383" s="54">
        <v>27</v>
      </c>
      <c r="AI1383" s="3">
        <v>146</v>
      </c>
      <c r="AJ1383" s="3">
        <v>2023</v>
      </c>
      <c r="AK1383" s="3">
        <v>9</v>
      </c>
      <c r="AL1383" s="54">
        <v>130</v>
      </c>
      <c r="AM1383" s="54">
        <v>2022</v>
      </c>
      <c r="AN1383" s="54">
        <v>14</v>
      </c>
      <c r="AO1383" s="3">
        <v>146</v>
      </c>
      <c r="AP1383" s="3">
        <v>2023</v>
      </c>
      <c r="AQ1383" s="3">
        <v>25</v>
      </c>
    </row>
    <row r="1384" spans="1:43" x14ac:dyDescent="0.25">
      <c r="A1384" s="3">
        <v>44035030</v>
      </c>
      <c r="B1384" s="3" t="s">
        <v>3975</v>
      </c>
      <c r="C1384" s="3">
        <v>1.5</v>
      </c>
      <c r="D1384" s="3">
        <v>-75.66</v>
      </c>
      <c r="E1384" s="3">
        <v>280</v>
      </c>
      <c r="F1384" s="3" t="s">
        <v>416</v>
      </c>
      <c r="G1384" s="3" t="s">
        <v>3973</v>
      </c>
      <c r="H1384" s="54">
        <v>127.5</v>
      </c>
      <c r="I1384" s="54">
        <v>2012</v>
      </c>
      <c r="J1384" s="54">
        <v>8</v>
      </c>
      <c r="K1384" s="3">
        <v>122</v>
      </c>
      <c r="L1384" s="3">
        <v>1978</v>
      </c>
      <c r="M1384" s="3">
        <v>7</v>
      </c>
      <c r="N1384" s="54">
        <v>187.2</v>
      </c>
      <c r="O1384" s="54">
        <v>2010</v>
      </c>
      <c r="P1384" s="54">
        <v>10</v>
      </c>
      <c r="Q1384" s="3">
        <v>156.6</v>
      </c>
      <c r="R1384" s="3">
        <v>1984</v>
      </c>
      <c r="S1384" s="3">
        <v>25</v>
      </c>
      <c r="T1384" s="54">
        <v>159.9</v>
      </c>
      <c r="U1384" s="54">
        <v>2010</v>
      </c>
      <c r="V1384" s="54">
        <v>21</v>
      </c>
      <c r="W1384" s="3">
        <v>140.19999999999999</v>
      </c>
      <c r="X1384" s="3">
        <v>2022</v>
      </c>
      <c r="Y1384" s="3">
        <v>10</v>
      </c>
      <c r="Z1384" s="54">
        <v>191.3</v>
      </c>
      <c r="AA1384" s="54">
        <v>1986</v>
      </c>
      <c r="AB1384" s="54">
        <v>23</v>
      </c>
      <c r="AC1384" s="3">
        <v>150.80000000000001</v>
      </c>
      <c r="AD1384" s="3">
        <v>1994</v>
      </c>
      <c r="AE1384" s="3">
        <v>5</v>
      </c>
      <c r="AF1384" s="54">
        <v>133.19999999999999</v>
      </c>
      <c r="AG1384" s="54">
        <v>1977</v>
      </c>
      <c r="AH1384" s="54">
        <v>7</v>
      </c>
      <c r="AI1384" s="3">
        <v>167.7</v>
      </c>
      <c r="AJ1384" s="3">
        <v>1987</v>
      </c>
      <c r="AK1384" s="3">
        <v>27</v>
      </c>
      <c r="AL1384" s="54">
        <v>111.7</v>
      </c>
      <c r="AM1384" s="54">
        <v>1985</v>
      </c>
      <c r="AN1384" s="54">
        <v>16</v>
      </c>
      <c r="AO1384" s="3">
        <v>146.4</v>
      </c>
      <c r="AP1384" s="3">
        <v>1981</v>
      </c>
      <c r="AQ1384" s="3">
        <v>7</v>
      </c>
    </row>
    <row r="1385" spans="1:43" x14ac:dyDescent="0.25">
      <c r="A1385" s="3">
        <v>44040020</v>
      </c>
      <c r="B1385" s="3" t="s">
        <v>3976</v>
      </c>
      <c r="C1385" s="3">
        <v>1.419527778</v>
      </c>
      <c r="D1385" s="3">
        <v>-75.870722220000005</v>
      </c>
      <c r="E1385" s="3">
        <v>300</v>
      </c>
      <c r="F1385" s="3" t="s">
        <v>414</v>
      </c>
      <c r="G1385" s="3" t="s">
        <v>3973</v>
      </c>
      <c r="H1385" s="54">
        <v>92</v>
      </c>
      <c r="I1385" s="54">
        <v>2019</v>
      </c>
      <c r="J1385" s="54">
        <v>31</v>
      </c>
      <c r="K1385" s="3">
        <v>120</v>
      </c>
      <c r="L1385" s="3">
        <v>2002</v>
      </c>
      <c r="M1385" s="3">
        <v>27</v>
      </c>
      <c r="N1385" s="54">
        <v>94</v>
      </c>
      <c r="O1385" s="54">
        <v>2017</v>
      </c>
      <c r="P1385" s="54">
        <v>17</v>
      </c>
      <c r="Q1385" s="3">
        <v>133</v>
      </c>
      <c r="R1385" s="3">
        <v>1994</v>
      </c>
      <c r="S1385" s="3">
        <v>1</v>
      </c>
      <c r="T1385" s="54">
        <v>125</v>
      </c>
      <c r="U1385" s="54">
        <v>1993</v>
      </c>
      <c r="V1385" s="54">
        <v>8</v>
      </c>
      <c r="W1385" s="3">
        <v>132</v>
      </c>
      <c r="X1385" s="3">
        <v>1997</v>
      </c>
      <c r="Y1385" s="3">
        <v>25</v>
      </c>
      <c r="Z1385" s="54">
        <v>110</v>
      </c>
      <c r="AA1385" s="54">
        <v>1990</v>
      </c>
      <c r="AB1385" s="54">
        <v>12</v>
      </c>
      <c r="AC1385" s="3">
        <v>130</v>
      </c>
      <c r="AD1385" s="3">
        <v>1999</v>
      </c>
      <c r="AE1385" s="3">
        <v>15</v>
      </c>
      <c r="AF1385" s="54">
        <v>130</v>
      </c>
      <c r="AG1385" s="54">
        <v>1995</v>
      </c>
      <c r="AH1385" s="54">
        <v>30</v>
      </c>
      <c r="AI1385" s="3">
        <v>135</v>
      </c>
      <c r="AJ1385" s="3">
        <v>1993</v>
      </c>
      <c r="AK1385" s="3">
        <v>20</v>
      </c>
      <c r="AL1385" s="54">
        <v>111</v>
      </c>
      <c r="AM1385" s="54">
        <v>1991</v>
      </c>
      <c r="AN1385" s="54">
        <v>7</v>
      </c>
      <c r="AO1385" s="3">
        <v>105</v>
      </c>
      <c r="AP1385" s="3">
        <v>1996</v>
      </c>
      <c r="AQ1385" s="3">
        <v>4</v>
      </c>
    </row>
    <row r="1386" spans="1:43" x14ac:dyDescent="0.25">
      <c r="A1386" s="3">
        <v>44045010</v>
      </c>
      <c r="B1386" s="3" t="s">
        <v>3977</v>
      </c>
      <c r="C1386" s="3">
        <v>1.325138889</v>
      </c>
      <c r="D1386" s="3">
        <v>-75.961500000000001</v>
      </c>
      <c r="E1386" s="3">
        <v>320</v>
      </c>
      <c r="F1386" s="3" t="s">
        <v>405</v>
      </c>
      <c r="G1386" s="3" t="s">
        <v>3973</v>
      </c>
      <c r="H1386" s="54">
        <v>148.5</v>
      </c>
      <c r="I1386" s="54">
        <v>1990</v>
      </c>
      <c r="J1386" s="54">
        <v>20</v>
      </c>
      <c r="K1386" s="3">
        <v>151.19999999999999</v>
      </c>
      <c r="L1386" s="3">
        <v>1990</v>
      </c>
      <c r="M1386" s="3">
        <v>5</v>
      </c>
      <c r="N1386" s="54">
        <v>121.2</v>
      </c>
      <c r="O1386" s="54">
        <v>2019</v>
      </c>
      <c r="P1386" s="54">
        <v>31</v>
      </c>
      <c r="Q1386" s="3">
        <v>131.9</v>
      </c>
      <c r="R1386" s="3">
        <v>2019</v>
      </c>
      <c r="S1386" s="3">
        <v>19</v>
      </c>
      <c r="T1386" s="54">
        <v>142.30000000000001</v>
      </c>
      <c r="U1386" s="54">
        <v>2007</v>
      </c>
      <c r="V1386" s="54">
        <v>25</v>
      </c>
      <c r="W1386" s="3">
        <v>205.8</v>
      </c>
      <c r="X1386" s="3">
        <v>1985</v>
      </c>
      <c r="Y1386" s="3">
        <v>6</v>
      </c>
      <c r="Z1386" s="54">
        <v>130</v>
      </c>
      <c r="AA1386" s="54">
        <v>2014</v>
      </c>
      <c r="AB1386" s="54">
        <v>1</v>
      </c>
      <c r="AC1386" s="3">
        <v>124.8</v>
      </c>
      <c r="AD1386" s="3">
        <v>1994</v>
      </c>
      <c r="AE1386" s="3">
        <v>11</v>
      </c>
      <c r="AF1386" s="54">
        <v>132</v>
      </c>
      <c r="AG1386" s="54">
        <v>2022</v>
      </c>
      <c r="AH1386" s="54">
        <v>30</v>
      </c>
      <c r="AI1386" s="3">
        <v>233.2</v>
      </c>
      <c r="AJ1386" s="3">
        <v>1980</v>
      </c>
      <c r="AK1386" s="3">
        <v>5</v>
      </c>
      <c r="AL1386" s="54">
        <v>162.5</v>
      </c>
      <c r="AM1386" s="54">
        <v>1977</v>
      </c>
      <c r="AN1386" s="54">
        <v>10</v>
      </c>
      <c r="AO1386" s="3">
        <v>133.5</v>
      </c>
      <c r="AP1386" s="3">
        <v>2014</v>
      </c>
      <c r="AQ1386" s="3">
        <v>16</v>
      </c>
    </row>
    <row r="1387" spans="1:43" x14ac:dyDescent="0.25">
      <c r="A1387" s="3">
        <v>44045020</v>
      </c>
      <c r="B1387" s="3" t="s">
        <v>3978</v>
      </c>
      <c r="C1387" s="3">
        <v>1.1952499999999999</v>
      </c>
      <c r="D1387" s="3">
        <v>-75.70447222</v>
      </c>
      <c r="E1387" s="3">
        <v>270</v>
      </c>
      <c r="F1387" s="3" t="s">
        <v>395</v>
      </c>
      <c r="G1387" s="3" t="s">
        <v>3973</v>
      </c>
      <c r="H1387" s="54">
        <v>100</v>
      </c>
      <c r="I1387" s="54">
        <v>2023</v>
      </c>
      <c r="J1387" s="54">
        <v>6</v>
      </c>
      <c r="K1387" s="3">
        <v>143.19999999999999</v>
      </c>
      <c r="L1387" s="3">
        <v>2012</v>
      </c>
      <c r="M1387" s="3">
        <v>7</v>
      </c>
      <c r="N1387" s="54">
        <v>137.69999999999999</v>
      </c>
      <c r="O1387" s="54">
        <v>1986</v>
      </c>
      <c r="P1387" s="54">
        <v>23</v>
      </c>
      <c r="Q1387" s="3">
        <v>188.5</v>
      </c>
      <c r="R1387" s="3">
        <v>1978</v>
      </c>
      <c r="S1387" s="3">
        <v>18</v>
      </c>
      <c r="T1387" s="54">
        <v>118</v>
      </c>
      <c r="U1387" s="54">
        <v>2022</v>
      </c>
      <c r="V1387" s="54">
        <v>5</v>
      </c>
      <c r="W1387" s="3">
        <v>181.5</v>
      </c>
      <c r="X1387" s="3">
        <v>1972</v>
      </c>
      <c r="Y1387" s="3">
        <v>4</v>
      </c>
      <c r="Z1387" s="54">
        <v>134.19999999999999</v>
      </c>
      <c r="AA1387" s="54">
        <v>1985</v>
      </c>
      <c r="AB1387" s="54">
        <v>17</v>
      </c>
      <c r="AC1387" s="3">
        <v>108.7</v>
      </c>
      <c r="AD1387" s="3">
        <v>1985</v>
      </c>
      <c r="AE1387" s="3">
        <v>2</v>
      </c>
      <c r="AF1387" s="54">
        <v>135</v>
      </c>
      <c r="AG1387" s="54">
        <v>2008</v>
      </c>
      <c r="AH1387" s="54">
        <v>21</v>
      </c>
      <c r="AI1387" s="3">
        <v>138</v>
      </c>
      <c r="AJ1387" s="3">
        <v>1982</v>
      </c>
      <c r="AK1387" s="3">
        <v>25</v>
      </c>
      <c r="AL1387" s="54">
        <v>158.30000000000001</v>
      </c>
      <c r="AM1387" s="54">
        <v>1972</v>
      </c>
      <c r="AN1387" s="54">
        <v>3</v>
      </c>
      <c r="AO1387" s="3">
        <v>115</v>
      </c>
      <c r="AP1387" s="3">
        <v>2024</v>
      </c>
      <c r="AQ1387" s="3">
        <v>29</v>
      </c>
    </row>
    <row r="1388" spans="1:43" x14ac:dyDescent="0.25">
      <c r="A1388" s="3">
        <v>44045030</v>
      </c>
      <c r="B1388" s="3" t="s">
        <v>3979</v>
      </c>
      <c r="C1388" s="3">
        <v>1.3033611110000001</v>
      </c>
      <c r="D1388" s="3">
        <v>-75.807722221999995</v>
      </c>
      <c r="E1388" s="3">
        <v>300</v>
      </c>
      <c r="F1388" s="3" t="s">
        <v>414</v>
      </c>
      <c r="G1388" s="3" t="s">
        <v>3973</v>
      </c>
      <c r="H1388" s="54">
        <v>144</v>
      </c>
      <c r="I1388" s="54">
        <v>1993</v>
      </c>
      <c r="J1388" s="54">
        <v>1</v>
      </c>
      <c r="K1388" s="3">
        <v>112</v>
      </c>
      <c r="L1388" s="3">
        <v>2009</v>
      </c>
      <c r="M1388" s="3">
        <v>15</v>
      </c>
      <c r="N1388" s="54">
        <v>138</v>
      </c>
      <c r="O1388" s="54">
        <v>2006</v>
      </c>
      <c r="P1388" s="54">
        <v>14</v>
      </c>
      <c r="Q1388" s="3">
        <v>140.4</v>
      </c>
      <c r="R1388" s="3">
        <v>1969</v>
      </c>
      <c r="S1388" s="3">
        <v>21</v>
      </c>
      <c r="T1388" s="54">
        <v>207.6</v>
      </c>
      <c r="U1388" s="54">
        <v>2007</v>
      </c>
      <c r="V1388" s="54">
        <v>19</v>
      </c>
      <c r="W1388" s="3">
        <v>180.6</v>
      </c>
      <c r="X1388" s="3">
        <v>1991</v>
      </c>
      <c r="Y1388" s="3">
        <v>28</v>
      </c>
      <c r="Z1388" s="54">
        <v>132</v>
      </c>
      <c r="AA1388" s="54">
        <v>2014</v>
      </c>
      <c r="AB1388" s="54">
        <v>1</v>
      </c>
      <c r="AC1388" s="3">
        <v>132</v>
      </c>
      <c r="AD1388" s="3">
        <v>1994</v>
      </c>
      <c r="AE1388" s="3">
        <v>11</v>
      </c>
      <c r="AF1388" s="54">
        <v>117</v>
      </c>
      <c r="AG1388" s="54">
        <v>1972</v>
      </c>
      <c r="AH1388" s="54">
        <v>1</v>
      </c>
      <c r="AI1388" s="3">
        <v>151</v>
      </c>
      <c r="AJ1388" s="3">
        <v>1990</v>
      </c>
      <c r="AK1388" s="3">
        <v>21</v>
      </c>
      <c r="AL1388" s="54">
        <v>145</v>
      </c>
      <c r="AM1388" s="54">
        <v>1972</v>
      </c>
      <c r="AN1388" s="54">
        <v>3</v>
      </c>
      <c r="AO1388" s="3">
        <v>103.7</v>
      </c>
      <c r="AP1388" s="3">
        <v>2024</v>
      </c>
      <c r="AQ1388" s="3">
        <v>29</v>
      </c>
    </row>
    <row r="1389" spans="1:43" x14ac:dyDescent="0.25">
      <c r="A1389" s="3">
        <v>44050010</v>
      </c>
      <c r="B1389" s="3" t="s">
        <v>3980</v>
      </c>
      <c r="C1389" s="3">
        <v>1.099611111</v>
      </c>
      <c r="D1389" s="3">
        <v>-75.400333329999995</v>
      </c>
      <c r="E1389" s="3">
        <v>250</v>
      </c>
      <c r="F1389" s="3" t="s">
        <v>1547</v>
      </c>
      <c r="G1389" s="3" t="s">
        <v>3973</v>
      </c>
      <c r="H1389" s="54">
        <v>87</v>
      </c>
      <c r="I1389" s="54">
        <v>1989</v>
      </c>
      <c r="J1389" s="54">
        <v>3</v>
      </c>
      <c r="K1389" s="3">
        <v>126</v>
      </c>
      <c r="L1389" s="3">
        <v>1993</v>
      </c>
      <c r="M1389" s="3">
        <v>1</v>
      </c>
      <c r="N1389" s="54">
        <v>131</v>
      </c>
      <c r="O1389" s="54">
        <v>2007</v>
      </c>
      <c r="P1389" s="54">
        <v>26</v>
      </c>
      <c r="Q1389" s="3">
        <v>135</v>
      </c>
      <c r="R1389" s="3">
        <v>1994</v>
      </c>
      <c r="S1389" s="3">
        <v>1</v>
      </c>
      <c r="T1389" s="54">
        <v>107</v>
      </c>
      <c r="U1389" s="54">
        <v>2022</v>
      </c>
      <c r="V1389" s="54">
        <v>17</v>
      </c>
      <c r="W1389" s="3">
        <v>135</v>
      </c>
      <c r="X1389" s="3">
        <v>2022</v>
      </c>
      <c r="Y1389" s="3">
        <v>17</v>
      </c>
      <c r="Z1389" s="54">
        <v>165</v>
      </c>
      <c r="AA1389" s="54">
        <v>1989</v>
      </c>
      <c r="AB1389" s="54">
        <v>6</v>
      </c>
      <c r="AC1389" s="3">
        <v>130</v>
      </c>
      <c r="AD1389" s="3">
        <v>2025</v>
      </c>
      <c r="AE1389" s="3">
        <v>26</v>
      </c>
      <c r="AF1389" s="54">
        <v>136</v>
      </c>
      <c r="AG1389" s="54">
        <v>2022</v>
      </c>
      <c r="AH1389" s="54">
        <v>15</v>
      </c>
      <c r="AI1389" s="3">
        <v>130</v>
      </c>
      <c r="AJ1389" s="3">
        <v>2011</v>
      </c>
      <c r="AK1389" s="3">
        <v>8</v>
      </c>
      <c r="AL1389" s="54">
        <v>136</v>
      </c>
      <c r="AM1389" s="54">
        <v>2015</v>
      </c>
      <c r="AN1389" s="54">
        <v>22</v>
      </c>
      <c r="AO1389" s="3">
        <v>135</v>
      </c>
      <c r="AP1389" s="3">
        <v>1990</v>
      </c>
      <c r="AQ1389" s="3">
        <v>1</v>
      </c>
    </row>
    <row r="1390" spans="1:43" x14ac:dyDescent="0.25">
      <c r="A1390" s="3">
        <v>44055010</v>
      </c>
      <c r="B1390" s="3" t="s">
        <v>3981</v>
      </c>
      <c r="C1390" s="3">
        <v>0.73750000000000004</v>
      </c>
      <c r="D1390" s="3">
        <v>-75.236111109999996</v>
      </c>
      <c r="E1390" s="3">
        <v>219</v>
      </c>
      <c r="F1390" s="3" t="s">
        <v>392</v>
      </c>
      <c r="G1390" s="3" t="s">
        <v>3973</v>
      </c>
      <c r="H1390" s="54">
        <v>97.8</v>
      </c>
      <c r="I1390" s="54">
        <v>1994</v>
      </c>
      <c r="J1390" s="54">
        <v>14</v>
      </c>
      <c r="K1390" s="3">
        <v>105.3</v>
      </c>
      <c r="L1390" s="3">
        <v>2021</v>
      </c>
      <c r="M1390" s="3">
        <v>26</v>
      </c>
      <c r="N1390" s="54">
        <v>90</v>
      </c>
      <c r="O1390" s="54">
        <v>1998</v>
      </c>
      <c r="P1390" s="54">
        <v>31</v>
      </c>
      <c r="Q1390" s="3">
        <v>223</v>
      </c>
      <c r="R1390" s="3">
        <v>2025</v>
      </c>
      <c r="S1390" s="3">
        <v>5</v>
      </c>
      <c r="T1390" s="54">
        <v>118.1</v>
      </c>
      <c r="U1390" s="54">
        <v>1979</v>
      </c>
      <c r="V1390" s="54">
        <v>31</v>
      </c>
      <c r="W1390" s="3">
        <v>120</v>
      </c>
      <c r="X1390" s="3">
        <v>2025</v>
      </c>
      <c r="Y1390" s="3">
        <v>23</v>
      </c>
      <c r="Z1390" s="54">
        <v>115.6</v>
      </c>
      <c r="AA1390" s="54">
        <v>1979</v>
      </c>
      <c r="AB1390" s="54">
        <v>15</v>
      </c>
      <c r="AC1390" s="3">
        <v>100</v>
      </c>
      <c r="AD1390" s="3">
        <v>2025</v>
      </c>
      <c r="AE1390" s="3">
        <v>2</v>
      </c>
      <c r="AF1390" s="54">
        <v>116.5</v>
      </c>
      <c r="AG1390" s="54">
        <v>1973</v>
      </c>
      <c r="AH1390" s="54">
        <v>21</v>
      </c>
      <c r="AI1390" s="3">
        <v>104.3</v>
      </c>
      <c r="AJ1390" s="3">
        <v>1986</v>
      </c>
      <c r="AK1390" s="3">
        <v>3</v>
      </c>
      <c r="AL1390" s="54">
        <v>100</v>
      </c>
      <c r="AM1390" s="54">
        <v>1992</v>
      </c>
      <c r="AN1390" s="54">
        <v>5</v>
      </c>
      <c r="AO1390" s="3">
        <v>113.3</v>
      </c>
      <c r="AP1390" s="3">
        <v>2017</v>
      </c>
      <c r="AQ1390" s="3">
        <v>4</v>
      </c>
    </row>
    <row r="1391" spans="1:43" x14ac:dyDescent="0.25">
      <c r="A1391" s="3">
        <v>44100010</v>
      </c>
      <c r="B1391" s="3" t="s">
        <v>3982</v>
      </c>
      <c r="C1391" s="3">
        <v>-0.114972222</v>
      </c>
      <c r="D1391" s="3">
        <v>-74.551833329999994</v>
      </c>
      <c r="E1391" s="3">
        <v>152</v>
      </c>
      <c r="F1391" s="3" t="s">
        <v>392</v>
      </c>
      <c r="G1391" s="3" t="s">
        <v>3973</v>
      </c>
      <c r="H1391" s="54">
        <v>100</v>
      </c>
      <c r="I1391" s="54">
        <v>2017</v>
      </c>
      <c r="J1391" s="54">
        <v>3</v>
      </c>
      <c r="K1391" s="3">
        <v>120</v>
      </c>
      <c r="L1391" s="3">
        <v>2014</v>
      </c>
      <c r="M1391" s="3">
        <v>13</v>
      </c>
      <c r="N1391" s="54">
        <v>88</v>
      </c>
      <c r="O1391" s="54">
        <v>1990</v>
      </c>
      <c r="P1391" s="54">
        <v>10</v>
      </c>
      <c r="Q1391" s="3">
        <v>130</v>
      </c>
      <c r="R1391" s="3">
        <v>2015</v>
      </c>
      <c r="S1391" s="3">
        <v>26</v>
      </c>
      <c r="T1391" s="54">
        <v>152</v>
      </c>
      <c r="U1391" s="54">
        <v>2015</v>
      </c>
      <c r="V1391" s="54">
        <v>25</v>
      </c>
      <c r="W1391" s="3">
        <v>135</v>
      </c>
      <c r="X1391" s="3">
        <v>1991</v>
      </c>
      <c r="Y1391" s="3">
        <v>8</v>
      </c>
      <c r="Z1391" s="54">
        <v>125</v>
      </c>
      <c r="AA1391" s="54">
        <v>2012</v>
      </c>
      <c r="AB1391" s="54">
        <v>29</v>
      </c>
      <c r="AC1391" s="3">
        <v>99.8</v>
      </c>
      <c r="AD1391" s="3">
        <v>1985</v>
      </c>
      <c r="AE1391" s="3">
        <v>29</v>
      </c>
      <c r="AF1391" s="54">
        <v>123</v>
      </c>
      <c r="AG1391" s="54">
        <v>2014</v>
      </c>
      <c r="AH1391" s="54">
        <v>14</v>
      </c>
      <c r="AI1391" s="3">
        <v>135</v>
      </c>
      <c r="AJ1391" s="3">
        <v>2001</v>
      </c>
      <c r="AK1391" s="3">
        <v>29</v>
      </c>
      <c r="AL1391" s="54">
        <v>130</v>
      </c>
      <c r="AM1391" s="54">
        <v>2008</v>
      </c>
      <c r="AN1391" s="54">
        <v>14</v>
      </c>
      <c r="AO1391" s="3">
        <v>112</v>
      </c>
      <c r="AP1391" s="3">
        <v>2007</v>
      </c>
      <c r="AQ1391" s="3">
        <v>26</v>
      </c>
    </row>
    <row r="1392" spans="1:43" x14ac:dyDescent="0.25">
      <c r="A1392" s="3">
        <v>44115020</v>
      </c>
      <c r="B1392" s="3" t="s">
        <v>3983</v>
      </c>
      <c r="C1392" s="3">
        <v>-6.0749999999999998E-2</v>
      </c>
      <c r="D1392" s="3">
        <v>-74.665222220000004</v>
      </c>
      <c r="E1392" s="3">
        <v>153</v>
      </c>
      <c r="F1392" s="3" t="s">
        <v>638</v>
      </c>
      <c r="G1392" s="3" t="s">
        <v>625</v>
      </c>
      <c r="H1392" s="54">
        <v>84.9</v>
      </c>
      <c r="I1392" s="54">
        <v>1995</v>
      </c>
      <c r="J1392" s="54">
        <v>17</v>
      </c>
      <c r="K1392" s="3">
        <v>127</v>
      </c>
      <c r="L1392" s="3">
        <v>1997</v>
      </c>
      <c r="M1392" s="3">
        <v>25</v>
      </c>
      <c r="N1392" s="54">
        <v>103</v>
      </c>
      <c r="O1392" s="54">
        <v>2006</v>
      </c>
      <c r="P1392" s="54">
        <v>5</v>
      </c>
      <c r="Q1392" s="3">
        <v>129.1</v>
      </c>
      <c r="R1392" s="3">
        <v>2025</v>
      </c>
      <c r="S1392" s="3">
        <v>24</v>
      </c>
      <c r="T1392" s="54">
        <v>125.8</v>
      </c>
      <c r="U1392" s="54">
        <v>2020</v>
      </c>
      <c r="V1392" s="54">
        <v>8</v>
      </c>
      <c r="W1392" s="3">
        <v>126.8</v>
      </c>
      <c r="X1392" s="3">
        <v>1979</v>
      </c>
      <c r="Y1392" s="3">
        <v>13</v>
      </c>
      <c r="Z1392" s="54">
        <v>135</v>
      </c>
      <c r="AA1392" s="54">
        <v>2002</v>
      </c>
      <c r="AB1392" s="54">
        <v>25</v>
      </c>
      <c r="AC1392" s="3">
        <v>115</v>
      </c>
      <c r="AD1392" s="3">
        <v>1974</v>
      </c>
      <c r="AE1392" s="3">
        <v>6</v>
      </c>
      <c r="AF1392" s="54">
        <v>125</v>
      </c>
      <c r="AG1392" s="54">
        <v>2000</v>
      </c>
      <c r="AH1392" s="54">
        <v>7</v>
      </c>
      <c r="AI1392" s="3">
        <v>126.8</v>
      </c>
      <c r="AJ1392" s="3">
        <v>1978</v>
      </c>
      <c r="AK1392" s="3">
        <v>13</v>
      </c>
      <c r="AL1392" s="54">
        <v>108</v>
      </c>
      <c r="AM1392" s="54">
        <v>2002</v>
      </c>
      <c r="AN1392" s="54">
        <v>6</v>
      </c>
      <c r="AO1392" s="3">
        <v>77</v>
      </c>
      <c r="AP1392" s="3">
        <v>1990</v>
      </c>
      <c r="AQ1392" s="3">
        <v>31</v>
      </c>
    </row>
    <row r="1393" spans="1:43" x14ac:dyDescent="0.25">
      <c r="A1393" s="3">
        <v>44127010</v>
      </c>
      <c r="B1393" s="3" t="s">
        <v>3984</v>
      </c>
      <c r="C1393" s="3">
        <v>-0.49</v>
      </c>
      <c r="D1393" s="3">
        <v>-73.53</v>
      </c>
      <c r="E1393" s="3">
        <v>139</v>
      </c>
      <c r="F1393" s="3" t="s">
        <v>392</v>
      </c>
      <c r="G1393" s="3" t="s">
        <v>3973</v>
      </c>
      <c r="H1393" s="54">
        <v>130</v>
      </c>
      <c r="I1393" s="54">
        <v>2019</v>
      </c>
      <c r="J1393" s="54">
        <v>27</v>
      </c>
      <c r="K1393" s="3">
        <v>135</v>
      </c>
      <c r="L1393" s="3">
        <v>2022</v>
      </c>
      <c r="M1393" s="3">
        <v>15</v>
      </c>
      <c r="N1393" s="54">
        <v>108</v>
      </c>
      <c r="O1393" s="54">
        <v>2017</v>
      </c>
      <c r="P1393" s="54">
        <v>12</v>
      </c>
      <c r="Q1393" s="3">
        <v>113</v>
      </c>
      <c r="R1393" s="3">
        <v>1996</v>
      </c>
      <c r="S1393" s="3">
        <v>4</v>
      </c>
      <c r="T1393" s="54">
        <v>135</v>
      </c>
      <c r="U1393" s="54">
        <v>2018</v>
      </c>
      <c r="V1393" s="54">
        <v>8</v>
      </c>
      <c r="W1393" s="3">
        <v>150</v>
      </c>
      <c r="X1393" s="3">
        <v>2004</v>
      </c>
      <c r="Y1393" s="3">
        <v>3</v>
      </c>
      <c r="Z1393" s="54">
        <v>135</v>
      </c>
      <c r="AA1393" s="54">
        <v>2018</v>
      </c>
      <c r="AB1393" s="54">
        <v>5</v>
      </c>
      <c r="AC1393" s="3">
        <v>101</v>
      </c>
      <c r="AD1393" s="3">
        <v>2020</v>
      </c>
      <c r="AE1393" s="3">
        <v>20</v>
      </c>
      <c r="AF1393" s="54">
        <v>200</v>
      </c>
      <c r="AG1393" s="54">
        <v>1985</v>
      </c>
      <c r="AH1393" s="54">
        <v>10</v>
      </c>
      <c r="AI1393" s="3">
        <v>140</v>
      </c>
      <c r="AJ1393" s="3">
        <v>2021</v>
      </c>
      <c r="AK1393" s="3">
        <v>26</v>
      </c>
      <c r="AL1393" s="54">
        <v>116.6</v>
      </c>
      <c r="AM1393" s="54">
        <v>2010</v>
      </c>
      <c r="AN1393" s="54">
        <v>15</v>
      </c>
      <c r="AO1393" s="3">
        <v>116</v>
      </c>
      <c r="AP1393" s="3">
        <v>2015</v>
      </c>
      <c r="AQ1393" s="3">
        <v>17</v>
      </c>
    </row>
    <row r="1394" spans="1:43" x14ac:dyDescent="0.25">
      <c r="A1394" s="3">
        <v>44127020</v>
      </c>
      <c r="B1394" s="3" t="s">
        <v>3985</v>
      </c>
      <c r="C1394" s="3">
        <v>-0.2</v>
      </c>
      <c r="D1394" s="3">
        <v>-74.290000000000006</v>
      </c>
      <c r="E1394" s="3">
        <v>148</v>
      </c>
      <c r="F1394" s="3" t="s">
        <v>638</v>
      </c>
      <c r="G1394" s="3" t="s">
        <v>625</v>
      </c>
      <c r="H1394" s="54">
        <v>101</v>
      </c>
      <c r="I1394" s="54">
        <v>2019</v>
      </c>
      <c r="J1394" s="54">
        <v>18</v>
      </c>
      <c r="K1394" s="3">
        <v>95</v>
      </c>
      <c r="L1394" s="3">
        <v>1994</v>
      </c>
      <c r="M1394" s="3">
        <v>19</v>
      </c>
      <c r="N1394" s="54">
        <v>106</v>
      </c>
      <c r="O1394" s="54">
        <v>1989</v>
      </c>
      <c r="P1394" s="54">
        <v>12</v>
      </c>
      <c r="Q1394" s="3">
        <v>124</v>
      </c>
      <c r="R1394" s="3">
        <v>1989</v>
      </c>
      <c r="S1394" s="3">
        <v>6</v>
      </c>
      <c r="T1394" s="54">
        <v>135</v>
      </c>
      <c r="U1394" s="54">
        <v>2015</v>
      </c>
      <c r="V1394" s="54">
        <v>25</v>
      </c>
      <c r="W1394" s="3">
        <v>148</v>
      </c>
      <c r="X1394" s="3">
        <v>2020</v>
      </c>
      <c r="Y1394" s="3">
        <v>22</v>
      </c>
      <c r="Z1394" s="54">
        <v>165</v>
      </c>
      <c r="AA1394" s="54">
        <v>1987</v>
      </c>
      <c r="AB1394" s="54">
        <v>25</v>
      </c>
      <c r="AC1394" s="3">
        <v>150</v>
      </c>
      <c r="AD1394" s="3">
        <v>1989</v>
      </c>
      <c r="AE1394" s="3">
        <v>12</v>
      </c>
      <c r="AF1394" s="54">
        <v>141</v>
      </c>
      <c r="AG1394" s="54">
        <v>2009</v>
      </c>
      <c r="AH1394" s="54">
        <v>25</v>
      </c>
      <c r="AI1394" s="3">
        <v>113</v>
      </c>
      <c r="AJ1394" s="3">
        <v>1992</v>
      </c>
      <c r="AK1394" s="3">
        <v>30</v>
      </c>
      <c r="AL1394" s="54">
        <v>92</v>
      </c>
      <c r="AM1394" s="54">
        <v>2007</v>
      </c>
      <c r="AN1394" s="54">
        <v>16</v>
      </c>
      <c r="AO1394" s="3">
        <v>135</v>
      </c>
      <c r="AP1394" s="3">
        <v>1989</v>
      </c>
      <c r="AQ1394" s="3">
        <v>1</v>
      </c>
    </row>
    <row r="1395" spans="1:43" x14ac:dyDescent="0.25">
      <c r="A1395" s="3">
        <v>44135010</v>
      </c>
      <c r="B1395" s="3" t="s">
        <v>3986</v>
      </c>
      <c r="C1395" s="3">
        <v>-0.61636111100000002</v>
      </c>
      <c r="D1395" s="3">
        <v>-72.381916669999995</v>
      </c>
      <c r="E1395" s="3">
        <v>150</v>
      </c>
      <c r="F1395" s="3" t="s">
        <v>392</v>
      </c>
      <c r="G1395" s="3" t="s">
        <v>3973</v>
      </c>
      <c r="H1395" s="54">
        <v>86</v>
      </c>
      <c r="I1395" s="54">
        <v>2018</v>
      </c>
      <c r="J1395" s="54">
        <v>12</v>
      </c>
      <c r="K1395" s="3">
        <v>120.4</v>
      </c>
      <c r="L1395" s="3">
        <v>2025</v>
      </c>
      <c r="M1395" s="3">
        <v>23</v>
      </c>
      <c r="N1395" s="54">
        <v>137</v>
      </c>
      <c r="O1395" s="54">
        <v>2019</v>
      </c>
      <c r="P1395" s="54">
        <v>9</v>
      </c>
      <c r="Q1395" s="3">
        <v>193</v>
      </c>
      <c r="R1395" s="3">
        <v>1991</v>
      </c>
      <c r="S1395" s="3">
        <v>14</v>
      </c>
      <c r="T1395" s="54">
        <v>151</v>
      </c>
      <c r="U1395" s="54">
        <v>1998</v>
      </c>
      <c r="V1395" s="54">
        <v>3</v>
      </c>
      <c r="W1395" s="3">
        <v>140.4</v>
      </c>
      <c r="X1395" s="3">
        <v>1989</v>
      </c>
      <c r="Y1395" s="3">
        <v>2</v>
      </c>
      <c r="Z1395" s="54">
        <v>174</v>
      </c>
      <c r="AA1395" s="54">
        <v>2007</v>
      </c>
      <c r="AB1395" s="54">
        <v>14</v>
      </c>
      <c r="AC1395" s="3">
        <v>101.8</v>
      </c>
      <c r="AD1395" s="3">
        <v>1980</v>
      </c>
      <c r="AE1395" s="3">
        <v>27</v>
      </c>
      <c r="AF1395" s="54">
        <v>180.8</v>
      </c>
      <c r="AG1395" s="54">
        <v>1985</v>
      </c>
      <c r="AH1395" s="54">
        <v>3</v>
      </c>
      <c r="AI1395" s="3">
        <v>154</v>
      </c>
      <c r="AJ1395" s="3">
        <v>1989</v>
      </c>
      <c r="AK1395" s="3">
        <v>22</v>
      </c>
      <c r="AL1395" s="54">
        <v>114.3</v>
      </c>
      <c r="AM1395" s="54">
        <v>1984</v>
      </c>
      <c r="AN1395" s="54">
        <v>6</v>
      </c>
      <c r="AO1395" s="3">
        <v>93</v>
      </c>
      <c r="AP1395" s="3">
        <v>2001</v>
      </c>
      <c r="AQ1395" s="3">
        <v>15</v>
      </c>
    </row>
    <row r="1396" spans="1:43" x14ac:dyDescent="0.25">
      <c r="A1396" s="3">
        <v>44137070</v>
      </c>
      <c r="B1396" s="3" t="s">
        <v>3987</v>
      </c>
      <c r="C1396" s="3">
        <v>-0.7</v>
      </c>
      <c r="D1396" s="3">
        <v>-72.549997222000002</v>
      </c>
      <c r="E1396" s="3">
        <v>133</v>
      </c>
      <c r="F1396" s="3" t="s">
        <v>3988</v>
      </c>
      <c r="G1396" s="3" t="s">
        <v>98</v>
      </c>
      <c r="H1396" s="54">
        <v>130</v>
      </c>
      <c r="I1396" s="54">
        <v>1990</v>
      </c>
      <c r="J1396" s="54">
        <v>31</v>
      </c>
      <c r="K1396" s="3">
        <v>94</v>
      </c>
      <c r="L1396" s="3">
        <v>2021</v>
      </c>
      <c r="M1396" s="3">
        <v>23</v>
      </c>
      <c r="N1396" s="54">
        <v>133</v>
      </c>
      <c r="O1396" s="54">
        <v>2021</v>
      </c>
      <c r="P1396" s="54">
        <v>30</v>
      </c>
      <c r="Q1396" s="3">
        <v>150</v>
      </c>
      <c r="R1396" s="3">
        <v>2005</v>
      </c>
      <c r="S1396" s="3">
        <v>19</v>
      </c>
      <c r="T1396" s="54">
        <v>150</v>
      </c>
      <c r="U1396" s="54">
        <v>2015</v>
      </c>
      <c r="V1396" s="54">
        <v>13</v>
      </c>
      <c r="W1396" s="3">
        <v>115</v>
      </c>
      <c r="X1396" s="3">
        <v>2010</v>
      </c>
      <c r="Y1396" s="3">
        <v>8</v>
      </c>
      <c r="Z1396" s="54">
        <v>137</v>
      </c>
      <c r="AA1396" s="54">
        <v>2000</v>
      </c>
      <c r="AB1396" s="54">
        <v>20</v>
      </c>
      <c r="AC1396" s="3">
        <v>92</v>
      </c>
      <c r="AD1396" s="3">
        <v>1986</v>
      </c>
      <c r="AE1396" s="3">
        <v>12</v>
      </c>
      <c r="AF1396" s="54">
        <v>90</v>
      </c>
      <c r="AG1396" s="54">
        <v>2015</v>
      </c>
      <c r="AH1396" s="54">
        <v>18</v>
      </c>
      <c r="AI1396" s="3">
        <v>140</v>
      </c>
      <c r="AJ1396" s="3">
        <v>1988</v>
      </c>
      <c r="AK1396" s="3">
        <v>27</v>
      </c>
      <c r="AL1396" s="54">
        <v>104</v>
      </c>
      <c r="AM1396" s="54">
        <v>2006</v>
      </c>
      <c r="AN1396" s="54">
        <v>19</v>
      </c>
      <c r="AO1396" s="3">
        <v>113</v>
      </c>
      <c r="AP1396" s="3">
        <v>2001</v>
      </c>
      <c r="AQ1396" s="3">
        <v>24</v>
      </c>
    </row>
    <row r="1397" spans="1:43" x14ac:dyDescent="0.25">
      <c r="A1397" s="3">
        <v>44137080</v>
      </c>
      <c r="B1397" s="3" t="s">
        <v>3989</v>
      </c>
      <c r="C1397" s="3">
        <v>-0.6</v>
      </c>
      <c r="D1397" s="3">
        <v>-72.47</v>
      </c>
      <c r="E1397" s="3">
        <v>132</v>
      </c>
      <c r="F1397" s="3" t="s">
        <v>392</v>
      </c>
      <c r="G1397" s="3" t="s">
        <v>3973</v>
      </c>
      <c r="H1397" s="54">
        <v>103</v>
      </c>
      <c r="I1397" s="54">
        <v>2020</v>
      </c>
      <c r="J1397" s="54">
        <v>18</v>
      </c>
      <c r="K1397" s="3">
        <v>103</v>
      </c>
      <c r="L1397" s="3">
        <v>2019</v>
      </c>
      <c r="M1397" s="3">
        <v>6</v>
      </c>
      <c r="N1397" s="54">
        <v>150</v>
      </c>
      <c r="O1397" s="54">
        <v>2019</v>
      </c>
      <c r="P1397" s="54">
        <v>9</v>
      </c>
      <c r="Q1397" s="3">
        <v>134</v>
      </c>
      <c r="R1397" s="3">
        <v>1987</v>
      </c>
      <c r="S1397" s="3">
        <v>10</v>
      </c>
      <c r="T1397" s="54">
        <v>150</v>
      </c>
      <c r="U1397" s="54">
        <v>2022</v>
      </c>
      <c r="V1397" s="54">
        <v>5</v>
      </c>
      <c r="W1397" s="3">
        <v>130</v>
      </c>
      <c r="X1397" s="3">
        <v>1995</v>
      </c>
      <c r="Y1397" s="3">
        <v>19</v>
      </c>
      <c r="Z1397" s="54">
        <v>133</v>
      </c>
      <c r="AA1397" s="54">
        <v>1993</v>
      </c>
      <c r="AB1397" s="54">
        <v>9</v>
      </c>
      <c r="AC1397" s="3">
        <v>133</v>
      </c>
      <c r="AD1397" s="3">
        <v>1996</v>
      </c>
      <c r="AE1397" s="3">
        <v>24</v>
      </c>
      <c r="AF1397" s="54">
        <v>150</v>
      </c>
      <c r="AG1397" s="54">
        <v>2008</v>
      </c>
      <c r="AH1397" s="54">
        <v>30</v>
      </c>
      <c r="AI1397" s="3">
        <v>150</v>
      </c>
      <c r="AJ1397" s="3">
        <v>2010</v>
      </c>
      <c r="AK1397" s="3">
        <v>8</v>
      </c>
      <c r="AL1397" s="54">
        <v>132</v>
      </c>
      <c r="AM1397" s="54">
        <v>2000</v>
      </c>
      <c r="AN1397" s="54">
        <v>17</v>
      </c>
      <c r="AO1397" s="3">
        <v>134</v>
      </c>
      <c r="AP1397" s="3">
        <v>2001</v>
      </c>
      <c r="AQ1397" s="3">
        <v>24</v>
      </c>
    </row>
    <row r="1398" spans="1:43" x14ac:dyDescent="0.25">
      <c r="A1398" s="3">
        <v>44147020</v>
      </c>
      <c r="B1398" s="3" t="s">
        <v>3990</v>
      </c>
      <c r="C1398" s="3">
        <v>-0.52500000000000002</v>
      </c>
      <c r="D1398" s="3">
        <v>-73.034999999999997</v>
      </c>
      <c r="E1398" s="3">
        <v>137</v>
      </c>
      <c r="F1398" s="3" t="s">
        <v>392</v>
      </c>
      <c r="G1398" s="3" t="s">
        <v>3973</v>
      </c>
      <c r="H1398" s="54">
        <v>98</v>
      </c>
      <c r="I1398" s="54">
        <v>2001</v>
      </c>
      <c r="J1398" s="54">
        <v>21</v>
      </c>
      <c r="K1398" s="3">
        <v>135</v>
      </c>
      <c r="L1398" s="3">
        <v>2014</v>
      </c>
      <c r="M1398" s="3">
        <v>25</v>
      </c>
      <c r="N1398" s="54">
        <v>130</v>
      </c>
      <c r="O1398" s="54">
        <v>2023</v>
      </c>
      <c r="P1398" s="54">
        <v>30</v>
      </c>
      <c r="Q1398" s="3">
        <v>148</v>
      </c>
      <c r="R1398" s="3">
        <v>2018</v>
      </c>
      <c r="S1398" s="3">
        <v>16</v>
      </c>
      <c r="T1398" s="54">
        <v>132</v>
      </c>
      <c r="U1398" s="54">
        <v>2019</v>
      </c>
      <c r="V1398" s="54">
        <v>11</v>
      </c>
      <c r="W1398" s="3">
        <v>135</v>
      </c>
      <c r="X1398" s="3">
        <v>2008</v>
      </c>
      <c r="Y1398" s="3">
        <v>28</v>
      </c>
      <c r="Z1398" s="54">
        <v>135</v>
      </c>
      <c r="AA1398" s="54">
        <v>2014</v>
      </c>
      <c r="AB1398" s="54">
        <v>11</v>
      </c>
      <c r="AC1398" s="3">
        <v>148</v>
      </c>
      <c r="AD1398" s="3">
        <v>2014</v>
      </c>
      <c r="AE1398" s="3">
        <v>11</v>
      </c>
      <c r="AF1398" s="54">
        <v>117</v>
      </c>
      <c r="AG1398" s="54">
        <v>2014</v>
      </c>
      <c r="AH1398" s="54">
        <v>16</v>
      </c>
      <c r="AI1398" s="3">
        <v>132</v>
      </c>
      <c r="AJ1398" s="3">
        <v>2019</v>
      </c>
      <c r="AK1398" s="3">
        <v>22</v>
      </c>
      <c r="AL1398" s="54">
        <v>135</v>
      </c>
      <c r="AM1398" s="54">
        <v>2002</v>
      </c>
      <c r="AN1398" s="54">
        <v>7</v>
      </c>
      <c r="AO1398" s="3">
        <v>145</v>
      </c>
      <c r="AP1398" s="3">
        <v>2010</v>
      </c>
      <c r="AQ1398" s="3">
        <v>22</v>
      </c>
    </row>
    <row r="1399" spans="1:43" x14ac:dyDescent="0.25">
      <c r="A1399" s="3">
        <v>44150010</v>
      </c>
      <c r="B1399" s="3" t="s">
        <v>3991</v>
      </c>
      <c r="C1399" s="3">
        <v>-0.559888889</v>
      </c>
      <c r="D1399" s="3">
        <v>-72.144944440000003</v>
      </c>
      <c r="E1399" s="3">
        <v>129</v>
      </c>
      <c r="F1399" s="3" t="s">
        <v>3988</v>
      </c>
      <c r="G1399" s="3" t="s">
        <v>98</v>
      </c>
      <c r="H1399" s="54">
        <v>108</v>
      </c>
      <c r="I1399" s="54">
        <v>2015</v>
      </c>
      <c r="J1399" s="54">
        <v>23</v>
      </c>
      <c r="K1399" s="3">
        <v>115</v>
      </c>
      <c r="L1399" s="3">
        <v>1995</v>
      </c>
      <c r="M1399" s="3">
        <v>6</v>
      </c>
      <c r="N1399" s="54">
        <v>135</v>
      </c>
      <c r="O1399" s="54">
        <v>2010</v>
      </c>
      <c r="P1399" s="54">
        <v>7</v>
      </c>
      <c r="Q1399" s="3">
        <v>120</v>
      </c>
      <c r="R1399" s="3">
        <v>2009</v>
      </c>
      <c r="S1399" s="3">
        <v>19</v>
      </c>
      <c r="T1399" s="54">
        <v>124</v>
      </c>
      <c r="U1399" s="54">
        <v>2016</v>
      </c>
      <c r="V1399" s="54">
        <v>24</v>
      </c>
      <c r="W1399" s="3">
        <v>132</v>
      </c>
      <c r="X1399" s="3">
        <v>2009</v>
      </c>
      <c r="Y1399" s="3">
        <v>10</v>
      </c>
      <c r="Z1399" s="54">
        <v>100</v>
      </c>
      <c r="AA1399" s="54">
        <v>1998</v>
      </c>
      <c r="AB1399" s="54">
        <v>11</v>
      </c>
      <c r="AC1399" s="3">
        <v>125</v>
      </c>
      <c r="AD1399" s="3">
        <v>1997</v>
      </c>
      <c r="AE1399" s="3">
        <v>7</v>
      </c>
      <c r="AF1399" s="54">
        <v>120</v>
      </c>
      <c r="AG1399" s="54">
        <v>2017</v>
      </c>
      <c r="AH1399" s="54">
        <v>4</v>
      </c>
      <c r="AI1399" s="3">
        <v>135</v>
      </c>
      <c r="AJ1399" s="3">
        <v>2017</v>
      </c>
      <c r="AK1399" s="3">
        <v>24</v>
      </c>
      <c r="AL1399" s="54">
        <v>121</v>
      </c>
      <c r="AM1399" s="54">
        <v>1988</v>
      </c>
      <c r="AN1399" s="54">
        <v>9</v>
      </c>
      <c r="AO1399" s="3">
        <v>138</v>
      </c>
      <c r="AP1399" s="3">
        <v>2007</v>
      </c>
      <c r="AQ1399" s="3">
        <v>12</v>
      </c>
    </row>
    <row r="1400" spans="1:43" x14ac:dyDescent="0.25">
      <c r="A1400" s="3">
        <v>44157020</v>
      </c>
      <c r="B1400" s="3" t="s">
        <v>3992</v>
      </c>
      <c r="C1400" s="3">
        <v>-1.31</v>
      </c>
      <c r="D1400" s="3">
        <v>-70.819999999999993</v>
      </c>
      <c r="E1400" s="3">
        <v>116</v>
      </c>
      <c r="F1400" s="3" t="s">
        <v>1220</v>
      </c>
      <c r="G1400" s="3" t="s">
        <v>98</v>
      </c>
      <c r="H1400" s="54">
        <v>119</v>
      </c>
      <c r="I1400" s="54">
        <v>2000</v>
      </c>
      <c r="J1400" s="54">
        <v>18</v>
      </c>
      <c r="K1400" s="3">
        <v>135</v>
      </c>
      <c r="L1400" s="3">
        <v>1999</v>
      </c>
      <c r="M1400" s="3">
        <v>12</v>
      </c>
      <c r="N1400" s="54">
        <v>121</v>
      </c>
      <c r="O1400" s="54">
        <v>2017</v>
      </c>
      <c r="P1400" s="54">
        <v>26</v>
      </c>
      <c r="Q1400" s="3">
        <v>135</v>
      </c>
      <c r="R1400" s="3">
        <v>2005</v>
      </c>
      <c r="S1400" s="3">
        <v>20</v>
      </c>
      <c r="T1400" s="54">
        <v>141</v>
      </c>
      <c r="U1400" s="54">
        <v>1998</v>
      </c>
      <c r="V1400" s="54">
        <v>10</v>
      </c>
      <c r="W1400" s="3">
        <v>130</v>
      </c>
      <c r="X1400" s="3">
        <v>1999</v>
      </c>
      <c r="Y1400" s="3">
        <v>21</v>
      </c>
      <c r="Z1400" s="54">
        <v>87</v>
      </c>
      <c r="AA1400" s="54">
        <v>1996</v>
      </c>
      <c r="AB1400" s="54">
        <v>28</v>
      </c>
      <c r="AC1400" s="3">
        <v>100</v>
      </c>
      <c r="AD1400" s="3">
        <v>2021</v>
      </c>
      <c r="AE1400" s="3">
        <v>7</v>
      </c>
      <c r="AF1400" s="54">
        <v>130</v>
      </c>
      <c r="AG1400" s="54">
        <v>2021</v>
      </c>
      <c r="AH1400" s="54">
        <v>5</v>
      </c>
      <c r="AI1400" s="3">
        <v>145</v>
      </c>
      <c r="AJ1400" s="3">
        <v>1996</v>
      </c>
      <c r="AK1400" s="3">
        <v>4</v>
      </c>
      <c r="AL1400" s="54">
        <v>148</v>
      </c>
      <c r="AM1400" s="54">
        <v>1994</v>
      </c>
      <c r="AN1400" s="54">
        <v>27</v>
      </c>
      <c r="AO1400" s="3">
        <v>123</v>
      </c>
      <c r="AP1400" s="3">
        <v>1989</v>
      </c>
      <c r="AQ1400" s="3">
        <v>19</v>
      </c>
    </row>
    <row r="1401" spans="1:43" x14ac:dyDescent="0.25">
      <c r="A1401" s="3">
        <v>44157030</v>
      </c>
      <c r="B1401" s="3" t="s">
        <v>3993</v>
      </c>
      <c r="C1401" s="3">
        <v>-1.42</v>
      </c>
      <c r="D1401" s="3">
        <v>-70.61</v>
      </c>
      <c r="E1401" s="3">
        <v>114</v>
      </c>
      <c r="F1401" s="3" t="s">
        <v>1220</v>
      </c>
      <c r="G1401" s="3" t="s">
        <v>98</v>
      </c>
      <c r="H1401" s="54">
        <v>131</v>
      </c>
      <c r="I1401" s="54">
        <v>1990</v>
      </c>
      <c r="J1401" s="54">
        <v>19</v>
      </c>
      <c r="K1401" s="3">
        <v>125</v>
      </c>
      <c r="L1401" s="3">
        <v>2002</v>
      </c>
      <c r="M1401" s="3">
        <v>3</v>
      </c>
      <c r="N1401" s="54">
        <v>155</v>
      </c>
      <c r="O1401" s="54">
        <v>2011</v>
      </c>
      <c r="P1401" s="54">
        <v>24</v>
      </c>
      <c r="Q1401" s="3">
        <v>134</v>
      </c>
      <c r="R1401" s="3">
        <v>2023</v>
      </c>
      <c r="S1401" s="3">
        <v>18</v>
      </c>
      <c r="T1401" s="54">
        <v>120</v>
      </c>
      <c r="U1401" s="54">
        <v>2002</v>
      </c>
      <c r="V1401" s="54">
        <v>25</v>
      </c>
      <c r="W1401" s="3">
        <v>150</v>
      </c>
      <c r="X1401" s="3">
        <v>2007</v>
      </c>
      <c r="Y1401" s="3">
        <v>22</v>
      </c>
      <c r="Z1401" s="54">
        <v>115</v>
      </c>
      <c r="AA1401" s="54">
        <v>1992</v>
      </c>
      <c r="AB1401" s="54">
        <v>1</v>
      </c>
      <c r="AC1401" s="3">
        <v>144</v>
      </c>
      <c r="AD1401" s="3">
        <v>2008</v>
      </c>
      <c r="AE1401" s="3">
        <v>31</v>
      </c>
      <c r="AF1401" s="54">
        <v>135</v>
      </c>
      <c r="AG1401" s="54">
        <v>2010</v>
      </c>
      <c r="AH1401" s="54">
        <v>6</v>
      </c>
      <c r="AI1401" s="3">
        <v>138</v>
      </c>
      <c r="AJ1401" s="3">
        <v>1989</v>
      </c>
      <c r="AK1401" s="3">
        <v>22</v>
      </c>
      <c r="AL1401" s="54">
        <v>130</v>
      </c>
      <c r="AM1401" s="54">
        <v>2005</v>
      </c>
      <c r="AN1401" s="54">
        <v>19</v>
      </c>
      <c r="AO1401" s="3">
        <v>115</v>
      </c>
      <c r="AP1401" s="3">
        <v>2018</v>
      </c>
      <c r="AQ1401" s="3">
        <v>13</v>
      </c>
    </row>
    <row r="1402" spans="1:43" x14ac:dyDescent="0.25">
      <c r="A1402" s="3">
        <v>44157040</v>
      </c>
      <c r="B1402" s="3" t="s">
        <v>3994</v>
      </c>
      <c r="C1402" s="3">
        <v>-1.53</v>
      </c>
      <c r="D1402" s="3">
        <v>-70.180000000000007</v>
      </c>
      <c r="E1402" s="3">
        <v>109</v>
      </c>
      <c r="F1402" s="3" t="s">
        <v>1216</v>
      </c>
      <c r="G1402" s="3" t="s">
        <v>98</v>
      </c>
      <c r="H1402" s="54">
        <v>96</v>
      </c>
      <c r="I1402" s="54">
        <v>2019</v>
      </c>
      <c r="J1402" s="54">
        <v>20</v>
      </c>
      <c r="K1402" s="3">
        <v>98</v>
      </c>
      <c r="L1402" s="3">
        <v>2019</v>
      </c>
      <c r="M1402" s="3">
        <v>3</v>
      </c>
      <c r="N1402" s="54">
        <v>91</v>
      </c>
      <c r="O1402" s="54">
        <v>2025</v>
      </c>
      <c r="P1402" s="54">
        <v>2</v>
      </c>
      <c r="Q1402" s="3">
        <v>100</v>
      </c>
      <c r="R1402" s="3">
        <v>2018</v>
      </c>
      <c r="S1402" s="3">
        <v>2</v>
      </c>
      <c r="T1402" s="54">
        <v>150</v>
      </c>
      <c r="U1402" s="54">
        <v>2019</v>
      </c>
      <c r="V1402" s="54">
        <v>4</v>
      </c>
      <c r="W1402" s="3">
        <v>100</v>
      </c>
      <c r="X1402" s="3">
        <v>2018</v>
      </c>
      <c r="Y1402" s="3">
        <v>3</v>
      </c>
      <c r="Z1402" s="54">
        <v>90</v>
      </c>
      <c r="AA1402" s="54">
        <v>2025</v>
      </c>
      <c r="AB1402" s="54">
        <v>11</v>
      </c>
      <c r="AC1402" s="3">
        <v>74</v>
      </c>
      <c r="AD1402" s="3">
        <v>2020</v>
      </c>
      <c r="AE1402" s="3">
        <v>28</v>
      </c>
      <c r="AF1402" s="54">
        <v>133</v>
      </c>
      <c r="AG1402" s="54">
        <v>2021</v>
      </c>
      <c r="AH1402" s="54">
        <v>16</v>
      </c>
      <c r="AI1402" s="3">
        <v>90</v>
      </c>
      <c r="AJ1402" s="3">
        <v>2025</v>
      </c>
      <c r="AK1402" s="3">
        <v>18</v>
      </c>
      <c r="AL1402" s="54">
        <v>86</v>
      </c>
      <c r="AM1402" s="54">
        <v>2018</v>
      </c>
      <c r="AN1402" s="54">
        <v>18</v>
      </c>
      <c r="AO1402" s="3">
        <v>90</v>
      </c>
      <c r="AP1402" s="3">
        <v>2018</v>
      </c>
      <c r="AQ1402" s="3">
        <v>21</v>
      </c>
    </row>
    <row r="1403" spans="1:43" x14ac:dyDescent="0.25">
      <c r="A1403" s="3">
        <v>44167020</v>
      </c>
      <c r="B1403" s="3" t="s">
        <v>3995</v>
      </c>
      <c r="C1403" s="3">
        <v>-1.0980833329999999</v>
      </c>
      <c r="D1403" s="3">
        <v>-71.124055556000002</v>
      </c>
      <c r="E1403" s="3">
        <v>118</v>
      </c>
      <c r="F1403" s="3" t="s">
        <v>3988</v>
      </c>
      <c r="G1403" s="3" t="s">
        <v>98</v>
      </c>
      <c r="H1403" s="54">
        <v>132</v>
      </c>
      <c r="I1403" s="54">
        <v>2009</v>
      </c>
      <c r="J1403" s="54">
        <v>12</v>
      </c>
      <c r="K1403" s="3">
        <v>114</v>
      </c>
      <c r="L1403" s="3">
        <v>2005</v>
      </c>
      <c r="M1403" s="3">
        <v>2</v>
      </c>
      <c r="N1403" s="54">
        <v>134</v>
      </c>
      <c r="O1403" s="54">
        <v>2002</v>
      </c>
      <c r="P1403" s="54">
        <v>4</v>
      </c>
      <c r="Q1403" s="3">
        <v>145</v>
      </c>
      <c r="R1403" s="3">
        <v>2007</v>
      </c>
      <c r="S1403" s="3">
        <v>19</v>
      </c>
      <c r="T1403" s="54">
        <v>130</v>
      </c>
      <c r="U1403" s="54">
        <v>1994</v>
      </c>
      <c r="V1403" s="54">
        <v>15</v>
      </c>
      <c r="W1403" s="3">
        <v>175</v>
      </c>
      <c r="X1403" s="3">
        <v>2007</v>
      </c>
      <c r="Y1403" s="3">
        <v>22</v>
      </c>
      <c r="Z1403" s="54">
        <v>105</v>
      </c>
      <c r="AA1403" s="54">
        <v>2008</v>
      </c>
      <c r="AB1403" s="54">
        <v>15</v>
      </c>
      <c r="AC1403" s="3">
        <v>130</v>
      </c>
      <c r="AD1403" s="3">
        <v>2018</v>
      </c>
      <c r="AE1403" s="3">
        <v>8</v>
      </c>
      <c r="AF1403" s="54">
        <v>117</v>
      </c>
      <c r="AG1403" s="54">
        <v>1998</v>
      </c>
      <c r="AH1403" s="54">
        <v>30</v>
      </c>
      <c r="AI1403" s="3">
        <v>149</v>
      </c>
      <c r="AJ1403" s="3">
        <v>2007</v>
      </c>
      <c r="AK1403" s="3">
        <v>14</v>
      </c>
      <c r="AL1403" s="54">
        <v>131</v>
      </c>
      <c r="AM1403" s="54">
        <v>2015</v>
      </c>
      <c r="AN1403" s="54">
        <v>22</v>
      </c>
      <c r="AO1403" s="3">
        <v>135</v>
      </c>
      <c r="AP1403" s="3">
        <v>2011</v>
      </c>
      <c r="AQ1403" s="3">
        <v>25</v>
      </c>
    </row>
    <row r="1404" spans="1:43" x14ac:dyDescent="0.25">
      <c r="A1404" s="3">
        <v>44180020</v>
      </c>
      <c r="B1404" s="3" t="s">
        <v>3996</v>
      </c>
      <c r="C1404" s="3">
        <v>-1.31325</v>
      </c>
      <c r="D1404" s="3">
        <v>-69.591527778</v>
      </c>
      <c r="E1404" s="3">
        <v>102</v>
      </c>
      <c r="F1404" s="3" t="s">
        <v>1216</v>
      </c>
      <c r="G1404" s="3" t="s">
        <v>98</v>
      </c>
      <c r="H1404" s="54">
        <v>118</v>
      </c>
      <c r="I1404" s="54">
        <v>1990</v>
      </c>
      <c r="J1404" s="54">
        <v>16</v>
      </c>
      <c r="K1404" s="3">
        <v>145</v>
      </c>
      <c r="L1404" s="3">
        <v>2000</v>
      </c>
      <c r="M1404" s="3">
        <v>29</v>
      </c>
      <c r="N1404" s="54">
        <v>132</v>
      </c>
      <c r="O1404" s="54">
        <v>2000</v>
      </c>
      <c r="P1404" s="54">
        <v>21</v>
      </c>
      <c r="Q1404" s="3">
        <v>154</v>
      </c>
      <c r="R1404" s="3">
        <v>2000</v>
      </c>
      <c r="S1404" s="3">
        <v>20</v>
      </c>
      <c r="T1404" s="54">
        <v>155</v>
      </c>
      <c r="U1404" s="54">
        <v>2000</v>
      </c>
      <c r="V1404" s="54">
        <v>4</v>
      </c>
      <c r="W1404" s="3">
        <v>130</v>
      </c>
      <c r="X1404" s="3">
        <v>2000</v>
      </c>
      <c r="Y1404" s="3">
        <v>6</v>
      </c>
      <c r="Z1404" s="54">
        <v>145</v>
      </c>
      <c r="AA1404" s="54">
        <v>2001</v>
      </c>
      <c r="AB1404" s="54">
        <v>5</v>
      </c>
      <c r="AC1404" s="3">
        <v>140</v>
      </c>
      <c r="AD1404" s="3">
        <v>1999</v>
      </c>
      <c r="AE1404" s="3">
        <v>25</v>
      </c>
      <c r="AF1404" s="54">
        <v>113</v>
      </c>
      <c r="AG1404" s="54">
        <v>2002</v>
      </c>
      <c r="AH1404" s="54">
        <v>11</v>
      </c>
      <c r="AI1404" s="3">
        <v>120</v>
      </c>
      <c r="AJ1404" s="3">
        <v>2004</v>
      </c>
      <c r="AK1404" s="3">
        <v>18</v>
      </c>
      <c r="AL1404" s="54">
        <v>150</v>
      </c>
      <c r="AM1404" s="54">
        <v>2005</v>
      </c>
      <c r="AN1404" s="54">
        <v>10</v>
      </c>
      <c r="AO1404" s="3">
        <v>124</v>
      </c>
      <c r="AP1404" s="3">
        <v>2000</v>
      </c>
      <c r="AQ1404" s="3">
        <v>3</v>
      </c>
    </row>
    <row r="1405" spans="1:43" x14ac:dyDescent="0.25">
      <c r="A1405" s="3">
        <v>44187030</v>
      </c>
      <c r="B1405" s="3" t="s">
        <v>3997</v>
      </c>
      <c r="C1405" s="3">
        <v>-1.23</v>
      </c>
      <c r="D1405" s="3">
        <v>-69.47</v>
      </c>
      <c r="E1405" s="3">
        <v>101</v>
      </c>
      <c r="F1405" s="3" t="s">
        <v>1216</v>
      </c>
      <c r="G1405" s="3" t="s">
        <v>98</v>
      </c>
      <c r="H1405" s="54">
        <v>110</v>
      </c>
      <c r="I1405" s="54">
        <v>2006</v>
      </c>
      <c r="J1405" s="54">
        <v>17</v>
      </c>
      <c r="K1405" s="3">
        <v>110</v>
      </c>
      <c r="L1405" s="3">
        <v>2025</v>
      </c>
      <c r="M1405" s="3">
        <v>27</v>
      </c>
      <c r="N1405" s="54">
        <v>110</v>
      </c>
      <c r="O1405" s="54">
        <v>2011</v>
      </c>
      <c r="P1405" s="54">
        <v>4</v>
      </c>
      <c r="Q1405" s="3">
        <v>120.1</v>
      </c>
      <c r="R1405" s="3">
        <v>1987</v>
      </c>
      <c r="S1405" s="3">
        <v>29</v>
      </c>
      <c r="T1405" s="54">
        <v>135</v>
      </c>
      <c r="U1405" s="54">
        <v>1991</v>
      </c>
      <c r="V1405" s="54">
        <v>8</v>
      </c>
      <c r="W1405" s="3">
        <v>121</v>
      </c>
      <c r="X1405" s="3">
        <v>2018</v>
      </c>
      <c r="Y1405" s="3">
        <v>2</v>
      </c>
      <c r="Z1405" s="54">
        <v>105</v>
      </c>
      <c r="AA1405" s="54">
        <v>2022</v>
      </c>
      <c r="AB1405" s="54">
        <v>23</v>
      </c>
      <c r="AC1405" s="3">
        <v>100</v>
      </c>
      <c r="AD1405" s="3">
        <v>2020</v>
      </c>
      <c r="AE1405" s="3">
        <v>28</v>
      </c>
      <c r="AF1405" s="54">
        <v>105</v>
      </c>
      <c r="AG1405" s="54">
        <v>2003</v>
      </c>
      <c r="AH1405" s="54">
        <v>18</v>
      </c>
      <c r="AI1405" s="3">
        <v>135</v>
      </c>
      <c r="AJ1405" s="3">
        <v>1989</v>
      </c>
      <c r="AK1405" s="3">
        <v>14</v>
      </c>
      <c r="AL1405" s="54">
        <v>130</v>
      </c>
      <c r="AM1405" s="54">
        <v>1989</v>
      </c>
      <c r="AN1405" s="54">
        <v>20</v>
      </c>
      <c r="AO1405" s="3">
        <v>137</v>
      </c>
      <c r="AP1405" s="3">
        <v>2008</v>
      </c>
      <c r="AQ1405" s="3">
        <v>12</v>
      </c>
    </row>
    <row r="1406" spans="1:43" x14ac:dyDescent="0.25">
      <c r="A1406" s="3">
        <v>46015020</v>
      </c>
      <c r="B1406" s="3" t="s">
        <v>3998</v>
      </c>
      <c r="C1406" s="3">
        <v>1.7354722220000001</v>
      </c>
      <c r="D1406" s="3">
        <v>-74.785055560000004</v>
      </c>
      <c r="E1406" s="3">
        <v>240</v>
      </c>
      <c r="F1406" s="3" t="s">
        <v>3999</v>
      </c>
      <c r="G1406" s="3" t="s">
        <v>3973</v>
      </c>
      <c r="H1406" s="54">
        <v>73</v>
      </c>
      <c r="I1406" s="54">
        <v>1998</v>
      </c>
      <c r="J1406" s="54">
        <v>10</v>
      </c>
      <c r="K1406" s="3">
        <v>103.5</v>
      </c>
      <c r="L1406" s="3">
        <v>1990</v>
      </c>
      <c r="M1406" s="3">
        <v>6</v>
      </c>
      <c r="N1406" s="54">
        <v>128</v>
      </c>
      <c r="O1406" s="54">
        <v>2000</v>
      </c>
      <c r="P1406" s="54">
        <v>24</v>
      </c>
      <c r="Q1406" s="3">
        <v>173.8</v>
      </c>
      <c r="R1406" s="3">
        <v>2007</v>
      </c>
      <c r="S1406" s="3">
        <v>5</v>
      </c>
      <c r="T1406" s="54">
        <v>129.80000000000001</v>
      </c>
      <c r="U1406" s="54">
        <v>1999</v>
      </c>
      <c r="V1406" s="54">
        <v>28</v>
      </c>
      <c r="W1406" s="3">
        <v>153.1</v>
      </c>
      <c r="X1406" s="3">
        <v>2011</v>
      </c>
      <c r="Y1406" s="3">
        <v>4</v>
      </c>
      <c r="Z1406" s="54">
        <v>100.1</v>
      </c>
      <c r="AA1406" s="54">
        <v>2021</v>
      </c>
      <c r="AB1406" s="54">
        <v>11</v>
      </c>
      <c r="AC1406" s="3">
        <v>90</v>
      </c>
      <c r="AD1406" s="3">
        <v>2020</v>
      </c>
      <c r="AE1406" s="3">
        <v>14</v>
      </c>
      <c r="AF1406" s="54">
        <v>95</v>
      </c>
      <c r="AG1406" s="54">
        <v>1991</v>
      </c>
      <c r="AH1406" s="54">
        <v>23</v>
      </c>
      <c r="AI1406" s="3">
        <v>141</v>
      </c>
      <c r="AJ1406" s="3">
        <v>1986</v>
      </c>
      <c r="AK1406" s="3">
        <v>3</v>
      </c>
      <c r="AL1406" s="54">
        <v>109</v>
      </c>
      <c r="AM1406" s="54">
        <v>2001</v>
      </c>
      <c r="AN1406" s="54">
        <v>1</v>
      </c>
      <c r="AO1406" s="3">
        <v>67</v>
      </c>
      <c r="AP1406" s="3">
        <v>1997</v>
      </c>
      <c r="AQ1406" s="3">
        <v>30</v>
      </c>
    </row>
    <row r="1407" spans="1:43" x14ac:dyDescent="0.25">
      <c r="A1407" s="3">
        <v>46040010</v>
      </c>
      <c r="B1407" s="3" t="s">
        <v>4000</v>
      </c>
      <c r="C1407" s="3">
        <v>1.3409166669999999</v>
      </c>
      <c r="D1407" s="3">
        <v>-74.843555559999999</v>
      </c>
      <c r="E1407" s="3">
        <v>300</v>
      </c>
      <c r="F1407" s="3" t="s">
        <v>4001</v>
      </c>
      <c r="G1407" s="3" t="s">
        <v>3973</v>
      </c>
      <c r="H1407" s="54">
        <v>150</v>
      </c>
      <c r="I1407" s="54">
        <v>2025</v>
      </c>
      <c r="J1407" s="54">
        <v>29</v>
      </c>
      <c r="K1407" s="3">
        <v>135</v>
      </c>
      <c r="L1407" s="3">
        <v>1999</v>
      </c>
      <c r="M1407" s="3">
        <v>24</v>
      </c>
      <c r="N1407" s="54">
        <v>130</v>
      </c>
      <c r="O1407" s="54">
        <v>1999</v>
      </c>
      <c r="P1407" s="54">
        <v>22</v>
      </c>
      <c r="Q1407" s="3">
        <v>135</v>
      </c>
      <c r="R1407" s="3">
        <v>2011</v>
      </c>
      <c r="S1407" s="3">
        <v>13</v>
      </c>
      <c r="T1407" s="54">
        <v>134</v>
      </c>
      <c r="U1407" s="54">
        <v>2001</v>
      </c>
      <c r="V1407" s="54">
        <v>18</v>
      </c>
      <c r="W1407" s="3">
        <v>130</v>
      </c>
      <c r="X1407" s="3">
        <v>2005</v>
      </c>
      <c r="Y1407" s="3">
        <v>5</v>
      </c>
      <c r="Z1407" s="54">
        <v>102</v>
      </c>
      <c r="AA1407" s="54">
        <v>2022</v>
      </c>
      <c r="AB1407" s="54">
        <v>29</v>
      </c>
      <c r="AC1407" s="3">
        <v>130</v>
      </c>
      <c r="AD1407" s="3">
        <v>2012</v>
      </c>
      <c r="AE1407" s="3">
        <v>12</v>
      </c>
      <c r="AF1407" s="54">
        <v>136.19999999999999</v>
      </c>
      <c r="AG1407" s="54">
        <v>1985</v>
      </c>
      <c r="AH1407" s="54">
        <v>10</v>
      </c>
      <c r="AI1407" s="3">
        <v>130</v>
      </c>
      <c r="AJ1407" s="3">
        <v>1996</v>
      </c>
      <c r="AK1407" s="3">
        <v>15</v>
      </c>
      <c r="AL1407" s="54">
        <v>150</v>
      </c>
      <c r="AM1407" s="54">
        <v>1993</v>
      </c>
      <c r="AN1407" s="54">
        <v>19</v>
      </c>
      <c r="AO1407" s="3">
        <v>140</v>
      </c>
      <c r="AP1407" s="3">
        <v>2024</v>
      </c>
      <c r="AQ1407" s="3">
        <v>28</v>
      </c>
    </row>
    <row r="1408" spans="1:43" x14ac:dyDescent="0.25">
      <c r="A1408" s="3">
        <v>47010020</v>
      </c>
      <c r="B1408" s="3" t="s">
        <v>4002</v>
      </c>
      <c r="C1408" s="3">
        <v>1.1178888890000001</v>
      </c>
      <c r="D1408" s="3">
        <v>-76.981277779999999</v>
      </c>
      <c r="E1408" s="3">
        <v>270</v>
      </c>
      <c r="F1408" s="3" t="s">
        <v>627</v>
      </c>
      <c r="G1408" s="3" t="s">
        <v>625</v>
      </c>
      <c r="H1408" s="54">
        <v>60</v>
      </c>
      <c r="I1408" s="54">
        <v>1962</v>
      </c>
      <c r="J1408" s="54">
        <v>3</v>
      </c>
      <c r="K1408" s="3">
        <v>60</v>
      </c>
      <c r="L1408" s="3">
        <v>1991</v>
      </c>
      <c r="M1408" s="3">
        <v>22</v>
      </c>
      <c r="N1408" s="54">
        <v>55</v>
      </c>
      <c r="O1408" s="54">
        <v>1993</v>
      </c>
      <c r="P1408" s="54">
        <v>13</v>
      </c>
      <c r="Q1408" s="3">
        <v>69</v>
      </c>
      <c r="R1408" s="3">
        <v>2004</v>
      </c>
      <c r="S1408" s="3">
        <v>9</v>
      </c>
      <c r="T1408" s="54">
        <v>69</v>
      </c>
      <c r="U1408" s="54">
        <v>1983</v>
      </c>
      <c r="V1408" s="54">
        <v>24</v>
      </c>
      <c r="W1408" s="3">
        <v>80.099999999999994</v>
      </c>
      <c r="X1408" s="3">
        <v>1990</v>
      </c>
      <c r="Y1408" s="3">
        <v>10</v>
      </c>
      <c r="Z1408" s="54">
        <v>87.4</v>
      </c>
      <c r="AA1408" s="54">
        <v>1986</v>
      </c>
      <c r="AB1408" s="54">
        <v>22</v>
      </c>
      <c r="AC1408" s="3">
        <v>117</v>
      </c>
      <c r="AD1408" s="3">
        <v>1968</v>
      </c>
      <c r="AE1408" s="3">
        <v>1</v>
      </c>
      <c r="AF1408" s="54">
        <v>72.8</v>
      </c>
      <c r="AG1408" s="54">
        <v>2001</v>
      </c>
      <c r="AH1408" s="54">
        <v>5</v>
      </c>
      <c r="AI1408" s="3">
        <v>70</v>
      </c>
      <c r="AJ1408" s="3">
        <v>1962</v>
      </c>
      <c r="AK1408" s="3">
        <v>9</v>
      </c>
      <c r="AL1408" s="54">
        <v>54</v>
      </c>
      <c r="AM1408" s="54">
        <v>1984</v>
      </c>
      <c r="AN1408" s="54">
        <v>14</v>
      </c>
      <c r="AO1408" s="3">
        <v>85.6</v>
      </c>
      <c r="AP1408" s="3">
        <v>2016</v>
      </c>
      <c r="AQ1408" s="3">
        <v>14</v>
      </c>
    </row>
    <row r="1409" spans="1:43" x14ac:dyDescent="0.25">
      <c r="A1409" s="3">
        <v>47010030</v>
      </c>
      <c r="B1409" s="3" t="s">
        <v>4003</v>
      </c>
      <c r="C1409" s="3">
        <v>0.47361111099999997</v>
      </c>
      <c r="D1409" s="3">
        <v>-76.480222220000002</v>
      </c>
      <c r="E1409" s="3">
        <v>260</v>
      </c>
      <c r="F1409" s="3" t="s">
        <v>641</v>
      </c>
      <c r="G1409" s="3" t="s">
        <v>625</v>
      </c>
      <c r="H1409" s="54">
        <v>122</v>
      </c>
      <c r="I1409" s="54">
        <v>2018</v>
      </c>
      <c r="J1409" s="54">
        <v>11</v>
      </c>
      <c r="K1409" s="3">
        <v>133</v>
      </c>
      <c r="L1409" s="3">
        <v>1981</v>
      </c>
      <c r="M1409" s="3">
        <v>21</v>
      </c>
      <c r="N1409" s="54">
        <v>128.5</v>
      </c>
      <c r="O1409" s="54">
        <v>2021</v>
      </c>
      <c r="P1409" s="54">
        <v>12</v>
      </c>
      <c r="Q1409" s="3">
        <v>140</v>
      </c>
      <c r="R1409" s="3">
        <v>1979</v>
      </c>
      <c r="S1409" s="3">
        <v>29</v>
      </c>
      <c r="T1409" s="54">
        <v>157</v>
      </c>
      <c r="U1409" s="54">
        <v>2025</v>
      </c>
      <c r="V1409" s="54">
        <v>19</v>
      </c>
      <c r="W1409" s="3">
        <v>157</v>
      </c>
      <c r="X1409" s="3">
        <v>1973</v>
      </c>
      <c r="Y1409" s="3">
        <v>29</v>
      </c>
      <c r="Z1409" s="54">
        <v>126</v>
      </c>
      <c r="AA1409" s="54">
        <v>1995</v>
      </c>
      <c r="AB1409" s="54">
        <v>2</v>
      </c>
      <c r="AC1409" s="3">
        <v>135</v>
      </c>
      <c r="AD1409" s="3">
        <v>1972</v>
      </c>
      <c r="AE1409" s="3">
        <v>31</v>
      </c>
      <c r="AF1409" s="54">
        <v>125</v>
      </c>
      <c r="AG1409" s="54">
        <v>1977</v>
      </c>
      <c r="AH1409" s="54">
        <v>25</v>
      </c>
      <c r="AI1409" s="3">
        <v>134</v>
      </c>
      <c r="AJ1409" s="3">
        <v>2022</v>
      </c>
      <c r="AK1409" s="3">
        <v>22</v>
      </c>
      <c r="AL1409" s="54">
        <v>155</v>
      </c>
      <c r="AM1409" s="54">
        <v>1979</v>
      </c>
      <c r="AN1409" s="54">
        <v>3</v>
      </c>
      <c r="AO1409" s="3">
        <v>140</v>
      </c>
      <c r="AP1409" s="3">
        <v>2022</v>
      </c>
      <c r="AQ1409" s="3">
        <v>3</v>
      </c>
    </row>
    <row r="1410" spans="1:43" x14ac:dyDescent="0.25">
      <c r="A1410" s="3">
        <v>47010050</v>
      </c>
      <c r="B1410" s="3" t="s">
        <v>4004</v>
      </c>
      <c r="C1410" s="3">
        <v>1.1340555560000001</v>
      </c>
      <c r="D1410" s="3">
        <v>-76.930250000000001</v>
      </c>
      <c r="E1410" s="3">
        <v>2100</v>
      </c>
      <c r="F1410" s="3" t="s">
        <v>154</v>
      </c>
      <c r="G1410" s="3" t="s">
        <v>625</v>
      </c>
      <c r="H1410" s="54">
        <v>53</v>
      </c>
      <c r="I1410" s="54">
        <v>1974</v>
      </c>
      <c r="J1410" s="54">
        <v>2</v>
      </c>
      <c r="K1410" s="3">
        <v>48.2</v>
      </c>
      <c r="L1410" s="3">
        <v>1996</v>
      </c>
      <c r="M1410" s="3">
        <v>17</v>
      </c>
      <c r="N1410" s="54">
        <v>65.099999999999994</v>
      </c>
      <c r="O1410" s="54">
        <v>1993</v>
      </c>
      <c r="P1410" s="54">
        <v>13</v>
      </c>
      <c r="Q1410" s="3">
        <v>66.7</v>
      </c>
      <c r="R1410" s="3">
        <v>2021</v>
      </c>
      <c r="S1410" s="3">
        <v>29</v>
      </c>
      <c r="T1410" s="54">
        <v>89</v>
      </c>
      <c r="U1410" s="54">
        <v>1971</v>
      </c>
      <c r="V1410" s="54">
        <v>7</v>
      </c>
      <c r="W1410" s="3">
        <v>117.4</v>
      </c>
      <c r="X1410" s="3">
        <v>1996</v>
      </c>
      <c r="Y1410" s="3">
        <v>9</v>
      </c>
      <c r="Z1410" s="54">
        <v>145.69999999999999</v>
      </c>
      <c r="AA1410" s="54">
        <v>1989</v>
      </c>
      <c r="AB1410" s="54">
        <v>6</v>
      </c>
      <c r="AC1410" s="3">
        <v>91</v>
      </c>
      <c r="AD1410" s="3">
        <v>1978</v>
      </c>
      <c r="AE1410" s="3">
        <v>14</v>
      </c>
      <c r="AF1410" s="54">
        <v>110</v>
      </c>
      <c r="AG1410" s="54">
        <v>1974</v>
      </c>
      <c r="AH1410" s="54">
        <v>6</v>
      </c>
      <c r="AI1410" s="3">
        <v>60</v>
      </c>
      <c r="AJ1410" s="3">
        <v>1979</v>
      </c>
      <c r="AK1410" s="3">
        <v>2</v>
      </c>
      <c r="AL1410" s="54">
        <v>54.1</v>
      </c>
      <c r="AM1410" s="54">
        <v>2000</v>
      </c>
      <c r="AN1410" s="54">
        <v>11</v>
      </c>
      <c r="AO1410" s="3">
        <v>55.4</v>
      </c>
      <c r="AP1410" s="3">
        <v>2016</v>
      </c>
      <c r="AQ1410" s="3">
        <v>14</v>
      </c>
    </row>
    <row r="1411" spans="1:43" x14ac:dyDescent="0.25">
      <c r="A1411" s="3">
        <v>47010090</v>
      </c>
      <c r="B1411" s="3" t="s">
        <v>4005</v>
      </c>
      <c r="C1411" s="3">
        <v>1.1789444440000001</v>
      </c>
      <c r="D1411" s="3">
        <v>-76.883388890000006</v>
      </c>
      <c r="E1411" s="3">
        <v>2140</v>
      </c>
      <c r="F1411" s="3" t="s">
        <v>154</v>
      </c>
      <c r="G1411" s="3" t="s">
        <v>625</v>
      </c>
      <c r="H1411" s="54">
        <v>126</v>
      </c>
      <c r="I1411" s="54">
        <v>1980</v>
      </c>
      <c r="J1411" s="54">
        <v>1</v>
      </c>
      <c r="K1411" s="3">
        <v>98</v>
      </c>
      <c r="L1411" s="3">
        <v>1977</v>
      </c>
      <c r="M1411" s="3">
        <v>14</v>
      </c>
      <c r="N1411" s="54">
        <v>120</v>
      </c>
      <c r="O1411" s="54">
        <v>1977</v>
      </c>
      <c r="P1411" s="54">
        <v>5</v>
      </c>
      <c r="Q1411" s="3">
        <v>115</v>
      </c>
      <c r="R1411" s="3">
        <v>1980</v>
      </c>
      <c r="S1411" s="3">
        <v>18</v>
      </c>
      <c r="T1411" s="54">
        <v>90</v>
      </c>
      <c r="U1411" s="54">
        <v>1977</v>
      </c>
      <c r="V1411" s="54">
        <v>10</v>
      </c>
      <c r="W1411" s="3">
        <v>128</v>
      </c>
      <c r="X1411" s="3">
        <v>1976</v>
      </c>
      <c r="Y1411" s="3">
        <v>21</v>
      </c>
      <c r="Z1411" s="54">
        <v>193</v>
      </c>
      <c r="AA1411" s="54">
        <v>1974</v>
      </c>
      <c r="AB1411" s="54">
        <v>7</v>
      </c>
      <c r="AC1411" s="3">
        <v>150</v>
      </c>
      <c r="AD1411" s="3">
        <v>1976</v>
      </c>
      <c r="AE1411" s="3">
        <v>1</v>
      </c>
      <c r="AF1411" s="54">
        <v>98</v>
      </c>
      <c r="AG1411" s="54">
        <v>1976</v>
      </c>
      <c r="AH1411" s="54">
        <v>19</v>
      </c>
      <c r="AI1411" s="3">
        <v>103</v>
      </c>
      <c r="AJ1411" s="3">
        <v>1979</v>
      </c>
      <c r="AK1411" s="3">
        <v>2</v>
      </c>
      <c r="AL1411" s="54">
        <v>86</v>
      </c>
      <c r="AM1411" s="54">
        <v>1976</v>
      </c>
      <c r="AN1411" s="54">
        <v>22</v>
      </c>
      <c r="AO1411" s="3">
        <v>118</v>
      </c>
      <c r="AP1411" s="3">
        <v>1979</v>
      </c>
      <c r="AQ1411" s="3">
        <v>31</v>
      </c>
    </row>
    <row r="1412" spans="1:43" x14ac:dyDescent="0.25">
      <c r="A1412" s="3">
        <v>47010110</v>
      </c>
      <c r="B1412" s="3" t="s">
        <v>4006</v>
      </c>
      <c r="C1412" s="3">
        <v>0.68591666699999998</v>
      </c>
      <c r="D1412" s="3">
        <v>-76.605166670000003</v>
      </c>
      <c r="E1412" s="3">
        <v>300</v>
      </c>
      <c r="F1412" s="3" t="s">
        <v>644</v>
      </c>
      <c r="G1412" s="3" t="s">
        <v>625</v>
      </c>
      <c r="H1412" s="54">
        <v>130</v>
      </c>
      <c r="I1412" s="54">
        <v>1993</v>
      </c>
      <c r="J1412" s="54">
        <v>7</v>
      </c>
      <c r="K1412" s="3">
        <v>148.4</v>
      </c>
      <c r="L1412" s="3">
        <v>1983</v>
      </c>
      <c r="M1412" s="3">
        <v>5</v>
      </c>
      <c r="N1412" s="54">
        <v>131.5</v>
      </c>
      <c r="O1412" s="54">
        <v>1998</v>
      </c>
      <c r="P1412" s="54">
        <v>31</v>
      </c>
      <c r="Q1412" s="3">
        <v>135</v>
      </c>
      <c r="R1412" s="3">
        <v>1995</v>
      </c>
      <c r="S1412" s="3">
        <v>15</v>
      </c>
      <c r="T1412" s="54">
        <v>139</v>
      </c>
      <c r="U1412" s="54">
        <v>2018</v>
      </c>
      <c r="V1412" s="54">
        <v>19</v>
      </c>
      <c r="W1412" s="3">
        <v>135</v>
      </c>
      <c r="X1412" s="3">
        <v>1979</v>
      </c>
      <c r="Y1412" s="3">
        <v>15</v>
      </c>
      <c r="Z1412" s="54">
        <v>140.69999999999999</v>
      </c>
      <c r="AA1412" s="54">
        <v>1983</v>
      </c>
      <c r="AB1412" s="54">
        <v>20</v>
      </c>
      <c r="AC1412" s="3">
        <v>206.5</v>
      </c>
      <c r="AD1412" s="3">
        <v>1990</v>
      </c>
      <c r="AE1412" s="3">
        <v>22</v>
      </c>
      <c r="AF1412" s="54">
        <v>130.69999999999999</v>
      </c>
      <c r="AG1412" s="54">
        <v>2003</v>
      </c>
      <c r="AH1412" s="54">
        <v>21</v>
      </c>
      <c r="AI1412" s="3">
        <v>126.5</v>
      </c>
      <c r="AJ1412" s="3">
        <v>2000</v>
      </c>
      <c r="AK1412" s="3">
        <v>3</v>
      </c>
      <c r="AL1412" s="54">
        <v>146.69999999999999</v>
      </c>
      <c r="AM1412" s="54">
        <v>2017</v>
      </c>
      <c r="AN1412" s="54">
        <v>10</v>
      </c>
      <c r="AO1412" s="3">
        <v>163</v>
      </c>
      <c r="AP1412" s="3">
        <v>1978</v>
      </c>
      <c r="AQ1412" s="3">
        <v>12</v>
      </c>
    </row>
    <row r="1413" spans="1:43" x14ac:dyDescent="0.25">
      <c r="A1413" s="3">
        <v>47010150</v>
      </c>
      <c r="B1413" s="3" t="s">
        <v>4007</v>
      </c>
      <c r="C1413" s="3">
        <v>1.1367499999999999</v>
      </c>
      <c r="D1413" s="3">
        <v>-77.037305559999993</v>
      </c>
      <c r="E1413" s="3">
        <v>2300</v>
      </c>
      <c r="F1413" s="3" t="s">
        <v>627</v>
      </c>
      <c r="G1413" s="3" t="s">
        <v>625</v>
      </c>
      <c r="H1413" s="54">
        <v>89</v>
      </c>
      <c r="I1413" s="54">
        <v>2002</v>
      </c>
      <c r="J1413" s="54">
        <v>30</v>
      </c>
      <c r="K1413" s="3">
        <v>90</v>
      </c>
      <c r="L1413" s="3">
        <v>1996</v>
      </c>
      <c r="M1413" s="3">
        <v>17</v>
      </c>
      <c r="N1413" s="54">
        <v>80</v>
      </c>
      <c r="O1413" s="54">
        <v>2014</v>
      </c>
      <c r="P1413" s="54">
        <v>8</v>
      </c>
      <c r="Q1413" s="3">
        <v>112</v>
      </c>
      <c r="R1413" s="3">
        <v>1996</v>
      </c>
      <c r="S1413" s="3">
        <v>16</v>
      </c>
      <c r="T1413" s="54">
        <v>130</v>
      </c>
      <c r="U1413" s="54">
        <v>1995</v>
      </c>
      <c r="V1413" s="54">
        <v>5</v>
      </c>
      <c r="W1413" s="3">
        <v>150</v>
      </c>
      <c r="X1413" s="3">
        <v>1995</v>
      </c>
      <c r="Y1413" s="3">
        <v>25</v>
      </c>
      <c r="Z1413" s="54">
        <v>130</v>
      </c>
      <c r="AA1413" s="54">
        <v>1995</v>
      </c>
      <c r="AB1413" s="54">
        <v>3</v>
      </c>
      <c r="AC1413" s="3">
        <v>94</v>
      </c>
      <c r="AD1413" s="3">
        <v>1997</v>
      </c>
      <c r="AE1413" s="3">
        <v>6</v>
      </c>
      <c r="AF1413" s="54">
        <v>70</v>
      </c>
      <c r="AG1413" s="54">
        <v>2001</v>
      </c>
      <c r="AH1413" s="54">
        <v>5</v>
      </c>
      <c r="AI1413" s="3">
        <v>68</v>
      </c>
      <c r="AJ1413" s="3">
        <v>2005</v>
      </c>
      <c r="AK1413" s="3">
        <v>30</v>
      </c>
      <c r="AL1413" s="54">
        <v>76</v>
      </c>
      <c r="AM1413" s="54">
        <v>1998</v>
      </c>
      <c r="AN1413" s="54">
        <v>11</v>
      </c>
      <c r="AO1413" s="3">
        <v>70</v>
      </c>
      <c r="AP1413" s="3">
        <v>2005</v>
      </c>
      <c r="AQ1413" s="3">
        <v>26</v>
      </c>
    </row>
    <row r="1414" spans="1:43" x14ac:dyDescent="0.25">
      <c r="A1414" s="3">
        <v>47010180</v>
      </c>
      <c r="B1414" s="3" t="s">
        <v>4008</v>
      </c>
      <c r="C1414" s="3">
        <v>1.1454166670000001</v>
      </c>
      <c r="D1414" s="3">
        <v>-76.844999999999999</v>
      </c>
      <c r="E1414" s="3">
        <v>3000</v>
      </c>
      <c r="F1414" s="3" t="s">
        <v>154</v>
      </c>
      <c r="G1414" s="3" t="s">
        <v>625</v>
      </c>
      <c r="H1414" s="54">
        <v>93.2</v>
      </c>
      <c r="I1414" s="54">
        <v>2006</v>
      </c>
      <c r="J1414" s="54">
        <v>26</v>
      </c>
      <c r="K1414" s="3">
        <v>96.5</v>
      </c>
      <c r="L1414" s="3">
        <v>2018</v>
      </c>
      <c r="M1414" s="3">
        <v>6</v>
      </c>
      <c r="N1414" s="54">
        <v>86.7</v>
      </c>
      <c r="O1414" s="54">
        <v>2004</v>
      </c>
      <c r="P1414" s="54">
        <v>2</v>
      </c>
      <c r="Q1414" s="3">
        <v>87.6</v>
      </c>
      <c r="R1414" s="3">
        <v>2003</v>
      </c>
      <c r="S1414" s="3">
        <v>12</v>
      </c>
      <c r="T1414" s="54">
        <v>152.80000000000001</v>
      </c>
      <c r="U1414" s="54">
        <v>1990</v>
      </c>
      <c r="V1414" s="54">
        <v>22</v>
      </c>
      <c r="W1414" s="3">
        <v>128.30000000000001</v>
      </c>
      <c r="X1414" s="3">
        <v>2004</v>
      </c>
      <c r="Y1414" s="3">
        <v>12</v>
      </c>
      <c r="Z1414" s="54">
        <v>151.1</v>
      </c>
      <c r="AA1414" s="54">
        <v>1989</v>
      </c>
      <c r="AB1414" s="54">
        <v>6</v>
      </c>
      <c r="AC1414" s="3">
        <v>117.5</v>
      </c>
      <c r="AD1414" s="3">
        <v>1990</v>
      </c>
      <c r="AE1414" s="3">
        <v>10</v>
      </c>
      <c r="AF1414" s="54">
        <v>108.3</v>
      </c>
      <c r="AG1414" s="54">
        <v>1995</v>
      </c>
      <c r="AH1414" s="54">
        <v>30</v>
      </c>
      <c r="AI1414" s="3">
        <v>89.7</v>
      </c>
      <c r="AJ1414" s="3">
        <v>1979</v>
      </c>
      <c r="AK1414" s="3">
        <v>2</v>
      </c>
      <c r="AL1414" s="54">
        <v>75.3</v>
      </c>
      <c r="AM1414" s="54">
        <v>2016</v>
      </c>
      <c r="AN1414" s="54">
        <v>4</v>
      </c>
      <c r="AO1414" s="3">
        <v>95.4</v>
      </c>
      <c r="AP1414" s="3">
        <v>2016</v>
      </c>
      <c r="AQ1414" s="3">
        <v>14</v>
      </c>
    </row>
    <row r="1415" spans="1:43" x14ac:dyDescent="0.25">
      <c r="A1415" s="3">
        <v>47010220</v>
      </c>
      <c r="B1415" s="3" t="s">
        <v>4009</v>
      </c>
      <c r="C1415" s="3">
        <v>0.48972222199999998</v>
      </c>
      <c r="D1415" s="3">
        <v>-76.836277777999996</v>
      </c>
      <c r="E1415" s="3">
        <v>385</v>
      </c>
      <c r="F1415" s="3" t="s">
        <v>643</v>
      </c>
      <c r="G1415" s="3" t="s">
        <v>625</v>
      </c>
      <c r="H1415" s="54">
        <v>119</v>
      </c>
      <c r="I1415" s="54">
        <v>2021</v>
      </c>
      <c r="J1415" s="54">
        <v>22</v>
      </c>
      <c r="K1415" s="3">
        <v>134</v>
      </c>
      <c r="L1415" s="3">
        <v>2011</v>
      </c>
      <c r="M1415" s="3">
        <v>18</v>
      </c>
      <c r="N1415" s="54">
        <v>130</v>
      </c>
      <c r="O1415" s="54">
        <v>2020</v>
      </c>
      <c r="P1415" s="54">
        <v>13</v>
      </c>
      <c r="Q1415" s="3">
        <v>142</v>
      </c>
      <c r="R1415" s="3">
        <v>2019</v>
      </c>
      <c r="S1415" s="3">
        <v>23</v>
      </c>
      <c r="T1415" s="54">
        <v>135</v>
      </c>
      <c r="U1415" s="54">
        <v>2000</v>
      </c>
      <c r="V1415" s="54">
        <v>20</v>
      </c>
      <c r="W1415" s="3">
        <v>135</v>
      </c>
      <c r="X1415" s="3">
        <v>2014</v>
      </c>
      <c r="Y1415" s="3">
        <v>30</v>
      </c>
      <c r="Z1415" s="54">
        <v>130</v>
      </c>
      <c r="AA1415" s="54">
        <v>2012</v>
      </c>
      <c r="AB1415" s="54">
        <v>22</v>
      </c>
      <c r="AC1415" s="3">
        <v>135</v>
      </c>
      <c r="AD1415" s="3">
        <v>2011</v>
      </c>
      <c r="AE1415" s="3">
        <v>21</v>
      </c>
      <c r="AF1415" s="54">
        <v>130</v>
      </c>
      <c r="AG1415" s="54">
        <v>2017</v>
      </c>
      <c r="AH1415" s="54">
        <v>16</v>
      </c>
      <c r="AI1415" s="3">
        <v>143</v>
      </c>
      <c r="AJ1415" s="3">
        <v>1991</v>
      </c>
      <c r="AK1415" s="3">
        <v>24</v>
      </c>
      <c r="AL1415" s="54">
        <v>146.6</v>
      </c>
      <c r="AM1415" s="54">
        <v>2000</v>
      </c>
      <c r="AN1415" s="54">
        <v>8</v>
      </c>
      <c r="AO1415" s="3">
        <v>171.3</v>
      </c>
      <c r="AP1415" s="3">
        <v>1996</v>
      </c>
      <c r="AQ1415" s="3">
        <v>4</v>
      </c>
    </row>
    <row r="1416" spans="1:43" x14ac:dyDescent="0.25">
      <c r="A1416" s="3">
        <v>47010230</v>
      </c>
      <c r="B1416" s="3" t="s">
        <v>4010</v>
      </c>
      <c r="C1416" s="3">
        <v>0.990166667</v>
      </c>
      <c r="D1416" s="3">
        <v>-77.157361109999997</v>
      </c>
      <c r="E1416" s="3">
        <v>2719</v>
      </c>
      <c r="F1416" s="3" t="s">
        <v>607</v>
      </c>
      <c r="G1416" s="3" t="s">
        <v>82</v>
      </c>
      <c r="H1416" s="54">
        <v>89.3</v>
      </c>
      <c r="I1416" s="54">
        <v>2006</v>
      </c>
      <c r="J1416" s="54">
        <v>27</v>
      </c>
      <c r="K1416" s="3">
        <v>65</v>
      </c>
      <c r="L1416" s="3">
        <v>2001</v>
      </c>
      <c r="M1416" s="3">
        <v>23</v>
      </c>
      <c r="N1416" s="54">
        <v>49.1</v>
      </c>
      <c r="O1416" s="54">
        <v>2011</v>
      </c>
      <c r="P1416" s="54">
        <v>15</v>
      </c>
      <c r="Q1416" s="3">
        <v>87.9</v>
      </c>
      <c r="R1416" s="3">
        <v>1999</v>
      </c>
      <c r="S1416" s="3">
        <v>13</v>
      </c>
      <c r="T1416" s="54">
        <v>69.2</v>
      </c>
      <c r="U1416" s="54">
        <v>2000</v>
      </c>
      <c r="V1416" s="54">
        <v>20</v>
      </c>
      <c r="W1416" s="3">
        <v>110</v>
      </c>
      <c r="X1416" s="3">
        <v>1990</v>
      </c>
      <c r="Y1416" s="3">
        <v>10</v>
      </c>
      <c r="Z1416" s="54">
        <v>75</v>
      </c>
      <c r="AA1416" s="54">
        <v>1990</v>
      </c>
      <c r="AB1416" s="54">
        <v>29</v>
      </c>
      <c r="AC1416" s="3">
        <v>83</v>
      </c>
      <c r="AD1416" s="3">
        <v>2013</v>
      </c>
      <c r="AE1416" s="3">
        <v>20</v>
      </c>
      <c r="AF1416" s="54">
        <v>84.2</v>
      </c>
      <c r="AG1416" s="54">
        <v>2007</v>
      </c>
      <c r="AH1416" s="54">
        <v>13</v>
      </c>
      <c r="AI1416" s="3">
        <v>80</v>
      </c>
      <c r="AJ1416" s="3">
        <v>1989</v>
      </c>
      <c r="AK1416" s="3">
        <v>17</v>
      </c>
      <c r="AL1416" s="54">
        <v>92.3</v>
      </c>
      <c r="AM1416" s="54">
        <v>2004</v>
      </c>
      <c r="AN1416" s="54">
        <v>26</v>
      </c>
      <c r="AO1416" s="3">
        <v>92.1</v>
      </c>
      <c r="AP1416" s="3">
        <v>2004</v>
      </c>
      <c r="AQ1416" s="3">
        <v>9</v>
      </c>
    </row>
    <row r="1417" spans="1:43" x14ac:dyDescent="0.25">
      <c r="A1417" s="3">
        <v>47015040</v>
      </c>
      <c r="B1417" s="3" t="s">
        <v>4011</v>
      </c>
      <c r="C1417" s="3">
        <v>1.198277778</v>
      </c>
      <c r="D1417" s="3">
        <v>-76.960972220000002</v>
      </c>
      <c r="E1417" s="3">
        <v>2100</v>
      </c>
      <c r="F1417" s="3" t="s">
        <v>662</v>
      </c>
      <c r="G1417" s="3" t="s">
        <v>625</v>
      </c>
      <c r="H1417" s="54">
        <v>54.9</v>
      </c>
      <c r="I1417" s="54">
        <v>2015</v>
      </c>
      <c r="J1417" s="54">
        <v>23</v>
      </c>
      <c r="K1417" s="3">
        <v>80</v>
      </c>
      <c r="L1417" s="3">
        <v>1982</v>
      </c>
      <c r="M1417" s="3">
        <v>27</v>
      </c>
      <c r="N1417" s="54">
        <v>40</v>
      </c>
      <c r="O1417" s="54">
        <v>1976</v>
      </c>
      <c r="P1417" s="54">
        <v>26</v>
      </c>
      <c r="Q1417" s="3">
        <v>46.8</v>
      </c>
      <c r="R1417" s="3">
        <v>1982</v>
      </c>
      <c r="S1417" s="3">
        <v>29</v>
      </c>
      <c r="T1417" s="54">
        <v>64</v>
      </c>
      <c r="U1417" s="54">
        <v>2000</v>
      </c>
      <c r="V1417" s="54">
        <v>20</v>
      </c>
      <c r="W1417" s="3">
        <v>60.2</v>
      </c>
      <c r="X1417" s="3">
        <v>1990</v>
      </c>
      <c r="Y1417" s="3">
        <v>10</v>
      </c>
      <c r="Z1417" s="54">
        <v>79</v>
      </c>
      <c r="AA1417" s="54">
        <v>1976</v>
      </c>
      <c r="AB1417" s="54">
        <v>11</v>
      </c>
      <c r="AC1417" s="3">
        <v>41.2</v>
      </c>
      <c r="AD1417" s="3">
        <v>2013</v>
      </c>
      <c r="AE1417" s="3">
        <v>14</v>
      </c>
      <c r="AF1417" s="54">
        <v>40.4</v>
      </c>
      <c r="AG1417" s="54">
        <v>2001</v>
      </c>
      <c r="AH1417" s="54">
        <v>5</v>
      </c>
      <c r="AI1417" s="3">
        <v>49.3</v>
      </c>
      <c r="AJ1417" s="3">
        <v>1987</v>
      </c>
      <c r="AK1417" s="3">
        <v>27</v>
      </c>
      <c r="AL1417" s="54">
        <v>46</v>
      </c>
      <c r="AM1417" s="54">
        <v>1987</v>
      </c>
      <c r="AN1417" s="54">
        <v>18</v>
      </c>
      <c r="AO1417" s="3">
        <v>59.6</v>
      </c>
      <c r="AP1417" s="3">
        <v>1984</v>
      </c>
      <c r="AQ1417" s="3">
        <v>18</v>
      </c>
    </row>
    <row r="1418" spans="1:43" x14ac:dyDescent="0.25">
      <c r="A1418" s="3">
        <v>47015070</v>
      </c>
      <c r="B1418" s="3" t="s">
        <v>4012</v>
      </c>
      <c r="C1418" s="3">
        <v>0.83897222199999999</v>
      </c>
      <c r="D1418" s="3">
        <v>-76.570444440000003</v>
      </c>
      <c r="E1418" s="3">
        <v>362</v>
      </c>
      <c r="F1418" s="3" t="s">
        <v>652</v>
      </c>
      <c r="G1418" s="3" t="s">
        <v>625</v>
      </c>
      <c r="H1418" s="54">
        <v>119.5</v>
      </c>
      <c r="I1418" s="54">
        <v>2019</v>
      </c>
      <c r="J1418" s="54">
        <v>31</v>
      </c>
      <c r="K1418" s="3">
        <v>126.6</v>
      </c>
      <c r="L1418" s="3">
        <v>1993</v>
      </c>
      <c r="M1418" s="3">
        <v>15</v>
      </c>
      <c r="N1418" s="54">
        <v>137.5</v>
      </c>
      <c r="O1418" s="54">
        <v>2025</v>
      </c>
      <c r="P1418" s="54">
        <v>19</v>
      </c>
      <c r="Q1418" s="3">
        <v>128.69999999999999</v>
      </c>
      <c r="R1418" s="3">
        <v>2010</v>
      </c>
      <c r="S1418" s="3">
        <v>5</v>
      </c>
      <c r="T1418" s="54">
        <v>130.1</v>
      </c>
      <c r="U1418" s="54">
        <v>2001</v>
      </c>
      <c r="V1418" s="54">
        <v>8</v>
      </c>
      <c r="W1418" s="3">
        <v>150</v>
      </c>
      <c r="X1418" s="3">
        <v>2011</v>
      </c>
      <c r="Y1418" s="3">
        <v>3</v>
      </c>
      <c r="Z1418" s="54">
        <v>113</v>
      </c>
      <c r="AA1418" s="54">
        <v>1992</v>
      </c>
      <c r="AB1418" s="54">
        <v>10</v>
      </c>
      <c r="AC1418" s="3">
        <v>129.1</v>
      </c>
      <c r="AD1418" s="3">
        <v>1989</v>
      </c>
      <c r="AE1418" s="3">
        <v>31</v>
      </c>
      <c r="AF1418" s="54">
        <v>121.5</v>
      </c>
      <c r="AG1418" s="54">
        <v>2000</v>
      </c>
      <c r="AH1418" s="54">
        <v>16</v>
      </c>
      <c r="AI1418" s="3">
        <v>121</v>
      </c>
      <c r="AJ1418" s="3">
        <v>1999</v>
      </c>
      <c r="AK1418" s="3">
        <v>29</v>
      </c>
      <c r="AL1418" s="54">
        <v>150</v>
      </c>
      <c r="AM1418" s="54">
        <v>2017</v>
      </c>
      <c r="AN1418" s="54">
        <v>10</v>
      </c>
      <c r="AO1418" s="3">
        <v>135.30000000000001</v>
      </c>
      <c r="AP1418" s="3">
        <v>2006</v>
      </c>
      <c r="AQ1418" s="3">
        <v>20</v>
      </c>
    </row>
    <row r="1419" spans="1:43" x14ac:dyDescent="0.25">
      <c r="A1419" s="3">
        <v>47015080</v>
      </c>
      <c r="B1419" s="3" t="s">
        <v>4013</v>
      </c>
      <c r="C1419" s="3">
        <v>0.80491666699999997</v>
      </c>
      <c r="D1419" s="3">
        <v>-77.303611110000006</v>
      </c>
      <c r="E1419" s="3">
        <v>1776</v>
      </c>
      <c r="F1419" s="3" t="s">
        <v>646</v>
      </c>
      <c r="G1419" s="3" t="s">
        <v>82</v>
      </c>
      <c r="H1419" s="54">
        <v>98.5</v>
      </c>
      <c r="I1419" s="54">
        <v>1989</v>
      </c>
      <c r="J1419" s="54">
        <v>29</v>
      </c>
      <c r="K1419" s="3">
        <v>65</v>
      </c>
      <c r="L1419" s="3">
        <v>1991</v>
      </c>
      <c r="M1419" s="3">
        <v>22</v>
      </c>
      <c r="N1419" s="54">
        <v>74.3</v>
      </c>
      <c r="O1419" s="54">
        <v>2014</v>
      </c>
      <c r="P1419" s="54">
        <v>18</v>
      </c>
      <c r="Q1419" s="3">
        <v>84.3</v>
      </c>
      <c r="R1419" s="3">
        <v>1996</v>
      </c>
      <c r="S1419" s="3">
        <v>28</v>
      </c>
      <c r="T1419" s="54">
        <v>100.6</v>
      </c>
      <c r="U1419" s="54">
        <v>1988</v>
      </c>
      <c r="V1419" s="54">
        <v>8</v>
      </c>
      <c r="W1419" s="3">
        <v>107.3</v>
      </c>
      <c r="X1419" s="3">
        <v>2004</v>
      </c>
      <c r="Y1419" s="3">
        <v>12</v>
      </c>
      <c r="Z1419" s="54">
        <v>136</v>
      </c>
      <c r="AA1419" s="54">
        <v>2025</v>
      </c>
      <c r="AB1419" s="54">
        <v>3</v>
      </c>
      <c r="AC1419" s="3">
        <v>91</v>
      </c>
      <c r="AD1419" s="3">
        <v>1992</v>
      </c>
      <c r="AE1419" s="3">
        <v>5</v>
      </c>
      <c r="AF1419" s="54">
        <v>114.6</v>
      </c>
      <c r="AG1419" s="54">
        <v>2001</v>
      </c>
      <c r="AH1419" s="54">
        <v>5</v>
      </c>
      <c r="AI1419" s="3">
        <v>70.599999999999994</v>
      </c>
      <c r="AJ1419" s="3">
        <v>2013</v>
      </c>
      <c r="AK1419" s="3">
        <v>3</v>
      </c>
      <c r="AL1419" s="54">
        <v>70</v>
      </c>
      <c r="AM1419" s="54">
        <v>1999</v>
      </c>
      <c r="AN1419" s="54">
        <v>5</v>
      </c>
      <c r="AO1419" s="3">
        <v>81.2</v>
      </c>
      <c r="AP1419" s="3">
        <v>2011</v>
      </c>
      <c r="AQ1419" s="3">
        <v>20</v>
      </c>
    </row>
    <row r="1420" spans="1:43" x14ac:dyDescent="0.25">
      <c r="A1420" s="3">
        <v>47015100</v>
      </c>
      <c r="B1420" s="3" t="s">
        <v>4014</v>
      </c>
      <c r="C1420" s="3">
        <v>1.159944444</v>
      </c>
      <c r="D1420" s="3">
        <v>-77.161472219999993</v>
      </c>
      <c r="E1420" s="3">
        <v>2830</v>
      </c>
      <c r="F1420" s="3" t="s">
        <v>607</v>
      </c>
      <c r="G1420" s="3" t="s">
        <v>82</v>
      </c>
      <c r="H1420" s="54">
        <v>57.4</v>
      </c>
      <c r="I1420" s="54">
        <v>2023</v>
      </c>
      <c r="J1420" s="54">
        <v>19</v>
      </c>
      <c r="K1420" s="3">
        <v>43.4</v>
      </c>
      <c r="L1420" s="3">
        <v>1999</v>
      </c>
      <c r="M1420" s="3">
        <v>23</v>
      </c>
      <c r="N1420" s="54">
        <v>50</v>
      </c>
      <c r="O1420" s="54">
        <v>2017</v>
      </c>
      <c r="P1420" s="54">
        <v>13</v>
      </c>
      <c r="Q1420" s="3">
        <v>52.3</v>
      </c>
      <c r="R1420" s="3">
        <v>1987</v>
      </c>
      <c r="S1420" s="3">
        <v>28</v>
      </c>
      <c r="T1420" s="54">
        <v>44.1</v>
      </c>
      <c r="U1420" s="54">
        <v>2000</v>
      </c>
      <c r="V1420" s="54">
        <v>20</v>
      </c>
      <c r="W1420" s="3">
        <v>44.6</v>
      </c>
      <c r="X1420" s="3">
        <v>2022</v>
      </c>
      <c r="Y1420" s="3">
        <v>3</v>
      </c>
      <c r="Z1420" s="54">
        <v>45.6</v>
      </c>
      <c r="AA1420" s="54">
        <v>1990</v>
      </c>
      <c r="AB1420" s="54">
        <v>11</v>
      </c>
      <c r="AC1420" s="3">
        <v>31.1</v>
      </c>
      <c r="AD1420" s="3">
        <v>1989</v>
      </c>
      <c r="AE1420" s="3">
        <v>10</v>
      </c>
      <c r="AF1420" s="54">
        <v>31.2</v>
      </c>
      <c r="AG1420" s="54">
        <v>2011</v>
      </c>
      <c r="AH1420" s="54">
        <v>24</v>
      </c>
      <c r="AI1420" s="3">
        <v>52.9</v>
      </c>
      <c r="AJ1420" s="3">
        <v>1984</v>
      </c>
      <c r="AK1420" s="3">
        <v>19</v>
      </c>
      <c r="AL1420" s="54">
        <v>45.9</v>
      </c>
      <c r="AM1420" s="54">
        <v>2011</v>
      </c>
      <c r="AN1420" s="54">
        <v>6</v>
      </c>
      <c r="AO1420" s="3">
        <v>56.5</v>
      </c>
      <c r="AP1420" s="3">
        <v>2017</v>
      </c>
      <c r="AQ1420" s="3">
        <v>1</v>
      </c>
    </row>
    <row r="1421" spans="1:43" x14ac:dyDescent="0.25">
      <c r="A1421" s="3">
        <v>47020010</v>
      </c>
      <c r="B1421" s="3" t="s">
        <v>4015</v>
      </c>
      <c r="C1421" s="3">
        <v>0.27927777799999998</v>
      </c>
      <c r="D1421" s="3">
        <v>-76.927250000000001</v>
      </c>
      <c r="E1421" s="3">
        <v>500</v>
      </c>
      <c r="F1421" s="3" t="s">
        <v>4016</v>
      </c>
      <c r="G1421" s="3" t="s">
        <v>625</v>
      </c>
      <c r="H1421" s="54">
        <v>145</v>
      </c>
      <c r="I1421" s="54">
        <v>2023</v>
      </c>
      <c r="J1421" s="54">
        <v>10</v>
      </c>
      <c r="K1421" s="3">
        <v>214.8</v>
      </c>
      <c r="L1421" s="3">
        <v>1999</v>
      </c>
      <c r="M1421" s="3">
        <v>6</v>
      </c>
      <c r="N1421" s="54">
        <v>202.8</v>
      </c>
      <c r="O1421" s="54">
        <v>1986</v>
      </c>
      <c r="P1421" s="54">
        <v>8</v>
      </c>
      <c r="Q1421" s="3">
        <v>201</v>
      </c>
      <c r="R1421" s="3">
        <v>1983</v>
      </c>
      <c r="S1421" s="3">
        <v>11</v>
      </c>
      <c r="T1421" s="54">
        <v>171.5</v>
      </c>
      <c r="U1421" s="54">
        <v>2020</v>
      </c>
      <c r="V1421" s="54">
        <v>11</v>
      </c>
      <c r="W1421" s="3">
        <v>289.7</v>
      </c>
      <c r="X1421" s="3">
        <v>2007</v>
      </c>
      <c r="Y1421" s="3">
        <v>28</v>
      </c>
      <c r="Z1421" s="54">
        <v>246.5</v>
      </c>
      <c r="AA1421" s="54">
        <v>2007</v>
      </c>
      <c r="AB1421" s="54">
        <v>6</v>
      </c>
      <c r="AC1421" s="3">
        <v>121</v>
      </c>
      <c r="AD1421" s="3">
        <v>1989</v>
      </c>
      <c r="AE1421" s="3">
        <v>9</v>
      </c>
      <c r="AF1421" s="54">
        <v>108.7</v>
      </c>
      <c r="AG1421" s="54">
        <v>2008</v>
      </c>
      <c r="AH1421" s="54">
        <v>21</v>
      </c>
      <c r="AI1421" s="3">
        <v>135.69999999999999</v>
      </c>
      <c r="AJ1421" s="3">
        <v>2013</v>
      </c>
      <c r="AK1421" s="3">
        <v>16</v>
      </c>
      <c r="AL1421" s="54">
        <v>135</v>
      </c>
      <c r="AM1421" s="54">
        <v>1998</v>
      </c>
      <c r="AN1421" s="54">
        <v>8</v>
      </c>
      <c r="AO1421" s="3">
        <v>150</v>
      </c>
      <c r="AP1421" s="3">
        <v>1982</v>
      </c>
      <c r="AQ1421" s="3">
        <v>31</v>
      </c>
    </row>
    <row r="1422" spans="1:43" x14ac:dyDescent="0.25">
      <c r="A1422" s="3">
        <v>47020020</v>
      </c>
      <c r="B1422" s="3" t="s">
        <v>4017</v>
      </c>
      <c r="C1422" s="3">
        <v>0.476972222</v>
      </c>
      <c r="D1422" s="3">
        <v>-77.099722220000004</v>
      </c>
      <c r="E1422" s="3">
        <v>500</v>
      </c>
      <c r="F1422" s="3" t="s">
        <v>4018</v>
      </c>
      <c r="G1422" s="3" t="s">
        <v>625</v>
      </c>
      <c r="H1422" s="54">
        <v>137</v>
      </c>
      <c r="I1422" s="54">
        <v>2014</v>
      </c>
      <c r="J1422" s="54">
        <v>26</v>
      </c>
      <c r="K1422" s="3">
        <v>149</v>
      </c>
      <c r="L1422" s="3">
        <v>2018</v>
      </c>
      <c r="M1422" s="3">
        <v>6</v>
      </c>
      <c r="N1422" s="54">
        <v>193</v>
      </c>
      <c r="O1422" s="54">
        <v>2019</v>
      </c>
      <c r="P1422" s="54">
        <v>10</v>
      </c>
      <c r="Q1422" s="3">
        <v>165</v>
      </c>
      <c r="R1422" s="3">
        <v>2019</v>
      </c>
      <c r="S1422" s="3">
        <v>13</v>
      </c>
      <c r="T1422" s="54">
        <v>170</v>
      </c>
      <c r="U1422" s="54">
        <v>2015</v>
      </c>
      <c r="V1422" s="54">
        <v>2</v>
      </c>
      <c r="W1422" s="3">
        <v>165</v>
      </c>
      <c r="X1422" s="3">
        <v>2017</v>
      </c>
      <c r="Y1422" s="3">
        <v>27</v>
      </c>
      <c r="Z1422" s="54">
        <v>328</v>
      </c>
      <c r="AA1422" s="54">
        <v>2022</v>
      </c>
      <c r="AB1422" s="54">
        <v>5</v>
      </c>
      <c r="AC1422" s="3">
        <v>165</v>
      </c>
      <c r="AD1422" s="3">
        <v>2017</v>
      </c>
      <c r="AE1422" s="3">
        <v>4</v>
      </c>
      <c r="AF1422" s="54">
        <v>230</v>
      </c>
      <c r="AG1422" s="54">
        <v>2022</v>
      </c>
      <c r="AH1422" s="54">
        <v>15</v>
      </c>
      <c r="AI1422" s="3">
        <v>148</v>
      </c>
      <c r="AJ1422" s="3">
        <v>2022</v>
      </c>
      <c r="AK1422" s="3">
        <v>1</v>
      </c>
      <c r="AL1422" s="54">
        <v>165</v>
      </c>
      <c r="AM1422" s="54">
        <v>2017</v>
      </c>
      <c r="AN1422" s="54">
        <v>18</v>
      </c>
      <c r="AO1422" s="3">
        <v>133</v>
      </c>
      <c r="AP1422" s="3">
        <v>1981</v>
      </c>
      <c r="AQ1422" s="3">
        <v>28</v>
      </c>
    </row>
    <row r="1423" spans="1:43" x14ac:dyDescent="0.25">
      <c r="A1423" s="3">
        <v>47030010</v>
      </c>
      <c r="B1423" s="3" t="s">
        <v>4019</v>
      </c>
      <c r="C1423" s="3">
        <v>0.395416667</v>
      </c>
      <c r="D1423" s="3">
        <v>-76.336138890000001</v>
      </c>
      <c r="E1423" s="3">
        <v>200</v>
      </c>
      <c r="F1423" s="3" t="s">
        <v>641</v>
      </c>
      <c r="G1423" s="3" t="s">
        <v>625</v>
      </c>
      <c r="H1423" s="54">
        <v>133</v>
      </c>
      <c r="I1423" s="54">
        <v>1982</v>
      </c>
      <c r="J1423" s="54">
        <v>3</v>
      </c>
      <c r="K1423" s="3">
        <v>180</v>
      </c>
      <c r="L1423" s="3">
        <v>1992</v>
      </c>
      <c r="M1423" s="3">
        <v>24</v>
      </c>
      <c r="N1423" s="54">
        <v>97.8</v>
      </c>
      <c r="O1423" s="54">
        <v>1987</v>
      </c>
      <c r="P1423" s="54">
        <v>21</v>
      </c>
      <c r="Q1423" s="3">
        <v>150</v>
      </c>
      <c r="R1423" s="3">
        <v>2006</v>
      </c>
      <c r="S1423" s="3">
        <v>27</v>
      </c>
      <c r="T1423" s="54">
        <v>115</v>
      </c>
      <c r="U1423" s="54">
        <v>2009</v>
      </c>
      <c r="V1423" s="54">
        <v>19</v>
      </c>
      <c r="W1423" s="3">
        <v>135</v>
      </c>
      <c r="X1423" s="3">
        <v>2011</v>
      </c>
      <c r="Y1423" s="3">
        <v>23</v>
      </c>
      <c r="Z1423" s="54">
        <v>137</v>
      </c>
      <c r="AA1423" s="54">
        <v>2023</v>
      </c>
      <c r="AB1423" s="54">
        <v>27</v>
      </c>
      <c r="AC1423" s="3">
        <v>135</v>
      </c>
      <c r="AD1423" s="3">
        <v>2012</v>
      </c>
      <c r="AE1423" s="3">
        <v>13</v>
      </c>
      <c r="AF1423" s="54">
        <v>102</v>
      </c>
      <c r="AG1423" s="54">
        <v>2021</v>
      </c>
      <c r="AH1423" s="54">
        <v>5</v>
      </c>
      <c r="AI1423" s="3">
        <v>137</v>
      </c>
      <c r="AJ1423" s="3">
        <v>2022</v>
      </c>
      <c r="AK1423" s="3">
        <v>9</v>
      </c>
      <c r="AL1423" s="54">
        <v>110</v>
      </c>
      <c r="AM1423" s="54">
        <v>2011</v>
      </c>
      <c r="AN1423" s="54">
        <v>8</v>
      </c>
      <c r="AO1423" s="3">
        <v>100</v>
      </c>
      <c r="AP1423" s="3">
        <v>2023</v>
      </c>
      <c r="AQ1423" s="3">
        <v>21</v>
      </c>
    </row>
    <row r="1424" spans="1:43" x14ac:dyDescent="0.25">
      <c r="A1424" s="3">
        <v>47030020</v>
      </c>
      <c r="B1424" s="3" t="s">
        <v>4020</v>
      </c>
      <c r="C1424" s="3">
        <v>4.6944444000000002E-2</v>
      </c>
      <c r="D1424" s="3">
        <v>-75.629722220000005</v>
      </c>
      <c r="E1424" s="3">
        <v>195</v>
      </c>
      <c r="F1424" s="3" t="s">
        <v>638</v>
      </c>
      <c r="G1424" s="3" t="s">
        <v>625</v>
      </c>
      <c r="H1424" s="54">
        <v>140</v>
      </c>
      <c r="I1424" s="54">
        <v>2019</v>
      </c>
      <c r="J1424" s="54">
        <v>30</v>
      </c>
      <c r="K1424" s="3">
        <v>104</v>
      </c>
      <c r="L1424" s="3">
        <v>2006</v>
      </c>
      <c r="M1424" s="3">
        <v>1</v>
      </c>
      <c r="N1424" s="54">
        <v>130</v>
      </c>
      <c r="O1424" s="54">
        <v>2018</v>
      </c>
      <c r="P1424" s="54">
        <v>21</v>
      </c>
      <c r="Q1424" s="3">
        <v>110</v>
      </c>
      <c r="R1424" s="3">
        <v>2017</v>
      </c>
      <c r="S1424" s="3">
        <v>13</v>
      </c>
      <c r="T1424" s="54">
        <v>133</v>
      </c>
      <c r="U1424" s="54">
        <v>2022</v>
      </c>
      <c r="V1424" s="54">
        <v>7</v>
      </c>
      <c r="W1424" s="3">
        <v>97</v>
      </c>
      <c r="X1424" s="3">
        <v>2017</v>
      </c>
      <c r="Y1424" s="3">
        <v>1</v>
      </c>
      <c r="Z1424" s="54">
        <v>115</v>
      </c>
      <c r="AA1424" s="54">
        <v>2008</v>
      </c>
      <c r="AB1424" s="54">
        <v>25</v>
      </c>
      <c r="AC1424" s="3">
        <v>93</v>
      </c>
      <c r="AD1424" s="3">
        <v>2017</v>
      </c>
      <c r="AE1424" s="3">
        <v>7</v>
      </c>
      <c r="AF1424" s="54">
        <v>120</v>
      </c>
      <c r="AG1424" s="54">
        <v>1992</v>
      </c>
      <c r="AH1424" s="54">
        <v>12</v>
      </c>
      <c r="AI1424" s="3">
        <v>109</v>
      </c>
      <c r="AJ1424" s="3">
        <v>2006</v>
      </c>
      <c r="AK1424" s="3">
        <v>10</v>
      </c>
      <c r="AL1424" s="54">
        <v>140</v>
      </c>
      <c r="AM1424" s="54">
        <v>2018</v>
      </c>
      <c r="AN1424" s="54">
        <v>19</v>
      </c>
      <c r="AO1424" s="3">
        <v>119</v>
      </c>
      <c r="AP1424" s="3">
        <v>2017</v>
      </c>
      <c r="AQ1424" s="3">
        <v>11</v>
      </c>
    </row>
    <row r="1425" spans="1:43" x14ac:dyDescent="0.25">
      <c r="A1425" s="3">
        <v>47030030</v>
      </c>
      <c r="B1425" s="3" t="s">
        <v>4021</v>
      </c>
      <c r="C1425" s="3">
        <v>0.33811111100000002</v>
      </c>
      <c r="D1425" s="3">
        <v>-76.078249999999997</v>
      </c>
      <c r="E1425" s="3">
        <v>195</v>
      </c>
      <c r="F1425" s="3" t="s">
        <v>638</v>
      </c>
      <c r="G1425" s="3" t="s">
        <v>625</v>
      </c>
      <c r="H1425" s="54">
        <v>150</v>
      </c>
      <c r="I1425" s="54">
        <v>1993</v>
      </c>
      <c r="J1425" s="54">
        <v>12</v>
      </c>
      <c r="K1425" s="3">
        <v>160</v>
      </c>
      <c r="L1425" s="3">
        <v>2005</v>
      </c>
      <c r="M1425" s="3">
        <v>9</v>
      </c>
      <c r="N1425" s="54">
        <v>130.19999999999999</v>
      </c>
      <c r="O1425" s="54">
        <v>1993</v>
      </c>
      <c r="P1425" s="54">
        <v>19</v>
      </c>
      <c r="Q1425" s="3">
        <v>130</v>
      </c>
      <c r="R1425" s="3">
        <v>2004</v>
      </c>
      <c r="S1425" s="3">
        <v>18</v>
      </c>
      <c r="T1425" s="54">
        <v>115</v>
      </c>
      <c r="U1425" s="54">
        <v>2002</v>
      </c>
      <c r="V1425" s="54">
        <v>6</v>
      </c>
      <c r="W1425" s="3">
        <v>182</v>
      </c>
      <c r="X1425" s="3">
        <v>2018</v>
      </c>
      <c r="Y1425" s="3">
        <v>11</v>
      </c>
      <c r="Z1425" s="54">
        <v>140</v>
      </c>
      <c r="AA1425" s="54">
        <v>2014</v>
      </c>
      <c r="AB1425" s="54">
        <v>18</v>
      </c>
      <c r="AC1425" s="3">
        <v>134</v>
      </c>
      <c r="AD1425" s="3">
        <v>2008</v>
      </c>
      <c r="AE1425" s="3">
        <v>28</v>
      </c>
      <c r="AF1425" s="54">
        <v>110</v>
      </c>
      <c r="AG1425" s="54">
        <v>2011</v>
      </c>
      <c r="AH1425" s="54">
        <v>11</v>
      </c>
      <c r="AI1425" s="3">
        <v>130</v>
      </c>
      <c r="AJ1425" s="3">
        <v>2011</v>
      </c>
      <c r="AK1425" s="3">
        <v>1</v>
      </c>
      <c r="AL1425" s="54">
        <v>118</v>
      </c>
      <c r="AM1425" s="54">
        <v>1987</v>
      </c>
      <c r="AN1425" s="54">
        <v>29</v>
      </c>
      <c r="AO1425" s="3">
        <v>115</v>
      </c>
      <c r="AP1425" s="3">
        <v>2004</v>
      </c>
      <c r="AQ1425" s="3">
        <v>13</v>
      </c>
    </row>
    <row r="1426" spans="1:43" x14ac:dyDescent="0.25">
      <c r="A1426" s="3">
        <v>47035020</v>
      </c>
      <c r="B1426" s="3" t="s">
        <v>4022</v>
      </c>
      <c r="C1426" s="3">
        <v>0.132861111</v>
      </c>
      <c r="D1426" s="3">
        <v>-75.851111110000005</v>
      </c>
      <c r="E1426" s="3">
        <v>190</v>
      </c>
      <c r="F1426" s="3" t="s">
        <v>638</v>
      </c>
      <c r="G1426" s="3" t="s">
        <v>625</v>
      </c>
      <c r="H1426" s="54">
        <v>96.1</v>
      </c>
      <c r="I1426" s="54">
        <v>2017</v>
      </c>
      <c r="J1426" s="54">
        <v>26</v>
      </c>
      <c r="K1426" s="3">
        <v>86.1</v>
      </c>
      <c r="L1426" s="3">
        <v>2011</v>
      </c>
      <c r="M1426" s="3">
        <v>14</v>
      </c>
      <c r="N1426" s="54">
        <v>105.2</v>
      </c>
      <c r="O1426" s="54">
        <v>2016</v>
      </c>
      <c r="P1426" s="54">
        <v>29</v>
      </c>
      <c r="Q1426" s="3">
        <v>88</v>
      </c>
      <c r="R1426" s="3">
        <v>2018</v>
      </c>
      <c r="S1426" s="3">
        <v>13</v>
      </c>
      <c r="T1426" s="54">
        <v>100</v>
      </c>
      <c r="U1426" s="54">
        <v>1991</v>
      </c>
      <c r="V1426" s="54">
        <v>6</v>
      </c>
      <c r="W1426" s="3">
        <v>96.2</v>
      </c>
      <c r="X1426" s="3">
        <v>2019</v>
      </c>
      <c r="Y1426" s="3">
        <v>17</v>
      </c>
      <c r="Z1426" s="54">
        <v>102.3</v>
      </c>
      <c r="AA1426" s="54">
        <v>2006</v>
      </c>
      <c r="AB1426" s="54">
        <v>27</v>
      </c>
      <c r="AC1426" s="3">
        <v>78</v>
      </c>
      <c r="AD1426" s="3">
        <v>2001</v>
      </c>
      <c r="AE1426" s="3">
        <v>20</v>
      </c>
      <c r="AF1426" s="54">
        <v>90.9</v>
      </c>
      <c r="AG1426" s="54">
        <v>1990</v>
      </c>
      <c r="AH1426" s="54">
        <v>14</v>
      </c>
      <c r="AI1426" s="3">
        <v>97.5</v>
      </c>
      <c r="AJ1426" s="3">
        <v>2016</v>
      </c>
      <c r="AK1426" s="3">
        <v>28</v>
      </c>
      <c r="AL1426" s="54">
        <v>111.6</v>
      </c>
      <c r="AM1426" s="54">
        <v>2006</v>
      </c>
      <c r="AN1426" s="54">
        <v>8</v>
      </c>
      <c r="AO1426" s="3">
        <v>110.1</v>
      </c>
      <c r="AP1426" s="3">
        <v>2009</v>
      </c>
      <c r="AQ1426" s="3">
        <v>18</v>
      </c>
    </row>
    <row r="1427" spans="1:43" x14ac:dyDescent="0.25">
      <c r="A1427" s="3">
        <v>47040020</v>
      </c>
      <c r="B1427" s="3" t="s">
        <v>4023</v>
      </c>
      <c r="C1427" s="3">
        <v>-0.55916666699999995</v>
      </c>
      <c r="D1427" s="3">
        <v>-74.386666667</v>
      </c>
      <c r="E1427" s="3">
        <v>140</v>
      </c>
      <c r="F1427" s="3" t="s">
        <v>1223</v>
      </c>
      <c r="G1427" s="3" t="s">
        <v>98</v>
      </c>
      <c r="H1427" s="54">
        <v>135</v>
      </c>
      <c r="I1427" s="54">
        <v>2018</v>
      </c>
      <c r="J1427" s="54">
        <v>22</v>
      </c>
      <c r="K1427" s="3">
        <v>135</v>
      </c>
      <c r="L1427" s="3">
        <v>2016</v>
      </c>
      <c r="M1427" s="3">
        <v>6</v>
      </c>
      <c r="N1427" s="54">
        <v>103.1</v>
      </c>
      <c r="O1427" s="54">
        <v>2007</v>
      </c>
      <c r="P1427" s="54">
        <v>19</v>
      </c>
      <c r="Q1427" s="3">
        <v>135</v>
      </c>
      <c r="R1427" s="3">
        <v>2019</v>
      </c>
      <c r="S1427" s="3">
        <v>11</v>
      </c>
      <c r="T1427" s="54">
        <v>195</v>
      </c>
      <c r="U1427" s="54">
        <v>2020</v>
      </c>
      <c r="V1427" s="54">
        <v>8</v>
      </c>
      <c r="W1427" s="3">
        <v>195</v>
      </c>
      <c r="X1427" s="3">
        <v>2019</v>
      </c>
      <c r="Y1427" s="3">
        <v>22</v>
      </c>
      <c r="Z1427" s="54">
        <v>120</v>
      </c>
      <c r="AA1427" s="54">
        <v>2016</v>
      </c>
      <c r="AB1427" s="54">
        <v>13</v>
      </c>
      <c r="AC1427" s="3">
        <v>122</v>
      </c>
      <c r="AD1427" s="3">
        <v>2023</v>
      </c>
      <c r="AE1427" s="3">
        <v>21</v>
      </c>
      <c r="AF1427" s="54">
        <v>100.4</v>
      </c>
      <c r="AG1427" s="54">
        <v>2000</v>
      </c>
      <c r="AH1427" s="54">
        <v>7</v>
      </c>
      <c r="AI1427" s="3">
        <v>145</v>
      </c>
      <c r="AJ1427" s="3">
        <v>2011</v>
      </c>
      <c r="AK1427" s="3">
        <v>27</v>
      </c>
      <c r="AL1427" s="54">
        <v>101.3</v>
      </c>
      <c r="AM1427" s="54">
        <v>2002</v>
      </c>
      <c r="AN1427" s="54">
        <v>6</v>
      </c>
      <c r="AO1427" s="3">
        <v>140</v>
      </c>
      <c r="AP1427" s="3">
        <v>2017</v>
      </c>
      <c r="AQ1427" s="3">
        <v>4</v>
      </c>
    </row>
    <row r="1428" spans="1:43" x14ac:dyDescent="0.25">
      <c r="A1428" s="3">
        <v>47040040</v>
      </c>
      <c r="B1428" s="3" t="s">
        <v>4024</v>
      </c>
      <c r="C1428" s="3">
        <v>-1.2589444439999999</v>
      </c>
      <c r="D1428" s="3">
        <v>-73.618944440000007</v>
      </c>
      <c r="E1428" s="3">
        <v>130</v>
      </c>
      <c r="F1428" s="3" t="s">
        <v>1223</v>
      </c>
      <c r="G1428" s="3" t="s">
        <v>98</v>
      </c>
      <c r="H1428" s="54">
        <v>116</v>
      </c>
      <c r="I1428" s="54">
        <v>1999</v>
      </c>
      <c r="J1428" s="54">
        <v>25</v>
      </c>
      <c r="K1428" s="3">
        <v>112</v>
      </c>
      <c r="L1428" s="3">
        <v>1991</v>
      </c>
      <c r="M1428" s="3">
        <v>9</v>
      </c>
      <c r="N1428" s="54">
        <v>144</v>
      </c>
      <c r="O1428" s="54">
        <v>2005</v>
      </c>
      <c r="P1428" s="54">
        <v>4</v>
      </c>
      <c r="Q1428" s="3">
        <v>145</v>
      </c>
      <c r="R1428" s="3">
        <v>1998</v>
      </c>
      <c r="S1428" s="3">
        <v>3</v>
      </c>
      <c r="T1428" s="54">
        <v>111</v>
      </c>
      <c r="U1428" s="54">
        <v>2001</v>
      </c>
      <c r="V1428" s="54">
        <v>3</v>
      </c>
      <c r="W1428" s="3">
        <v>135</v>
      </c>
      <c r="X1428" s="3">
        <v>2021</v>
      </c>
      <c r="Y1428" s="3">
        <v>15</v>
      </c>
      <c r="Z1428" s="54">
        <v>140</v>
      </c>
      <c r="AA1428" s="54">
        <v>1987</v>
      </c>
      <c r="AB1428" s="54">
        <v>4</v>
      </c>
      <c r="AC1428" s="3">
        <v>98.6</v>
      </c>
      <c r="AD1428" s="3">
        <v>2010</v>
      </c>
      <c r="AE1428" s="3">
        <v>13</v>
      </c>
      <c r="AF1428" s="54">
        <v>132</v>
      </c>
      <c r="AG1428" s="54">
        <v>2005</v>
      </c>
      <c r="AH1428" s="54">
        <v>13</v>
      </c>
      <c r="AI1428" s="3">
        <v>116</v>
      </c>
      <c r="AJ1428" s="3">
        <v>2002</v>
      </c>
      <c r="AK1428" s="3">
        <v>16</v>
      </c>
      <c r="AL1428" s="54">
        <v>130</v>
      </c>
      <c r="AM1428" s="54">
        <v>2015</v>
      </c>
      <c r="AN1428" s="54">
        <v>15</v>
      </c>
      <c r="AO1428" s="3">
        <v>109</v>
      </c>
      <c r="AP1428" s="3">
        <v>2005</v>
      </c>
      <c r="AQ1428" s="3">
        <v>24</v>
      </c>
    </row>
    <row r="1429" spans="1:43" x14ac:dyDescent="0.25">
      <c r="A1429" s="3">
        <v>47040050</v>
      </c>
      <c r="B1429" s="3" t="s">
        <v>4025</v>
      </c>
      <c r="C1429" s="3">
        <v>-1.6106944439999999</v>
      </c>
      <c r="D1429" s="3">
        <v>-73.484833330000001</v>
      </c>
      <c r="E1429" s="3">
        <v>125</v>
      </c>
      <c r="F1429" s="3" t="s">
        <v>723</v>
      </c>
      <c r="G1429" s="3" t="s">
        <v>98</v>
      </c>
      <c r="H1429" s="54">
        <v>135</v>
      </c>
      <c r="I1429" s="54">
        <v>1989</v>
      </c>
      <c r="J1429" s="54">
        <v>4</v>
      </c>
      <c r="K1429" s="3">
        <v>137</v>
      </c>
      <c r="L1429" s="3">
        <v>2022</v>
      </c>
      <c r="M1429" s="3">
        <v>26</v>
      </c>
      <c r="N1429" s="54">
        <v>112</v>
      </c>
      <c r="O1429" s="54">
        <v>2006</v>
      </c>
      <c r="P1429" s="54">
        <v>5</v>
      </c>
      <c r="Q1429" s="3">
        <v>148</v>
      </c>
      <c r="R1429" s="3">
        <v>2008</v>
      </c>
      <c r="S1429" s="3">
        <v>24</v>
      </c>
      <c r="T1429" s="54">
        <v>111</v>
      </c>
      <c r="U1429" s="54">
        <v>2021</v>
      </c>
      <c r="V1429" s="54">
        <v>30</v>
      </c>
      <c r="W1429" s="3">
        <v>140</v>
      </c>
      <c r="X1429" s="3">
        <v>2019</v>
      </c>
      <c r="Y1429" s="3">
        <v>4</v>
      </c>
      <c r="Z1429" s="54">
        <v>135</v>
      </c>
      <c r="AA1429" s="54">
        <v>1986</v>
      </c>
      <c r="AB1429" s="54">
        <v>7</v>
      </c>
      <c r="AC1429" s="3">
        <v>125</v>
      </c>
      <c r="AD1429" s="3">
        <v>1989</v>
      </c>
      <c r="AE1429" s="3">
        <v>9</v>
      </c>
      <c r="AF1429" s="54">
        <v>96.1</v>
      </c>
      <c r="AG1429" s="54">
        <v>1997</v>
      </c>
      <c r="AH1429" s="54">
        <v>8</v>
      </c>
      <c r="AI1429" s="3">
        <v>106</v>
      </c>
      <c r="AJ1429" s="3">
        <v>2009</v>
      </c>
      <c r="AK1429" s="3">
        <v>8</v>
      </c>
      <c r="AL1429" s="54">
        <v>192</v>
      </c>
      <c r="AM1429" s="54">
        <v>1993</v>
      </c>
      <c r="AN1429" s="54">
        <v>12</v>
      </c>
      <c r="AO1429" s="3">
        <v>117</v>
      </c>
      <c r="AP1429" s="3">
        <v>2021</v>
      </c>
      <c r="AQ1429" s="3">
        <v>18</v>
      </c>
    </row>
    <row r="1430" spans="1:43" x14ac:dyDescent="0.25">
      <c r="A1430" s="3">
        <v>47045010</v>
      </c>
      <c r="B1430" s="3" t="s">
        <v>4026</v>
      </c>
      <c r="C1430" s="3">
        <v>-0.18061111099999999</v>
      </c>
      <c r="D1430" s="3">
        <v>-74.776277780000001</v>
      </c>
      <c r="E1430" s="3">
        <v>147</v>
      </c>
      <c r="F1430" s="3" t="s">
        <v>638</v>
      </c>
      <c r="G1430" s="3" t="s">
        <v>625</v>
      </c>
      <c r="H1430" s="54">
        <v>90</v>
      </c>
      <c r="I1430" s="54">
        <v>2017</v>
      </c>
      <c r="J1430" s="54">
        <v>26</v>
      </c>
      <c r="K1430" s="3">
        <v>118.8</v>
      </c>
      <c r="L1430" s="3">
        <v>2009</v>
      </c>
      <c r="M1430" s="3">
        <v>18</v>
      </c>
      <c r="N1430" s="54">
        <v>120.5</v>
      </c>
      <c r="O1430" s="54">
        <v>2021</v>
      </c>
      <c r="P1430" s="54">
        <v>10</v>
      </c>
      <c r="Q1430" s="3">
        <v>119.8</v>
      </c>
      <c r="R1430" s="3">
        <v>2022</v>
      </c>
      <c r="S1430" s="3">
        <v>27</v>
      </c>
      <c r="T1430" s="54">
        <v>119.5</v>
      </c>
      <c r="U1430" s="54">
        <v>2021</v>
      </c>
      <c r="V1430" s="54">
        <v>7</v>
      </c>
      <c r="W1430" s="3">
        <v>151.30000000000001</v>
      </c>
      <c r="X1430" s="3">
        <v>1976</v>
      </c>
      <c r="Y1430" s="3">
        <v>9</v>
      </c>
      <c r="Z1430" s="54">
        <v>127</v>
      </c>
      <c r="AA1430" s="54">
        <v>1976</v>
      </c>
      <c r="AB1430" s="54">
        <v>17</v>
      </c>
      <c r="AC1430" s="3">
        <v>83.2</v>
      </c>
      <c r="AD1430" s="3">
        <v>2018</v>
      </c>
      <c r="AE1430" s="3">
        <v>3</v>
      </c>
      <c r="AF1430" s="54">
        <v>136.19999999999999</v>
      </c>
      <c r="AG1430" s="54">
        <v>1980</v>
      </c>
      <c r="AH1430" s="54">
        <v>22</v>
      </c>
      <c r="AI1430" s="3">
        <v>130.4</v>
      </c>
      <c r="AJ1430" s="3">
        <v>1979</v>
      </c>
      <c r="AK1430" s="3">
        <v>16</v>
      </c>
      <c r="AL1430" s="54">
        <v>131.6</v>
      </c>
      <c r="AM1430" s="54">
        <v>1979</v>
      </c>
      <c r="AN1430" s="54">
        <v>10</v>
      </c>
      <c r="AO1430" s="3">
        <v>78.3</v>
      </c>
      <c r="AP1430" s="3">
        <v>1993</v>
      </c>
      <c r="AQ1430" s="3">
        <v>9</v>
      </c>
    </row>
    <row r="1431" spans="1:43" x14ac:dyDescent="0.25">
      <c r="A1431" s="3">
        <v>47047020</v>
      </c>
      <c r="B1431" s="3" t="s">
        <v>4027</v>
      </c>
      <c r="C1431" s="3">
        <v>-1.0495000000000001</v>
      </c>
      <c r="D1431" s="3">
        <v>-74.0685</v>
      </c>
      <c r="E1431" s="3">
        <v>135</v>
      </c>
      <c r="F1431" s="3" t="s">
        <v>1223</v>
      </c>
      <c r="G1431" s="3" t="s">
        <v>98</v>
      </c>
      <c r="H1431" s="54">
        <v>115</v>
      </c>
      <c r="I1431" s="54">
        <v>2009</v>
      </c>
      <c r="J1431" s="54">
        <v>2</v>
      </c>
      <c r="K1431" s="3">
        <v>140</v>
      </c>
      <c r="L1431" s="3">
        <v>1990</v>
      </c>
      <c r="M1431" s="3">
        <v>8</v>
      </c>
      <c r="N1431" s="54">
        <v>150</v>
      </c>
      <c r="O1431" s="54">
        <v>2000</v>
      </c>
      <c r="P1431" s="54">
        <v>21</v>
      </c>
      <c r="Q1431" s="3">
        <v>117</v>
      </c>
      <c r="R1431" s="3">
        <v>2015</v>
      </c>
      <c r="S1431" s="3">
        <v>25</v>
      </c>
      <c r="T1431" s="54">
        <v>150</v>
      </c>
      <c r="U1431" s="54">
        <v>1999</v>
      </c>
      <c r="V1431" s="54">
        <v>25</v>
      </c>
      <c r="W1431" s="3">
        <v>135</v>
      </c>
      <c r="X1431" s="3">
        <v>2000</v>
      </c>
      <c r="Y1431" s="3">
        <v>25</v>
      </c>
      <c r="Z1431" s="54">
        <v>135</v>
      </c>
      <c r="AA1431" s="54">
        <v>2015</v>
      </c>
      <c r="AB1431" s="54">
        <v>4</v>
      </c>
      <c r="AC1431" s="3">
        <v>132</v>
      </c>
      <c r="AD1431" s="3">
        <v>2008</v>
      </c>
      <c r="AE1431" s="3">
        <v>1</v>
      </c>
      <c r="AF1431" s="54">
        <v>136</v>
      </c>
      <c r="AG1431" s="54">
        <v>2004</v>
      </c>
      <c r="AH1431" s="54">
        <v>12</v>
      </c>
      <c r="AI1431" s="3">
        <v>133</v>
      </c>
      <c r="AJ1431" s="3">
        <v>1989</v>
      </c>
      <c r="AK1431" s="3">
        <v>4</v>
      </c>
      <c r="AL1431" s="54">
        <v>130</v>
      </c>
      <c r="AM1431" s="54">
        <v>1999</v>
      </c>
      <c r="AN1431" s="54">
        <v>21</v>
      </c>
      <c r="AO1431" s="3">
        <v>107</v>
      </c>
      <c r="AP1431" s="3">
        <v>2020</v>
      </c>
      <c r="AQ1431" s="3">
        <v>8</v>
      </c>
    </row>
    <row r="1432" spans="1:43" x14ac:dyDescent="0.25">
      <c r="A1432" s="3">
        <v>47060010</v>
      </c>
      <c r="B1432" s="3" t="s">
        <v>4028</v>
      </c>
      <c r="C1432" s="3">
        <v>-1.74851</v>
      </c>
      <c r="D1432" s="3">
        <v>-73.205166667</v>
      </c>
      <c r="E1432" s="3">
        <v>120</v>
      </c>
      <c r="F1432" s="3" t="s">
        <v>723</v>
      </c>
      <c r="G1432" s="3" t="s">
        <v>98</v>
      </c>
      <c r="H1432" s="54">
        <v>114.3</v>
      </c>
      <c r="I1432" s="54">
        <v>2009</v>
      </c>
      <c r="J1432" s="54">
        <v>12</v>
      </c>
      <c r="K1432" s="3">
        <v>160</v>
      </c>
      <c r="L1432" s="3">
        <v>2022</v>
      </c>
      <c r="M1432" s="3">
        <v>26</v>
      </c>
      <c r="N1432" s="54">
        <v>125.1</v>
      </c>
      <c r="O1432" s="54">
        <v>2018</v>
      </c>
      <c r="P1432" s="54">
        <v>14</v>
      </c>
      <c r="Q1432" s="3">
        <v>157.9</v>
      </c>
      <c r="R1432" s="3">
        <v>2014</v>
      </c>
      <c r="S1432" s="3">
        <v>13</v>
      </c>
      <c r="T1432" s="54">
        <v>134.19999999999999</v>
      </c>
      <c r="U1432" s="54">
        <v>2014</v>
      </c>
      <c r="V1432" s="54">
        <v>20</v>
      </c>
      <c r="W1432" s="3">
        <v>115.9</v>
      </c>
      <c r="X1432" s="3">
        <v>2014</v>
      </c>
      <c r="Y1432" s="3">
        <v>5</v>
      </c>
      <c r="Z1432" s="54">
        <v>230</v>
      </c>
      <c r="AA1432" s="54">
        <v>2015</v>
      </c>
      <c r="AB1432" s="54">
        <v>4</v>
      </c>
      <c r="AC1432" s="3">
        <v>150</v>
      </c>
      <c r="AD1432" s="3">
        <v>1990</v>
      </c>
      <c r="AE1432" s="3">
        <v>10</v>
      </c>
      <c r="AF1432" s="54">
        <v>90.6</v>
      </c>
      <c r="AG1432" s="54">
        <v>2013</v>
      </c>
      <c r="AH1432" s="54">
        <v>4</v>
      </c>
      <c r="AI1432" s="3">
        <v>96.8</v>
      </c>
      <c r="AJ1432" s="3">
        <v>2019</v>
      </c>
      <c r="AK1432" s="3">
        <v>28</v>
      </c>
      <c r="AL1432" s="54">
        <v>129.69999999999999</v>
      </c>
      <c r="AM1432" s="54">
        <v>2018</v>
      </c>
      <c r="AN1432" s="54">
        <v>21</v>
      </c>
      <c r="AO1432" s="3">
        <v>140</v>
      </c>
      <c r="AP1432" s="3">
        <v>2019</v>
      </c>
      <c r="AQ1432" s="3">
        <v>14</v>
      </c>
    </row>
    <row r="1433" spans="1:43" x14ac:dyDescent="0.25">
      <c r="A1433" s="3">
        <v>47075010</v>
      </c>
      <c r="B1433" s="3" t="s">
        <v>4029</v>
      </c>
      <c r="C1433" s="3">
        <v>-1.4446111109999999</v>
      </c>
      <c r="D1433" s="3">
        <v>-72.789583332999996</v>
      </c>
      <c r="E1433" s="3">
        <v>160</v>
      </c>
      <c r="F1433" s="3" t="s">
        <v>1102</v>
      </c>
      <c r="G1433" s="3" t="s">
        <v>98</v>
      </c>
      <c r="H1433" s="54">
        <v>120</v>
      </c>
      <c r="I1433" s="54">
        <v>2019</v>
      </c>
      <c r="J1433" s="54">
        <v>21</v>
      </c>
      <c r="K1433" s="3">
        <v>82.2</v>
      </c>
      <c r="L1433" s="3">
        <v>2025</v>
      </c>
      <c r="M1433" s="3">
        <v>22</v>
      </c>
      <c r="N1433" s="54">
        <v>143.4</v>
      </c>
      <c r="O1433" s="54">
        <v>2007</v>
      </c>
      <c r="P1433" s="54">
        <v>7</v>
      </c>
      <c r="Q1433" s="3">
        <v>139.6</v>
      </c>
      <c r="R1433" s="3">
        <v>2014</v>
      </c>
      <c r="S1433" s="3">
        <v>3</v>
      </c>
      <c r="T1433" s="54">
        <v>161.30000000000001</v>
      </c>
      <c r="U1433" s="54">
        <v>2007</v>
      </c>
      <c r="V1433" s="54">
        <v>24</v>
      </c>
      <c r="W1433" s="3">
        <v>128.6</v>
      </c>
      <c r="X1433" s="3">
        <v>2022</v>
      </c>
      <c r="Y1433" s="3">
        <v>6</v>
      </c>
      <c r="Z1433" s="54">
        <v>138</v>
      </c>
      <c r="AA1433" s="54">
        <v>2020</v>
      </c>
      <c r="AB1433" s="54">
        <v>7</v>
      </c>
      <c r="AC1433" s="3">
        <v>110</v>
      </c>
      <c r="AD1433" s="3">
        <v>2025</v>
      </c>
      <c r="AE1433" s="3">
        <v>24</v>
      </c>
      <c r="AF1433" s="54">
        <v>83.8</v>
      </c>
      <c r="AG1433" s="54">
        <v>2007</v>
      </c>
      <c r="AH1433" s="54">
        <v>30</v>
      </c>
      <c r="AI1433" s="3">
        <v>113.3</v>
      </c>
      <c r="AJ1433" s="3">
        <v>2011</v>
      </c>
      <c r="AK1433" s="3">
        <v>26</v>
      </c>
      <c r="AL1433" s="54">
        <v>108</v>
      </c>
      <c r="AM1433" s="54">
        <v>2011</v>
      </c>
      <c r="AN1433" s="54">
        <v>12</v>
      </c>
      <c r="AO1433" s="3">
        <v>122</v>
      </c>
      <c r="AP1433" s="3">
        <v>2001</v>
      </c>
      <c r="AQ1433" s="3">
        <v>14</v>
      </c>
    </row>
    <row r="1434" spans="1:43" x14ac:dyDescent="0.25">
      <c r="A1434" s="3">
        <v>47087010</v>
      </c>
      <c r="B1434" s="3" t="s">
        <v>4030</v>
      </c>
      <c r="C1434" s="3">
        <v>-2.146888889</v>
      </c>
      <c r="D1434" s="3">
        <v>-71.752222219999993</v>
      </c>
      <c r="E1434" s="3">
        <v>115</v>
      </c>
      <c r="F1434" s="3" t="s">
        <v>1226</v>
      </c>
      <c r="G1434" s="3" t="s">
        <v>98</v>
      </c>
      <c r="H1434" s="54">
        <v>127</v>
      </c>
      <c r="I1434" s="54">
        <v>1999</v>
      </c>
      <c r="J1434" s="54">
        <v>24</v>
      </c>
      <c r="K1434" s="3">
        <v>148.30000000000001</v>
      </c>
      <c r="L1434" s="3">
        <v>2024</v>
      </c>
      <c r="M1434" s="3">
        <v>11</v>
      </c>
      <c r="N1434" s="54">
        <v>193.2</v>
      </c>
      <c r="O1434" s="54">
        <v>2022</v>
      </c>
      <c r="P1434" s="54">
        <v>8</v>
      </c>
      <c r="Q1434" s="3">
        <v>135</v>
      </c>
      <c r="R1434" s="3">
        <v>1989</v>
      </c>
      <c r="S1434" s="3">
        <v>24</v>
      </c>
      <c r="T1434" s="54">
        <v>122</v>
      </c>
      <c r="U1434" s="54">
        <v>2017</v>
      </c>
      <c r="V1434" s="54">
        <v>4</v>
      </c>
      <c r="W1434" s="3">
        <v>132.5</v>
      </c>
      <c r="X1434" s="3">
        <v>2022</v>
      </c>
      <c r="Y1434" s="3">
        <v>6</v>
      </c>
      <c r="Z1434" s="54">
        <v>200</v>
      </c>
      <c r="AA1434" s="54">
        <v>2022</v>
      </c>
      <c r="AB1434" s="54">
        <v>27</v>
      </c>
      <c r="AC1434" s="3">
        <v>93.7</v>
      </c>
      <c r="AD1434" s="3">
        <v>2023</v>
      </c>
      <c r="AE1434" s="3">
        <v>2</v>
      </c>
      <c r="AF1434" s="54">
        <v>132.1</v>
      </c>
      <c r="AG1434" s="54">
        <v>2021</v>
      </c>
      <c r="AH1434" s="54">
        <v>29</v>
      </c>
      <c r="AI1434" s="3">
        <v>115</v>
      </c>
      <c r="AJ1434" s="3">
        <v>2000</v>
      </c>
      <c r="AK1434" s="3">
        <v>21</v>
      </c>
      <c r="AL1434" s="54">
        <v>134.19999999999999</v>
      </c>
      <c r="AM1434" s="54">
        <v>2023</v>
      </c>
      <c r="AN1434" s="54">
        <v>12</v>
      </c>
      <c r="AO1434" s="3">
        <v>131.19999999999999</v>
      </c>
      <c r="AP1434" s="3">
        <v>2023</v>
      </c>
      <c r="AQ1434" s="3">
        <v>2</v>
      </c>
    </row>
    <row r="1435" spans="1:43" x14ac:dyDescent="0.25">
      <c r="A1435" s="3">
        <v>47100010</v>
      </c>
      <c r="B1435" s="3" t="s">
        <v>4031</v>
      </c>
      <c r="C1435" s="3">
        <v>-2.894722222</v>
      </c>
      <c r="D1435" s="3">
        <v>-69.735694444000004</v>
      </c>
      <c r="E1435" s="3">
        <v>100</v>
      </c>
      <c r="F1435" s="3" t="s">
        <v>1234</v>
      </c>
      <c r="G1435" s="3" t="s">
        <v>98</v>
      </c>
      <c r="H1435" s="54">
        <v>102.5</v>
      </c>
      <c r="I1435" s="54">
        <v>2021</v>
      </c>
      <c r="J1435" s="54">
        <v>31</v>
      </c>
      <c r="K1435" s="3">
        <v>180</v>
      </c>
      <c r="L1435" s="3">
        <v>1994</v>
      </c>
      <c r="M1435" s="3">
        <v>15</v>
      </c>
      <c r="N1435" s="54">
        <v>115</v>
      </c>
      <c r="O1435" s="54">
        <v>1994</v>
      </c>
      <c r="P1435" s="54">
        <v>29</v>
      </c>
      <c r="Q1435" s="3">
        <v>200</v>
      </c>
      <c r="R1435" s="3">
        <v>2015</v>
      </c>
      <c r="S1435" s="3">
        <v>11</v>
      </c>
      <c r="T1435" s="54">
        <v>120</v>
      </c>
      <c r="U1435" s="54">
        <v>1986</v>
      </c>
      <c r="V1435" s="54">
        <v>28</v>
      </c>
      <c r="W1435" s="3">
        <v>90</v>
      </c>
      <c r="X1435" s="3">
        <v>1988</v>
      </c>
      <c r="Y1435" s="3">
        <v>22</v>
      </c>
      <c r="Z1435" s="54">
        <v>94</v>
      </c>
      <c r="AA1435" s="54">
        <v>1987</v>
      </c>
      <c r="AB1435" s="54">
        <v>30</v>
      </c>
      <c r="AC1435" s="3">
        <v>106</v>
      </c>
      <c r="AD1435" s="3">
        <v>1989</v>
      </c>
      <c r="AE1435" s="3">
        <v>14</v>
      </c>
      <c r="AF1435" s="54">
        <v>75</v>
      </c>
      <c r="AG1435" s="54">
        <v>2004</v>
      </c>
      <c r="AH1435" s="54">
        <v>27</v>
      </c>
      <c r="AI1435" s="3">
        <v>130</v>
      </c>
      <c r="AJ1435" s="3">
        <v>2003</v>
      </c>
      <c r="AK1435" s="3">
        <v>11</v>
      </c>
      <c r="AL1435" s="54">
        <v>95</v>
      </c>
      <c r="AM1435" s="54">
        <v>1994</v>
      </c>
      <c r="AN1435" s="54">
        <v>22</v>
      </c>
      <c r="AO1435" s="3">
        <v>119</v>
      </c>
      <c r="AP1435" s="3">
        <v>1993</v>
      </c>
      <c r="AQ1435" s="3">
        <v>15</v>
      </c>
    </row>
    <row r="1436" spans="1:43" x14ac:dyDescent="0.25">
      <c r="A1436" s="3">
        <v>47100020</v>
      </c>
      <c r="B1436" s="3" t="s">
        <v>4032</v>
      </c>
      <c r="C1436" s="3">
        <v>-2.8648055559999999</v>
      </c>
      <c r="D1436" s="3">
        <v>-69.831694443999993</v>
      </c>
      <c r="E1436" s="3">
        <v>72</v>
      </c>
      <c r="F1436" s="3" t="s">
        <v>1234</v>
      </c>
      <c r="G1436" s="3" t="s">
        <v>98</v>
      </c>
      <c r="H1436" s="54">
        <v>98.9</v>
      </c>
      <c r="I1436" s="54">
        <v>1997</v>
      </c>
      <c r="J1436" s="54">
        <v>16</v>
      </c>
      <c r="K1436" s="3">
        <v>125.2</v>
      </c>
      <c r="L1436" s="3">
        <v>2012</v>
      </c>
      <c r="M1436" s="3">
        <v>1</v>
      </c>
      <c r="N1436" s="54">
        <v>153.4</v>
      </c>
      <c r="O1436" s="54">
        <v>2000</v>
      </c>
      <c r="P1436" s="54">
        <v>31</v>
      </c>
      <c r="Q1436" s="3">
        <v>165.7</v>
      </c>
      <c r="R1436" s="3">
        <v>2003</v>
      </c>
      <c r="S1436" s="3">
        <v>13</v>
      </c>
      <c r="T1436" s="54">
        <v>101</v>
      </c>
      <c r="U1436" s="54">
        <v>1998</v>
      </c>
      <c r="V1436" s="54">
        <v>6</v>
      </c>
      <c r="W1436" s="3">
        <v>90</v>
      </c>
      <c r="X1436" s="3">
        <v>2014</v>
      </c>
      <c r="Y1436" s="3">
        <v>5</v>
      </c>
      <c r="Z1436" s="54">
        <v>93</v>
      </c>
      <c r="AA1436" s="54">
        <v>2005</v>
      </c>
      <c r="AB1436" s="54">
        <v>16</v>
      </c>
      <c r="AC1436" s="3">
        <v>79.2</v>
      </c>
      <c r="AD1436" s="3">
        <v>2009</v>
      </c>
      <c r="AE1436" s="3">
        <v>29</v>
      </c>
      <c r="AF1436" s="54">
        <v>105.4</v>
      </c>
      <c r="AG1436" s="54">
        <v>2007</v>
      </c>
      <c r="AH1436" s="54">
        <v>2</v>
      </c>
      <c r="AI1436" s="3">
        <v>156.9</v>
      </c>
      <c r="AJ1436" s="3">
        <v>2003</v>
      </c>
      <c r="AK1436" s="3">
        <v>11</v>
      </c>
      <c r="AL1436" s="54">
        <v>113.4</v>
      </c>
      <c r="AM1436" s="54">
        <v>2007</v>
      </c>
      <c r="AN1436" s="54">
        <v>27</v>
      </c>
      <c r="AO1436" s="3">
        <v>110</v>
      </c>
      <c r="AP1436" s="3">
        <v>2004</v>
      </c>
      <c r="AQ1436" s="3">
        <v>16</v>
      </c>
    </row>
    <row r="1437" spans="1:43" x14ac:dyDescent="0.25">
      <c r="A1437" s="3">
        <v>48015040</v>
      </c>
      <c r="B1437" s="3" t="s">
        <v>4033</v>
      </c>
      <c r="C1437" s="3">
        <v>-3.7801520000000002</v>
      </c>
      <c r="D1437" s="3">
        <v>-70.362447000000003</v>
      </c>
      <c r="E1437" s="3">
        <v>158</v>
      </c>
      <c r="F1437" s="3" t="s">
        <v>1229</v>
      </c>
      <c r="G1437" s="3" t="s">
        <v>98</v>
      </c>
      <c r="H1437" s="54">
        <v>127.1</v>
      </c>
      <c r="I1437" s="54">
        <v>2021</v>
      </c>
      <c r="J1437" s="54">
        <v>18</v>
      </c>
      <c r="K1437" s="3">
        <v>116.6</v>
      </c>
      <c r="L1437" s="3">
        <v>2022</v>
      </c>
      <c r="M1437" s="3">
        <v>26</v>
      </c>
      <c r="N1437" s="54">
        <v>130.6</v>
      </c>
      <c r="O1437" s="54">
        <v>2017</v>
      </c>
      <c r="P1437" s="54">
        <v>1</v>
      </c>
      <c r="Q1437" s="3">
        <v>231</v>
      </c>
      <c r="R1437" s="3">
        <v>2000</v>
      </c>
      <c r="S1437" s="3">
        <v>20</v>
      </c>
      <c r="T1437" s="54">
        <v>140</v>
      </c>
      <c r="U1437" s="54">
        <v>2001</v>
      </c>
      <c r="V1437" s="54">
        <v>5</v>
      </c>
      <c r="W1437" s="3">
        <v>97.2</v>
      </c>
      <c r="X1437" s="3">
        <v>2016</v>
      </c>
      <c r="Y1437" s="3">
        <v>8</v>
      </c>
      <c r="Z1437" s="54">
        <v>123.5</v>
      </c>
      <c r="AA1437" s="54">
        <v>2023</v>
      </c>
      <c r="AB1437" s="54">
        <v>14</v>
      </c>
      <c r="AC1437" s="3">
        <v>88.7</v>
      </c>
      <c r="AD1437" s="3">
        <v>2015</v>
      </c>
      <c r="AE1437" s="3">
        <v>6</v>
      </c>
      <c r="AF1437" s="54">
        <v>93</v>
      </c>
      <c r="AG1437" s="54">
        <v>2000</v>
      </c>
      <c r="AH1437" s="54">
        <v>26</v>
      </c>
      <c r="AI1437" s="3">
        <v>111.7</v>
      </c>
      <c r="AJ1437" s="3">
        <v>2022</v>
      </c>
      <c r="AK1437" s="3">
        <v>31</v>
      </c>
      <c r="AL1437" s="54">
        <v>124.4</v>
      </c>
      <c r="AM1437" s="54">
        <v>2022</v>
      </c>
      <c r="AN1437" s="54">
        <v>22</v>
      </c>
      <c r="AO1437" s="3">
        <v>126.7</v>
      </c>
      <c r="AP1437" s="3">
        <v>2019</v>
      </c>
      <c r="AQ1437" s="3">
        <v>14</v>
      </c>
    </row>
    <row r="1438" spans="1:43" x14ac:dyDescent="0.25">
      <c r="A1438" s="3">
        <v>48015050</v>
      </c>
      <c r="B1438" s="3" t="s">
        <v>4034</v>
      </c>
      <c r="C1438" s="3">
        <v>-4.1995089999999999</v>
      </c>
      <c r="D1438" s="3">
        <v>-69.943095</v>
      </c>
      <c r="E1438" s="3">
        <v>84</v>
      </c>
      <c r="F1438" s="3" t="s">
        <v>99</v>
      </c>
      <c r="G1438" s="3" t="s">
        <v>98</v>
      </c>
      <c r="H1438" s="54">
        <v>144.19999999999999</v>
      </c>
      <c r="I1438" s="54">
        <v>1975</v>
      </c>
      <c r="J1438" s="54">
        <v>31</v>
      </c>
      <c r="K1438" s="3">
        <v>139.1</v>
      </c>
      <c r="L1438" s="3">
        <v>1981</v>
      </c>
      <c r="M1438" s="3">
        <v>13</v>
      </c>
      <c r="N1438" s="54">
        <v>138.69999999999999</v>
      </c>
      <c r="O1438" s="54">
        <v>2011</v>
      </c>
      <c r="P1438" s="54">
        <v>20</v>
      </c>
      <c r="Q1438" s="3">
        <v>164.8</v>
      </c>
      <c r="R1438" s="3">
        <v>2025</v>
      </c>
      <c r="S1438" s="3">
        <v>1</v>
      </c>
      <c r="T1438" s="54">
        <v>135</v>
      </c>
      <c r="U1438" s="54">
        <v>2000</v>
      </c>
      <c r="V1438" s="54">
        <v>9</v>
      </c>
      <c r="W1438" s="3">
        <v>105</v>
      </c>
      <c r="X1438" s="3">
        <v>1994</v>
      </c>
      <c r="Y1438" s="3">
        <v>9</v>
      </c>
      <c r="Z1438" s="54">
        <v>87.7</v>
      </c>
      <c r="AA1438" s="54">
        <v>1998</v>
      </c>
      <c r="AB1438" s="54">
        <v>8</v>
      </c>
      <c r="AC1438" s="3">
        <v>90</v>
      </c>
      <c r="AD1438" s="3">
        <v>2009</v>
      </c>
      <c r="AE1438" s="3">
        <v>21</v>
      </c>
      <c r="AF1438" s="54">
        <v>112.9</v>
      </c>
      <c r="AG1438" s="54">
        <v>1985</v>
      </c>
      <c r="AH1438" s="54">
        <v>23</v>
      </c>
      <c r="AI1438" s="3">
        <v>170</v>
      </c>
      <c r="AJ1438" s="3">
        <v>1974</v>
      </c>
      <c r="AK1438" s="3">
        <v>30</v>
      </c>
      <c r="AL1438" s="54">
        <v>122</v>
      </c>
      <c r="AM1438" s="54">
        <v>1973</v>
      </c>
      <c r="AN1438" s="54">
        <v>6</v>
      </c>
      <c r="AO1438" s="3">
        <v>196.1</v>
      </c>
      <c r="AP1438" s="3">
        <v>1990</v>
      </c>
      <c r="AQ1438" s="3">
        <v>4</v>
      </c>
    </row>
    <row r="1439" spans="1:43" x14ac:dyDescent="0.25">
      <c r="A1439" s="3">
        <v>51020010</v>
      </c>
      <c r="B1439" s="3" t="s">
        <v>4035</v>
      </c>
      <c r="C1439" s="3">
        <v>1.3402777779999999</v>
      </c>
      <c r="D1439" s="3">
        <v>-78.122333330000004</v>
      </c>
      <c r="E1439" s="3">
        <v>950</v>
      </c>
      <c r="F1439" s="3" t="s">
        <v>725</v>
      </c>
      <c r="G1439" s="3" t="s">
        <v>82</v>
      </c>
      <c r="H1439" s="54">
        <v>160</v>
      </c>
      <c r="I1439" s="54">
        <v>2023</v>
      </c>
      <c r="J1439" s="54">
        <v>20</v>
      </c>
      <c r="K1439" s="3">
        <v>166</v>
      </c>
      <c r="L1439" s="3">
        <v>1975</v>
      </c>
      <c r="M1439" s="3">
        <v>5</v>
      </c>
      <c r="N1439" s="54">
        <v>153</v>
      </c>
      <c r="O1439" s="54">
        <v>2021</v>
      </c>
      <c r="P1439" s="54">
        <v>31</v>
      </c>
      <c r="Q1439" s="3">
        <v>221</v>
      </c>
      <c r="R1439" s="3">
        <v>2002</v>
      </c>
      <c r="S1439" s="3">
        <v>4</v>
      </c>
      <c r="T1439" s="54">
        <v>191</v>
      </c>
      <c r="U1439" s="54">
        <v>1979</v>
      </c>
      <c r="V1439" s="54">
        <v>15</v>
      </c>
      <c r="W1439" s="3">
        <v>151.5</v>
      </c>
      <c r="X1439" s="3">
        <v>2021</v>
      </c>
      <c r="Y1439" s="3">
        <v>6</v>
      </c>
      <c r="Z1439" s="54">
        <v>130</v>
      </c>
      <c r="AA1439" s="54">
        <v>2023</v>
      </c>
      <c r="AB1439" s="54">
        <v>26</v>
      </c>
      <c r="AC1439" s="3">
        <v>150</v>
      </c>
      <c r="AD1439" s="3">
        <v>2021</v>
      </c>
      <c r="AE1439" s="3">
        <v>19</v>
      </c>
      <c r="AF1439" s="54">
        <v>179.5</v>
      </c>
      <c r="AG1439" s="54">
        <v>2021</v>
      </c>
      <c r="AH1439" s="54">
        <v>29</v>
      </c>
      <c r="AI1439" s="3">
        <v>194</v>
      </c>
      <c r="AJ1439" s="3">
        <v>2014</v>
      </c>
      <c r="AK1439" s="3">
        <v>18</v>
      </c>
      <c r="AL1439" s="54">
        <v>176</v>
      </c>
      <c r="AM1439" s="54">
        <v>2009</v>
      </c>
      <c r="AN1439" s="54">
        <v>12</v>
      </c>
      <c r="AO1439" s="3">
        <v>185</v>
      </c>
      <c r="AP1439" s="3">
        <v>1972</v>
      </c>
      <c r="AQ1439" s="3">
        <v>7</v>
      </c>
    </row>
    <row r="1440" spans="1:43" x14ac:dyDescent="0.25">
      <c r="A1440" s="3">
        <v>51020040</v>
      </c>
      <c r="B1440" s="3" t="s">
        <v>4036</v>
      </c>
      <c r="C1440" s="3">
        <v>1.3621666670000001</v>
      </c>
      <c r="D1440" s="3">
        <v>-78.715916669999999</v>
      </c>
      <c r="E1440" s="3">
        <v>100</v>
      </c>
      <c r="F1440" s="3" t="s">
        <v>2084</v>
      </c>
      <c r="G1440" s="3" t="s">
        <v>82</v>
      </c>
      <c r="H1440" s="54">
        <v>135.80000000000001</v>
      </c>
      <c r="I1440" s="54">
        <v>2005</v>
      </c>
      <c r="J1440" s="54">
        <v>29</v>
      </c>
      <c r="K1440" s="3">
        <v>156.69999999999999</v>
      </c>
      <c r="L1440" s="3">
        <v>1984</v>
      </c>
      <c r="M1440" s="3">
        <v>12</v>
      </c>
      <c r="N1440" s="54">
        <v>137.4</v>
      </c>
      <c r="O1440" s="54">
        <v>1984</v>
      </c>
      <c r="P1440" s="54">
        <v>14</v>
      </c>
      <c r="Q1440" s="3">
        <v>178.9</v>
      </c>
      <c r="R1440" s="3">
        <v>1989</v>
      </c>
      <c r="S1440" s="3">
        <v>26</v>
      </c>
      <c r="T1440" s="54">
        <v>154</v>
      </c>
      <c r="U1440" s="54">
        <v>2024</v>
      </c>
      <c r="V1440" s="54">
        <v>23</v>
      </c>
      <c r="W1440" s="3">
        <v>145</v>
      </c>
      <c r="X1440" s="3">
        <v>2017</v>
      </c>
      <c r="Y1440" s="3">
        <v>15</v>
      </c>
      <c r="Z1440" s="54">
        <v>140.30000000000001</v>
      </c>
      <c r="AA1440" s="54">
        <v>1992</v>
      </c>
      <c r="AB1440" s="54">
        <v>3</v>
      </c>
      <c r="AC1440" s="3">
        <v>180.8</v>
      </c>
      <c r="AD1440" s="3">
        <v>1990</v>
      </c>
      <c r="AE1440" s="3">
        <v>11</v>
      </c>
      <c r="AF1440" s="54">
        <v>151.80000000000001</v>
      </c>
      <c r="AG1440" s="54">
        <v>1997</v>
      </c>
      <c r="AH1440" s="54">
        <v>2</v>
      </c>
      <c r="AI1440" s="3">
        <v>95.2</v>
      </c>
      <c r="AJ1440" s="3">
        <v>1987</v>
      </c>
      <c r="AK1440" s="3">
        <v>11</v>
      </c>
      <c r="AL1440" s="54">
        <v>134.30000000000001</v>
      </c>
      <c r="AM1440" s="54">
        <v>2006</v>
      </c>
      <c r="AN1440" s="54">
        <v>23</v>
      </c>
      <c r="AO1440" s="3">
        <v>130.19999999999999</v>
      </c>
      <c r="AP1440" s="3">
        <v>1997</v>
      </c>
      <c r="AQ1440" s="3">
        <v>8</v>
      </c>
    </row>
    <row r="1441" spans="1:43" x14ac:dyDescent="0.25">
      <c r="A1441" s="3">
        <v>51020050</v>
      </c>
      <c r="B1441" s="3" t="s">
        <v>4037</v>
      </c>
      <c r="C1441" s="3">
        <v>1.4146111109999999</v>
      </c>
      <c r="D1441" s="3">
        <v>-78.437388889999994</v>
      </c>
      <c r="E1441" s="3">
        <v>100</v>
      </c>
      <c r="F1441" s="3" t="s">
        <v>2084</v>
      </c>
      <c r="G1441" s="3" t="s">
        <v>82</v>
      </c>
      <c r="H1441" s="54">
        <v>143</v>
      </c>
      <c r="I1441" s="54">
        <v>2003</v>
      </c>
      <c r="J1441" s="54">
        <v>15</v>
      </c>
      <c r="K1441" s="3">
        <v>151</v>
      </c>
      <c r="L1441" s="3">
        <v>2010</v>
      </c>
      <c r="M1441" s="3">
        <v>5</v>
      </c>
      <c r="N1441" s="54">
        <v>150</v>
      </c>
      <c r="O1441" s="54">
        <v>2023</v>
      </c>
      <c r="P1441" s="54">
        <v>5</v>
      </c>
      <c r="Q1441" s="3">
        <v>160</v>
      </c>
      <c r="R1441" s="3">
        <v>1991</v>
      </c>
      <c r="S1441" s="3">
        <v>11</v>
      </c>
      <c r="T1441" s="54">
        <v>160</v>
      </c>
      <c r="U1441" s="54">
        <v>2025</v>
      </c>
      <c r="V1441" s="54">
        <v>3</v>
      </c>
      <c r="W1441" s="3">
        <v>231.3</v>
      </c>
      <c r="X1441" s="3">
        <v>1985</v>
      </c>
      <c r="Y1441" s="3">
        <v>5</v>
      </c>
      <c r="Z1441" s="54">
        <v>137</v>
      </c>
      <c r="AA1441" s="54">
        <v>2017</v>
      </c>
      <c r="AB1441" s="54">
        <v>2</v>
      </c>
      <c r="AC1441" s="3">
        <v>157</v>
      </c>
      <c r="AD1441" s="3">
        <v>2014</v>
      </c>
      <c r="AE1441" s="3">
        <v>27</v>
      </c>
      <c r="AF1441" s="54">
        <v>150</v>
      </c>
      <c r="AG1441" s="54">
        <v>2010</v>
      </c>
      <c r="AH1441" s="54">
        <v>27</v>
      </c>
      <c r="AI1441" s="3">
        <v>140</v>
      </c>
      <c r="AJ1441" s="3">
        <v>2014</v>
      </c>
      <c r="AK1441" s="3">
        <v>17</v>
      </c>
      <c r="AL1441" s="54">
        <v>135</v>
      </c>
      <c r="AM1441" s="54">
        <v>2006</v>
      </c>
      <c r="AN1441" s="54">
        <v>25</v>
      </c>
      <c r="AO1441" s="3">
        <v>150</v>
      </c>
      <c r="AP1441" s="3">
        <v>2021</v>
      </c>
      <c r="AQ1441" s="3">
        <v>11</v>
      </c>
    </row>
    <row r="1442" spans="1:43" x14ac:dyDescent="0.25">
      <c r="A1442" s="3">
        <v>51025080</v>
      </c>
      <c r="B1442" s="3" t="s">
        <v>4038</v>
      </c>
      <c r="C1442" s="3">
        <v>1.2483333329999999</v>
      </c>
      <c r="D1442" s="3">
        <v>-78.092500000000001</v>
      </c>
      <c r="E1442" s="3">
        <v>110</v>
      </c>
      <c r="F1442" s="3" t="s">
        <v>725</v>
      </c>
      <c r="G1442" s="3" t="s">
        <v>82</v>
      </c>
      <c r="H1442" s="54">
        <v>129</v>
      </c>
      <c r="I1442" s="54">
        <v>2005</v>
      </c>
      <c r="J1442" s="54">
        <v>16</v>
      </c>
      <c r="K1442" s="3">
        <v>125</v>
      </c>
      <c r="L1442" s="3">
        <v>2009</v>
      </c>
      <c r="M1442" s="3">
        <v>15</v>
      </c>
      <c r="N1442" s="54">
        <v>111.7</v>
      </c>
      <c r="O1442" s="54">
        <v>2014</v>
      </c>
      <c r="P1442" s="54">
        <v>2</v>
      </c>
      <c r="Q1442" s="3">
        <v>125.5</v>
      </c>
      <c r="R1442" s="3">
        <v>2004</v>
      </c>
      <c r="S1442" s="3">
        <v>13</v>
      </c>
      <c r="T1442" s="54">
        <v>117.5</v>
      </c>
      <c r="U1442" s="54">
        <v>2013</v>
      </c>
      <c r="V1442" s="54">
        <v>30</v>
      </c>
      <c r="W1442" s="3">
        <v>80</v>
      </c>
      <c r="X1442" s="3">
        <v>2010</v>
      </c>
      <c r="Y1442" s="3">
        <v>27</v>
      </c>
      <c r="Z1442" s="54">
        <v>60.4</v>
      </c>
      <c r="AA1442" s="54">
        <v>2007</v>
      </c>
      <c r="AB1442" s="54">
        <v>21</v>
      </c>
      <c r="AC1442" s="3">
        <v>70.2</v>
      </c>
      <c r="AD1442" s="3">
        <v>2011</v>
      </c>
      <c r="AE1442" s="3">
        <v>19</v>
      </c>
      <c r="AF1442" s="54">
        <v>82</v>
      </c>
      <c r="AG1442" s="54">
        <v>2011</v>
      </c>
      <c r="AH1442" s="54">
        <v>24</v>
      </c>
      <c r="AI1442" s="3">
        <v>144.9</v>
      </c>
      <c r="AJ1442" s="3">
        <v>2011</v>
      </c>
      <c r="AK1442" s="3">
        <v>19</v>
      </c>
      <c r="AL1442" s="54">
        <v>126.5</v>
      </c>
      <c r="AM1442" s="54">
        <v>2006</v>
      </c>
      <c r="AN1442" s="54">
        <v>28</v>
      </c>
      <c r="AO1442" s="3">
        <v>91.7</v>
      </c>
      <c r="AP1442" s="3">
        <v>2004</v>
      </c>
      <c r="AQ1442" s="3">
        <v>28</v>
      </c>
    </row>
    <row r="1443" spans="1:43" x14ac:dyDescent="0.25">
      <c r="A1443" s="3">
        <v>51030020</v>
      </c>
      <c r="B1443" s="3" t="s">
        <v>4039</v>
      </c>
      <c r="C1443" s="3">
        <v>1.6337222220000001</v>
      </c>
      <c r="D1443" s="3">
        <v>-78.629861109999993</v>
      </c>
      <c r="E1443" s="3">
        <v>20</v>
      </c>
      <c r="F1443" s="3" t="s">
        <v>2084</v>
      </c>
      <c r="G1443" s="3" t="s">
        <v>82</v>
      </c>
      <c r="H1443" s="54">
        <v>135</v>
      </c>
      <c r="I1443" s="54">
        <v>2008</v>
      </c>
      <c r="J1443" s="54">
        <v>23</v>
      </c>
      <c r="K1443" s="3">
        <v>141</v>
      </c>
      <c r="L1443" s="3">
        <v>2006</v>
      </c>
      <c r="M1443" s="3">
        <v>4</v>
      </c>
      <c r="N1443" s="54">
        <v>163</v>
      </c>
      <c r="O1443" s="54">
        <v>2016</v>
      </c>
      <c r="P1443" s="54">
        <v>29</v>
      </c>
      <c r="Q1443" s="3">
        <v>140</v>
      </c>
      <c r="R1443" s="3">
        <v>2016</v>
      </c>
      <c r="S1443" s="3">
        <v>23</v>
      </c>
      <c r="T1443" s="54">
        <v>138</v>
      </c>
      <c r="U1443" s="54">
        <v>2018</v>
      </c>
      <c r="V1443" s="54">
        <v>22</v>
      </c>
      <c r="W1443" s="3">
        <v>140</v>
      </c>
      <c r="X1443" s="3">
        <v>2023</v>
      </c>
      <c r="Y1443" s="3">
        <v>6</v>
      </c>
      <c r="Z1443" s="54">
        <v>132</v>
      </c>
      <c r="AA1443" s="54">
        <v>2023</v>
      </c>
      <c r="AB1443" s="54">
        <v>14</v>
      </c>
      <c r="AC1443" s="3">
        <v>111.5</v>
      </c>
      <c r="AD1443" s="3">
        <v>1987</v>
      </c>
      <c r="AE1443" s="3">
        <v>5</v>
      </c>
      <c r="AF1443" s="54">
        <v>100</v>
      </c>
      <c r="AG1443" s="54">
        <v>2016</v>
      </c>
      <c r="AH1443" s="54">
        <v>11</v>
      </c>
      <c r="AI1443" s="3">
        <v>140</v>
      </c>
      <c r="AJ1443" s="3">
        <v>2023</v>
      </c>
      <c r="AK1443" s="3">
        <v>14</v>
      </c>
      <c r="AL1443" s="54">
        <v>127</v>
      </c>
      <c r="AM1443" s="54">
        <v>2006</v>
      </c>
      <c r="AN1443" s="54">
        <v>23</v>
      </c>
      <c r="AO1443" s="3">
        <v>110</v>
      </c>
      <c r="AP1443" s="3">
        <v>2023</v>
      </c>
      <c r="AQ1443" s="3">
        <v>16</v>
      </c>
    </row>
    <row r="1444" spans="1:43" x14ac:dyDescent="0.25">
      <c r="A1444" s="3">
        <v>51035020</v>
      </c>
      <c r="B1444" s="3" t="s">
        <v>4040</v>
      </c>
      <c r="C1444" s="3">
        <v>1.819166667</v>
      </c>
      <c r="D1444" s="3">
        <v>-78.73</v>
      </c>
      <c r="E1444" s="3">
        <v>1</v>
      </c>
      <c r="F1444" s="3" t="s">
        <v>2084</v>
      </c>
      <c r="G1444" s="3" t="s">
        <v>82</v>
      </c>
      <c r="H1444" s="54">
        <v>188</v>
      </c>
      <c r="I1444" s="54">
        <v>2009</v>
      </c>
      <c r="J1444" s="54">
        <v>29</v>
      </c>
      <c r="K1444" s="3">
        <v>163</v>
      </c>
      <c r="L1444" s="3">
        <v>2020</v>
      </c>
      <c r="M1444" s="3">
        <v>19</v>
      </c>
      <c r="N1444" s="54">
        <v>134.5</v>
      </c>
      <c r="O1444" s="54">
        <v>2010</v>
      </c>
      <c r="P1444" s="54">
        <v>29</v>
      </c>
      <c r="Q1444" s="3">
        <v>133.80000000000001</v>
      </c>
      <c r="R1444" s="3">
        <v>2015</v>
      </c>
      <c r="S1444" s="3">
        <v>3</v>
      </c>
      <c r="T1444" s="54">
        <v>198.5</v>
      </c>
      <c r="U1444" s="54">
        <v>2007</v>
      </c>
      <c r="V1444" s="54">
        <v>29</v>
      </c>
      <c r="W1444" s="3">
        <v>148</v>
      </c>
      <c r="X1444" s="3">
        <v>2014</v>
      </c>
      <c r="Y1444" s="3">
        <v>16</v>
      </c>
      <c r="Z1444" s="54">
        <v>98</v>
      </c>
      <c r="AA1444" s="54">
        <v>2015</v>
      </c>
      <c r="AB1444" s="54">
        <v>13</v>
      </c>
      <c r="AC1444" s="3">
        <v>120</v>
      </c>
      <c r="AD1444" s="3">
        <v>1997</v>
      </c>
      <c r="AE1444" s="3">
        <v>19</v>
      </c>
      <c r="AF1444" s="54">
        <v>140.5</v>
      </c>
      <c r="AG1444" s="54">
        <v>1998</v>
      </c>
      <c r="AH1444" s="54">
        <v>3</v>
      </c>
      <c r="AI1444" s="3">
        <v>137</v>
      </c>
      <c r="AJ1444" s="3">
        <v>2009</v>
      </c>
      <c r="AK1444" s="3">
        <v>5</v>
      </c>
      <c r="AL1444" s="54">
        <v>121.2</v>
      </c>
      <c r="AM1444" s="54">
        <v>1997</v>
      </c>
      <c r="AN1444" s="54">
        <v>24</v>
      </c>
      <c r="AO1444" s="3">
        <v>172.2</v>
      </c>
      <c r="AP1444" s="3">
        <v>2010</v>
      </c>
      <c r="AQ1444" s="3">
        <v>23</v>
      </c>
    </row>
    <row r="1445" spans="1:43" x14ac:dyDescent="0.25">
      <c r="A1445" s="3">
        <v>52010020</v>
      </c>
      <c r="B1445" s="3" t="s">
        <v>4041</v>
      </c>
      <c r="C1445" s="3">
        <v>2.032805556</v>
      </c>
      <c r="D1445" s="3">
        <v>-77.221694439999993</v>
      </c>
      <c r="E1445" s="3">
        <v>1700</v>
      </c>
      <c r="F1445" s="3" t="s">
        <v>701</v>
      </c>
      <c r="G1445" s="3" t="s">
        <v>422</v>
      </c>
      <c r="H1445" s="54">
        <v>90.6</v>
      </c>
      <c r="I1445" s="54">
        <v>1985</v>
      </c>
      <c r="J1445" s="54">
        <v>7</v>
      </c>
      <c r="K1445" s="3">
        <v>108</v>
      </c>
      <c r="L1445" s="3">
        <v>2022</v>
      </c>
      <c r="M1445" s="3">
        <v>5</v>
      </c>
      <c r="N1445" s="54">
        <v>126</v>
      </c>
      <c r="O1445" s="54">
        <v>1995</v>
      </c>
      <c r="P1445" s="54">
        <v>14</v>
      </c>
      <c r="Q1445" s="3">
        <v>131</v>
      </c>
      <c r="R1445" s="3">
        <v>2013</v>
      </c>
      <c r="S1445" s="3">
        <v>21</v>
      </c>
      <c r="T1445" s="54">
        <v>107</v>
      </c>
      <c r="U1445" s="54">
        <v>1971</v>
      </c>
      <c r="V1445" s="54">
        <v>1</v>
      </c>
      <c r="W1445" s="3">
        <v>68</v>
      </c>
      <c r="X1445" s="3">
        <v>1991</v>
      </c>
      <c r="Y1445" s="3">
        <v>26</v>
      </c>
      <c r="Z1445" s="54">
        <v>89</v>
      </c>
      <c r="AA1445" s="54">
        <v>2022</v>
      </c>
      <c r="AB1445" s="54">
        <v>25</v>
      </c>
      <c r="AC1445" s="3">
        <v>68</v>
      </c>
      <c r="AD1445" s="3">
        <v>2021</v>
      </c>
      <c r="AE1445" s="3">
        <v>23</v>
      </c>
      <c r="AF1445" s="54">
        <v>85</v>
      </c>
      <c r="AG1445" s="54">
        <v>1977</v>
      </c>
      <c r="AH1445" s="54">
        <v>28</v>
      </c>
      <c r="AI1445" s="3">
        <v>100</v>
      </c>
      <c r="AJ1445" s="3">
        <v>1972</v>
      </c>
      <c r="AK1445" s="3">
        <v>29</v>
      </c>
      <c r="AL1445" s="54">
        <v>104</v>
      </c>
      <c r="AM1445" s="54">
        <v>2013</v>
      </c>
      <c r="AN1445" s="54">
        <v>17</v>
      </c>
      <c r="AO1445" s="3">
        <v>117</v>
      </c>
      <c r="AP1445" s="3">
        <v>1954</v>
      </c>
      <c r="AQ1445" s="3">
        <v>10</v>
      </c>
    </row>
    <row r="1446" spans="1:43" x14ac:dyDescent="0.25">
      <c r="A1446" s="3">
        <v>52010030</v>
      </c>
      <c r="B1446" s="3" t="s">
        <v>4042</v>
      </c>
      <c r="C1446" s="3">
        <v>1.7394444440000001</v>
      </c>
      <c r="D1446" s="3">
        <v>-77.337500000000006</v>
      </c>
      <c r="E1446" s="3">
        <v>1700</v>
      </c>
      <c r="F1446" s="3" t="s">
        <v>664</v>
      </c>
      <c r="G1446" s="3" t="s">
        <v>82</v>
      </c>
      <c r="H1446" s="54">
        <v>98</v>
      </c>
      <c r="I1446" s="54">
        <v>2005</v>
      </c>
      <c r="J1446" s="54">
        <v>14</v>
      </c>
      <c r="K1446" s="3">
        <v>76.2</v>
      </c>
      <c r="L1446" s="3">
        <v>1993</v>
      </c>
      <c r="M1446" s="3">
        <v>2</v>
      </c>
      <c r="N1446" s="54">
        <v>108</v>
      </c>
      <c r="O1446" s="54">
        <v>2007</v>
      </c>
      <c r="P1446" s="54">
        <v>16</v>
      </c>
      <c r="Q1446" s="3">
        <v>89</v>
      </c>
      <c r="R1446" s="3">
        <v>2011</v>
      </c>
      <c r="S1446" s="3">
        <v>8</v>
      </c>
      <c r="T1446" s="54">
        <v>69.2</v>
      </c>
      <c r="U1446" s="54">
        <v>1995</v>
      </c>
      <c r="V1446" s="54">
        <v>5</v>
      </c>
      <c r="W1446" s="3">
        <v>87.5</v>
      </c>
      <c r="X1446" s="3">
        <v>2025</v>
      </c>
      <c r="Y1446" s="3">
        <v>23</v>
      </c>
      <c r="Z1446" s="54">
        <v>31</v>
      </c>
      <c r="AA1446" s="54">
        <v>2022</v>
      </c>
      <c r="AB1446" s="54">
        <v>23</v>
      </c>
      <c r="AC1446" s="3">
        <v>36</v>
      </c>
      <c r="AD1446" s="3">
        <v>2002</v>
      </c>
      <c r="AE1446" s="3">
        <v>28</v>
      </c>
      <c r="AF1446" s="54">
        <v>68</v>
      </c>
      <c r="AG1446" s="54">
        <v>2020</v>
      </c>
      <c r="AH1446" s="54">
        <v>16</v>
      </c>
      <c r="AI1446" s="3">
        <v>77</v>
      </c>
      <c r="AJ1446" s="3">
        <v>2014</v>
      </c>
      <c r="AK1446" s="3">
        <v>23</v>
      </c>
      <c r="AL1446" s="54">
        <v>76.5</v>
      </c>
      <c r="AM1446" s="54">
        <v>2022</v>
      </c>
      <c r="AN1446" s="54">
        <v>28</v>
      </c>
      <c r="AO1446" s="3">
        <v>59</v>
      </c>
      <c r="AP1446" s="3">
        <v>2001</v>
      </c>
      <c r="AQ1446" s="3">
        <v>17</v>
      </c>
    </row>
    <row r="1447" spans="1:43" x14ac:dyDescent="0.25">
      <c r="A1447" s="3">
        <v>52010040</v>
      </c>
      <c r="B1447" s="3" t="s">
        <v>4043</v>
      </c>
      <c r="C1447" s="3">
        <v>2.2623888889999999</v>
      </c>
      <c r="D1447" s="3">
        <v>-76.737750000000005</v>
      </c>
      <c r="E1447" s="3">
        <v>1750</v>
      </c>
      <c r="F1447" s="3" t="s">
        <v>619</v>
      </c>
      <c r="G1447" s="3" t="s">
        <v>422</v>
      </c>
      <c r="H1447" s="54">
        <v>119</v>
      </c>
      <c r="I1447" s="54">
        <v>1997</v>
      </c>
      <c r="J1447" s="54">
        <v>9</v>
      </c>
      <c r="K1447" s="3">
        <v>100.6</v>
      </c>
      <c r="L1447" s="3">
        <v>2011</v>
      </c>
      <c r="M1447" s="3">
        <v>22</v>
      </c>
      <c r="N1447" s="54">
        <v>103</v>
      </c>
      <c r="O1447" s="54">
        <v>1978</v>
      </c>
      <c r="P1447" s="54">
        <v>6</v>
      </c>
      <c r="Q1447" s="3">
        <v>130</v>
      </c>
      <c r="R1447" s="3">
        <v>1999</v>
      </c>
      <c r="S1447" s="3">
        <v>29</v>
      </c>
      <c r="T1447" s="54">
        <v>104</v>
      </c>
      <c r="U1447" s="54">
        <v>2023</v>
      </c>
      <c r="V1447" s="54">
        <v>21</v>
      </c>
      <c r="W1447" s="3">
        <v>62.1</v>
      </c>
      <c r="X1447" s="3">
        <v>1986</v>
      </c>
      <c r="Y1447" s="3">
        <v>4</v>
      </c>
      <c r="Z1447" s="54">
        <v>67.7</v>
      </c>
      <c r="AA1447" s="54">
        <v>1985</v>
      </c>
      <c r="AB1447" s="54">
        <v>23</v>
      </c>
      <c r="AC1447" s="3">
        <v>88</v>
      </c>
      <c r="AD1447" s="3">
        <v>1979</v>
      </c>
      <c r="AE1447" s="3">
        <v>28</v>
      </c>
      <c r="AF1447" s="54">
        <v>80</v>
      </c>
      <c r="AG1447" s="54">
        <v>1982</v>
      </c>
      <c r="AH1447" s="54">
        <v>16</v>
      </c>
      <c r="AI1447" s="3">
        <v>97.5</v>
      </c>
      <c r="AJ1447" s="3">
        <v>2007</v>
      </c>
      <c r="AK1447" s="3">
        <v>26</v>
      </c>
      <c r="AL1447" s="54">
        <v>120.5</v>
      </c>
      <c r="AM1447" s="54">
        <v>2006</v>
      </c>
      <c r="AN1447" s="54">
        <v>7</v>
      </c>
      <c r="AO1447" s="3">
        <v>105.4</v>
      </c>
      <c r="AP1447" s="3">
        <v>1992</v>
      </c>
      <c r="AQ1447" s="3">
        <v>10</v>
      </c>
    </row>
    <row r="1448" spans="1:43" x14ac:dyDescent="0.25">
      <c r="A1448" s="3">
        <v>52010050</v>
      </c>
      <c r="B1448" s="3" t="s">
        <v>4044</v>
      </c>
      <c r="C1448" s="3">
        <v>2.2322500000000001</v>
      </c>
      <c r="D1448" s="3">
        <v>-76.787861109999994</v>
      </c>
      <c r="E1448" s="3">
        <v>1500</v>
      </c>
      <c r="F1448" s="3" t="s">
        <v>619</v>
      </c>
      <c r="G1448" s="3" t="s">
        <v>422</v>
      </c>
      <c r="H1448" s="54">
        <v>96.1</v>
      </c>
      <c r="I1448" s="54">
        <v>2020</v>
      </c>
      <c r="J1448" s="54">
        <v>20</v>
      </c>
      <c r="K1448" s="3">
        <v>84.2</v>
      </c>
      <c r="L1448" s="3">
        <v>2011</v>
      </c>
      <c r="M1448" s="3">
        <v>28</v>
      </c>
      <c r="N1448" s="54">
        <v>101.7</v>
      </c>
      <c r="O1448" s="54">
        <v>2018</v>
      </c>
      <c r="P1448" s="54">
        <v>30</v>
      </c>
      <c r="Q1448" s="3">
        <v>102.1</v>
      </c>
      <c r="R1448" s="3">
        <v>2019</v>
      </c>
      <c r="S1448" s="3">
        <v>20</v>
      </c>
      <c r="T1448" s="54">
        <v>115.6</v>
      </c>
      <c r="U1448" s="54">
        <v>2016</v>
      </c>
      <c r="V1448" s="54">
        <v>6</v>
      </c>
      <c r="W1448" s="3">
        <v>62.8</v>
      </c>
      <c r="X1448" s="3">
        <v>2006</v>
      </c>
      <c r="Y1448" s="3">
        <v>5</v>
      </c>
      <c r="Z1448" s="54">
        <v>85</v>
      </c>
      <c r="AA1448" s="54">
        <v>1973</v>
      </c>
      <c r="AB1448" s="54">
        <v>31</v>
      </c>
      <c r="AC1448" s="3">
        <v>76</v>
      </c>
      <c r="AD1448" s="3">
        <v>1984</v>
      </c>
      <c r="AE1448" s="3">
        <v>21</v>
      </c>
      <c r="AF1448" s="54">
        <v>87</v>
      </c>
      <c r="AG1448" s="54">
        <v>1984</v>
      </c>
      <c r="AH1448" s="54">
        <v>21</v>
      </c>
      <c r="AI1448" s="3">
        <v>110.3</v>
      </c>
      <c r="AJ1448" s="3">
        <v>2011</v>
      </c>
      <c r="AK1448" s="3">
        <v>3</v>
      </c>
      <c r="AL1448" s="54">
        <v>109.5</v>
      </c>
      <c r="AM1448" s="54">
        <v>2006</v>
      </c>
      <c r="AN1448" s="54">
        <v>28</v>
      </c>
      <c r="AO1448" s="3">
        <v>106.1</v>
      </c>
      <c r="AP1448" s="3">
        <v>2013</v>
      </c>
      <c r="AQ1448" s="3">
        <v>17</v>
      </c>
    </row>
    <row r="1449" spans="1:43" x14ac:dyDescent="0.25">
      <c r="A1449" s="3">
        <v>52010060</v>
      </c>
      <c r="B1449" s="3" t="s">
        <v>4045</v>
      </c>
      <c r="C1449" s="3">
        <v>1.9546388889999999</v>
      </c>
      <c r="D1449" s="3">
        <v>-77.216388890000005</v>
      </c>
      <c r="E1449" s="3">
        <v>650</v>
      </c>
      <c r="F1449" s="3" t="s">
        <v>697</v>
      </c>
      <c r="G1449" s="3" t="s">
        <v>82</v>
      </c>
      <c r="H1449" s="54">
        <v>104</v>
      </c>
      <c r="I1449" s="54">
        <v>1985</v>
      </c>
      <c r="J1449" s="54">
        <v>25</v>
      </c>
      <c r="K1449" s="3">
        <v>85</v>
      </c>
      <c r="L1449" s="3">
        <v>2017</v>
      </c>
      <c r="M1449" s="3">
        <v>20</v>
      </c>
      <c r="N1449" s="54">
        <v>107</v>
      </c>
      <c r="O1449" s="54">
        <v>2017</v>
      </c>
      <c r="P1449" s="54">
        <v>23</v>
      </c>
      <c r="Q1449" s="3">
        <v>93</v>
      </c>
      <c r="R1449" s="3">
        <v>2017</v>
      </c>
      <c r="S1449" s="3">
        <v>17</v>
      </c>
      <c r="T1449" s="54">
        <v>80</v>
      </c>
      <c r="U1449" s="54">
        <v>1979</v>
      </c>
      <c r="V1449" s="54">
        <v>22</v>
      </c>
      <c r="W1449" s="3">
        <v>75</v>
      </c>
      <c r="X1449" s="3">
        <v>2022</v>
      </c>
      <c r="Y1449" s="3">
        <v>1</v>
      </c>
      <c r="Z1449" s="54">
        <v>83</v>
      </c>
      <c r="AA1449" s="54">
        <v>2010</v>
      </c>
      <c r="AB1449" s="54">
        <v>11</v>
      </c>
      <c r="AC1449" s="3">
        <v>75</v>
      </c>
      <c r="AD1449" s="3">
        <v>1981</v>
      </c>
      <c r="AE1449" s="3">
        <v>11</v>
      </c>
      <c r="AF1449" s="54">
        <v>72</v>
      </c>
      <c r="AG1449" s="54">
        <v>1977</v>
      </c>
      <c r="AH1449" s="54">
        <v>28</v>
      </c>
      <c r="AI1449" s="3">
        <v>80</v>
      </c>
      <c r="AJ1449" s="3">
        <v>2019</v>
      </c>
      <c r="AK1449" s="3">
        <v>16</v>
      </c>
      <c r="AL1449" s="54">
        <v>105.3</v>
      </c>
      <c r="AM1449" s="54">
        <v>1996</v>
      </c>
      <c r="AN1449" s="54">
        <v>8</v>
      </c>
      <c r="AO1449" s="3">
        <v>85</v>
      </c>
      <c r="AP1449" s="3">
        <v>2006</v>
      </c>
      <c r="AQ1449" s="3">
        <v>26</v>
      </c>
    </row>
    <row r="1450" spans="1:43" x14ac:dyDescent="0.25">
      <c r="A1450" s="3">
        <v>52010080</v>
      </c>
      <c r="B1450" s="3" t="s">
        <v>4046</v>
      </c>
      <c r="C1450" s="3">
        <v>2.1871111110000001</v>
      </c>
      <c r="D1450" s="3">
        <v>-77.049722220000007</v>
      </c>
      <c r="E1450" s="3">
        <v>750</v>
      </c>
      <c r="F1450" s="3" t="s">
        <v>1612</v>
      </c>
      <c r="G1450" s="3" t="s">
        <v>422</v>
      </c>
      <c r="H1450" s="54">
        <v>114</v>
      </c>
      <c r="I1450" s="54">
        <v>2020</v>
      </c>
      <c r="J1450" s="54">
        <v>29</v>
      </c>
      <c r="K1450" s="3">
        <v>95</v>
      </c>
      <c r="L1450" s="3">
        <v>1993</v>
      </c>
      <c r="M1450" s="3">
        <v>1</v>
      </c>
      <c r="N1450" s="54">
        <v>125</v>
      </c>
      <c r="O1450" s="54">
        <v>1996</v>
      </c>
      <c r="P1450" s="54">
        <v>29</v>
      </c>
      <c r="Q1450" s="3">
        <v>120</v>
      </c>
      <c r="R1450" s="3">
        <v>1974</v>
      </c>
      <c r="S1450" s="3">
        <v>26</v>
      </c>
      <c r="T1450" s="54">
        <v>152</v>
      </c>
      <c r="U1450" s="54">
        <v>1974</v>
      </c>
      <c r="V1450" s="54">
        <v>3</v>
      </c>
      <c r="W1450" s="3">
        <v>88</v>
      </c>
      <c r="X1450" s="3">
        <v>1964</v>
      </c>
      <c r="Y1450" s="3">
        <v>8</v>
      </c>
      <c r="Z1450" s="54">
        <v>128</v>
      </c>
      <c r="AA1450" s="54">
        <v>1973</v>
      </c>
      <c r="AB1450" s="54">
        <v>29</v>
      </c>
      <c r="AC1450" s="3">
        <v>130</v>
      </c>
      <c r="AD1450" s="3">
        <v>1998</v>
      </c>
      <c r="AE1450" s="3">
        <v>7</v>
      </c>
      <c r="AF1450" s="54">
        <v>106.2</v>
      </c>
      <c r="AG1450" s="54">
        <v>1984</v>
      </c>
      <c r="AH1450" s="54">
        <v>8</v>
      </c>
      <c r="AI1450" s="3">
        <v>107</v>
      </c>
      <c r="AJ1450" s="3">
        <v>2004</v>
      </c>
      <c r="AK1450" s="3">
        <v>18</v>
      </c>
      <c r="AL1450" s="54">
        <v>121</v>
      </c>
      <c r="AM1450" s="54">
        <v>2004</v>
      </c>
      <c r="AN1450" s="54">
        <v>8</v>
      </c>
      <c r="AO1450" s="3">
        <v>97.6</v>
      </c>
      <c r="AP1450" s="3">
        <v>2001</v>
      </c>
      <c r="AQ1450" s="3">
        <v>29</v>
      </c>
    </row>
    <row r="1451" spans="1:43" x14ac:dyDescent="0.25">
      <c r="A1451" s="3">
        <v>52010110</v>
      </c>
      <c r="B1451" s="3" t="s">
        <v>4047</v>
      </c>
      <c r="C1451" s="3">
        <v>2.3345833329999999</v>
      </c>
      <c r="D1451" s="3">
        <v>-76.620111109999996</v>
      </c>
      <c r="E1451" s="3">
        <v>1820</v>
      </c>
      <c r="F1451" s="3" t="s">
        <v>1632</v>
      </c>
      <c r="G1451" s="3" t="s">
        <v>422</v>
      </c>
      <c r="H1451" s="54">
        <v>77.2</v>
      </c>
      <c r="I1451" s="54">
        <v>2004</v>
      </c>
      <c r="J1451" s="54">
        <v>14</v>
      </c>
      <c r="K1451" s="3">
        <v>74</v>
      </c>
      <c r="L1451" s="3">
        <v>1997</v>
      </c>
      <c r="M1451" s="3">
        <v>4</v>
      </c>
      <c r="N1451" s="54">
        <v>84.5</v>
      </c>
      <c r="O1451" s="54">
        <v>2009</v>
      </c>
      <c r="P1451" s="54">
        <v>24</v>
      </c>
      <c r="Q1451" s="3">
        <v>70.5</v>
      </c>
      <c r="R1451" s="3">
        <v>2014</v>
      </c>
      <c r="S1451" s="3">
        <v>10</v>
      </c>
      <c r="T1451" s="54">
        <v>76.099999999999994</v>
      </c>
      <c r="U1451" s="54">
        <v>2007</v>
      </c>
      <c r="V1451" s="54">
        <v>21</v>
      </c>
      <c r="W1451" s="3">
        <v>39.200000000000003</v>
      </c>
      <c r="X1451" s="3">
        <v>2017</v>
      </c>
      <c r="Y1451" s="3">
        <v>12</v>
      </c>
      <c r="Z1451" s="54">
        <v>40</v>
      </c>
      <c r="AA1451" s="54">
        <v>2008</v>
      </c>
      <c r="AB1451" s="54">
        <v>8</v>
      </c>
      <c r="AC1451" s="3">
        <v>37.5</v>
      </c>
      <c r="AD1451" s="3">
        <v>2017</v>
      </c>
      <c r="AE1451" s="3">
        <v>26</v>
      </c>
      <c r="AF1451" s="54">
        <v>103.9</v>
      </c>
      <c r="AG1451" s="54">
        <v>1994</v>
      </c>
      <c r="AH1451" s="54">
        <v>23</v>
      </c>
      <c r="AI1451" s="3">
        <v>75</v>
      </c>
      <c r="AJ1451" s="3">
        <v>2012</v>
      </c>
      <c r="AK1451" s="3">
        <v>5</v>
      </c>
      <c r="AL1451" s="54">
        <v>90</v>
      </c>
      <c r="AM1451" s="54">
        <v>2017</v>
      </c>
      <c r="AN1451" s="54">
        <v>7</v>
      </c>
      <c r="AO1451" s="3">
        <v>85</v>
      </c>
      <c r="AP1451" s="3">
        <v>2017</v>
      </c>
      <c r="AQ1451" s="3">
        <v>1</v>
      </c>
    </row>
    <row r="1452" spans="1:43" x14ac:dyDescent="0.25">
      <c r="A1452" s="3">
        <v>52010140</v>
      </c>
      <c r="B1452" s="3" t="s">
        <v>4048</v>
      </c>
      <c r="C1452" s="3">
        <v>1.5944444440000001</v>
      </c>
      <c r="D1452" s="3">
        <v>-77.429444439999997</v>
      </c>
      <c r="E1452" s="3">
        <v>500</v>
      </c>
      <c r="F1452" s="3" t="s">
        <v>630</v>
      </c>
      <c r="G1452" s="3" t="s">
        <v>82</v>
      </c>
      <c r="H1452" s="54">
        <v>60.4</v>
      </c>
      <c r="I1452" s="54">
        <v>2003</v>
      </c>
      <c r="J1452" s="54">
        <v>22</v>
      </c>
      <c r="K1452" s="3">
        <v>72</v>
      </c>
      <c r="L1452" s="3">
        <v>2009</v>
      </c>
      <c r="M1452" s="3">
        <v>15</v>
      </c>
      <c r="N1452" s="54">
        <v>80</v>
      </c>
      <c r="O1452" s="54">
        <v>2004</v>
      </c>
      <c r="P1452" s="54">
        <v>27</v>
      </c>
      <c r="Q1452" s="3">
        <v>70</v>
      </c>
      <c r="R1452" s="3">
        <v>2012</v>
      </c>
      <c r="S1452" s="3">
        <v>7</v>
      </c>
      <c r="T1452" s="54">
        <v>60.7</v>
      </c>
      <c r="U1452" s="54">
        <v>1988</v>
      </c>
      <c r="V1452" s="54">
        <v>29</v>
      </c>
      <c r="W1452" s="3">
        <v>32.5</v>
      </c>
      <c r="X1452" s="3">
        <v>2003</v>
      </c>
      <c r="Y1452" s="3">
        <v>4</v>
      </c>
      <c r="Z1452" s="54">
        <v>60</v>
      </c>
      <c r="AA1452" s="54">
        <v>1979</v>
      </c>
      <c r="AB1452" s="54">
        <v>15</v>
      </c>
      <c r="AC1452" s="3">
        <v>67.900000000000006</v>
      </c>
      <c r="AD1452" s="3">
        <v>2005</v>
      </c>
      <c r="AE1452" s="3">
        <v>23</v>
      </c>
      <c r="AF1452" s="54">
        <v>48</v>
      </c>
      <c r="AG1452" s="54">
        <v>1996</v>
      </c>
      <c r="AH1452" s="54">
        <v>28</v>
      </c>
      <c r="AI1452" s="3">
        <v>91</v>
      </c>
      <c r="AJ1452" s="3">
        <v>2002</v>
      </c>
      <c r="AK1452" s="3">
        <v>20</v>
      </c>
      <c r="AL1452" s="54">
        <v>73</v>
      </c>
      <c r="AM1452" s="54">
        <v>1985</v>
      </c>
      <c r="AN1452" s="54">
        <v>4</v>
      </c>
      <c r="AO1452" s="3">
        <v>70</v>
      </c>
      <c r="AP1452" s="3">
        <v>1981</v>
      </c>
      <c r="AQ1452" s="3">
        <v>29</v>
      </c>
    </row>
    <row r="1453" spans="1:43" x14ac:dyDescent="0.25">
      <c r="A1453" s="3">
        <v>52010160</v>
      </c>
      <c r="B1453" s="3" t="s">
        <v>4049</v>
      </c>
      <c r="C1453" s="3">
        <v>2.2616388889999999</v>
      </c>
      <c r="D1453" s="3">
        <v>-77.119555559999995</v>
      </c>
      <c r="E1453" s="3">
        <v>580</v>
      </c>
      <c r="F1453" s="3" t="s">
        <v>1612</v>
      </c>
      <c r="G1453" s="3" t="s">
        <v>422</v>
      </c>
      <c r="H1453" s="54">
        <v>104.7</v>
      </c>
      <c r="I1453" s="54">
        <v>2004</v>
      </c>
      <c r="J1453" s="54">
        <v>8</v>
      </c>
      <c r="K1453" s="3">
        <v>101</v>
      </c>
      <c r="L1453" s="3">
        <v>1993</v>
      </c>
      <c r="M1453" s="3">
        <v>28</v>
      </c>
      <c r="N1453" s="54">
        <v>80</v>
      </c>
      <c r="O1453" s="54">
        <v>1993</v>
      </c>
      <c r="P1453" s="54">
        <v>29</v>
      </c>
      <c r="Q1453" s="3">
        <v>91</v>
      </c>
      <c r="R1453" s="3">
        <v>2004</v>
      </c>
      <c r="S1453" s="3">
        <v>1</v>
      </c>
      <c r="T1453" s="54">
        <v>113.9</v>
      </c>
      <c r="U1453" s="54">
        <v>2024</v>
      </c>
      <c r="V1453" s="54">
        <v>7</v>
      </c>
      <c r="W1453" s="3">
        <v>96.3</v>
      </c>
      <c r="X1453" s="3">
        <v>2024</v>
      </c>
      <c r="Y1453" s="3">
        <v>14</v>
      </c>
      <c r="Z1453" s="54">
        <v>104</v>
      </c>
      <c r="AA1453" s="54">
        <v>2010</v>
      </c>
      <c r="AB1453" s="54">
        <v>14</v>
      </c>
      <c r="AC1453" s="3">
        <v>54.9</v>
      </c>
      <c r="AD1453" s="3">
        <v>1996</v>
      </c>
      <c r="AE1453" s="3">
        <v>31</v>
      </c>
      <c r="AF1453" s="54">
        <v>79.3</v>
      </c>
      <c r="AG1453" s="54">
        <v>2013</v>
      </c>
      <c r="AH1453" s="54">
        <v>28</v>
      </c>
      <c r="AI1453" s="3">
        <v>116.2</v>
      </c>
      <c r="AJ1453" s="3">
        <v>1995</v>
      </c>
      <c r="AK1453" s="3">
        <v>8</v>
      </c>
      <c r="AL1453" s="54">
        <v>143</v>
      </c>
      <c r="AM1453" s="54">
        <v>1993</v>
      </c>
      <c r="AN1453" s="54">
        <v>29</v>
      </c>
      <c r="AO1453" s="3">
        <v>140</v>
      </c>
      <c r="AP1453" s="3">
        <v>1996</v>
      </c>
      <c r="AQ1453" s="3">
        <v>2</v>
      </c>
    </row>
    <row r="1454" spans="1:43" x14ac:dyDescent="0.25">
      <c r="A1454" s="3">
        <v>52010180</v>
      </c>
      <c r="B1454" s="3" t="s">
        <v>4050</v>
      </c>
      <c r="C1454" s="3">
        <v>2.0686388889999998</v>
      </c>
      <c r="D1454" s="3">
        <v>-77.052861109999995</v>
      </c>
      <c r="E1454" s="3">
        <v>680</v>
      </c>
      <c r="F1454" s="3" t="s">
        <v>1612</v>
      </c>
      <c r="G1454" s="3" t="s">
        <v>422</v>
      </c>
      <c r="H1454" s="54">
        <v>89</v>
      </c>
      <c r="I1454" s="54">
        <v>2025</v>
      </c>
      <c r="J1454" s="54">
        <v>4</v>
      </c>
      <c r="K1454" s="3">
        <v>86</v>
      </c>
      <c r="L1454" s="3">
        <v>1998</v>
      </c>
      <c r="M1454" s="3">
        <v>8</v>
      </c>
      <c r="N1454" s="54">
        <v>120</v>
      </c>
      <c r="O1454" s="54">
        <v>2021</v>
      </c>
      <c r="P1454" s="54">
        <v>19</v>
      </c>
      <c r="Q1454" s="3">
        <v>95</v>
      </c>
      <c r="R1454" s="3">
        <v>2002</v>
      </c>
      <c r="S1454" s="3">
        <v>25</v>
      </c>
      <c r="T1454" s="54">
        <v>108</v>
      </c>
      <c r="U1454" s="54">
        <v>2013</v>
      </c>
      <c r="V1454" s="54">
        <v>29</v>
      </c>
      <c r="W1454" s="3">
        <v>96</v>
      </c>
      <c r="X1454" s="3">
        <v>2003</v>
      </c>
      <c r="Y1454" s="3">
        <v>4</v>
      </c>
      <c r="Z1454" s="54">
        <v>80</v>
      </c>
      <c r="AA1454" s="54">
        <v>2022</v>
      </c>
      <c r="AB1454" s="54">
        <v>26</v>
      </c>
      <c r="AC1454" s="3">
        <v>80</v>
      </c>
      <c r="AD1454" s="3">
        <v>2020</v>
      </c>
      <c r="AE1454" s="3">
        <v>13</v>
      </c>
      <c r="AF1454" s="54">
        <v>87</v>
      </c>
      <c r="AG1454" s="54">
        <v>2023</v>
      </c>
      <c r="AH1454" s="54">
        <v>23</v>
      </c>
      <c r="AI1454" s="3">
        <v>82</v>
      </c>
      <c r="AJ1454" s="3">
        <v>2016</v>
      </c>
      <c r="AK1454" s="3">
        <v>25</v>
      </c>
      <c r="AL1454" s="54">
        <v>100</v>
      </c>
      <c r="AM1454" s="54">
        <v>2007</v>
      </c>
      <c r="AN1454" s="54">
        <v>29</v>
      </c>
      <c r="AO1454" s="3">
        <v>99</v>
      </c>
      <c r="AP1454" s="3">
        <v>2020</v>
      </c>
      <c r="AQ1454" s="3">
        <v>1</v>
      </c>
    </row>
    <row r="1455" spans="1:43" x14ac:dyDescent="0.25">
      <c r="A1455" s="3">
        <v>52010190</v>
      </c>
      <c r="B1455" s="3" t="s">
        <v>4051</v>
      </c>
      <c r="C1455" s="3">
        <v>2.17</v>
      </c>
      <c r="D1455" s="3">
        <v>-76.61</v>
      </c>
      <c r="E1455" s="3">
        <v>2430</v>
      </c>
      <c r="F1455" s="3" t="s">
        <v>1628</v>
      </c>
      <c r="G1455" s="3" t="s">
        <v>422</v>
      </c>
      <c r="H1455" s="54">
        <v>49.7</v>
      </c>
      <c r="I1455" s="54">
        <v>2004</v>
      </c>
      <c r="J1455" s="54">
        <v>21</v>
      </c>
      <c r="K1455" s="3">
        <v>70.3</v>
      </c>
      <c r="L1455" s="3">
        <v>2011</v>
      </c>
      <c r="M1455" s="3">
        <v>24</v>
      </c>
      <c r="N1455" s="54">
        <v>90</v>
      </c>
      <c r="O1455" s="54">
        <v>1995</v>
      </c>
      <c r="P1455" s="54">
        <v>12</v>
      </c>
      <c r="Q1455" s="3">
        <v>62</v>
      </c>
      <c r="R1455" s="3">
        <v>2004</v>
      </c>
      <c r="S1455" s="3">
        <v>26</v>
      </c>
      <c r="T1455" s="54">
        <v>50</v>
      </c>
      <c r="U1455" s="54">
        <v>2001</v>
      </c>
      <c r="V1455" s="54">
        <v>27</v>
      </c>
      <c r="W1455" s="3">
        <v>49.9</v>
      </c>
      <c r="X1455" s="3">
        <v>2021</v>
      </c>
      <c r="Y1455" s="3">
        <v>6</v>
      </c>
      <c r="Z1455" s="54">
        <v>125</v>
      </c>
      <c r="AA1455" s="54">
        <v>2000</v>
      </c>
      <c r="AB1455" s="54">
        <v>18</v>
      </c>
      <c r="AC1455" s="3">
        <v>32.4</v>
      </c>
      <c r="AD1455" s="3">
        <v>2018</v>
      </c>
      <c r="AE1455" s="3">
        <v>4</v>
      </c>
      <c r="AF1455" s="54">
        <v>49.1</v>
      </c>
      <c r="AG1455" s="54">
        <v>2000</v>
      </c>
      <c r="AH1455" s="54">
        <v>23</v>
      </c>
      <c r="AI1455" s="3">
        <v>170</v>
      </c>
      <c r="AJ1455" s="3">
        <v>1994</v>
      </c>
      <c r="AK1455" s="3">
        <v>8</v>
      </c>
      <c r="AL1455" s="54">
        <v>68.8</v>
      </c>
      <c r="AM1455" s="54">
        <v>2008</v>
      </c>
      <c r="AN1455" s="54">
        <v>25</v>
      </c>
      <c r="AO1455" s="3">
        <v>110</v>
      </c>
      <c r="AP1455" s="3">
        <v>1994</v>
      </c>
      <c r="AQ1455" s="3">
        <v>12</v>
      </c>
    </row>
    <row r="1456" spans="1:43" x14ac:dyDescent="0.25">
      <c r="A1456" s="3">
        <v>52015010</v>
      </c>
      <c r="B1456" s="3" t="s">
        <v>4052</v>
      </c>
      <c r="C1456" s="3">
        <v>2.2497222219999999</v>
      </c>
      <c r="D1456" s="3">
        <v>-76.611944440000002</v>
      </c>
      <c r="E1456" s="3">
        <v>2450</v>
      </c>
      <c r="F1456" s="3" t="s">
        <v>1628</v>
      </c>
      <c r="G1456" s="3" t="s">
        <v>422</v>
      </c>
      <c r="H1456" s="54">
        <v>84.7</v>
      </c>
      <c r="I1456" s="54">
        <v>2017</v>
      </c>
      <c r="J1456" s="54">
        <v>17</v>
      </c>
      <c r="K1456" s="3">
        <v>63.8</v>
      </c>
      <c r="L1456" s="3">
        <v>2011</v>
      </c>
      <c r="M1456" s="3">
        <v>7</v>
      </c>
      <c r="N1456" s="54">
        <v>79.2</v>
      </c>
      <c r="O1456" s="54">
        <v>2023</v>
      </c>
      <c r="P1456" s="54">
        <v>23</v>
      </c>
      <c r="Q1456" s="3">
        <v>100</v>
      </c>
      <c r="R1456" s="3">
        <v>2023</v>
      </c>
      <c r="S1456" s="3">
        <v>5</v>
      </c>
      <c r="T1456" s="54">
        <v>71.7</v>
      </c>
      <c r="U1456" s="54">
        <v>2011</v>
      </c>
      <c r="V1456" s="54">
        <v>14</v>
      </c>
      <c r="W1456" s="3">
        <v>43.7</v>
      </c>
      <c r="X1456" s="3">
        <v>1995</v>
      </c>
      <c r="Y1456" s="3">
        <v>6</v>
      </c>
      <c r="Z1456" s="54">
        <v>37.700000000000003</v>
      </c>
      <c r="AA1456" s="54">
        <v>2011</v>
      </c>
      <c r="AB1456" s="54">
        <v>29</v>
      </c>
      <c r="AC1456" s="3">
        <v>49.4</v>
      </c>
      <c r="AD1456" s="3">
        <v>2013</v>
      </c>
      <c r="AE1456" s="3">
        <v>11</v>
      </c>
      <c r="AF1456" s="54">
        <v>46.5</v>
      </c>
      <c r="AG1456" s="54">
        <v>2000</v>
      </c>
      <c r="AH1456" s="54">
        <v>23</v>
      </c>
      <c r="AI1456" s="3">
        <v>89.6</v>
      </c>
      <c r="AJ1456" s="3">
        <v>2022</v>
      </c>
      <c r="AK1456" s="3">
        <v>21</v>
      </c>
      <c r="AL1456" s="54">
        <v>98.5</v>
      </c>
      <c r="AM1456" s="54">
        <v>2013</v>
      </c>
      <c r="AN1456" s="54">
        <v>17</v>
      </c>
      <c r="AO1456" s="3">
        <v>96.5</v>
      </c>
      <c r="AP1456" s="3">
        <v>2021</v>
      </c>
      <c r="AQ1456" s="3">
        <v>12</v>
      </c>
    </row>
    <row r="1457" spans="1:43" x14ac:dyDescent="0.25">
      <c r="A1457" s="3">
        <v>52020010</v>
      </c>
      <c r="B1457" s="3" t="s">
        <v>4053</v>
      </c>
      <c r="C1457" s="3">
        <v>2.0463888890000002</v>
      </c>
      <c r="D1457" s="3">
        <v>-77.003055560000007</v>
      </c>
      <c r="E1457" s="3">
        <v>720</v>
      </c>
      <c r="F1457" s="3" t="s">
        <v>35</v>
      </c>
      <c r="G1457" s="3" t="s">
        <v>422</v>
      </c>
      <c r="H1457" s="54">
        <v>99</v>
      </c>
      <c r="I1457" s="54">
        <v>2014</v>
      </c>
      <c r="J1457" s="54">
        <v>6</v>
      </c>
      <c r="K1457" s="3">
        <v>88</v>
      </c>
      <c r="L1457" s="3">
        <v>1975</v>
      </c>
      <c r="M1457" s="3">
        <v>22</v>
      </c>
      <c r="N1457" s="54">
        <v>115</v>
      </c>
      <c r="O1457" s="54">
        <v>1994</v>
      </c>
      <c r="P1457" s="54">
        <v>30</v>
      </c>
      <c r="Q1457" s="3">
        <v>119</v>
      </c>
      <c r="R1457" s="3">
        <v>2022</v>
      </c>
      <c r="S1457" s="3">
        <v>18</v>
      </c>
      <c r="T1457" s="54">
        <v>112</v>
      </c>
      <c r="U1457" s="54">
        <v>2013</v>
      </c>
      <c r="V1457" s="54">
        <v>29</v>
      </c>
      <c r="W1457" s="3">
        <v>140</v>
      </c>
      <c r="X1457" s="3">
        <v>1989</v>
      </c>
      <c r="Y1457" s="3">
        <v>23</v>
      </c>
      <c r="Z1457" s="54">
        <v>110</v>
      </c>
      <c r="AA1457" s="54">
        <v>2001</v>
      </c>
      <c r="AB1457" s="54">
        <v>19</v>
      </c>
      <c r="AC1457" s="3">
        <v>83</v>
      </c>
      <c r="AD1457" s="3">
        <v>2020</v>
      </c>
      <c r="AE1457" s="3">
        <v>13</v>
      </c>
      <c r="AF1457" s="54">
        <v>85</v>
      </c>
      <c r="AG1457" s="54">
        <v>2001</v>
      </c>
      <c r="AH1457" s="54">
        <v>27</v>
      </c>
      <c r="AI1457" s="3">
        <v>120</v>
      </c>
      <c r="AJ1457" s="3">
        <v>2020</v>
      </c>
      <c r="AK1457" s="3">
        <v>19</v>
      </c>
      <c r="AL1457" s="54">
        <v>115</v>
      </c>
      <c r="AM1457" s="54">
        <v>1977</v>
      </c>
      <c r="AN1457" s="54">
        <v>5</v>
      </c>
      <c r="AO1457" s="3">
        <v>220</v>
      </c>
      <c r="AP1457" s="3">
        <v>2001</v>
      </c>
      <c r="AQ1457" s="3">
        <v>30</v>
      </c>
    </row>
    <row r="1458" spans="1:43" x14ac:dyDescent="0.25">
      <c r="A1458" s="3">
        <v>52020020</v>
      </c>
      <c r="B1458" s="3" t="s">
        <v>4054</v>
      </c>
      <c r="C1458" s="3">
        <v>2.0049999999999999</v>
      </c>
      <c r="D1458" s="3">
        <v>-76.781666670000007</v>
      </c>
      <c r="E1458" s="3">
        <v>2272</v>
      </c>
      <c r="F1458" s="3" t="s">
        <v>699</v>
      </c>
      <c r="G1458" s="3" t="s">
        <v>422</v>
      </c>
      <c r="H1458" s="54">
        <v>70.3</v>
      </c>
      <c r="I1458" s="54">
        <v>2001</v>
      </c>
      <c r="J1458" s="54">
        <v>9</v>
      </c>
      <c r="K1458" s="3">
        <v>110</v>
      </c>
      <c r="L1458" s="3">
        <v>1973</v>
      </c>
      <c r="M1458" s="3">
        <v>21</v>
      </c>
      <c r="N1458" s="54">
        <v>138</v>
      </c>
      <c r="O1458" s="54">
        <v>1973</v>
      </c>
      <c r="P1458" s="54">
        <v>3</v>
      </c>
      <c r="Q1458" s="3">
        <v>90</v>
      </c>
      <c r="R1458" s="3">
        <v>2011</v>
      </c>
      <c r="S1458" s="3">
        <v>11</v>
      </c>
      <c r="T1458" s="54">
        <v>111</v>
      </c>
      <c r="U1458" s="54">
        <v>1973</v>
      </c>
      <c r="V1458" s="54">
        <v>20</v>
      </c>
      <c r="W1458" s="3">
        <v>115</v>
      </c>
      <c r="X1458" s="3">
        <v>1973</v>
      </c>
      <c r="Y1458" s="3">
        <v>13</v>
      </c>
      <c r="Z1458" s="54">
        <v>135</v>
      </c>
      <c r="AA1458" s="54">
        <v>1973</v>
      </c>
      <c r="AB1458" s="54">
        <v>29</v>
      </c>
      <c r="AC1458" s="3">
        <v>183</v>
      </c>
      <c r="AD1458" s="3">
        <v>1973</v>
      </c>
      <c r="AE1458" s="3">
        <v>25</v>
      </c>
      <c r="AF1458" s="54">
        <v>111</v>
      </c>
      <c r="AG1458" s="54">
        <v>1973</v>
      </c>
      <c r="AH1458" s="54">
        <v>29</v>
      </c>
      <c r="AI1458" s="3">
        <v>75</v>
      </c>
      <c r="AJ1458" s="3">
        <v>2011</v>
      </c>
      <c r="AK1458" s="3">
        <v>14</v>
      </c>
      <c r="AL1458" s="54">
        <v>98</v>
      </c>
      <c r="AM1458" s="54">
        <v>2005</v>
      </c>
      <c r="AN1458" s="54">
        <v>21</v>
      </c>
      <c r="AO1458" s="3">
        <v>130</v>
      </c>
      <c r="AP1458" s="3">
        <v>1971</v>
      </c>
      <c r="AQ1458" s="3">
        <v>21</v>
      </c>
    </row>
    <row r="1459" spans="1:43" x14ac:dyDescent="0.25">
      <c r="A1459" s="3">
        <v>52020050</v>
      </c>
      <c r="B1459" s="3" t="s">
        <v>4055</v>
      </c>
      <c r="C1459" s="3">
        <v>1.8801666669999999</v>
      </c>
      <c r="D1459" s="3">
        <v>-76.991611109999994</v>
      </c>
      <c r="E1459" s="3">
        <v>1400</v>
      </c>
      <c r="F1459" s="3" t="s">
        <v>35</v>
      </c>
      <c r="G1459" s="3" t="s">
        <v>422</v>
      </c>
      <c r="H1459" s="54">
        <v>117</v>
      </c>
      <c r="I1459" s="54">
        <v>1994</v>
      </c>
      <c r="J1459" s="54">
        <v>30</v>
      </c>
      <c r="K1459" s="3">
        <v>76</v>
      </c>
      <c r="L1459" s="3">
        <v>1986</v>
      </c>
      <c r="M1459" s="3">
        <v>18</v>
      </c>
      <c r="N1459" s="54">
        <v>90.5</v>
      </c>
      <c r="O1459" s="54">
        <v>2018</v>
      </c>
      <c r="P1459" s="54">
        <v>31</v>
      </c>
      <c r="Q1459" s="3">
        <v>98.5</v>
      </c>
      <c r="R1459" s="3">
        <v>2019</v>
      </c>
      <c r="S1459" s="3">
        <v>1</v>
      </c>
      <c r="T1459" s="54">
        <v>121</v>
      </c>
      <c r="U1459" s="54">
        <v>1993</v>
      </c>
      <c r="V1459" s="54">
        <v>2</v>
      </c>
      <c r="W1459" s="3">
        <v>76</v>
      </c>
      <c r="X1459" s="3">
        <v>1972</v>
      </c>
      <c r="Y1459" s="3">
        <v>15</v>
      </c>
      <c r="Z1459" s="54">
        <v>72</v>
      </c>
      <c r="AA1459" s="54">
        <v>2002</v>
      </c>
      <c r="AB1459" s="54">
        <v>5</v>
      </c>
      <c r="AC1459" s="3">
        <v>50</v>
      </c>
      <c r="AD1459" s="3">
        <v>1979</v>
      </c>
      <c r="AE1459" s="3">
        <v>22</v>
      </c>
      <c r="AF1459" s="54">
        <v>56.7</v>
      </c>
      <c r="AG1459" s="54">
        <v>1994</v>
      </c>
      <c r="AH1459" s="54">
        <v>25</v>
      </c>
      <c r="AI1459" s="3">
        <v>84.4</v>
      </c>
      <c r="AJ1459" s="3">
        <v>2016</v>
      </c>
      <c r="AK1459" s="3">
        <v>24</v>
      </c>
      <c r="AL1459" s="54">
        <v>84</v>
      </c>
      <c r="AM1459" s="54">
        <v>2023</v>
      </c>
      <c r="AN1459" s="54">
        <v>1</v>
      </c>
      <c r="AO1459" s="3">
        <v>88</v>
      </c>
      <c r="AP1459" s="3">
        <v>1994</v>
      </c>
      <c r="AQ1459" s="3">
        <v>12</v>
      </c>
    </row>
    <row r="1460" spans="1:43" x14ac:dyDescent="0.25">
      <c r="A1460" s="3">
        <v>52020070</v>
      </c>
      <c r="B1460" s="3" t="s">
        <v>4056</v>
      </c>
      <c r="C1460" s="3">
        <v>1.8141666670000001</v>
      </c>
      <c r="D1460" s="3">
        <v>-76.782888889999995</v>
      </c>
      <c r="E1460" s="3">
        <v>2180</v>
      </c>
      <c r="F1460" s="3" t="s">
        <v>680</v>
      </c>
      <c r="G1460" s="3" t="s">
        <v>422</v>
      </c>
      <c r="H1460" s="54">
        <v>82.5</v>
      </c>
      <c r="I1460" s="54">
        <v>2014</v>
      </c>
      <c r="J1460" s="54">
        <v>7</v>
      </c>
      <c r="K1460" s="3">
        <v>90.6</v>
      </c>
      <c r="L1460" s="3">
        <v>1998</v>
      </c>
      <c r="M1460" s="3">
        <v>8</v>
      </c>
      <c r="N1460" s="54">
        <v>81</v>
      </c>
      <c r="O1460" s="54">
        <v>2008</v>
      </c>
      <c r="P1460" s="54">
        <v>12</v>
      </c>
      <c r="Q1460" s="3">
        <v>60.7</v>
      </c>
      <c r="R1460" s="3">
        <v>2007</v>
      </c>
      <c r="S1460" s="3">
        <v>24</v>
      </c>
      <c r="T1460" s="54">
        <v>62</v>
      </c>
      <c r="U1460" s="54">
        <v>2011</v>
      </c>
      <c r="V1460" s="54">
        <v>12</v>
      </c>
      <c r="W1460" s="3">
        <v>59</v>
      </c>
      <c r="X1460" s="3">
        <v>1973</v>
      </c>
      <c r="Y1460" s="3">
        <v>18</v>
      </c>
      <c r="Z1460" s="54">
        <v>35</v>
      </c>
      <c r="AA1460" s="54">
        <v>1973</v>
      </c>
      <c r="AB1460" s="54">
        <v>21</v>
      </c>
      <c r="AC1460" s="3">
        <v>55</v>
      </c>
      <c r="AD1460" s="3">
        <v>1972</v>
      </c>
      <c r="AE1460" s="3">
        <v>30</v>
      </c>
      <c r="AF1460" s="54">
        <v>51.7</v>
      </c>
      <c r="AG1460" s="54">
        <v>2000</v>
      </c>
      <c r="AH1460" s="54">
        <v>23</v>
      </c>
      <c r="AI1460" s="3">
        <v>76.2</v>
      </c>
      <c r="AJ1460" s="3">
        <v>2007</v>
      </c>
      <c r="AK1460" s="3">
        <v>19</v>
      </c>
      <c r="AL1460" s="54">
        <v>103.5</v>
      </c>
      <c r="AM1460" s="54">
        <v>2023</v>
      </c>
      <c r="AN1460" s="54">
        <v>20</v>
      </c>
      <c r="AO1460" s="3">
        <v>88.5</v>
      </c>
      <c r="AP1460" s="3">
        <v>2013</v>
      </c>
      <c r="AQ1460" s="3">
        <v>22</v>
      </c>
    </row>
    <row r="1461" spans="1:43" x14ac:dyDescent="0.25">
      <c r="A1461" s="3">
        <v>52020180</v>
      </c>
      <c r="B1461" s="3" t="s">
        <v>4057</v>
      </c>
      <c r="C1461" s="3">
        <v>1.9509722220000001</v>
      </c>
      <c r="D1461" s="3">
        <v>-76.732916669999994</v>
      </c>
      <c r="E1461" s="3">
        <v>3100</v>
      </c>
      <c r="F1461" s="3" t="s">
        <v>4058</v>
      </c>
      <c r="G1461" s="3" t="s">
        <v>422</v>
      </c>
      <c r="H1461" s="54">
        <v>71</v>
      </c>
      <c r="I1461" s="54">
        <v>2017</v>
      </c>
      <c r="J1461" s="54">
        <v>20</v>
      </c>
      <c r="K1461" s="3">
        <v>51</v>
      </c>
      <c r="L1461" s="3">
        <v>1995</v>
      </c>
      <c r="M1461" s="3">
        <v>20</v>
      </c>
      <c r="N1461" s="54">
        <v>59</v>
      </c>
      <c r="O1461" s="54">
        <v>2021</v>
      </c>
      <c r="P1461" s="54">
        <v>2</v>
      </c>
      <c r="Q1461" s="3">
        <v>72.2</v>
      </c>
      <c r="R1461" s="3">
        <v>2023</v>
      </c>
      <c r="S1461" s="3">
        <v>21</v>
      </c>
      <c r="T1461" s="54">
        <v>56</v>
      </c>
      <c r="U1461" s="54">
        <v>1995</v>
      </c>
      <c r="V1461" s="54">
        <v>8</v>
      </c>
      <c r="W1461" s="3">
        <v>52.8</v>
      </c>
      <c r="X1461" s="3">
        <v>2021</v>
      </c>
      <c r="Y1461" s="3">
        <v>10</v>
      </c>
      <c r="Z1461" s="54">
        <v>50</v>
      </c>
      <c r="AA1461" s="54">
        <v>2000</v>
      </c>
      <c r="AB1461" s="54">
        <v>7</v>
      </c>
      <c r="AC1461" s="3">
        <v>21</v>
      </c>
      <c r="AD1461" s="3">
        <v>2015</v>
      </c>
      <c r="AE1461" s="3">
        <v>14</v>
      </c>
      <c r="AF1461" s="54">
        <v>46</v>
      </c>
      <c r="AG1461" s="54">
        <v>2002</v>
      </c>
      <c r="AH1461" s="54">
        <v>25</v>
      </c>
      <c r="AI1461" s="3">
        <v>55.6</v>
      </c>
      <c r="AJ1461" s="3">
        <v>2022</v>
      </c>
      <c r="AK1461" s="3">
        <v>21</v>
      </c>
      <c r="AL1461" s="54">
        <v>62.1</v>
      </c>
      <c r="AM1461" s="54">
        <v>2008</v>
      </c>
      <c r="AN1461" s="54">
        <v>25</v>
      </c>
      <c r="AO1461" s="3">
        <v>64</v>
      </c>
      <c r="AP1461" s="3">
        <v>2021</v>
      </c>
      <c r="AQ1461" s="3">
        <v>11</v>
      </c>
    </row>
    <row r="1462" spans="1:43" x14ac:dyDescent="0.25">
      <c r="A1462" s="3">
        <v>52020190</v>
      </c>
      <c r="B1462" s="3" t="s">
        <v>4059</v>
      </c>
      <c r="C1462" s="3">
        <v>2.0299999999999998</v>
      </c>
      <c r="D1462" s="3">
        <v>-76.673416669999995</v>
      </c>
      <c r="E1462" s="3">
        <v>2760</v>
      </c>
      <c r="F1462" s="3" t="s">
        <v>699</v>
      </c>
      <c r="G1462" s="3" t="s">
        <v>422</v>
      </c>
      <c r="H1462" s="54">
        <v>58.5</v>
      </c>
      <c r="I1462" s="54">
        <v>2017</v>
      </c>
      <c r="J1462" s="54">
        <v>20</v>
      </c>
      <c r="K1462" s="3">
        <v>50.6</v>
      </c>
      <c r="L1462" s="3">
        <v>2008</v>
      </c>
      <c r="M1462" s="3">
        <v>20</v>
      </c>
      <c r="N1462" s="54">
        <v>46.2</v>
      </c>
      <c r="O1462" s="54">
        <v>2011</v>
      </c>
      <c r="P1462" s="54">
        <v>1</v>
      </c>
      <c r="Q1462" s="3">
        <v>53.6</v>
      </c>
      <c r="R1462" s="3">
        <v>2002</v>
      </c>
      <c r="S1462" s="3">
        <v>25</v>
      </c>
      <c r="T1462" s="54">
        <v>55.2</v>
      </c>
      <c r="U1462" s="54">
        <v>2025</v>
      </c>
      <c r="V1462" s="54">
        <v>26</v>
      </c>
      <c r="W1462" s="3">
        <v>25.8</v>
      </c>
      <c r="X1462" s="3">
        <v>2016</v>
      </c>
      <c r="Y1462" s="3">
        <v>30</v>
      </c>
      <c r="Z1462" s="54">
        <v>43</v>
      </c>
      <c r="AA1462" s="54">
        <v>2013</v>
      </c>
      <c r="AB1462" s="54">
        <v>17</v>
      </c>
      <c r="AC1462" s="3">
        <v>59</v>
      </c>
      <c r="AD1462" s="3">
        <v>1994</v>
      </c>
      <c r="AE1462" s="3">
        <v>19</v>
      </c>
      <c r="AF1462" s="54">
        <v>77</v>
      </c>
      <c r="AG1462" s="54">
        <v>1994</v>
      </c>
      <c r="AH1462" s="54">
        <v>26</v>
      </c>
      <c r="AI1462" s="3">
        <v>65</v>
      </c>
      <c r="AJ1462" s="3">
        <v>2011</v>
      </c>
      <c r="AK1462" s="3">
        <v>14</v>
      </c>
      <c r="AL1462" s="54">
        <v>95</v>
      </c>
      <c r="AM1462" s="54">
        <v>1994</v>
      </c>
      <c r="AN1462" s="54">
        <v>24</v>
      </c>
      <c r="AO1462" s="3">
        <v>70</v>
      </c>
      <c r="AP1462" s="3">
        <v>1994</v>
      </c>
      <c r="AQ1462" s="3">
        <v>13</v>
      </c>
    </row>
    <row r="1463" spans="1:43" x14ac:dyDescent="0.25">
      <c r="A1463" s="3">
        <v>52025020</v>
      </c>
      <c r="B1463" s="3" t="s">
        <v>4060</v>
      </c>
      <c r="C1463" s="3">
        <v>1.753333333</v>
      </c>
      <c r="D1463" s="3">
        <v>-76.891666670000006</v>
      </c>
      <c r="E1463" s="3">
        <v>2300</v>
      </c>
      <c r="F1463" s="3" t="s">
        <v>35</v>
      </c>
      <c r="G1463" s="3" t="s">
        <v>422</v>
      </c>
      <c r="H1463" s="54">
        <v>70.400000000000006</v>
      </c>
      <c r="I1463" s="54">
        <v>1991</v>
      </c>
      <c r="J1463" s="54">
        <v>11</v>
      </c>
      <c r="K1463" s="3">
        <v>61.5</v>
      </c>
      <c r="L1463" s="3">
        <v>2011</v>
      </c>
      <c r="M1463" s="3">
        <v>28</v>
      </c>
      <c r="N1463" s="54">
        <v>65.900000000000006</v>
      </c>
      <c r="O1463" s="54">
        <v>1998</v>
      </c>
      <c r="P1463" s="54">
        <v>27</v>
      </c>
      <c r="Q1463" s="3">
        <v>76.8</v>
      </c>
      <c r="R1463" s="3">
        <v>2016</v>
      </c>
      <c r="S1463" s="3">
        <v>12</v>
      </c>
      <c r="T1463" s="54">
        <v>58.5</v>
      </c>
      <c r="U1463" s="54">
        <v>1995</v>
      </c>
      <c r="V1463" s="54">
        <v>5</v>
      </c>
      <c r="W1463" s="3">
        <v>49.9</v>
      </c>
      <c r="X1463" s="3">
        <v>2006</v>
      </c>
      <c r="Y1463" s="3">
        <v>5</v>
      </c>
      <c r="Z1463" s="54">
        <v>42.2</v>
      </c>
      <c r="AA1463" s="54">
        <v>2002</v>
      </c>
      <c r="AB1463" s="54">
        <v>5</v>
      </c>
      <c r="AC1463" s="3">
        <v>34.200000000000003</v>
      </c>
      <c r="AD1463" s="3">
        <v>1979</v>
      </c>
      <c r="AE1463" s="3">
        <v>29</v>
      </c>
      <c r="AF1463" s="54">
        <v>48.6</v>
      </c>
      <c r="AG1463" s="54">
        <v>1987</v>
      </c>
      <c r="AH1463" s="54">
        <v>29</v>
      </c>
      <c r="AI1463" s="3">
        <v>92.5</v>
      </c>
      <c r="AJ1463" s="3">
        <v>2001</v>
      </c>
      <c r="AK1463" s="3">
        <v>16</v>
      </c>
      <c r="AL1463" s="54">
        <v>64.400000000000006</v>
      </c>
      <c r="AM1463" s="54">
        <v>1987</v>
      </c>
      <c r="AN1463" s="54">
        <v>18</v>
      </c>
      <c r="AO1463" s="3">
        <v>70.2</v>
      </c>
      <c r="AP1463" s="3">
        <v>2019</v>
      </c>
      <c r="AQ1463" s="3">
        <v>11</v>
      </c>
    </row>
    <row r="1464" spans="1:43" x14ac:dyDescent="0.25">
      <c r="A1464" s="3">
        <v>52025080</v>
      </c>
      <c r="B1464" s="3" t="s">
        <v>4061</v>
      </c>
      <c r="C1464" s="3">
        <v>1.96</v>
      </c>
      <c r="D1464" s="3">
        <v>-77.12</v>
      </c>
      <c r="E1464" s="3">
        <v>720</v>
      </c>
      <c r="F1464" s="3" t="s">
        <v>1612</v>
      </c>
      <c r="G1464" s="3" t="s">
        <v>422</v>
      </c>
      <c r="H1464" s="54">
        <v>70</v>
      </c>
      <c r="I1464" s="54">
        <v>1984</v>
      </c>
      <c r="J1464" s="54">
        <v>7</v>
      </c>
      <c r="K1464" s="3">
        <v>65</v>
      </c>
      <c r="L1464" s="3">
        <v>2002</v>
      </c>
      <c r="M1464" s="3">
        <v>27</v>
      </c>
      <c r="N1464" s="54">
        <v>85</v>
      </c>
      <c r="O1464" s="54">
        <v>1976</v>
      </c>
      <c r="P1464" s="54">
        <v>10</v>
      </c>
      <c r="Q1464" s="3">
        <v>91.5</v>
      </c>
      <c r="R1464" s="3">
        <v>1999</v>
      </c>
      <c r="S1464" s="3">
        <v>9</v>
      </c>
      <c r="T1464" s="54">
        <v>84.2</v>
      </c>
      <c r="U1464" s="54">
        <v>2013</v>
      </c>
      <c r="V1464" s="54">
        <v>1</v>
      </c>
      <c r="W1464" s="3">
        <v>70.900000000000006</v>
      </c>
      <c r="X1464" s="3">
        <v>1984</v>
      </c>
      <c r="Y1464" s="3">
        <v>7</v>
      </c>
      <c r="Z1464" s="54">
        <v>68.8</v>
      </c>
      <c r="AA1464" s="54">
        <v>1987</v>
      </c>
      <c r="AB1464" s="54">
        <v>31</v>
      </c>
      <c r="AC1464" s="3">
        <v>49</v>
      </c>
      <c r="AD1464" s="3">
        <v>1985</v>
      </c>
      <c r="AE1464" s="3">
        <v>7</v>
      </c>
      <c r="AF1464" s="54">
        <v>74</v>
      </c>
      <c r="AG1464" s="54">
        <v>2005</v>
      </c>
      <c r="AH1464" s="54">
        <v>26</v>
      </c>
      <c r="AI1464" s="3">
        <v>81.5</v>
      </c>
      <c r="AJ1464" s="3">
        <v>2022</v>
      </c>
      <c r="AK1464" s="3">
        <v>5</v>
      </c>
      <c r="AL1464" s="54">
        <v>105</v>
      </c>
      <c r="AM1464" s="54">
        <v>1996</v>
      </c>
      <c r="AN1464" s="54">
        <v>27</v>
      </c>
      <c r="AO1464" s="3">
        <v>98.2</v>
      </c>
      <c r="AP1464" s="3">
        <v>2016</v>
      </c>
      <c r="AQ1464" s="3">
        <v>31</v>
      </c>
    </row>
    <row r="1465" spans="1:43" x14ac:dyDescent="0.25">
      <c r="A1465" s="3">
        <v>52025090</v>
      </c>
      <c r="B1465" s="3" t="s">
        <v>4062</v>
      </c>
      <c r="C1465" s="3">
        <v>2.1938333330000002</v>
      </c>
      <c r="D1465" s="3">
        <v>-76.750333330000004</v>
      </c>
      <c r="E1465" s="3">
        <v>1870</v>
      </c>
      <c r="F1465" s="3" t="s">
        <v>736</v>
      </c>
      <c r="G1465" s="3" t="s">
        <v>422</v>
      </c>
      <c r="H1465" s="54">
        <v>132.19999999999999</v>
      </c>
      <c r="I1465" s="54">
        <v>2022</v>
      </c>
      <c r="J1465" s="54">
        <v>27</v>
      </c>
      <c r="K1465" s="3">
        <v>98.4</v>
      </c>
      <c r="L1465" s="3">
        <v>2014</v>
      </c>
      <c r="M1465" s="3">
        <v>4</v>
      </c>
      <c r="N1465" s="54">
        <v>117.8</v>
      </c>
      <c r="O1465" s="54">
        <v>1987</v>
      </c>
      <c r="P1465" s="54">
        <v>7</v>
      </c>
      <c r="Q1465" s="3">
        <v>111.8</v>
      </c>
      <c r="R1465" s="3">
        <v>1988</v>
      </c>
      <c r="S1465" s="3">
        <v>10</v>
      </c>
      <c r="T1465" s="54">
        <v>87.5</v>
      </c>
      <c r="U1465" s="54">
        <v>2000</v>
      </c>
      <c r="V1465" s="54">
        <v>6</v>
      </c>
      <c r="W1465" s="3">
        <v>87.1</v>
      </c>
      <c r="X1465" s="3">
        <v>1981</v>
      </c>
      <c r="Y1465" s="3">
        <v>30</v>
      </c>
      <c r="Z1465" s="54">
        <v>50.2</v>
      </c>
      <c r="AA1465" s="54">
        <v>2024</v>
      </c>
      <c r="AB1465" s="54">
        <v>4</v>
      </c>
      <c r="AC1465" s="3">
        <v>61.1</v>
      </c>
      <c r="AD1465" s="3">
        <v>1979</v>
      </c>
      <c r="AE1465" s="3">
        <v>28</v>
      </c>
      <c r="AF1465" s="54">
        <v>90.5</v>
      </c>
      <c r="AG1465" s="54">
        <v>1985</v>
      </c>
      <c r="AH1465" s="54">
        <v>25</v>
      </c>
      <c r="AI1465" s="3">
        <v>130.80000000000001</v>
      </c>
      <c r="AJ1465" s="3">
        <v>1984</v>
      </c>
      <c r="AK1465" s="3">
        <v>24</v>
      </c>
      <c r="AL1465" s="54">
        <v>113.3</v>
      </c>
      <c r="AM1465" s="54">
        <v>2011</v>
      </c>
      <c r="AN1465" s="54">
        <v>7</v>
      </c>
      <c r="AO1465" s="3">
        <v>127.2</v>
      </c>
      <c r="AP1465" s="3">
        <v>1992</v>
      </c>
      <c r="AQ1465" s="3">
        <v>10</v>
      </c>
    </row>
    <row r="1466" spans="1:43" x14ac:dyDescent="0.25">
      <c r="A1466" s="3">
        <v>52030030</v>
      </c>
      <c r="B1466" s="3" t="s">
        <v>4063</v>
      </c>
      <c r="C1466" s="3">
        <v>1.5830555559999999</v>
      </c>
      <c r="D1466" s="3">
        <v>-77.132666670000006</v>
      </c>
      <c r="E1466" s="3">
        <v>1745</v>
      </c>
      <c r="F1466" s="3" t="s">
        <v>192</v>
      </c>
      <c r="G1466" s="3" t="s">
        <v>82</v>
      </c>
      <c r="H1466" s="54">
        <v>85.3</v>
      </c>
      <c r="I1466" s="54">
        <v>2007</v>
      </c>
      <c r="J1466" s="54">
        <v>25</v>
      </c>
      <c r="K1466" s="3">
        <v>90.5</v>
      </c>
      <c r="L1466" s="3">
        <v>2013</v>
      </c>
      <c r="M1466" s="3">
        <v>8</v>
      </c>
      <c r="N1466" s="54">
        <v>99.4</v>
      </c>
      <c r="O1466" s="54">
        <v>2006</v>
      </c>
      <c r="P1466" s="54">
        <v>7</v>
      </c>
      <c r="Q1466" s="3">
        <v>112.9</v>
      </c>
      <c r="R1466" s="3">
        <v>2020</v>
      </c>
      <c r="S1466" s="3">
        <v>15</v>
      </c>
      <c r="T1466" s="54">
        <v>106</v>
      </c>
      <c r="U1466" s="54">
        <v>1962</v>
      </c>
      <c r="V1466" s="54">
        <v>27</v>
      </c>
      <c r="W1466" s="3">
        <v>88.7</v>
      </c>
      <c r="X1466" s="3">
        <v>2017</v>
      </c>
      <c r="Y1466" s="3">
        <v>11</v>
      </c>
      <c r="Z1466" s="54">
        <v>49.4</v>
      </c>
      <c r="AA1466" s="54">
        <v>2024</v>
      </c>
      <c r="AB1466" s="54">
        <v>4</v>
      </c>
      <c r="AC1466" s="3">
        <v>54.7</v>
      </c>
      <c r="AD1466" s="3">
        <v>2021</v>
      </c>
      <c r="AE1466" s="3">
        <v>27</v>
      </c>
      <c r="AF1466" s="54">
        <v>63</v>
      </c>
      <c r="AG1466" s="54">
        <v>1965</v>
      </c>
      <c r="AH1466" s="54">
        <v>28</v>
      </c>
      <c r="AI1466" s="3">
        <v>105</v>
      </c>
      <c r="AJ1466" s="3">
        <v>1954</v>
      </c>
      <c r="AK1466" s="3">
        <v>23</v>
      </c>
      <c r="AL1466" s="54">
        <v>127</v>
      </c>
      <c r="AM1466" s="54">
        <v>1964</v>
      </c>
      <c r="AN1466" s="54">
        <v>28</v>
      </c>
      <c r="AO1466" s="3">
        <v>113.3</v>
      </c>
      <c r="AP1466" s="3">
        <v>1993</v>
      </c>
      <c r="AQ1466" s="3">
        <v>10</v>
      </c>
    </row>
    <row r="1467" spans="1:43" x14ac:dyDescent="0.25">
      <c r="A1467" s="3">
        <v>52030060</v>
      </c>
      <c r="B1467" s="3" t="s">
        <v>4064</v>
      </c>
      <c r="C1467" s="3">
        <v>1.665638889</v>
      </c>
      <c r="D1467" s="3">
        <v>-77.014972220000004</v>
      </c>
      <c r="E1467" s="3">
        <v>1820</v>
      </c>
      <c r="F1467" s="3" t="s">
        <v>4065</v>
      </c>
      <c r="G1467" s="3" t="s">
        <v>82</v>
      </c>
      <c r="H1467" s="54">
        <v>88</v>
      </c>
      <c r="I1467" s="54">
        <v>1958</v>
      </c>
      <c r="J1467" s="54">
        <v>24</v>
      </c>
      <c r="K1467" s="3">
        <v>85</v>
      </c>
      <c r="L1467" s="3">
        <v>1978</v>
      </c>
      <c r="M1467" s="3">
        <v>7</v>
      </c>
      <c r="N1467" s="54">
        <v>95.4</v>
      </c>
      <c r="O1467" s="54">
        <v>1986</v>
      </c>
      <c r="P1467" s="54">
        <v>7</v>
      </c>
      <c r="Q1467" s="3">
        <v>84</v>
      </c>
      <c r="R1467" s="3">
        <v>1978</v>
      </c>
      <c r="S1467" s="3">
        <v>4</v>
      </c>
      <c r="T1467" s="54">
        <v>80.7</v>
      </c>
      <c r="U1467" s="54">
        <v>2011</v>
      </c>
      <c r="V1467" s="54">
        <v>12</v>
      </c>
      <c r="W1467" s="3">
        <v>53</v>
      </c>
      <c r="X1467" s="3">
        <v>2021</v>
      </c>
      <c r="Y1467" s="3">
        <v>14</v>
      </c>
      <c r="Z1467" s="54">
        <v>50</v>
      </c>
      <c r="AA1467" s="54">
        <v>1964</v>
      </c>
      <c r="AB1467" s="54">
        <v>16</v>
      </c>
      <c r="AC1467" s="3">
        <v>51</v>
      </c>
      <c r="AD1467" s="3">
        <v>1979</v>
      </c>
      <c r="AE1467" s="3">
        <v>29</v>
      </c>
      <c r="AF1467" s="54">
        <v>58.8</v>
      </c>
      <c r="AG1467" s="54">
        <v>1987</v>
      </c>
      <c r="AH1467" s="54">
        <v>29</v>
      </c>
      <c r="AI1467" s="3">
        <v>86.8</v>
      </c>
      <c r="AJ1467" s="3">
        <v>1987</v>
      </c>
      <c r="AK1467" s="3">
        <v>1</v>
      </c>
      <c r="AL1467" s="54">
        <v>124.5</v>
      </c>
      <c r="AM1467" s="54">
        <v>2013</v>
      </c>
      <c r="AN1467" s="54">
        <v>17</v>
      </c>
      <c r="AO1467" s="3">
        <v>88</v>
      </c>
      <c r="AP1467" s="3">
        <v>1966</v>
      </c>
      <c r="AQ1467" s="3">
        <v>18</v>
      </c>
    </row>
    <row r="1468" spans="1:43" x14ac:dyDescent="0.25">
      <c r="A1468" s="3">
        <v>52030090</v>
      </c>
      <c r="B1468" s="3" t="s">
        <v>4066</v>
      </c>
      <c r="C1468" s="3">
        <v>1.595277778</v>
      </c>
      <c r="D1468" s="3">
        <v>-76.834166670000002</v>
      </c>
      <c r="E1468" s="3">
        <v>2248</v>
      </c>
      <c r="F1468" s="3" t="s">
        <v>632</v>
      </c>
      <c r="G1468" s="3" t="s">
        <v>82</v>
      </c>
      <c r="H1468" s="54">
        <v>70</v>
      </c>
      <c r="I1468" s="54">
        <v>2017</v>
      </c>
      <c r="J1468" s="54">
        <v>20</v>
      </c>
      <c r="K1468" s="3">
        <v>67.7</v>
      </c>
      <c r="L1468" s="3">
        <v>2009</v>
      </c>
      <c r="M1468" s="3">
        <v>13</v>
      </c>
      <c r="N1468" s="54">
        <v>123</v>
      </c>
      <c r="O1468" s="54">
        <v>1964</v>
      </c>
      <c r="P1468" s="54">
        <v>17</v>
      </c>
      <c r="Q1468" s="3">
        <v>120</v>
      </c>
      <c r="R1468" s="3">
        <v>2015</v>
      </c>
      <c r="S1468" s="3">
        <v>17</v>
      </c>
      <c r="T1468" s="54">
        <v>62</v>
      </c>
      <c r="U1468" s="54">
        <v>1964</v>
      </c>
      <c r="V1468" s="54">
        <v>29</v>
      </c>
      <c r="W1468" s="3">
        <v>42.3</v>
      </c>
      <c r="X1468" s="3">
        <v>2006</v>
      </c>
      <c r="Y1468" s="3">
        <v>5</v>
      </c>
      <c r="Z1468" s="54">
        <v>36</v>
      </c>
      <c r="AA1468" s="54">
        <v>1971</v>
      </c>
      <c r="AB1468" s="54">
        <v>6</v>
      </c>
      <c r="AC1468" s="3">
        <v>37</v>
      </c>
      <c r="AD1468" s="3">
        <v>1984</v>
      </c>
      <c r="AE1468" s="3">
        <v>3</v>
      </c>
      <c r="AF1468" s="54">
        <v>47</v>
      </c>
      <c r="AG1468" s="54">
        <v>2003</v>
      </c>
      <c r="AH1468" s="54">
        <v>28</v>
      </c>
      <c r="AI1468" s="3">
        <v>77.7</v>
      </c>
      <c r="AJ1468" s="3">
        <v>1996</v>
      </c>
      <c r="AK1468" s="3">
        <v>5</v>
      </c>
      <c r="AL1468" s="54">
        <v>83.6</v>
      </c>
      <c r="AM1468" s="54">
        <v>2016</v>
      </c>
      <c r="AN1468" s="54">
        <v>24</v>
      </c>
      <c r="AO1468" s="3">
        <v>100.7</v>
      </c>
      <c r="AP1468" s="3">
        <v>1994</v>
      </c>
      <c r="AQ1468" s="3">
        <v>26</v>
      </c>
    </row>
    <row r="1469" spans="1:43" x14ac:dyDescent="0.25">
      <c r="A1469" s="3">
        <v>52035040</v>
      </c>
      <c r="B1469" s="3" t="s">
        <v>4067</v>
      </c>
      <c r="C1469" s="3">
        <v>1.62</v>
      </c>
      <c r="D1469" s="3">
        <v>-77.34</v>
      </c>
      <c r="E1469" s="3">
        <v>1400</v>
      </c>
      <c r="F1469" s="3" t="s">
        <v>605</v>
      </c>
      <c r="G1469" s="3" t="s">
        <v>82</v>
      </c>
      <c r="H1469" s="54">
        <v>59.8</v>
      </c>
      <c r="I1469" s="54">
        <v>2005</v>
      </c>
      <c r="J1469" s="54">
        <v>14</v>
      </c>
      <c r="K1469" s="3">
        <v>72.400000000000006</v>
      </c>
      <c r="L1469" s="3">
        <v>2015</v>
      </c>
      <c r="M1469" s="3">
        <v>6</v>
      </c>
      <c r="N1469" s="54">
        <v>91.5</v>
      </c>
      <c r="O1469" s="54">
        <v>2023</v>
      </c>
      <c r="P1469" s="54">
        <v>6</v>
      </c>
      <c r="Q1469" s="3">
        <v>68.8</v>
      </c>
      <c r="R1469" s="3">
        <v>1988</v>
      </c>
      <c r="S1469" s="3">
        <v>10</v>
      </c>
      <c r="T1469" s="54">
        <v>76.7</v>
      </c>
      <c r="U1469" s="54">
        <v>1998</v>
      </c>
      <c r="V1469" s="54">
        <v>7</v>
      </c>
      <c r="W1469" s="3">
        <v>62.3</v>
      </c>
      <c r="X1469" s="3">
        <v>1991</v>
      </c>
      <c r="Y1469" s="3">
        <v>30</v>
      </c>
      <c r="Z1469" s="54">
        <v>39.700000000000003</v>
      </c>
      <c r="AA1469" s="54">
        <v>2022</v>
      </c>
      <c r="AB1469" s="54">
        <v>23</v>
      </c>
      <c r="AC1469" s="3">
        <v>45</v>
      </c>
      <c r="AD1469" s="3">
        <v>2005</v>
      </c>
      <c r="AE1469" s="3">
        <v>23</v>
      </c>
      <c r="AF1469" s="54">
        <v>61</v>
      </c>
      <c r="AG1469" s="54">
        <v>2025</v>
      </c>
      <c r="AH1469" s="54">
        <v>29</v>
      </c>
      <c r="AI1469" s="3">
        <v>77.3</v>
      </c>
      <c r="AJ1469" s="3">
        <v>1987</v>
      </c>
      <c r="AK1469" s="3">
        <v>5</v>
      </c>
      <c r="AL1469" s="54">
        <v>58.5</v>
      </c>
      <c r="AM1469" s="54">
        <v>2018</v>
      </c>
      <c r="AN1469" s="54">
        <v>15</v>
      </c>
      <c r="AO1469" s="3">
        <v>49</v>
      </c>
      <c r="AP1469" s="3">
        <v>2023</v>
      </c>
      <c r="AQ1469" s="3">
        <v>15</v>
      </c>
    </row>
    <row r="1470" spans="1:43" x14ac:dyDescent="0.25">
      <c r="A1470" s="3">
        <v>52040040</v>
      </c>
      <c r="B1470" s="3" t="s">
        <v>4068</v>
      </c>
      <c r="C1470" s="3">
        <v>1.4041666669999999</v>
      </c>
      <c r="D1470" s="3">
        <v>-77.149722220000001</v>
      </c>
      <c r="E1470" s="3">
        <v>220</v>
      </c>
      <c r="F1470" s="3" t="s">
        <v>677</v>
      </c>
      <c r="G1470" s="3" t="s">
        <v>82</v>
      </c>
      <c r="H1470" s="54">
        <v>69</v>
      </c>
      <c r="I1470" s="54">
        <v>1988</v>
      </c>
      <c r="J1470" s="54">
        <v>18</v>
      </c>
      <c r="K1470" s="3">
        <v>80.599999999999994</v>
      </c>
      <c r="L1470" s="3">
        <v>1983</v>
      </c>
      <c r="M1470" s="3">
        <v>6</v>
      </c>
      <c r="N1470" s="54">
        <v>140</v>
      </c>
      <c r="O1470" s="54">
        <v>1971</v>
      </c>
      <c r="P1470" s="54">
        <v>28</v>
      </c>
      <c r="Q1470" s="3">
        <v>137</v>
      </c>
      <c r="R1470" s="3">
        <v>1977</v>
      </c>
      <c r="S1470" s="3">
        <v>23</v>
      </c>
      <c r="T1470" s="54">
        <v>120.7</v>
      </c>
      <c r="U1470" s="54">
        <v>1987</v>
      </c>
      <c r="V1470" s="54">
        <v>16</v>
      </c>
      <c r="W1470" s="3">
        <v>80</v>
      </c>
      <c r="X1470" s="3">
        <v>2021</v>
      </c>
      <c r="Y1470" s="3">
        <v>14</v>
      </c>
      <c r="Z1470" s="54">
        <v>70</v>
      </c>
      <c r="AA1470" s="54">
        <v>1972</v>
      </c>
      <c r="AB1470" s="54">
        <v>5</v>
      </c>
      <c r="AC1470" s="3">
        <v>63</v>
      </c>
      <c r="AD1470" s="3">
        <v>2023</v>
      </c>
      <c r="AE1470" s="3">
        <v>19</v>
      </c>
      <c r="AF1470" s="54">
        <v>80</v>
      </c>
      <c r="AG1470" s="54">
        <v>1958</v>
      </c>
      <c r="AH1470" s="54">
        <v>22</v>
      </c>
      <c r="AI1470" s="3">
        <v>101</v>
      </c>
      <c r="AJ1470" s="3">
        <v>1958</v>
      </c>
      <c r="AK1470" s="3">
        <v>9</v>
      </c>
      <c r="AL1470" s="54">
        <v>94.2</v>
      </c>
      <c r="AM1470" s="54">
        <v>1995</v>
      </c>
      <c r="AN1470" s="54">
        <v>17</v>
      </c>
      <c r="AO1470" s="3">
        <v>94.9</v>
      </c>
      <c r="AP1470" s="3">
        <v>1999</v>
      </c>
      <c r="AQ1470" s="3">
        <v>1</v>
      </c>
    </row>
    <row r="1471" spans="1:43" x14ac:dyDescent="0.25">
      <c r="A1471" s="3">
        <v>52040050</v>
      </c>
      <c r="B1471" s="3" t="s">
        <v>4069</v>
      </c>
      <c r="C1471" s="3">
        <v>1.397333333</v>
      </c>
      <c r="D1471" s="3">
        <v>-77.03052778</v>
      </c>
      <c r="E1471" s="3">
        <v>1800</v>
      </c>
      <c r="F1471" s="3" t="s">
        <v>2068</v>
      </c>
      <c r="G1471" s="3" t="s">
        <v>82</v>
      </c>
      <c r="H1471" s="54">
        <v>95.7</v>
      </c>
      <c r="I1471" s="54">
        <v>1997</v>
      </c>
      <c r="J1471" s="54">
        <v>21</v>
      </c>
      <c r="K1471" s="3">
        <v>162</v>
      </c>
      <c r="L1471" s="3">
        <v>1995</v>
      </c>
      <c r="M1471" s="3">
        <v>20</v>
      </c>
      <c r="N1471" s="54">
        <v>144.4</v>
      </c>
      <c r="O1471" s="54">
        <v>1995</v>
      </c>
      <c r="P1471" s="54">
        <v>21</v>
      </c>
      <c r="Q1471" s="3">
        <v>117.5</v>
      </c>
      <c r="R1471" s="3">
        <v>2023</v>
      </c>
      <c r="S1471" s="3">
        <v>5</v>
      </c>
      <c r="T1471" s="54">
        <v>120</v>
      </c>
      <c r="U1471" s="54">
        <v>1995</v>
      </c>
      <c r="V1471" s="54">
        <v>6</v>
      </c>
      <c r="W1471" s="3">
        <v>60.8</v>
      </c>
      <c r="X1471" s="3">
        <v>2017</v>
      </c>
      <c r="Y1471" s="3">
        <v>7</v>
      </c>
      <c r="Z1471" s="54">
        <v>43.2</v>
      </c>
      <c r="AA1471" s="54">
        <v>2011</v>
      </c>
      <c r="AB1471" s="54">
        <v>15</v>
      </c>
      <c r="AC1471" s="3">
        <v>59</v>
      </c>
      <c r="AD1471" s="3">
        <v>1979</v>
      </c>
      <c r="AE1471" s="3">
        <v>22</v>
      </c>
      <c r="AF1471" s="54">
        <v>54.1</v>
      </c>
      <c r="AG1471" s="54">
        <v>2009</v>
      </c>
      <c r="AH1471" s="54">
        <v>15</v>
      </c>
      <c r="AI1471" s="3">
        <v>114.2</v>
      </c>
      <c r="AJ1471" s="3">
        <v>1986</v>
      </c>
      <c r="AK1471" s="3">
        <v>13</v>
      </c>
      <c r="AL1471" s="54">
        <v>90.3</v>
      </c>
      <c r="AM1471" s="54">
        <v>2010</v>
      </c>
      <c r="AN1471" s="54">
        <v>12</v>
      </c>
      <c r="AO1471" s="3">
        <v>153.19999999999999</v>
      </c>
      <c r="AP1471" s="3">
        <v>1994</v>
      </c>
      <c r="AQ1471" s="3">
        <v>23</v>
      </c>
    </row>
    <row r="1472" spans="1:43" x14ac:dyDescent="0.25">
      <c r="A1472" s="3">
        <v>52040060</v>
      </c>
      <c r="B1472" s="3" t="s">
        <v>4070</v>
      </c>
      <c r="C1472" s="3">
        <v>1.287305556</v>
      </c>
      <c r="D1472" s="3">
        <v>-77.174055559999999</v>
      </c>
      <c r="E1472" s="3">
        <v>2568</v>
      </c>
      <c r="F1472" s="3" t="s">
        <v>677</v>
      </c>
      <c r="G1472" s="3" t="s">
        <v>82</v>
      </c>
      <c r="H1472" s="54">
        <v>76.900000000000006</v>
      </c>
      <c r="I1472" s="54">
        <v>1998</v>
      </c>
      <c r="J1472" s="54">
        <v>8</v>
      </c>
      <c r="K1472" s="3">
        <v>79.3</v>
      </c>
      <c r="L1472" s="3">
        <v>1998</v>
      </c>
      <c r="M1472" s="3">
        <v>8</v>
      </c>
      <c r="N1472" s="54">
        <v>91</v>
      </c>
      <c r="O1472" s="54">
        <v>1984</v>
      </c>
      <c r="P1472" s="54">
        <v>29</v>
      </c>
      <c r="Q1472" s="3">
        <v>105</v>
      </c>
      <c r="R1472" s="3">
        <v>1977</v>
      </c>
      <c r="S1472" s="3">
        <v>30</v>
      </c>
      <c r="T1472" s="54">
        <v>64.2</v>
      </c>
      <c r="U1472" s="54">
        <v>2014</v>
      </c>
      <c r="V1472" s="54">
        <v>8</v>
      </c>
      <c r="W1472" s="3">
        <v>46.1</v>
      </c>
      <c r="X1472" s="3">
        <v>2021</v>
      </c>
      <c r="Y1472" s="3">
        <v>13</v>
      </c>
      <c r="Z1472" s="54">
        <v>37.700000000000003</v>
      </c>
      <c r="AA1472" s="54">
        <v>2011</v>
      </c>
      <c r="AB1472" s="54">
        <v>15</v>
      </c>
      <c r="AC1472" s="3">
        <v>47.5</v>
      </c>
      <c r="AD1472" s="3">
        <v>2025</v>
      </c>
      <c r="AE1472" s="3">
        <v>7</v>
      </c>
      <c r="AF1472" s="54">
        <v>54.2</v>
      </c>
      <c r="AG1472" s="54">
        <v>1999</v>
      </c>
      <c r="AH1472" s="54">
        <v>26</v>
      </c>
      <c r="AI1472" s="3">
        <v>145</v>
      </c>
      <c r="AJ1472" s="3">
        <v>1973</v>
      </c>
      <c r="AK1472" s="3">
        <v>2</v>
      </c>
      <c r="AL1472" s="54">
        <v>77</v>
      </c>
      <c r="AM1472" s="54">
        <v>1980</v>
      </c>
      <c r="AN1472" s="54">
        <v>3</v>
      </c>
      <c r="AO1472" s="3">
        <v>90</v>
      </c>
      <c r="AP1472" s="3">
        <v>2021</v>
      </c>
      <c r="AQ1472" s="3">
        <v>11</v>
      </c>
    </row>
    <row r="1473" spans="1:43" x14ac:dyDescent="0.25">
      <c r="A1473" s="3">
        <v>52040070</v>
      </c>
      <c r="B1473" s="3" t="s">
        <v>4071</v>
      </c>
      <c r="C1473" s="3">
        <v>1.282777778</v>
      </c>
      <c r="D1473" s="3">
        <v>-77.355000000000004</v>
      </c>
      <c r="E1473" s="3">
        <v>2590</v>
      </c>
      <c r="F1473" s="3" t="s">
        <v>82</v>
      </c>
      <c r="G1473" s="3" t="s">
        <v>82</v>
      </c>
      <c r="H1473" s="54">
        <v>135</v>
      </c>
      <c r="I1473" s="54">
        <v>1974</v>
      </c>
      <c r="J1473" s="54">
        <v>15</v>
      </c>
      <c r="K1473" s="3">
        <v>128.5</v>
      </c>
      <c r="L1473" s="3">
        <v>2022</v>
      </c>
      <c r="M1473" s="3">
        <v>20</v>
      </c>
      <c r="N1473" s="54">
        <v>124</v>
      </c>
      <c r="O1473" s="54">
        <v>1981</v>
      </c>
      <c r="P1473" s="54">
        <v>5</v>
      </c>
      <c r="Q1473" s="3">
        <v>123.5</v>
      </c>
      <c r="R1473" s="3">
        <v>2019</v>
      </c>
      <c r="S1473" s="3">
        <v>24</v>
      </c>
      <c r="T1473" s="54">
        <v>170</v>
      </c>
      <c r="U1473" s="54">
        <v>1972</v>
      </c>
      <c r="V1473" s="54">
        <v>21</v>
      </c>
      <c r="W1473" s="3">
        <v>70</v>
      </c>
      <c r="X1473" s="3">
        <v>2000</v>
      </c>
      <c r="Y1473" s="3">
        <v>15</v>
      </c>
      <c r="Z1473" s="54">
        <v>78</v>
      </c>
      <c r="AA1473" s="54">
        <v>2011</v>
      </c>
      <c r="AB1473" s="54">
        <v>28</v>
      </c>
      <c r="AC1473" s="3">
        <v>65.5</v>
      </c>
      <c r="AD1473" s="3">
        <v>1984</v>
      </c>
      <c r="AE1473" s="3">
        <v>3</v>
      </c>
      <c r="AF1473" s="54">
        <v>100</v>
      </c>
      <c r="AG1473" s="54">
        <v>1976</v>
      </c>
      <c r="AH1473" s="54">
        <v>26</v>
      </c>
      <c r="AI1473" s="3">
        <v>85</v>
      </c>
      <c r="AJ1473" s="3">
        <v>1975</v>
      </c>
      <c r="AK1473" s="3">
        <v>26</v>
      </c>
      <c r="AL1473" s="54">
        <v>222</v>
      </c>
      <c r="AM1473" s="54">
        <v>1973</v>
      </c>
      <c r="AN1473" s="54">
        <v>1</v>
      </c>
      <c r="AO1473" s="3">
        <v>208</v>
      </c>
      <c r="AP1473" s="3">
        <v>1970</v>
      </c>
      <c r="AQ1473" s="3">
        <v>17</v>
      </c>
    </row>
    <row r="1474" spans="1:43" x14ac:dyDescent="0.25">
      <c r="A1474" s="3">
        <v>52040160</v>
      </c>
      <c r="B1474" s="3" t="s">
        <v>4072</v>
      </c>
      <c r="C1474" s="3">
        <v>1.505277778</v>
      </c>
      <c r="D1474" s="3">
        <v>-77.135305560000006</v>
      </c>
      <c r="E1474" s="3">
        <v>2200</v>
      </c>
      <c r="F1474" s="3" t="s">
        <v>4073</v>
      </c>
      <c r="G1474" s="3" t="s">
        <v>82</v>
      </c>
      <c r="H1474" s="54">
        <v>79.8</v>
      </c>
      <c r="I1474" s="54">
        <v>2004</v>
      </c>
      <c r="J1474" s="54">
        <v>6</v>
      </c>
      <c r="K1474" s="3">
        <v>86.5</v>
      </c>
      <c r="L1474" s="3">
        <v>2013</v>
      </c>
      <c r="M1474" s="3">
        <v>8</v>
      </c>
      <c r="N1474" s="54">
        <v>100</v>
      </c>
      <c r="O1474" s="54">
        <v>2000</v>
      </c>
      <c r="P1474" s="54">
        <v>13</v>
      </c>
      <c r="Q1474" s="3">
        <v>97</v>
      </c>
      <c r="R1474" s="3">
        <v>2007</v>
      </c>
      <c r="S1474" s="3">
        <v>4</v>
      </c>
      <c r="T1474" s="54">
        <v>69.5</v>
      </c>
      <c r="U1474" s="54">
        <v>2014</v>
      </c>
      <c r="V1474" s="54">
        <v>7</v>
      </c>
      <c r="W1474" s="3">
        <v>90</v>
      </c>
      <c r="X1474" s="3">
        <v>2017</v>
      </c>
      <c r="Y1474" s="3">
        <v>11</v>
      </c>
      <c r="Z1474" s="54">
        <v>60.5</v>
      </c>
      <c r="AA1474" s="54">
        <v>2022</v>
      </c>
      <c r="AB1474" s="54">
        <v>23</v>
      </c>
      <c r="AC1474" s="3">
        <v>36</v>
      </c>
      <c r="AD1474" s="3">
        <v>1987</v>
      </c>
      <c r="AE1474" s="3">
        <v>1</v>
      </c>
      <c r="AF1474" s="54">
        <v>64</v>
      </c>
      <c r="AG1474" s="54">
        <v>2016</v>
      </c>
      <c r="AH1474" s="54">
        <v>30</v>
      </c>
      <c r="AI1474" s="3">
        <v>104.8</v>
      </c>
      <c r="AJ1474" s="3">
        <v>2008</v>
      </c>
      <c r="AK1474" s="3">
        <v>27</v>
      </c>
      <c r="AL1474" s="54">
        <v>102.5</v>
      </c>
      <c r="AM1474" s="54">
        <v>2018</v>
      </c>
      <c r="AN1474" s="54">
        <v>29</v>
      </c>
      <c r="AO1474" s="3">
        <v>97</v>
      </c>
      <c r="AP1474" s="3">
        <v>1981</v>
      </c>
      <c r="AQ1474" s="3">
        <v>29</v>
      </c>
    </row>
    <row r="1475" spans="1:43" x14ac:dyDescent="0.25">
      <c r="A1475" s="3">
        <v>52045010</v>
      </c>
      <c r="B1475" s="3" t="s">
        <v>4074</v>
      </c>
      <c r="C1475" s="3">
        <v>1.1982222220000001</v>
      </c>
      <c r="D1475" s="3">
        <v>-77.303083330000007</v>
      </c>
      <c r="E1475" s="3">
        <v>2710</v>
      </c>
      <c r="F1475" s="3" t="s">
        <v>607</v>
      </c>
      <c r="G1475" s="3" t="s">
        <v>82</v>
      </c>
      <c r="H1475" s="54">
        <v>66.099999999999994</v>
      </c>
      <c r="I1475" s="54">
        <v>1972</v>
      </c>
      <c r="J1475" s="54">
        <v>15</v>
      </c>
      <c r="K1475" s="3">
        <v>52.3</v>
      </c>
      <c r="L1475" s="3">
        <v>1982</v>
      </c>
      <c r="M1475" s="3">
        <v>19</v>
      </c>
      <c r="N1475" s="54">
        <v>46.3</v>
      </c>
      <c r="O1475" s="54">
        <v>2005</v>
      </c>
      <c r="P1475" s="54">
        <v>7</v>
      </c>
      <c r="Q1475" s="3">
        <v>47</v>
      </c>
      <c r="R1475" s="3">
        <v>1968</v>
      </c>
      <c r="S1475" s="3">
        <v>17</v>
      </c>
      <c r="T1475" s="54">
        <v>45</v>
      </c>
      <c r="U1475" s="54">
        <v>1953</v>
      </c>
      <c r="V1475" s="54">
        <v>19</v>
      </c>
      <c r="W1475" s="3">
        <v>32.9</v>
      </c>
      <c r="X1475" s="3">
        <v>1968</v>
      </c>
      <c r="Y1475" s="3">
        <v>14</v>
      </c>
      <c r="Z1475" s="54">
        <v>49.3</v>
      </c>
      <c r="AA1475" s="54">
        <v>2006</v>
      </c>
      <c r="AB1475" s="54">
        <v>3</v>
      </c>
      <c r="AC1475" s="3">
        <v>28</v>
      </c>
      <c r="AD1475" s="3">
        <v>1958</v>
      </c>
      <c r="AE1475" s="3">
        <v>6</v>
      </c>
      <c r="AF1475" s="54">
        <v>35.700000000000003</v>
      </c>
      <c r="AG1475" s="54">
        <v>1977</v>
      </c>
      <c r="AH1475" s="54">
        <v>25</v>
      </c>
      <c r="AI1475" s="3">
        <v>42.8</v>
      </c>
      <c r="AJ1475" s="3">
        <v>1970</v>
      </c>
      <c r="AK1475" s="3">
        <v>29</v>
      </c>
      <c r="AL1475" s="54">
        <v>43</v>
      </c>
      <c r="AM1475" s="54">
        <v>1967</v>
      </c>
      <c r="AN1475" s="54">
        <v>17</v>
      </c>
      <c r="AO1475" s="3">
        <v>45.8</v>
      </c>
      <c r="AP1475" s="3">
        <v>1978</v>
      </c>
      <c r="AQ1475" s="3">
        <v>13</v>
      </c>
    </row>
    <row r="1476" spans="1:43" x14ac:dyDescent="0.25">
      <c r="A1476" s="3">
        <v>52045020</v>
      </c>
      <c r="B1476" s="3" t="s">
        <v>4075</v>
      </c>
      <c r="C1476" s="3">
        <v>1.394083333</v>
      </c>
      <c r="D1476" s="3">
        <v>-77.290861109999994</v>
      </c>
      <c r="E1476" s="3">
        <v>1796</v>
      </c>
      <c r="F1476" s="3" t="s">
        <v>2064</v>
      </c>
      <c r="G1476" s="3" t="s">
        <v>82</v>
      </c>
      <c r="H1476" s="54">
        <v>77.7</v>
      </c>
      <c r="I1476" s="54">
        <v>1996</v>
      </c>
      <c r="J1476" s="54">
        <v>30</v>
      </c>
      <c r="K1476" s="3">
        <v>58.7</v>
      </c>
      <c r="L1476" s="3">
        <v>2009</v>
      </c>
      <c r="M1476" s="3">
        <v>15</v>
      </c>
      <c r="N1476" s="54">
        <v>77.7</v>
      </c>
      <c r="O1476" s="54">
        <v>1999</v>
      </c>
      <c r="P1476" s="54">
        <v>15</v>
      </c>
      <c r="Q1476" s="3">
        <v>88.8</v>
      </c>
      <c r="R1476" s="3">
        <v>2012</v>
      </c>
      <c r="S1476" s="3">
        <v>20</v>
      </c>
      <c r="T1476" s="54">
        <v>67.2</v>
      </c>
      <c r="U1476" s="54">
        <v>2016</v>
      </c>
      <c r="V1476" s="54">
        <v>9</v>
      </c>
      <c r="W1476" s="3">
        <v>59.6</v>
      </c>
      <c r="X1476" s="3">
        <v>1996</v>
      </c>
      <c r="Y1476" s="3">
        <v>26</v>
      </c>
      <c r="Z1476" s="54">
        <v>60.5</v>
      </c>
      <c r="AA1476" s="54">
        <v>1989</v>
      </c>
      <c r="AB1476" s="54">
        <v>23</v>
      </c>
      <c r="AC1476" s="3">
        <v>60.2</v>
      </c>
      <c r="AD1476" s="3">
        <v>1979</v>
      </c>
      <c r="AE1476" s="3">
        <v>24</v>
      </c>
      <c r="AF1476" s="54">
        <v>64.599999999999994</v>
      </c>
      <c r="AG1476" s="54">
        <v>2019</v>
      </c>
      <c r="AH1476" s="54">
        <v>30</v>
      </c>
      <c r="AI1476" s="3">
        <v>64.3</v>
      </c>
      <c r="AJ1476" s="3">
        <v>1990</v>
      </c>
      <c r="AK1476" s="3">
        <v>5</v>
      </c>
      <c r="AL1476" s="54">
        <v>70.599999999999994</v>
      </c>
      <c r="AM1476" s="54">
        <v>2018</v>
      </c>
      <c r="AN1476" s="54">
        <v>2</v>
      </c>
      <c r="AO1476" s="3">
        <v>75.7</v>
      </c>
      <c r="AP1476" s="3">
        <v>2023</v>
      </c>
      <c r="AQ1476" s="3">
        <v>15</v>
      </c>
    </row>
    <row r="1477" spans="1:43" x14ac:dyDescent="0.25">
      <c r="A1477" s="3">
        <v>52045030</v>
      </c>
      <c r="B1477" s="3" t="s">
        <v>4076</v>
      </c>
      <c r="C1477" s="3">
        <v>1.5387222220000001</v>
      </c>
      <c r="D1477" s="3">
        <v>-77.032611110000005</v>
      </c>
      <c r="E1477" s="3">
        <v>2190</v>
      </c>
      <c r="F1477" s="3" t="s">
        <v>719</v>
      </c>
      <c r="G1477" s="3" t="s">
        <v>82</v>
      </c>
      <c r="H1477" s="54">
        <v>87.7</v>
      </c>
      <c r="I1477" s="54">
        <v>2017</v>
      </c>
      <c r="J1477" s="54">
        <v>20</v>
      </c>
      <c r="K1477" s="3">
        <v>85</v>
      </c>
      <c r="L1477" s="3">
        <v>1990</v>
      </c>
      <c r="M1477" s="3">
        <v>17</v>
      </c>
      <c r="N1477" s="54">
        <v>81</v>
      </c>
      <c r="O1477" s="54">
        <v>1997</v>
      </c>
      <c r="P1477" s="54">
        <v>17</v>
      </c>
      <c r="Q1477" s="3">
        <v>79.099999999999994</v>
      </c>
      <c r="R1477" s="3">
        <v>2020</v>
      </c>
      <c r="S1477" s="3">
        <v>1</v>
      </c>
      <c r="T1477" s="54">
        <v>85.5</v>
      </c>
      <c r="U1477" s="54">
        <v>2017</v>
      </c>
      <c r="V1477" s="54">
        <v>10</v>
      </c>
      <c r="W1477" s="3">
        <v>79</v>
      </c>
      <c r="X1477" s="3">
        <v>2003</v>
      </c>
      <c r="Y1477" s="3">
        <v>2</v>
      </c>
      <c r="Z1477" s="54">
        <v>61</v>
      </c>
      <c r="AA1477" s="54">
        <v>1989</v>
      </c>
      <c r="AB1477" s="54">
        <v>23</v>
      </c>
      <c r="AC1477" s="3">
        <v>52</v>
      </c>
      <c r="AD1477" s="3">
        <v>1987</v>
      </c>
      <c r="AE1477" s="3">
        <v>1</v>
      </c>
      <c r="AF1477" s="54">
        <v>77.5</v>
      </c>
      <c r="AG1477" s="54">
        <v>2001</v>
      </c>
      <c r="AH1477" s="54">
        <v>12</v>
      </c>
      <c r="AI1477" s="3">
        <v>85</v>
      </c>
      <c r="AJ1477" s="3">
        <v>1996</v>
      </c>
      <c r="AK1477" s="3">
        <v>7</v>
      </c>
      <c r="AL1477" s="54">
        <v>81.3</v>
      </c>
      <c r="AM1477" s="54">
        <v>1992</v>
      </c>
      <c r="AN1477" s="54">
        <v>14</v>
      </c>
      <c r="AO1477" s="3">
        <v>90</v>
      </c>
      <c r="AP1477" s="3">
        <v>2019</v>
      </c>
      <c r="AQ1477" s="3">
        <v>30</v>
      </c>
    </row>
    <row r="1478" spans="1:43" x14ac:dyDescent="0.25">
      <c r="A1478" s="3">
        <v>52045070</v>
      </c>
      <c r="B1478" s="3" t="s">
        <v>4077</v>
      </c>
      <c r="C1478" s="3">
        <v>1.1999983329999999</v>
      </c>
      <c r="D1478" s="3">
        <v>-77.19</v>
      </c>
      <c r="E1478" s="3">
        <v>2850</v>
      </c>
      <c r="F1478" s="3" t="s">
        <v>607</v>
      </c>
      <c r="G1478" s="3" t="s">
        <v>82</v>
      </c>
      <c r="H1478" s="54">
        <v>55.6</v>
      </c>
      <c r="I1478" s="54">
        <v>2017</v>
      </c>
      <c r="J1478" s="54">
        <v>20</v>
      </c>
      <c r="K1478" s="3">
        <v>52.5</v>
      </c>
      <c r="L1478" s="3">
        <v>2009</v>
      </c>
      <c r="M1478" s="3">
        <v>13</v>
      </c>
      <c r="N1478" s="54">
        <v>67.3</v>
      </c>
      <c r="O1478" s="54">
        <v>2009</v>
      </c>
      <c r="P1478" s="54">
        <v>28</v>
      </c>
      <c r="Q1478" s="3">
        <v>64.2</v>
      </c>
      <c r="R1478" s="3">
        <v>1995</v>
      </c>
      <c r="S1478" s="3">
        <v>18</v>
      </c>
      <c r="T1478" s="54">
        <v>49</v>
      </c>
      <c r="U1478" s="54">
        <v>1994</v>
      </c>
      <c r="V1478" s="54">
        <v>25</v>
      </c>
      <c r="W1478" s="3">
        <v>38.4</v>
      </c>
      <c r="X1478" s="3">
        <v>1997</v>
      </c>
      <c r="Y1478" s="3">
        <v>7</v>
      </c>
      <c r="Z1478" s="54">
        <v>36.5</v>
      </c>
      <c r="AA1478" s="54">
        <v>2016</v>
      </c>
      <c r="AB1478" s="54">
        <v>19</v>
      </c>
      <c r="AC1478" s="3">
        <v>35.1</v>
      </c>
      <c r="AD1478" s="3">
        <v>1994</v>
      </c>
      <c r="AE1478" s="3">
        <v>20</v>
      </c>
      <c r="AF1478" s="54">
        <v>39.5</v>
      </c>
      <c r="AG1478" s="54">
        <v>2001</v>
      </c>
      <c r="AH1478" s="54">
        <v>5</v>
      </c>
      <c r="AI1478" s="3">
        <v>45.3</v>
      </c>
      <c r="AJ1478" s="3">
        <v>2019</v>
      </c>
      <c r="AK1478" s="3">
        <v>6</v>
      </c>
      <c r="AL1478" s="54">
        <v>48.5</v>
      </c>
      <c r="AM1478" s="54">
        <v>2008</v>
      </c>
      <c r="AN1478" s="54">
        <v>29</v>
      </c>
      <c r="AO1478" s="3">
        <v>43.7</v>
      </c>
      <c r="AP1478" s="3">
        <v>2019</v>
      </c>
      <c r="AQ1478" s="3">
        <v>30</v>
      </c>
    </row>
    <row r="1479" spans="1:43" x14ac:dyDescent="0.25">
      <c r="A1479" s="3">
        <v>52045080</v>
      </c>
      <c r="B1479" s="3" t="s">
        <v>4078</v>
      </c>
      <c r="C1479" s="3">
        <v>1.23</v>
      </c>
      <c r="D1479" s="3">
        <v>-77.28</v>
      </c>
      <c r="E1479" s="3">
        <v>2626</v>
      </c>
      <c r="F1479" s="3" t="s">
        <v>607</v>
      </c>
      <c r="G1479" s="3" t="s">
        <v>82</v>
      </c>
      <c r="H1479" s="54">
        <v>45.5</v>
      </c>
      <c r="I1479" s="54">
        <v>2017</v>
      </c>
      <c r="J1479" s="54">
        <v>20</v>
      </c>
      <c r="K1479" s="3">
        <v>34.799999999999997</v>
      </c>
      <c r="L1479" s="3">
        <v>2006</v>
      </c>
      <c r="M1479" s="3">
        <v>4</v>
      </c>
      <c r="N1479" s="54">
        <v>60</v>
      </c>
      <c r="O1479" s="54">
        <v>2005</v>
      </c>
      <c r="P1479" s="54">
        <v>7</v>
      </c>
      <c r="Q1479" s="3">
        <v>47</v>
      </c>
      <c r="R1479" s="3">
        <v>2019</v>
      </c>
      <c r="S1479" s="3">
        <v>3</v>
      </c>
      <c r="T1479" s="54">
        <v>45.5</v>
      </c>
      <c r="U1479" s="54">
        <v>2014</v>
      </c>
      <c r="V1479" s="54">
        <v>8</v>
      </c>
      <c r="W1479" s="3">
        <v>33.700000000000003</v>
      </c>
      <c r="X1479" s="3">
        <v>2022</v>
      </c>
      <c r="Y1479" s="3">
        <v>22</v>
      </c>
      <c r="Z1479" s="54">
        <v>34.9</v>
      </c>
      <c r="AA1479" s="54">
        <v>2022</v>
      </c>
      <c r="AB1479" s="54">
        <v>23</v>
      </c>
      <c r="AC1479" s="3">
        <v>27.9</v>
      </c>
      <c r="AD1479" s="3">
        <v>2005</v>
      </c>
      <c r="AE1479" s="3">
        <v>23</v>
      </c>
      <c r="AF1479" s="54">
        <v>26.4</v>
      </c>
      <c r="AG1479" s="54">
        <v>2009</v>
      </c>
      <c r="AH1479" s="54">
        <v>15</v>
      </c>
      <c r="AI1479" s="3">
        <v>37.299999999999997</v>
      </c>
      <c r="AJ1479" s="3">
        <v>2007</v>
      </c>
      <c r="AK1479" s="3">
        <v>8</v>
      </c>
      <c r="AL1479" s="54">
        <v>43</v>
      </c>
      <c r="AM1479" s="54">
        <v>2012</v>
      </c>
      <c r="AN1479" s="54">
        <v>29</v>
      </c>
      <c r="AO1479" s="3">
        <v>39.1</v>
      </c>
      <c r="AP1479" s="3">
        <v>2024</v>
      </c>
      <c r="AQ1479" s="3">
        <v>13</v>
      </c>
    </row>
    <row r="1480" spans="1:43" x14ac:dyDescent="0.25">
      <c r="A1480" s="3">
        <v>52045090</v>
      </c>
      <c r="B1480" s="3" t="s">
        <v>4079</v>
      </c>
      <c r="C1480" s="3">
        <v>0.93263888900000003</v>
      </c>
      <c r="D1480" s="3">
        <v>-77.629583330000003</v>
      </c>
      <c r="E1480" s="3">
        <v>3141</v>
      </c>
      <c r="F1480" s="3" t="s">
        <v>684</v>
      </c>
      <c r="G1480" s="3" t="s">
        <v>82</v>
      </c>
      <c r="H1480" s="54">
        <v>47.3</v>
      </c>
      <c r="I1480" s="54">
        <v>2012</v>
      </c>
      <c r="J1480" s="54">
        <v>20</v>
      </c>
      <c r="K1480" s="3">
        <v>50.2</v>
      </c>
      <c r="L1480" s="3">
        <v>2013</v>
      </c>
      <c r="M1480" s="3">
        <v>4</v>
      </c>
      <c r="N1480" s="54">
        <v>55</v>
      </c>
      <c r="O1480" s="54">
        <v>2017</v>
      </c>
      <c r="P1480" s="54">
        <v>31</v>
      </c>
      <c r="Q1480" s="3">
        <v>38.4</v>
      </c>
      <c r="R1480" s="3">
        <v>2011</v>
      </c>
      <c r="S1480" s="3">
        <v>14</v>
      </c>
      <c r="T1480" s="54">
        <v>38.700000000000003</v>
      </c>
      <c r="U1480" s="54">
        <v>2014</v>
      </c>
      <c r="V1480" s="54">
        <v>8</v>
      </c>
      <c r="W1480" s="3">
        <v>50.8</v>
      </c>
      <c r="X1480" s="3">
        <v>2022</v>
      </c>
      <c r="Y1480" s="3">
        <v>4</v>
      </c>
      <c r="Z1480" s="54">
        <v>28.2</v>
      </c>
      <c r="AA1480" s="54">
        <v>2016</v>
      </c>
      <c r="AB1480" s="54">
        <v>19</v>
      </c>
      <c r="AC1480" s="3">
        <v>24.2</v>
      </c>
      <c r="AD1480" s="3">
        <v>2021</v>
      </c>
      <c r="AE1480" s="3">
        <v>12</v>
      </c>
      <c r="AF1480" s="54">
        <v>28.4</v>
      </c>
      <c r="AG1480" s="54">
        <v>2022</v>
      </c>
      <c r="AH1480" s="54">
        <v>30</v>
      </c>
      <c r="AI1480" s="3">
        <v>48.2</v>
      </c>
      <c r="AJ1480" s="3">
        <v>2017</v>
      </c>
      <c r="AK1480" s="3">
        <v>3</v>
      </c>
      <c r="AL1480" s="54">
        <v>48.2</v>
      </c>
      <c r="AM1480" s="54">
        <v>2017</v>
      </c>
      <c r="AN1480" s="54">
        <v>8</v>
      </c>
      <c r="AO1480" s="3">
        <v>40.6</v>
      </c>
      <c r="AP1480" s="3">
        <v>2014</v>
      </c>
      <c r="AQ1480" s="3">
        <v>20</v>
      </c>
    </row>
    <row r="1481" spans="1:43" x14ac:dyDescent="0.25">
      <c r="A1481" s="3">
        <v>52050010</v>
      </c>
      <c r="B1481" s="3" t="s">
        <v>4080</v>
      </c>
      <c r="C1481" s="3">
        <v>1.4544444439999999</v>
      </c>
      <c r="D1481" s="3">
        <v>-77.439444440000003</v>
      </c>
      <c r="E1481" s="3">
        <v>1620</v>
      </c>
      <c r="F1481" s="3" t="s">
        <v>714</v>
      </c>
      <c r="G1481" s="3" t="s">
        <v>82</v>
      </c>
      <c r="H1481" s="54">
        <v>115</v>
      </c>
      <c r="I1481" s="54">
        <v>1976</v>
      </c>
      <c r="J1481" s="54">
        <v>30</v>
      </c>
      <c r="K1481" s="3">
        <v>130</v>
      </c>
      <c r="L1481" s="3">
        <v>1975</v>
      </c>
      <c r="M1481" s="3">
        <v>3</v>
      </c>
      <c r="N1481" s="54">
        <v>87.2</v>
      </c>
      <c r="O1481" s="54">
        <v>1984</v>
      </c>
      <c r="P1481" s="54">
        <v>31</v>
      </c>
      <c r="Q1481" s="3">
        <v>79.3</v>
      </c>
      <c r="R1481" s="3">
        <v>1985</v>
      </c>
      <c r="S1481" s="3">
        <v>24</v>
      </c>
      <c r="T1481" s="54">
        <v>102</v>
      </c>
      <c r="U1481" s="54">
        <v>2004</v>
      </c>
      <c r="V1481" s="54">
        <v>18</v>
      </c>
      <c r="W1481" s="3">
        <v>68.900000000000006</v>
      </c>
      <c r="X1481" s="3">
        <v>1999</v>
      </c>
      <c r="Y1481" s="3">
        <v>12</v>
      </c>
      <c r="Z1481" s="54">
        <v>74</v>
      </c>
      <c r="AA1481" s="54">
        <v>1978</v>
      </c>
      <c r="AB1481" s="54">
        <v>17</v>
      </c>
      <c r="AC1481" s="3">
        <v>46.7</v>
      </c>
      <c r="AD1481" s="3">
        <v>1984</v>
      </c>
      <c r="AE1481" s="3">
        <v>19</v>
      </c>
      <c r="AF1481" s="54">
        <v>66.900000000000006</v>
      </c>
      <c r="AG1481" s="54">
        <v>2013</v>
      </c>
      <c r="AH1481" s="54">
        <v>12</v>
      </c>
      <c r="AI1481" s="3">
        <v>116</v>
      </c>
      <c r="AJ1481" s="3">
        <v>1975</v>
      </c>
      <c r="AK1481" s="3">
        <v>26</v>
      </c>
      <c r="AL1481" s="54">
        <v>96</v>
      </c>
      <c r="AM1481" s="54">
        <v>1975</v>
      </c>
      <c r="AN1481" s="54">
        <v>10</v>
      </c>
      <c r="AO1481" s="3">
        <v>76</v>
      </c>
      <c r="AP1481" s="3">
        <v>1981</v>
      </c>
      <c r="AQ1481" s="3">
        <v>29</v>
      </c>
    </row>
    <row r="1482" spans="1:43" x14ac:dyDescent="0.25">
      <c r="A1482" s="3">
        <v>52050020</v>
      </c>
      <c r="B1482" s="3" t="s">
        <v>4081</v>
      </c>
      <c r="C1482" s="3">
        <v>1.341444444</v>
      </c>
      <c r="D1482" s="3">
        <v>-77.591416670000001</v>
      </c>
      <c r="E1482" s="3">
        <v>1700</v>
      </c>
      <c r="F1482" s="3" t="s">
        <v>689</v>
      </c>
      <c r="G1482" s="3" t="s">
        <v>82</v>
      </c>
      <c r="H1482" s="54">
        <v>99</v>
      </c>
      <c r="I1482" s="54">
        <v>2004</v>
      </c>
      <c r="J1482" s="54">
        <v>19</v>
      </c>
      <c r="K1482" s="3">
        <v>74.2</v>
      </c>
      <c r="L1482" s="3">
        <v>2023</v>
      </c>
      <c r="M1482" s="3">
        <v>20</v>
      </c>
      <c r="N1482" s="54">
        <v>73.8</v>
      </c>
      <c r="O1482" s="54">
        <v>1991</v>
      </c>
      <c r="P1482" s="54">
        <v>13</v>
      </c>
      <c r="Q1482" s="3">
        <v>88.9</v>
      </c>
      <c r="R1482" s="3">
        <v>2013</v>
      </c>
      <c r="S1482" s="3">
        <v>19</v>
      </c>
      <c r="T1482" s="54">
        <v>138.80000000000001</v>
      </c>
      <c r="U1482" s="54">
        <v>1986</v>
      </c>
      <c r="V1482" s="54">
        <v>4</v>
      </c>
      <c r="W1482" s="3">
        <v>123.5</v>
      </c>
      <c r="X1482" s="3">
        <v>1989</v>
      </c>
      <c r="Y1482" s="3">
        <v>23</v>
      </c>
      <c r="Z1482" s="54">
        <v>45.8</v>
      </c>
      <c r="AA1482" s="54">
        <v>1988</v>
      </c>
      <c r="AB1482" s="54">
        <v>4</v>
      </c>
      <c r="AC1482" s="3">
        <v>182</v>
      </c>
      <c r="AD1482" s="3">
        <v>1972</v>
      </c>
      <c r="AE1482" s="3">
        <v>31</v>
      </c>
      <c r="AF1482" s="54">
        <v>63.2</v>
      </c>
      <c r="AG1482" s="54">
        <v>2021</v>
      </c>
      <c r="AH1482" s="54">
        <v>29</v>
      </c>
      <c r="AI1482" s="3">
        <v>89.6</v>
      </c>
      <c r="AJ1482" s="3">
        <v>1992</v>
      </c>
      <c r="AK1482" s="3">
        <v>4</v>
      </c>
      <c r="AL1482" s="54">
        <v>93</v>
      </c>
      <c r="AM1482" s="54">
        <v>1970</v>
      </c>
      <c r="AN1482" s="54">
        <v>2</v>
      </c>
      <c r="AO1482" s="3">
        <v>84</v>
      </c>
      <c r="AP1482" s="3">
        <v>1965</v>
      </c>
      <c r="AQ1482" s="3">
        <v>11</v>
      </c>
    </row>
    <row r="1483" spans="1:43" x14ac:dyDescent="0.25">
      <c r="A1483" s="3">
        <v>52050040</v>
      </c>
      <c r="B1483" s="3" t="s">
        <v>4082</v>
      </c>
      <c r="C1483" s="3">
        <v>1.3222499999999999</v>
      </c>
      <c r="D1483" s="3">
        <v>-77.479194440000001</v>
      </c>
      <c r="E1483" s="3">
        <v>20</v>
      </c>
      <c r="F1483" s="3" t="s">
        <v>688</v>
      </c>
      <c r="G1483" s="3" t="s">
        <v>82</v>
      </c>
      <c r="H1483" s="54">
        <v>46</v>
      </c>
      <c r="I1483" s="54">
        <v>2016</v>
      </c>
      <c r="J1483" s="54">
        <v>4</v>
      </c>
      <c r="K1483" s="3">
        <v>160</v>
      </c>
      <c r="L1483" s="3">
        <v>1964</v>
      </c>
      <c r="M1483" s="3">
        <v>23</v>
      </c>
      <c r="N1483" s="54">
        <v>129</v>
      </c>
      <c r="O1483" s="54">
        <v>1972</v>
      </c>
      <c r="P1483" s="54">
        <v>29</v>
      </c>
      <c r="Q1483" s="3">
        <v>112</v>
      </c>
      <c r="R1483" s="3">
        <v>1972</v>
      </c>
      <c r="S1483" s="3">
        <v>9</v>
      </c>
      <c r="T1483" s="54">
        <v>160.6</v>
      </c>
      <c r="U1483" s="54">
        <v>1986</v>
      </c>
      <c r="V1483" s="54">
        <v>26</v>
      </c>
      <c r="W1483" s="3">
        <v>80.599999999999994</v>
      </c>
      <c r="X1483" s="3">
        <v>1986</v>
      </c>
      <c r="Y1483" s="3">
        <v>5</v>
      </c>
      <c r="Z1483" s="54">
        <v>70</v>
      </c>
      <c r="AA1483" s="54">
        <v>2010</v>
      </c>
      <c r="AB1483" s="54">
        <v>1</v>
      </c>
      <c r="AC1483" s="3">
        <v>50</v>
      </c>
      <c r="AD1483" s="3">
        <v>1972</v>
      </c>
      <c r="AE1483" s="3">
        <v>15</v>
      </c>
      <c r="AF1483" s="54">
        <v>67</v>
      </c>
      <c r="AG1483" s="54">
        <v>1988</v>
      </c>
      <c r="AH1483" s="54">
        <v>13</v>
      </c>
      <c r="AI1483" s="3">
        <v>156</v>
      </c>
      <c r="AJ1483" s="3">
        <v>1963</v>
      </c>
      <c r="AK1483" s="3">
        <v>29</v>
      </c>
      <c r="AL1483" s="54">
        <v>159</v>
      </c>
      <c r="AM1483" s="54">
        <v>1963</v>
      </c>
      <c r="AN1483" s="54">
        <v>12</v>
      </c>
      <c r="AO1483" s="3">
        <v>159</v>
      </c>
      <c r="AP1483" s="3">
        <v>1963</v>
      </c>
      <c r="AQ1483" s="3">
        <v>12</v>
      </c>
    </row>
    <row r="1484" spans="1:43" x14ac:dyDescent="0.25">
      <c r="A1484" s="3">
        <v>52050050</v>
      </c>
      <c r="B1484" s="3" t="s">
        <v>4083</v>
      </c>
      <c r="C1484" s="3">
        <v>1.2206388889999999</v>
      </c>
      <c r="D1484" s="3">
        <v>-77.679666670000003</v>
      </c>
      <c r="E1484" s="3">
        <v>2834</v>
      </c>
      <c r="F1484" s="3" t="s">
        <v>4084</v>
      </c>
      <c r="G1484" s="3" t="s">
        <v>82</v>
      </c>
      <c r="H1484" s="54">
        <v>75.2</v>
      </c>
      <c r="I1484" s="54">
        <v>2005</v>
      </c>
      <c r="J1484" s="54">
        <v>16</v>
      </c>
      <c r="K1484" s="3">
        <v>78.400000000000006</v>
      </c>
      <c r="L1484" s="3">
        <v>2009</v>
      </c>
      <c r="M1484" s="3">
        <v>15</v>
      </c>
      <c r="N1484" s="54">
        <v>139.4</v>
      </c>
      <c r="O1484" s="54">
        <v>1983</v>
      </c>
      <c r="P1484" s="54">
        <v>5</v>
      </c>
      <c r="Q1484" s="3">
        <v>90.9</v>
      </c>
      <c r="R1484" s="3">
        <v>2023</v>
      </c>
      <c r="S1484" s="3">
        <v>17</v>
      </c>
      <c r="T1484" s="54">
        <v>99.8</v>
      </c>
      <c r="U1484" s="54">
        <v>2021</v>
      </c>
      <c r="V1484" s="54">
        <v>31</v>
      </c>
      <c r="W1484" s="3">
        <v>110.6</v>
      </c>
      <c r="X1484" s="3">
        <v>1983</v>
      </c>
      <c r="Y1484" s="3">
        <v>3</v>
      </c>
      <c r="Z1484" s="54">
        <v>63.9</v>
      </c>
      <c r="AA1484" s="54">
        <v>2000</v>
      </c>
      <c r="AB1484" s="54">
        <v>20</v>
      </c>
      <c r="AC1484" s="3">
        <v>50.1</v>
      </c>
      <c r="AD1484" s="3">
        <v>1984</v>
      </c>
      <c r="AE1484" s="3">
        <v>3</v>
      </c>
      <c r="AF1484" s="54">
        <v>64.599999999999994</v>
      </c>
      <c r="AG1484" s="54">
        <v>2003</v>
      </c>
      <c r="AH1484" s="54">
        <v>27</v>
      </c>
      <c r="AI1484" s="3">
        <v>151.19999999999999</v>
      </c>
      <c r="AJ1484" s="3">
        <v>1983</v>
      </c>
      <c r="AK1484" s="3">
        <v>29</v>
      </c>
      <c r="AL1484" s="54">
        <v>135</v>
      </c>
      <c r="AM1484" s="54">
        <v>1982</v>
      </c>
      <c r="AN1484" s="54">
        <v>3</v>
      </c>
      <c r="AO1484" s="3">
        <v>95.2</v>
      </c>
      <c r="AP1484" s="3">
        <v>2004</v>
      </c>
      <c r="AQ1484" s="3">
        <v>15</v>
      </c>
    </row>
    <row r="1485" spans="1:43" x14ac:dyDescent="0.25">
      <c r="A1485" s="3">
        <v>52050060</v>
      </c>
      <c r="B1485" s="3" t="s">
        <v>4085</v>
      </c>
      <c r="C1485" s="3">
        <v>1.0994999999999999</v>
      </c>
      <c r="D1485" s="3">
        <v>-77.299722220000007</v>
      </c>
      <c r="E1485" s="3">
        <v>364</v>
      </c>
      <c r="F1485" s="3" t="s">
        <v>607</v>
      </c>
      <c r="G1485" s="3" t="s">
        <v>82</v>
      </c>
      <c r="H1485" s="54">
        <v>65</v>
      </c>
      <c r="I1485" s="54">
        <v>1985</v>
      </c>
      <c r="J1485" s="54">
        <v>22</v>
      </c>
      <c r="K1485" s="3">
        <v>55</v>
      </c>
      <c r="L1485" s="3">
        <v>1975</v>
      </c>
      <c r="M1485" s="3">
        <v>5</v>
      </c>
      <c r="N1485" s="54">
        <v>60</v>
      </c>
      <c r="O1485" s="54">
        <v>2023</v>
      </c>
      <c r="P1485" s="54">
        <v>24</v>
      </c>
      <c r="Q1485" s="3">
        <v>60</v>
      </c>
      <c r="R1485" s="3">
        <v>1976</v>
      </c>
      <c r="S1485" s="3">
        <v>23</v>
      </c>
      <c r="T1485" s="54">
        <v>55</v>
      </c>
      <c r="U1485" s="54">
        <v>2008</v>
      </c>
      <c r="V1485" s="54">
        <v>1</v>
      </c>
      <c r="W1485" s="3">
        <v>37</v>
      </c>
      <c r="X1485" s="3">
        <v>1968</v>
      </c>
      <c r="Y1485" s="3">
        <v>5</v>
      </c>
      <c r="Z1485" s="54">
        <v>48</v>
      </c>
      <c r="AA1485" s="54">
        <v>2016</v>
      </c>
      <c r="AB1485" s="54">
        <v>19</v>
      </c>
      <c r="AC1485" s="3">
        <v>28</v>
      </c>
      <c r="AD1485" s="3">
        <v>1966</v>
      </c>
      <c r="AE1485" s="3">
        <v>17</v>
      </c>
      <c r="AF1485" s="54">
        <v>50</v>
      </c>
      <c r="AG1485" s="54">
        <v>1969</v>
      </c>
      <c r="AH1485" s="54">
        <v>28</v>
      </c>
      <c r="AI1485" s="3">
        <v>96</v>
      </c>
      <c r="AJ1485" s="3">
        <v>1990</v>
      </c>
      <c r="AK1485" s="3">
        <v>10</v>
      </c>
      <c r="AL1485" s="54">
        <v>39</v>
      </c>
      <c r="AM1485" s="54">
        <v>2019</v>
      </c>
      <c r="AN1485" s="54">
        <v>10</v>
      </c>
      <c r="AO1485" s="3">
        <v>64</v>
      </c>
      <c r="AP1485" s="3">
        <v>1997</v>
      </c>
      <c r="AQ1485" s="3">
        <v>1</v>
      </c>
    </row>
    <row r="1486" spans="1:43" x14ac:dyDescent="0.25">
      <c r="A1486" s="3">
        <v>52050080</v>
      </c>
      <c r="B1486" s="3" t="s">
        <v>4086</v>
      </c>
      <c r="C1486" s="3">
        <v>1.0941666670000001</v>
      </c>
      <c r="D1486" s="3">
        <v>-77.39197222</v>
      </c>
      <c r="E1486" s="3">
        <v>2420</v>
      </c>
      <c r="F1486" s="3" t="s">
        <v>709</v>
      </c>
      <c r="G1486" s="3" t="s">
        <v>82</v>
      </c>
      <c r="H1486" s="54">
        <v>46.1</v>
      </c>
      <c r="I1486" s="54">
        <v>2017</v>
      </c>
      <c r="J1486" s="54">
        <v>20</v>
      </c>
      <c r="K1486" s="3">
        <v>57.2</v>
      </c>
      <c r="L1486" s="3">
        <v>2013</v>
      </c>
      <c r="M1486" s="3">
        <v>8</v>
      </c>
      <c r="N1486" s="54">
        <v>72.7</v>
      </c>
      <c r="O1486" s="54">
        <v>2014</v>
      </c>
      <c r="P1486" s="54">
        <v>4</v>
      </c>
      <c r="Q1486" s="3">
        <v>58.3</v>
      </c>
      <c r="R1486" s="3">
        <v>2002</v>
      </c>
      <c r="S1486" s="3">
        <v>25</v>
      </c>
      <c r="T1486" s="54">
        <v>94.4</v>
      </c>
      <c r="U1486" s="54">
        <v>2001</v>
      </c>
      <c r="V1486" s="54">
        <v>27</v>
      </c>
      <c r="W1486" s="3">
        <v>38.200000000000003</v>
      </c>
      <c r="X1486" s="3">
        <v>2018</v>
      </c>
      <c r="Y1486" s="3">
        <v>10</v>
      </c>
      <c r="Z1486" s="54">
        <v>41.5</v>
      </c>
      <c r="AA1486" s="54">
        <v>2016</v>
      </c>
      <c r="AB1486" s="54">
        <v>19</v>
      </c>
      <c r="AC1486" s="3">
        <v>40</v>
      </c>
      <c r="AD1486" s="3">
        <v>1972</v>
      </c>
      <c r="AE1486" s="3">
        <v>30</v>
      </c>
      <c r="AF1486" s="54">
        <v>43</v>
      </c>
      <c r="AG1486" s="54">
        <v>1969</v>
      </c>
      <c r="AH1486" s="54">
        <v>18</v>
      </c>
      <c r="AI1486" s="3">
        <v>76</v>
      </c>
      <c r="AJ1486" s="3">
        <v>1973</v>
      </c>
      <c r="AK1486" s="3">
        <v>18</v>
      </c>
      <c r="AL1486" s="54">
        <v>53.7</v>
      </c>
      <c r="AM1486" s="54">
        <v>1984</v>
      </c>
      <c r="AN1486" s="54">
        <v>27</v>
      </c>
      <c r="AO1486" s="3">
        <v>59.4</v>
      </c>
      <c r="AP1486" s="3">
        <v>2020</v>
      </c>
      <c r="AQ1486" s="3">
        <v>30</v>
      </c>
    </row>
    <row r="1487" spans="1:43" x14ac:dyDescent="0.25">
      <c r="A1487" s="3">
        <v>52050090</v>
      </c>
      <c r="B1487" s="3" t="s">
        <v>4087</v>
      </c>
      <c r="C1487" s="3">
        <v>1.05525</v>
      </c>
      <c r="D1487" s="3">
        <v>-77.499555560000005</v>
      </c>
      <c r="E1487" s="3">
        <v>2550</v>
      </c>
      <c r="F1487" s="3" t="s">
        <v>708</v>
      </c>
      <c r="G1487" s="3" t="s">
        <v>82</v>
      </c>
      <c r="H1487" s="54">
        <v>60</v>
      </c>
      <c r="I1487" s="54">
        <v>1960</v>
      </c>
      <c r="J1487" s="54">
        <v>1</v>
      </c>
      <c r="K1487" s="3">
        <v>61.4</v>
      </c>
      <c r="L1487" s="3">
        <v>2013</v>
      </c>
      <c r="M1487" s="3">
        <v>4</v>
      </c>
      <c r="N1487" s="54">
        <v>63.5</v>
      </c>
      <c r="O1487" s="54">
        <v>2007</v>
      </c>
      <c r="P1487" s="54">
        <v>16</v>
      </c>
      <c r="Q1487" s="3">
        <v>61.6</v>
      </c>
      <c r="R1487" s="3">
        <v>2016</v>
      </c>
      <c r="S1487" s="3">
        <v>11</v>
      </c>
      <c r="T1487" s="54">
        <v>57.1</v>
      </c>
      <c r="U1487" s="54">
        <v>1998</v>
      </c>
      <c r="V1487" s="54">
        <v>28</v>
      </c>
      <c r="W1487" s="3">
        <v>55</v>
      </c>
      <c r="X1487" s="3">
        <v>1964</v>
      </c>
      <c r="Y1487" s="3">
        <v>5</v>
      </c>
      <c r="Z1487" s="54">
        <v>52.1</v>
      </c>
      <c r="AA1487" s="54">
        <v>1981</v>
      </c>
      <c r="AB1487" s="54">
        <v>2</v>
      </c>
      <c r="AC1487" s="3">
        <v>45</v>
      </c>
      <c r="AD1487" s="3">
        <v>1972</v>
      </c>
      <c r="AE1487" s="3">
        <v>30</v>
      </c>
      <c r="AF1487" s="54">
        <v>76.5</v>
      </c>
      <c r="AG1487" s="54">
        <v>1991</v>
      </c>
      <c r="AH1487" s="54">
        <v>27</v>
      </c>
      <c r="AI1487" s="3">
        <v>70.900000000000006</v>
      </c>
      <c r="AJ1487" s="3">
        <v>2025</v>
      </c>
      <c r="AK1487" s="3">
        <v>22</v>
      </c>
      <c r="AL1487" s="54">
        <v>74</v>
      </c>
      <c r="AM1487" s="54">
        <v>1966</v>
      </c>
      <c r="AN1487" s="54">
        <v>28</v>
      </c>
      <c r="AO1487" s="3">
        <v>75</v>
      </c>
      <c r="AP1487" s="3">
        <v>1966</v>
      </c>
      <c r="AQ1487" s="3">
        <v>16</v>
      </c>
    </row>
    <row r="1488" spans="1:43" x14ac:dyDescent="0.25">
      <c r="A1488" s="3">
        <v>52050100</v>
      </c>
      <c r="B1488" s="3" t="s">
        <v>4088</v>
      </c>
      <c r="C1488" s="3">
        <v>0.90666666699999998</v>
      </c>
      <c r="D1488" s="3">
        <v>-77.581388889999999</v>
      </c>
      <c r="E1488" s="3">
        <v>2830</v>
      </c>
      <c r="F1488" s="3" t="s">
        <v>654</v>
      </c>
      <c r="G1488" s="3" t="s">
        <v>82</v>
      </c>
      <c r="H1488" s="54">
        <v>70.2</v>
      </c>
      <c r="I1488" s="54">
        <v>2000</v>
      </c>
      <c r="J1488" s="54">
        <v>25</v>
      </c>
      <c r="K1488" s="3">
        <v>107.7</v>
      </c>
      <c r="L1488" s="3">
        <v>1990</v>
      </c>
      <c r="M1488" s="3">
        <v>20</v>
      </c>
      <c r="N1488" s="54">
        <v>80.3</v>
      </c>
      <c r="O1488" s="54">
        <v>1999</v>
      </c>
      <c r="P1488" s="54">
        <v>2</v>
      </c>
      <c r="Q1488" s="3">
        <v>70.2</v>
      </c>
      <c r="R1488" s="3">
        <v>1999</v>
      </c>
      <c r="S1488" s="3">
        <v>16</v>
      </c>
      <c r="T1488" s="54">
        <v>90.7</v>
      </c>
      <c r="U1488" s="54">
        <v>2000</v>
      </c>
      <c r="V1488" s="54">
        <v>2</v>
      </c>
      <c r="W1488" s="3">
        <v>33.4</v>
      </c>
      <c r="X1488" s="3">
        <v>2024</v>
      </c>
      <c r="Y1488" s="3">
        <v>15</v>
      </c>
      <c r="Z1488" s="54">
        <v>70.400000000000006</v>
      </c>
      <c r="AA1488" s="54">
        <v>2000</v>
      </c>
      <c r="AB1488" s="54">
        <v>1</v>
      </c>
      <c r="AC1488" s="3">
        <v>34.1</v>
      </c>
      <c r="AD1488" s="3">
        <v>1992</v>
      </c>
      <c r="AE1488" s="3">
        <v>11</v>
      </c>
      <c r="AF1488" s="54">
        <v>98.2</v>
      </c>
      <c r="AG1488" s="54">
        <v>1999</v>
      </c>
      <c r="AH1488" s="54">
        <v>15</v>
      </c>
      <c r="AI1488" s="3">
        <v>91.8</v>
      </c>
      <c r="AJ1488" s="3">
        <v>1995</v>
      </c>
      <c r="AK1488" s="3">
        <v>22</v>
      </c>
      <c r="AL1488" s="54">
        <v>53</v>
      </c>
      <c r="AM1488" s="54">
        <v>1972</v>
      </c>
      <c r="AN1488" s="54">
        <v>22</v>
      </c>
      <c r="AO1488" s="3">
        <v>44.3</v>
      </c>
      <c r="AP1488" s="3">
        <v>1999</v>
      </c>
      <c r="AQ1488" s="3">
        <v>23</v>
      </c>
    </row>
    <row r="1489" spans="1:43" x14ac:dyDescent="0.25">
      <c r="A1489" s="3">
        <v>52050110</v>
      </c>
      <c r="B1489" s="3" t="s">
        <v>4089</v>
      </c>
      <c r="C1489" s="3">
        <v>0.90800000000000003</v>
      </c>
      <c r="D1489" s="3">
        <v>-77.787111109999998</v>
      </c>
      <c r="E1489" s="3">
        <v>3115</v>
      </c>
      <c r="F1489" s="3" t="s">
        <v>648</v>
      </c>
      <c r="G1489" s="3" t="s">
        <v>82</v>
      </c>
      <c r="H1489" s="54">
        <v>56</v>
      </c>
      <c r="I1489" s="54">
        <v>2016</v>
      </c>
      <c r="J1489" s="54">
        <v>2</v>
      </c>
      <c r="K1489" s="3">
        <v>61</v>
      </c>
      <c r="L1489" s="3">
        <v>1966</v>
      </c>
      <c r="M1489" s="3">
        <v>16</v>
      </c>
      <c r="N1489" s="54">
        <v>78.5</v>
      </c>
      <c r="O1489" s="54">
        <v>2012</v>
      </c>
      <c r="P1489" s="54">
        <v>23</v>
      </c>
      <c r="Q1489" s="3">
        <v>49.3</v>
      </c>
      <c r="R1489" s="3">
        <v>2002</v>
      </c>
      <c r="S1489" s="3">
        <v>25</v>
      </c>
      <c r="T1489" s="54">
        <v>74</v>
      </c>
      <c r="U1489" s="54">
        <v>1990</v>
      </c>
      <c r="V1489" s="54">
        <v>10</v>
      </c>
      <c r="W1489" s="3">
        <v>44.1</v>
      </c>
      <c r="X1489" s="3">
        <v>2006</v>
      </c>
      <c r="Y1489" s="3">
        <v>8</v>
      </c>
      <c r="Z1489" s="54">
        <v>70</v>
      </c>
      <c r="AA1489" s="54">
        <v>1977</v>
      </c>
      <c r="AB1489" s="54">
        <v>31</v>
      </c>
      <c r="AC1489" s="3">
        <v>31</v>
      </c>
      <c r="AD1489" s="3">
        <v>1970</v>
      </c>
      <c r="AE1489" s="3">
        <v>28</v>
      </c>
      <c r="AF1489" s="54">
        <v>62</v>
      </c>
      <c r="AG1489" s="54">
        <v>1977</v>
      </c>
      <c r="AH1489" s="54">
        <v>25</v>
      </c>
      <c r="AI1489" s="3">
        <v>50</v>
      </c>
      <c r="AJ1489" s="3">
        <v>1980</v>
      </c>
      <c r="AK1489" s="3">
        <v>5</v>
      </c>
      <c r="AL1489" s="54">
        <v>42</v>
      </c>
      <c r="AM1489" s="54">
        <v>1979</v>
      </c>
      <c r="AN1489" s="54">
        <v>11</v>
      </c>
      <c r="AO1489" s="3">
        <v>50.5</v>
      </c>
      <c r="AP1489" s="3">
        <v>1999</v>
      </c>
      <c r="AQ1489" s="3">
        <v>18</v>
      </c>
    </row>
    <row r="1490" spans="1:43" x14ac:dyDescent="0.25">
      <c r="A1490" s="3">
        <v>52050120</v>
      </c>
      <c r="B1490" s="3" t="s">
        <v>4090</v>
      </c>
      <c r="C1490" s="3">
        <v>0.88824999999999998</v>
      </c>
      <c r="D1490" s="3">
        <v>-77.502916670000005</v>
      </c>
      <c r="E1490" s="3">
        <v>2817</v>
      </c>
      <c r="F1490" s="3" t="s">
        <v>646</v>
      </c>
      <c r="G1490" s="3" t="s">
        <v>82</v>
      </c>
      <c r="H1490" s="54">
        <v>130.19999999999999</v>
      </c>
      <c r="I1490" s="54">
        <v>1989</v>
      </c>
      <c r="J1490" s="54">
        <v>6</v>
      </c>
      <c r="K1490" s="3">
        <v>60.3</v>
      </c>
      <c r="L1490" s="3">
        <v>1989</v>
      </c>
      <c r="M1490" s="3">
        <v>13</v>
      </c>
      <c r="N1490" s="54">
        <v>41.5</v>
      </c>
      <c r="O1490" s="54">
        <v>1985</v>
      </c>
      <c r="P1490" s="54">
        <v>31</v>
      </c>
      <c r="Q1490" s="3">
        <v>66.599999999999994</v>
      </c>
      <c r="R1490" s="3">
        <v>2001</v>
      </c>
      <c r="S1490" s="3">
        <v>8</v>
      </c>
      <c r="T1490" s="54">
        <v>60</v>
      </c>
      <c r="U1490" s="54">
        <v>1982</v>
      </c>
      <c r="V1490" s="54">
        <v>20</v>
      </c>
      <c r="W1490" s="3">
        <v>70.2</v>
      </c>
      <c r="X1490" s="3">
        <v>1989</v>
      </c>
      <c r="Y1490" s="3">
        <v>9</v>
      </c>
      <c r="Z1490" s="54">
        <v>90.8</v>
      </c>
      <c r="AA1490" s="54">
        <v>1988</v>
      </c>
      <c r="AB1490" s="54">
        <v>6</v>
      </c>
      <c r="AC1490" s="3">
        <v>140.4</v>
      </c>
      <c r="AD1490" s="3">
        <v>1989</v>
      </c>
      <c r="AE1490" s="3">
        <v>23</v>
      </c>
      <c r="AF1490" s="54">
        <v>65</v>
      </c>
      <c r="AG1490" s="54">
        <v>1977</v>
      </c>
      <c r="AH1490" s="54">
        <v>25</v>
      </c>
      <c r="AI1490" s="3">
        <v>70</v>
      </c>
      <c r="AJ1490" s="3">
        <v>1987</v>
      </c>
      <c r="AK1490" s="3">
        <v>27</v>
      </c>
      <c r="AL1490" s="54">
        <v>65.5</v>
      </c>
      <c r="AM1490" s="54">
        <v>2001</v>
      </c>
      <c r="AN1490" s="54">
        <v>25</v>
      </c>
      <c r="AO1490" s="3">
        <v>68.400000000000006</v>
      </c>
      <c r="AP1490" s="3">
        <v>2009</v>
      </c>
      <c r="AQ1490" s="3">
        <v>7</v>
      </c>
    </row>
    <row r="1491" spans="1:43" x14ac:dyDescent="0.25">
      <c r="A1491" s="3">
        <v>52050130</v>
      </c>
      <c r="B1491" s="3" t="s">
        <v>4091</v>
      </c>
      <c r="C1491" s="3">
        <v>0.81166666700000001</v>
      </c>
      <c r="D1491" s="3">
        <v>-77.848333330000003</v>
      </c>
      <c r="E1491" s="3">
        <v>3100</v>
      </c>
      <c r="F1491" s="3" t="s">
        <v>648</v>
      </c>
      <c r="G1491" s="3" t="s">
        <v>82</v>
      </c>
      <c r="H1491" s="54">
        <v>55.6</v>
      </c>
      <c r="I1491" s="54">
        <v>1989</v>
      </c>
      <c r="J1491" s="54">
        <v>13</v>
      </c>
      <c r="K1491" s="3">
        <v>87.2</v>
      </c>
      <c r="L1491" s="3">
        <v>1997</v>
      </c>
      <c r="M1491" s="3">
        <v>22</v>
      </c>
      <c r="N1491" s="54">
        <v>55.9</v>
      </c>
      <c r="O1491" s="54">
        <v>1997</v>
      </c>
      <c r="P1491" s="54">
        <v>7</v>
      </c>
      <c r="Q1491" s="3">
        <v>54.9</v>
      </c>
      <c r="R1491" s="3">
        <v>1990</v>
      </c>
      <c r="S1491" s="3">
        <v>3</v>
      </c>
      <c r="T1491" s="54">
        <v>66.7</v>
      </c>
      <c r="U1491" s="54">
        <v>1990</v>
      </c>
      <c r="V1491" s="54">
        <v>4</v>
      </c>
      <c r="W1491" s="3">
        <v>56.7</v>
      </c>
      <c r="X1491" s="3">
        <v>1990</v>
      </c>
      <c r="Y1491" s="3">
        <v>12</v>
      </c>
      <c r="Z1491" s="54">
        <v>49</v>
      </c>
      <c r="AA1491" s="54">
        <v>1973</v>
      </c>
      <c r="AB1491" s="54">
        <v>30</v>
      </c>
      <c r="AC1491" s="3">
        <v>50</v>
      </c>
      <c r="AD1491" s="3">
        <v>1979</v>
      </c>
      <c r="AE1491" s="3">
        <v>26</v>
      </c>
      <c r="AF1491" s="54">
        <v>40</v>
      </c>
      <c r="AG1491" s="54">
        <v>1977</v>
      </c>
      <c r="AH1491" s="54">
        <v>25</v>
      </c>
      <c r="AI1491" s="3">
        <v>87.3</v>
      </c>
      <c r="AJ1491" s="3">
        <v>1992</v>
      </c>
      <c r="AK1491" s="3">
        <v>6</v>
      </c>
      <c r="AL1491" s="54">
        <v>70.099999999999994</v>
      </c>
      <c r="AM1491" s="54">
        <v>1988</v>
      </c>
      <c r="AN1491" s="54">
        <v>19</v>
      </c>
      <c r="AO1491" s="3">
        <v>59.3</v>
      </c>
      <c r="AP1491" s="3">
        <v>2005</v>
      </c>
      <c r="AQ1491" s="3">
        <v>7</v>
      </c>
    </row>
    <row r="1492" spans="1:43" x14ac:dyDescent="0.25">
      <c r="A1492" s="3">
        <v>52050140</v>
      </c>
      <c r="B1492" s="3" t="s">
        <v>4092</v>
      </c>
      <c r="C1492" s="3">
        <v>1.348055556</v>
      </c>
      <c r="D1492" s="3">
        <v>-77.526111110000002</v>
      </c>
      <c r="E1492" s="3">
        <v>1480</v>
      </c>
      <c r="F1492" s="3" t="s">
        <v>691</v>
      </c>
      <c r="G1492" s="3" t="s">
        <v>82</v>
      </c>
      <c r="H1492" s="54">
        <v>70</v>
      </c>
      <c r="I1492" s="54">
        <v>1985</v>
      </c>
      <c r="J1492" s="54">
        <v>22</v>
      </c>
      <c r="K1492" s="3">
        <v>57</v>
      </c>
      <c r="L1492" s="3">
        <v>2011</v>
      </c>
      <c r="M1492" s="3">
        <v>7</v>
      </c>
      <c r="N1492" s="54">
        <v>68.5</v>
      </c>
      <c r="O1492" s="54">
        <v>2009</v>
      </c>
      <c r="P1492" s="54">
        <v>20</v>
      </c>
      <c r="Q1492" s="3">
        <v>97</v>
      </c>
      <c r="R1492" s="3">
        <v>1983</v>
      </c>
      <c r="S1492" s="3">
        <v>29</v>
      </c>
      <c r="T1492" s="54">
        <v>91</v>
      </c>
      <c r="U1492" s="54">
        <v>2021</v>
      </c>
      <c r="V1492" s="54">
        <v>31</v>
      </c>
      <c r="W1492" s="3">
        <v>53.7</v>
      </c>
      <c r="X1492" s="3">
        <v>2022</v>
      </c>
      <c r="Y1492" s="3">
        <v>3</v>
      </c>
      <c r="Z1492" s="54">
        <v>46.9</v>
      </c>
      <c r="AA1492" s="54">
        <v>2011</v>
      </c>
      <c r="AB1492" s="54">
        <v>29</v>
      </c>
      <c r="AC1492" s="3">
        <v>44.1</v>
      </c>
      <c r="AD1492" s="3">
        <v>1988</v>
      </c>
      <c r="AE1492" s="3">
        <v>17</v>
      </c>
      <c r="AF1492" s="54">
        <v>58.4</v>
      </c>
      <c r="AG1492" s="54">
        <v>2003</v>
      </c>
      <c r="AH1492" s="54">
        <v>28</v>
      </c>
      <c r="AI1492" s="3">
        <v>80</v>
      </c>
      <c r="AJ1492" s="3">
        <v>1983</v>
      </c>
      <c r="AK1492" s="3">
        <v>25</v>
      </c>
      <c r="AL1492" s="54">
        <v>62.8</v>
      </c>
      <c r="AM1492" s="54">
        <v>2020</v>
      </c>
      <c r="AN1492" s="54">
        <v>20</v>
      </c>
      <c r="AO1492" s="3">
        <v>56</v>
      </c>
      <c r="AP1492" s="3">
        <v>1982</v>
      </c>
      <c r="AQ1492" s="3">
        <v>21</v>
      </c>
    </row>
    <row r="1493" spans="1:43" x14ac:dyDescent="0.25">
      <c r="A1493" s="3">
        <v>52050190</v>
      </c>
      <c r="B1493" s="3" t="s">
        <v>4093</v>
      </c>
      <c r="C1493" s="3">
        <v>0.81625000000000003</v>
      </c>
      <c r="D1493" s="3">
        <v>-77.568527779999997</v>
      </c>
      <c r="E1493" s="3">
        <v>2746</v>
      </c>
      <c r="F1493" s="3" t="s">
        <v>650</v>
      </c>
      <c r="G1493" s="3" t="s">
        <v>82</v>
      </c>
      <c r="H1493" s="54">
        <v>65</v>
      </c>
      <c r="I1493" s="54">
        <v>2000</v>
      </c>
      <c r="J1493" s="54">
        <v>26</v>
      </c>
      <c r="K1493" s="3">
        <v>52</v>
      </c>
      <c r="L1493" s="3">
        <v>2002</v>
      </c>
      <c r="M1493" s="3">
        <v>4</v>
      </c>
      <c r="N1493" s="54">
        <v>57.1</v>
      </c>
      <c r="O1493" s="54">
        <v>2014</v>
      </c>
      <c r="P1493" s="54">
        <v>4</v>
      </c>
      <c r="Q1493" s="3">
        <v>60</v>
      </c>
      <c r="R1493" s="3">
        <v>2005</v>
      </c>
      <c r="S1493" s="3">
        <v>20</v>
      </c>
      <c r="T1493" s="54">
        <v>65</v>
      </c>
      <c r="U1493" s="54">
        <v>2000</v>
      </c>
      <c r="V1493" s="54">
        <v>20</v>
      </c>
      <c r="W1493" s="3">
        <v>48</v>
      </c>
      <c r="X1493" s="3">
        <v>2000</v>
      </c>
      <c r="Y1493" s="3">
        <v>16</v>
      </c>
      <c r="Z1493" s="54">
        <v>36.200000000000003</v>
      </c>
      <c r="AA1493" s="54">
        <v>2016</v>
      </c>
      <c r="AB1493" s="54">
        <v>19</v>
      </c>
      <c r="AC1493" s="3">
        <v>45</v>
      </c>
      <c r="AD1493" s="3">
        <v>1998</v>
      </c>
      <c r="AE1493" s="3">
        <v>21</v>
      </c>
      <c r="AF1493" s="54">
        <v>47</v>
      </c>
      <c r="AG1493" s="54">
        <v>2004</v>
      </c>
      <c r="AH1493" s="54">
        <v>9</v>
      </c>
      <c r="AI1493" s="3">
        <v>45</v>
      </c>
      <c r="AJ1493" s="3">
        <v>1998</v>
      </c>
      <c r="AK1493" s="3">
        <v>24</v>
      </c>
      <c r="AL1493" s="54">
        <v>56</v>
      </c>
      <c r="AM1493" s="54">
        <v>2011</v>
      </c>
      <c r="AN1493" s="54">
        <v>16</v>
      </c>
      <c r="AO1493" s="3">
        <v>65</v>
      </c>
      <c r="AP1493" s="3">
        <v>1999</v>
      </c>
      <c r="AQ1493" s="3">
        <v>17</v>
      </c>
    </row>
    <row r="1494" spans="1:43" x14ac:dyDescent="0.25">
      <c r="A1494" s="3">
        <v>52055030</v>
      </c>
      <c r="B1494" s="3" t="s">
        <v>4094</v>
      </c>
      <c r="C1494" s="3">
        <v>1.1843611110000001</v>
      </c>
      <c r="D1494" s="3">
        <v>-77.465111109999995</v>
      </c>
      <c r="E1494" s="3">
        <v>1493</v>
      </c>
      <c r="F1494" s="3" t="s">
        <v>658</v>
      </c>
      <c r="G1494" s="3" t="s">
        <v>82</v>
      </c>
      <c r="H1494" s="54">
        <v>41.6</v>
      </c>
      <c r="I1494" s="54">
        <v>2007</v>
      </c>
      <c r="J1494" s="54">
        <v>25</v>
      </c>
      <c r="K1494" s="3">
        <v>56.6</v>
      </c>
      <c r="L1494" s="3">
        <v>1996</v>
      </c>
      <c r="M1494" s="3">
        <v>9</v>
      </c>
      <c r="N1494" s="54">
        <v>51</v>
      </c>
      <c r="O1494" s="54">
        <v>2005</v>
      </c>
      <c r="P1494" s="54">
        <v>7</v>
      </c>
      <c r="Q1494" s="3">
        <v>69.400000000000006</v>
      </c>
      <c r="R1494" s="3">
        <v>2020</v>
      </c>
      <c r="S1494" s="3">
        <v>23</v>
      </c>
      <c r="T1494" s="54">
        <v>52.5</v>
      </c>
      <c r="U1494" s="54">
        <v>2004</v>
      </c>
      <c r="V1494" s="54">
        <v>16</v>
      </c>
      <c r="W1494" s="3">
        <v>55.8</v>
      </c>
      <c r="X1494" s="3">
        <v>2022</v>
      </c>
      <c r="Y1494" s="3">
        <v>9</v>
      </c>
      <c r="Z1494" s="54">
        <v>43</v>
      </c>
      <c r="AA1494" s="54">
        <v>1973</v>
      </c>
      <c r="AB1494" s="54">
        <v>30</v>
      </c>
      <c r="AC1494" s="3">
        <v>56.4</v>
      </c>
      <c r="AD1494" s="3">
        <v>1981</v>
      </c>
      <c r="AE1494" s="3">
        <v>24</v>
      </c>
      <c r="AF1494" s="54">
        <v>58.2</v>
      </c>
      <c r="AG1494" s="54">
        <v>1977</v>
      </c>
      <c r="AH1494" s="54">
        <v>25</v>
      </c>
      <c r="AI1494" s="3">
        <v>76</v>
      </c>
      <c r="AJ1494" s="3">
        <v>1977</v>
      </c>
      <c r="AK1494" s="3">
        <v>23</v>
      </c>
      <c r="AL1494" s="54">
        <v>57.7</v>
      </c>
      <c r="AM1494" s="54">
        <v>2006</v>
      </c>
      <c r="AN1494" s="54">
        <v>28</v>
      </c>
      <c r="AO1494" s="3">
        <v>58</v>
      </c>
      <c r="AP1494" s="3">
        <v>1993</v>
      </c>
      <c r="AQ1494" s="3">
        <v>10</v>
      </c>
    </row>
    <row r="1495" spans="1:43" x14ac:dyDescent="0.25">
      <c r="A1495" s="3">
        <v>52055060</v>
      </c>
      <c r="B1495" s="3" t="s">
        <v>4095</v>
      </c>
      <c r="C1495" s="3">
        <v>1.3735555559999999</v>
      </c>
      <c r="D1495" s="3">
        <v>-77.583055560000005</v>
      </c>
      <c r="E1495" s="3">
        <v>1500</v>
      </c>
      <c r="F1495" s="3" t="s">
        <v>689</v>
      </c>
      <c r="G1495" s="3" t="s">
        <v>82</v>
      </c>
      <c r="H1495" s="54">
        <v>63.5</v>
      </c>
      <c r="I1495" s="54">
        <v>2005</v>
      </c>
      <c r="J1495" s="54">
        <v>14</v>
      </c>
      <c r="K1495" s="3">
        <v>67.400000000000006</v>
      </c>
      <c r="L1495" s="3">
        <v>2005</v>
      </c>
      <c r="M1495" s="3">
        <v>11</v>
      </c>
      <c r="N1495" s="54">
        <v>90.4</v>
      </c>
      <c r="O1495" s="54">
        <v>1984</v>
      </c>
      <c r="P1495" s="54">
        <v>24</v>
      </c>
      <c r="Q1495" s="3">
        <v>64</v>
      </c>
      <c r="R1495" s="3">
        <v>2020</v>
      </c>
      <c r="S1495" s="3">
        <v>11</v>
      </c>
      <c r="T1495" s="54">
        <v>75.2</v>
      </c>
      <c r="U1495" s="54">
        <v>1986</v>
      </c>
      <c r="V1495" s="54">
        <v>4</v>
      </c>
      <c r="W1495" s="3">
        <v>57.3</v>
      </c>
      <c r="X1495" s="3">
        <v>1985</v>
      </c>
      <c r="Y1495" s="3">
        <v>1</v>
      </c>
      <c r="Z1495" s="54">
        <v>43.9</v>
      </c>
      <c r="AA1495" s="54">
        <v>1979</v>
      </c>
      <c r="AB1495" s="54">
        <v>15</v>
      </c>
      <c r="AC1495" s="3">
        <v>59.2</v>
      </c>
      <c r="AD1495" s="3">
        <v>2020</v>
      </c>
      <c r="AE1495" s="3">
        <v>13</v>
      </c>
      <c r="AF1495" s="54">
        <v>77.099999999999994</v>
      </c>
      <c r="AG1495" s="54">
        <v>1977</v>
      </c>
      <c r="AH1495" s="54">
        <v>24</v>
      </c>
      <c r="AI1495" s="3">
        <v>90</v>
      </c>
      <c r="AJ1495" s="3">
        <v>2002</v>
      </c>
      <c r="AK1495" s="3">
        <v>23</v>
      </c>
      <c r="AL1495" s="54">
        <v>71.5</v>
      </c>
      <c r="AM1495" s="54">
        <v>1975</v>
      </c>
      <c r="AN1495" s="54">
        <v>15</v>
      </c>
      <c r="AO1495" s="3">
        <v>96.8</v>
      </c>
      <c r="AP1495" s="3">
        <v>2007</v>
      </c>
      <c r="AQ1495" s="3">
        <v>26</v>
      </c>
    </row>
    <row r="1496" spans="1:43" x14ac:dyDescent="0.25">
      <c r="A1496" s="3">
        <v>52055090</v>
      </c>
      <c r="B1496" s="3" t="s">
        <v>4096</v>
      </c>
      <c r="C1496" s="3">
        <v>1.107583333</v>
      </c>
      <c r="D1496" s="3">
        <v>-77.389361109999996</v>
      </c>
      <c r="E1496" s="3">
        <v>2800</v>
      </c>
      <c r="F1496" s="3" t="s">
        <v>709</v>
      </c>
      <c r="G1496" s="3" t="s">
        <v>82</v>
      </c>
      <c r="H1496" s="54">
        <v>46</v>
      </c>
      <c r="I1496" s="54">
        <v>2025</v>
      </c>
      <c r="J1496" s="54">
        <v>3</v>
      </c>
      <c r="K1496" s="3">
        <v>43</v>
      </c>
      <c r="L1496" s="3">
        <v>2005</v>
      </c>
      <c r="M1496" s="3">
        <v>11</v>
      </c>
      <c r="N1496" s="54">
        <v>41</v>
      </c>
      <c r="O1496" s="54">
        <v>1996</v>
      </c>
      <c r="P1496" s="54">
        <v>7</v>
      </c>
      <c r="Q1496" s="3">
        <v>49.5</v>
      </c>
      <c r="R1496" s="3">
        <v>2002</v>
      </c>
      <c r="S1496" s="3">
        <v>25</v>
      </c>
      <c r="T1496" s="54">
        <v>42</v>
      </c>
      <c r="U1496" s="54">
        <v>2014</v>
      </c>
      <c r="V1496" s="54">
        <v>8</v>
      </c>
      <c r="W1496" s="3">
        <v>37.5</v>
      </c>
      <c r="X1496" s="3">
        <v>2014</v>
      </c>
      <c r="Y1496" s="3">
        <v>9</v>
      </c>
      <c r="Z1496" s="54">
        <v>40.5</v>
      </c>
      <c r="AA1496" s="54">
        <v>2011</v>
      </c>
      <c r="AB1496" s="54">
        <v>30</v>
      </c>
      <c r="AC1496" s="3">
        <v>30.5</v>
      </c>
      <c r="AD1496" s="3">
        <v>2025</v>
      </c>
      <c r="AE1496" s="3">
        <v>7</v>
      </c>
      <c r="AF1496" s="54">
        <v>43</v>
      </c>
      <c r="AG1496" s="54">
        <v>2003</v>
      </c>
      <c r="AH1496" s="54">
        <v>28</v>
      </c>
      <c r="AI1496" s="3">
        <v>46</v>
      </c>
      <c r="AJ1496" s="3">
        <v>1987</v>
      </c>
      <c r="AK1496" s="3">
        <v>26</v>
      </c>
      <c r="AL1496" s="54">
        <v>47</v>
      </c>
      <c r="AM1496" s="54">
        <v>1994</v>
      </c>
      <c r="AN1496" s="54">
        <v>4</v>
      </c>
      <c r="AO1496" s="3">
        <v>52.6</v>
      </c>
      <c r="AP1496" s="3">
        <v>1993</v>
      </c>
      <c r="AQ1496" s="3">
        <v>15</v>
      </c>
    </row>
    <row r="1497" spans="1:43" x14ac:dyDescent="0.25">
      <c r="A1497" s="3">
        <v>52055200</v>
      </c>
      <c r="B1497" s="3" t="s">
        <v>4097</v>
      </c>
      <c r="C1497" s="3">
        <v>1.0042222220000001</v>
      </c>
      <c r="D1497" s="3">
        <v>-77.445805559999997</v>
      </c>
      <c r="E1497" s="3">
        <v>2181</v>
      </c>
      <c r="F1497" s="3" t="s">
        <v>705</v>
      </c>
      <c r="G1497" s="3" t="s">
        <v>82</v>
      </c>
      <c r="H1497" s="54">
        <v>45.9</v>
      </c>
      <c r="I1497" s="54">
        <v>2014</v>
      </c>
      <c r="J1497" s="54">
        <v>9</v>
      </c>
      <c r="K1497" s="3">
        <v>41.8</v>
      </c>
      <c r="L1497" s="3">
        <v>2013</v>
      </c>
      <c r="M1497" s="3">
        <v>4</v>
      </c>
      <c r="N1497" s="54">
        <v>61.2</v>
      </c>
      <c r="O1497" s="54">
        <v>2021</v>
      </c>
      <c r="P1497" s="54">
        <v>12</v>
      </c>
      <c r="Q1497" s="3">
        <v>88.2</v>
      </c>
      <c r="R1497" s="3">
        <v>2016</v>
      </c>
      <c r="S1497" s="3">
        <v>1</v>
      </c>
      <c r="T1497" s="54">
        <v>78.5</v>
      </c>
      <c r="U1497" s="54">
        <v>2016</v>
      </c>
      <c r="V1497" s="54">
        <v>9</v>
      </c>
      <c r="W1497" s="3">
        <v>51.6</v>
      </c>
      <c r="X1497" s="3">
        <v>2024</v>
      </c>
      <c r="Y1497" s="3">
        <v>18</v>
      </c>
      <c r="Z1497" s="54">
        <v>32.799999999999997</v>
      </c>
      <c r="AA1497" s="54">
        <v>2016</v>
      </c>
      <c r="AB1497" s="54">
        <v>19</v>
      </c>
      <c r="AC1497" s="3">
        <v>20</v>
      </c>
      <c r="AD1497" s="3">
        <v>2021</v>
      </c>
      <c r="AE1497" s="3">
        <v>12</v>
      </c>
      <c r="AF1497" s="54">
        <v>29.2</v>
      </c>
      <c r="AG1497" s="54">
        <v>2019</v>
      </c>
      <c r="AH1497" s="54">
        <v>18</v>
      </c>
      <c r="AI1497" s="3">
        <v>49.4</v>
      </c>
      <c r="AJ1497" s="3">
        <v>2015</v>
      </c>
      <c r="AK1497" s="3">
        <v>14</v>
      </c>
      <c r="AL1497" s="54">
        <v>53.8</v>
      </c>
      <c r="AM1497" s="54">
        <v>2012</v>
      </c>
      <c r="AN1497" s="54">
        <v>29</v>
      </c>
      <c r="AO1497" s="3">
        <v>37.4</v>
      </c>
      <c r="AP1497" s="3">
        <v>2016</v>
      </c>
      <c r="AQ1497" s="3">
        <v>8</v>
      </c>
    </row>
    <row r="1498" spans="1:43" x14ac:dyDescent="0.25">
      <c r="A1498" s="3">
        <v>52055210</v>
      </c>
      <c r="B1498" s="3" t="s">
        <v>4098</v>
      </c>
      <c r="C1498" s="3">
        <v>1.1599999999999999</v>
      </c>
      <c r="D1498" s="3">
        <v>-77.278805559999995</v>
      </c>
      <c r="E1498" s="3">
        <v>2820</v>
      </c>
      <c r="F1498" s="3" t="s">
        <v>607</v>
      </c>
      <c r="G1498" s="3" t="s">
        <v>82</v>
      </c>
      <c r="H1498" s="54">
        <v>46.2</v>
      </c>
      <c r="I1498" s="54">
        <v>2017</v>
      </c>
      <c r="J1498" s="54">
        <v>20</v>
      </c>
      <c r="K1498" s="3">
        <v>45.7</v>
      </c>
      <c r="L1498" s="3">
        <v>1998</v>
      </c>
      <c r="M1498" s="3">
        <v>8</v>
      </c>
      <c r="N1498" s="54">
        <v>38.5</v>
      </c>
      <c r="O1498" s="54">
        <v>2009</v>
      </c>
      <c r="P1498" s="54">
        <v>28</v>
      </c>
      <c r="Q1498" s="3">
        <v>51.6</v>
      </c>
      <c r="R1498" s="3">
        <v>1987</v>
      </c>
      <c r="S1498" s="3">
        <v>28</v>
      </c>
      <c r="T1498" s="54">
        <v>38.4</v>
      </c>
      <c r="U1498" s="54">
        <v>1994</v>
      </c>
      <c r="V1498" s="54">
        <v>25</v>
      </c>
      <c r="W1498" s="3">
        <v>35.4</v>
      </c>
      <c r="X1498" s="3">
        <v>2022</v>
      </c>
      <c r="Y1498" s="3">
        <v>22</v>
      </c>
      <c r="Z1498" s="54">
        <v>36.5</v>
      </c>
      <c r="AA1498" s="54">
        <v>2016</v>
      </c>
      <c r="AB1498" s="54">
        <v>19</v>
      </c>
      <c r="AC1498" s="3">
        <v>26.3</v>
      </c>
      <c r="AD1498" s="3">
        <v>1981</v>
      </c>
      <c r="AE1498" s="3">
        <v>31</v>
      </c>
      <c r="AF1498" s="54">
        <v>41.7</v>
      </c>
      <c r="AG1498" s="54">
        <v>2002</v>
      </c>
      <c r="AH1498" s="54">
        <v>25</v>
      </c>
      <c r="AI1498" s="3">
        <v>41.2</v>
      </c>
      <c r="AJ1498" s="3">
        <v>2008</v>
      </c>
      <c r="AK1498" s="3">
        <v>27</v>
      </c>
      <c r="AL1498" s="54">
        <v>48.1</v>
      </c>
      <c r="AM1498" s="54">
        <v>2025</v>
      </c>
      <c r="AN1498" s="54">
        <v>15</v>
      </c>
      <c r="AO1498" s="3">
        <v>40.6</v>
      </c>
      <c r="AP1498" s="3">
        <v>1981</v>
      </c>
      <c r="AQ1498" s="3">
        <v>29</v>
      </c>
    </row>
    <row r="1499" spans="1:43" x14ac:dyDescent="0.25">
      <c r="A1499" s="3">
        <v>52055220</v>
      </c>
      <c r="B1499" s="3" t="s">
        <v>4099</v>
      </c>
      <c r="C1499" s="3">
        <v>1.070707855</v>
      </c>
      <c r="D1499" s="3">
        <v>-77.636935688999998</v>
      </c>
      <c r="E1499" s="3">
        <v>3033</v>
      </c>
      <c r="F1499" s="3" t="s">
        <v>727</v>
      </c>
      <c r="G1499" s="3" t="s">
        <v>82</v>
      </c>
      <c r="H1499" s="54">
        <v>40</v>
      </c>
      <c r="I1499" s="54">
        <v>2017</v>
      </c>
      <c r="J1499" s="54">
        <v>20</v>
      </c>
      <c r="K1499" s="3">
        <v>56.3</v>
      </c>
      <c r="L1499" s="3">
        <v>2006</v>
      </c>
      <c r="M1499" s="3">
        <v>4</v>
      </c>
      <c r="N1499" s="54">
        <v>50.5</v>
      </c>
      <c r="O1499" s="54">
        <v>2009</v>
      </c>
      <c r="P1499" s="54">
        <v>28</v>
      </c>
      <c r="Q1499" s="3">
        <v>68.8</v>
      </c>
      <c r="R1499" s="3">
        <v>2009</v>
      </c>
      <c r="S1499" s="3">
        <v>14</v>
      </c>
      <c r="T1499" s="54">
        <v>40</v>
      </c>
      <c r="U1499" s="54">
        <v>2016</v>
      </c>
      <c r="V1499" s="54">
        <v>2</v>
      </c>
      <c r="W1499" s="3">
        <v>37</v>
      </c>
      <c r="X1499" s="3">
        <v>1997</v>
      </c>
      <c r="Y1499" s="3">
        <v>6</v>
      </c>
      <c r="Z1499" s="54">
        <v>32</v>
      </c>
      <c r="AA1499" s="54">
        <v>2010</v>
      </c>
      <c r="AB1499" s="54">
        <v>15</v>
      </c>
      <c r="AC1499" s="3">
        <v>36.799999999999997</v>
      </c>
      <c r="AD1499" s="3">
        <v>1987</v>
      </c>
      <c r="AE1499" s="3">
        <v>1</v>
      </c>
      <c r="AF1499" s="54">
        <v>42</v>
      </c>
      <c r="AG1499" s="54">
        <v>1977</v>
      </c>
      <c r="AH1499" s="54">
        <v>24</v>
      </c>
      <c r="AI1499" s="3">
        <v>51.6</v>
      </c>
      <c r="AJ1499" s="3">
        <v>1976</v>
      </c>
      <c r="AK1499" s="3">
        <v>29</v>
      </c>
      <c r="AL1499" s="54">
        <v>50.8</v>
      </c>
      <c r="AM1499" s="54">
        <v>1968</v>
      </c>
      <c r="AN1499" s="54">
        <v>22</v>
      </c>
      <c r="AO1499" s="3">
        <v>46.6</v>
      </c>
      <c r="AP1499" s="3">
        <v>2023</v>
      </c>
      <c r="AQ1499" s="3">
        <v>28</v>
      </c>
    </row>
    <row r="1500" spans="1:43" x14ac:dyDescent="0.25">
      <c r="A1500" s="3">
        <v>52055230</v>
      </c>
      <c r="B1500" s="3" t="s">
        <v>4100</v>
      </c>
      <c r="C1500" s="3">
        <v>0.85708333299999995</v>
      </c>
      <c r="D1500" s="3">
        <v>-77.677750000000003</v>
      </c>
      <c r="E1500" s="3">
        <v>2961</v>
      </c>
      <c r="F1500" s="3" t="s">
        <v>85</v>
      </c>
      <c r="G1500" s="3" t="s">
        <v>82</v>
      </c>
      <c r="H1500" s="54">
        <v>45</v>
      </c>
      <c r="I1500" s="54">
        <v>1971</v>
      </c>
      <c r="J1500" s="54">
        <v>8</v>
      </c>
      <c r="K1500" s="3">
        <v>47.6</v>
      </c>
      <c r="L1500" s="3">
        <v>2013</v>
      </c>
      <c r="M1500" s="3">
        <v>4</v>
      </c>
      <c r="N1500" s="54">
        <v>57.6</v>
      </c>
      <c r="O1500" s="54">
        <v>2018</v>
      </c>
      <c r="P1500" s="54">
        <v>31</v>
      </c>
      <c r="Q1500" s="3">
        <v>48.7</v>
      </c>
      <c r="R1500" s="3">
        <v>1993</v>
      </c>
      <c r="S1500" s="3">
        <v>9</v>
      </c>
      <c r="T1500" s="54">
        <v>55</v>
      </c>
      <c r="U1500" s="54">
        <v>1950</v>
      </c>
      <c r="V1500" s="54">
        <v>17</v>
      </c>
      <c r="W1500" s="3">
        <v>36</v>
      </c>
      <c r="X1500" s="3">
        <v>1970</v>
      </c>
      <c r="Y1500" s="3">
        <v>11</v>
      </c>
      <c r="Z1500" s="54">
        <v>31</v>
      </c>
      <c r="AA1500" s="54">
        <v>1971</v>
      </c>
      <c r="AB1500" s="54">
        <v>2</v>
      </c>
      <c r="AC1500" s="3">
        <v>29.9</v>
      </c>
      <c r="AD1500" s="3">
        <v>1998</v>
      </c>
      <c r="AE1500" s="3">
        <v>21</v>
      </c>
      <c r="AF1500" s="54">
        <v>44.8</v>
      </c>
      <c r="AG1500" s="54">
        <v>1977</v>
      </c>
      <c r="AH1500" s="54">
        <v>25</v>
      </c>
      <c r="AI1500" s="3">
        <v>60.9</v>
      </c>
      <c r="AJ1500" s="3">
        <v>1980</v>
      </c>
      <c r="AK1500" s="3">
        <v>5</v>
      </c>
      <c r="AL1500" s="54">
        <v>55.7</v>
      </c>
      <c r="AM1500" s="54">
        <v>1975</v>
      </c>
      <c r="AN1500" s="54">
        <v>10</v>
      </c>
      <c r="AO1500" s="3">
        <v>45</v>
      </c>
      <c r="AP1500" s="3">
        <v>1974</v>
      </c>
      <c r="AQ1500" s="3">
        <v>2</v>
      </c>
    </row>
    <row r="1501" spans="1:43" x14ac:dyDescent="0.25">
      <c r="A1501" s="3">
        <v>52060040</v>
      </c>
      <c r="B1501" s="3" t="s">
        <v>4101</v>
      </c>
      <c r="C1501" s="3">
        <v>1.5291666669999999</v>
      </c>
      <c r="D1501" s="3">
        <v>-77.641694439999995</v>
      </c>
      <c r="E1501" s="3">
        <v>1770</v>
      </c>
      <c r="F1501" s="3" t="s">
        <v>718</v>
      </c>
      <c r="G1501" s="3" t="s">
        <v>82</v>
      </c>
      <c r="H1501" s="54">
        <v>108.2</v>
      </c>
      <c r="I1501" s="54">
        <v>2007</v>
      </c>
      <c r="J1501" s="54">
        <v>25</v>
      </c>
      <c r="K1501" s="3">
        <v>127.2</v>
      </c>
      <c r="L1501" s="3">
        <v>2005</v>
      </c>
      <c r="M1501" s="3">
        <v>11</v>
      </c>
      <c r="N1501" s="54">
        <v>111.9</v>
      </c>
      <c r="O1501" s="54">
        <v>2004</v>
      </c>
      <c r="P1501" s="54">
        <v>27</v>
      </c>
      <c r="Q1501" s="3">
        <v>131.5</v>
      </c>
      <c r="R1501" s="3">
        <v>2006</v>
      </c>
      <c r="S1501" s="3">
        <v>29</v>
      </c>
      <c r="T1501" s="54">
        <v>103.3</v>
      </c>
      <c r="U1501" s="54">
        <v>2010</v>
      </c>
      <c r="V1501" s="54">
        <v>31</v>
      </c>
      <c r="W1501" s="3">
        <v>60.9</v>
      </c>
      <c r="X1501" s="3">
        <v>2022</v>
      </c>
      <c r="Y1501" s="3">
        <v>1</v>
      </c>
      <c r="Z1501" s="54">
        <v>104.3</v>
      </c>
      <c r="AA1501" s="54">
        <v>2010</v>
      </c>
      <c r="AB1501" s="54">
        <v>11</v>
      </c>
      <c r="AC1501" s="3">
        <v>100.6</v>
      </c>
      <c r="AD1501" s="3">
        <v>1984</v>
      </c>
      <c r="AE1501" s="3">
        <v>3</v>
      </c>
      <c r="AF1501" s="54">
        <v>94.6</v>
      </c>
      <c r="AG1501" s="54">
        <v>2001</v>
      </c>
      <c r="AH1501" s="54">
        <v>12</v>
      </c>
      <c r="AI1501" s="3">
        <v>108.7</v>
      </c>
      <c r="AJ1501" s="3">
        <v>2000</v>
      </c>
      <c r="AK1501" s="3">
        <v>24</v>
      </c>
      <c r="AL1501" s="54">
        <v>127.5</v>
      </c>
      <c r="AM1501" s="54">
        <v>2019</v>
      </c>
      <c r="AN1501" s="54">
        <v>12</v>
      </c>
      <c r="AO1501" s="3">
        <v>129.9</v>
      </c>
      <c r="AP1501" s="3">
        <v>1991</v>
      </c>
      <c r="AQ1501" s="3">
        <v>28</v>
      </c>
    </row>
    <row r="1502" spans="1:43" x14ac:dyDescent="0.25">
      <c r="A1502" s="3">
        <v>52060050</v>
      </c>
      <c r="B1502" s="3" t="s">
        <v>4102</v>
      </c>
      <c r="C1502" s="3">
        <v>1.404722222</v>
      </c>
      <c r="D1502" s="3">
        <v>-77.775833329999998</v>
      </c>
      <c r="E1502" s="3">
        <v>840</v>
      </c>
      <c r="F1502" s="3" t="s">
        <v>4084</v>
      </c>
      <c r="G1502" s="3" t="s">
        <v>82</v>
      </c>
      <c r="H1502" s="54">
        <v>128</v>
      </c>
      <c r="I1502" s="54">
        <v>2025</v>
      </c>
      <c r="J1502" s="54">
        <v>18</v>
      </c>
      <c r="K1502" s="3">
        <v>155</v>
      </c>
      <c r="L1502" s="3">
        <v>1988</v>
      </c>
      <c r="M1502" s="3">
        <v>25</v>
      </c>
      <c r="N1502" s="54">
        <v>158.19999999999999</v>
      </c>
      <c r="O1502" s="54">
        <v>1991</v>
      </c>
      <c r="P1502" s="54">
        <v>11</v>
      </c>
      <c r="Q1502" s="3">
        <v>147.19999999999999</v>
      </c>
      <c r="R1502" s="3">
        <v>1991</v>
      </c>
      <c r="S1502" s="3">
        <v>8</v>
      </c>
      <c r="T1502" s="54">
        <v>136.5</v>
      </c>
      <c r="U1502" s="54">
        <v>1998</v>
      </c>
      <c r="V1502" s="54">
        <v>31</v>
      </c>
      <c r="W1502" s="3">
        <v>143</v>
      </c>
      <c r="X1502" s="3">
        <v>2024</v>
      </c>
      <c r="Y1502" s="3">
        <v>26</v>
      </c>
      <c r="Z1502" s="54">
        <v>88</v>
      </c>
      <c r="AA1502" s="54">
        <v>1989</v>
      </c>
      <c r="AB1502" s="54">
        <v>25</v>
      </c>
      <c r="AC1502" s="3">
        <v>91.7</v>
      </c>
      <c r="AD1502" s="3">
        <v>2020</v>
      </c>
      <c r="AE1502" s="3">
        <v>13</v>
      </c>
      <c r="AF1502" s="54">
        <v>131</v>
      </c>
      <c r="AG1502" s="54">
        <v>2021</v>
      </c>
      <c r="AH1502" s="54">
        <v>29</v>
      </c>
      <c r="AI1502" s="3">
        <v>143.30000000000001</v>
      </c>
      <c r="AJ1502" s="3">
        <v>2003</v>
      </c>
      <c r="AK1502" s="3">
        <v>5</v>
      </c>
      <c r="AL1502" s="54">
        <v>140</v>
      </c>
      <c r="AM1502" s="54">
        <v>1988</v>
      </c>
      <c r="AN1502" s="54">
        <v>19</v>
      </c>
      <c r="AO1502" s="3">
        <v>135.19999999999999</v>
      </c>
      <c r="AP1502" s="3">
        <v>1995</v>
      </c>
      <c r="AQ1502" s="3">
        <v>27</v>
      </c>
    </row>
    <row r="1503" spans="1:43" x14ac:dyDescent="0.25">
      <c r="A1503" s="3">
        <v>52065020</v>
      </c>
      <c r="B1503" s="3" t="s">
        <v>4103</v>
      </c>
      <c r="C1503" s="3">
        <v>1.67</v>
      </c>
      <c r="D1503" s="3">
        <v>-78.14</v>
      </c>
      <c r="E1503" s="3">
        <v>32</v>
      </c>
      <c r="F1503" s="3" t="s">
        <v>725</v>
      </c>
      <c r="G1503" s="3" t="s">
        <v>82</v>
      </c>
      <c r="H1503" s="54">
        <v>193</v>
      </c>
      <c r="I1503" s="54">
        <v>1989</v>
      </c>
      <c r="J1503" s="54">
        <v>23</v>
      </c>
      <c r="K1503" s="3">
        <v>141.5</v>
      </c>
      <c r="L1503" s="3">
        <v>1973</v>
      </c>
      <c r="M1503" s="3">
        <v>15</v>
      </c>
      <c r="N1503" s="54">
        <v>171.2</v>
      </c>
      <c r="O1503" s="54">
        <v>1984</v>
      </c>
      <c r="P1503" s="54">
        <v>20</v>
      </c>
      <c r="Q1503" s="3">
        <v>217.1</v>
      </c>
      <c r="R1503" s="3">
        <v>1996</v>
      </c>
      <c r="S1503" s="3">
        <v>8</v>
      </c>
      <c r="T1503" s="54">
        <v>184.5</v>
      </c>
      <c r="U1503" s="54">
        <v>2005</v>
      </c>
      <c r="V1503" s="54">
        <v>4</v>
      </c>
      <c r="W1503" s="3">
        <v>199.5</v>
      </c>
      <c r="X1503" s="3">
        <v>2001</v>
      </c>
      <c r="Y1503" s="3">
        <v>3</v>
      </c>
      <c r="Z1503" s="54">
        <v>202.2</v>
      </c>
      <c r="AA1503" s="54">
        <v>1984</v>
      </c>
      <c r="AB1503" s="54">
        <v>8</v>
      </c>
      <c r="AC1503" s="3">
        <v>161.4</v>
      </c>
      <c r="AD1503" s="3">
        <v>2014</v>
      </c>
      <c r="AE1503" s="3">
        <v>11</v>
      </c>
      <c r="AF1503" s="54">
        <v>145.4</v>
      </c>
      <c r="AG1503" s="54">
        <v>1999</v>
      </c>
      <c r="AH1503" s="54">
        <v>8</v>
      </c>
      <c r="AI1503" s="3">
        <v>162.30000000000001</v>
      </c>
      <c r="AJ1503" s="3">
        <v>1980</v>
      </c>
      <c r="AK1503" s="3">
        <v>26</v>
      </c>
      <c r="AL1503" s="54">
        <v>155</v>
      </c>
      <c r="AM1503" s="54">
        <v>1977</v>
      </c>
      <c r="AN1503" s="54">
        <v>2</v>
      </c>
      <c r="AO1503" s="3">
        <v>196</v>
      </c>
      <c r="AP1503" s="3">
        <v>2023</v>
      </c>
      <c r="AQ1503" s="3">
        <v>15</v>
      </c>
    </row>
    <row r="1504" spans="1:43" x14ac:dyDescent="0.25">
      <c r="A1504" s="3">
        <v>52070010</v>
      </c>
      <c r="B1504" s="3" t="s">
        <v>4104</v>
      </c>
      <c r="C1504" s="3">
        <v>1.7649999999999999</v>
      </c>
      <c r="D1504" s="3">
        <v>-78.183888890000006</v>
      </c>
      <c r="E1504" s="3">
        <v>100</v>
      </c>
      <c r="F1504" s="3" t="s">
        <v>2072</v>
      </c>
      <c r="G1504" s="3" t="s">
        <v>82</v>
      </c>
      <c r="H1504" s="54">
        <v>180</v>
      </c>
      <c r="I1504" s="54">
        <v>2008</v>
      </c>
      <c r="J1504" s="54">
        <v>23</v>
      </c>
      <c r="K1504" s="3">
        <v>150</v>
      </c>
      <c r="L1504" s="3">
        <v>1990</v>
      </c>
      <c r="M1504" s="3">
        <v>20</v>
      </c>
      <c r="N1504" s="54">
        <v>155</v>
      </c>
      <c r="O1504" s="54">
        <v>2014</v>
      </c>
      <c r="P1504" s="54">
        <v>2</v>
      </c>
      <c r="Q1504" s="3">
        <v>150</v>
      </c>
      <c r="R1504" s="3">
        <v>1990</v>
      </c>
      <c r="S1504" s="3">
        <v>5</v>
      </c>
      <c r="T1504" s="54">
        <v>170</v>
      </c>
      <c r="U1504" s="54">
        <v>2014</v>
      </c>
      <c r="V1504" s="54">
        <v>31</v>
      </c>
      <c r="W1504" s="3">
        <v>221</v>
      </c>
      <c r="X1504" s="3">
        <v>2008</v>
      </c>
      <c r="Y1504" s="3">
        <v>17</v>
      </c>
      <c r="Z1504" s="54">
        <v>180</v>
      </c>
      <c r="AA1504" s="54">
        <v>2008</v>
      </c>
      <c r="AB1504" s="54">
        <v>28</v>
      </c>
      <c r="AC1504" s="3">
        <v>120</v>
      </c>
      <c r="AD1504" s="3">
        <v>2000</v>
      </c>
      <c r="AE1504" s="3">
        <v>1</v>
      </c>
      <c r="AF1504" s="54">
        <v>140</v>
      </c>
      <c r="AG1504" s="54">
        <v>1983</v>
      </c>
      <c r="AH1504" s="54">
        <v>14</v>
      </c>
      <c r="AI1504" s="3">
        <v>110</v>
      </c>
      <c r="AJ1504" s="3">
        <v>2014</v>
      </c>
      <c r="AK1504" s="3">
        <v>23</v>
      </c>
      <c r="AL1504" s="54">
        <v>239</v>
      </c>
      <c r="AM1504" s="54">
        <v>2006</v>
      </c>
      <c r="AN1504" s="54">
        <v>25</v>
      </c>
      <c r="AO1504" s="3">
        <v>135</v>
      </c>
      <c r="AP1504" s="3">
        <v>2005</v>
      </c>
      <c r="AQ1504" s="3">
        <v>17</v>
      </c>
    </row>
    <row r="1505" spans="1:43" x14ac:dyDescent="0.25">
      <c r="A1505" s="3">
        <v>52070030</v>
      </c>
      <c r="B1505" s="3" t="s">
        <v>4105</v>
      </c>
      <c r="C1505" s="3">
        <v>1.7397222219999999</v>
      </c>
      <c r="D1505" s="3">
        <v>-77.527777779999994</v>
      </c>
      <c r="E1505" s="3">
        <v>340</v>
      </c>
      <c r="F1505" s="3" t="s">
        <v>630</v>
      </c>
      <c r="G1505" s="3" t="s">
        <v>82</v>
      </c>
      <c r="H1505" s="54">
        <v>97</v>
      </c>
      <c r="I1505" s="54">
        <v>1995</v>
      </c>
      <c r="J1505" s="54">
        <v>9</v>
      </c>
      <c r="K1505" s="3">
        <v>80</v>
      </c>
      <c r="L1505" s="3">
        <v>1994</v>
      </c>
      <c r="M1505" s="3">
        <v>23</v>
      </c>
      <c r="N1505" s="54">
        <v>115</v>
      </c>
      <c r="O1505" s="54">
        <v>2025</v>
      </c>
      <c r="P1505" s="54">
        <v>12</v>
      </c>
      <c r="Q1505" s="3">
        <v>100</v>
      </c>
      <c r="R1505" s="3">
        <v>2021</v>
      </c>
      <c r="S1505" s="3">
        <v>23</v>
      </c>
      <c r="T1505" s="54">
        <v>110</v>
      </c>
      <c r="U1505" s="54">
        <v>1995</v>
      </c>
      <c r="V1505" s="54">
        <v>5</v>
      </c>
      <c r="W1505" s="3">
        <v>80</v>
      </c>
      <c r="X1505" s="3">
        <v>2003</v>
      </c>
      <c r="Y1505" s="3">
        <v>5</v>
      </c>
      <c r="Z1505" s="54">
        <v>63</v>
      </c>
      <c r="AA1505" s="54">
        <v>2010</v>
      </c>
      <c r="AB1505" s="54">
        <v>13</v>
      </c>
      <c r="AC1505" s="3">
        <v>60</v>
      </c>
      <c r="AD1505" s="3">
        <v>1998</v>
      </c>
      <c r="AE1505" s="3">
        <v>10</v>
      </c>
      <c r="AF1505" s="54">
        <v>99</v>
      </c>
      <c r="AG1505" s="54">
        <v>2011</v>
      </c>
      <c r="AH1505" s="54">
        <v>23</v>
      </c>
      <c r="AI1505" s="3">
        <v>116</v>
      </c>
      <c r="AJ1505" s="3">
        <v>2009</v>
      </c>
      <c r="AK1505" s="3">
        <v>18</v>
      </c>
      <c r="AL1505" s="54">
        <v>105</v>
      </c>
      <c r="AM1505" s="54">
        <v>2002</v>
      </c>
      <c r="AN1505" s="54">
        <v>4</v>
      </c>
      <c r="AO1505" s="3">
        <v>110</v>
      </c>
      <c r="AP1505" s="3">
        <v>1991</v>
      </c>
      <c r="AQ1505" s="3">
        <v>4</v>
      </c>
    </row>
    <row r="1506" spans="1:43" x14ac:dyDescent="0.25">
      <c r="A1506" s="3">
        <v>52080010</v>
      </c>
      <c r="B1506" s="3" t="s">
        <v>4106</v>
      </c>
      <c r="C1506" s="3">
        <v>1.6513888889999999</v>
      </c>
      <c r="D1506" s="3">
        <v>-77.505555560000005</v>
      </c>
      <c r="E1506" s="3">
        <v>350</v>
      </c>
      <c r="F1506" s="3" t="s">
        <v>634</v>
      </c>
      <c r="G1506" s="3" t="s">
        <v>82</v>
      </c>
      <c r="H1506" s="54">
        <v>47.4</v>
      </c>
      <c r="I1506" s="54">
        <v>2019</v>
      </c>
      <c r="J1506" s="54">
        <v>29</v>
      </c>
      <c r="K1506" s="3">
        <v>76.3</v>
      </c>
      <c r="L1506" s="3">
        <v>2022</v>
      </c>
      <c r="M1506" s="3">
        <v>19</v>
      </c>
      <c r="N1506" s="54">
        <v>60.7</v>
      </c>
      <c r="O1506" s="54">
        <v>2025</v>
      </c>
      <c r="P1506" s="54">
        <v>12</v>
      </c>
      <c r="Q1506" s="3">
        <v>36.700000000000003</v>
      </c>
      <c r="R1506" s="3">
        <v>2023</v>
      </c>
      <c r="S1506" s="3">
        <v>22</v>
      </c>
      <c r="T1506" s="54">
        <v>56.5</v>
      </c>
      <c r="U1506" s="54">
        <v>2022</v>
      </c>
      <c r="V1506" s="54">
        <v>22</v>
      </c>
      <c r="W1506" s="3">
        <v>34.700000000000003</v>
      </c>
      <c r="X1506" s="3">
        <v>2024</v>
      </c>
      <c r="Y1506" s="3">
        <v>9</v>
      </c>
      <c r="Z1506" s="54">
        <v>43.8</v>
      </c>
      <c r="AA1506" s="54">
        <v>2020</v>
      </c>
      <c r="AB1506" s="54">
        <v>3</v>
      </c>
      <c r="AC1506" s="3">
        <v>35.1</v>
      </c>
      <c r="AD1506" s="3">
        <v>2018</v>
      </c>
      <c r="AE1506" s="3">
        <v>4</v>
      </c>
      <c r="AF1506" s="54">
        <v>97.2</v>
      </c>
      <c r="AG1506" s="54">
        <v>2021</v>
      </c>
      <c r="AH1506" s="54">
        <v>29</v>
      </c>
      <c r="AI1506" s="3">
        <v>48.3</v>
      </c>
      <c r="AJ1506" s="3">
        <v>2019</v>
      </c>
      <c r="AK1506" s="3">
        <v>17</v>
      </c>
      <c r="AL1506" s="54">
        <v>48.5</v>
      </c>
      <c r="AM1506" s="54">
        <v>2022</v>
      </c>
      <c r="AN1506" s="54">
        <v>28</v>
      </c>
      <c r="AO1506" s="3">
        <v>44.5</v>
      </c>
      <c r="AP1506" s="3">
        <v>2021</v>
      </c>
      <c r="AQ1506" s="3">
        <v>26</v>
      </c>
    </row>
    <row r="1507" spans="1:43" x14ac:dyDescent="0.25">
      <c r="A1507" s="3">
        <v>52090010</v>
      </c>
      <c r="B1507" s="3" t="s">
        <v>4107</v>
      </c>
      <c r="C1507" s="3">
        <v>2.0388888889999999</v>
      </c>
      <c r="D1507" s="3">
        <v>-78.658333330000005</v>
      </c>
      <c r="E1507" s="3">
        <v>3</v>
      </c>
      <c r="F1507" s="3" t="s">
        <v>4108</v>
      </c>
      <c r="G1507" s="3" t="s">
        <v>82</v>
      </c>
      <c r="H1507" s="54">
        <v>179.2</v>
      </c>
      <c r="I1507" s="54">
        <v>1991</v>
      </c>
      <c r="J1507" s="54">
        <v>17</v>
      </c>
      <c r="K1507" s="3">
        <v>150</v>
      </c>
      <c r="L1507" s="3">
        <v>2010</v>
      </c>
      <c r="M1507" s="3">
        <v>9</v>
      </c>
      <c r="N1507" s="54">
        <v>190</v>
      </c>
      <c r="O1507" s="54">
        <v>1984</v>
      </c>
      <c r="P1507" s="54">
        <v>1</v>
      </c>
      <c r="Q1507" s="3">
        <v>148</v>
      </c>
      <c r="R1507" s="3">
        <v>2022</v>
      </c>
      <c r="S1507" s="3">
        <v>28</v>
      </c>
      <c r="T1507" s="54">
        <v>176.1</v>
      </c>
      <c r="U1507" s="54">
        <v>1989</v>
      </c>
      <c r="V1507" s="54">
        <v>8</v>
      </c>
      <c r="W1507" s="3">
        <v>147</v>
      </c>
      <c r="X1507" s="3">
        <v>2021</v>
      </c>
      <c r="Y1507" s="3">
        <v>12</v>
      </c>
      <c r="Z1507" s="54">
        <v>146</v>
      </c>
      <c r="AA1507" s="54">
        <v>1995</v>
      </c>
      <c r="AB1507" s="54">
        <v>2</v>
      </c>
      <c r="AC1507" s="3">
        <v>150</v>
      </c>
      <c r="AD1507" s="3">
        <v>2019</v>
      </c>
      <c r="AE1507" s="3">
        <v>4</v>
      </c>
      <c r="AF1507" s="54">
        <v>150</v>
      </c>
      <c r="AG1507" s="54">
        <v>1998</v>
      </c>
      <c r="AH1507" s="54">
        <v>3</v>
      </c>
      <c r="AI1507" s="3">
        <v>150</v>
      </c>
      <c r="AJ1507" s="3">
        <v>2017</v>
      </c>
      <c r="AK1507" s="3">
        <v>3</v>
      </c>
      <c r="AL1507" s="54">
        <v>145</v>
      </c>
      <c r="AM1507" s="54">
        <v>2006</v>
      </c>
      <c r="AN1507" s="54">
        <v>23</v>
      </c>
      <c r="AO1507" s="3">
        <v>130</v>
      </c>
      <c r="AP1507" s="3">
        <v>1983</v>
      </c>
      <c r="AQ1507" s="3">
        <v>12</v>
      </c>
    </row>
    <row r="1508" spans="1:43" x14ac:dyDescent="0.25">
      <c r="A1508" s="3">
        <v>52090020</v>
      </c>
      <c r="B1508" s="3" t="s">
        <v>4109</v>
      </c>
      <c r="C1508" s="3">
        <v>2.1903611110000001</v>
      </c>
      <c r="D1508" s="3">
        <v>-78.416388889999993</v>
      </c>
      <c r="E1508" s="3">
        <v>40</v>
      </c>
      <c r="F1508" s="3" t="s">
        <v>4110</v>
      </c>
      <c r="G1508" s="3" t="s">
        <v>82</v>
      </c>
      <c r="H1508" s="54">
        <v>150</v>
      </c>
      <c r="I1508" s="54">
        <v>2007</v>
      </c>
      <c r="J1508" s="54">
        <v>8</v>
      </c>
      <c r="K1508" s="3">
        <v>130</v>
      </c>
      <c r="L1508" s="3">
        <v>2016</v>
      </c>
      <c r="M1508" s="3">
        <v>11</v>
      </c>
      <c r="N1508" s="54">
        <v>125</v>
      </c>
      <c r="O1508" s="54">
        <v>1990</v>
      </c>
      <c r="P1508" s="54">
        <v>23</v>
      </c>
      <c r="Q1508" s="3">
        <v>134.80000000000001</v>
      </c>
      <c r="R1508" s="3">
        <v>2007</v>
      </c>
      <c r="S1508" s="3">
        <v>27</v>
      </c>
      <c r="T1508" s="54">
        <v>185</v>
      </c>
      <c r="U1508" s="54">
        <v>2018</v>
      </c>
      <c r="V1508" s="54">
        <v>19</v>
      </c>
      <c r="W1508" s="3">
        <v>136</v>
      </c>
      <c r="X1508" s="3">
        <v>2017</v>
      </c>
      <c r="Y1508" s="3">
        <v>27</v>
      </c>
      <c r="Z1508" s="54">
        <v>125</v>
      </c>
      <c r="AA1508" s="54">
        <v>2010</v>
      </c>
      <c r="AB1508" s="54">
        <v>5</v>
      </c>
      <c r="AC1508" s="3">
        <v>116.6</v>
      </c>
      <c r="AD1508" s="3">
        <v>2008</v>
      </c>
      <c r="AE1508" s="3">
        <v>15</v>
      </c>
      <c r="AF1508" s="54">
        <v>140</v>
      </c>
      <c r="AG1508" s="54">
        <v>2020</v>
      </c>
      <c r="AH1508" s="54">
        <v>7</v>
      </c>
      <c r="AI1508" s="3">
        <v>136</v>
      </c>
      <c r="AJ1508" s="3">
        <v>1997</v>
      </c>
      <c r="AK1508" s="3">
        <v>20</v>
      </c>
      <c r="AL1508" s="54">
        <v>133</v>
      </c>
      <c r="AM1508" s="54">
        <v>2003</v>
      </c>
      <c r="AN1508" s="54">
        <v>13</v>
      </c>
      <c r="AO1508" s="3">
        <v>120</v>
      </c>
      <c r="AP1508" s="3">
        <v>2023</v>
      </c>
      <c r="AQ1508" s="3">
        <v>27</v>
      </c>
    </row>
    <row r="1509" spans="1:43" x14ac:dyDescent="0.25">
      <c r="A1509" s="3">
        <v>53010020</v>
      </c>
      <c r="B1509" s="3" t="s">
        <v>4111</v>
      </c>
      <c r="C1509" s="3">
        <v>2.505083333</v>
      </c>
      <c r="D1509" s="3">
        <v>-78.454527780000006</v>
      </c>
      <c r="E1509" s="3">
        <v>10</v>
      </c>
      <c r="F1509" s="3" t="s">
        <v>614</v>
      </c>
      <c r="G1509" s="3" t="s">
        <v>82</v>
      </c>
      <c r="H1509" s="54">
        <v>150</v>
      </c>
      <c r="I1509" s="54">
        <v>2007</v>
      </c>
      <c r="J1509" s="54">
        <v>29</v>
      </c>
      <c r="K1509" s="3">
        <v>145.19999999999999</v>
      </c>
      <c r="L1509" s="3">
        <v>2008</v>
      </c>
      <c r="M1509" s="3">
        <v>15</v>
      </c>
      <c r="N1509" s="54">
        <v>136.69999999999999</v>
      </c>
      <c r="O1509" s="54">
        <v>2010</v>
      </c>
      <c r="P1509" s="54">
        <v>30</v>
      </c>
      <c r="Q1509" s="3">
        <v>163.19999999999999</v>
      </c>
      <c r="R1509" s="3">
        <v>1993</v>
      </c>
      <c r="S1509" s="3">
        <v>4</v>
      </c>
      <c r="T1509" s="54">
        <v>252</v>
      </c>
      <c r="U1509" s="54">
        <v>2018</v>
      </c>
      <c r="V1509" s="54">
        <v>26</v>
      </c>
      <c r="W1509" s="3">
        <v>160</v>
      </c>
      <c r="X1509" s="3">
        <v>2019</v>
      </c>
      <c r="Y1509" s="3">
        <v>5</v>
      </c>
      <c r="Z1509" s="54">
        <v>185.8</v>
      </c>
      <c r="AA1509" s="54">
        <v>1995</v>
      </c>
      <c r="AB1509" s="54">
        <v>23</v>
      </c>
      <c r="AC1509" s="3">
        <v>185.2</v>
      </c>
      <c r="AD1509" s="3">
        <v>1992</v>
      </c>
      <c r="AE1509" s="3">
        <v>14</v>
      </c>
      <c r="AF1509" s="54">
        <v>180.2</v>
      </c>
      <c r="AG1509" s="54">
        <v>1993</v>
      </c>
      <c r="AH1509" s="54">
        <v>28</v>
      </c>
      <c r="AI1509" s="3">
        <v>198.2</v>
      </c>
      <c r="AJ1509" s="3">
        <v>2016</v>
      </c>
      <c r="AK1509" s="3">
        <v>19</v>
      </c>
      <c r="AL1509" s="54">
        <v>160</v>
      </c>
      <c r="AM1509" s="54">
        <v>2018</v>
      </c>
      <c r="AN1509" s="54">
        <v>2</v>
      </c>
      <c r="AO1509" s="3">
        <v>187.2</v>
      </c>
      <c r="AP1509" s="3">
        <v>1999</v>
      </c>
      <c r="AQ1509" s="3">
        <v>31</v>
      </c>
    </row>
    <row r="1510" spans="1:43" x14ac:dyDescent="0.25">
      <c r="A1510" s="3">
        <v>53020010</v>
      </c>
      <c r="B1510" s="3" t="s">
        <v>4112</v>
      </c>
      <c r="C1510" s="3">
        <v>2.4418888889999999</v>
      </c>
      <c r="D1510" s="3">
        <v>-78.091333329999998</v>
      </c>
      <c r="E1510" s="3">
        <v>50</v>
      </c>
      <c r="F1510" s="3" t="s">
        <v>613</v>
      </c>
      <c r="G1510" s="3" t="s">
        <v>82</v>
      </c>
      <c r="H1510" s="54">
        <v>150</v>
      </c>
      <c r="I1510" s="54">
        <v>2013</v>
      </c>
      <c r="J1510" s="54">
        <v>8</v>
      </c>
      <c r="K1510" s="3">
        <v>208.7</v>
      </c>
      <c r="L1510" s="3">
        <v>1990</v>
      </c>
      <c r="M1510" s="3">
        <v>24</v>
      </c>
      <c r="N1510" s="54">
        <v>145</v>
      </c>
      <c r="O1510" s="54">
        <v>2017</v>
      </c>
      <c r="P1510" s="54">
        <v>14</v>
      </c>
      <c r="Q1510" s="3">
        <v>145</v>
      </c>
      <c r="R1510" s="3">
        <v>2017</v>
      </c>
      <c r="S1510" s="3">
        <v>29</v>
      </c>
      <c r="T1510" s="54">
        <v>140</v>
      </c>
      <c r="U1510" s="54">
        <v>2018</v>
      </c>
      <c r="V1510" s="54">
        <v>13</v>
      </c>
      <c r="W1510" s="3">
        <v>198</v>
      </c>
      <c r="X1510" s="3">
        <v>2007</v>
      </c>
      <c r="Y1510" s="3">
        <v>20</v>
      </c>
      <c r="Z1510" s="54">
        <v>136</v>
      </c>
      <c r="AA1510" s="54">
        <v>2015</v>
      </c>
      <c r="AB1510" s="54">
        <v>5</v>
      </c>
      <c r="AC1510" s="3">
        <v>206</v>
      </c>
      <c r="AD1510" s="3">
        <v>2019</v>
      </c>
      <c r="AE1510" s="3">
        <v>1</v>
      </c>
      <c r="AF1510" s="54">
        <v>170.8</v>
      </c>
      <c r="AG1510" s="54">
        <v>1983</v>
      </c>
      <c r="AH1510" s="54">
        <v>12</v>
      </c>
      <c r="AI1510" s="3">
        <v>145</v>
      </c>
      <c r="AJ1510" s="3">
        <v>2019</v>
      </c>
      <c r="AK1510" s="3">
        <v>28</v>
      </c>
      <c r="AL1510" s="54">
        <v>155</v>
      </c>
      <c r="AM1510" s="54">
        <v>2006</v>
      </c>
      <c r="AN1510" s="54">
        <v>23</v>
      </c>
      <c r="AO1510" s="3">
        <v>135</v>
      </c>
      <c r="AP1510" s="3">
        <v>2009</v>
      </c>
      <c r="AQ1510" s="3">
        <v>17</v>
      </c>
    </row>
    <row r="1511" spans="1:43" x14ac:dyDescent="0.25">
      <c r="A1511" s="3">
        <v>53020020</v>
      </c>
      <c r="B1511" s="3" t="s">
        <v>4113</v>
      </c>
      <c r="C1511" s="3">
        <v>2.0792777779999998</v>
      </c>
      <c r="D1511" s="3">
        <v>-78.112861109999997</v>
      </c>
      <c r="E1511" s="3">
        <v>80</v>
      </c>
      <c r="F1511" s="3" t="s">
        <v>2072</v>
      </c>
      <c r="G1511" s="3" t="s">
        <v>82</v>
      </c>
      <c r="H1511" s="54">
        <v>150</v>
      </c>
      <c r="I1511" s="54">
        <v>1995</v>
      </c>
      <c r="J1511" s="54">
        <v>4</v>
      </c>
      <c r="K1511" s="3">
        <v>175</v>
      </c>
      <c r="L1511" s="3">
        <v>2013</v>
      </c>
      <c r="M1511" s="3">
        <v>28</v>
      </c>
      <c r="N1511" s="54">
        <v>140</v>
      </c>
      <c r="O1511" s="54">
        <v>2023</v>
      </c>
      <c r="P1511" s="54">
        <v>26</v>
      </c>
      <c r="Q1511" s="3">
        <v>198</v>
      </c>
      <c r="R1511" s="3">
        <v>2024</v>
      </c>
      <c r="S1511" s="3">
        <v>30</v>
      </c>
      <c r="T1511" s="54">
        <v>181</v>
      </c>
      <c r="U1511" s="54">
        <v>2024</v>
      </c>
      <c r="V1511" s="54">
        <v>27</v>
      </c>
      <c r="W1511" s="3">
        <v>160</v>
      </c>
      <c r="X1511" s="3">
        <v>2008</v>
      </c>
      <c r="Y1511" s="3">
        <v>3</v>
      </c>
      <c r="Z1511" s="54">
        <v>168</v>
      </c>
      <c r="AA1511" s="54">
        <v>2010</v>
      </c>
      <c r="AB1511" s="54">
        <v>11</v>
      </c>
      <c r="AC1511" s="3">
        <v>165</v>
      </c>
      <c r="AD1511" s="3">
        <v>2008</v>
      </c>
      <c r="AE1511" s="3">
        <v>22</v>
      </c>
      <c r="AF1511" s="54">
        <v>160</v>
      </c>
      <c r="AG1511" s="54">
        <v>2011</v>
      </c>
      <c r="AH1511" s="54">
        <v>19</v>
      </c>
      <c r="AI1511" s="3">
        <v>142</v>
      </c>
      <c r="AJ1511" s="3">
        <v>2019</v>
      </c>
      <c r="AK1511" s="3">
        <v>28</v>
      </c>
      <c r="AL1511" s="54">
        <v>135</v>
      </c>
      <c r="AM1511" s="54">
        <v>1994</v>
      </c>
      <c r="AN1511" s="54">
        <v>30</v>
      </c>
      <c r="AO1511" s="3">
        <v>170</v>
      </c>
      <c r="AP1511" s="3">
        <v>1995</v>
      </c>
      <c r="AQ1511" s="3">
        <v>18</v>
      </c>
    </row>
    <row r="1512" spans="1:43" x14ac:dyDescent="0.25">
      <c r="A1512" s="3">
        <v>53040010</v>
      </c>
      <c r="B1512" s="3" t="s">
        <v>4114</v>
      </c>
      <c r="C1512" s="3">
        <v>2.4856666669999998</v>
      </c>
      <c r="D1512" s="3">
        <v>-77.772999999999996</v>
      </c>
      <c r="E1512" s="3">
        <v>20</v>
      </c>
      <c r="F1512" s="3" t="s">
        <v>611</v>
      </c>
      <c r="G1512" s="3" t="s">
        <v>422</v>
      </c>
      <c r="H1512" s="54">
        <v>180</v>
      </c>
      <c r="I1512" s="54">
        <v>2016</v>
      </c>
      <c r="J1512" s="54">
        <v>22</v>
      </c>
      <c r="K1512" s="3">
        <v>190</v>
      </c>
      <c r="L1512" s="3">
        <v>2000</v>
      </c>
      <c r="M1512" s="3">
        <v>10</v>
      </c>
      <c r="N1512" s="54">
        <v>146</v>
      </c>
      <c r="O1512" s="54">
        <v>2006</v>
      </c>
      <c r="P1512" s="54">
        <v>29</v>
      </c>
      <c r="Q1512" s="3">
        <v>200</v>
      </c>
      <c r="R1512" s="3">
        <v>1987</v>
      </c>
      <c r="S1512" s="3">
        <v>14</v>
      </c>
      <c r="T1512" s="54">
        <v>173</v>
      </c>
      <c r="U1512" s="54">
        <v>2018</v>
      </c>
      <c r="V1512" s="54">
        <v>12</v>
      </c>
      <c r="W1512" s="3">
        <v>191</v>
      </c>
      <c r="X1512" s="3">
        <v>1998</v>
      </c>
      <c r="Y1512" s="3">
        <v>14</v>
      </c>
      <c r="Z1512" s="54">
        <v>190</v>
      </c>
      <c r="AA1512" s="54">
        <v>1983</v>
      </c>
      <c r="AB1512" s="54">
        <v>22</v>
      </c>
      <c r="AC1512" s="3">
        <v>180</v>
      </c>
      <c r="AD1512" s="3">
        <v>1985</v>
      </c>
      <c r="AE1512" s="3">
        <v>19</v>
      </c>
      <c r="AF1512" s="54">
        <v>190</v>
      </c>
      <c r="AG1512" s="54">
        <v>2017</v>
      </c>
      <c r="AH1512" s="54">
        <v>7</v>
      </c>
      <c r="AI1512" s="3">
        <v>180</v>
      </c>
      <c r="AJ1512" s="3">
        <v>1998</v>
      </c>
      <c r="AK1512" s="3">
        <v>2</v>
      </c>
      <c r="AL1512" s="54">
        <v>193</v>
      </c>
      <c r="AM1512" s="54">
        <v>2015</v>
      </c>
      <c r="AN1512" s="54">
        <v>13</v>
      </c>
      <c r="AO1512" s="3">
        <v>160</v>
      </c>
      <c r="AP1512" s="3">
        <v>2015</v>
      </c>
      <c r="AQ1512" s="3">
        <v>25</v>
      </c>
    </row>
    <row r="1513" spans="1:43" x14ac:dyDescent="0.25">
      <c r="A1513" s="3">
        <v>53050020</v>
      </c>
      <c r="B1513" s="3" t="s">
        <v>4115</v>
      </c>
      <c r="C1513" s="3">
        <v>2.7736111110000001</v>
      </c>
      <c r="D1513" s="3">
        <v>-77.663611110000005</v>
      </c>
      <c r="E1513" s="3">
        <v>30</v>
      </c>
      <c r="F1513" s="3" t="s">
        <v>616</v>
      </c>
      <c r="G1513" s="3" t="s">
        <v>422</v>
      </c>
      <c r="H1513" s="54">
        <v>168</v>
      </c>
      <c r="I1513" s="54">
        <v>2021</v>
      </c>
      <c r="J1513" s="54">
        <v>13</v>
      </c>
      <c r="K1513" s="3">
        <v>159</v>
      </c>
      <c r="L1513" s="3">
        <v>2023</v>
      </c>
      <c r="M1513" s="3">
        <v>1</v>
      </c>
      <c r="N1513" s="54">
        <v>176</v>
      </c>
      <c r="O1513" s="54">
        <v>2019</v>
      </c>
      <c r="P1513" s="54">
        <v>18</v>
      </c>
      <c r="Q1513" s="3">
        <v>184</v>
      </c>
      <c r="R1513" s="3">
        <v>2019</v>
      </c>
      <c r="S1513" s="3">
        <v>2</v>
      </c>
      <c r="T1513" s="54">
        <v>345</v>
      </c>
      <c r="U1513" s="54">
        <v>2018</v>
      </c>
      <c r="V1513" s="54">
        <v>5</v>
      </c>
      <c r="W1513" s="3">
        <v>223</v>
      </c>
      <c r="X1513" s="3">
        <v>2019</v>
      </c>
      <c r="Y1513" s="3">
        <v>5</v>
      </c>
      <c r="Z1513" s="54">
        <v>190</v>
      </c>
      <c r="AA1513" s="54">
        <v>1973</v>
      </c>
      <c r="AB1513" s="54">
        <v>22</v>
      </c>
      <c r="AC1513" s="3">
        <v>326</v>
      </c>
      <c r="AD1513" s="3">
        <v>2019</v>
      </c>
      <c r="AE1513" s="3">
        <v>1</v>
      </c>
      <c r="AF1513" s="54">
        <v>182</v>
      </c>
      <c r="AG1513" s="54">
        <v>2022</v>
      </c>
      <c r="AH1513" s="54">
        <v>20</v>
      </c>
      <c r="AI1513" s="3">
        <v>233</v>
      </c>
      <c r="AJ1513" s="3">
        <v>2015</v>
      </c>
      <c r="AK1513" s="3">
        <v>13</v>
      </c>
      <c r="AL1513" s="54">
        <v>278</v>
      </c>
      <c r="AM1513" s="54">
        <v>2018</v>
      </c>
      <c r="AN1513" s="54">
        <v>25</v>
      </c>
      <c r="AO1513" s="3">
        <v>150</v>
      </c>
      <c r="AP1513" s="3">
        <v>1975</v>
      </c>
      <c r="AQ1513" s="3">
        <v>3</v>
      </c>
    </row>
    <row r="1514" spans="1:43" x14ac:dyDescent="0.25">
      <c r="A1514" s="3">
        <v>53060010</v>
      </c>
      <c r="B1514" s="3" t="s">
        <v>4116</v>
      </c>
      <c r="C1514" s="3">
        <v>2.7887499999999998</v>
      </c>
      <c r="D1514" s="3">
        <v>-77.466166670000007</v>
      </c>
      <c r="E1514" s="3">
        <v>40</v>
      </c>
      <c r="F1514" s="3" t="s">
        <v>616</v>
      </c>
      <c r="G1514" s="3" t="s">
        <v>422</v>
      </c>
      <c r="H1514" s="54">
        <v>198</v>
      </c>
      <c r="I1514" s="54">
        <v>1984</v>
      </c>
      <c r="J1514" s="54">
        <v>22</v>
      </c>
      <c r="K1514" s="3">
        <v>162</v>
      </c>
      <c r="L1514" s="3">
        <v>2015</v>
      </c>
      <c r="M1514" s="3">
        <v>5</v>
      </c>
      <c r="N1514" s="54">
        <v>155</v>
      </c>
      <c r="O1514" s="54">
        <v>2007</v>
      </c>
      <c r="P1514" s="54">
        <v>30</v>
      </c>
      <c r="Q1514" s="3">
        <v>150</v>
      </c>
      <c r="R1514" s="3">
        <v>1997</v>
      </c>
      <c r="S1514" s="3">
        <v>19</v>
      </c>
      <c r="T1514" s="54">
        <v>182</v>
      </c>
      <c r="U1514" s="54">
        <v>1988</v>
      </c>
      <c r="V1514" s="54">
        <v>9</v>
      </c>
      <c r="W1514" s="3">
        <v>139</v>
      </c>
      <c r="X1514" s="3">
        <v>2008</v>
      </c>
      <c r="Y1514" s="3">
        <v>13</v>
      </c>
      <c r="Z1514" s="54">
        <v>140</v>
      </c>
      <c r="AA1514" s="54">
        <v>1983</v>
      </c>
      <c r="AB1514" s="54">
        <v>4</v>
      </c>
      <c r="AC1514" s="3">
        <v>175</v>
      </c>
      <c r="AD1514" s="3">
        <v>1983</v>
      </c>
      <c r="AE1514" s="3">
        <v>27</v>
      </c>
      <c r="AF1514" s="54">
        <v>225</v>
      </c>
      <c r="AG1514" s="54">
        <v>1984</v>
      </c>
      <c r="AH1514" s="54">
        <v>17</v>
      </c>
      <c r="AI1514" s="3">
        <v>243</v>
      </c>
      <c r="AJ1514" s="3">
        <v>1983</v>
      </c>
      <c r="AK1514" s="3">
        <v>19</v>
      </c>
      <c r="AL1514" s="54">
        <v>155</v>
      </c>
      <c r="AM1514" s="54">
        <v>2005</v>
      </c>
      <c r="AN1514" s="54">
        <v>4</v>
      </c>
      <c r="AO1514" s="3">
        <v>160</v>
      </c>
      <c r="AP1514" s="3">
        <v>1982</v>
      </c>
      <c r="AQ1514" s="3">
        <v>11</v>
      </c>
    </row>
    <row r="1515" spans="1:43" x14ac:dyDescent="0.25">
      <c r="A1515" s="3">
        <v>53060020</v>
      </c>
      <c r="B1515" s="3" t="s">
        <v>4117</v>
      </c>
      <c r="C1515" s="3">
        <v>2.871805556</v>
      </c>
      <c r="D1515" s="3">
        <v>-77.621666669999996</v>
      </c>
      <c r="E1515" s="3">
        <v>30</v>
      </c>
      <c r="F1515" s="3" t="s">
        <v>616</v>
      </c>
      <c r="G1515" s="3" t="s">
        <v>422</v>
      </c>
      <c r="H1515" s="54">
        <v>170</v>
      </c>
      <c r="I1515" s="54">
        <v>2008</v>
      </c>
      <c r="J1515" s="54">
        <v>17</v>
      </c>
      <c r="K1515" s="3">
        <v>150</v>
      </c>
      <c r="L1515" s="3">
        <v>1998</v>
      </c>
      <c r="M1515" s="3">
        <v>17</v>
      </c>
      <c r="N1515" s="54">
        <v>135</v>
      </c>
      <c r="O1515" s="54">
        <v>2010</v>
      </c>
      <c r="P1515" s="54">
        <v>10</v>
      </c>
      <c r="Q1515" s="3">
        <v>188</v>
      </c>
      <c r="R1515" s="3">
        <v>2010</v>
      </c>
      <c r="S1515" s="3">
        <v>5</v>
      </c>
      <c r="T1515" s="54">
        <v>169</v>
      </c>
      <c r="U1515" s="54">
        <v>1977</v>
      </c>
      <c r="V1515" s="54">
        <v>22</v>
      </c>
      <c r="W1515" s="3">
        <v>193</v>
      </c>
      <c r="X1515" s="3">
        <v>1973</v>
      </c>
      <c r="Y1515" s="3">
        <v>11</v>
      </c>
      <c r="Z1515" s="54">
        <v>152</v>
      </c>
      <c r="AA1515" s="54">
        <v>1992</v>
      </c>
      <c r="AB1515" s="54">
        <v>14</v>
      </c>
      <c r="AC1515" s="3">
        <v>149</v>
      </c>
      <c r="AD1515" s="3">
        <v>1988</v>
      </c>
      <c r="AE1515" s="3">
        <v>17</v>
      </c>
      <c r="AF1515" s="54">
        <v>173</v>
      </c>
      <c r="AG1515" s="54">
        <v>1984</v>
      </c>
      <c r="AH1515" s="54">
        <v>18</v>
      </c>
      <c r="AI1515" s="3">
        <v>196</v>
      </c>
      <c r="AJ1515" s="3">
        <v>2015</v>
      </c>
      <c r="AK1515" s="3">
        <v>19</v>
      </c>
      <c r="AL1515" s="54">
        <v>178</v>
      </c>
      <c r="AM1515" s="54">
        <v>1978</v>
      </c>
      <c r="AN1515" s="54">
        <v>18</v>
      </c>
      <c r="AO1515" s="3">
        <v>214</v>
      </c>
      <c r="AP1515" s="3">
        <v>1972</v>
      </c>
      <c r="AQ1515" s="3">
        <v>15</v>
      </c>
    </row>
    <row r="1516" spans="1:43" x14ac:dyDescent="0.25">
      <c r="A1516" s="3">
        <v>53070020</v>
      </c>
      <c r="B1516" s="3" t="s">
        <v>4118</v>
      </c>
      <c r="C1516" s="3">
        <v>2.483333333</v>
      </c>
      <c r="D1516" s="3">
        <v>-77.099999999999994</v>
      </c>
      <c r="E1516" s="3">
        <v>110</v>
      </c>
      <c r="F1516" s="3" t="s">
        <v>878</v>
      </c>
      <c r="G1516" s="3" t="s">
        <v>422</v>
      </c>
      <c r="H1516" s="54">
        <v>120</v>
      </c>
      <c r="I1516" s="54">
        <v>2005</v>
      </c>
      <c r="J1516" s="54">
        <v>19</v>
      </c>
      <c r="K1516" s="3">
        <v>118</v>
      </c>
      <c r="L1516" s="3">
        <v>2010</v>
      </c>
      <c r="M1516" s="3">
        <v>5</v>
      </c>
      <c r="N1516" s="54">
        <v>115</v>
      </c>
      <c r="O1516" s="54">
        <v>1985</v>
      </c>
      <c r="P1516" s="54">
        <v>12</v>
      </c>
      <c r="Q1516" s="3">
        <v>140</v>
      </c>
      <c r="R1516" s="3">
        <v>1994</v>
      </c>
      <c r="S1516" s="3">
        <v>25</v>
      </c>
      <c r="T1516" s="54">
        <v>90</v>
      </c>
      <c r="U1516" s="54">
        <v>2011</v>
      </c>
      <c r="V1516" s="54">
        <v>16</v>
      </c>
      <c r="W1516" s="3">
        <v>104</v>
      </c>
      <c r="X1516" s="3">
        <v>1997</v>
      </c>
      <c r="Y1516" s="3">
        <v>2</v>
      </c>
      <c r="Z1516" s="54">
        <v>52</v>
      </c>
      <c r="AA1516" s="54">
        <v>1996</v>
      </c>
      <c r="AB1516" s="54">
        <v>26</v>
      </c>
      <c r="AC1516" s="3">
        <v>90</v>
      </c>
      <c r="AD1516" s="3">
        <v>1988</v>
      </c>
      <c r="AE1516" s="3">
        <v>23</v>
      </c>
      <c r="AF1516" s="54">
        <v>115</v>
      </c>
      <c r="AG1516" s="54">
        <v>1983</v>
      </c>
      <c r="AH1516" s="54">
        <v>9</v>
      </c>
      <c r="AI1516" s="3">
        <v>120</v>
      </c>
      <c r="AJ1516" s="3">
        <v>1995</v>
      </c>
      <c r="AK1516" s="3">
        <v>26</v>
      </c>
      <c r="AL1516" s="54">
        <v>110</v>
      </c>
      <c r="AM1516" s="54">
        <v>1986</v>
      </c>
      <c r="AN1516" s="54">
        <v>23</v>
      </c>
      <c r="AO1516" s="3">
        <v>86</v>
      </c>
      <c r="AP1516" s="3">
        <v>1993</v>
      </c>
      <c r="AQ1516" s="3">
        <v>28</v>
      </c>
    </row>
    <row r="1517" spans="1:43" x14ac:dyDescent="0.25">
      <c r="A1517" s="3">
        <v>53070030</v>
      </c>
      <c r="B1517" s="3" t="s">
        <v>4119</v>
      </c>
      <c r="C1517" s="3">
        <v>2.8452777779999998</v>
      </c>
      <c r="D1517" s="3">
        <v>-77.248972219999999</v>
      </c>
      <c r="E1517" s="3">
        <v>80</v>
      </c>
      <c r="F1517" s="3" t="s">
        <v>1602</v>
      </c>
      <c r="G1517" s="3" t="s">
        <v>422</v>
      </c>
      <c r="H1517" s="54">
        <v>236</v>
      </c>
      <c r="I1517" s="54">
        <v>1994</v>
      </c>
      <c r="J1517" s="54">
        <v>21</v>
      </c>
      <c r="K1517" s="3">
        <v>217.6</v>
      </c>
      <c r="L1517" s="3">
        <v>2010</v>
      </c>
      <c r="M1517" s="3">
        <v>13</v>
      </c>
      <c r="N1517" s="54">
        <v>166</v>
      </c>
      <c r="O1517" s="54">
        <v>2001</v>
      </c>
      <c r="P1517" s="54">
        <v>15</v>
      </c>
      <c r="Q1517" s="3">
        <v>152.9</v>
      </c>
      <c r="R1517" s="3">
        <v>1999</v>
      </c>
      <c r="S1517" s="3">
        <v>17</v>
      </c>
      <c r="T1517" s="54">
        <v>240</v>
      </c>
      <c r="U1517" s="54">
        <v>1984</v>
      </c>
      <c r="V1517" s="54">
        <v>12</v>
      </c>
      <c r="W1517" s="3">
        <v>150</v>
      </c>
      <c r="X1517" s="3">
        <v>1984</v>
      </c>
      <c r="Y1517" s="3">
        <v>24</v>
      </c>
      <c r="Z1517" s="54">
        <v>174.2</v>
      </c>
      <c r="AA1517" s="54">
        <v>2010</v>
      </c>
      <c r="AB1517" s="54">
        <v>14</v>
      </c>
      <c r="AC1517" s="3">
        <v>220</v>
      </c>
      <c r="AD1517" s="3">
        <v>1984</v>
      </c>
      <c r="AE1517" s="3">
        <v>10</v>
      </c>
      <c r="AF1517" s="54">
        <v>207.7</v>
      </c>
      <c r="AG1517" s="54">
        <v>2000</v>
      </c>
      <c r="AH1517" s="54">
        <v>19</v>
      </c>
      <c r="AI1517" s="3">
        <v>204</v>
      </c>
      <c r="AJ1517" s="3">
        <v>2019</v>
      </c>
      <c r="AK1517" s="3">
        <v>17</v>
      </c>
      <c r="AL1517" s="54">
        <v>288</v>
      </c>
      <c r="AM1517" s="54">
        <v>2011</v>
      </c>
      <c r="AN1517" s="54">
        <v>13</v>
      </c>
      <c r="AO1517" s="3">
        <v>220</v>
      </c>
      <c r="AP1517" s="3">
        <v>1984</v>
      </c>
      <c r="AQ1517" s="3">
        <v>5</v>
      </c>
    </row>
    <row r="1518" spans="1:43" x14ac:dyDescent="0.25">
      <c r="A1518" s="3">
        <v>53070050</v>
      </c>
      <c r="B1518" s="3" t="s">
        <v>4120</v>
      </c>
      <c r="C1518" s="3">
        <v>3.077138889</v>
      </c>
      <c r="D1518" s="3">
        <v>-77.536055559999994</v>
      </c>
      <c r="E1518" s="3">
        <v>100</v>
      </c>
      <c r="F1518" s="3" t="s">
        <v>1602</v>
      </c>
      <c r="G1518" s="3" t="s">
        <v>422</v>
      </c>
      <c r="H1518" s="54">
        <v>175</v>
      </c>
      <c r="I1518" s="54">
        <v>1982</v>
      </c>
      <c r="J1518" s="54">
        <v>10</v>
      </c>
      <c r="K1518" s="3">
        <v>152</v>
      </c>
      <c r="L1518" s="3">
        <v>2010</v>
      </c>
      <c r="M1518" s="3">
        <v>5</v>
      </c>
      <c r="N1518" s="54">
        <v>180</v>
      </c>
      <c r="O1518" s="54">
        <v>2015</v>
      </c>
      <c r="P1518" s="54">
        <v>10</v>
      </c>
      <c r="Q1518" s="3">
        <v>188</v>
      </c>
      <c r="R1518" s="3">
        <v>1987</v>
      </c>
      <c r="S1518" s="3">
        <v>22</v>
      </c>
      <c r="T1518" s="54">
        <v>190.8</v>
      </c>
      <c r="U1518" s="54">
        <v>2005</v>
      </c>
      <c r="V1518" s="54">
        <v>13</v>
      </c>
      <c r="W1518" s="3">
        <v>200</v>
      </c>
      <c r="X1518" s="3">
        <v>2005</v>
      </c>
      <c r="Y1518" s="3">
        <v>23</v>
      </c>
      <c r="Z1518" s="54">
        <v>218</v>
      </c>
      <c r="AA1518" s="54">
        <v>1985</v>
      </c>
      <c r="AB1518" s="54">
        <v>30</v>
      </c>
      <c r="AC1518" s="3">
        <v>205</v>
      </c>
      <c r="AD1518" s="3">
        <v>1992</v>
      </c>
      <c r="AE1518" s="3">
        <v>13</v>
      </c>
      <c r="AF1518" s="54">
        <v>209</v>
      </c>
      <c r="AG1518" s="54">
        <v>1985</v>
      </c>
      <c r="AH1518" s="54">
        <v>30</v>
      </c>
      <c r="AI1518" s="3">
        <v>235</v>
      </c>
      <c r="AJ1518" s="3">
        <v>2014</v>
      </c>
      <c r="AK1518" s="3">
        <v>17</v>
      </c>
      <c r="AL1518" s="54">
        <v>195</v>
      </c>
      <c r="AM1518" s="54">
        <v>2014</v>
      </c>
      <c r="AN1518" s="54">
        <v>18</v>
      </c>
      <c r="AO1518" s="3">
        <v>250</v>
      </c>
      <c r="AP1518" s="3">
        <v>1988</v>
      </c>
      <c r="AQ1518" s="3">
        <v>10</v>
      </c>
    </row>
    <row r="1519" spans="1:43" x14ac:dyDescent="0.25">
      <c r="A1519" s="3">
        <v>53070060</v>
      </c>
      <c r="B1519" s="3" t="s">
        <v>4121</v>
      </c>
      <c r="C1519" s="3">
        <v>2.6396111109999998</v>
      </c>
      <c r="D1519" s="3">
        <v>-77.154944439999994</v>
      </c>
      <c r="E1519" s="3">
        <v>230</v>
      </c>
      <c r="F1519" s="3" t="s">
        <v>878</v>
      </c>
      <c r="G1519" s="3" t="s">
        <v>422</v>
      </c>
      <c r="H1519" s="54">
        <v>124</v>
      </c>
      <c r="I1519" s="54">
        <v>2002</v>
      </c>
      <c r="J1519" s="54">
        <v>3</v>
      </c>
      <c r="K1519" s="3">
        <v>91.6</v>
      </c>
      <c r="L1519" s="3">
        <v>1970</v>
      </c>
      <c r="M1519" s="3">
        <v>7</v>
      </c>
      <c r="N1519" s="54">
        <v>105</v>
      </c>
      <c r="O1519" s="54">
        <v>1994</v>
      </c>
      <c r="P1519" s="54">
        <v>5</v>
      </c>
      <c r="Q1519" s="3">
        <v>210</v>
      </c>
      <c r="R1519" s="3">
        <v>1988</v>
      </c>
      <c r="S1519" s="3">
        <v>3</v>
      </c>
      <c r="T1519" s="54">
        <v>136</v>
      </c>
      <c r="U1519" s="54">
        <v>1995</v>
      </c>
      <c r="V1519" s="54">
        <v>1</v>
      </c>
      <c r="W1519" s="3">
        <v>87</v>
      </c>
      <c r="X1519" s="3">
        <v>2008</v>
      </c>
      <c r="Y1519" s="3">
        <v>21</v>
      </c>
      <c r="Z1519" s="54">
        <v>80</v>
      </c>
      <c r="AA1519" s="54">
        <v>2002</v>
      </c>
      <c r="AB1519" s="54">
        <v>20</v>
      </c>
      <c r="AC1519" s="3">
        <v>90</v>
      </c>
      <c r="AD1519" s="3">
        <v>2023</v>
      </c>
      <c r="AE1519" s="3">
        <v>19</v>
      </c>
      <c r="AF1519" s="54">
        <v>111</v>
      </c>
      <c r="AG1519" s="54">
        <v>1993</v>
      </c>
      <c r="AH1519" s="54">
        <v>29</v>
      </c>
      <c r="AI1519" s="3">
        <v>105</v>
      </c>
      <c r="AJ1519" s="3">
        <v>2022</v>
      </c>
      <c r="AK1519" s="3">
        <v>18</v>
      </c>
      <c r="AL1519" s="54">
        <v>120</v>
      </c>
      <c r="AM1519" s="54">
        <v>1997</v>
      </c>
      <c r="AN1519" s="54">
        <v>24</v>
      </c>
      <c r="AO1519" s="3">
        <v>130</v>
      </c>
      <c r="AP1519" s="3">
        <v>2003</v>
      </c>
      <c r="AQ1519" s="3">
        <v>10</v>
      </c>
    </row>
    <row r="1520" spans="1:43" x14ac:dyDescent="0.25">
      <c r="A1520" s="3">
        <v>53070090</v>
      </c>
      <c r="B1520" s="3" t="s">
        <v>4122</v>
      </c>
      <c r="C1520" s="3">
        <v>2.7451111109999999</v>
      </c>
      <c r="D1520" s="3">
        <v>-76.905277780000006</v>
      </c>
      <c r="E1520" s="3">
        <v>1597</v>
      </c>
      <c r="F1520" s="3" t="s">
        <v>878</v>
      </c>
      <c r="G1520" s="3" t="s">
        <v>422</v>
      </c>
      <c r="H1520" s="54">
        <v>132</v>
      </c>
      <c r="I1520" s="54">
        <v>1999</v>
      </c>
      <c r="J1520" s="54">
        <v>3</v>
      </c>
      <c r="K1520" s="3">
        <v>95</v>
      </c>
      <c r="L1520" s="3">
        <v>1996</v>
      </c>
      <c r="M1520" s="3">
        <v>18</v>
      </c>
      <c r="N1520" s="54">
        <v>130</v>
      </c>
      <c r="O1520" s="54">
        <v>1991</v>
      </c>
      <c r="P1520" s="54">
        <v>25</v>
      </c>
      <c r="Q1520" s="3">
        <v>95</v>
      </c>
      <c r="R1520" s="3">
        <v>1998</v>
      </c>
      <c r="S1520" s="3">
        <v>21</v>
      </c>
      <c r="T1520" s="54">
        <v>120</v>
      </c>
      <c r="U1520" s="54">
        <v>1999</v>
      </c>
      <c r="V1520" s="54">
        <v>26</v>
      </c>
      <c r="W1520" s="3">
        <v>100</v>
      </c>
      <c r="X1520" s="3">
        <v>1999</v>
      </c>
      <c r="Y1520" s="3">
        <v>29</v>
      </c>
      <c r="Z1520" s="54">
        <v>78</v>
      </c>
      <c r="AA1520" s="54">
        <v>2004</v>
      </c>
      <c r="AB1520" s="54">
        <v>2</v>
      </c>
      <c r="AC1520" s="3">
        <v>104</v>
      </c>
      <c r="AD1520" s="3">
        <v>1995</v>
      </c>
      <c r="AE1520" s="3">
        <v>10</v>
      </c>
      <c r="AF1520" s="54">
        <v>130</v>
      </c>
      <c r="AG1520" s="54">
        <v>1995</v>
      </c>
      <c r="AH1520" s="54">
        <v>18</v>
      </c>
      <c r="AI1520" s="3">
        <v>150</v>
      </c>
      <c r="AJ1520" s="3">
        <v>2018</v>
      </c>
      <c r="AK1520" s="3">
        <v>4</v>
      </c>
      <c r="AL1520" s="54">
        <v>127</v>
      </c>
      <c r="AM1520" s="54">
        <v>1988</v>
      </c>
      <c r="AN1520" s="54">
        <v>16</v>
      </c>
      <c r="AO1520" s="3">
        <v>120</v>
      </c>
      <c r="AP1520" s="3">
        <v>1995</v>
      </c>
      <c r="AQ1520" s="3">
        <v>6</v>
      </c>
    </row>
    <row r="1521" spans="1:43" x14ac:dyDescent="0.25">
      <c r="A1521" s="3">
        <v>53080010</v>
      </c>
      <c r="B1521" s="3" t="s">
        <v>4123</v>
      </c>
      <c r="C1521" s="3">
        <v>3.2606666670000002</v>
      </c>
      <c r="D1521" s="3">
        <v>-77.259249999999994</v>
      </c>
      <c r="E1521" s="3">
        <v>21</v>
      </c>
      <c r="F1521" s="3" t="s">
        <v>882</v>
      </c>
      <c r="G1521" s="3" t="s">
        <v>864</v>
      </c>
      <c r="H1521" s="54">
        <v>200</v>
      </c>
      <c r="I1521" s="54">
        <v>1999</v>
      </c>
      <c r="J1521" s="54">
        <v>12</v>
      </c>
      <c r="K1521" s="3">
        <v>150</v>
      </c>
      <c r="L1521" s="3">
        <v>2005</v>
      </c>
      <c r="M1521" s="3">
        <v>2</v>
      </c>
      <c r="N1521" s="54">
        <v>140</v>
      </c>
      <c r="O1521" s="54">
        <v>2002</v>
      </c>
      <c r="P1521" s="54">
        <v>11</v>
      </c>
      <c r="Q1521" s="3">
        <v>173</v>
      </c>
      <c r="R1521" s="3">
        <v>1984</v>
      </c>
      <c r="S1521" s="3">
        <v>22</v>
      </c>
      <c r="T1521" s="54">
        <v>150</v>
      </c>
      <c r="U1521" s="54">
        <v>2002</v>
      </c>
      <c r="V1521" s="54">
        <v>17</v>
      </c>
      <c r="W1521" s="3">
        <v>150</v>
      </c>
      <c r="X1521" s="3">
        <v>2004</v>
      </c>
      <c r="Y1521" s="3">
        <v>5</v>
      </c>
      <c r="Z1521" s="54">
        <v>150</v>
      </c>
      <c r="AA1521" s="54">
        <v>2004</v>
      </c>
      <c r="AB1521" s="54">
        <v>4</v>
      </c>
      <c r="AC1521" s="3">
        <v>220</v>
      </c>
      <c r="AD1521" s="3">
        <v>2005</v>
      </c>
      <c r="AE1521" s="3">
        <v>30</v>
      </c>
      <c r="AF1521" s="54">
        <v>230</v>
      </c>
      <c r="AG1521" s="54">
        <v>2005</v>
      </c>
      <c r="AH1521" s="54">
        <v>7</v>
      </c>
      <c r="AI1521" s="3">
        <v>150</v>
      </c>
      <c r="AJ1521" s="3">
        <v>2001</v>
      </c>
      <c r="AK1521" s="3">
        <v>21</v>
      </c>
      <c r="AL1521" s="54">
        <v>178</v>
      </c>
      <c r="AM1521" s="54">
        <v>1983</v>
      </c>
      <c r="AN1521" s="54">
        <v>21</v>
      </c>
      <c r="AO1521" s="3">
        <v>140</v>
      </c>
      <c r="AP1521" s="3">
        <v>2001</v>
      </c>
      <c r="AQ1521" s="3">
        <v>19</v>
      </c>
    </row>
    <row r="1522" spans="1:43" x14ac:dyDescent="0.25">
      <c r="A1522" s="3">
        <v>53080020</v>
      </c>
      <c r="B1522" s="3" t="s">
        <v>4124</v>
      </c>
      <c r="C1522" s="3">
        <v>3.167361111</v>
      </c>
      <c r="D1522" s="3">
        <v>-77.135722220000005</v>
      </c>
      <c r="E1522" s="3">
        <v>150</v>
      </c>
      <c r="F1522" s="3" t="s">
        <v>1602</v>
      </c>
      <c r="G1522" s="3" t="s">
        <v>422</v>
      </c>
      <c r="H1522" s="54">
        <v>185</v>
      </c>
      <c r="I1522" s="54">
        <v>1996</v>
      </c>
      <c r="J1522" s="54">
        <v>30</v>
      </c>
      <c r="K1522" s="3">
        <v>180</v>
      </c>
      <c r="L1522" s="3">
        <v>1988</v>
      </c>
      <c r="M1522" s="3">
        <v>5</v>
      </c>
      <c r="N1522" s="54">
        <v>150</v>
      </c>
      <c r="O1522" s="54">
        <v>1989</v>
      </c>
      <c r="P1522" s="54">
        <v>19</v>
      </c>
      <c r="Q1522" s="3">
        <v>193</v>
      </c>
      <c r="R1522" s="3">
        <v>1983</v>
      </c>
      <c r="S1522" s="3">
        <v>21</v>
      </c>
      <c r="T1522" s="54">
        <v>182</v>
      </c>
      <c r="U1522" s="54">
        <v>1991</v>
      </c>
      <c r="V1522" s="54">
        <v>17</v>
      </c>
      <c r="W1522" s="3">
        <v>190</v>
      </c>
      <c r="X1522" s="3">
        <v>2025</v>
      </c>
      <c r="Y1522" s="3">
        <v>26</v>
      </c>
      <c r="Z1522" s="54">
        <v>180</v>
      </c>
      <c r="AA1522" s="54">
        <v>1989</v>
      </c>
      <c r="AB1522" s="54">
        <v>9</v>
      </c>
      <c r="AC1522" s="3">
        <v>182</v>
      </c>
      <c r="AD1522" s="3">
        <v>1993</v>
      </c>
      <c r="AE1522" s="3">
        <v>19</v>
      </c>
      <c r="AF1522" s="54">
        <v>255</v>
      </c>
      <c r="AG1522" s="54">
        <v>1984</v>
      </c>
      <c r="AH1522" s="54">
        <v>29</v>
      </c>
      <c r="AI1522" s="3">
        <v>180</v>
      </c>
      <c r="AJ1522" s="3">
        <v>2014</v>
      </c>
      <c r="AK1522" s="3">
        <v>23</v>
      </c>
      <c r="AL1522" s="54">
        <v>198</v>
      </c>
      <c r="AM1522" s="54">
        <v>1990</v>
      </c>
      <c r="AN1522" s="54">
        <v>16</v>
      </c>
      <c r="AO1522" s="3">
        <v>230</v>
      </c>
      <c r="AP1522" s="3">
        <v>1984</v>
      </c>
      <c r="AQ1522" s="3">
        <v>3</v>
      </c>
    </row>
    <row r="1523" spans="1:43" x14ac:dyDescent="0.25">
      <c r="A1523" s="3">
        <v>53090030</v>
      </c>
      <c r="B1523" s="3" t="s">
        <v>4125</v>
      </c>
      <c r="C1523" s="3">
        <v>3.4796944440000002</v>
      </c>
      <c r="D1523" s="3">
        <v>-77.208222219999996</v>
      </c>
      <c r="E1523" s="3">
        <v>31</v>
      </c>
      <c r="F1523" s="3" t="s">
        <v>882</v>
      </c>
      <c r="G1523" s="3" t="s">
        <v>864</v>
      </c>
      <c r="H1523" s="54">
        <v>180</v>
      </c>
      <c r="I1523" s="54">
        <v>2008</v>
      </c>
      <c r="J1523" s="54">
        <v>6</v>
      </c>
      <c r="K1523" s="3">
        <v>139</v>
      </c>
      <c r="L1523" s="3">
        <v>2005</v>
      </c>
      <c r="M1523" s="3">
        <v>1</v>
      </c>
      <c r="N1523" s="54">
        <v>226</v>
      </c>
      <c r="O1523" s="54">
        <v>1997</v>
      </c>
      <c r="P1523" s="54">
        <v>4</v>
      </c>
      <c r="Q1523" s="3">
        <v>212</v>
      </c>
      <c r="R1523" s="3">
        <v>1982</v>
      </c>
      <c r="S1523" s="3">
        <v>11</v>
      </c>
      <c r="T1523" s="54">
        <v>171</v>
      </c>
      <c r="U1523" s="54">
        <v>1980</v>
      </c>
      <c r="V1523" s="54">
        <v>12</v>
      </c>
      <c r="W1523" s="3">
        <v>200</v>
      </c>
      <c r="X1523" s="3">
        <v>2012</v>
      </c>
      <c r="Y1523" s="3">
        <v>20</v>
      </c>
      <c r="Z1523" s="54">
        <v>220</v>
      </c>
      <c r="AA1523" s="54">
        <v>2011</v>
      </c>
      <c r="AB1523" s="54">
        <v>28</v>
      </c>
      <c r="AC1523" s="3">
        <v>173</v>
      </c>
      <c r="AD1523" s="3">
        <v>2018</v>
      </c>
      <c r="AE1523" s="3">
        <v>24</v>
      </c>
      <c r="AF1523" s="54">
        <v>200</v>
      </c>
      <c r="AG1523" s="54">
        <v>1981</v>
      </c>
      <c r="AH1523" s="54">
        <v>30</v>
      </c>
      <c r="AI1523" s="3">
        <v>200</v>
      </c>
      <c r="AJ1523" s="3">
        <v>2014</v>
      </c>
      <c r="AK1523" s="3">
        <v>14</v>
      </c>
      <c r="AL1523" s="54">
        <v>200</v>
      </c>
      <c r="AM1523" s="54">
        <v>2010</v>
      </c>
      <c r="AN1523" s="54">
        <v>23</v>
      </c>
      <c r="AO1523" s="3">
        <v>216</v>
      </c>
      <c r="AP1523" s="3">
        <v>2019</v>
      </c>
      <c r="AQ1523" s="3">
        <v>29</v>
      </c>
    </row>
    <row r="1524" spans="1:43" x14ac:dyDescent="0.25">
      <c r="A1524" s="3">
        <v>53090040</v>
      </c>
      <c r="B1524" s="3" t="s">
        <v>4126</v>
      </c>
      <c r="C1524" s="3">
        <v>3.6796111109999998</v>
      </c>
      <c r="D1524" s="3">
        <v>-77.06777778</v>
      </c>
      <c r="E1524" s="3">
        <v>21</v>
      </c>
      <c r="F1524" s="3" t="s">
        <v>882</v>
      </c>
      <c r="G1524" s="3" t="s">
        <v>864</v>
      </c>
      <c r="H1524" s="54">
        <v>135</v>
      </c>
      <c r="I1524" s="54">
        <v>1998</v>
      </c>
      <c r="J1524" s="54">
        <v>29</v>
      </c>
      <c r="K1524" s="3">
        <v>150</v>
      </c>
      <c r="L1524" s="3">
        <v>1991</v>
      </c>
      <c r="M1524" s="3">
        <v>23</v>
      </c>
      <c r="N1524" s="54">
        <v>150</v>
      </c>
      <c r="O1524" s="54">
        <v>1991</v>
      </c>
      <c r="P1524" s="54">
        <v>14</v>
      </c>
      <c r="Q1524" s="3">
        <v>234</v>
      </c>
      <c r="R1524" s="3">
        <v>2015</v>
      </c>
      <c r="S1524" s="3">
        <v>19</v>
      </c>
      <c r="T1524" s="54">
        <v>185</v>
      </c>
      <c r="U1524" s="54">
        <v>2007</v>
      </c>
      <c r="V1524" s="54">
        <v>19</v>
      </c>
      <c r="W1524" s="3">
        <v>160</v>
      </c>
      <c r="X1524" s="3">
        <v>1981</v>
      </c>
      <c r="Y1524" s="3">
        <v>5</v>
      </c>
      <c r="Z1524" s="54">
        <v>235</v>
      </c>
      <c r="AA1524" s="54">
        <v>2022</v>
      </c>
      <c r="AB1524" s="54">
        <v>24</v>
      </c>
      <c r="AC1524" s="3">
        <v>254</v>
      </c>
      <c r="AD1524" s="3">
        <v>2013</v>
      </c>
      <c r="AE1524" s="3">
        <v>7</v>
      </c>
      <c r="AF1524" s="54">
        <v>170</v>
      </c>
      <c r="AG1524" s="54">
        <v>1983</v>
      </c>
      <c r="AH1524" s="54">
        <v>3</v>
      </c>
      <c r="AI1524" s="3">
        <v>164</v>
      </c>
      <c r="AJ1524" s="3">
        <v>2013</v>
      </c>
      <c r="AK1524" s="3">
        <v>16</v>
      </c>
      <c r="AL1524" s="54">
        <v>169</v>
      </c>
      <c r="AM1524" s="54">
        <v>1985</v>
      </c>
      <c r="AN1524" s="54">
        <v>9</v>
      </c>
      <c r="AO1524" s="3">
        <v>205</v>
      </c>
      <c r="AP1524" s="3">
        <v>2001</v>
      </c>
      <c r="AQ1524" s="3">
        <v>8</v>
      </c>
    </row>
    <row r="1525" spans="1:43" x14ac:dyDescent="0.25">
      <c r="A1525" s="3">
        <v>53100040</v>
      </c>
      <c r="B1525" s="3" t="s">
        <v>4127</v>
      </c>
      <c r="C1525" s="3">
        <v>3.5262500000000001</v>
      </c>
      <c r="D1525" s="3">
        <v>-76.708888889999997</v>
      </c>
      <c r="E1525" s="3">
        <v>1523</v>
      </c>
      <c r="F1525" s="3" t="s">
        <v>871</v>
      </c>
      <c r="G1525" s="3" t="s">
        <v>864</v>
      </c>
      <c r="H1525" s="54">
        <v>80</v>
      </c>
      <c r="I1525" s="54">
        <v>2022</v>
      </c>
      <c r="J1525" s="54">
        <v>24</v>
      </c>
      <c r="K1525" s="3">
        <v>63</v>
      </c>
      <c r="L1525" s="3">
        <v>2001</v>
      </c>
      <c r="M1525" s="3">
        <v>9</v>
      </c>
      <c r="N1525" s="54">
        <v>76</v>
      </c>
      <c r="O1525" s="54">
        <v>2023</v>
      </c>
      <c r="P1525" s="54">
        <v>6</v>
      </c>
      <c r="Q1525" s="3">
        <v>92</v>
      </c>
      <c r="R1525" s="3">
        <v>1994</v>
      </c>
      <c r="S1525" s="3">
        <v>25</v>
      </c>
      <c r="T1525" s="54">
        <v>65</v>
      </c>
      <c r="U1525" s="54">
        <v>1997</v>
      </c>
      <c r="V1525" s="54">
        <v>27</v>
      </c>
      <c r="W1525" s="3">
        <v>60</v>
      </c>
      <c r="X1525" s="3">
        <v>2021</v>
      </c>
      <c r="Y1525" s="3">
        <v>14</v>
      </c>
      <c r="Z1525" s="54">
        <v>63</v>
      </c>
      <c r="AA1525" s="54">
        <v>2001</v>
      </c>
      <c r="AB1525" s="54">
        <v>4</v>
      </c>
      <c r="AC1525" s="3">
        <v>45</v>
      </c>
      <c r="AD1525" s="3">
        <v>1991</v>
      </c>
      <c r="AE1525" s="3">
        <v>1</v>
      </c>
      <c r="AF1525" s="54">
        <v>84</v>
      </c>
      <c r="AG1525" s="54">
        <v>1992</v>
      </c>
      <c r="AH1525" s="54">
        <v>25</v>
      </c>
      <c r="AI1525" s="3">
        <v>122</v>
      </c>
      <c r="AJ1525" s="3">
        <v>1984</v>
      </c>
      <c r="AK1525" s="3">
        <v>20</v>
      </c>
      <c r="AL1525" s="54">
        <v>95</v>
      </c>
      <c r="AM1525" s="54">
        <v>2017</v>
      </c>
      <c r="AN1525" s="54">
        <v>16</v>
      </c>
      <c r="AO1525" s="3">
        <v>150</v>
      </c>
      <c r="AP1525" s="3">
        <v>1981</v>
      </c>
      <c r="AQ1525" s="3">
        <v>5</v>
      </c>
    </row>
    <row r="1526" spans="1:43" x14ac:dyDescent="0.25">
      <c r="A1526" s="3">
        <v>53110030</v>
      </c>
      <c r="B1526" s="3" t="s">
        <v>4128</v>
      </c>
      <c r="C1526" s="3">
        <v>3.633055556</v>
      </c>
      <c r="D1526" s="3">
        <v>-76.715277779999994</v>
      </c>
      <c r="E1526" s="3">
        <v>1601</v>
      </c>
      <c r="F1526" s="3" t="s">
        <v>871</v>
      </c>
      <c r="G1526" s="3" t="s">
        <v>864</v>
      </c>
      <c r="H1526" s="54">
        <v>43</v>
      </c>
      <c r="I1526" s="54">
        <v>2004</v>
      </c>
      <c r="J1526" s="54">
        <v>7</v>
      </c>
      <c r="K1526" s="3">
        <v>45</v>
      </c>
      <c r="L1526" s="3">
        <v>1983</v>
      </c>
      <c r="M1526" s="3">
        <v>9</v>
      </c>
      <c r="N1526" s="54">
        <v>63</v>
      </c>
      <c r="O1526" s="54">
        <v>1976</v>
      </c>
      <c r="P1526" s="54">
        <v>2</v>
      </c>
      <c r="Q1526" s="3">
        <v>80</v>
      </c>
      <c r="R1526" s="3">
        <v>2004</v>
      </c>
      <c r="S1526" s="3">
        <v>21</v>
      </c>
      <c r="T1526" s="54">
        <v>108</v>
      </c>
      <c r="U1526" s="54">
        <v>1977</v>
      </c>
      <c r="V1526" s="54">
        <v>14</v>
      </c>
      <c r="W1526" s="3">
        <v>73</v>
      </c>
      <c r="X1526" s="3">
        <v>1991</v>
      </c>
      <c r="Y1526" s="3">
        <v>28</v>
      </c>
      <c r="Z1526" s="54">
        <v>84</v>
      </c>
      <c r="AA1526" s="54">
        <v>1988</v>
      </c>
      <c r="AB1526" s="54">
        <v>27</v>
      </c>
      <c r="AC1526" s="3">
        <v>64</v>
      </c>
      <c r="AD1526" s="3">
        <v>1977</v>
      </c>
      <c r="AE1526" s="3">
        <v>31</v>
      </c>
      <c r="AF1526" s="54">
        <v>60</v>
      </c>
      <c r="AG1526" s="54">
        <v>1975</v>
      </c>
      <c r="AH1526" s="54">
        <v>14</v>
      </c>
      <c r="AI1526" s="3">
        <v>85</v>
      </c>
      <c r="AJ1526" s="3">
        <v>1981</v>
      </c>
      <c r="AK1526" s="3">
        <v>31</v>
      </c>
      <c r="AL1526" s="54">
        <v>110</v>
      </c>
      <c r="AM1526" s="54">
        <v>2003</v>
      </c>
      <c r="AN1526" s="54">
        <v>28</v>
      </c>
      <c r="AO1526" s="3">
        <v>110</v>
      </c>
      <c r="AP1526" s="3">
        <v>2025</v>
      </c>
      <c r="AQ1526" s="3">
        <v>25</v>
      </c>
    </row>
    <row r="1527" spans="1:43" x14ac:dyDescent="0.25">
      <c r="A1527" s="3">
        <v>53110040</v>
      </c>
      <c r="B1527" s="3" t="s">
        <v>4129</v>
      </c>
      <c r="C1527" s="3">
        <v>3.678083333</v>
      </c>
      <c r="D1527" s="3">
        <v>-76.540000000000006</v>
      </c>
      <c r="E1527" s="3">
        <v>1503</v>
      </c>
      <c r="F1527" s="3" t="s">
        <v>938</v>
      </c>
      <c r="G1527" s="3" t="s">
        <v>864</v>
      </c>
      <c r="H1527" s="54">
        <v>80</v>
      </c>
      <c r="I1527" s="54">
        <v>1996</v>
      </c>
      <c r="J1527" s="54">
        <v>27</v>
      </c>
      <c r="K1527" s="3">
        <v>68</v>
      </c>
      <c r="L1527" s="3">
        <v>2024</v>
      </c>
      <c r="M1527" s="3">
        <v>2</v>
      </c>
      <c r="N1527" s="54">
        <v>58</v>
      </c>
      <c r="O1527" s="54">
        <v>2021</v>
      </c>
      <c r="P1527" s="54">
        <v>11</v>
      </c>
      <c r="Q1527" s="3">
        <v>64</v>
      </c>
      <c r="R1527" s="3">
        <v>2014</v>
      </c>
      <c r="S1527" s="3">
        <v>3</v>
      </c>
      <c r="T1527" s="54">
        <v>55</v>
      </c>
      <c r="U1527" s="54">
        <v>1982</v>
      </c>
      <c r="V1527" s="54">
        <v>9</v>
      </c>
      <c r="W1527" s="3">
        <v>125</v>
      </c>
      <c r="X1527" s="3">
        <v>2000</v>
      </c>
      <c r="Y1527" s="3">
        <v>23</v>
      </c>
      <c r="Z1527" s="54">
        <v>64</v>
      </c>
      <c r="AA1527" s="54">
        <v>1984</v>
      </c>
      <c r="AB1527" s="54">
        <v>20</v>
      </c>
      <c r="AC1527" s="3">
        <v>47</v>
      </c>
      <c r="AD1527" s="3">
        <v>1979</v>
      </c>
      <c r="AE1527" s="3">
        <v>27</v>
      </c>
      <c r="AF1527" s="54">
        <v>98</v>
      </c>
      <c r="AG1527" s="54">
        <v>2005</v>
      </c>
      <c r="AH1527" s="54">
        <v>22</v>
      </c>
      <c r="AI1527" s="3">
        <v>125</v>
      </c>
      <c r="AJ1527" s="3">
        <v>2008</v>
      </c>
      <c r="AK1527" s="3">
        <v>30</v>
      </c>
      <c r="AL1527" s="54">
        <v>64</v>
      </c>
      <c r="AM1527" s="54">
        <v>1981</v>
      </c>
      <c r="AN1527" s="54">
        <v>26</v>
      </c>
      <c r="AO1527" s="3">
        <v>80</v>
      </c>
      <c r="AP1527" s="3">
        <v>1981</v>
      </c>
      <c r="AQ1527" s="3">
        <v>29</v>
      </c>
    </row>
    <row r="1528" spans="1:43" x14ac:dyDescent="0.25">
      <c r="A1528" s="3">
        <v>53110100</v>
      </c>
      <c r="B1528" s="3" t="s">
        <v>4130</v>
      </c>
      <c r="C1528" s="3">
        <v>3.6478611110000001</v>
      </c>
      <c r="D1528" s="3">
        <v>-76.566388889999999</v>
      </c>
      <c r="E1528" s="3">
        <v>1628</v>
      </c>
      <c r="F1528" s="3" t="s">
        <v>938</v>
      </c>
      <c r="G1528" s="3" t="s">
        <v>864</v>
      </c>
      <c r="H1528" s="54">
        <v>63</v>
      </c>
      <c r="I1528" s="54">
        <v>2008</v>
      </c>
      <c r="J1528" s="54">
        <v>9</v>
      </c>
      <c r="K1528" s="3">
        <v>55</v>
      </c>
      <c r="L1528" s="3">
        <v>1998</v>
      </c>
      <c r="M1528" s="3">
        <v>15</v>
      </c>
      <c r="N1528" s="54">
        <v>89</v>
      </c>
      <c r="O1528" s="54">
        <v>1998</v>
      </c>
      <c r="P1528" s="54">
        <v>27</v>
      </c>
      <c r="Q1528" s="3">
        <v>106</v>
      </c>
      <c r="R1528" s="3">
        <v>1993</v>
      </c>
      <c r="S1528" s="3">
        <v>9</v>
      </c>
      <c r="T1528" s="54">
        <v>98</v>
      </c>
      <c r="U1528" s="54">
        <v>1998</v>
      </c>
      <c r="V1528" s="54">
        <v>3</v>
      </c>
      <c r="W1528" s="3">
        <v>110</v>
      </c>
      <c r="X1528" s="3">
        <v>1999</v>
      </c>
      <c r="Y1528" s="3">
        <v>12</v>
      </c>
      <c r="Z1528" s="54">
        <v>90</v>
      </c>
      <c r="AA1528" s="54">
        <v>1995</v>
      </c>
      <c r="AB1528" s="54">
        <v>26</v>
      </c>
      <c r="AC1528" s="3">
        <v>75</v>
      </c>
      <c r="AD1528" s="3">
        <v>1987</v>
      </c>
      <c r="AE1528" s="3">
        <v>1</v>
      </c>
      <c r="AF1528" s="54">
        <v>105</v>
      </c>
      <c r="AG1528" s="54">
        <v>1993</v>
      </c>
      <c r="AH1528" s="54">
        <v>4</v>
      </c>
      <c r="AI1528" s="3">
        <v>70</v>
      </c>
      <c r="AJ1528" s="3">
        <v>1995</v>
      </c>
      <c r="AK1528" s="3">
        <v>5</v>
      </c>
      <c r="AL1528" s="54">
        <v>95</v>
      </c>
      <c r="AM1528" s="54">
        <v>1989</v>
      </c>
      <c r="AN1528" s="54">
        <v>28</v>
      </c>
      <c r="AO1528" s="3">
        <v>100</v>
      </c>
      <c r="AP1528" s="3">
        <v>1999</v>
      </c>
      <c r="AQ1528" s="3">
        <v>23</v>
      </c>
    </row>
    <row r="1529" spans="1:43" x14ac:dyDescent="0.25">
      <c r="A1529" s="3">
        <v>53110130</v>
      </c>
      <c r="B1529" s="3" t="s">
        <v>4131</v>
      </c>
      <c r="C1529" s="3">
        <v>3.690083333</v>
      </c>
      <c r="D1529" s="3">
        <v>-76.592500000000001</v>
      </c>
      <c r="E1529" s="3">
        <v>1426</v>
      </c>
      <c r="F1529" s="3" t="s">
        <v>938</v>
      </c>
      <c r="G1529" s="3" t="s">
        <v>864</v>
      </c>
      <c r="H1529" s="54">
        <v>52.2</v>
      </c>
      <c r="I1529" s="54">
        <v>2008</v>
      </c>
      <c r="J1529" s="54">
        <v>9</v>
      </c>
      <c r="K1529" s="3">
        <v>33.299999999999997</v>
      </c>
      <c r="L1529" s="3">
        <v>2024</v>
      </c>
      <c r="M1529" s="3">
        <v>2</v>
      </c>
      <c r="N1529" s="54">
        <v>70.099999999999994</v>
      </c>
      <c r="O1529" s="54">
        <v>2022</v>
      </c>
      <c r="P1529" s="54">
        <v>6</v>
      </c>
      <c r="Q1529" s="3">
        <v>50</v>
      </c>
      <c r="R1529" s="3">
        <v>2011</v>
      </c>
      <c r="S1529" s="3">
        <v>15</v>
      </c>
      <c r="T1529" s="54">
        <v>40.6</v>
      </c>
      <c r="U1529" s="54">
        <v>2015</v>
      </c>
      <c r="V1529" s="54">
        <v>20</v>
      </c>
      <c r="W1529" s="3">
        <v>47.5</v>
      </c>
      <c r="X1529" s="3">
        <v>2021</v>
      </c>
      <c r="Y1529" s="3">
        <v>12</v>
      </c>
      <c r="Z1529" s="54">
        <v>38.200000000000003</v>
      </c>
      <c r="AA1529" s="54">
        <v>2011</v>
      </c>
      <c r="AB1529" s="54">
        <v>29</v>
      </c>
      <c r="AC1529" s="3">
        <v>39.200000000000003</v>
      </c>
      <c r="AD1529" s="3">
        <v>2006</v>
      </c>
      <c r="AE1529" s="3">
        <v>8</v>
      </c>
      <c r="AF1529" s="54">
        <v>40.1</v>
      </c>
      <c r="AG1529" s="54">
        <v>2005</v>
      </c>
      <c r="AH1529" s="54">
        <v>22</v>
      </c>
      <c r="AI1529" s="3">
        <v>59</v>
      </c>
      <c r="AJ1529" s="3">
        <v>2009</v>
      </c>
      <c r="AK1529" s="3">
        <v>12</v>
      </c>
      <c r="AL1529" s="54">
        <v>42</v>
      </c>
      <c r="AM1529" s="54">
        <v>2007</v>
      </c>
      <c r="AN1529" s="54">
        <v>30</v>
      </c>
      <c r="AO1529" s="3">
        <v>60.5</v>
      </c>
      <c r="AP1529" s="3">
        <v>2025</v>
      </c>
      <c r="AQ1529" s="3">
        <v>25</v>
      </c>
    </row>
    <row r="1530" spans="1:43" x14ac:dyDescent="0.25">
      <c r="A1530" s="3">
        <v>53115010</v>
      </c>
      <c r="B1530" s="3" t="s">
        <v>4132</v>
      </c>
      <c r="C1530" s="3">
        <v>3.8201111110000001</v>
      </c>
      <c r="D1530" s="3">
        <v>-76.992388888999997</v>
      </c>
      <c r="E1530" s="3">
        <v>28</v>
      </c>
      <c r="F1530" s="3" t="s">
        <v>882</v>
      </c>
      <c r="G1530" s="3" t="s">
        <v>864</v>
      </c>
      <c r="H1530" s="54">
        <v>179</v>
      </c>
      <c r="I1530" s="54">
        <v>2021</v>
      </c>
      <c r="J1530" s="54">
        <v>4</v>
      </c>
      <c r="K1530" s="3">
        <v>126</v>
      </c>
      <c r="L1530" s="3">
        <v>1984</v>
      </c>
      <c r="M1530" s="3">
        <v>5</v>
      </c>
      <c r="N1530" s="54">
        <v>262</v>
      </c>
      <c r="O1530" s="54">
        <v>2017</v>
      </c>
      <c r="P1530" s="54">
        <v>8</v>
      </c>
      <c r="Q1530" s="3">
        <v>213</v>
      </c>
      <c r="R1530" s="3">
        <v>1948</v>
      </c>
      <c r="S1530" s="3">
        <v>3</v>
      </c>
      <c r="T1530" s="54">
        <v>217.2</v>
      </c>
      <c r="U1530" s="54">
        <v>2006</v>
      </c>
      <c r="V1530" s="54">
        <v>16</v>
      </c>
      <c r="W1530" s="3">
        <v>173.5</v>
      </c>
      <c r="X1530" s="3">
        <v>1946</v>
      </c>
      <c r="Y1530" s="3">
        <v>28</v>
      </c>
      <c r="Z1530" s="54">
        <v>169</v>
      </c>
      <c r="AA1530" s="54">
        <v>2024</v>
      </c>
      <c r="AB1530" s="54">
        <v>8</v>
      </c>
      <c r="AC1530" s="3">
        <v>215</v>
      </c>
      <c r="AD1530" s="3">
        <v>2003</v>
      </c>
      <c r="AE1530" s="3">
        <v>7</v>
      </c>
      <c r="AF1530" s="54">
        <v>230</v>
      </c>
      <c r="AG1530" s="54">
        <v>1971</v>
      </c>
      <c r="AH1530" s="54">
        <v>16</v>
      </c>
      <c r="AI1530" s="3">
        <v>294</v>
      </c>
      <c r="AJ1530" s="3">
        <v>2016</v>
      </c>
      <c r="AK1530" s="3">
        <v>16</v>
      </c>
      <c r="AL1530" s="54">
        <v>259</v>
      </c>
      <c r="AM1530" s="54">
        <v>2016</v>
      </c>
      <c r="AN1530" s="54">
        <v>13</v>
      </c>
      <c r="AO1530" s="3">
        <v>210</v>
      </c>
      <c r="AP1530" s="3">
        <v>1992</v>
      </c>
      <c r="AQ1530" s="3">
        <v>5</v>
      </c>
    </row>
    <row r="1531" spans="1:43" x14ac:dyDescent="0.25">
      <c r="A1531" s="3">
        <v>54010010</v>
      </c>
      <c r="B1531" s="3" t="s">
        <v>4133</v>
      </c>
      <c r="C1531" s="3">
        <v>5.1587500000000004</v>
      </c>
      <c r="D1531" s="3">
        <v>-76.689222221999998</v>
      </c>
      <c r="E1531" s="3">
        <v>78</v>
      </c>
      <c r="F1531" s="3" t="s">
        <v>954</v>
      </c>
      <c r="G1531" s="3" t="s">
        <v>2553</v>
      </c>
      <c r="H1531" s="54">
        <v>265</v>
      </c>
      <c r="I1531" s="54">
        <v>2023</v>
      </c>
      <c r="J1531" s="54">
        <v>15</v>
      </c>
      <c r="K1531" s="3">
        <v>274</v>
      </c>
      <c r="L1531" s="3">
        <v>2025</v>
      </c>
      <c r="M1531" s="3">
        <v>27</v>
      </c>
      <c r="N1531" s="54">
        <v>292</v>
      </c>
      <c r="O1531" s="54">
        <v>2012</v>
      </c>
      <c r="P1531" s="54">
        <v>31</v>
      </c>
      <c r="Q1531" s="3">
        <v>310</v>
      </c>
      <c r="R1531" s="3">
        <v>2024</v>
      </c>
      <c r="S1531" s="3">
        <v>1</v>
      </c>
      <c r="T1531" s="54">
        <v>310</v>
      </c>
      <c r="U1531" s="54">
        <v>2021</v>
      </c>
      <c r="V1531" s="54">
        <v>13</v>
      </c>
      <c r="W1531" s="3">
        <v>255</v>
      </c>
      <c r="X1531" s="3">
        <v>2021</v>
      </c>
      <c r="Y1531" s="3">
        <v>18</v>
      </c>
      <c r="Z1531" s="54">
        <v>275</v>
      </c>
      <c r="AA1531" s="54">
        <v>2022</v>
      </c>
      <c r="AB1531" s="54">
        <v>9</v>
      </c>
      <c r="AC1531" s="3">
        <v>270</v>
      </c>
      <c r="AD1531" s="3">
        <v>2022</v>
      </c>
      <c r="AE1531" s="3">
        <v>24</v>
      </c>
      <c r="AF1531" s="54">
        <v>310</v>
      </c>
      <c r="AG1531" s="54">
        <v>2024</v>
      </c>
      <c r="AH1531" s="54">
        <v>30</v>
      </c>
      <c r="AI1531" s="3">
        <v>265</v>
      </c>
      <c r="AJ1531" s="3">
        <v>2011</v>
      </c>
      <c r="AK1531" s="3">
        <v>11</v>
      </c>
      <c r="AL1531" s="54">
        <v>223</v>
      </c>
      <c r="AM1531" s="54">
        <v>2011</v>
      </c>
      <c r="AN1531" s="54">
        <v>10</v>
      </c>
      <c r="AO1531" s="3">
        <v>248</v>
      </c>
      <c r="AP1531" s="3">
        <v>2011</v>
      </c>
      <c r="AQ1531" s="3">
        <v>23</v>
      </c>
    </row>
    <row r="1532" spans="1:43" x14ac:dyDescent="0.25">
      <c r="A1532" s="3">
        <v>54010020</v>
      </c>
      <c r="B1532" s="3" t="s">
        <v>4134</v>
      </c>
      <c r="C1532" s="3">
        <v>5.2035</v>
      </c>
      <c r="D1532" s="3">
        <v>-76.006972219999994</v>
      </c>
      <c r="E1532" s="3">
        <v>1560</v>
      </c>
      <c r="F1532" s="3" t="s">
        <v>961</v>
      </c>
      <c r="G1532" s="3" t="s">
        <v>65</v>
      </c>
      <c r="H1532" s="54">
        <v>150</v>
      </c>
      <c r="I1532" s="54">
        <v>2014</v>
      </c>
      <c r="J1532" s="54">
        <v>24</v>
      </c>
      <c r="K1532" s="3">
        <v>120</v>
      </c>
      <c r="L1532" s="3">
        <v>2006</v>
      </c>
      <c r="M1532" s="3">
        <v>25</v>
      </c>
      <c r="N1532" s="54">
        <v>130</v>
      </c>
      <c r="O1532" s="54">
        <v>2005</v>
      </c>
      <c r="P1532" s="54">
        <v>20</v>
      </c>
      <c r="Q1532" s="3">
        <v>110</v>
      </c>
      <c r="R1532" s="3">
        <v>2009</v>
      </c>
      <c r="S1532" s="3">
        <v>11</v>
      </c>
      <c r="T1532" s="54">
        <v>152</v>
      </c>
      <c r="U1532" s="54">
        <v>2009</v>
      </c>
      <c r="V1532" s="54">
        <v>3</v>
      </c>
      <c r="W1532" s="3">
        <v>154</v>
      </c>
      <c r="X1532" s="3">
        <v>2010</v>
      </c>
      <c r="Y1532" s="3">
        <v>2</v>
      </c>
      <c r="Z1532" s="54">
        <v>100</v>
      </c>
      <c r="AA1532" s="54">
        <v>2011</v>
      </c>
      <c r="AB1532" s="54">
        <v>28</v>
      </c>
      <c r="AC1532" s="3">
        <v>128</v>
      </c>
      <c r="AD1532" s="3">
        <v>2008</v>
      </c>
      <c r="AE1532" s="3">
        <v>6</v>
      </c>
      <c r="AF1532" s="54">
        <v>130</v>
      </c>
      <c r="AG1532" s="54">
        <v>2005</v>
      </c>
      <c r="AH1532" s="54">
        <v>30</v>
      </c>
      <c r="AI1532" s="3">
        <v>153</v>
      </c>
      <c r="AJ1532" s="3">
        <v>2007</v>
      </c>
      <c r="AK1532" s="3">
        <v>28</v>
      </c>
      <c r="AL1532" s="54">
        <v>150</v>
      </c>
      <c r="AM1532" s="54">
        <v>2008</v>
      </c>
      <c r="AN1532" s="54">
        <v>15</v>
      </c>
      <c r="AO1532" s="3">
        <v>140</v>
      </c>
      <c r="AP1532" s="3">
        <v>2007</v>
      </c>
      <c r="AQ1532" s="3">
        <v>1</v>
      </c>
    </row>
    <row r="1533" spans="1:43" x14ac:dyDescent="0.25">
      <c r="A1533" s="3">
        <v>54020010</v>
      </c>
      <c r="B1533" s="3" t="s">
        <v>4135</v>
      </c>
      <c r="C1533" s="3">
        <v>5.0976666670000004</v>
      </c>
      <c r="D1533" s="3">
        <v>-76.6965</v>
      </c>
      <c r="E1533" s="3">
        <v>62</v>
      </c>
      <c r="F1533" s="3" t="s">
        <v>873</v>
      </c>
      <c r="G1533" s="3" t="s">
        <v>2553</v>
      </c>
      <c r="H1533" s="54">
        <v>266</v>
      </c>
      <c r="I1533" s="54">
        <v>2023</v>
      </c>
      <c r="J1533" s="54">
        <v>29</v>
      </c>
      <c r="K1533" s="3">
        <v>266</v>
      </c>
      <c r="L1533" s="3">
        <v>2025</v>
      </c>
      <c r="M1533" s="3">
        <v>28</v>
      </c>
      <c r="N1533" s="54">
        <v>338</v>
      </c>
      <c r="O1533" s="54">
        <v>2022</v>
      </c>
      <c r="P1533" s="54">
        <v>21</v>
      </c>
      <c r="Q1533" s="3">
        <v>340</v>
      </c>
      <c r="R1533" s="3">
        <v>2023</v>
      </c>
      <c r="S1533" s="3">
        <v>19</v>
      </c>
      <c r="T1533" s="54">
        <v>328</v>
      </c>
      <c r="U1533" s="54">
        <v>2023</v>
      </c>
      <c r="V1533" s="54">
        <v>6</v>
      </c>
      <c r="W1533" s="3">
        <v>225</v>
      </c>
      <c r="X1533" s="3">
        <v>2003</v>
      </c>
      <c r="Y1533" s="3">
        <v>1</v>
      </c>
      <c r="Z1533" s="54">
        <v>198</v>
      </c>
      <c r="AA1533" s="54">
        <v>2018</v>
      </c>
      <c r="AB1533" s="54">
        <v>1</v>
      </c>
      <c r="AC1533" s="3">
        <v>215</v>
      </c>
      <c r="AD1533" s="3">
        <v>2017</v>
      </c>
      <c r="AE1533" s="3">
        <v>27</v>
      </c>
      <c r="AF1533" s="54">
        <v>288</v>
      </c>
      <c r="AG1533" s="54">
        <v>2024</v>
      </c>
      <c r="AH1533" s="54">
        <v>30</v>
      </c>
      <c r="AI1533" s="3">
        <v>242</v>
      </c>
      <c r="AJ1533" s="3">
        <v>2017</v>
      </c>
      <c r="AK1533" s="3">
        <v>23</v>
      </c>
      <c r="AL1533" s="54">
        <v>264</v>
      </c>
      <c r="AM1533" s="54">
        <v>2020</v>
      </c>
      <c r="AN1533" s="54">
        <v>18</v>
      </c>
      <c r="AO1533" s="3">
        <v>288</v>
      </c>
      <c r="AP1533" s="3">
        <v>2024</v>
      </c>
      <c r="AQ1533" s="3">
        <v>22</v>
      </c>
    </row>
    <row r="1534" spans="1:43" x14ac:dyDescent="0.25">
      <c r="A1534" s="3">
        <v>54020020</v>
      </c>
      <c r="B1534" s="3" t="s">
        <v>4136</v>
      </c>
      <c r="C1534" s="3">
        <v>4.9556944439999997</v>
      </c>
      <c r="D1534" s="3">
        <v>-76.605555555999999</v>
      </c>
      <c r="E1534" s="3">
        <v>71</v>
      </c>
      <c r="F1534" s="3" t="s">
        <v>924</v>
      </c>
      <c r="G1534" s="3" t="s">
        <v>2553</v>
      </c>
      <c r="H1534" s="54">
        <v>258</v>
      </c>
      <c r="I1534" s="54">
        <v>1971</v>
      </c>
      <c r="J1534" s="54">
        <v>5</v>
      </c>
      <c r="K1534" s="3">
        <v>200</v>
      </c>
      <c r="L1534" s="3">
        <v>1975</v>
      </c>
      <c r="M1534" s="3">
        <v>3</v>
      </c>
      <c r="N1534" s="54">
        <v>205</v>
      </c>
      <c r="O1534" s="54">
        <v>1998</v>
      </c>
      <c r="P1534" s="54">
        <v>4</v>
      </c>
      <c r="Q1534" s="3">
        <v>193</v>
      </c>
      <c r="R1534" s="3">
        <v>2009</v>
      </c>
      <c r="S1534" s="3">
        <v>18</v>
      </c>
      <c r="T1534" s="54">
        <v>190</v>
      </c>
      <c r="U1534" s="54">
        <v>1972</v>
      </c>
      <c r="V1534" s="54">
        <v>31</v>
      </c>
      <c r="W1534" s="3">
        <v>180</v>
      </c>
      <c r="X1534" s="3">
        <v>1987</v>
      </c>
      <c r="Y1534" s="3">
        <v>27</v>
      </c>
      <c r="Z1534" s="54">
        <v>180</v>
      </c>
      <c r="AA1534" s="54">
        <v>1971</v>
      </c>
      <c r="AB1534" s="54">
        <v>25</v>
      </c>
      <c r="AC1534" s="3">
        <v>185</v>
      </c>
      <c r="AD1534" s="3">
        <v>1972</v>
      </c>
      <c r="AE1534" s="3">
        <v>30</v>
      </c>
      <c r="AF1534" s="54">
        <v>190</v>
      </c>
      <c r="AG1534" s="54">
        <v>1979</v>
      </c>
      <c r="AH1534" s="54">
        <v>12</v>
      </c>
      <c r="AI1534" s="3">
        <v>200</v>
      </c>
      <c r="AJ1534" s="3">
        <v>1984</v>
      </c>
      <c r="AK1534" s="3">
        <v>3</v>
      </c>
      <c r="AL1534" s="54">
        <v>254</v>
      </c>
      <c r="AM1534" s="54">
        <v>1983</v>
      </c>
      <c r="AN1534" s="54">
        <v>7</v>
      </c>
      <c r="AO1534" s="3">
        <v>270</v>
      </c>
      <c r="AP1534" s="3">
        <v>1970</v>
      </c>
      <c r="AQ1534" s="3">
        <v>3</v>
      </c>
    </row>
    <row r="1535" spans="1:43" x14ac:dyDescent="0.25">
      <c r="A1535" s="3">
        <v>54020040</v>
      </c>
      <c r="B1535" s="3" t="s">
        <v>4137</v>
      </c>
      <c r="C1535" s="3">
        <v>4.9038611110000003</v>
      </c>
      <c r="D1535" s="3">
        <v>-76.290833329999998</v>
      </c>
      <c r="E1535" s="3">
        <v>429</v>
      </c>
      <c r="F1535" s="3" t="s">
        <v>4138</v>
      </c>
      <c r="G1535" s="3" t="s">
        <v>2553</v>
      </c>
      <c r="H1535" s="54">
        <v>140</v>
      </c>
      <c r="I1535" s="54">
        <v>1997</v>
      </c>
      <c r="J1535" s="54">
        <v>25</v>
      </c>
      <c r="K1535" s="3">
        <v>140</v>
      </c>
      <c r="L1535" s="3">
        <v>2012</v>
      </c>
      <c r="M1535" s="3">
        <v>22</v>
      </c>
      <c r="N1535" s="54">
        <v>148</v>
      </c>
      <c r="O1535" s="54">
        <v>2019</v>
      </c>
      <c r="P1535" s="54">
        <v>28</v>
      </c>
      <c r="Q1535" s="3">
        <v>199</v>
      </c>
      <c r="R1535" s="3">
        <v>2005</v>
      </c>
      <c r="S1535" s="3">
        <v>10</v>
      </c>
      <c r="T1535" s="54">
        <v>139</v>
      </c>
      <c r="U1535" s="54">
        <v>1977</v>
      </c>
      <c r="V1535" s="54">
        <v>1</v>
      </c>
      <c r="W1535" s="3">
        <v>140</v>
      </c>
      <c r="X1535" s="3">
        <v>1974</v>
      </c>
      <c r="Y1535" s="3">
        <v>13</v>
      </c>
      <c r="Z1535" s="54">
        <v>130</v>
      </c>
      <c r="AA1535" s="54">
        <v>2022</v>
      </c>
      <c r="AB1535" s="54">
        <v>9</v>
      </c>
      <c r="AC1535" s="3">
        <v>147</v>
      </c>
      <c r="AD1535" s="3">
        <v>1972</v>
      </c>
      <c r="AE1535" s="3">
        <v>25</v>
      </c>
      <c r="AF1535" s="54">
        <v>139</v>
      </c>
      <c r="AG1535" s="54">
        <v>2003</v>
      </c>
      <c r="AH1535" s="54">
        <v>22</v>
      </c>
      <c r="AI1535" s="3">
        <v>140</v>
      </c>
      <c r="AJ1535" s="3">
        <v>2012</v>
      </c>
      <c r="AK1535" s="3">
        <v>19</v>
      </c>
      <c r="AL1535" s="54">
        <v>143</v>
      </c>
      <c r="AM1535" s="54">
        <v>2019</v>
      </c>
      <c r="AN1535" s="54">
        <v>15</v>
      </c>
      <c r="AO1535" s="3">
        <v>150</v>
      </c>
      <c r="AP1535" s="3">
        <v>2002</v>
      </c>
      <c r="AQ1535" s="3">
        <v>15</v>
      </c>
    </row>
    <row r="1536" spans="1:43" x14ac:dyDescent="0.25">
      <c r="A1536" s="3">
        <v>54020060</v>
      </c>
      <c r="B1536" s="3" t="s">
        <v>4139</v>
      </c>
      <c r="C1536" s="3">
        <v>5.0599999999999996</v>
      </c>
      <c r="D1536" s="3">
        <v>-76.650000000000006</v>
      </c>
      <c r="E1536" s="3">
        <v>61</v>
      </c>
      <c r="F1536" s="3" t="s">
        <v>934</v>
      </c>
      <c r="G1536" s="3" t="s">
        <v>2553</v>
      </c>
      <c r="H1536" s="54">
        <v>230</v>
      </c>
      <c r="I1536" s="54">
        <v>1987</v>
      </c>
      <c r="J1536" s="54">
        <v>10</v>
      </c>
      <c r="K1536" s="3">
        <v>168</v>
      </c>
      <c r="L1536" s="3">
        <v>1969</v>
      </c>
      <c r="M1536" s="3">
        <v>6</v>
      </c>
      <c r="N1536" s="54">
        <v>195</v>
      </c>
      <c r="O1536" s="54">
        <v>2022</v>
      </c>
      <c r="P1536" s="54">
        <v>21</v>
      </c>
      <c r="Q1536" s="3">
        <v>190</v>
      </c>
      <c r="R1536" s="3">
        <v>2022</v>
      </c>
      <c r="S1536" s="3">
        <v>10</v>
      </c>
      <c r="T1536" s="54">
        <v>200</v>
      </c>
      <c r="U1536" s="54">
        <v>1971</v>
      </c>
      <c r="V1536" s="54">
        <v>29</v>
      </c>
      <c r="W1536" s="3">
        <v>225</v>
      </c>
      <c r="X1536" s="3">
        <v>1996</v>
      </c>
      <c r="Y1536" s="3">
        <v>13</v>
      </c>
      <c r="Z1536" s="54">
        <v>165</v>
      </c>
      <c r="AA1536" s="54">
        <v>2021</v>
      </c>
      <c r="AB1536" s="54">
        <v>23</v>
      </c>
      <c r="AC1536" s="3">
        <v>231</v>
      </c>
      <c r="AD1536" s="3">
        <v>2024</v>
      </c>
      <c r="AE1536" s="3">
        <v>21</v>
      </c>
      <c r="AF1536" s="54">
        <v>150</v>
      </c>
      <c r="AG1536" s="54">
        <v>1969</v>
      </c>
      <c r="AH1536" s="54">
        <v>28</v>
      </c>
      <c r="AI1536" s="3">
        <v>250</v>
      </c>
      <c r="AJ1536" s="3">
        <v>1974</v>
      </c>
      <c r="AK1536" s="3">
        <v>3</v>
      </c>
      <c r="AL1536" s="54">
        <v>173</v>
      </c>
      <c r="AM1536" s="54">
        <v>1987</v>
      </c>
      <c r="AN1536" s="54">
        <v>3</v>
      </c>
      <c r="AO1536" s="3">
        <v>170</v>
      </c>
      <c r="AP1536" s="3">
        <v>1970</v>
      </c>
      <c r="AQ1536" s="3">
        <v>14</v>
      </c>
    </row>
    <row r="1537" spans="1:43" x14ac:dyDescent="0.25">
      <c r="A1537" s="3">
        <v>54020080</v>
      </c>
      <c r="B1537" s="3" t="s">
        <v>4140</v>
      </c>
      <c r="C1537" s="3">
        <v>4.932222222</v>
      </c>
      <c r="D1537" s="3">
        <v>-76.826944440000005</v>
      </c>
      <c r="E1537" s="3">
        <v>35</v>
      </c>
      <c r="F1537" s="3" t="s">
        <v>873</v>
      </c>
      <c r="G1537" s="3" t="s">
        <v>2553</v>
      </c>
      <c r="H1537" s="54">
        <v>171</v>
      </c>
      <c r="I1537" s="54">
        <v>1976</v>
      </c>
      <c r="J1537" s="54">
        <v>17</v>
      </c>
      <c r="K1537" s="3">
        <v>173</v>
      </c>
      <c r="L1537" s="3">
        <v>1976</v>
      </c>
      <c r="M1537" s="3">
        <v>4</v>
      </c>
      <c r="N1537" s="54">
        <v>219</v>
      </c>
      <c r="O1537" s="54">
        <v>1976</v>
      </c>
      <c r="P1537" s="54">
        <v>3</v>
      </c>
      <c r="Q1537" s="3">
        <v>190</v>
      </c>
      <c r="R1537" s="3">
        <v>1995</v>
      </c>
      <c r="S1537" s="3">
        <v>10</v>
      </c>
      <c r="T1537" s="54">
        <v>200</v>
      </c>
      <c r="U1537" s="54">
        <v>1988</v>
      </c>
      <c r="V1537" s="54">
        <v>19</v>
      </c>
      <c r="W1537" s="3">
        <v>161</v>
      </c>
      <c r="X1537" s="3">
        <v>1977</v>
      </c>
      <c r="Y1537" s="3">
        <v>10</v>
      </c>
      <c r="Z1537" s="54">
        <v>162</v>
      </c>
      <c r="AA1537" s="54">
        <v>1992</v>
      </c>
      <c r="AB1537" s="54">
        <v>20</v>
      </c>
      <c r="AC1537" s="3">
        <v>150</v>
      </c>
      <c r="AD1537" s="3">
        <v>1996</v>
      </c>
      <c r="AE1537" s="3">
        <v>31</v>
      </c>
      <c r="AF1537" s="54">
        <v>161</v>
      </c>
      <c r="AG1537" s="54">
        <v>1974</v>
      </c>
      <c r="AH1537" s="54">
        <v>19</v>
      </c>
      <c r="AI1537" s="3">
        <v>170</v>
      </c>
      <c r="AJ1537" s="3">
        <v>1986</v>
      </c>
      <c r="AK1537" s="3">
        <v>2</v>
      </c>
      <c r="AL1537" s="54">
        <v>230</v>
      </c>
      <c r="AM1537" s="54">
        <v>2002</v>
      </c>
      <c r="AN1537" s="54">
        <v>5</v>
      </c>
      <c r="AO1537" s="3">
        <v>226</v>
      </c>
      <c r="AP1537" s="3">
        <v>1974</v>
      </c>
      <c r="AQ1537" s="3">
        <v>27</v>
      </c>
    </row>
    <row r="1538" spans="1:43" x14ac:dyDescent="0.25">
      <c r="A1538" s="3">
        <v>54020090</v>
      </c>
      <c r="B1538" s="3" t="s">
        <v>4141</v>
      </c>
      <c r="C1538" s="3">
        <v>5.0735000000000001</v>
      </c>
      <c r="D1538" s="3">
        <v>-76.676666667000006</v>
      </c>
      <c r="E1538" s="3">
        <v>65</v>
      </c>
      <c r="F1538" s="3" t="s">
        <v>934</v>
      </c>
      <c r="G1538" s="3" t="s">
        <v>2553</v>
      </c>
      <c r="H1538" s="54">
        <v>149</v>
      </c>
      <c r="I1538" s="54">
        <v>2022</v>
      </c>
      <c r="J1538" s="54">
        <v>23</v>
      </c>
      <c r="K1538" s="3">
        <v>150</v>
      </c>
      <c r="L1538" s="3">
        <v>2014</v>
      </c>
      <c r="M1538" s="3">
        <v>18</v>
      </c>
      <c r="N1538" s="54">
        <v>150</v>
      </c>
      <c r="O1538" s="54">
        <v>2014</v>
      </c>
      <c r="P1538" s="54">
        <v>23</v>
      </c>
      <c r="Q1538" s="3">
        <v>150</v>
      </c>
      <c r="R1538" s="3">
        <v>2014</v>
      </c>
      <c r="S1538" s="3">
        <v>2</v>
      </c>
      <c r="T1538" s="54">
        <v>145</v>
      </c>
      <c r="U1538" s="54">
        <v>2015</v>
      </c>
      <c r="V1538" s="54">
        <v>17</v>
      </c>
      <c r="W1538" s="3">
        <v>140</v>
      </c>
      <c r="X1538" s="3">
        <v>2021</v>
      </c>
      <c r="Y1538" s="3">
        <v>4</v>
      </c>
      <c r="Z1538" s="54">
        <v>150</v>
      </c>
      <c r="AA1538" s="54">
        <v>2013</v>
      </c>
      <c r="AB1538" s="54">
        <v>3</v>
      </c>
      <c r="AC1538" s="3">
        <v>150</v>
      </c>
      <c r="AD1538" s="3">
        <v>2013</v>
      </c>
      <c r="AE1538" s="3">
        <v>18</v>
      </c>
      <c r="AF1538" s="54">
        <v>199</v>
      </c>
      <c r="AG1538" s="54">
        <v>2016</v>
      </c>
      <c r="AH1538" s="54">
        <v>25</v>
      </c>
      <c r="AI1538" s="3">
        <v>141</v>
      </c>
      <c r="AJ1538" s="3">
        <v>2019</v>
      </c>
      <c r="AK1538" s="3">
        <v>20</v>
      </c>
      <c r="AL1538" s="54">
        <v>137</v>
      </c>
      <c r="AM1538" s="54">
        <v>2021</v>
      </c>
      <c r="AN1538" s="54">
        <v>30</v>
      </c>
      <c r="AO1538" s="3">
        <v>138</v>
      </c>
      <c r="AP1538" s="3">
        <v>2011</v>
      </c>
      <c r="AQ1538" s="3">
        <v>9</v>
      </c>
    </row>
    <row r="1539" spans="1:43" x14ac:dyDescent="0.25">
      <c r="A1539" s="3">
        <v>54025010</v>
      </c>
      <c r="B1539" s="3" t="s">
        <v>4142</v>
      </c>
      <c r="C1539" s="3">
        <v>4.8980833329999998</v>
      </c>
      <c r="D1539" s="3">
        <v>-76.676666667000006</v>
      </c>
      <c r="E1539" s="3">
        <v>1115</v>
      </c>
      <c r="F1539" s="3" t="s">
        <v>924</v>
      </c>
      <c r="G1539" s="3" t="s">
        <v>2553</v>
      </c>
      <c r="H1539" s="54">
        <v>121.2</v>
      </c>
      <c r="I1539" s="54">
        <v>2017</v>
      </c>
      <c r="J1539" s="54">
        <v>20</v>
      </c>
      <c r="K1539" s="3">
        <v>108.3</v>
      </c>
      <c r="L1539" s="3">
        <v>2003</v>
      </c>
      <c r="M1539" s="3">
        <v>25</v>
      </c>
      <c r="N1539" s="54">
        <v>139.19999999999999</v>
      </c>
      <c r="O1539" s="54">
        <v>1976</v>
      </c>
      <c r="P1539" s="54">
        <v>3</v>
      </c>
      <c r="Q1539" s="3">
        <v>123</v>
      </c>
      <c r="R1539" s="3">
        <v>1977</v>
      </c>
      <c r="S1539" s="3">
        <v>27</v>
      </c>
      <c r="T1539" s="54">
        <v>124.5</v>
      </c>
      <c r="U1539" s="54">
        <v>2023</v>
      </c>
      <c r="V1539" s="54">
        <v>29</v>
      </c>
      <c r="W1539" s="3">
        <v>120.4</v>
      </c>
      <c r="X1539" s="3">
        <v>2021</v>
      </c>
      <c r="Y1539" s="3">
        <v>11</v>
      </c>
      <c r="Z1539" s="54">
        <v>121</v>
      </c>
      <c r="AA1539" s="54">
        <v>2018</v>
      </c>
      <c r="AB1539" s="54">
        <v>1</v>
      </c>
      <c r="AC1539" s="3">
        <v>100.2</v>
      </c>
      <c r="AD1539" s="3">
        <v>2017</v>
      </c>
      <c r="AE1539" s="3">
        <v>19</v>
      </c>
      <c r="AF1539" s="54">
        <v>126.2</v>
      </c>
      <c r="AG1539" s="54">
        <v>2022</v>
      </c>
      <c r="AH1539" s="54">
        <v>17</v>
      </c>
      <c r="AI1539" s="3">
        <v>138</v>
      </c>
      <c r="AJ1539" s="3">
        <v>1990</v>
      </c>
      <c r="AK1539" s="3">
        <v>1</v>
      </c>
      <c r="AL1539" s="54">
        <v>128.19999999999999</v>
      </c>
      <c r="AM1539" s="54">
        <v>2020</v>
      </c>
      <c r="AN1539" s="54">
        <v>5</v>
      </c>
      <c r="AO1539" s="3">
        <v>121.5</v>
      </c>
      <c r="AP1539" s="3">
        <v>2019</v>
      </c>
      <c r="AQ1539" s="3">
        <v>21</v>
      </c>
    </row>
    <row r="1540" spans="1:43" x14ac:dyDescent="0.25">
      <c r="A1540" s="3">
        <v>54030010</v>
      </c>
      <c r="B1540" s="3" t="s">
        <v>4143</v>
      </c>
      <c r="C1540" s="3">
        <v>4.5728333330000002</v>
      </c>
      <c r="D1540" s="3">
        <v>-76.201666666999998</v>
      </c>
      <c r="E1540" s="3">
        <v>1689</v>
      </c>
      <c r="F1540" s="3" t="s">
        <v>2413</v>
      </c>
      <c r="G1540" s="3" t="s">
        <v>864</v>
      </c>
      <c r="H1540" s="54">
        <v>75</v>
      </c>
      <c r="I1540" s="54">
        <v>1990</v>
      </c>
      <c r="J1540" s="54">
        <v>5</v>
      </c>
      <c r="K1540" s="3">
        <v>120</v>
      </c>
      <c r="L1540" s="3">
        <v>2010</v>
      </c>
      <c r="M1540" s="3">
        <v>9</v>
      </c>
      <c r="N1540" s="54">
        <v>71</v>
      </c>
      <c r="O1540" s="54">
        <v>1990</v>
      </c>
      <c r="P1540" s="54">
        <v>20</v>
      </c>
      <c r="Q1540" s="3">
        <v>62</v>
      </c>
      <c r="R1540" s="3">
        <v>2022</v>
      </c>
      <c r="S1540" s="3">
        <v>18</v>
      </c>
      <c r="T1540" s="54">
        <v>72</v>
      </c>
      <c r="U1540" s="54">
        <v>1990</v>
      </c>
      <c r="V1540" s="54">
        <v>31</v>
      </c>
      <c r="W1540" s="3">
        <v>85</v>
      </c>
      <c r="X1540" s="3">
        <v>1991</v>
      </c>
      <c r="Y1540" s="3">
        <v>24</v>
      </c>
      <c r="Z1540" s="54">
        <v>50</v>
      </c>
      <c r="AA1540" s="54">
        <v>1976</v>
      </c>
      <c r="AB1540" s="54">
        <v>10</v>
      </c>
      <c r="AC1540" s="3">
        <v>73</v>
      </c>
      <c r="AD1540" s="3">
        <v>1989</v>
      </c>
      <c r="AE1540" s="3">
        <v>10</v>
      </c>
      <c r="AF1540" s="54">
        <v>68</v>
      </c>
      <c r="AG1540" s="54">
        <v>1997</v>
      </c>
      <c r="AH1540" s="54">
        <v>5</v>
      </c>
      <c r="AI1540" s="3">
        <v>98</v>
      </c>
      <c r="AJ1540" s="3">
        <v>1994</v>
      </c>
      <c r="AK1540" s="3">
        <v>16</v>
      </c>
      <c r="AL1540" s="54">
        <v>83</v>
      </c>
      <c r="AM1540" s="54">
        <v>1989</v>
      </c>
      <c r="AN1540" s="54">
        <v>17</v>
      </c>
      <c r="AO1540" s="3">
        <v>85</v>
      </c>
      <c r="AP1540" s="3">
        <v>1982</v>
      </c>
      <c r="AQ1540" s="3">
        <v>23</v>
      </c>
    </row>
    <row r="1541" spans="1:43" x14ac:dyDescent="0.25">
      <c r="A1541" s="3">
        <v>54030020</v>
      </c>
      <c r="B1541" s="3" t="s">
        <v>4144</v>
      </c>
      <c r="C1541" s="3">
        <v>4.3569166670000001</v>
      </c>
      <c r="D1541" s="3">
        <v>-76.353416670000001</v>
      </c>
      <c r="E1541" s="3">
        <v>1179</v>
      </c>
      <c r="F1541" s="3" t="s">
        <v>35</v>
      </c>
      <c r="G1541" s="3" t="s">
        <v>864</v>
      </c>
      <c r="H1541" s="54">
        <v>57</v>
      </c>
      <c r="I1541" s="54">
        <v>2014</v>
      </c>
      <c r="J1541" s="54">
        <v>6</v>
      </c>
      <c r="K1541" s="3">
        <v>77</v>
      </c>
      <c r="L1541" s="3">
        <v>2013</v>
      </c>
      <c r="M1541" s="3">
        <v>1</v>
      </c>
      <c r="N1541" s="54">
        <v>76</v>
      </c>
      <c r="O1541" s="54">
        <v>2013</v>
      </c>
      <c r="P1541" s="54">
        <v>14</v>
      </c>
      <c r="Q1541" s="3">
        <v>151</v>
      </c>
      <c r="R1541" s="3">
        <v>1977</v>
      </c>
      <c r="S1541" s="3">
        <v>23</v>
      </c>
      <c r="T1541" s="54">
        <v>57</v>
      </c>
      <c r="U1541" s="54">
        <v>2011</v>
      </c>
      <c r="V1541" s="54">
        <v>12</v>
      </c>
      <c r="W1541" s="3">
        <v>59</v>
      </c>
      <c r="X1541" s="3">
        <v>2003</v>
      </c>
      <c r="Y1541" s="3">
        <v>10</v>
      </c>
      <c r="Z1541" s="54">
        <v>44</v>
      </c>
      <c r="AA1541" s="54">
        <v>2010</v>
      </c>
      <c r="AB1541" s="54">
        <v>5</v>
      </c>
      <c r="AC1541" s="3">
        <v>52</v>
      </c>
      <c r="AD1541" s="3">
        <v>2005</v>
      </c>
      <c r="AE1541" s="3">
        <v>23</v>
      </c>
      <c r="AF1541" s="54">
        <v>46</v>
      </c>
      <c r="AG1541" s="54">
        <v>2019</v>
      </c>
      <c r="AH1541" s="54">
        <v>24</v>
      </c>
      <c r="AI1541" s="3">
        <v>72</v>
      </c>
      <c r="AJ1541" s="3">
        <v>1986</v>
      </c>
      <c r="AK1541" s="3">
        <v>1</v>
      </c>
      <c r="AL1541" s="54">
        <v>72</v>
      </c>
      <c r="AM1541" s="54">
        <v>2017</v>
      </c>
      <c r="AN1541" s="54">
        <v>17</v>
      </c>
      <c r="AO1541" s="3">
        <v>70</v>
      </c>
      <c r="AP1541" s="3">
        <v>1979</v>
      </c>
      <c r="AQ1541" s="3">
        <v>14</v>
      </c>
    </row>
    <row r="1542" spans="1:43" x14ac:dyDescent="0.25">
      <c r="A1542" s="3">
        <v>54030030</v>
      </c>
      <c r="B1542" s="3" t="s">
        <v>4145</v>
      </c>
      <c r="C1542" s="3">
        <v>4.4957222220000004</v>
      </c>
      <c r="D1542" s="3">
        <v>-76.352222220000002</v>
      </c>
      <c r="E1542" s="3">
        <v>1196</v>
      </c>
      <c r="F1542" s="3" t="s">
        <v>2374</v>
      </c>
      <c r="G1542" s="3" t="s">
        <v>864</v>
      </c>
      <c r="H1542" s="54">
        <v>64</v>
      </c>
      <c r="I1542" s="54">
        <v>2005</v>
      </c>
      <c r="J1542" s="54">
        <v>14</v>
      </c>
      <c r="K1542" s="3">
        <v>70</v>
      </c>
      <c r="L1542" s="3">
        <v>1982</v>
      </c>
      <c r="M1542" s="3">
        <v>16</v>
      </c>
      <c r="N1542" s="54">
        <v>103</v>
      </c>
      <c r="O1542" s="54">
        <v>1976</v>
      </c>
      <c r="P1542" s="54">
        <v>2</v>
      </c>
      <c r="Q1542" s="3">
        <v>85</v>
      </c>
      <c r="R1542" s="3">
        <v>1985</v>
      </c>
      <c r="S1542" s="3">
        <v>2</v>
      </c>
      <c r="T1542" s="54">
        <v>86</v>
      </c>
      <c r="U1542" s="54">
        <v>1966</v>
      </c>
      <c r="V1542" s="54">
        <v>10</v>
      </c>
      <c r="W1542" s="3">
        <v>77</v>
      </c>
      <c r="X1542" s="3">
        <v>2009</v>
      </c>
      <c r="Y1542" s="3">
        <v>7</v>
      </c>
      <c r="Z1542" s="54">
        <v>119</v>
      </c>
      <c r="AA1542" s="54">
        <v>1975</v>
      </c>
      <c r="AB1542" s="54">
        <v>8</v>
      </c>
      <c r="AC1542" s="3">
        <v>65</v>
      </c>
      <c r="AD1542" s="3">
        <v>1977</v>
      </c>
      <c r="AE1542" s="3">
        <v>12</v>
      </c>
      <c r="AF1542" s="54">
        <v>97</v>
      </c>
      <c r="AG1542" s="54">
        <v>1967</v>
      </c>
      <c r="AH1542" s="54">
        <v>30</v>
      </c>
      <c r="AI1542" s="3">
        <v>113</v>
      </c>
      <c r="AJ1542" s="3">
        <v>2013</v>
      </c>
      <c r="AK1542" s="3">
        <v>16</v>
      </c>
      <c r="AL1542" s="54">
        <v>100</v>
      </c>
      <c r="AM1542" s="54">
        <v>1985</v>
      </c>
      <c r="AN1542" s="54">
        <v>13</v>
      </c>
      <c r="AO1542" s="3">
        <v>133</v>
      </c>
      <c r="AP1542" s="3">
        <v>2003</v>
      </c>
      <c r="AQ1542" s="3">
        <v>2</v>
      </c>
    </row>
    <row r="1543" spans="1:43" x14ac:dyDescent="0.25">
      <c r="A1543" s="3">
        <v>54050010</v>
      </c>
      <c r="B1543" s="3" t="s">
        <v>4146</v>
      </c>
      <c r="C1543" s="3">
        <v>4.7166666670000001</v>
      </c>
      <c r="D1543" s="3">
        <v>-76.916666667000001</v>
      </c>
      <c r="E1543" s="3">
        <v>18</v>
      </c>
      <c r="F1543" s="3" t="s">
        <v>954</v>
      </c>
      <c r="G1543" s="3" t="s">
        <v>2553</v>
      </c>
      <c r="H1543" s="54">
        <v>85</v>
      </c>
      <c r="I1543" s="54">
        <v>1971</v>
      </c>
      <c r="J1543" s="54">
        <v>6</v>
      </c>
      <c r="K1543" s="3">
        <v>145</v>
      </c>
      <c r="L1543" s="3">
        <v>1971</v>
      </c>
      <c r="M1543" s="3">
        <v>16</v>
      </c>
      <c r="N1543" s="54">
        <v>150</v>
      </c>
      <c r="O1543" s="54">
        <v>1971</v>
      </c>
      <c r="P1543" s="54">
        <v>21</v>
      </c>
      <c r="Q1543" s="3">
        <v>105</v>
      </c>
      <c r="R1543" s="3">
        <v>1969</v>
      </c>
      <c r="S1543" s="3">
        <v>11</v>
      </c>
      <c r="T1543" s="54">
        <v>177</v>
      </c>
      <c r="U1543" s="54">
        <v>1972</v>
      </c>
      <c r="V1543" s="54">
        <v>1</v>
      </c>
      <c r="W1543" s="3">
        <v>135</v>
      </c>
      <c r="X1543" s="3">
        <v>1969</v>
      </c>
      <c r="Y1543" s="3">
        <v>17</v>
      </c>
      <c r="Z1543" s="54">
        <v>125</v>
      </c>
      <c r="AA1543" s="54">
        <v>1971</v>
      </c>
      <c r="AB1543" s="54">
        <v>9</v>
      </c>
      <c r="AC1543" s="3">
        <v>146</v>
      </c>
      <c r="AD1543" s="3">
        <v>1972</v>
      </c>
      <c r="AE1543" s="3">
        <v>30</v>
      </c>
      <c r="AF1543" s="54">
        <v>150</v>
      </c>
      <c r="AG1543" s="54">
        <v>1969</v>
      </c>
      <c r="AH1543" s="54">
        <v>13</v>
      </c>
      <c r="AI1543" s="3">
        <v>145</v>
      </c>
      <c r="AJ1543" s="3">
        <v>1972</v>
      </c>
      <c r="AK1543" s="3">
        <v>17</v>
      </c>
      <c r="AL1543" s="54">
        <v>147</v>
      </c>
      <c r="AM1543" s="54">
        <v>1971</v>
      </c>
      <c r="AN1543" s="54">
        <v>18</v>
      </c>
      <c r="AO1543" s="3">
        <v>165</v>
      </c>
      <c r="AP1543" s="3">
        <v>1969</v>
      </c>
      <c r="AQ1543" s="3">
        <v>20</v>
      </c>
    </row>
    <row r="1544" spans="1:43" x14ac:dyDescent="0.25">
      <c r="A1544" s="3">
        <v>54070030</v>
      </c>
      <c r="B1544" s="3" t="s">
        <v>4147</v>
      </c>
      <c r="C1544" s="3">
        <v>4.1692222220000001</v>
      </c>
      <c r="D1544" s="3">
        <v>-77.205722219999998</v>
      </c>
      <c r="E1544" s="3">
        <v>13</v>
      </c>
      <c r="F1544" s="3" t="s">
        <v>882</v>
      </c>
      <c r="G1544" s="3" t="s">
        <v>864</v>
      </c>
      <c r="H1544" s="54">
        <v>184</v>
      </c>
      <c r="I1544" s="54">
        <v>1982</v>
      </c>
      <c r="J1544" s="54">
        <v>23</v>
      </c>
      <c r="K1544" s="3">
        <v>241</v>
      </c>
      <c r="L1544" s="3">
        <v>1982</v>
      </c>
      <c r="M1544" s="3">
        <v>25</v>
      </c>
      <c r="N1544" s="54">
        <v>235</v>
      </c>
      <c r="O1544" s="54">
        <v>1981</v>
      </c>
      <c r="P1544" s="54">
        <v>5</v>
      </c>
      <c r="Q1544" s="3">
        <v>242</v>
      </c>
      <c r="R1544" s="3">
        <v>1980</v>
      </c>
      <c r="S1544" s="3">
        <v>25</v>
      </c>
      <c r="T1544" s="54">
        <v>265</v>
      </c>
      <c r="U1544" s="54">
        <v>1980</v>
      </c>
      <c r="V1544" s="54">
        <v>21</v>
      </c>
      <c r="W1544" s="3">
        <v>274</v>
      </c>
      <c r="X1544" s="3">
        <v>1980</v>
      </c>
      <c r="Y1544" s="3">
        <v>19</v>
      </c>
      <c r="Z1544" s="54">
        <v>272</v>
      </c>
      <c r="AA1544" s="54">
        <v>2009</v>
      </c>
      <c r="AB1544" s="54">
        <v>19</v>
      </c>
      <c r="AC1544" s="3">
        <v>246.8</v>
      </c>
      <c r="AD1544" s="3">
        <v>2005</v>
      </c>
      <c r="AE1544" s="3">
        <v>20</v>
      </c>
      <c r="AF1544" s="54">
        <v>187</v>
      </c>
      <c r="AG1544" s="54">
        <v>1976</v>
      </c>
      <c r="AH1544" s="54">
        <v>15</v>
      </c>
      <c r="AI1544" s="3">
        <v>306</v>
      </c>
      <c r="AJ1544" s="3">
        <v>1975</v>
      </c>
      <c r="AK1544" s="3">
        <v>25</v>
      </c>
      <c r="AL1544" s="54">
        <v>255</v>
      </c>
      <c r="AM1544" s="54">
        <v>1981</v>
      </c>
      <c r="AN1544" s="54">
        <v>23</v>
      </c>
      <c r="AO1544" s="3">
        <v>201</v>
      </c>
      <c r="AP1544" s="3">
        <v>2005</v>
      </c>
      <c r="AQ1544" s="3">
        <v>16</v>
      </c>
    </row>
    <row r="1545" spans="1:43" x14ac:dyDescent="0.25">
      <c r="A1545" s="3">
        <v>54075020</v>
      </c>
      <c r="B1545" s="3" t="s">
        <v>4148</v>
      </c>
      <c r="C1545" s="3">
        <v>3.953555556</v>
      </c>
      <c r="D1545" s="3">
        <v>-76.990444440000005</v>
      </c>
      <c r="E1545" s="3">
        <v>66</v>
      </c>
      <c r="F1545" s="3" t="s">
        <v>882</v>
      </c>
      <c r="G1545" s="3" t="s">
        <v>864</v>
      </c>
      <c r="H1545" s="54">
        <v>195</v>
      </c>
      <c r="I1545" s="54">
        <v>2002</v>
      </c>
      <c r="J1545" s="54">
        <v>29</v>
      </c>
      <c r="K1545" s="3">
        <v>187.5</v>
      </c>
      <c r="L1545" s="3">
        <v>1988</v>
      </c>
      <c r="M1545" s="3">
        <v>8</v>
      </c>
      <c r="N1545" s="54">
        <v>187</v>
      </c>
      <c r="O1545" s="54">
        <v>1992</v>
      </c>
      <c r="P1545" s="54">
        <v>3</v>
      </c>
      <c r="Q1545" s="3">
        <v>230.1</v>
      </c>
      <c r="R1545" s="3">
        <v>1948</v>
      </c>
      <c r="S1545" s="3">
        <v>4</v>
      </c>
      <c r="T1545" s="54">
        <v>230.7</v>
      </c>
      <c r="U1545" s="54">
        <v>1981</v>
      </c>
      <c r="V1545" s="54">
        <v>22</v>
      </c>
      <c r="W1545" s="3">
        <v>210</v>
      </c>
      <c r="X1545" s="3">
        <v>2017</v>
      </c>
      <c r="Y1545" s="3">
        <v>27</v>
      </c>
      <c r="Z1545" s="54">
        <v>210.1</v>
      </c>
      <c r="AA1545" s="54">
        <v>1978</v>
      </c>
      <c r="AB1545" s="54">
        <v>7</v>
      </c>
      <c r="AC1545" s="3">
        <v>168</v>
      </c>
      <c r="AD1545" s="3">
        <v>1975</v>
      </c>
      <c r="AE1545" s="3">
        <v>18</v>
      </c>
      <c r="AF1545" s="54">
        <v>177.2</v>
      </c>
      <c r="AG1545" s="54">
        <v>1987</v>
      </c>
      <c r="AH1545" s="54">
        <v>13</v>
      </c>
      <c r="AI1545" s="3">
        <v>202.9</v>
      </c>
      <c r="AJ1545" s="3">
        <v>1975</v>
      </c>
      <c r="AK1545" s="3">
        <v>29</v>
      </c>
      <c r="AL1545" s="54">
        <v>213.3</v>
      </c>
      <c r="AM1545" s="54">
        <v>1980</v>
      </c>
      <c r="AN1545" s="54">
        <v>4</v>
      </c>
      <c r="AO1545" s="3">
        <v>190</v>
      </c>
      <c r="AP1545" s="3">
        <v>2000</v>
      </c>
      <c r="AQ1545" s="3">
        <v>13</v>
      </c>
    </row>
    <row r="1546" spans="1:43" x14ac:dyDescent="0.25">
      <c r="A1546" s="3">
        <v>54075040</v>
      </c>
      <c r="B1546" s="3" t="s">
        <v>4149</v>
      </c>
      <c r="C1546" s="3">
        <v>4.2225000000000001</v>
      </c>
      <c r="D1546" s="3">
        <v>-77.27633333</v>
      </c>
      <c r="E1546" s="3">
        <v>14</v>
      </c>
      <c r="F1546" s="3" t="s">
        <v>882</v>
      </c>
      <c r="G1546" s="3" t="s">
        <v>864</v>
      </c>
      <c r="H1546" s="54">
        <v>151.69999999999999</v>
      </c>
      <c r="I1546" s="54">
        <v>1970</v>
      </c>
      <c r="J1546" s="54">
        <v>6</v>
      </c>
      <c r="K1546" s="3">
        <v>166.9</v>
      </c>
      <c r="L1546" s="3">
        <v>1987</v>
      </c>
      <c r="M1546" s="3">
        <v>28</v>
      </c>
      <c r="N1546" s="54">
        <v>152</v>
      </c>
      <c r="O1546" s="54">
        <v>2015</v>
      </c>
      <c r="P1546" s="54">
        <v>14</v>
      </c>
      <c r="Q1546" s="3">
        <v>244.4</v>
      </c>
      <c r="R1546" s="3">
        <v>1981</v>
      </c>
      <c r="S1546" s="3">
        <v>27</v>
      </c>
      <c r="T1546" s="54">
        <v>205.2</v>
      </c>
      <c r="U1546" s="54">
        <v>1981</v>
      </c>
      <c r="V1546" s="54">
        <v>21</v>
      </c>
      <c r="W1546" s="3">
        <v>223.8</v>
      </c>
      <c r="X1546" s="3">
        <v>1971</v>
      </c>
      <c r="Y1546" s="3">
        <v>4</v>
      </c>
      <c r="Z1546" s="54">
        <v>203.8</v>
      </c>
      <c r="AA1546" s="54">
        <v>1987</v>
      </c>
      <c r="AB1546" s="54">
        <v>16</v>
      </c>
      <c r="AC1546" s="3">
        <v>200.3</v>
      </c>
      <c r="AD1546" s="3">
        <v>1994</v>
      </c>
      <c r="AE1546" s="3">
        <v>7</v>
      </c>
      <c r="AF1546" s="54">
        <v>245.6</v>
      </c>
      <c r="AG1546" s="54">
        <v>1973</v>
      </c>
      <c r="AH1546" s="54">
        <v>27</v>
      </c>
      <c r="AI1546" s="3">
        <v>264</v>
      </c>
      <c r="AJ1546" s="3">
        <v>1972</v>
      </c>
      <c r="AK1546" s="3">
        <v>8</v>
      </c>
      <c r="AL1546" s="54">
        <v>219.7</v>
      </c>
      <c r="AM1546" s="54">
        <v>1977</v>
      </c>
      <c r="AN1546" s="54">
        <v>12</v>
      </c>
      <c r="AO1546" s="3">
        <v>188.5</v>
      </c>
      <c r="AP1546" s="3">
        <v>2009</v>
      </c>
      <c r="AQ1546" s="3">
        <v>11</v>
      </c>
    </row>
    <row r="1547" spans="1:43" x14ac:dyDescent="0.25">
      <c r="A1547" s="3">
        <v>54077010</v>
      </c>
      <c r="B1547" s="3" t="s">
        <v>4150</v>
      </c>
      <c r="C1547" s="3">
        <v>4.0694999999999997</v>
      </c>
      <c r="D1547" s="3">
        <v>-77.084361110000003</v>
      </c>
      <c r="E1547" s="3">
        <v>22</v>
      </c>
      <c r="F1547" s="3" t="s">
        <v>882</v>
      </c>
      <c r="G1547" s="3" t="s">
        <v>864</v>
      </c>
      <c r="H1547" s="54">
        <v>145</v>
      </c>
      <c r="I1547" s="54">
        <v>1976</v>
      </c>
      <c r="J1547" s="54">
        <v>25</v>
      </c>
      <c r="K1547" s="3">
        <v>135</v>
      </c>
      <c r="L1547" s="3">
        <v>2009</v>
      </c>
      <c r="M1547" s="3">
        <v>1</v>
      </c>
      <c r="N1547" s="54">
        <v>143</v>
      </c>
      <c r="O1547" s="54">
        <v>1974</v>
      </c>
      <c r="P1547" s="54">
        <v>6</v>
      </c>
      <c r="Q1547" s="3">
        <v>140</v>
      </c>
      <c r="R1547" s="3">
        <v>1979</v>
      </c>
      <c r="S1547" s="3">
        <v>2</v>
      </c>
      <c r="T1547" s="54">
        <v>214</v>
      </c>
      <c r="U1547" s="54">
        <v>2021</v>
      </c>
      <c r="V1547" s="54">
        <v>25</v>
      </c>
      <c r="W1547" s="3">
        <v>192</v>
      </c>
      <c r="X1547" s="3">
        <v>2018</v>
      </c>
      <c r="Y1547" s="3">
        <v>9</v>
      </c>
      <c r="Z1547" s="54">
        <v>190</v>
      </c>
      <c r="AA1547" s="54">
        <v>1977</v>
      </c>
      <c r="AB1547" s="54">
        <v>30</v>
      </c>
      <c r="AC1547" s="3">
        <v>185</v>
      </c>
      <c r="AD1547" s="3">
        <v>2019</v>
      </c>
      <c r="AE1547" s="3">
        <v>5</v>
      </c>
      <c r="AF1547" s="54">
        <v>187</v>
      </c>
      <c r="AG1547" s="54">
        <v>1983</v>
      </c>
      <c r="AH1547" s="54">
        <v>2</v>
      </c>
      <c r="AI1547" s="3">
        <v>180</v>
      </c>
      <c r="AJ1547" s="3">
        <v>1984</v>
      </c>
      <c r="AK1547" s="3">
        <v>28</v>
      </c>
      <c r="AL1547" s="54">
        <v>228</v>
      </c>
      <c r="AM1547" s="54">
        <v>2024</v>
      </c>
      <c r="AN1547" s="54">
        <v>1</v>
      </c>
      <c r="AO1547" s="3">
        <v>176</v>
      </c>
      <c r="AP1547" s="3">
        <v>1983</v>
      </c>
      <c r="AQ1547" s="3">
        <v>16</v>
      </c>
    </row>
    <row r="1548" spans="1:43" x14ac:dyDescent="0.25">
      <c r="A1548" s="3">
        <v>54085010</v>
      </c>
      <c r="B1548" s="3" t="s">
        <v>4151</v>
      </c>
      <c r="C1548" s="3">
        <v>4.6881944439999996</v>
      </c>
      <c r="D1548" s="3">
        <v>-76.934250000000006</v>
      </c>
      <c r="E1548" s="3">
        <v>28</v>
      </c>
      <c r="F1548" s="3" t="s">
        <v>873</v>
      </c>
      <c r="G1548" s="3" t="s">
        <v>2553</v>
      </c>
      <c r="H1548" s="54">
        <v>135</v>
      </c>
      <c r="I1548" s="54">
        <v>2008</v>
      </c>
      <c r="J1548" s="54">
        <v>8</v>
      </c>
      <c r="K1548" s="3">
        <v>117</v>
      </c>
      <c r="L1548" s="3">
        <v>1981</v>
      </c>
      <c r="M1548" s="3">
        <v>3</v>
      </c>
      <c r="N1548" s="54">
        <v>162.80000000000001</v>
      </c>
      <c r="O1548" s="54">
        <v>1986</v>
      </c>
      <c r="P1548" s="54">
        <v>25</v>
      </c>
      <c r="Q1548" s="3">
        <v>141.30000000000001</v>
      </c>
      <c r="R1548" s="3">
        <v>2007</v>
      </c>
      <c r="S1548" s="3">
        <v>1</v>
      </c>
      <c r="T1548" s="54">
        <v>193</v>
      </c>
      <c r="U1548" s="54">
        <v>1987</v>
      </c>
      <c r="V1548" s="54">
        <v>11</v>
      </c>
      <c r="W1548" s="3">
        <v>157.1</v>
      </c>
      <c r="X1548" s="3">
        <v>1980</v>
      </c>
      <c r="Y1548" s="3">
        <v>28</v>
      </c>
      <c r="Z1548" s="54">
        <v>208.6</v>
      </c>
      <c r="AA1548" s="54">
        <v>2011</v>
      </c>
      <c r="AB1548" s="54">
        <v>27</v>
      </c>
      <c r="AC1548" s="3">
        <v>163.5</v>
      </c>
      <c r="AD1548" s="3">
        <v>1990</v>
      </c>
      <c r="AE1548" s="3">
        <v>1</v>
      </c>
      <c r="AF1548" s="54">
        <v>166</v>
      </c>
      <c r="AG1548" s="54">
        <v>2016</v>
      </c>
      <c r="AH1548" s="54">
        <v>3</v>
      </c>
      <c r="AI1548" s="3">
        <v>179.9</v>
      </c>
      <c r="AJ1548" s="3">
        <v>1980</v>
      </c>
      <c r="AK1548" s="3">
        <v>14</v>
      </c>
      <c r="AL1548" s="54">
        <v>151</v>
      </c>
      <c r="AM1548" s="54">
        <v>2016</v>
      </c>
      <c r="AN1548" s="54">
        <v>18</v>
      </c>
      <c r="AO1548" s="3">
        <v>164.2</v>
      </c>
      <c r="AP1548" s="3">
        <v>1998</v>
      </c>
      <c r="AQ1548" s="3">
        <v>5</v>
      </c>
    </row>
    <row r="1549" spans="1:43" x14ac:dyDescent="0.25">
      <c r="A1549" s="3">
        <v>54090010</v>
      </c>
      <c r="B1549" s="3" t="s">
        <v>4152</v>
      </c>
      <c r="C1549" s="3">
        <v>4.1626111110000004</v>
      </c>
      <c r="D1549" s="3">
        <v>-77.13555556</v>
      </c>
      <c r="E1549" s="3">
        <v>15</v>
      </c>
      <c r="F1549" s="3" t="s">
        <v>4153</v>
      </c>
      <c r="G1549" s="3" t="s">
        <v>2553</v>
      </c>
      <c r="H1549" s="54">
        <v>163</v>
      </c>
      <c r="I1549" s="54">
        <v>1985</v>
      </c>
      <c r="J1549" s="54">
        <v>1</v>
      </c>
      <c r="K1549" s="3">
        <v>188</v>
      </c>
      <c r="L1549" s="3">
        <v>1977</v>
      </c>
      <c r="M1549" s="3">
        <v>10</v>
      </c>
      <c r="N1549" s="54">
        <v>216</v>
      </c>
      <c r="O1549" s="54">
        <v>1977</v>
      </c>
      <c r="P1549" s="54">
        <v>31</v>
      </c>
      <c r="Q1549" s="3">
        <v>236</v>
      </c>
      <c r="R1549" s="3">
        <v>1977</v>
      </c>
      <c r="S1549" s="3">
        <v>26</v>
      </c>
      <c r="T1549" s="54">
        <v>168</v>
      </c>
      <c r="U1549" s="54">
        <v>1984</v>
      </c>
      <c r="V1549" s="54">
        <v>21</v>
      </c>
      <c r="W1549" s="3">
        <v>180</v>
      </c>
      <c r="X1549" s="3">
        <v>2014</v>
      </c>
      <c r="Y1549" s="3">
        <v>23</v>
      </c>
      <c r="Z1549" s="54">
        <v>171</v>
      </c>
      <c r="AA1549" s="54">
        <v>1984</v>
      </c>
      <c r="AB1549" s="54">
        <v>27</v>
      </c>
      <c r="AC1549" s="3">
        <v>241</v>
      </c>
      <c r="AD1549" s="3">
        <v>2005</v>
      </c>
      <c r="AE1549" s="3">
        <v>21</v>
      </c>
      <c r="AF1549" s="54">
        <v>227</v>
      </c>
      <c r="AG1549" s="54">
        <v>1967</v>
      </c>
      <c r="AH1549" s="54">
        <v>14</v>
      </c>
      <c r="AI1549" s="3">
        <v>200</v>
      </c>
      <c r="AJ1549" s="3">
        <v>1976</v>
      </c>
      <c r="AK1549" s="3">
        <v>28</v>
      </c>
      <c r="AL1549" s="54">
        <v>257</v>
      </c>
      <c r="AM1549" s="54">
        <v>1976</v>
      </c>
      <c r="AN1549" s="54">
        <v>2</v>
      </c>
      <c r="AO1549" s="3">
        <v>180</v>
      </c>
      <c r="AP1549" s="3">
        <v>1992</v>
      </c>
      <c r="AQ1549" s="3">
        <v>30</v>
      </c>
    </row>
    <row r="1550" spans="1:43" x14ac:dyDescent="0.25">
      <c r="A1550" s="3">
        <v>55010020</v>
      </c>
      <c r="B1550" s="3" t="s">
        <v>4154</v>
      </c>
      <c r="C1550" s="3">
        <v>5.118416667</v>
      </c>
      <c r="D1550" s="3">
        <v>-76.824722219999998</v>
      </c>
      <c r="E1550" s="3">
        <v>53</v>
      </c>
      <c r="F1550" s="3" t="s">
        <v>954</v>
      </c>
      <c r="G1550" s="3" t="s">
        <v>2553</v>
      </c>
      <c r="H1550" s="54">
        <v>150</v>
      </c>
      <c r="I1550" s="54">
        <v>1984</v>
      </c>
      <c r="J1550" s="54">
        <v>2</v>
      </c>
      <c r="K1550" s="3">
        <v>195</v>
      </c>
      <c r="L1550" s="3">
        <v>2011</v>
      </c>
      <c r="M1550" s="3">
        <v>18</v>
      </c>
      <c r="N1550" s="54">
        <v>155</v>
      </c>
      <c r="O1550" s="54">
        <v>2024</v>
      </c>
      <c r="P1550" s="54">
        <v>8</v>
      </c>
      <c r="Q1550" s="3">
        <v>150</v>
      </c>
      <c r="R1550" s="3">
        <v>1993</v>
      </c>
      <c r="S1550" s="3">
        <v>25</v>
      </c>
      <c r="T1550" s="54">
        <v>150</v>
      </c>
      <c r="U1550" s="54">
        <v>1984</v>
      </c>
      <c r="V1550" s="54">
        <v>31</v>
      </c>
      <c r="W1550" s="3">
        <v>185</v>
      </c>
      <c r="X1550" s="3">
        <v>1974</v>
      </c>
      <c r="Y1550" s="3">
        <v>20</v>
      </c>
      <c r="Z1550" s="54">
        <v>280</v>
      </c>
      <c r="AA1550" s="54">
        <v>2004</v>
      </c>
      <c r="AB1550" s="54">
        <v>13</v>
      </c>
      <c r="AC1550" s="3">
        <v>155</v>
      </c>
      <c r="AD1550" s="3">
        <v>1978</v>
      </c>
      <c r="AE1550" s="3">
        <v>3</v>
      </c>
      <c r="AF1550" s="54">
        <v>160</v>
      </c>
      <c r="AG1550" s="54">
        <v>1987</v>
      </c>
      <c r="AH1550" s="54">
        <v>24</v>
      </c>
      <c r="AI1550" s="3">
        <v>140</v>
      </c>
      <c r="AJ1550" s="3">
        <v>2010</v>
      </c>
      <c r="AK1550" s="3">
        <v>3</v>
      </c>
      <c r="AL1550" s="54">
        <v>174</v>
      </c>
      <c r="AM1550" s="54">
        <v>1979</v>
      </c>
      <c r="AN1550" s="54">
        <v>6</v>
      </c>
      <c r="AO1550" s="3">
        <v>150</v>
      </c>
      <c r="AP1550" s="3">
        <v>2012</v>
      </c>
      <c r="AQ1550" s="3">
        <v>1</v>
      </c>
    </row>
    <row r="1551" spans="1:43" x14ac:dyDescent="0.25">
      <c r="A1551" s="3">
        <v>56010030</v>
      </c>
      <c r="B1551" s="3" t="s">
        <v>4155</v>
      </c>
      <c r="C1551" s="3">
        <v>6.7065555559999996</v>
      </c>
      <c r="D1551" s="3">
        <v>-77.490611110000003</v>
      </c>
      <c r="E1551" s="3">
        <v>2</v>
      </c>
      <c r="F1551" s="3" t="s">
        <v>1692</v>
      </c>
      <c r="G1551" s="3" t="s">
        <v>2553</v>
      </c>
      <c r="H1551" s="54">
        <v>168</v>
      </c>
      <c r="I1551" s="54">
        <v>1999</v>
      </c>
      <c r="J1551" s="54">
        <v>23</v>
      </c>
      <c r="K1551" s="3">
        <v>151</v>
      </c>
      <c r="L1551" s="3">
        <v>2021</v>
      </c>
      <c r="M1551" s="3">
        <v>28</v>
      </c>
      <c r="N1551" s="54">
        <v>141</v>
      </c>
      <c r="O1551" s="54">
        <v>2020</v>
      </c>
      <c r="P1551" s="54">
        <v>31</v>
      </c>
      <c r="Q1551" s="3">
        <v>244</v>
      </c>
      <c r="R1551" s="3">
        <v>2024</v>
      </c>
      <c r="S1551" s="3">
        <v>27</v>
      </c>
      <c r="T1551" s="54">
        <v>235</v>
      </c>
      <c r="U1551" s="54">
        <v>2007</v>
      </c>
      <c r="V1551" s="54">
        <v>24</v>
      </c>
      <c r="W1551" s="3">
        <v>258</v>
      </c>
      <c r="X1551" s="3">
        <v>2016</v>
      </c>
      <c r="Y1551" s="3">
        <v>2</v>
      </c>
      <c r="Z1551" s="54">
        <v>335</v>
      </c>
      <c r="AA1551" s="54">
        <v>2001</v>
      </c>
      <c r="AB1551" s="54">
        <v>18</v>
      </c>
      <c r="AC1551" s="3">
        <v>240</v>
      </c>
      <c r="AD1551" s="3">
        <v>2007</v>
      </c>
      <c r="AE1551" s="3">
        <v>12</v>
      </c>
      <c r="AF1551" s="54">
        <v>198</v>
      </c>
      <c r="AG1551" s="54">
        <v>2007</v>
      </c>
      <c r="AH1551" s="54">
        <v>28</v>
      </c>
      <c r="AI1551" s="3">
        <v>286</v>
      </c>
      <c r="AJ1551" s="3">
        <v>1998</v>
      </c>
      <c r="AK1551" s="3">
        <v>22</v>
      </c>
      <c r="AL1551" s="54">
        <v>307</v>
      </c>
      <c r="AM1551" s="54">
        <v>2024</v>
      </c>
      <c r="AN1551" s="54">
        <v>7</v>
      </c>
      <c r="AO1551" s="3">
        <v>308</v>
      </c>
      <c r="AP1551" s="3">
        <v>2008</v>
      </c>
      <c r="AQ1551" s="3">
        <v>10</v>
      </c>
    </row>
    <row r="1552" spans="1:43" x14ac:dyDescent="0.25">
      <c r="A1552" s="3">
        <v>56010050</v>
      </c>
      <c r="B1552" s="3" t="s">
        <v>4156</v>
      </c>
      <c r="C1552" s="3">
        <v>5.5957777780000004</v>
      </c>
      <c r="D1552" s="3">
        <v>-77.475611110000003</v>
      </c>
      <c r="E1552" s="3">
        <v>20</v>
      </c>
      <c r="F1552" s="3" t="s">
        <v>4157</v>
      </c>
      <c r="G1552" s="3" t="s">
        <v>2553</v>
      </c>
      <c r="H1552" s="54">
        <v>150.80000000000001</v>
      </c>
      <c r="I1552" s="54">
        <v>2011</v>
      </c>
      <c r="J1552" s="54">
        <v>3</v>
      </c>
      <c r="K1552" s="3">
        <v>128</v>
      </c>
      <c r="L1552" s="3">
        <v>2012</v>
      </c>
      <c r="M1552" s="3">
        <v>9</v>
      </c>
      <c r="N1552" s="54">
        <v>140</v>
      </c>
      <c r="O1552" s="54">
        <v>2018</v>
      </c>
      <c r="P1552" s="54">
        <v>11</v>
      </c>
      <c r="Q1552" s="3">
        <v>145</v>
      </c>
      <c r="R1552" s="3">
        <v>2021</v>
      </c>
      <c r="S1552" s="3">
        <v>15</v>
      </c>
      <c r="T1552" s="54">
        <v>175</v>
      </c>
      <c r="U1552" s="54">
        <v>2010</v>
      </c>
      <c r="V1552" s="54">
        <v>19</v>
      </c>
      <c r="W1552" s="3">
        <v>137</v>
      </c>
      <c r="X1552" s="3">
        <v>2020</v>
      </c>
      <c r="Y1552" s="3">
        <v>29</v>
      </c>
      <c r="Z1552" s="54">
        <v>265.60000000000002</v>
      </c>
      <c r="AA1552" s="54">
        <v>2011</v>
      </c>
      <c r="AB1552" s="54">
        <v>27</v>
      </c>
      <c r="AC1552" s="3">
        <v>142</v>
      </c>
      <c r="AD1552" s="3">
        <v>2010</v>
      </c>
      <c r="AE1552" s="3">
        <v>11</v>
      </c>
      <c r="AF1552" s="54">
        <v>138</v>
      </c>
      <c r="AG1552" s="54">
        <v>2016</v>
      </c>
      <c r="AH1552" s="54">
        <v>4</v>
      </c>
      <c r="AI1552" s="3">
        <v>150</v>
      </c>
      <c r="AJ1552" s="3">
        <v>2010</v>
      </c>
      <c r="AK1552" s="3">
        <v>31</v>
      </c>
      <c r="AL1552" s="54">
        <v>199.1</v>
      </c>
      <c r="AM1552" s="54">
        <v>2011</v>
      </c>
      <c r="AN1552" s="54">
        <v>28</v>
      </c>
      <c r="AO1552" s="3">
        <v>159.19999999999999</v>
      </c>
      <c r="AP1552" s="3">
        <v>2010</v>
      </c>
      <c r="AQ1552" s="3">
        <v>8</v>
      </c>
    </row>
    <row r="1553" spans="1:43" x14ac:dyDescent="0.25">
      <c r="A1553" s="3">
        <v>1501500196</v>
      </c>
      <c r="B1553" s="3" t="s">
        <v>4158</v>
      </c>
      <c r="C1553" s="3">
        <v>11.078688889</v>
      </c>
      <c r="D1553" s="3">
        <v>-74.040611111000004</v>
      </c>
      <c r="E1553" s="3">
        <v>1550</v>
      </c>
      <c r="F1553" s="3" t="s">
        <v>33</v>
      </c>
      <c r="G1553" s="3" t="s">
        <v>32</v>
      </c>
      <c r="H1553" s="54">
        <v>73.5</v>
      </c>
      <c r="I1553" s="54">
        <v>2025</v>
      </c>
      <c r="J1553" s="54">
        <v>3</v>
      </c>
      <c r="K1553" s="3">
        <v>29.5</v>
      </c>
      <c r="L1553" s="3">
        <v>2024</v>
      </c>
      <c r="M1553" s="3">
        <v>6</v>
      </c>
      <c r="N1553" s="54">
        <v>33.4</v>
      </c>
      <c r="O1553" s="54">
        <v>2025</v>
      </c>
      <c r="P1553" s="54">
        <v>17</v>
      </c>
      <c r="Q1553" s="3">
        <v>125.4</v>
      </c>
      <c r="R1553" s="3">
        <v>2025</v>
      </c>
      <c r="S1553" s="3">
        <v>20</v>
      </c>
      <c r="T1553" s="54">
        <v>94.8</v>
      </c>
      <c r="U1553" s="54">
        <v>2021</v>
      </c>
      <c r="V1553" s="54">
        <v>7</v>
      </c>
      <c r="W1553" s="3">
        <v>99.2</v>
      </c>
      <c r="X1553" s="3">
        <v>2025</v>
      </c>
      <c r="Y1553" s="3">
        <v>21</v>
      </c>
      <c r="Z1553" s="54">
        <v>90.5</v>
      </c>
      <c r="AA1553" s="54">
        <v>2024</v>
      </c>
      <c r="AB1553" s="54">
        <v>19</v>
      </c>
      <c r="AC1553" s="3">
        <v>81.5</v>
      </c>
      <c r="AD1553" s="3">
        <v>2025</v>
      </c>
      <c r="AE1553" s="3">
        <v>30</v>
      </c>
      <c r="AF1553" s="54">
        <v>72.8</v>
      </c>
      <c r="AG1553" s="54">
        <v>2024</v>
      </c>
      <c r="AH1553" s="54">
        <v>3</v>
      </c>
      <c r="AI1553" s="3">
        <v>78.099999999999994</v>
      </c>
      <c r="AJ1553" s="3">
        <v>2021</v>
      </c>
      <c r="AK1553" s="3">
        <v>3</v>
      </c>
      <c r="AL1553" s="54">
        <v>100.2</v>
      </c>
      <c r="AM1553" s="54">
        <v>2025</v>
      </c>
      <c r="AN1553" s="54">
        <v>26</v>
      </c>
      <c r="AO1553" s="3">
        <v>36.299999999999997</v>
      </c>
      <c r="AP1553" s="3">
        <v>2025</v>
      </c>
      <c r="AQ1553" s="3">
        <v>31</v>
      </c>
    </row>
    <row r="1554" spans="1:43" x14ac:dyDescent="0.25">
      <c r="A1554" s="3">
        <v>1506000111</v>
      </c>
      <c r="B1554" s="3" t="s">
        <v>4159</v>
      </c>
      <c r="C1554" s="3">
        <v>11.1317</v>
      </c>
      <c r="D1554" s="3">
        <v>-72.478216666999998</v>
      </c>
      <c r="E1554" s="3">
        <v>207</v>
      </c>
      <c r="F1554" s="3" t="s">
        <v>439</v>
      </c>
      <c r="G1554" s="3" t="s">
        <v>41</v>
      </c>
      <c r="H1554" s="54">
        <v>42</v>
      </c>
      <c r="I1554" s="54">
        <v>2023</v>
      </c>
      <c r="J1554" s="54">
        <v>3</v>
      </c>
      <c r="K1554" s="3">
        <v>39</v>
      </c>
      <c r="L1554" s="3">
        <v>2024</v>
      </c>
      <c r="M1554" s="3">
        <v>7</v>
      </c>
      <c r="N1554" s="54">
        <v>21</v>
      </c>
      <c r="O1554" s="54">
        <v>2023</v>
      </c>
      <c r="P1554" s="54">
        <v>9</v>
      </c>
      <c r="Q1554" s="3">
        <v>87</v>
      </c>
      <c r="R1554" s="3">
        <v>2023</v>
      </c>
      <c r="S1554" s="3">
        <v>21</v>
      </c>
      <c r="T1554" s="54">
        <v>80</v>
      </c>
      <c r="U1554" s="54">
        <v>2020</v>
      </c>
      <c r="V1554" s="54">
        <v>30</v>
      </c>
      <c r="W1554" s="3">
        <v>80</v>
      </c>
      <c r="X1554" s="3">
        <v>2022</v>
      </c>
      <c r="Y1554" s="3">
        <v>25</v>
      </c>
      <c r="Z1554" s="54">
        <v>95</v>
      </c>
      <c r="AA1554" s="54">
        <v>2020</v>
      </c>
      <c r="AB1554" s="54">
        <v>26</v>
      </c>
      <c r="AC1554" s="3">
        <v>155</v>
      </c>
      <c r="AD1554" s="3">
        <v>2022</v>
      </c>
      <c r="AE1554" s="3">
        <v>20</v>
      </c>
      <c r="AF1554" s="54">
        <v>142</v>
      </c>
      <c r="AG1554" s="54">
        <v>2022</v>
      </c>
      <c r="AH1554" s="54">
        <v>3</v>
      </c>
      <c r="AI1554" s="3">
        <v>128</v>
      </c>
      <c r="AJ1554" s="3">
        <v>2019</v>
      </c>
      <c r="AK1554" s="3">
        <v>2</v>
      </c>
      <c r="AL1554" s="54">
        <v>92</v>
      </c>
      <c r="AM1554" s="54">
        <v>2018</v>
      </c>
      <c r="AN1554" s="54">
        <v>5</v>
      </c>
      <c r="AO1554" s="3">
        <v>50</v>
      </c>
      <c r="AP1554" s="3">
        <v>2023</v>
      </c>
      <c r="AQ1554" s="3">
        <v>29</v>
      </c>
    </row>
    <row r="1555" spans="1:43" x14ac:dyDescent="0.25">
      <c r="A1555" s="3">
        <v>1506500197</v>
      </c>
      <c r="B1555" s="3" t="s">
        <v>4160</v>
      </c>
      <c r="C1555" s="3">
        <v>10.885186110999999</v>
      </c>
      <c r="D1555" s="3">
        <v>-72.858675000000005</v>
      </c>
      <c r="E1555" s="3">
        <v>180</v>
      </c>
      <c r="F1555" s="3" t="s">
        <v>499</v>
      </c>
      <c r="G1555" s="3" t="s">
        <v>41</v>
      </c>
      <c r="H1555" s="54">
        <v>52.9</v>
      </c>
      <c r="I1555" s="54">
        <v>2025</v>
      </c>
      <c r="J1555" s="54">
        <v>3</v>
      </c>
      <c r="K1555" s="3">
        <v>28.1</v>
      </c>
      <c r="L1555" s="3">
        <v>2024</v>
      </c>
      <c r="M1555" s="3">
        <v>5</v>
      </c>
      <c r="N1555" s="54">
        <v>56</v>
      </c>
      <c r="O1555" s="54">
        <v>2022</v>
      </c>
      <c r="P1555" s="54">
        <v>26</v>
      </c>
      <c r="Q1555" s="3">
        <v>44.2</v>
      </c>
      <c r="R1555" s="3">
        <v>2022</v>
      </c>
      <c r="S1555" s="3">
        <v>20</v>
      </c>
      <c r="T1555" s="54">
        <v>124.5</v>
      </c>
      <c r="U1555" s="54">
        <v>2025</v>
      </c>
      <c r="V1555" s="54">
        <v>7</v>
      </c>
      <c r="W1555" s="3">
        <v>199.3</v>
      </c>
      <c r="X1555" s="3">
        <v>2025</v>
      </c>
      <c r="Y1555" s="3">
        <v>13</v>
      </c>
      <c r="Z1555" s="54">
        <v>114</v>
      </c>
      <c r="AA1555" s="54">
        <v>2023</v>
      </c>
      <c r="AB1555" s="54">
        <v>26</v>
      </c>
      <c r="AC1555" s="3">
        <v>70.8</v>
      </c>
      <c r="AD1555" s="3">
        <v>2022</v>
      </c>
      <c r="AE1555" s="3">
        <v>22</v>
      </c>
      <c r="AF1555" s="54">
        <v>79.8</v>
      </c>
      <c r="AG1555" s="54">
        <v>2024</v>
      </c>
      <c r="AH1555" s="54">
        <v>22</v>
      </c>
      <c r="AI1555" s="3">
        <v>122</v>
      </c>
      <c r="AJ1555" s="3">
        <v>2021</v>
      </c>
      <c r="AK1555" s="3">
        <v>28</v>
      </c>
      <c r="AL1555" s="54">
        <v>65.2</v>
      </c>
      <c r="AM1555" s="54">
        <v>2024</v>
      </c>
      <c r="AN1555" s="54">
        <v>2</v>
      </c>
      <c r="AO1555" s="3">
        <v>9.8000000000000007</v>
      </c>
      <c r="AP1555" s="3">
        <v>2020</v>
      </c>
      <c r="AQ1555" s="3">
        <v>1</v>
      </c>
    </row>
    <row r="1556" spans="1:43" x14ac:dyDescent="0.25">
      <c r="A1556" s="3">
        <v>2120500135</v>
      </c>
      <c r="B1556" s="3" t="s">
        <v>4161</v>
      </c>
      <c r="C1556" s="3">
        <v>4.8541400000000001</v>
      </c>
      <c r="D1556" s="3">
        <v>-74.032690000000002</v>
      </c>
      <c r="E1556" s="3">
        <v>2548</v>
      </c>
      <c r="F1556" s="3" t="s">
        <v>1114</v>
      </c>
      <c r="G1556" s="3" t="s">
        <v>293</v>
      </c>
      <c r="H1556" s="54">
        <v>21.5</v>
      </c>
      <c r="I1556" s="54">
        <v>2022</v>
      </c>
      <c r="J1556" s="54">
        <v>22</v>
      </c>
      <c r="K1556" s="3">
        <v>28</v>
      </c>
      <c r="L1556" s="3">
        <v>2022</v>
      </c>
      <c r="M1556" s="3">
        <v>24</v>
      </c>
      <c r="N1556" s="54">
        <v>24</v>
      </c>
      <c r="O1556" s="54">
        <v>2021</v>
      </c>
      <c r="P1556" s="54">
        <v>2</v>
      </c>
      <c r="Q1556" s="3">
        <v>23</v>
      </c>
      <c r="R1556" s="3">
        <v>2022</v>
      </c>
      <c r="S1556" s="3">
        <v>3</v>
      </c>
      <c r="T1556" s="54">
        <v>28</v>
      </c>
      <c r="U1556" s="54">
        <v>2022</v>
      </c>
      <c r="V1556" s="54">
        <v>11</v>
      </c>
      <c r="W1556" s="3">
        <v>24.6</v>
      </c>
      <c r="X1556" s="3">
        <v>2021</v>
      </c>
      <c r="Y1556" s="3">
        <v>14</v>
      </c>
      <c r="Z1556" s="54">
        <v>21</v>
      </c>
      <c r="AA1556" s="54">
        <v>2021</v>
      </c>
      <c r="AB1556" s="54">
        <v>22</v>
      </c>
      <c r="AC1556" s="3">
        <v>25</v>
      </c>
      <c r="AD1556" s="3">
        <v>2021</v>
      </c>
      <c r="AE1556" s="3">
        <v>8</v>
      </c>
      <c r="AF1556" s="54">
        <v>34</v>
      </c>
      <c r="AG1556" s="54">
        <v>2021</v>
      </c>
      <c r="AH1556" s="54">
        <v>9</v>
      </c>
      <c r="AI1556" s="3">
        <v>25</v>
      </c>
      <c r="AJ1556" s="3">
        <v>2021</v>
      </c>
      <c r="AK1556" s="3">
        <v>10</v>
      </c>
      <c r="AL1556" s="54">
        <v>23.5</v>
      </c>
      <c r="AM1556" s="54">
        <v>2021</v>
      </c>
      <c r="AN1556" s="54">
        <v>2</v>
      </c>
      <c r="AO1556" s="3">
        <v>21</v>
      </c>
      <c r="AP1556" s="3">
        <v>2021</v>
      </c>
      <c r="AQ1556" s="3">
        <v>27</v>
      </c>
    </row>
    <row r="1557" spans="1:43" x14ac:dyDescent="0.25">
      <c r="A1557" s="3">
        <v>2125500032</v>
      </c>
      <c r="B1557" s="3" t="s">
        <v>4162</v>
      </c>
      <c r="C1557" s="3">
        <v>5.1700520000000001</v>
      </c>
      <c r="D1557" s="3">
        <v>-74.890866000000003</v>
      </c>
      <c r="E1557" s="3">
        <v>437</v>
      </c>
      <c r="F1557" s="3" t="s">
        <v>1021</v>
      </c>
      <c r="G1557" s="3" t="s">
        <v>71</v>
      </c>
      <c r="H1557" s="54">
        <v>127</v>
      </c>
      <c r="I1557" s="54">
        <v>2021</v>
      </c>
      <c r="J1557" s="54">
        <v>22</v>
      </c>
      <c r="K1557" s="3">
        <v>130</v>
      </c>
      <c r="L1557" s="3">
        <v>2019</v>
      </c>
      <c r="M1557" s="3">
        <v>19</v>
      </c>
      <c r="N1557" s="54">
        <v>96.2</v>
      </c>
      <c r="O1557" s="54">
        <v>2024</v>
      </c>
      <c r="P1557" s="54">
        <v>7</v>
      </c>
      <c r="Q1557" s="3">
        <v>102</v>
      </c>
      <c r="R1557" s="3">
        <v>2018</v>
      </c>
      <c r="S1557" s="3">
        <v>2</v>
      </c>
      <c r="T1557" s="54">
        <v>89</v>
      </c>
      <c r="U1557" s="54">
        <v>2019</v>
      </c>
      <c r="V1557" s="54">
        <v>31</v>
      </c>
      <c r="W1557" s="3">
        <v>106</v>
      </c>
      <c r="X1557" s="3">
        <v>2025</v>
      </c>
      <c r="Y1557" s="3">
        <v>13</v>
      </c>
      <c r="Z1557" s="54">
        <v>60.6</v>
      </c>
      <c r="AA1557" s="54">
        <v>2020</v>
      </c>
      <c r="AB1557" s="54">
        <v>6</v>
      </c>
      <c r="AC1557" s="3">
        <v>95.4</v>
      </c>
      <c r="AD1557" s="3">
        <v>2021</v>
      </c>
      <c r="AE1557" s="3">
        <v>18</v>
      </c>
      <c r="AF1557" s="54">
        <v>109.5</v>
      </c>
      <c r="AG1557" s="54">
        <v>2023</v>
      </c>
      <c r="AH1557" s="54">
        <v>23</v>
      </c>
      <c r="AI1557" s="3">
        <v>86.6</v>
      </c>
      <c r="AJ1557" s="3">
        <v>2025</v>
      </c>
      <c r="AK1557" s="3">
        <v>17</v>
      </c>
      <c r="AL1557" s="54">
        <v>79.5</v>
      </c>
      <c r="AM1557" s="54">
        <v>2021</v>
      </c>
      <c r="AN1557" s="54">
        <v>3</v>
      </c>
      <c r="AO1557" s="3">
        <v>120</v>
      </c>
      <c r="AP1557" s="3">
        <v>2018</v>
      </c>
      <c r="AQ1557" s="3">
        <v>4</v>
      </c>
    </row>
    <row r="1558" spans="1:43" x14ac:dyDescent="0.25">
      <c r="A1558" s="3">
        <v>2403500041</v>
      </c>
      <c r="B1558" s="3" t="s">
        <v>4163</v>
      </c>
      <c r="C1558" s="3">
        <v>5.7875500000000004</v>
      </c>
      <c r="D1558" s="3">
        <v>-73.051550000000006</v>
      </c>
      <c r="E1558" s="3">
        <v>2492</v>
      </c>
      <c r="F1558" s="3" t="s">
        <v>505</v>
      </c>
      <c r="G1558" s="3" t="s">
        <v>504</v>
      </c>
      <c r="H1558" s="54">
        <v>24.6</v>
      </c>
      <c r="I1558" s="54">
        <v>2023</v>
      </c>
      <c r="J1558" s="54">
        <v>17</v>
      </c>
      <c r="K1558" s="3">
        <v>40</v>
      </c>
      <c r="L1558" s="3">
        <v>2011</v>
      </c>
      <c r="M1558" s="3">
        <v>16</v>
      </c>
      <c r="N1558" s="54">
        <v>59.1</v>
      </c>
      <c r="O1558" s="54">
        <v>2018</v>
      </c>
      <c r="P1558" s="54">
        <v>23</v>
      </c>
      <c r="Q1558" s="3">
        <v>97.9</v>
      </c>
      <c r="R1558" s="3">
        <v>2010</v>
      </c>
      <c r="S1558" s="3">
        <v>14</v>
      </c>
      <c r="T1558" s="54">
        <v>38.299999999999997</v>
      </c>
      <c r="U1558" s="54">
        <v>2025</v>
      </c>
      <c r="V1558" s="54">
        <v>19</v>
      </c>
      <c r="W1558" s="3">
        <v>30.5</v>
      </c>
      <c r="X1558" s="3">
        <v>2021</v>
      </c>
      <c r="Y1558" s="3">
        <v>11</v>
      </c>
      <c r="Z1558" s="54">
        <v>27.2</v>
      </c>
      <c r="AA1558" s="54">
        <v>2010</v>
      </c>
      <c r="AB1558" s="54">
        <v>5</v>
      </c>
      <c r="AC1558" s="3">
        <v>27.6</v>
      </c>
      <c r="AD1558" s="3">
        <v>2017</v>
      </c>
      <c r="AE1558" s="3">
        <v>19</v>
      </c>
      <c r="AF1558" s="54">
        <v>34</v>
      </c>
      <c r="AG1558" s="54">
        <v>2022</v>
      </c>
      <c r="AH1558" s="54">
        <v>30</v>
      </c>
      <c r="AI1558" s="3">
        <v>155.5</v>
      </c>
      <c r="AJ1558" s="3">
        <v>2011</v>
      </c>
      <c r="AK1558" s="3">
        <v>1</v>
      </c>
      <c r="AL1558" s="54">
        <v>42.3</v>
      </c>
      <c r="AM1558" s="54">
        <v>2018</v>
      </c>
      <c r="AN1558" s="54">
        <v>24</v>
      </c>
      <c r="AO1558" s="3">
        <v>24.2</v>
      </c>
      <c r="AP1558" s="3">
        <v>2008</v>
      </c>
      <c r="AQ1558" s="3">
        <v>10</v>
      </c>
    </row>
    <row r="1559" spans="1:43" x14ac:dyDescent="0.25">
      <c r="A1559" s="3">
        <v>2502500007</v>
      </c>
      <c r="B1559" s="3" t="s">
        <v>4164</v>
      </c>
      <c r="C1559" s="3">
        <v>8.1159111110000008</v>
      </c>
      <c r="D1559" s="3">
        <v>-75.413399999999996</v>
      </c>
      <c r="E1559" s="3">
        <v>72</v>
      </c>
      <c r="F1559" s="3" t="s">
        <v>295</v>
      </c>
      <c r="G1559" s="3" t="s">
        <v>2612</v>
      </c>
      <c r="H1559" s="54">
        <v>41.3</v>
      </c>
      <c r="I1559" s="54">
        <v>2018</v>
      </c>
      <c r="J1559" s="54">
        <v>3</v>
      </c>
      <c r="K1559" s="3">
        <v>22.5</v>
      </c>
      <c r="L1559" s="3">
        <v>2018</v>
      </c>
      <c r="M1559" s="3">
        <v>23</v>
      </c>
      <c r="N1559" s="54">
        <v>37.200000000000003</v>
      </c>
      <c r="O1559" s="54">
        <v>2021</v>
      </c>
      <c r="P1559" s="54">
        <v>16</v>
      </c>
      <c r="Q1559" s="3">
        <v>99.2</v>
      </c>
      <c r="R1559" s="3">
        <v>2019</v>
      </c>
      <c r="S1559" s="3">
        <v>15</v>
      </c>
      <c r="T1559" s="54">
        <v>80.099999999999994</v>
      </c>
      <c r="U1559" s="54">
        <v>2019</v>
      </c>
      <c r="V1559" s="54">
        <v>22</v>
      </c>
      <c r="W1559" s="3">
        <v>81.5</v>
      </c>
      <c r="X1559" s="3">
        <v>2019</v>
      </c>
      <c r="Y1559" s="3">
        <v>6</v>
      </c>
      <c r="Z1559" s="54">
        <v>130</v>
      </c>
      <c r="AA1559" s="54">
        <v>2024</v>
      </c>
      <c r="AB1559" s="54">
        <v>8</v>
      </c>
      <c r="AC1559" s="3">
        <v>114.5</v>
      </c>
      <c r="AD1559" s="3">
        <v>2022</v>
      </c>
      <c r="AE1559" s="3">
        <v>12</v>
      </c>
      <c r="AF1559" s="54">
        <v>60.2</v>
      </c>
      <c r="AG1559" s="54">
        <v>2024</v>
      </c>
      <c r="AH1559" s="54">
        <v>27</v>
      </c>
      <c r="AI1559" s="3">
        <v>114</v>
      </c>
      <c r="AJ1559" s="3">
        <v>2023</v>
      </c>
      <c r="AK1559" s="3">
        <v>23</v>
      </c>
      <c r="AL1559" s="54">
        <v>86.4</v>
      </c>
      <c r="AM1559" s="54">
        <v>2021</v>
      </c>
      <c r="AN1559" s="54">
        <v>1</v>
      </c>
      <c r="AO1559" s="3">
        <v>68.8</v>
      </c>
      <c r="AP1559" s="3">
        <v>2017</v>
      </c>
      <c r="AQ1559" s="3">
        <v>4</v>
      </c>
    </row>
    <row r="1560" spans="1:43" x14ac:dyDescent="0.25">
      <c r="A1560" s="3">
        <v>2620500209</v>
      </c>
      <c r="B1560" s="3" t="s">
        <v>4165</v>
      </c>
      <c r="C1560" s="3">
        <v>6.1616666670000004</v>
      </c>
      <c r="D1560" s="3">
        <v>-75.775805555999995</v>
      </c>
      <c r="E1560" s="3">
        <v>1880</v>
      </c>
      <c r="F1560" s="3" t="s">
        <v>69</v>
      </c>
      <c r="G1560" s="3" t="s">
        <v>58</v>
      </c>
      <c r="H1560" s="54">
        <v>19.2</v>
      </c>
      <c r="I1560" s="54">
        <v>2025</v>
      </c>
      <c r="J1560" s="54">
        <v>4</v>
      </c>
      <c r="K1560" s="3">
        <v>58.9</v>
      </c>
      <c r="L1560" s="3">
        <v>2025</v>
      </c>
      <c r="M1560" s="3">
        <v>15</v>
      </c>
      <c r="N1560" s="54">
        <v>55.7</v>
      </c>
      <c r="O1560" s="54">
        <v>2025</v>
      </c>
      <c r="P1560" s="54">
        <v>17</v>
      </c>
      <c r="Q1560" s="3">
        <v>89.5</v>
      </c>
      <c r="R1560" s="3">
        <v>2025</v>
      </c>
      <c r="S1560" s="3">
        <v>9</v>
      </c>
      <c r="T1560" s="54">
        <v>77.400000000000006</v>
      </c>
      <c r="U1560" s="54">
        <v>2025</v>
      </c>
      <c r="V1560" s="54">
        <v>16</v>
      </c>
      <c r="W1560" s="3">
        <v>110.3</v>
      </c>
      <c r="X1560" s="3">
        <v>2024</v>
      </c>
      <c r="Y1560" s="3">
        <v>22</v>
      </c>
      <c r="Z1560" s="54">
        <v>14.7</v>
      </c>
      <c r="AA1560" s="54">
        <v>2024</v>
      </c>
      <c r="AB1560" s="54">
        <v>31</v>
      </c>
      <c r="AC1560" s="3">
        <v>72.599999999999994</v>
      </c>
      <c r="AD1560" s="3">
        <v>2025</v>
      </c>
      <c r="AE1560" s="3">
        <v>20</v>
      </c>
      <c r="AF1560" s="54">
        <v>60.2</v>
      </c>
      <c r="AG1560" s="54">
        <v>2024</v>
      </c>
      <c r="AH1560" s="54">
        <v>4</v>
      </c>
      <c r="AI1560" s="3">
        <v>33.1</v>
      </c>
      <c r="AJ1560" s="3">
        <v>2024</v>
      </c>
      <c r="AK1560" s="3">
        <v>20</v>
      </c>
      <c r="AL1560" s="54">
        <v>28.9</v>
      </c>
      <c r="AM1560" s="54">
        <v>2024</v>
      </c>
      <c r="AN1560" s="54">
        <v>10</v>
      </c>
      <c r="AO1560" s="3">
        <v>22.9</v>
      </c>
      <c r="AP1560" s="3">
        <v>2024</v>
      </c>
      <c r="AQ1560" s="3">
        <v>28</v>
      </c>
    </row>
    <row r="1561" spans="1:43" x14ac:dyDescent="0.25">
      <c r="A1561" s="3">
        <v>2620500211</v>
      </c>
      <c r="B1561" s="3" t="s">
        <v>4166</v>
      </c>
      <c r="C1561" s="3">
        <v>5.9247166670000002</v>
      </c>
      <c r="D1561" s="3">
        <v>-75.667316666999994</v>
      </c>
      <c r="E1561" s="3">
        <v>1755</v>
      </c>
      <c r="F1561" s="3" t="s">
        <v>170</v>
      </c>
      <c r="G1561" s="3" t="s">
        <v>58</v>
      </c>
      <c r="H1561" s="54">
        <v>41.1</v>
      </c>
      <c r="I1561" s="54">
        <v>2025</v>
      </c>
      <c r="J1561" s="54">
        <v>4</v>
      </c>
      <c r="K1561" s="3">
        <v>64</v>
      </c>
      <c r="L1561" s="3">
        <v>2025</v>
      </c>
      <c r="M1561" s="3">
        <v>7</v>
      </c>
      <c r="N1561" s="54">
        <v>19</v>
      </c>
      <c r="O1561" s="54">
        <v>2025</v>
      </c>
      <c r="P1561" s="54">
        <v>20</v>
      </c>
      <c r="Q1561" s="3">
        <v>91</v>
      </c>
      <c r="R1561" s="3">
        <v>2025</v>
      </c>
      <c r="S1561" s="3">
        <v>9</v>
      </c>
      <c r="T1561" s="54">
        <v>62.5</v>
      </c>
      <c r="U1561" s="54">
        <v>2025</v>
      </c>
      <c r="V1561" s="54">
        <v>18</v>
      </c>
      <c r="W1561" s="3">
        <v>64.5</v>
      </c>
      <c r="X1561" s="3">
        <v>2025</v>
      </c>
      <c r="Y1561" s="3">
        <v>12</v>
      </c>
      <c r="Z1561" s="54">
        <v>58.6</v>
      </c>
      <c r="AA1561" s="54">
        <v>2025</v>
      </c>
      <c r="AB1561" s="54">
        <v>27</v>
      </c>
      <c r="AC1561" s="3">
        <v>56</v>
      </c>
      <c r="AD1561" s="3">
        <v>2025</v>
      </c>
      <c r="AE1561" s="3">
        <v>17</v>
      </c>
      <c r="AF1561" s="54">
        <v>38.5</v>
      </c>
      <c r="AG1561" s="54">
        <v>2024</v>
      </c>
      <c r="AH1561" s="54">
        <v>26</v>
      </c>
      <c r="AI1561" s="3">
        <v>69</v>
      </c>
      <c r="AJ1561" s="3">
        <v>2025</v>
      </c>
      <c r="AK1561" s="3">
        <v>9</v>
      </c>
      <c r="AL1561" s="54">
        <v>44.5</v>
      </c>
      <c r="AM1561" s="54">
        <v>2024</v>
      </c>
      <c r="AN1561" s="54">
        <v>10</v>
      </c>
      <c r="AO1561" s="3">
        <v>57.5</v>
      </c>
      <c r="AP1561" s="3">
        <v>2024</v>
      </c>
      <c r="AQ1561" s="3">
        <v>25</v>
      </c>
    </row>
    <row r="1562" spans="1:43" x14ac:dyDescent="0.25">
      <c r="A1562" s="3">
        <v>2804500195</v>
      </c>
      <c r="B1562" s="3" t="s">
        <v>4167</v>
      </c>
      <c r="C1562" s="3">
        <v>10.203213889000001</v>
      </c>
      <c r="D1562" s="3">
        <v>-73.972422222000006</v>
      </c>
      <c r="E1562" s="3">
        <v>125</v>
      </c>
      <c r="F1562" s="3" t="s">
        <v>494</v>
      </c>
      <c r="G1562" s="3" t="s">
        <v>44</v>
      </c>
      <c r="H1562" s="54">
        <v>35.6</v>
      </c>
      <c r="I1562" s="54">
        <v>2023</v>
      </c>
      <c r="J1562" s="54">
        <v>3</v>
      </c>
      <c r="K1562" s="3">
        <v>28.5</v>
      </c>
      <c r="L1562" s="3">
        <v>2023</v>
      </c>
      <c r="M1562" s="3">
        <v>16</v>
      </c>
      <c r="N1562" s="54">
        <v>82.3</v>
      </c>
      <c r="O1562" s="54">
        <v>2023</v>
      </c>
      <c r="P1562" s="54">
        <v>8</v>
      </c>
      <c r="Q1562" s="3">
        <v>73.2</v>
      </c>
      <c r="R1562" s="3">
        <v>2025</v>
      </c>
      <c r="S1562" s="3">
        <v>6</v>
      </c>
      <c r="T1562" s="54">
        <v>94.5</v>
      </c>
      <c r="U1562" s="54">
        <v>2024</v>
      </c>
      <c r="V1562" s="54">
        <v>9</v>
      </c>
      <c r="W1562" s="3">
        <v>44</v>
      </c>
      <c r="X1562" s="3">
        <v>2024</v>
      </c>
      <c r="Y1562" s="3">
        <v>14</v>
      </c>
      <c r="Z1562" s="54">
        <v>42.8</v>
      </c>
      <c r="AA1562" s="54">
        <v>2022</v>
      </c>
      <c r="AB1562" s="54">
        <v>27</v>
      </c>
      <c r="AC1562" s="3">
        <v>68.8</v>
      </c>
      <c r="AD1562" s="3">
        <v>2025</v>
      </c>
      <c r="AE1562" s="3">
        <v>15</v>
      </c>
      <c r="AF1562" s="54">
        <v>124.5</v>
      </c>
      <c r="AG1562" s="54">
        <v>2024</v>
      </c>
      <c r="AH1562" s="54">
        <v>28</v>
      </c>
      <c r="AI1562" s="3">
        <v>59</v>
      </c>
      <c r="AJ1562" s="3">
        <v>2022</v>
      </c>
      <c r="AK1562" s="3">
        <v>17</v>
      </c>
      <c r="AL1562" s="54">
        <v>112</v>
      </c>
      <c r="AM1562" s="54">
        <v>2024</v>
      </c>
      <c r="AN1562" s="54">
        <v>8</v>
      </c>
      <c r="AO1562" s="3">
        <v>77.8</v>
      </c>
      <c r="AP1562" s="3">
        <v>2024</v>
      </c>
      <c r="AQ1562" s="3">
        <v>13</v>
      </c>
    </row>
    <row r="1563" spans="1:43" x14ac:dyDescent="0.25">
      <c r="A1563" s="3">
        <v>3502500006</v>
      </c>
      <c r="B1563" s="3" t="s">
        <v>4168</v>
      </c>
      <c r="C1563" s="3">
        <v>3.9325472220000002</v>
      </c>
      <c r="D1563" s="3">
        <v>-73.242963888999995</v>
      </c>
      <c r="E1563" s="3">
        <v>277</v>
      </c>
      <c r="F1563" s="3" t="s">
        <v>336</v>
      </c>
      <c r="G1563" s="3" t="s">
        <v>95</v>
      </c>
      <c r="H1563" s="54">
        <v>67</v>
      </c>
      <c r="I1563" s="54">
        <v>2025</v>
      </c>
      <c r="J1563" s="54">
        <v>5</v>
      </c>
      <c r="K1563" s="3">
        <v>25</v>
      </c>
      <c r="L1563" s="3">
        <v>2022</v>
      </c>
      <c r="M1563" s="3">
        <v>8</v>
      </c>
      <c r="N1563" s="54">
        <v>70</v>
      </c>
      <c r="O1563" s="54">
        <v>2020</v>
      </c>
      <c r="P1563" s="54">
        <v>13</v>
      </c>
      <c r="Q1563" s="3">
        <v>120</v>
      </c>
      <c r="R1563" s="3">
        <v>2019</v>
      </c>
      <c r="S1563" s="3">
        <v>19</v>
      </c>
      <c r="T1563" s="54">
        <v>136</v>
      </c>
      <c r="U1563" s="54">
        <v>2023</v>
      </c>
      <c r="V1563" s="54">
        <v>24</v>
      </c>
      <c r="W1563" s="3">
        <v>92</v>
      </c>
      <c r="X1563" s="3">
        <v>2022</v>
      </c>
      <c r="Y1563" s="3">
        <v>10</v>
      </c>
      <c r="Z1563" s="54">
        <v>134</v>
      </c>
      <c r="AA1563" s="54">
        <v>2020</v>
      </c>
      <c r="AB1563" s="54">
        <v>29</v>
      </c>
      <c r="AC1563" s="3">
        <v>81</v>
      </c>
      <c r="AD1563" s="3">
        <v>2022</v>
      </c>
      <c r="AE1563" s="3">
        <v>12</v>
      </c>
      <c r="AF1563" s="54">
        <v>109</v>
      </c>
      <c r="AG1563" s="54">
        <v>2018</v>
      </c>
      <c r="AH1563" s="54">
        <v>25</v>
      </c>
      <c r="AI1563" s="3">
        <v>75</v>
      </c>
      <c r="AJ1563" s="3">
        <v>2022</v>
      </c>
      <c r="AK1563" s="3">
        <v>23</v>
      </c>
      <c r="AL1563" s="54">
        <v>100</v>
      </c>
      <c r="AM1563" s="54">
        <v>2022</v>
      </c>
      <c r="AN1563" s="54">
        <v>2</v>
      </c>
      <c r="AO1563" s="3">
        <v>46</v>
      </c>
      <c r="AP1563" s="3">
        <v>2023</v>
      </c>
      <c r="AQ1563" s="3">
        <v>24</v>
      </c>
    </row>
    <row r="1564" spans="1:43" x14ac:dyDescent="0.25">
      <c r="A1564" s="3">
        <v>3516500203</v>
      </c>
      <c r="B1564" s="3" t="s">
        <v>4169</v>
      </c>
      <c r="C1564" s="3">
        <v>5.4597222219999999</v>
      </c>
      <c r="D1564" s="3">
        <v>-72.966666666999998</v>
      </c>
      <c r="E1564" s="3">
        <v>3448</v>
      </c>
      <c r="F1564" s="3" t="s">
        <v>1434</v>
      </c>
      <c r="G1564" s="3" t="s">
        <v>504</v>
      </c>
      <c r="H1564" s="54">
        <v>0</v>
      </c>
      <c r="I1564" s="54">
        <v>2023</v>
      </c>
      <c r="J1564" s="54">
        <v>1</v>
      </c>
      <c r="K1564" s="3">
        <v>10</v>
      </c>
      <c r="L1564" s="3">
        <v>2023</v>
      </c>
      <c r="M1564" s="3">
        <v>4</v>
      </c>
      <c r="N1564" s="54">
        <v>70</v>
      </c>
      <c r="O1564" s="54">
        <v>2023</v>
      </c>
      <c r="P1564" s="54">
        <v>23</v>
      </c>
      <c r="Q1564" s="3">
        <v>12</v>
      </c>
      <c r="R1564" s="3">
        <v>2024</v>
      </c>
      <c r="S1564" s="3">
        <v>1</v>
      </c>
      <c r="T1564" s="54">
        <v>17</v>
      </c>
      <c r="U1564" s="54">
        <v>2024</v>
      </c>
      <c r="V1564" s="54">
        <v>9</v>
      </c>
      <c r="W1564" s="3">
        <v>22.2</v>
      </c>
      <c r="X1564" s="3">
        <v>2022</v>
      </c>
      <c r="Y1564" s="3">
        <v>2</v>
      </c>
      <c r="Z1564" s="54">
        <v>10</v>
      </c>
      <c r="AA1564" s="54">
        <v>2022</v>
      </c>
      <c r="AB1564" s="54">
        <v>17</v>
      </c>
      <c r="AC1564" s="3">
        <v>44</v>
      </c>
      <c r="AD1564" s="3">
        <v>2023</v>
      </c>
      <c r="AE1564" s="3">
        <v>13</v>
      </c>
      <c r="AF1564" s="54">
        <v>10</v>
      </c>
      <c r="AG1564" s="54">
        <v>2022</v>
      </c>
      <c r="AH1564" s="54">
        <v>3</v>
      </c>
      <c r="AI1564" s="3">
        <v>34</v>
      </c>
      <c r="AJ1564" s="3">
        <v>2022</v>
      </c>
      <c r="AK1564" s="3">
        <v>25</v>
      </c>
      <c r="AL1564" s="54">
        <v>10</v>
      </c>
      <c r="AM1564" s="54">
        <v>2022</v>
      </c>
      <c r="AN1564" s="54">
        <v>16</v>
      </c>
      <c r="AO1564" s="3">
        <v>10</v>
      </c>
      <c r="AP1564" s="3">
        <v>2022</v>
      </c>
      <c r="AQ1564" s="3">
        <v>6</v>
      </c>
    </row>
    <row r="1565" spans="1:43" x14ac:dyDescent="0.25">
      <c r="A1565" s="3">
        <v>3526500201</v>
      </c>
      <c r="B1565" s="3" t="s">
        <v>4170</v>
      </c>
      <c r="C1565" s="3">
        <v>5.4807471999999997</v>
      </c>
      <c r="D1565" s="3">
        <v>-70.421326899999997</v>
      </c>
      <c r="E1565" s="3">
        <v>114</v>
      </c>
      <c r="F1565" s="3" t="s">
        <v>1660</v>
      </c>
      <c r="G1565" s="3" t="s">
        <v>92</v>
      </c>
      <c r="H1565" s="54">
        <v>27</v>
      </c>
      <c r="I1565" s="54">
        <v>2025</v>
      </c>
      <c r="J1565" s="54">
        <v>30</v>
      </c>
      <c r="K1565" s="3">
        <v>96.9</v>
      </c>
      <c r="L1565" s="3">
        <v>2024</v>
      </c>
      <c r="M1565" s="3">
        <v>1</v>
      </c>
      <c r="N1565" s="54">
        <v>100</v>
      </c>
      <c r="O1565" s="54">
        <v>2025</v>
      </c>
      <c r="P1565" s="54">
        <v>17</v>
      </c>
      <c r="Q1565" s="3">
        <v>65</v>
      </c>
      <c r="R1565" s="3">
        <v>2023</v>
      </c>
      <c r="S1565" s="3">
        <v>24</v>
      </c>
      <c r="T1565" s="54">
        <v>76</v>
      </c>
      <c r="U1565" s="54">
        <v>2025</v>
      </c>
      <c r="V1565" s="54">
        <v>14</v>
      </c>
      <c r="W1565" s="3">
        <v>100</v>
      </c>
      <c r="X1565" s="3">
        <v>2024</v>
      </c>
      <c r="Y1565" s="3">
        <v>6</v>
      </c>
      <c r="Z1565" s="54">
        <v>194</v>
      </c>
      <c r="AA1565" s="54">
        <v>2024</v>
      </c>
      <c r="AB1565" s="54">
        <v>27</v>
      </c>
      <c r="AC1565" s="3">
        <v>140</v>
      </c>
      <c r="AD1565" s="3">
        <v>2023</v>
      </c>
      <c r="AE1565" s="3">
        <v>12</v>
      </c>
      <c r="AF1565" s="54">
        <v>78</v>
      </c>
      <c r="AG1565" s="54">
        <v>2024</v>
      </c>
      <c r="AH1565" s="54">
        <v>22</v>
      </c>
      <c r="AI1565" s="3">
        <v>85</v>
      </c>
      <c r="AJ1565" s="3">
        <v>2022</v>
      </c>
      <c r="AK1565" s="3">
        <v>14</v>
      </c>
      <c r="AL1565" s="54">
        <v>75</v>
      </c>
      <c r="AM1565" s="54">
        <v>2023</v>
      </c>
      <c r="AN1565" s="54">
        <v>3</v>
      </c>
      <c r="AO1565" s="3">
        <v>33</v>
      </c>
      <c r="AP1565" s="3">
        <v>2023</v>
      </c>
      <c r="AQ1565" s="3">
        <v>9</v>
      </c>
    </row>
    <row r="1566" spans="1:43" x14ac:dyDescent="0.25">
      <c r="A1566" s="3">
        <v>4403000112</v>
      </c>
      <c r="B1566" s="3" t="s">
        <v>4171</v>
      </c>
      <c r="C1566" s="3">
        <v>1.610527778</v>
      </c>
      <c r="D1566" s="3">
        <v>-75.486166667000006</v>
      </c>
      <c r="E1566" s="3">
        <v>277</v>
      </c>
      <c r="F1566" s="3" t="s">
        <v>416</v>
      </c>
      <c r="G1566" s="3" t="s">
        <v>3973</v>
      </c>
      <c r="H1566" s="54">
        <v>70</v>
      </c>
      <c r="I1566" s="54">
        <v>2023</v>
      </c>
      <c r="J1566" s="54">
        <v>10</v>
      </c>
      <c r="K1566" s="3">
        <v>79</v>
      </c>
      <c r="L1566" s="3">
        <v>2023</v>
      </c>
      <c r="M1566" s="3">
        <v>28</v>
      </c>
      <c r="N1566" s="54">
        <v>145</v>
      </c>
      <c r="O1566" s="54">
        <v>2024</v>
      </c>
      <c r="P1566" s="54">
        <v>6</v>
      </c>
      <c r="Q1566" s="3">
        <v>132</v>
      </c>
      <c r="R1566" s="3">
        <v>2024</v>
      </c>
      <c r="S1566" s="3">
        <v>2</v>
      </c>
      <c r="T1566" s="54">
        <v>135</v>
      </c>
      <c r="U1566" s="54">
        <v>2019</v>
      </c>
      <c r="V1566" s="54">
        <v>25</v>
      </c>
      <c r="W1566" s="3">
        <v>134</v>
      </c>
      <c r="X1566" s="3">
        <v>2023</v>
      </c>
      <c r="Y1566" s="3">
        <v>10</v>
      </c>
      <c r="Z1566" s="54">
        <v>101</v>
      </c>
      <c r="AA1566" s="54">
        <v>2023</v>
      </c>
      <c r="AB1566" s="54">
        <v>6</v>
      </c>
      <c r="AC1566" s="3">
        <v>117</v>
      </c>
      <c r="AD1566" s="3">
        <v>2022</v>
      </c>
      <c r="AE1566" s="3">
        <v>1</v>
      </c>
      <c r="AF1566" s="54">
        <v>36</v>
      </c>
      <c r="AG1566" s="54">
        <v>2019</v>
      </c>
      <c r="AH1566" s="54">
        <v>4</v>
      </c>
      <c r="AI1566" s="3">
        <v>45</v>
      </c>
      <c r="AJ1566" s="3">
        <v>2024</v>
      </c>
      <c r="AK1566" s="3">
        <v>13</v>
      </c>
      <c r="AL1566" s="54">
        <v>105</v>
      </c>
      <c r="AM1566" s="54">
        <v>2019</v>
      </c>
      <c r="AN1566" s="54">
        <v>11</v>
      </c>
      <c r="AO1566" s="3">
        <v>56</v>
      </c>
      <c r="AP1566" s="3">
        <v>2019</v>
      </c>
      <c r="AQ1566" s="3">
        <v>16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Precipitacion</vt:lpstr>
      <vt:lpstr>Grafica</vt:lpstr>
      <vt:lpstr>Climatologia_PP</vt:lpstr>
      <vt:lpstr>Climatologia_N_Dias</vt:lpstr>
      <vt:lpstr>Maximos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Fredy Bermúdez González</dc:creator>
  <cp:lastModifiedBy>Jhon Fredy Bermúdez González</cp:lastModifiedBy>
  <dcterms:created xsi:type="dcterms:W3CDTF">2026-02-10T13:17:10Z</dcterms:created>
  <dcterms:modified xsi:type="dcterms:W3CDTF">2026-05-30T15:16:29Z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2026-05-30T15:16:29Z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3ab455cf-387c-4f78-9d50-fe5d185b34bb</vt:lpwstr>
  </property>
  <property fmtid="{D5CDD505-2E9C-101B-9397-08002B2CF9AE}" pid="8" name="MSIP_Label_defa4170-0d19-0005-0004-bc88714345d2_ContentBits">
    <vt:lpwstr>0</vt:lpwstr>
  </property>
</Properties>
</file>